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iat\Dropbox\CMA\000_トレード管理シート\"/>
    </mc:Choice>
  </mc:AlternateContent>
  <xr:revisionPtr revIDLastSave="0" documentId="13_ncr:1_{B6F677A6-40AA-4929-B666-42119839A470}" xr6:coauthVersionLast="37" xr6:coauthVersionMax="37" xr10:uidLastSave="{00000000-0000-0000-0000-000000000000}"/>
  <bookViews>
    <workbookView xWindow="0" yWindow="0" windowWidth="23040" windowHeight="9996" activeTab="6" xr2:uid="{00000000-000D-0000-FFFF-FFFF00000000}"/>
  </bookViews>
  <sheets>
    <sheet name="ルール・用語等" sheetId="29" r:id="rId1"/>
    <sheet name="検証（EURUSD 1H）" sheetId="31" r:id="rId2"/>
    <sheet name="検証（EURUSD 4H）" sheetId="30" r:id="rId3"/>
    <sheet name="検証（EURUSD日足）" sheetId="28" r:id="rId4"/>
    <sheet name="画像" sheetId="26" r:id="rId5"/>
    <sheet name="気づき" sheetId="9" r:id="rId6"/>
    <sheet name="検証終了通貨" sheetId="10" r:id="rId7"/>
    <sheet name="テンプレ" sheetId="17" r:id="rId8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8" i="31" l="1"/>
  <c r="X108" i="31" l="1"/>
  <c r="Y108" i="31" s="1"/>
  <c r="J108" i="31" s="1"/>
  <c r="X107" i="31"/>
  <c r="Y107" i="31" s="1"/>
  <c r="J107" i="31" s="1"/>
  <c r="X106" i="31"/>
  <c r="Y106" i="31" s="1"/>
  <c r="J106" i="31" s="1"/>
  <c r="X105" i="31"/>
  <c r="Y105" i="31" s="1"/>
  <c r="J105" i="31" s="1"/>
  <c r="X104" i="31"/>
  <c r="Y104" i="31" s="1"/>
  <c r="J104" i="31" s="1"/>
  <c r="X103" i="31"/>
  <c r="Y103" i="31" s="1"/>
  <c r="J103" i="31" s="1"/>
  <c r="X102" i="31"/>
  <c r="Y102" i="31" s="1"/>
  <c r="J102" i="31" s="1"/>
  <c r="X101" i="31"/>
  <c r="Y101" i="31" s="1"/>
  <c r="J101" i="31" s="1"/>
  <c r="X100" i="31"/>
  <c r="Y100" i="31" s="1"/>
  <c r="J100" i="31" s="1"/>
  <c r="X99" i="31"/>
  <c r="Y99" i="31" s="1"/>
  <c r="J99" i="31" s="1"/>
  <c r="X98" i="31"/>
  <c r="Y98" i="31" s="1"/>
  <c r="J98" i="31" s="1"/>
  <c r="X97" i="31"/>
  <c r="Y97" i="31" s="1"/>
  <c r="J97" i="31" s="1"/>
  <c r="X96" i="31"/>
  <c r="Y96" i="31" s="1"/>
  <c r="J96" i="31" s="1"/>
  <c r="X95" i="31"/>
  <c r="Y95" i="31" s="1"/>
  <c r="J95" i="31" s="1"/>
  <c r="X94" i="31"/>
  <c r="Y94" i="31" s="1"/>
  <c r="J94" i="31" s="1"/>
  <c r="X93" i="31"/>
  <c r="Y93" i="31" s="1"/>
  <c r="J93" i="31" s="1"/>
  <c r="X92" i="31"/>
  <c r="Y92" i="31" s="1"/>
  <c r="J92" i="31" s="1"/>
  <c r="X91" i="31"/>
  <c r="Y91" i="31" s="1"/>
  <c r="J91" i="31" s="1"/>
  <c r="X90" i="31"/>
  <c r="Y90" i="31" s="1"/>
  <c r="J90" i="31" s="1"/>
  <c r="X89" i="31"/>
  <c r="Y89" i="31" s="1"/>
  <c r="J89" i="31" s="1"/>
  <c r="X88" i="31"/>
  <c r="Y88" i="31" s="1"/>
  <c r="J88" i="31" s="1"/>
  <c r="X87" i="31"/>
  <c r="Y87" i="31" s="1"/>
  <c r="J87" i="31" s="1"/>
  <c r="X86" i="31"/>
  <c r="Y86" i="31" s="1"/>
  <c r="J86" i="31" s="1"/>
  <c r="X85" i="31"/>
  <c r="Y85" i="31" s="1"/>
  <c r="J85" i="31" s="1"/>
  <c r="X84" i="31"/>
  <c r="Y84" i="31" s="1"/>
  <c r="J84" i="31" s="1"/>
  <c r="X83" i="31"/>
  <c r="Y83" i="31" s="1"/>
  <c r="J83" i="31" s="1"/>
  <c r="X82" i="31"/>
  <c r="Y82" i="31" s="1"/>
  <c r="J82" i="31" s="1"/>
  <c r="X81" i="31"/>
  <c r="Y81" i="31" s="1"/>
  <c r="J81" i="31" s="1"/>
  <c r="X80" i="31"/>
  <c r="Y80" i="31" s="1"/>
  <c r="J80" i="31" s="1"/>
  <c r="X79" i="31"/>
  <c r="Y79" i="31" s="1"/>
  <c r="J79" i="31" s="1"/>
  <c r="X78" i="31"/>
  <c r="Y78" i="31" s="1"/>
  <c r="J78" i="31" s="1"/>
  <c r="X77" i="31"/>
  <c r="Y77" i="31" s="1"/>
  <c r="J77" i="31" s="1"/>
  <c r="X76" i="31"/>
  <c r="Y76" i="31" s="1"/>
  <c r="J76" i="31" s="1"/>
  <c r="X75" i="31"/>
  <c r="Y75" i="31" s="1"/>
  <c r="J75" i="31" s="1"/>
  <c r="X74" i="31"/>
  <c r="Y74" i="31" s="1"/>
  <c r="J74" i="31" s="1"/>
  <c r="X73" i="31"/>
  <c r="Y73" i="31" s="1"/>
  <c r="J73" i="31" s="1"/>
  <c r="X72" i="31"/>
  <c r="Y72" i="31" s="1"/>
  <c r="J72" i="31" s="1"/>
  <c r="X71" i="31"/>
  <c r="Y71" i="31" s="1"/>
  <c r="J71" i="31" s="1"/>
  <c r="X70" i="31"/>
  <c r="Y70" i="31" s="1"/>
  <c r="J70" i="31" s="1"/>
  <c r="X69" i="31"/>
  <c r="Y69" i="31" s="1"/>
  <c r="J69" i="31" s="1"/>
  <c r="X68" i="31"/>
  <c r="Y68" i="31" s="1"/>
  <c r="J68" i="31" s="1"/>
  <c r="X67" i="31"/>
  <c r="Y67" i="31" s="1"/>
  <c r="J67" i="31" s="1"/>
  <c r="X66" i="31"/>
  <c r="Y66" i="31" s="1"/>
  <c r="J66" i="31" s="1"/>
  <c r="X65" i="31"/>
  <c r="Y65" i="31" s="1"/>
  <c r="J65" i="31" s="1"/>
  <c r="X64" i="31"/>
  <c r="Y64" i="31" s="1"/>
  <c r="J64" i="31" s="1"/>
  <c r="X63" i="31"/>
  <c r="Y63" i="31" s="1"/>
  <c r="J63" i="31" s="1"/>
  <c r="X62" i="31"/>
  <c r="Y62" i="31" s="1"/>
  <c r="J62" i="31" s="1"/>
  <c r="X61" i="31"/>
  <c r="Y61" i="31" s="1"/>
  <c r="J61" i="31" s="1"/>
  <c r="X60" i="31"/>
  <c r="Y60" i="31" s="1"/>
  <c r="J60" i="31" s="1"/>
  <c r="X59" i="31"/>
  <c r="Y59" i="31" s="1"/>
  <c r="J59" i="31" s="1"/>
  <c r="X58" i="31"/>
  <c r="Y58" i="31" s="1"/>
  <c r="J58" i="31" s="1"/>
  <c r="X57" i="31"/>
  <c r="Y57" i="31" s="1"/>
  <c r="J57" i="31" s="1"/>
  <c r="X56" i="31"/>
  <c r="Y56" i="31" s="1"/>
  <c r="J56" i="31" s="1"/>
  <c r="X55" i="31"/>
  <c r="Y55" i="31" s="1"/>
  <c r="J55" i="31" s="1"/>
  <c r="X54" i="31"/>
  <c r="Y54" i="31" s="1"/>
  <c r="J54" i="31" s="1"/>
  <c r="X53" i="31"/>
  <c r="Y53" i="31" s="1"/>
  <c r="J53" i="31" s="1"/>
  <c r="X52" i="31"/>
  <c r="Y52" i="31" s="1"/>
  <c r="J52" i="31" s="1"/>
  <c r="X51" i="31"/>
  <c r="Y51" i="31" s="1"/>
  <c r="J51" i="31" s="1"/>
  <c r="X50" i="31"/>
  <c r="Y50" i="31" s="1"/>
  <c r="J50" i="31" s="1"/>
  <c r="X49" i="31"/>
  <c r="Y49" i="31" s="1"/>
  <c r="J49" i="31" s="1"/>
  <c r="X48" i="31"/>
  <c r="Y48" i="31" s="1"/>
  <c r="J48" i="31" s="1"/>
  <c r="X47" i="31"/>
  <c r="Y47" i="31" s="1"/>
  <c r="J47" i="31" s="1"/>
  <c r="X46" i="31"/>
  <c r="Y46" i="31" s="1"/>
  <c r="J46" i="31" s="1"/>
  <c r="X45" i="31"/>
  <c r="Y45" i="31" s="1"/>
  <c r="J45" i="31" s="1"/>
  <c r="X44" i="31"/>
  <c r="Y44" i="31" s="1"/>
  <c r="J44" i="31" s="1"/>
  <c r="X43" i="31"/>
  <c r="Y43" i="31" s="1"/>
  <c r="J43" i="31" s="1"/>
  <c r="X42" i="31"/>
  <c r="Y42" i="31" s="1"/>
  <c r="J42" i="31" s="1"/>
  <c r="X41" i="31"/>
  <c r="Y41" i="31" s="1"/>
  <c r="J41" i="31" s="1"/>
  <c r="X40" i="31"/>
  <c r="Y40" i="31" s="1"/>
  <c r="J40" i="31" s="1"/>
  <c r="X39" i="31"/>
  <c r="Y39" i="31" s="1"/>
  <c r="J39" i="31" s="1"/>
  <c r="Y38" i="31"/>
  <c r="J38" i="31" s="1"/>
  <c r="X37" i="31"/>
  <c r="Y37" i="31" s="1"/>
  <c r="J37" i="31" s="1"/>
  <c r="X36" i="31"/>
  <c r="Y36" i="31" s="1"/>
  <c r="J36" i="31" s="1"/>
  <c r="X35" i="31"/>
  <c r="Y35" i="31" s="1"/>
  <c r="J35" i="31" s="1"/>
  <c r="X34" i="31"/>
  <c r="Y34" i="31" s="1"/>
  <c r="J34" i="31" s="1"/>
  <c r="X33" i="31"/>
  <c r="Y33" i="31" s="1"/>
  <c r="J33" i="31" s="1"/>
  <c r="X32" i="31"/>
  <c r="Y32" i="31" s="1"/>
  <c r="J32" i="31" s="1"/>
  <c r="X31" i="31"/>
  <c r="Y31" i="31" s="1"/>
  <c r="J31" i="31" s="1"/>
  <c r="X30" i="31"/>
  <c r="Y30" i="31" s="1"/>
  <c r="J30" i="31" s="1"/>
  <c r="X29" i="31"/>
  <c r="Y29" i="31" s="1"/>
  <c r="J29" i="31" s="1"/>
  <c r="X28" i="31"/>
  <c r="Y28" i="31" s="1"/>
  <c r="J28" i="31" s="1"/>
  <c r="X27" i="31"/>
  <c r="Y27" i="31" s="1"/>
  <c r="J27" i="31" s="1"/>
  <c r="X26" i="31"/>
  <c r="Y26" i="31" s="1"/>
  <c r="J26" i="31" s="1"/>
  <c r="X25" i="31"/>
  <c r="Y25" i="31" s="1"/>
  <c r="J25" i="31" s="1"/>
  <c r="X24" i="31"/>
  <c r="Y24" i="31" s="1"/>
  <c r="J24" i="31" s="1"/>
  <c r="X23" i="31"/>
  <c r="Y23" i="31" s="1"/>
  <c r="J23" i="31" s="1"/>
  <c r="X22" i="31"/>
  <c r="Y22" i="31" s="1"/>
  <c r="J22" i="31" s="1"/>
  <c r="X21" i="31"/>
  <c r="Y21" i="31" s="1"/>
  <c r="J21" i="31" s="1"/>
  <c r="X20" i="31"/>
  <c r="Y20" i="31" s="1"/>
  <c r="J20" i="31" s="1"/>
  <c r="X19" i="31"/>
  <c r="Y19" i="31" s="1"/>
  <c r="J19" i="31" s="1"/>
  <c r="X18" i="31"/>
  <c r="Y18" i="31" s="1"/>
  <c r="J18" i="31" s="1"/>
  <c r="X17" i="31"/>
  <c r="Y17" i="31" s="1"/>
  <c r="J17" i="31" s="1"/>
  <c r="X16" i="31"/>
  <c r="Y16" i="31" s="1"/>
  <c r="J16" i="31" s="1"/>
  <c r="X15" i="31"/>
  <c r="Y15" i="31" s="1"/>
  <c r="J15" i="31" s="1"/>
  <c r="X14" i="31"/>
  <c r="Y14" i="31" s="1"/>
  <c r="J14" i="31" s="1"/>
  <c r="X13" i="31"/>
  <c r="Y13" i="31" s="1"/>
  <c r="J13" i="31" s="1"/>
  <c r="X12" i="31"/>
  <c r="Y12" i="31" s="1"/>
  <c r="J12" i="31" s="1"/>
  <c r="X11" i="31"/>
  <c r="Y11" i="31" s="1"/>
  <c r="J11" i="31" s="1"/>
  <c r="X10" i="31"/>
  <c r="Y10" i="31" s="1"/>
  <c r="J10" i="31" s="1"/>
  <c r="X9" i="31"/>
  <c r="Y9" i="31" s="1"/>
  <c r="J9" i="31" s="1"/>
  <c r="K9" i="31"/>
  <c r="L2" i="31"/>
  <c r="M9" i="31" l="1"/>
  <c r="R9" i="31" s="1"/>
  <c r="C10" i="31" s="1"/>
  <c r="X108" i="30"/>
  <c r="Y108" i="30" s="1"/>
  <c r="J108" i="30" s="1"/>
  <c r="X107" i="30"/>
  <c r="Y107" i="30" s="1"/>
  <c r="J107" i="30" s="1"/>
  <c r="X106" i="30"/>
  <c r="Y106" i="30" s="1"/>
  <c r="J106" i="30" s="1"/>
  <c r="X105" i="30"/>
  <c r="Y105" i="30" s="1"/>
  <c r="J105" i="30" s="1"/>
  <c r="X104" i="30"/>
  <c r="Y104" i="30" s="1"/>
  <c r="J104" i="30" s="1"/>
  <c r="X103" i="30"/>
  <c r="Y103" i="30" s="1"/>
  <c r="J103" i="30" s="1"/>
  <c r="X102" i="30"/>
  <c r="Y102" i="30" s="1"/>
  <c r="J102" i="30" s="1"/>
  <c r="X101" i="30"/>
  <c r="Y101" i="30" s="1"/>
  <c r="J101" i="30" s="1"/>
  <c r="X100" i="30"/>
  <c r="Y100" i="30" s="1"/>
  <c r="J100" i="30" s="1"/>
  <c r="X99" i="30"/>
  <c r="Y99" i="30" s="1"/>
  <c r="J99" i="30" s="1"/>
  <c r="X98" i="30"/>
  <c r="Y98" i="30" s="1"/>
  <c r="J98" i="30" s="1"/>
  <c r="X97" i="30"/>
  <c r="Y97" i="30" s="1"/>
  <c r="J97" i="30" s="1"/>
  <c r="X96" i="30"/>
  <c r="Y96" i="30" s="1"/>
  <c r="J96" i="30" s="1"/>
  <c r="X95" i="30"/>
  <c r="Y95" i="30" s="1"/>
  <c r="J95" i="30" s="1"/>
  <c r="X94" i="30"/>
  <c r="Y94" i="30" s="1"/>
  <c r="J94" i="30" s="1"/>
  <c r="X93" i="30"/>
  <c r="Y93" i="30" s="1"/>
  <c r="J93" i="30" s="1"/>
  <c r="X92" i="30"/>
  <c r="Y92" i="30" s="1"/>
  <c r="J92" i="30" s="1"/>
  <c r="X91" i="30"/>
  <c r="Y91" i="30" s="1"/>
  <c r="J91" i="30" s="1"/>
  <c r="X90" i="30"/>
  <c r="Y90" i="30" s="1"/>
  <c r="J90" i="30" s="1"/>
  <c r="X89" i="30"/>
  <c r="Y89" i="30" s="1"/>
  <c r="J89" i="30" s="1"/>
  <c r="X88" i="30"/>
  <c r="Y88" i="30" s="1"/>
  <c r="J88" i="30" s="1"/>
  <c r="X87" i="30"/>
  <c r="Y87" i="30" s="1"/>
  <c r="J87" i="30" s="1"/>
  <c r="X86" i="30"/>
  <c r="Y86" i="30" s="1"/>
  <c r="J86" i="30" s="1"/>
  <c r="X85" i="30"/>
  <c r="Y85" i="30" s="1"/>
  <c r="J85" i="30" s="1"/>
  <c r="X84" i="30"/>
  <c r="Y84" i="30" s="1"/>
  <c r="J84" i="30" s="1"/>
  <c r="X83" i="30"/>
  <c r="Y83" i="30" s="1"/>
  <c r="J83" i="30" s="1"/>
  <c r="X82" i="30"/>
  <c r="Y82" i="30" s="1"/>
  <c r="J82" i="30" s="1"/>
  <c r="X81" i="30"/>
  <c r="Y81" i="30" s="1"/>
  <c r="J81" i="30" s="1"/>
  <c r="X80" i="30"/>
  <c r="Y80" i="30" s="1"/>
  <c r="J80" i="30" s="1"/>
  <c r="X79" i="30"/>
  <c r="Y79" i="30" s="1"/>
  <c r="J79" i="30" s="1"/>
  <c r="X78" i="30"/>
  <c r="Y78" i="30" s="1"/>
  <c r="J78" i="30" s="1"/>
  <c r="X77" i="30"/>
  <c r="Y77" i="30" s="1"/>
  <c r="J77" i="30" s="1"/>
  <c r="X76" i="30"/>
  <c r="Y76" i="30" s="1"/>
  <c r="J76" i="30" s="1"/>
  <c r="X75" i="30"/>
  <c r="Y75" i="30" s="1"/>
  <c r="J75" i="30" s="1"/>
  <c r="X74" i="30"/>
  <c r="Y74" i="30" s="1"/>
  <c r="J74" i="30" s="1"/>
  <c r="X73" i="30"/>
  <c r="Y73" i="30" s="1"/>
  <c r="J73" i="30" s="1"/>
  <c r="X72" i="30"/>
  <c r="Y72" i="30" s="1"/>
  <c r="J72" i="30" s="1"/>
  <c r="X71" i="30"/>
  <c r="Y71" i="30" s="1"/>
  <c r="J71" i="30" s="1"/>
  <c r="X70" i="30"/>
  <c r="Y70" i="30" s="1"/>
  <c r="J70" i="30" s="1"/>
  <c r="X69" i="30"/>
  <c r="Y69" i="30" s="1"/>
  <c r="J69" i="30" s="1"/>
  <c r="X68" i="30"/>
  <c r="Y68" i="30" s="1"/>
  <c r="J68" i="30" s="1"/>
  <c r="X67" i="30"/>
  <c r="Y67" i="30" s="1"/>
  <c r="J67" i="30" s="1"/>
  <c r="X66" i="30"/>
  <c r="Y66" i="30" s="1"/>
  <c r="J66" i="30" s="1"/>
  <c r="X65" i="30"/>
  <c r="Y65" i="30" s="1"/>
  <c r="J65" i="30" s="1"/>
  <c r="X64" i="30"/>
  <c r="Y64" i="30" s="1"/>
  <c r="J64" i="30" s="1"/>
  <c r="X63" i="30"/>
  <c r="Y63" i="30" s="1"/>
  <c r="J63" i="30" s="1"/>
  <c r="X62" i="30"/>
  <c r="Y62" i="30" s="1"/>
  <c r="J62" i="30" s="1"/>
  <c r="X61" i="30"/>
  <c r="Y61" i="30" s="1"/>
  <c r="J61" i="30" s="1"/>
  <c r="X60" i="30"/>
  <c r="Y60" i="30" s="1"/>
  <c r="J60" i="30" s="1"/>
  <c r="X59" i="30"/>
  <c r="Y59" i="30" s="1"/>
  <c r="J59" i="30" s="1"/>
  <c r="X58" i="30"/>
  <c r="Y58" i="30" s="1"/>
  <c r="J58" i="30" s="1"/>
  <c r="X57" i="30"/>
  <c r="Y57" i="30" s="1"/>
  <c r="J57" i="30" s="1"/>
  <c r="X56" i="30"/>
  <c r="Y56" i="30" s="1"/>
  <c r="J56" i="30" s="1"/>
  <c r="X55" i="30"/>
  <c r="Y55" i="30" s="1"/>
  <c r="J55" i="30" s="1"/>
  <c r="X54" i="30"/>
  <c r="Y54" i="30" s="1"/>
  <c r="J54" i="30" s="1"/>
  <c r="X53" i="30"/>
  <c r="Y53" i="30" s="1"/>
  <c r="J53" i="30" s="1"/>
  <c r="X52" i="30"/>
  <c r="Y52" i="30" s="1"/>
  <c r="J52" i="30" s="1"/>
  <c r="X51" i="30"/>
  <c r="Y51" i="30" s="1"/>
  <c r="J51" i="30" s="1"/>
  <c r="X50" i="30"/>
  <c r="Y50" i="30" s="1"/>
  <c r="J50" i="30" s="1"/>
  <c r="X49" i="30"/>
  <c r="Y49" i="30" s="1"/>
  <c r="J49" i="30" s="1"/>
  <c r="X48" i="30"/>
  <c r="Y48" i="30" s="1"/>
  <c r="J48" i="30" s="1"/>
  <c r="X47" i="30"/>
  <c r="Y47" i="30" s="1"/>
  <c r="J47" i="30" s="1"/>
  <c r="X46" i="30"/>
  <c r="Y46" i="30" s="1"/>
  <c r="J46" i="30" s="1"/>
  <c r="X45" i="30"/>
  <c r="Y45" i="30" s="1"/>
  <c r="J45" i="30" s="1"/>
  <c r="X44" i="30"/>
  <c r="Y44" i="30" s="1"/>
  <c r="J44" i="30" s="1"/>
  <c r="X43" i="30"/>
  <c r="Y43" i="30" s="1"/>
  <c r="J43" i="30" s="1"/>
  <c r="X42" i="30"/>
  <c r="Y42" i="30" s="1"/>
  <c r="J42" i="30" s="1"/>
  <c r="X41" i="30"/>
  <c r="Y41" i="30" s="1"/>
  <c r="J41" i="30" s="1"/>
  <c r="X40" i="30"/>
  <c r="Y40" i="30" s="1"/>
  <c r="J40" i="30" s="1"/>
  <c r="X39" i="30"/>
  <c r="Y39" i="30" s="1"/>
  <c r="J39" i="30" s="1"/>
  <c r="X38" i="30"/>
  <c r="Y38" i="30" s="1"/>
  <c r="J38" i="30" s="1"/>
  <c r="X37" i="30"/>
  <c r="Y37" i="30" s="1"/>
  <c r="J37" i="30" s="1"/>
  <c r="X36" i="30"/>
  <c r="Y36" i="30" s="1"/>
  <c r="J36" i="30" s="1"/>
  <c r="X35" i="30"/>
  <c r="Y35" i="30" s="1"/>
  <c r="J35" i="30" s="1"/>
  <c r="X34" i="30"/>
  <c r="Y34" i="30" s="1"/>
  <c r="J34" i="30" s="1"/>
  <c r="X33" i="30"/>
  <c r="Y33" i="30" s="1"/>
  <c r="J33" i="30" s="1"/>
  <c r="X32" i="30"/>
  <c r="Y32" i="30" s="1"/>
  <c r="J32" i="30" s="1"/>
  <c r="X31" i="30"/>
  <c r="Y31" i="30" s="1"/>
  <c r="J31" i="30" s="1"/>
  <c r="X30" i="30"/>
  <c r="Y30" i="30" s="1"/>
  <c r="J30" i="30" s="1"/>
  <c r="X29" i="30"/>
  <c r="Y29" i="30" s="1"/>
  <c r="J29" i="30" s="1"/>
  <c r="X28" i="30"/>
  <c r="Y28" i="30" s="1"/>
  <c r="J28" i="30" s="1"/>
  <c r="X27" i="30"/>
  <c r="Y27" i="30" s="1"/>
  <c r="J27" i="30" s="1"/>
  <c r="X26" i="30"/>
  <c r="Y26" i="30" s="1"/>
  <c r="J26" i="30" s="1"/>
  <c r="X25" i="30"/>
  <c r="Y25" i="30" s="1"/>
  <c r="J25" i="30" s="1"/>
  <c r="X24" i="30"/>
  <c r="Y24" i="30" s="1"/>
  <c r="J24" i="30" s="1"/>
  <c r="X23" i="30"/>
  <c r="Y23" i="30" s="1"/>
  <c r="J23" i="30" s="1"/>
  <c r="X22" i="30"/>
  <c r="Y22" i="30" s="1"/>
  <c r="J22" i="30" s="1"/>
  <c r="X21" i="30"/>
  <c r="Y21" i="30" s="1"/>
  <c r="J21" i="30" s="1"/>
  <c r="X20" i="30"/>
  <c r="Y20" i="30" s="1"/>
  <c r="J20" i="30" s="1"/>
  <c r="X19" i="30"/>
  <c r="Y19" i="30" s="1"/>
  <c r="J19" i="30" s="1"/>
  <c r="X18" i="30"/>
  <c r="Y18" i="30" s="1"/>
  <c r="J18" i="30" s="1"/>
  <c r="X17" i="30"/>
  <c r="Y17" i="30" s="1"/>
  <c r="J17" i="30" s="1"/>
  <c r="X16" i="30"/>
  <c r="Y16" i="30" s="1"/>
  <c r="J16" i="30" s="1"/>
  <c r="X15" i="30"/>
  <c r="Y15" i="30" s="1"/>
  <c r="J15" i="30" s="1"/>
  <c r="X14" i="30"/>
  <c r="Y14" i="30" s="1"/>
  <c r="J14" i="30" s="1"/>
  <c r="X13" i="30"/>
  <c r="Y13" i="30" s="1"/>
  <c r="J13" i="30" s="1"/>
  <c r="X12" i="30"/>
  <c r="Y12" i="30" s="1"/>
  <c r="J12" i="30" s="1"/>
  <c r="X11" i="30"/>
  <c r="Y11" i="30" s="1"/>
  <c r="J11" i="30" s="1"/>
  <c r="X10" i="30"/>
  <c r="Y10" i="30" s="1"/>
  <c r="J10" i="30" s="1"/>
  <c r="X9" i="30"/>
  <c r="Y9" i="30" s="1"/>
  <c r="J9" i="30" s="1"/>
  <c r="K9" i="30"/>
  <c r="L2" i="30"/>
  <c r="T9" i="31" l="1"/>
  <c r="K10" i="31"/>
  <c r="M10" i="31" s="1"/>
  <c r="R10" i="31" s="1"/>
  <c r="M9" i="30"/>
  <c r="R9" i="30" s="1"/>
  <c r="C10" i="30" s="1"/>
  <c r="Y10" i="28"/>
  <c r="Y9" i="28"/>
  <c r="C11" i="31" l="1"/>
  <c r="T10" i="31"/>
  <c r="T9" i="30"/>
  <c r="K10" i="30"/>
  <c r="M10" i="30" s="1"/>
  <c r="R10" i="30" s="1"/>
  <c r="X108" i="28"/>
  <c r="Y108" i="28" s="1"/>
  <c r="J108" i="28" s="1"/>
  <c r="X107" i="28"/>
  <c r="Y107" i="28" s="1"/>
  <c r="J107" i="28" s="1"/>
  <c r="X106" i="28"/>
  <c r="Y106" i="28" s="1"/>
  <c r="J106" i="28" s="1"/>
  <c r="X105" i="28"/>
  <c r="Y105" i="28" s="1"/>
  <c r="J105" i="28" s="1"/>
  <c r="X104" i="28"/>
  <c r="Y104" i="28" s="1"/>
  <c r="J104" i="28" s="1"/>
  <c r="X103" i="28"/>
  <c r="Y103" i="28" s="1"/>
  <c r="J103" i="28" s="1"/>
  <c r="X102" i="28"/>
  <c r="Y102" i="28" s="1"/>
  <c r="J102" i="28" s="1"/>
  <c r="X101" i="28"/>
  <c r="Y101" i="28" s="1"/>
  <c r="J101" i="28" s="1"/>
  <c r="X100" i="28"/>
  <c r="Y100" i="28" s="1"/>
  <c r="J100" i="28" s="1"/>
  <c r="X99" i="28"/>
  <c r="Y99" i="28" s="1"/>
  <c r="J99" i="28" s="1"/>
  <c r="X98" i="28"/>
  <c r="Y98" i="28" s="1"/>
  <c r="J98" i="28" s="1"/>
  <c r="X97" i="28"/>
  <c r="Y97" i="28" s="1"/>
  <c r="J97" i="28" s="1"/>
  <c r="X96" i="28"/>
  <c r="Y96" i="28" s="1"/>
  <c r="J96" i="28" s="1"/>
  <c r="X95" i="28"/>
  <c r="Y95" i="28" s="1"/>
  <c r="J95" i="28" s="1"/>
  <c r="X94" i="28"/>
  <c r="Y94" i="28" s="1"/>
  <c r="J94" i="28" s="1"/>
  <c r="X93" i="28"/>
  <c r="Y93" i="28" s="1"/>
  <c r="J93" i="28" s="1"/>
  <c r="X92" i="28"/>
  <c r="Y92" i="28" s="1"/>
  <c r="J92" i="28" s="1"/>
  <c r="X91" i="28"/>
  <c r="Y91" i="28" s="1"/>
  <c r="J91" i="28" s="1"/>
  <c r="X90" i="28"/>
  <c r="Y90" i="28" s="1"/>
  <c r="J90" i="28" s="1"/>
  <c r="X89" i="28"/>
  <c r="Y89" i="28" s="1"/>
  <c r="J89" i="28" s="1"/>
  <c r="X88" i="28"/>
  <c r="Y88" i="28" s="1"/>
  <c r="J88" i="28" s="1"/>
  <c r="X87" i="28"/>
  <c r="Y87" i="28" s="1"/>
  <c r="J87" i="28" s="1"/>
  <c r="X86" i="28"/>
  <c r="Y86" i="28" s="1"/>
  <c r="J86" i="28" s="1"/>
  <c r="X85" i="28"/>
  <c r="Y85" i="28" s="1"/>
  <c r="J85" i="28" s="1"/>
  <c r="X84" i="28"/>
  <c r="Y84" i="28" s="1"/>
  <c r="J84" i="28" s="1"/>
  <c r="X83" i="28"/>
  <c r="Y83" i="28" s="1"/>
  <c r="J83" i="28" s="1"/>
  <c r="X82" i="28"/>
  <c r="Y82" i="28" s="1"/>
  <c r="J82" i="28" s="1"/>
  <c r="X81" i="28"/>
  <c r="Y81" i="28" s="1"/>
  <c r="J81" i="28" s="1"/>
  <c r="X80" i="28"/>
  <c r="Y80" i="28" s="1"/>
  <c r="J80" i="28" s="1"/>
  <c r="X79" i="28"/>
  <c r="Y79" i="28" s="1"/>
  <c r="J79" i="28" s="1"/>
  <c r="X78" i="28"/>
  <c r="Y78" i="28" s="1"/>
  <c r="J78" i="28" s="1"/>
  <c r="X77" i="28"/>
  <c r="Y77" i="28" s="1"/>
  <c r="J77" i="28" s="1"/>
  <c r="X76" i="28"/>
  <c r="Y76" i="28" s="1"/>
  <c r="J76" i="28" s="1"/>
  <c r="X75" i="28"/>
  <c r="Y75" i="28" s="1"/>
  <c r="J75" i="28" s="1"/>
  <c r="X74" i="28"/>
  <c r="Y74" i="28" s="1"/>
  <c r="J74" i="28" s="1"/>
  <c r="X73" i="28"/>
  <c r="Y73" i="28" s="1"/>
  <c r="J73" i="28" s="1"/>
  <c r="X72" i="28"/>
  <c r="Y72" i="28" s="1"/>
  <c r="J72" i="28" s="1"/>
  <c r="X71" i="28"/>
  <c r="Y71" i="28" s="1"/>
  <c r="J71" i="28" s="1"/>
  <c r="X70" i="28"/>
  <c r="Y70" i="28" s="1"/>
  <c r="J70" i="28" s="1"/>
  <c r="X69" i="28"/>
  <c r="Y69" i="28" s="1"/>
  <c r="J69" i="28" s="1"/>
  <c r="X68" i="28"/>
  <c r="Y68" i="28" s="1"/>
  <c r="J68" i="28" s="1"/>
  <c r="X67" i="28"/>
  <c r="Y67" i="28" s="1"/>
  <c r="J67" i="28" s="1"/>
  <c r="X66" i="28"/>
  <c r="Y66" i="28" s="1"/>
  <c r="J66" i="28" s="1"/>
  <c r="X65" i="28"/>
  <c r="Y65" i="28" s="1"/>
  <c r="J65" i="28" s="1"/>
  <c r="X64" i="28"/>
  <c r="Y64" i="28" s="1"/>
  <c r="J64" i="28" s="1"/>
  <c r="X63" i="28"/>
  <c r="Y63" i="28" s="1"/>
  <c r="J63" i="28" s="1"/>
  <c r="X62" i="28"/>
  <c r="Y62" i="28" s="1"/>
  <c r="J62" i="28" s="1"/>
  <c r="X61" i="28"/>
  <c r="Y61" i="28" s="1"/>
  <c r="J61" i="28" s="1"/>
  <c r="X60" i="28"/>
  <c r="Y60" i="28" s="1"/>
  <c r="J60" i="28" s="1"/>
  <c r="X59" i="28"/>
  <c r="Y59" i="28" s="1"/>
  <c r="J59" i="28" s="1"/>
  <c r="X58" i="28"/>
  <c r="Y58" i="28" s="1"/>
  <c r="J58" i="28" s="1"/>
  <c r="X57" i="28"/>
  <c r="Y57" i="28" s="1"/>
  <c r="J57" i="28" s="1"/>
  <c r="X56" i="28"/>
  <c r="Y56" i="28" s="1"/>
  <c r="J56" i="28" s="1"/>
  <c r="X55" i="28"/>
  <c r="Y55" i="28" s="1"/>
  <c r="J55" i="28" s="1"/>
  <c r="X54" i="28"/>
  <c r="Y54" i="28" s="1"/>
  <c r="J54" i="28" s="1"/>
  <c r="X53" i="28"/>
  <c r="Y53" i="28" s="1"/>
  <c r="J53" i="28" s="1"/>
  <c r="X52" i="28"/>
  <c r="Y52" i="28" s="1"/>
  <c r="J52" i="28" s="1"/>
  <c r="X51" i="28"/>
  <c r="Y51" i="28" s="1"/>
  <c r="J51" i="28" s="1"/>
  <c r="X50" i="28"/>
  <c r="Y50" i="28" s="1"/>
  <c r="J50" i="28" s="1"/>
  <c r="X49" i="28"/>
  <c r="Y49" i="28" s="1"/>
  <c r="J49" i="28" s="1"/>
  <c r="X48" i="28"/>
  <c r="Y48" i="28" s="1"/>
  <c r="J48" i="28" s="1"/>
  <c r="X47" i="28"/>
  <c r="Y47" i="28" s="1"/>
  <c r="J47" i="28" s="1"/>
  <c r="X46" i="28"/>
  <c r="Y46" i="28" s="1"/>
  <c r="J46" i="28" s="1"/>
  <c r="X45" i="28"/>
  <c r="Y45" i="28" s="1"/>
  <c r="J45" i="28" s="1"/>
  <c r="X44" i="28"/>
  <c r="Y44" i="28" s="1"/>
  <c r="J44" i="28" s="1"/>
  <c r="X43" i="28"/>
  <c r="Y43" i="28" s="1"/>
  <c r="J43" i="28" s="1"/>
  <c r="X42" i="28"/>
  <c r="Y42" i="28" s="1"/>
  <c r="J42" i="28" s="1"/>
  <c r="X41" i="28"/>
  <c r="Y41" i="28" s="1"/>
  <c r="J41" i="28" s="1"/>
  <c r="X40" i="28"/>
  <c r="Y40" i="28" s="1"/>
  <c r="J40" i="28" s="1"/>
  <c r="X39" i="28"/>
  <c r="Y39" i="28" s="1"/>
  <c r="J39" i="28" s="1"/>
  <c r="X38" i="28"/>
  <c r="Y38" i="28" s="1"/>
  <c r="J38" i="28" s="1"/>
  <c r="X37" i="28"/>
  <c r="Y37" i="28" s="1"/>
  <c r="J37" i="28" s="1"/>
  <c r="X36" i="28"/>
  <c r="Y36" i="28" s="1"/>
  <c r="J36" i="28" s="1"/>
  <c r="X35" i="28"/>
  <c r="Y35" i="28" s="1"/>
  <c r="J35" i="28" s="1"/>
  <c r="X34" i="28"/>
  <c r="Y34" i="28" s="1"/>
  <c r="J34" i="28" s="1"/>
  <c r="X33" i="28"/>
  <c r="Y33" i="28" s="1"/>
  <c r="J33" i="28" s="1"/>
  <c r="X32" i="28"/>
  <c r="Y32" i="28" s="1"/>
  <c r="J32" i="28" s="1"/>
  <c r="X31" i="28"/>
  <c r="Y31" i="28" s="1"/>
  <c r="J31" i="28" s="1"/>
  <c r="X30" i="28"/>
  <c r="Y30" i="28" s="1"/>
  <c r="J30" i="28" s="1"/>
  <c r="X29" i="28"/>
  <c r="Y29" i="28" s="1"/>
  <c r="J29" i="28" s="1"/>
  <c r="X28" i="28"/>
  <c r="Y28" i="28" s="1"/>
  <c r="J28" i="28" s="1"/>
  <c r="X27" i="28"/>
  <c r="Y27" i="28" s="1"/>
  <c r="J27" i="28" s="1"/>
  <c r="X26" i="28"/>
  <c r="Y26" i="28" s="1"/>
  <c r="J26" i="28" s="1"/>
  <c r="X25" i="28"/>
  <c r="Y25" i="28" s="1"/>
  <c r="J25" i="28" s="1"/>
  <c r="X24" i="28"/>
  <c r="Y24" i="28" s="1"/>
  <c r="J24" i="28" s="1"/>
  <c r="X23" i="28"/>
  <c r="Y23" i="28" s="1"/>
  <c r="J23" i="28" s="1"/>
  <c r="X22" i="28"/>
  <c r="Y22" i="28" s="1"/>
  <c r="J22" i="28" s="1"/>
  <c r="X21" i="28"/>
  <c r="Y21" i="28" s="1"/>
  <c r="J21" i="28" s="1"/>
  <c r="X20" i="28"/>
  <c r="Y20" i="28" s="1"/>
  <c r="J20" i="28" s="1"/>
  <c r="X19" i="28"/>
  <c r="Y19" i="28" s="1"/>
  <c r="J19" i="28" s="1"/>
  <c r="X18" i="28"/>
  <c r="Y18" i="28" s="1"/>
  <c r="J18" i="28" s="1"/>
  <c r="X17" i="28"/>
  <c r="Y17" i="28" s="1"/>
  <c r="J17" i="28" s="1"/>
  <c r="X16" i="28"/>
  <c r="Y16" i="28" s="1"/>
  <c r="J16" i="28" s="1"/>
  <c r="X15" i="28"/>
  <c r="Y15" i="28" s="1"/>
  <c r="J15" i="28" s="1"/>
  <c r="X14" i="28"/>
  <c r="Y14" i="28" s="1"/>
  <c r="J14" i="28" s="1"/>
  <c r="X13" i="28"/>
  <c r="Y13" i="28" s="1"/>
  <c r="J13" i="28" s="1"/>
  <c r="X12" i="28"/>
  <c r="Y12" i="28" s="1"/>
  <c r="J12" i="28" s="1"/>
  <c r="X11" i="28"/>
  <c r="Y11" i="28" s="1"/>
  <c r="J11" i="28" s="1"/>
  <c r="X10" i="28"/>
  <c r="J10" i="28" s="1"/>
  <c r="X9" i="28"/>
  <c r="J9" i="28" s="1"/>
  <c r="K11" i="31" l="1"/>
  <c r="M11" i="31" s="1"/>
  <c r="R11" i="31" s="1"/>
  <c r="C11" i="30"/>
  <c r="T10" i="30"/>
  <c r="R10" i="17"/>
  <c r="T10" i="17"/>
  <c r="R11" i="17"/>
  <c r="C12" i="17" s="1"/>
  <c r="T11" i="17"/>
  <c r="R12" i="17"/>
  <c r="T12" i="17"/>
  <c r="R13" i="17"/>
  <c r="C14" i="17" s="1"/>
  <c r="T13" i="17"/>
  <c r="R14" i="17"/>
  <c r="T14" i="17"/>
  <c r="R15" i="17"/>
  <c r="C16" i="17" s="1"/>
  <c r="T15" i="17"/>
  <c r="R16" i="17"/>
  <c r="T16" i="17"/>
  <c r="R17" i="17"/>
  <c r="C18" i="17" s="1"/>
  <c r="T17" i="17"/>
  <c r="R18" i="17"/>
  <c r="T18" i="17"/>
  <c r="R19" i="17"/>
  <c r="C20" i="17" s="1"/>
  <c r="T19" i="17"/>
  <c r="R20" i="17"/>
  <c r="T20" i="17"/>
  <c r="R21" i="17"/>
  <c r="C22" i="17" s="1"/>
  <c r="T21" i="17"/>
  <c r="R22" i="17"/>
  <c r="T22" i="17"/>
  <c r="R23" i="17"/>
  <c r="C24" i="17" s="1"/>
  <c r="T23" i="17"/>
  <c r="R24" i="17"/>
  <c r="T24" i="17"/>
  <c r="R25" i="17"/>
  <c r="C26" i="17" s="1"/>
  <c r="T25" i="17"/>
  <c r="R26" i="17"/>
  <c r="T26" i="17"/>
  <c r="R27" i="17"/>
  <c r="C28" i="17" s="1"/>
  <c r="T27" i="17"/>
  <c r="R28" i="17"/>
  <c r="T28" i="17"/>
  <c r="R29" i="17"/>
  <c r="C30" i="17" s="1"/>
  <c r="T29" i="17"/>
  <c r="R30" i="17"/>
  <c r="T30" i="17"/>
  <c r="R31" i="17"/>
  <c r="C32" i="17" s="1"/>
  <c r="T31" i="17"/>
  <c r="R32" i="17"/>
  <c r="T32" i="17"/>
  <c r="R33" i="17"/>
  <c r="C34" i="17" s="1"/>
  <c r="T33" i="17"/>
  <c r="R34" i="17"/>
  <c r="T34" i="17"/>
  <c r="R35" i="17"/>
  <c r="C36" i="17" s="1"/>
  <c r="T35" i="17"/>
  <c r="R36" i="17"/>
  <c r="T36" i="17"/>
  <c r="R37" i="17"/>
  <c r="C38" i="17" s="1"/>
  <c r="T37" i="17"/>
  <c r="R38" i="17"/>
  <c r="T38" i="17"/>
  <c r="R39" i="17"/>
  <c r="C40" i="17" s="1"/>
  <c r="T39" i="17"/>
  <c r="R40" i="17"/>
  <c r="T40" i="17"/>
  <c r="R41" i="17"/>
  <c r="C42" i="17" s="1"/>
  <c r="T41" i="17"/>
  <c r="R42" i="17"/>
  <c r="T42" i="17"/>
  <c r="R43" i="17"/>
  <c r="C44" i="17" s="1"/>
  <c r="T43" i="17"/>
  <c r="R44" i="17"/>
  <c r="T44" i="17"/>
  <c r="R45" i="17"/>
  <c r="C46" i="17" s="1"/>
  <c r="T45" i="17"/>
  <c r="R46" i="17"/>
  <c r="T46" i="17"/>
  <c r="R47" i="17"/>
  <c r="C48" i="17" s="1"/>
  <c r="T47" i="17"/>
  <c r="R48" i="17"/>
  <c r="T48" i="17"/>
  <c r="R49" i="17"/>
  <c r="C50" i="17" s="1"/>
  <c r="T49" i="17"/>
  <c r="R50" i="17"/>
  <c r="T50" i="17"/>
  <c r="R51" i="17"/>
  <c r="C52" i="17" s="1"/>
  <c r="T51" i="17"/>
  <c r="R52" i="17"/>
  <c r="T52" i="17"/>
  <c r="R53" i="17"/>
  <c r="C54" i="17" s="1"/>
  <c r="T53" i="17"/>
  <c r="R54" i="17"/>
  <c r="T54" i="17"/>
  <c r="R55" i="17"/>
  <c r="C56" i="17" s="1"/>
  <c r="T55" i="17"/>
  <c r="R56" i="17"/>
  <c r="T56" i="17"/>
  <c r="R57" i="17"/>
  <c r="C58" i="17" s="1"/>
  <c r="T57" i="17"/>
  <c r="R58" i="17"/>
  <c r="T58" i="17"/>
  <c r="R59" i="17"/>
  <c r="C60" i="17" s="1"/>
  <c r="T59" i="17"/>
  <c r="R60" i="17"/>
  <c r="T60" i="17"/>
  <c r="R61" i="17"/>
  <c r="C62" i="17" s="1"/>
  <c r="T61" i="17"/>
  <c r="R62" i="17"/>
  <c r="T62" i="17"/>
  <c r="R63" i="17"/>
  <c r="C64" i="17" s="1"/>
  <c r="T63" i="17"/>
  <c r="R64" i="17"/>
  <c r="T64" i="17"/>
  <c r="R65" i="17"/>
  <c r="C66" i="17" s="1"/>
  <c r="T65" i="17"/>
  <c r="R66" i="17"/>
  <c r="T66" i="17"/>
  <c r="R67" i="17"/>
  <c r="C68" i="17" s="1"/>
  <c r="T67" i="17"/>
  <c r="R68" i="17"/>
  <c r="T68" i="17"/>
  <c r="R69" i="17"/>
  <c r="C70" i="17" s="1"/>
  <c r="T69" i="17"/>
  <c r="R70" i="17"/>
  <c r="T70" i="17"/>
  <c r="R71" i="17"/>
  <c r="C72" i="17" s="1"/>
  <c r="T71" i="17"/>
  <c r="R72" i="17"/>
  <c r="T72" i="17"/>
  <c r="R73" i="17"/>
  <c r="C74" i="17" s="1"/>
  <c r="T73" i="17"/>
  <c r="R74" i="17"/>
  <c r="T74" i="17"/>
  <c r="R75" i="17"/>
  <c r="C76" i="17" s="1"/>
  <c r="T75" i="17"/>
  <c r="R76" i="17"/>
  <c r="T76" i="17"/>
  <c r="R77" i="17"/>
  <c r="C78" i="17" s="1"/>
  <c r="T77" i="17"/>
  <c r="R78" i="17"/>
  <c r="T78" i="17"/>
  <c r="R79" i="17"/>
  <c r="C80" i="17" s="1"/>
  <c r="T79" i="17"/>
  <c r="R80" i="17"/>
  <c r="T80" i="17"/>
  <c r="R81" i="17"/>
  <c r="C82" i="17" s="1"/>
  <c r="T81" i="17"/>
  <c r="R82" i="17"/>
  <c r="T82" i="17"/>
  <c r="R83" i="17"/>
  <c r="C84" i="17" s="1"/>
  <c r="T83" i="17"/>
  <c r="R84" i="17"/>
  <c r="T84" i="17"/>
  <c r="R85" i="17"/>
  <c r="C86" i="17" s="1"/>
  <c r="T85" i="17"/>
  <c r="R86" i="17"/>
  <c r="T86" i="17"/>
  <c r="R87" i="17"/>
  <c r="C88" i="17" s="1"/>
  <c r="T87" i="17"/>
  <c r="R88" i="17"/>
  <c r="T88" i="17"/>
  <c r="R89" i="17"/>
  <c r="C90" i="17" s="1"/>
  <c r="T89" i="17"/>
  <c r="R90" i="17"/>
  <c r="T90" i="17"/>
  <c r="R91" i="17"/>
  <c r="C92" i="17" s="1"/>
  <c r="T91" i="17"/>
  <c r="R92" i="17"/>
  <c r="T92" i="17"/>
  <c r="R93" i="17"/>
  <c r="C94" i="17" s="1"/>
  <c r="T93" i="17"/>
  <c r="R94" i="17"/>
  <c r="T94" i="17"/>
  <c r="R95" i="17"/>
  <c r="C96" i="17" s="1"/>
  <c r="T95" i="17"/>
  <c r="R96" i="17"/>
  <c r="T96" i="17"/>
  <c r="R97" i="17"/>
  <c r="C98" i="17" s="1"/>
  <c r="T97" i="17"/>
  <c r="R98" i="17"/>
  <c r="T98" i="17"/>
  <c r="R99" i="17"/>
  <c r="C100" i="17" s="1"/>
  <c r="T99" i="17"/>
  <c r="R100" i="17"/>
  <c r="T100" i="17"/>
  <c r="R101" i="17"/>
  <c r="C102" i="17" s="1"/>
  <c r="T101" i="17"/>
  <c r="R102" i="17"/>
  <c r="T102" i="17"/>
  <c r="R103" i="17"/>
  <c r="C104" i="17" s="1"/>
  <c r="T103" i="17"/>
  <c r="R104" i="17"/>
  <c r="T104" i="17"/>
  <c r="R105" i="17"/>
  <c r="C106" i="17" s="1"/>
  <c r="T105" i="17"/>
  <c r="R106" i="17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R11" i="28"/>
  <c r="C12" i="28" s="1"/>
  <c r="R12" i="28"/>
  <c r="C13" i="28" s="1"/>
  <c r="R13" i="28"/>
  <c r="C14" i="28" s="1"/>
  <c r="R14" i="28"/>
  <c r="C15" i="28" s="1"/>
  <c r="R15" i="28"/>
  <c r="C16" i="28" s="1"/>
  <c r="R17" i="28"/>
  <c r="C18" i="28" s="1"/>
  <c r="R18" i="28"/>
  <c r="C19" i="28" s="1"/>
  <c r="R19" i="28"/>
  <c r="C20" i="28" s="1"/>
  <c r="R20" i="28"/>
  <c r="C21" i="28" s="1"/>
  <c r="R21" i="28"/>
  <c r="C22" i="28" s="1"/>
  <c r="R22" i="28"/>
  <c r="C23" i="28" s="1"/>
  <c r="R23" i="28"/>
  <c r="C24" i="28" s="1"/>
  <c r="R24" i="28"/>
  <c r="C25" i="28" s="1"/>
  <c r="R25" i="28"/>
  <c r="C26" i="28" s="1"/>
  <c r="R26" i="28"/>
  <c r="C27" i="28" s="1"/>
  <c r="R27" i="28"/>
  <c r="C28" i="28" s="1"/>
  <c r="R29" i="28"/>
  <c r="C30" i="28" s="1"/>
  <c r="R30" i="28"/>
  <c r="C31" i="28" s="1"/>
  <c r="R31" i="28"/>
  <c r="C32" i="28" s="1"/>
  <c r="R32" i="28"/>
  <c r="C33" i="28" s="1"/>
  <c r="R33" i="28"/>
  <c r="C34" i="28" s="1"/>
  <c r="R34" i="28"/>
  <c r="C35" i="28" s="1"/>
  <c r="R35" i="28"/>
  <c r="C36" i="28" s="1"/>
  <c r="R36" i="28"/>
  <c r="C37" i="28" s="1"/>
  <c r="R37" i="28"/>
  <c r="C38" i="28" s="1"/>
  <c r="R38" i="28"/>
  <c r="C39" i="28" s="1"/>
  <c r="R39" i="28"/>
  <c r="C40" i="28" s="1"/>
  <c r="R40" i="28"/>
  <c r="C41" i="28" s="1"/>
  <c r="R41" i="28"/>
  <c r="C42" i="28" s="1"/>
  <c r="R42" i="28"/>
  <c r="C43" i="28" s="1"/>
  <c r="R43" i="28"/>
  <c r="C44" i="28" s="1"/>
  <c r="R44" i="28"/>
  <c r="C45" i="28" s="1"/>
  <c r="R45" i="28"/>
  <c r="C46" i="28" s="1"/>
  <c r="R46" i="28"/>
  <c r="C47" i="28" s="1"/>
  <c r="R47" i="28"/>
  <c r="C48" i="28" s="1"/>
  <c r="R48" i="28"/>
  <c r="C49" i="28" s="1"/>
  <c r="R49" i="28"/>
  <c r="C50" i="28" s="1"/>
  <c r="R50" i="28"/>
  <c r="C51" i="28" s="1"/>
  <c r="R51" i="28"/>
  <c r="C52" i="28" s="1"/>
  <c r="R52" i="28"/>
  <c r="C53" i="28" s="1"/>
  <c r="R53" i="28"/>
  <c r="C54" i="28" s="1"/>
  <c r="R54" i="28"/>
  <c r="C55" i="28" s="1"/>
  <c r="R55" i="28"/>
  <c r="C56" i="28" s="1"/>
  <c r="R56" i="28"/>
  <c r="C57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T108" i="28" s="1"/>
  <c r="K108" i="28"/>
  <c r="M108" i="28" s="1"/>
  <c r="K107" i="28"/>
  <c r="M107" i="28" s="1"/>
  <c r="K106" i="28"/>
  <c r="M106" i="28" s="1"/>
  <c r="K105" i="28"/>
  <c r="M105" i="28" s="1"/>
  <c r="K104" i="28"/>
  <c r="M104" i="28" s="1"/>
  <c r="K103" i="28"/>
  <c r="M103" i="28" s="1"/>
  <c r="K102" i="28"/>
  <c r="M102" i="28" s="1"/>
  <c r="K101" i="28"/>
  <c r="M101" i="28" s="1"/>
  <c r="K100" i="28"/>
  <c r="M100" i="28" s="1"/>
  <c r="K99" i="28"/>
  <c r="M99" i="28" s="1"/>
  <c r="K98" i="28"/>
  <c r="M98" i="28" s="1"/>
  <c r="K97" i="28"/>
  <c r="M97" i="28" s="1"/>
  <c r="K96" i="28"/>
  <c r="M96" i="28" s="1"/>
  <c r="K95" i="28"/>
  <c r="M95" i="28" s="1"/>
  <c r="K94" i="28"/>
  <c r="M94" i="28" s="1"/>
  <c r="K93" i="28"/>
  <c r="M93" i="28" s="1"/>
  <c r="K92" i="28"/>
  <c r="M92" i="28" s="1"/>
  <c r="K91" i="28"/>
  <c r="M91" i="28" s="1"/>
  <c r="K90" i="28"/>
  <c r="M90" i="28" s="1"/>
  <c r="K89" i="28"/>
  <c r="M89" i="28" s="1"/>
  <c r="K88" i="28"/>
  <c r="M88" i="28" s="1"/>
  <c r="K87" i="28"/>
  <c r="M87" i="28" s="1"/>
  <c r="K86" i="28"/>
  <c r="M86" i="28" s="1"/>
  <c r="K85" i="28"/>
  <c r="M85" i="28" s="1"/>
  <c r="K84" i="28"/>
  <c r="M84" i="28" s="1"/>
  <c r="K83" i="28"/>
  <c r="M83" i="28" s="1"/>
  <c r="K82" i="28"/>
  <c r="M82" i="28" s="1"/>
  <c r="K81" i="28"/>
  <c r="M81" i="28" s="1"/>
  <c r="K80" i="28"/>
  <c r="M80" i="28" s="1"/>
  <c r="K79" i="28"/>
  <c r="M79" i="28" s="1"/>
  <c r="K78" i="28"/>
  <c r="M78" i="28" s="1"/>
  <c r="K77" i="28"/>
  <c r="M77" i="28" s="1"/>
  <c r="K76" i="28"/>
  <c r="M76" i="28" s="1"/>
  <c r="K75" i="28"/>
  <c r="M75" i="28" s="1"/>
  <c r="K74" i="28"/>
  <c r="M74" i="28" s="1"/>
  <c r="K73" i="28"/>
  <c r="M73" i="28" s="1"/>
  <c r="K72" i="28"/>
  <c r="M72" i="28" s="1"/>
  <c r="K71" i="28"/>
  <c r="M71" i="28" s="1"/>
  <c r="K70" i="28"/>
  <c r="M70" i="28" s="1"/>
  <c r="K69" i="28"/>
  <c r="M69" i="28" s="1"/>
  <c r="K68" i="28"/>
  <c r="M68" i="28" s="1"/>
  <c r="K67" i="28"/>
  <c r="M67" i="28" s="1"/>
  <c r="K66" i="28"/>
  <c r="M66" i="28" s="1"/>
  <c r="K65" i="28"/>
  <c r="M65" i="28" s="1"/>
  <c r="K64" i="28"/>
  <c r="M64" i="28" s="1"/>
  <c r="K63" i="28"/>
  <c r="M63" i="28" s="1"/>
  <c r="K62" i="28"/>
  <c r="M62" i="28" s="1"/>
  <c r="K61" i="28"/>
  <c r="M61" i="28" s="1"/>
  <c r="K60" i="28"/>
  <c r="M60" i="28" s="1"/>
  <c r="K59" i="28"/>
  <c r="M59" i="28" s="1"/>
  <c r="K58" i="28"/>
  <c r="M58" i="28" s="1"/>
  <c r="K57" i="28"/>
  <c r="M57" i="28" s="1"/>
  <c r="K56" i="28"/>
  <c r="M56" i="28" s="1"/>
  <c r="K55" i="28"/>
  <c r="M55" i="28" s="1"/>
  <c r="K54" i="28"/>
  <c r="M54" i="28" s="1"/>
  <c r="K53" i="28"/>
  <c r="M53" i="28" s="1"/>
  <c r="K52" i="28"/>
  <c r="M52" i="28" s="1"/>
  <c r="K51" i="28"/>
  <c r="M51" i="28" s="1"/>
  <c r="K50" i="28"/>
  <c r="M50" i="28" s="1"/>
  <c r="K49" i="28"/>
  <c r="M49" i="28" s="1"/>
  <c r="K48" i="28"/>
  <c r="M48" i="28" s="1"/>
  <c r="K47" i="28"/>
  <c r="M47" i="28" s="1"/>
  <c r="K46" i="28"/>
  <c r="M46" i="28" s="1"/>
  <c r="K45" i="28"/>
  <c r="M45" i="28" s="1"/>
  <c r="K44" i="28"/>
  <c r="M44" i="28" s="1"/>
  <c r="K43" i="28"/>
  <c r="M43" i="28" s="1"/>
  <c r="K42" i="28"/>
  <c r="M42" i="28" s="1"/>
  <c r="K41" i="28"/>
  <c r="M41" i="28" s="1"/>
  <c r="K40" i="28"/>
  <c r="M40" i="28" s="1"/>
  <c r="K39" i="28"/>
  <c r="M39" i="28" s="1"/>
  <c r="K38" i="28"/>
  <c r="M38" i="28" s="1"/>
  <c r="K37" i="28"/>
  <c r="M37" i="28" s="1"/>
  <c r="K36" i="28"/>
  <c r="M36" i="28" s="1"/>
  <c r="K35" i="28"/>
  <c r="M35" i="28" s="1"/>
  <c r="K34" i="28"/>
  <c r="M34" i="28" s="1"/>
  <c r="K33" i="28"/>
  <c r="M33" i="28" s="1"/>
  <c r="K32" i="28"/>
  <c r="M32" i="28" s="1"/>
  <c r="K31" i="28"/>
  <c r="M31" i="28" s="1"/>
  <c r="K30" i="28"/>
  <c r="M30" i="28" s="1"/>
  <c r="K29" i="28"/>
  <c r="M29" i="28" s="1"/>
  <c r="K28" i="28"/>
  <c r="M28" i="28" s="1"/>
  <c r="R28" i="28" s="1"/>
  <c r="C29" i="28" s="1"/>
  <c r="K27" i="28"/>
  <c r="M27" i="28" s="1"/>
  <c r="K26" i="28"/>
  <c r="M26" i="28" s="1"/>
  <c r="K25" i="28"/>
  <c r="M25" i="28" s="1"/>
  <c r="K24" i="28"/>
  <c r="M24" i="28" s="1"/>
  <c r="K23" i="28"/>
  <c r="M23" i="28" s="1"/>
  <c r="K22" i="28"/>
  <c r="M22" i="28" s="1"/>
  <c r="K21" i="28"/>
  <c r="M21" i="28" s="1"/>
  <c r="K20" i="28"/>
  <c r="M20" i="28" s="1"/>
  <c r="K19" i="28"/>
  <c r="M19" i="28" s="1"/>
  <c r="K18" i="28"/>
  <c r="M18" i="28" s="1"/>
  <c r="K16" i="28"/>
  <c r="M16" i="28" s="1"/>
  <c r="R16" i="28" s="1"/>
  <c r="C17" i="28" s="1"/>
  <c r="K17" i="28" s="1"/>
  <c r="M17" i="28" s="1"/>
  <c r="K15" i="28"/>
  <c r="M15" i="28" s="1"/>
  <c r="K14" i="28"/>
  <c r="M14" i="28" s="1"/>
  <c r="K13" i="28"/>
  <c r="M13" i="28" s="1"/>
  <c r="K12" i="28"/>
  <c r="M12" i="28" s="1"/>
  <c r="K11" i="28"/>
  <c r="M11" i="28" s="1"/>
  <c r="K9" i="28"/>
  <c r="M9" i="28" s="1"/>
  <c r="R9" i="28" s="1"/>
  <c r="L2" i="28"/>
  <c r="K108" i="17"/>
  <c r="K107" i="17"/>
  <c r="C107" i="17"/>
  <c r="K106" i="17"/>
  <c r="K105" i="17"/>
  <c r="C105" i="17"/>
  <c r="K104" i="17"/>
  <c r="K103" i="17"/>
  <c r="C103" i="17"/>
  <c r="K102" i="17"/>
  <c r="K101" i="17"/>
  <c r="C101" i="17"/>
  <c r="K100" i="17"/>
  <c r="K99" i="17"/>
  <c r="C99" i="17"/>
  <c r="K98" i="17"/>
  <c r="K97" i="17"/>
  <c r="C97" i="17"/>
  <c r="K96" i="17"/>
  <c r="K95" i="17"/>
  <c r="C95" i="17"/>
  <c r="K94" i="17"/>
  <c r="K93" i="17"/>
  <c r="C93" i="17"/>
  <c r="K92" i="17"/>
  <c r="K91" i="17"/>
  <c r="C91" i="17"/>
  <c r="K90" i="17"/>
  <c r="K89" i="17"/>
  <c r="C89" i="17"/>
  <c r="K88" i="17"/>
  <c r="K87" i="17"/>
  <c r="C87" i="17"/>
  <c r="K86" i="17"/>
  <c r="K85" i="17"/>
  <c r="C85" i="17"/>
  <c r="K84" i="17"/>
  <c r="K83" i="17"/>
  <c r="C83" i="17"/>
  <c r="K82" i="17"/>
  <c r="K81" i="17"/>
  <c r="C81" i="17"/>
  <c r="K80" i="17"/>
  <c r="K79" i="17"/>
  <c r="C79" i="17"/>
  <c r="K78" i="17"/>
  <c r="K77" i="17"/>
  <c r="C77" i="17"/>
  <c r="K76" i="17"/>
  <c r="K75" i="17"/>
  <c r="C75" i="17"/>
  <c r="K74" i="17"/>
  <c r="K73" i="17"/>
  <c r="C73" i="17"/>
  <c r="K72" i="17"/>
  <c r="K71" i="17"/>
  <c r="C71" i="17"/>
  <c r="K70" i="17"/>
  <c r="K69" i="17"/>
  <c r="C69" i="17"/>
  <c r="K68" i="17"/>
  <c r="K67" i="17"/>
  <c r="C67" i="17"/>
  <c r="K66" i="17"/>
  <c r="K65" i="17"/>
  <c r="C65" i="17"/>
  <c r="K64" i="17"/>
  <c r="K63" i="17"/>
  <c r="C63" i="17"/>
  <c r="K62" i="17"/>
  <c r="K61" i="17"/>
  <c r="C61" i="17"/>
  <c r="K60" i="17"/>
  <c r="K59" i="17"/>
  <c r="C59" i="17"/>
  <c r="K58" i="17"/>
  <c r="K57" i="17"/>
  <c r="C57" i="17"/>
  <c r="K56" i="17"/>
  <c r="K55" i="17"/>
  <c r="C55" i="17"/>
  <c r="K54" i="17"/>
  <c r="K53" i="17"/>
  <c r="C53" i="17"/>
  <c r="K52" i="17"/>
  <c r="K51" i="17"/>
  <c r="C51" i="17"/>
  <c r="K50" i="17"/>
  <c r="K49" i="17"/>
  <c r="C49" i="17"/>
  <c r="K48" i="17"/>
  <c r="K47" i="17"/>
  <c r="C47" i="17"/>
  <c r="K46" i="17"/>
  <c r="K45" i="17"/>
  <c r="C45" i="17"/>
  <c r="K44" i="17"/>
  <c r="K43" i="17"/>
  <c r="C43" i="17"/>
  <c r="K42" i="17"/>
  <c r="K41" i="17"/>
  <c r="C41" i="17"/>
  <c r="K40" i="17"/>
  <c r="K39" i="17"/>
  <c r="C39" i="17"/>
  <c r="K38" i="17"/>
  <c r="K37" i="17"/>
  <c r="C37" i="17"/>
  <c r="K36" i="17"/>
  <c r="K35" i="17"/>
  <c r="C35" i="17"/>
  <c r="K34" i="17"/>
  <c r="K33" i="17"/>
  <c r="C33" i="17"/>
  <c r="K32" i="17"/>
  <c r="K31" i="17"/>
  <c r="C31" i="17"/>
  <c r="K30" i="17"/>
  <c r="K29" i="17"/>
  <c r="C29" i="17"/>
  <c r="K28" i="17"/>
  <c r="K27" i="17"/>
  <c r="C27" i="17"/>
  <c r="K26" i="17"/>
  <c r="K25" i="17"/>
  <c r="C25" i="17"/>
  <c r="K24" i="17"/>
  <c r="K23" i="17"/>
  <c r="C23" i="17"/>
  <c r="K22" i="17"/>
  <c r="K21" i="17"/>
  <c r="C21" i="17"/>
  <c r="K20" i="17"/>
  <c r="K19" i="17"/>
  <c r="C19" i="17"/>
  <c r="K18" i="17"/>
  <c r="K17" i="17"/>
  <c r="C17" i="17"/>
  <c r="K16" i="17"/>
  <c r="K15" i="17"/>
  <c r="C15" i="17"/>
  <c r="K14" i="17"/>
  <c r="K13" i="17"/>
  <c r="C13" i="17"/>
  <c r="K12" i="17"/>
  <c r="K11" i="17"/>
  <c r="C11" i="17"/>
  <c r="K10" i="17"/>
  <c r="K9" i="17"/>
  <c r="M9" i="17" s="1"/>
  <c r="R9" i="17" s="1"/>
  <c r="L2" i="17"/>
  <c r="C12" i="31" l="1"/>
  <c r="T11" i="31"/>
  <c r="K11" i="30"/>
  <c r="M11" i="30" s="1"/>
  <c r="R11" i="30" s="1"/>
  <c r="T107" i="28"/>
  <c r="T106" i="28"/>
  <c r="T105" i="28"/>
  <c r="T104" i="28"/>
  <c r="T103" i="28"/>
  <c r="T102" i="28"/>
  <c r="T101" i="28"/>
  <c r="T100" i="28"/>
  <c r="T99" i="28"/>
  <c r="T98" i="28"/>
  <c r="T97" i="28"/>
  <c r="T96" i="28"/>
  <c r="T95" i="28"/>
  <c r="T94" i="28"/>
  <c r="T93" i="28"/>
  <c r="T92" i="28"/>
  <c r="T91" i="28"/>
  <c r="T90" i="28"/>
  <c r="T89" i="28"/>
  <c r="T88" i="28"/>
  <c r="T87" i="28"/>
  <c r="T86" i="28"/>
  <c r="T85" i="28"/>
  <c r="T84" i="28"/>
  <c r="T83" i="28"/>
  <c r="T82" i="28"/>
  <c r="T81" i="28"/>
  <c r="T80" i="28"/>
  <c r="T79" i="28"/>
  <c r="T78" i="28"/>
  <c r="T77" i="28"/>
  <c r="T76" i="28"/>
  <c r="T75" i="28"/>
  <c r="T74" i="28"/>
  <c r="T73" i="28"/>
  <c r="T72" i="28"/>
  <c r="T71" i="28"/>
  <c r="T70" i="28"/>
  <c r="T69" i="28"/>
  <c r="T68" i="28"/>
  <c r="T67" i="28"/>
  <c r="T66" i="28"/>
  <c r="T65" i="28"/>
  <c r="T64" i="28"/>
  <c r="T63" i="28"/>
  <c r="T62" i="28"/>
  <c r="T61" i="28"/>
  <c r="T60" i="28"/>
  <c r="T59" i="28"/>
  <c r="T58" i="28"/>
  <c r="T57" i="28"/>
  <c r="T56" i="28"/>
  <c r="T55" i="28"/>
  <c r="T54" i="28"/>
  <c r="T53" i="28"/>
  <c r="T52" i="28"/>
  <c r="T51" i="28"/>
  <c r="T50" i="28"/>
  <c r="T49" i="28"/>
  <c r="T48" i="28"/>
  <c r="T47" i="28"/>
  <c r="T46" i="28"/>
  <c r="T45" i="28"/>
  <c r="T44" i="28"/>
  <c r="T43" i="28"/>
  <c r="T42" i="28"/>
  <c r="T41" i="28"/>
  <c r="T40" i="28"/>
  <c r="T39" i="28"/>
  <c r="T38" i="28"/>
  <c r="T37" i="28"/>
  <c r="T36" i="28"/>
  <c r="T35" i="28"/>
  <c r="T34" i="28"/>
  <c r="T33" i="28"/>
  <c r="T32" i="28"/>
  <c r="T31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P2" i="28"/>
  <c r="E5" i="17"/>
  <c r="C5" i="17"/>
  <c r="T9" i="17"/>
  <c r="H4" i="17" s="1"/>
  <c r="G5" i="17"/>
  <c r="D4" i="17"/>
  <c r="C10" i="17"/>
  <c r="T9" i="28"/>
  <c r="C10" i="28"/>
  <c r="K10" i="28" s="1"/>
  <c r="M10" i="28" s="1"/>
  <c r="R10" i="28" s="1"/>
  <c r="G5" i="28" s="1"/>
  <c r="K12" i="31" l="1"/>
  <c r="M12" i="31" s="1"/>
  <c r="R12" i="31" s="1"/>
  <c r="T11" i="30"/>
  <c r="C12" i="30"/>
  <c r="E5" i="28"/>
  <c r="D4" i="28"/>
  <c r="C11" i="28"/>
  <c r="L4" i="28" s="1"/>
  <c r="T10" i="28"/>
  <c r="H4" i="28" s="1"/>
  <c r="C5" i="28"/>
  <c r="P4" i="28"/>
  <c r="P4" i="17"/>
  <c r="L4" i="17"/>
  <c r="I5" i="17"/>
  <c r="C13" i="31" l="1"/>
  <c r="T12" i="31"/>
  <c r="K12" i="30"/>
  <c r="M12" i="30" s="1"/>
  <c r="R12" i="30" s="1"/>
  <c r="I5" i="28"/>
  <c r="K13" i="31" l="1"/>
  <c r="M13" i="31" s="1"/>
  <c r="R13" i="31" s="1"/>
  <c r="T12" i="30"/>
  <c r="C13" i="30"/>
  <c r="T13" i="31" l="1"/>
  <c r="C14" i="31"/>
  <c r="K13" i="30"/>
  <c r="M13" i="30" s="1"/>
  <c r="R13" i="30" s="1"/>
  <c r="K14" i="31" l="1"/>
  <c r="M14" i="31" s="1"/>
  <c r="R14" i="31" s="1"/>
  <c r="C14" i="30"/>
  <c r="T13" i="30"/>
  <c r="T14" i="31" l="1"/>
  <c r="C15" i="31"/>
  <c r="K15" i="31" s="1"/>
  <c r="M15" i="31" s="1"/>
  <c r="R15" i="31" s="1"/>
  <c r="K14" i="30"/>
  <c r="M14" i="30" s="1"/>
  <c r="R14" i="30" s="1"/>
  <c r="T15" i="31" l="1"/>
  <c r="C16" i="31"/>
  <c r="K16" i="31" s="1"/>
  <c r="M16" i="31" s="1"/>
  <c r="R16" i="31" s="1"/>
  <c r="C15" i="30"/>
  <c r="K15" i="30" s="1"/>
  <c r="M15" i="30" s="1"/>
  <c r="R15" i="30" s="1"/>
  <c r="T14" i="30"/>
  <c r="T16" i="31" l="1"/>
  <c r="C17" i="31"/>
  <c r="K17" i="31" s="1"/>
  <c r="M17" i="31" s="1"/>
  <c r="R17" i="31" s="1"/>
  <c r="C16" i="30"/>
  <c r="K16" i="30" s="1"/>
  <c r="M16" i="30" s="1"/>
  <c r="R16" i="30" s="1"/>
  <c r="T15" i="30"/>
  <c r="T17" i="31" l="1"/>
  <c r="C18" i="31"/>
  <c r="K18" i="31" s="1"/>
  <c r="M18" i="31" s="1"/>
  <c r="R18" i="31" s="1"/>
  <c r="T16" i="30"/>
  <c r="C17" i="30"/>
  <c r="K17" i="30" s="1"/>
  <c r="M17" i="30" s="1"/>
  <c r="R17" i="30" s="1"/>
  <c r="T18" i="31" l="1"/>
  <c r="C19" i="31"/>
  <c r="K19" i="31" s="1"/>
  <c r="M19" i="31" s="1"/>
  <c r="R19" i="31" s="1"/>
  <c r="T17" i="30"/>
  <c r="C18" i="30"/>
  <c r="K18" i="30" s="1"/>
  <c r="M18" i="30" s="1"/>
  <c r="R18" i="30" s="1"/>
  <c r="T19" i="31" l="1"/>
  <c r="C20" i="31"/>
  <c r="K20" i="31" s="1"/>
  <c r="M20" i="31" s="1"/>
  <c r="R20" i="31" s="1"/>
  <c r="C19" i="30"/>
  <c r="K19" i="30" s="1"/>
  <c r="M19" i="30" s="1"/>
  <c r="R19" i="30" s="1"/>
  <c r="T18" i="30"/>
  <c r="T20" i="31" l="1"/>
  <c r="C21" i="31"/>
  <c r="K21" i="31" s="1"/>
  <c r="M21" i="31" s="1"/>
  <c r="R21" i="31" s="1"/>
  <c r="T19" i="30"/>
  <c r="C20" i="30"/>
  <c r="K20" i="30" s="1"/>
  <c r="M20" i="30" s="1"/>
  <c r="R20" i="30" s="1"/>
  <c r="T21" i="31" l="1"/>
  <c r="C22" i="31"/>
  <c r="K22" i="31" s="1"/>
  <c r="M22" i="31" s="1"/>
  <c r="R22" i="31" s="1"/>
  <c r="T20" i="30"/>
  <c r="C21" i="30"/>
  <c r="K21" i="30" s="1"/>
  <c r="M21" i="30" s="1"/>
  <c r="R21" i="30" s="1"/>
  <c r="T22" i="31" l="1"/>
  <c r="C23" i="31"/>
  <c r="K23" i="31" s="1"/>
  <c r="M23" i="31" s="1"/>
  <c r="R23" i="31" s="1"/>
  <c r="C22" i="30"/>
  <c r="K22" i="30" s="1"/>
  <c r="M22" i="30" s="1"/>
  <c r="R22" i="30" s="1"/>
  <c r="T21" i="30"/>
  <c r="T23" i="31" l="1"/>
  <c r="C24" i="31"/>
  <c r="K24" i="31" s="1"/>
  <c r="M24" i="31" s="1"/>
  <c r="R24" i="31" s="1"/>
  <c r="C23" i="30"/>
  <c r="K23" i="30" s="1"/>
  <c r="M23" i="30" s="1"/>
  <c r="R23" i="30" s="1"/>
  <c r="T22" i="30"/>
  <c r="T24" i="31" l="1"/>
  <c r="C25" i="31"/>
  <c r="K25" i="31" s="1"/>
  <c r="M25" i="31" s="1"/>
  <c r="R25" i="31" s="1"/>
  <c r="C24" i="30"/>
  <c r="K24" i="30" s="1"/>
  <c r="M24" i="30" s="1"/>
  <c r="R24" i="30" s="1"/>
  <c r="T23" i="30"/>
  <c r="T25" i="31" l="1"/>
  <c r="C26" i="31"/>
  <c r="K26" i="31" s="1"/>
  <c r="M26" i="31" s="1"/>
  <c r="R26" i="31" s="1"/>
  <c r="T24" i="30"/>
  <c r="C25" i="30"/>
  <c r="K25" i="30" s="1"/>
  <c r="M25" i="30" s="1"/>
  <c r="R25" i="30" s="1"/>
  <c r="T26" i="31" l="1"/>
  <c r="C27" i="31"/>
  <c r="K27" i="31" s="1"/>
  <c r="M27" i="31" s="1"/>
  <c r="R27" i="31" s="1"/>
  <c r="C26" i="30"/>
  <c r="K26" i="30" s="1"/>
  <c r="M26" i="30" s="1"/>
  <c r="R26" i="30" s="1"/>
  <c r="T25" i="30"/>
  <c r="T27" i="31" l="1"/>
  <c r="C28" i="31"/>
  <c r="K28" i="31" s="1"/>
  <c r="M28" i="31" s="1"/>
  <c r="R28" i="31" s="1"/>
  <c r="C27" i="30"/>
  <c r="K27" i="30" s="1"/>
  <c r="M27" i="30" s="1"/>
  <c r="R27" i="30" s="1"/>
  <c r="T26" i="30"/>
  <c r="T28" i="31" l="1"/>
  <c r="C29" i="31"/>
  <c r="K29" i="31" s="1"/>
  <c r="M29" i="31" s="1"/>
  <c r="R29" i="31" s="1"/>
  <c r="T27" i="30"/>
  <c r="C28" i="30"/>
  <c r="K28" i="30" s="1"/>
  <c r="M28" i="30" s="1"/>
  <c r="R28" i="30" s="1"/>
  <c r="T29" i="31" l="1"/>
  <c r="C30" i="31"/>
  <c r="K30" i="31" s="1"/>
  <c r="M30" i="31" s="1"/>
  <c r="R30" i="31" s="1"/>
  <c r="T28" i="30"/>
  <c r="C29" i="30"/>
  <c r="K29" i="30" s="1"/>
  <c r="M29" i="30" s="1"/>
  <c r="R29" i="30" s="1"/>
  <c r="T30" i="31" l="1"/>
  <c r="C31" i="31"/>
  <c r="K31" i="31" s="1"/>
  <c r="M31" i="31" s="1"/>
  <c r="R31" i="31" s="1"/>
  <c r="T29" i="30"/>
  <c r="C30" i="30"/>
  <c r="K30" i="30" s="1"/>
  <c r="M30" i="30" s="1"/>
  <c r="R30" i="30" s="1"/>
  <c r="T31" i="31" l="1"/>
  <c r="C32" i="31"/>
  <c r="K32" i="31" s="1"/>
  <c r="M32" i="31" s="1"/>
  <c r="R32" i="31" s="1"/>
  <c r="C31" i="30"/>
  <c r="K31" i="30" s="1"/>
  <c r="M31" i="30" s="1"/>
  <c r="R31" i="30" s="1"/>
  <c r="T30" i="30"/>
  <c r="T32" i="31" l="1"/>
  <c r="C33" i="31"/>
  <c r="K33" i="31" s="1"/>
  <c r="M33" i="31" s="1"/>
  <c r="R33" i="31" s="1"/>
  <c r="C32" i="30"/>
  <c r="K32" i="30" s="1"/>
  <c r="M32" i="30" s="1"/>
  <c r="R32" i="30" s="1"/>
  <c r="T31" i="30"/>
  <c r="T33" i="31" l="1"/>
  <c r="C34" i="31"/>
  <c r="K34" i="31" s="1"/>
  <c r="M34" i="31" s="1"/>
  <c r="R34" i="31" s="1"/>
  <c r="T32" i="30"/>
  <c r="C33" i="30"/>
  <c r="K33" i="30" s="1"/>
  <c r="M33" i="30" s="1"/>
  <c r="R33" i="30" s="1"/>
  <c r="T34" i="31" l="1"/>
  <c r="C35" i="31"/>
  <c r="K35" i="31" s="1"/>
  <c r="M35" i="31" s="1"/>
  <c r="R35" i="31" s="1"/>
  <c r="T33" i="30"/>
  <c r="C34" i="30"/>
  <c r="K34" i="30" s="1"/>
  <c r="M34" i="30" s="1"/>
  <c r="R34" i="30" s="1"/>
  <c r="T35" i="31" l="1"/>
  <c r="C36" i="31"/>
  <c r="K36" i="31" s="1"/>
  <c r="M36" i="31" s="1"/>
  <c r="R36" i="31" s="1"/>
  <c r="C35" i="30"/>
  <c r="K35" i="30" s="1"/>
  <c r="M35" i="30" s="1"/>
  <c r="R35" i="30" s="1"/>
  <c r="T34" i="30"/>
  <c r="T36" i="31" l="1"/>
  <c r="C37" i="31"/>
  <c r="K37" i="31" s="1"/>
  <c r="M37" i="31" s="1"/>
  <c r="R37" i="31" s="1"/>
  <c r="C36" i="30"/>
  <c r="K36" i="30" s="1"/>
  <c r="M36" i="30" s="1"/>
  <c r="R36" i="30" s="1"/>
  <c r="T35" i="30"/>
  <c r="T37" i="31" l="1"/>
  <c r="C38" i="31"/>
  <c r="K38" i="31" s="1"/>
  <c r="M38" i="31" s="1"/>
  <c r="R38" i="31" s="1"/>
  <c r="T36" i="30"/>
  <c r="C37" i="30"/>
  <c r="K37" i="30" s="1"/>
  <c r="M37" i="30" s="1"/>
  <c r="R37" i="30" s="1"/>
  <c r="T38" i="31" l="1"/>
  <c r="C39" i="31"/>
  <c r="K39" i="31" s="1"/>
  <c r="M39" i="31" s="1"/>
  <c r="R39" i="31" s="1"/>
  <c r="C38" i="30"/>
  <c r="K38" i="30" s="1"/>
  <c r="M38" i="30" s="1"/>
  <c r="R38" i="30" s="1"/>
  <c r="T37" i="30"/>
  <c r="T39" i="31" l="1"/>
  <c r="C40" i="31"/>
  <c r="K40" i="31" s="1"/>
  <c r="M40" i="31" s="1"/>
  <c r="R40" i="31" s="1"/>
  <c r="C39" i="30"/>
  <c r="K39" i="30" s="1"/>
  <c r="M39" i="30" s="1"/>
  <c r="R39" i="30" s="1"/>
  <c r="T38" i="30"/>
  <c r="T40" i="31" l="1"/>
  <c r="C41" i="31"/>
  <c r="K41" i="31" s="1"/>
  <c r="M41" i="31" s="1"/>
  <c r="R41" i="31" s="1"/>
  <c r="C40" i="30"/>
  <c r="K40" i="30" s="1"/>
  <c r="M40" i="30" s="1"/>
  <c r="R40" i="30" s="1"/>
  <c r="T39" i="30"/>
  <c r="T41" i="31" l="1"/>
  <c r="C42" i="31"/>
  <c r="K42" i="31" s="1"/>
  <c r="M42" i="31" s="1"/>
  <c r="R42" i="31" s="1"/>
  <c r="T40" i="30"/>
  <c r="C41" i="30"/>
  <c r="K41" i="30" s="1"/>
  <c r="M41" i="30" s="1"/>
  <c r="R41" i="30" s="1"/>
  <c r="T42" i="31" l="1"/>
  <c r="C43" i="31"/>
  <c r="K43" i="31" s="1"/>
  <c r="M43" i="31" s="1"/>
  <c r="R43" i="31" s="1"/>
  <c r="C42" i="30"/>
  <c r="K42" i="30" s="1"/>
  <c r="M42" i="30" s="1"/>
  <c r="R42" i="30" s="1"/>
  <c r="T41" i="30"/>
  <c r="T43" i="31" l="1"/>
  <c r="C44" i="31"/>
  <c r="K44" i="31" s="1"/>
  <c r="M44" i="31" s="1"/>
  <c r="R44" i="31" s="1"/>
  <c r="C43" i="30"/>
  <c r="K43" i="30" s="1"/>
  <c r="M43" i="30" s="1"/>
  <c r="R43" i="30" s="1"/>
  <c r="T42" i="30"/>
  <c r="T44" i="31" l="1"/>
  <c r="C45" i="31"/>
  <c r="K45" i="31" s="1"/>
  <c r="M45" i="31" s="1"/>
  <c r="R45" i="31" s="1"/>
  <c r="T43" i="30"/>
  <c r="C44" i="30"/>
  <c r="K44" i="30" s="1"/>
  <c r="M44" i="30" s="1"/>
  <c r="R44" i="30" s="1"/>
  <c r="T45" i="31" l="1"/>
  <c r="C46" i="31"/>
  <c r="K46" i="31" s="1"/>
  <c r="M46" i="31" s="1"/>
  <c r="R46" i="31" s="1"/>
  <c r="T44" i="30"/>
  <c r="C45" i="30"/>
  <c r="K45" i="30" s="1"/>
  <c r="M45" i="30" s="1"/>
  <c r="R45" i="30" s="1"/>
  <c r="T46" i="31" l="1"/>
  <c r="C47" i="31"/>
  <c r="K47" i="31" s="1"/>
  <c r="M47" i="31" s="1"/>
  <c r="R47" i="31" s="1"/>
  <c r="C46" i="30"/>
  <c r="K46" i="30" s="1"/>
  <c r="M46" i="30" s="1"/>
  <c r="R46" i="30" s="1"/>
  <c r="T45" i="30"/>
  <c r="T47" i="31" l="1"/>
  <c r="C48" i="31"/>
  <c r="K48" i="31" s="1"/>
  <c r="M48" i="31" s="1"/>
  <c r="R48" i="31" s="1"/>
  <c r="C47" i="30"/>
  <c r="K47" i="30" s="1"/>
  <c r="M47" i="30" s="1"/>
  <c r="R47" i="30" s="1"/>
  <c r="T46" i="30"/>
  <c r="T48" i="31" l="1"/>
  <c r="C49" i="31"/>
  <c r="K49" i="31" s="1"/>
  <c r="M49" i="31" s="1"/>
  <c r="R49" i="31" s="1"/>
  <c r="T47" i="30"/>
  <c r="C48" i="30"/>
  <c r="K48" i="30" s="1"/>
  <c r="M48" i="30" s="1"/>
  <c r="R48" i="30" s="1"/>
  <c r="T49" i="31" l="1"/>
  <c r="C50" i="31"/>
  <c r="K50" i="31" s="1"/>
  <c r="M50" i="31" s="1"/>
  <c r="R50" i="31" s="1"/>
  <c r="T48" i="30"/>
  <c r="C49" i="30"/>
  <c r="K49" i="30" s="1"/>
  <c r="M49" i="30" s="1"/>
  <c r="R49" i="30" s="1"/>
  <c r="T50" i="31" l="1"/>
  <c r="C51" i="31"/>
  <c r="K51" i="31" s="1"/>
  <c r="M51" i="31" s="1"/>
  <c r="R51" i="31" s="1"/>
  <c r="C50" i="30"/>
  <c r="K50" i="30" s="1"/>
  <c r="M50" i="30" s="1"/>
  <c r="R50" i="30" s="1"/>
  <c r="T49" i="30"/>
  <c r="T51" i="31" l="1"/>
  <c r="C52" i="31"/>
  <c r="K52" i="31" s="1"/>
  <c r="M52" i="31" s="1"/>
  <c r="R52" i="31" s="1"/>
  <c r="C51" i="30"/>
  <c r="K51" i="30" s="1"/>
  <c r="M51" i="30" s="1"/>
  <c r="R51" i="30" s="1"/>
  <c r="T50" i="30"/>
  <c r="T52" i="31" l="1"/>
  <c r="C53" i="31"/>
  <c r="K53" i="31" s="1"/>
  <c r="M53" i="31" s="1"/>
  <c r="R53" i="31" s="1"/>
  <c r="T51" i="30"/>
  <c r="C52" i="30"/>
  <c r="K52" i="30" s="1"/>
  <c r="M52" i="30" s="1"/>
  <c r="R52" i="30" s="1"/>
  <c r="T53" i="31" l="1"/>
  <c r="C54" i="31"/>
  <c r="K54" i="31" s="1"/>
  <c r="M54" i="31" s="1"/>
  <c r="R54" i="31" s="1"/>
  <c r="T52" i="30"/>
  <c r="C53" i="30"/>
  <c r="K53" i="30" s="1"/>
  <c r="M53" i="30" s="1"/>
  <c r="R53" i="30" s="1"/>
  <c r="T54" i="31" l="1"/>
  <c r="C55" i="31"/>
  <c r="K55" i="31" s="1"/>
  <c r="M55" i="31" s="1"/>
  <c r="R55" i="31" s="1"/>
  <c r="C54" i="30"/>
  <c r="K54" i="30" s="1"/>
  <c r="M54" i="30" s="1"/>
  <c r="R54" i="30" s="1"/>
  <c r="T53" i="30"/>
  <c r="T55" i="31" l="1"/>
  <c r="C56" i="31"/>
  <c r="K56" i="31" s="1"/>
  <c r="M56" i="31" s="1"/>
  <c r="R56" i="31" s="1"/>
  <c r="C55" i="30"/>
  <c r="K55" i="30" s="1"/>
  <c r="M55" i="30" s="1"/>
  <c r="R55" i="30" s="1"/>
  <c r="T54" i="30"/>
  <c r="T56" i="31" l="1"/>
  <c r="C57" i="31"/>
  <c r="K57" i="31" s="1"/>
  <c r="M57" i="31" s="1"/>
  <c r="R57" i="31" s="1"/>
  <c r="C56" i="30"/>
  <c r="K56" i="30" s="1"/>
  <c r="M56" i="30" s="1"/>
  <c r="R56" i="30" s="1"/>
  <c r="T55" i="30"/>
  <c r="T57" i="31" l="1"/>
  <c r="C58" i="31"/>
  <c r="K58" i="31" s="1"/>
  <c r="M58" i="31" s="1"/>
  <c r="R58" i="31" s="1"/>
  <c r="T56" i="30"/>
  <c r="C57" i="30"/>
  <c r="K57" i="30" s="1"/>
  <c r="M57" i="30" s="1"/>
  <c r="R57" i="30" s="1"/>
  <c r="T58" i="31" l="1"/>
  <c r="C59" i="31"/>
  <c r="K59" i="31" s="1"/>
  <c r="M59" i="31" s="1"/>
  <c r="R59" i="31" s="1"/>
  <c r="C58" i="30"/>
  <c r="K58" i="30" s="1"/>
  <c r="M58" i="30" s="1"/>
  <c r="R58" i="30" s="1"/>
  <c r="T57" i="30"/>
  <c r="T59" i="31" l="1"/>
  <c r="C60" i="31"/>
  <c r="K60" i="31" s="1"/>
  <c r="M60" i="31" s="1"/>
  <c r="R60" i="31" s="1"/>
  <c r="T58" i="30"/>
  <c r="C59" i="30"/>
  <c r="K59" i="30" s="1"/>
  <c r="M59" i="30" s="1"/>
  <c r="R59" i="30" s="1"/>
  <c r="T60" i="31" l="1"/>
  <c r="C61" i="31"/>
  <c r="K61" i="31" s="1"/>
  <c r="M61" i="31" s="1"/>
  <c r="R61" i="31" s="1"/>
  <c r="C60" i="30"/>
  <c r="K60" i="30" s="1"/>
  <c r="M60" i="30" s="1"/>
  <c r="R60" i="30" s="1"/>
  <c r="T59" i="30"/>
  <c r="T61" i="31" l="1"/>
  <c r="C62" i="31"/>
  <c r="K62" i="31" s="1"/>
  <c r="M62" i="31" s="1"/>
  <c r="R62" i="31" s="1"/>
  <c r="T60" i="30"/>
  <c r="C61" i="30"/>
  <c r="K61" i="30" s="1"/>
  <c r="M61" i="30" s="1"/>
  <c r="R61" i="30" s="1"/>
  <c r="T62" i="31" l="1"/>
  <c r="C63" i="31"/>
  <c r="K63" i="31" s="1"/>
  <c r="M63" i="31" s="1"/>
  <c r="R63" i="31" s="1"/>
  <c r="C62" i="30"/>
  <c r="K62" i="30" s="1"/>
  <c r="M62" i="30" s="1"/>
  <c r="R62" i="30" s="1"/>
  <c r="T61" i="30"/>
  <c r="T63" i="31" l="1"/>
  <c r="C64" i="31"/>
  <c r="K64" i="31" s="1"/>
  <c r="M64" i="31" s="1"/>
  <c r="R64" i="31" s="1"/>
  <c r="T62" i="30"/>
  <c r="C63" i="30"/>
  <c r="K63" i="30" s="1"/>
  <c r="M63" i="30" s="1"/>
  <c r="R63" i="30" s="1"/>
  <c r="T64" i="31" l="1"/>
  <c r="C65" i="31"/>
  <c r="K65" i="31" s="1"/>
  <c r="M65" i="31" s="1"/>
  <c r="R65" i="31" s="1"/>
  <c r="C64" i="30"/>
  <c r="K64" i="30" s="1"/>
  <c r="M64" i="30" s="1"/>
  <c r="R64" i="30" s="1"/>
  <c r="T63" i="30"/>
  <c r="T65" i="31" l="1"/>
  <c r="C66" i="31"/>
  <c r="K66" i="31" s="1"/>
  <c r="M66" i="31" s="1"/>
  <c r="R66" i="31" s="1"/>
  <c r="T64" i="30"/>
  <c r="C65" i="30"/>
  <c r="K65" i="30" s="1"/>
  <c r="M65" i="30" s="1"/>
  <c r="R65" i="30" s="1"/>
  <c r="T66" i="31" l="1"/>
  <c r="C67" i="31"/>
  <c r="K67" i="31" s="1"/>
  <c r="M67" i="31" s="1"/>
  <c r="R67" i="31" s="1"/>
  <c r="C66" i="30"/>
  <c r="K66" i="30" s="1"/>
  <c r="M66" i="30" s="1"/>
  <c r="R66" i="30" s="1"/>
  <c r="T65" i="30"/>
  <c r="C68" i="31" l="1"/>
  <c r="K68" i="31" s="1"/>
  <c r="M68" i="31" s="1"/>
  <c r="R68" i="31" s="1"/>
  <c r="T67" i="31"/>
  <c r="T66" i="30"/>
  <c r="C67" i="30"/>
  <c r="K67" i="30" s="1"/>
  <c r="M67" i="30" s="1"/>
  <c r="R67" i="30" s="1"/>
  <c r="T68" i="31" l="1"/>
  <c r="C69" i="31"/>
  <c r="K69" i="31" s="1"/>
  <c r="M69" i="31" s="1"/>
  <c r="R69" i="31" s="1"/>
  <c r="C68" i="30"/>
  <c r="K68" i="30" s="1"/>
  <c r="M68" i="30" s="1"/>
  <c r="R68" i="30" s="1"/>
  <c r="T67" i="30"/>
  <c r="C70" i="31" l="1"/>
  <c r="K70" i="31" s="1"/>
  <c r="M70" i="31" s="1"/>
  <c r="R70" i="31" s="1"/>
  <c r="T69" i="31"/>
  <c r="T68" i="30"/>
  <c r="C69" i="30"/>
  <c r="K69" i="30" s="1"/>
  <c r="M69" i="30" s="1"/>
  <c r="R69" i="30" s="1"/>
  <c r="T70" i="31" l="1"/>
  <c r="C71" i="31"/>
  <c r="K71" i="31" s="1"/>
  <c r="M71" i="31" s="1"/>
  <c r="R71" i="31" s="1"/>
  <c r="C70" i="30"/>
  <c r="K70" i="30" s="1"/>
  <c r="M70" i="30" s="1"/>
  <c r="R70" i="30" s="1"/>
  <c r="T69" i="30"/>
  <c r="C72" i="31" l="1"/>
  <c r="K72" i="31" s="1"/>
  <c r="M72" i="31" s="1"/>
  <c r="R72" i="31" s="1"/>
  <c r="T71" i="31"/>
  <c r="T70" i="30"/>
  <c r="C71" i="30"/>
  <c r="K71" i="30" s="1"/>
  <c r="M71" i="30" s="1"/>
  <c r="R71" i="30" s="1"/>
  <c r="T72" i="31" l="1"/>
  <c r="C73" i="31"/>
  <c r="K73" i="31" s="1"/>
  <c r="M73" i="31" s="1"/>
  <c r="R73" i="31" s="1"/>
  <c r="C72" i="30"/>
  <c r="K72" i="30" s="1"/>
  <c r="M72" i="30" s="1"/>
  <c r="R72" i="30" s="1"/>
  <c r="T71" i="30"/>
  <c r="C74" i="31" l="1"/>
  <c r="K74" i="31" s="1"/>
  <c r="M74" i="31" s="1"/>
  <c r="R74" i="31" s="1"/>
  <c r="T73" i="31"/>
  <c r="T72" i="30"/>
  <c r="C73" i="30"/>
  <c r="K73" i="30" s="1"/>
  <c r="M73" i="30" s="1"/>
  <c r="R73" i="30" s="1"/>
  <c r="T74" i="31" l="1"/>
  <c r="C75" i="31"/>
  <c r="K75" i="31" s="1"/>
  <c r="M75" i="31" s="1"/>
  <c r="R75" i="31" s="1"/>
  <c r="C74" i="30"/>
  <c r="K74" i="30" s="1"/>
  <c r="M74" i="30" s="1"/>
  <c r="R74" i="30" s="1"/>
  <c r="T73" i="30"/>
  <c r="C76" i="31" l="1"/>
  <c r="K76" i="31" s="1"/>
  <c r="M76" i="31" s="1"/>
  <c r="R76" i="31" s="1"/>
  <c r="T75" i="31"/>
  <c r="T74" i="30"/>
  <c r="C75" i="30"/>
  <c r="K75" i="30" s="1"/>
  <c r="M75" i="30" s="1"/>
  <c r="R75" i="30" s="1"/>
  <c r="T76" i="31" l="1"/>
  <c r="C77" i="31"/>
  <c r="K77" i="31" s="1"/>
  <c r="M77" i="31" s="1"/>
  <c r="R77" i="31" s="1"/>
  <c r="C76" i="30"/>
  <c r="K76" i="30" s="1"/>
  <c r="M76" i="30" s="1"/>
  <c r="R76" i="30" s="1"/>
  <c r="T75" i="30"/>
  <c r="C78" i="31" l="1"/>
  <c r="K78" i="31" s="1"/>
  <c r="M78" i="31" s="1"/>
  <c r="R78" i="31" s="1"/>
  <c r="T77" i="31"/>
  <c r="T76" i="30"/>
  <c r="C77" i="30"/>
  <c r="K77" i="30" s="1"/>
  <c r="M77" i="30" s="1"/>
  <c r="R77" i="30" s="1"/>
  <c r="T78" i="31" l="1"/>
  <c r="C79" i="31"/>
  <c r="K79" i="31" s="1"/>
  <c r="M79" i="31" s="1"/>
  <c r="R79" i="31" s="1"/>
  <c r="C78" i="30"/>
  <c r="K78" i="30" s="1"/>
  <c r="M78" i="30" s="1"/>
  <c r="R78" i="30" s="1"/>
  <c r="T77" i="30"/>
  <c r="C80" i="31" l="1"/>
  <c r="K80" i="31" s="1"/>
  <c r="M80" i="31" s="1"/>
  <c r="R80" i="31" s="1"/>
  <c r="T79" i="31"/>
  <c r="T78" i="30"/>
  <c r="C79" i="30"/>
  <c r="K79" i="30" s="1"/>
  <c r="M79" i="30" s="1"/>
  <c r="R79" i="30" s="1"/>
  <c r="T80" i="31" l="1"/>
  <c r="C81" i="31"/>
  <c r="K81" i="31" s="1"/>
  <c r="M81" i="31" s="1"/>
  <c r="R81" i="31" s="1"/>
  <c r="C80" i="30"/>
  <c r="K80" i="30" s="1"/>
  <c r="M80" i="30" s="1"/>
  <c r="R80" i="30" s="1"/>
  <c r="T79" i="30"/>
  <c r="C82" i="31" l="1"/>
  <c r="K82" i="31" s="1"/>
  <c r="M82" i="31" s="1"/>
  <c r="R82" i="31" s="1"/>
  <c r="T81" i="31"/>
  <c r="T80" i="30"/>
  <c r="C81" i="30"/>
  <c r="K81" i="30" s="1"/>
  <c r="M81" i="30" s="1"/>
  <c r="R81" i="30" s="1"/>
  <c r="T82" i="31" l="1"/>
  <c r="C83" i="31"/>
  <c r="K83" i="31" s="1"/>
  <c r="M83" i="31" s="1"/>
  <c r="R83" i="31" s="1"/>
  <c r="C82" i="30"/>
  <c r="K82" i="30" s="1"/>
  <c r="M82" i="30" s="1"/>
  <c r="R82" i="30" s="1"/>
  <c r="T81" i="30"/>
  <c r="C84" i="31" l="1"/>
  <c r="K84" i="31" s="1"/>
  <c r="M84" i="31" s="1"/>
  <c r="R84" i="31" s="1"/>
  <c r="T83" i="31"/>
  <c r="T82" i="30"/>
  <c r="C83" i="30"/>
  <c r="K83" i="30" s="1"/>
  <c r="M83" i="30" s="1"/>
  <c r="R83" i="30" s="1"/>
  <c r="T84" i="31" l="1"/>
  <c r="C85" i="31"/>
  <c r="K85" i="31" s="1"/>
  <c r="M85" i="31" s="1"/>
  <c r="R85" i="31" s="1"/>
  <c r="C84" i="30"/>
  <c r="K84" i="30" s="1"/>
  <c r="M84" i="30" s="1"/>
  <c r="R84" i="30" s="1"/>
  <c r="T83" i="30"/>
  <c r="C86" i="31" l="1"/>
  <c r="K86" i="31" s="1"/>
  <c r="M86" i="31" s="1"/>
  <c r="R86" i="31" s="1"/>
  <c r="T85" i="31"/>
  <c r="T84" i="30"/>
  <c r="C85" i="30"/>
  <c r="K85" i="30" s="1"/>
  <c r="M85" i="30" s="1"/>
  <c r="R85" i="30" s="1"/>
  <c r="T86" i="31" l="1"/>
  <c r="C87" i="31"/>
  <c r="K87" i="31" s="1"/>
  <c r="M87" i="31" s="1"/>
  <c r="R87" i="31" s="1"/>
  <c r="C86" i="30"/>
  <c r="K86" i="30" s="1"/>
  <c r="M86" i="30" s="1"/>
  <c r="R86" i="30" s="1"/>
  <c r="T85" i="30"/>
  <c r="C88" i="31" l="1"/>
  <c r="K88" i="31" s="1"/>
  <c r="M88" i="31" s="1"/>
  <c r="R88" i="31" s="1"/>
  <c r="T87" i="31"/>
  <c r="T86" i="30"/>
  <c r="C87" i="30"/>
  <c r="K87" i="30" s="1"/>
  <c r="M87" i="30" s="1"/>
  <c r="R87" i="30" s="1"/>
  <c r="T88" i="31" l="1"/>
  <c r="C89" i="31"/>
  <c r="K89" i="31" s="1"/>
  <c r="M89" i="31" s="1"/>
  <c r="R89" i="31" s="1"/>
  <c r="C88" i="30"/>
  <c r="K88" i="30" s="1"/>
  <c r="M88" i="30" s="1"/>
  <c r="R88" i="30" s="1"/>
  <c r="T87" i="30"/>
  <c r="C90" i="31" l="1"/>
  <c r="K90" i="31" s="1"/>
  <c r="M90" i="31" s="1"/>
  <c r="R90" i="31" s="1"/>
  <c r="T89" i="31"/>
  <c r="C89" i="30"/>
  <c r="K89" i="30" s="1"/>
  <c r="M89" i="30" s="1"/>
  <c r="R89" i="30" s="1"/>
  <c r="T88" i="30"/>
  <c r="T90" i="31" l="1"/>
  <c r="C91" i="31"/>
  <c r="K91" i="31" s="1"/>
  <c r="M91" i="31" s="1"/>
  <c r="R91" i="31" s="1"/>
  <c r="C90" i="30"/>
  <c r="K90" i="30" s="1"/>
  <c r="M90" i="30" s="1"/>
  <c r="R90" i="30" s="1"/>
  <c r="T89" i="30"/>
  <c r="C92" i="31" l="1"/>
  <c r="K92" i="31" s="1"/>
  <c r="M92" i="31" s="1"/>
  <c r="R92" i="31" s="1"/>
  <c r="T91" i="31"/>
  <c r="C91" i="30"/>
  <c r="K91" i="30" s="1"/>
  <c r="M91" i="30" s="1"/>
  <c r="R91" i="30" s="1"/>
  <c r="T90" i="30"/>
  <c r="T92" i="31" l="1"/>
  <c r="C93" i="31"/>
  <c r="K93" i="31" s="1"/>
  <c r="M93" i="31" s="1"/>
  <c r="R93" i="31" s="1"/>
  <c r="C92" i="30"/>
  <c r="K92" i="30" s="1"/>
  <c r="M92" i="30" s="1"/>
  <c r="R92" i="30" s="1"/>
  <c r="T91" i="30"/>
  <c r="C94" i="31" l="1"/>
  <c r="K94" i="31" s="1"/>
  <c r="M94" i="31" s="1"/>
  <c r="R94" i="31" s="1"/>
  <c r="T93" i="31"/>
  <c r="C93" i="30"/>
  <c r="K93" i="30" s="1"/>
  <c r="M93" i="30" s="1"/>
  <c r="R93" i="30" s="1"/>
  <c r="T92" i="30"/>
  <c r="T94" i="31" l="1"/>
  <c r="C95" i="31"/>
  <c r="K95" i="31" s="1"/>
  <c r="M95" i="31" s="1"/>
  <c r="R95" i="31" s="1"/>
  <c r="C94" i="30"/>
  <c r="K94" i="30" s="1"/>
  <c r="M94" i="30" s="1"/>
  <c r="R94" i="30" s="1"/>
  <c r="T93" i="30"/>
  <c r="C96" i="31" l="1"/>
  <c r="K96" i="31" s="1"/>
  <c r="M96" i="31" s="1"/>
  <c r="R96" i="31" s="1"/>
  <c r="T95" i="31"/>
  <c r="C95" i="30"/>
  <c r="K95" i="30" s="1"/>
  <c r="M95" i="30" s="1"/>
  <c r="R95" i="30" s="1"/>
  <c r="T94" i="30"/>
  <c r="T96" i="31" l="1"/>
  <c r="C97" i="31"/>
  <c r="K97" i="31" s="1"/>
  <c r="M97" i="31" s="1"/>
  <c r="R97" i="31" s="1"/>
  <c r="C96" i="30"/>
  <c r="K96" i="30" s="1"/>
  <c r="M96" i="30" s="1"/>
  <c r="R96" i="30" s="1"/>
  <c r="T95" i="30"/>
  <c r="C98" i="31" l="1"/>
  <c r="K98" i="31" s="1"/>
  <c r="M98" i="31" s="1"/>
  <c r="R98" i="31" s="1"/>
  <c r="T97" i="31"/>
  <c r="C97" i="30"/>
  <c r="K97" i="30" s="1"/>
  <c r="M97" i="30" s="1"/>
  <c r="R97" i="30" s="1"/>
  <c r="T96" i="30"/>
  <c r="T98" i="31" l="1"/>
  <c r="C99" i="31"/>
  <c r="K99" i="31" s="1"/>
  <c r="M99" i="31" s="1"/>
  <c r="R99" i="31" s="1"/>
  <c r="C98" i="30"/>
  <c r="K98" i="30" s="1"/>
  <c r="M98" i="30" s="1"/>
  <c r="R98" i="30" s="1"/>
  <c r="T97" i="30"/>
  <c r="C100" i="31" l="1"/>
  <c r="K100" i="31" s="1"/>
  <c r="M100" i="31" s="1"/>
  <c r="R100" i="31" s="1"/>
  <c r="T99" i="31"/>
  <c r="C99" i="30"/>
  <c r="K99" i="30" s="1"/>
  <c r="M99" i="30" s="1"/>
  <c r="R99" i="30" s="1"/>
  <c r="T98" i="30"/>
  <c r="T100" i="31" l="1"/>
  <c r="C101" i="31"/>
  <c r="K101" i="31" s="1"/>
  <c r="M101" i="31" s="1"/>
  <c r="R101" i="31" s="1"/>
  <c r="C100" i="30"/>
  <c r="K100" i="30" s="1"/>
  <c r="M100" i="30" s="1"/>
  <c r="R100" i="30" s="1"/>
  <c r="T99" i="30"/>
  <c r="C102" i="31" l="1"/>
  <c r="K102" i="31" s="1"/>
  <c r="M102" i="31" s="1"/>
  <c r="R102" i="31" s="1"/>
  <c r="T101" i="31"/>
  <c r="C101" i="30"/>
  <c r="K101" i="30" s="1"/>
  <c r="M101" i="30" s="1"/>
  <c r="R101" i="30" s="1"/>
  <c r="T100" i="30"/>
  <c r="T102" i="31" l="1"/>
  <c r="C103" i="31"/>
  <c r="K103" i="31" s="1"/>
  <c r="M103" i="31" s="1"/>
  <c r="R103" i="31" s="1"/>
  <c r="C102" i="30"/>
  <c r="K102" i="30" s="1"/>
  <c r="M102" i="30" s="1"/>
  <c r="R102" i="30" s="1"/>
  <c r="T101" i="30"/>
  <c r="C104" i="31" l="1"/>
  <c r="K104" i="31" s="1"/>
  <c r="M104" i="31" s="1"/>
  <c r="R104" i="31" s="1"/>
  <c r="T103" i="31"/>
  <c r="C103" i="30"/>
  <c r="K103" i="30" s="1"/>
  <c r="M103" i="30" s="1"/>
  <c r="R103" i="30" s="1"/>
  <c r="T102" i="30"/>
  <c r="T104" i="31" l="1"/>
  <c r="C105" i="31"/>
  <c r="K105" i="31" s="1"/>
  <c r="M105" i="31" s="1"/>
  <c r="R105" i="31" s="1"/>
  <c r="C104" i="30"/>
  <c r="K104" i="30" s="1"/>
  <c r="M104" i="30" s="1"/>
  <c r="R104" i="30" s="1"/>
  <c r="T103" i="30"/>
  <c r="C106" i="31" l="1"/>
  <c r="K106" i="31" s="1"/>
  <c r="M106" i="31" s="1"/>
  <c r="R106" i="31" s="1"/>
  <c r="T105" i="31"/>
  <c r="C105" i="30"/>
  <c r="K105" i="30" s="1"/>
  <c r="M105" i="30" s="1"/>
  <c r="R105" i="30" s="1"/>
  <c r="T104" i="30"/>
  <c r="T106" i="31" l="1"/>
  <c r="C107" i="31"/>
  <c r="K107" i="31" s="1"/>
  <c r="M107" i="31" s="1"/>
  <c r="R107" i="31" s="1"/>
  <c r="C106" i="30"/>
  <c r="K106" i="30" s="1"/>
  <c r="M106" i="30" s="1"/>
  <c r="R106" i="30" s="1"/>
  <c r="T105" i="30"/>
  <c r="C108" i="31" l="1"/>
  <c r="T107" i="31"/>
  <c r="C107" i="30"/>
  <c r="K107" i="30" s="1"/>
  <c r="M107" i="30" s="1"/>
  <c r="R107" i="30" s="1"/>
  <c r="T106" i="30"/>
  <c r="K108" i="31" l="1"/>
  <c r="M108" i="31" s="1"/>
  <c r="R108" i="31" s="1"/>
  <c r="P2" i="31" s="1"/>
  <c r="L4" i="31"/>
  <c r="P4" i="31"/>
  <c r="C108" i="30"/>
  <c r="T107" i="30"/>
  <c r="T108" i="31" l="1"/>
  <c r="H4" i="31" s="1"/>
  <c r="E5" i="31"/>
  <c r="G5" i="31"/>
  <c r="D4" i="31"/>
  <c r="C5" i="31"/>
  <c r="K108" i="30"/>
  <c r="M108" i="30" s="1"/>
  <c r="R108" i="30" s="1"/>
  <c r="P2" i="30" s="1"/>
  <c r="P4" i="30"/>
  <c r="L4" i="30"/>
  <c r="I5" i="31" l="1"/>
  <c r="T108" i="30"/>
  <c r="H4" i="30" s="1"/>
  <c r="G5" i="30"/>
  <c r="C5" i="30"/>
  <c r="E5" i="30"/>
  <c r="D4" i="30"/>
  <c r="I5" i="30" l="1"/>
</calcChain>
</file>

<file path=xl/sharedStrings.xml><?xml version="1.0" encoding="utf-8"?>
<sst xmlns="http://schemas.openxmlformats.org/spreadsheetml/2006/main" count="719" uniqueCount="148">
  <si>
    <t>気付き　質問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</si>
  <si>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</si>
  <si>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</si>
  <si>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</si>
  <si>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</si>
  <si>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</si>
  <si>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</si>
  <si>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</si>
  <si>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</si>
  <si>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</si>
  <si>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</si>
  <si>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</si>
  <si>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</si>
  <si>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</si>
  <si>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</si>
  <si>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</si>
  <si>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</si>
  <si>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</si>
  <si>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</si>
  <si>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</si>
  <si>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</si>
  <si>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</si>
  <si>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</si>
  <si>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</si>
  <si>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</si>
  <si>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</si>
  <si>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</si>
  <si>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</si>
  <si>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</si>
  <si>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</si>
  <si>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</si>
  <si>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</si>
  <si>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</si>
  <si>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</si>
  <si>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</si>
  <si>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</si>
  <si>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</si>
  <si>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</si>
  <si>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</si>
  <si>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</si>
  <si>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</si>
  <si>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</si>
  <si>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</si>
  <si>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</si>
  <si>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</si>
  <si>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</si>
  <si>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EURUSD</t>
    <phoneticPr fontId="2"/>
  </si>
  <si>
    <t>Stop
Rate</t>
    <phoneticPr fontId="2"/>
  </si>
  <si>
    <t>Pips</t>
    <phoneticPr fontId="2"/>
  </si>
  <si>
    <t>Pips
Round</t>
    <phoneticPr fontId="2"/>
  </si>
  <si>
    <r>
      <rPr>
        <b/>
        <sz val="11"/>
        <color theme="1"/>
        <rFont val="ＭＳ Ｐゴシック"/>
        <family val="3"/>
        <charset val="128"/>
      </rPr>
      <t>通貨ペア</t>
    </r>
    <rPh sb="0" eb="2">
      <t>ツウカ</t>
    </rPh>
    <phoneticPr fontId="3"/>
  </si>
  <si>
    <r>
      <rPr>
        <b/>
        <sz val="11"/>
        <color theme="1"/>
        <rFont val="ＭＳ Ｐゴシック"/>
        <family val="3"/>
        <charset val="128"/>
      </rPr>
      <t>時間足</t>
    </r>
    <rPh sb="0" eb="2">
      <t>ジカン</t>
    </rPh>
    <rPh sb="2" eb="3">
      <t>アシ</t>
    </rPh>
    <phoneticPr fontId="3"/>
  </si>
  <si>
    <r>
      <rPr>
        <sz val="11"/>
        <color indexed="8"/>
        <rFont val="ＭＳ Ｐゴシック"/>
        <family val="3"/>
        <charset val="128"/>
      </rPr>
      <t>日足</t>
    </r>
    <rPh sb="0" eb="2">
      <t>ヒアシ</t>
    </rPh>
    <phoneticPr fontId="3"/>
  </si>
  <si>
    <r>
      <rPr>
        <b/>
        <sz val="11"/>
        <color theme="1"/>
        <rFont val="ＭＳ Ｐゴシック"/>
        <family val="3"/>
        <charset val="128"/>
      </rPr>
      <t>当初資金</t>
    </r>
    <rPh sb="0" eb="2">
      <t>トウショ</t>
    </rPh>
    <rPh sb="2" eb="4">
      <t>シキン</t>
    </rPh>
    <phoneticPr fontId="3"/>
  </si>
  <si>
    <r>
      <rPr>
        <b/>
        <sz val="11"/>
        <color theme="1"/>
        <rFont val="ＭＳ Ｐゴシック"/>
        <family val="3"/>
        <charset val="128"/>
      </rPr>
      <t>最終資金</t>
    </r>
    <rPh sb="0" eb="2">
      <t>サイシュウ</t>
    </rPh>
    <rPh sb="2" eb="4">
      <t>シキン</t>
    </rPh>
    <phoneticPr fontId="3"/>
  </si>
  <si>
    <r>
      <rPr>
        <b/>
        <sz val="11"/>
        <color theme="1"/>
        <rFont val="ＭＳ Ｐゴシック"/>
        <family val="3"/>
        <charset val="128"/>
      </rPr>
      <t>エントリー理由</t>
    </r>
    <rPh sb="5" eb="7">
      <t>リユウ</t>
    </rPh>
    <phoneticPr fontId="3"/>
  </si>
  <si>
    <r>
      <rPr>
        <b/>
        <sz val="11"/>
        <color theme="1"/>
        <rFont val="ＭＳ Ｐゴシック"/>
        <family val="3"/>
        <charset val="128"/>
      </rPr>
      <t>決済理由</t>
    </r>
    <rPh sb="0" eb="2">
      <t>ケッサイ</t>
    </rPh>
    <rPh sb="2" eb="4">
      <t>リユウ</t>
    </rPh>
    <phoneticPr fontId="3"/>
  </si>
  <si>
    <r>
      <rPr>
        <b/>
        <sz val="11"/>
        <color theme="1"/>
        <rFont val="ＭＳ Ｐゴシック"/>
        <family val="3"/>
        <charset val="128"/>
      </rPr>
      <t>損益金額</t>
    </r>
    <rPh sb="0" eb="2">
      <t>ソンエキ</t>
    </rPh>
    <rPh sb="2" eb="4">
      <t>キンガク</t>
    </rPh>
    <phoneticPr fontId="3"/>
  </si>
  <si>
    <r>
      <rPr>
        <b/>
        <sz val="11"/>
        <color theme="1"/>
        <rFont val="ＭＳ Ｐゴシック"/>
        <family val="3"/>
        <charset val="128"/>
      </rPr>
      <t>損益</t>
    </r>
    <r>
      <rPr>
        <b/>
        <sz val="11"/>
        <color theme="1"/>
        <rFont val="Calibri"/>
        <family val="2"/>
      </rPr>
      <t>pips</t>
    </r>
    <rPh sb="0" eb="2">
      <t>ソンエキ</t>
    </rPh>
    <phoneticPr fontId="3"/>
  </si>
  <si>
    <r>
      <rPr>
        <b/>
        <sz val="11"/>
        <color theme="1"/>
        <rFont val="ＭＳ Ｐゴシック"/>
        <family val="3"/>
        <charset val="128"/>
      </rPr>
      <t>最大ドローアップ</t>
    </r>
    <rPh sb="0" eb="2">
      <t>サイダイ</t>
    </rPh>
    <phoneticPr fontId="3"/>
  </si>
  <si>
    <r>
      <rPr>
        <b/>
        <sz val="11"/>
        <color theme="1"/>
        <rFont val="ＭＳ Ｐゴシック"/>
        <family val="3"/>
        <charset val="128"/>
      </rPr>
      <t>最大ドローダウン</t>
    </r>
    <rPh sb="0" eb="2">
      <t>サイダイ</t>
    </rPh>
    <phoneticPr fontId="3"/>
  </si>
  <si>
    <r>
      <rPr>
        <b/>
        <sz val="11"/>
        <color theme="1"/>
        <rFont val="ＭＳ Ｐゴシック"/>
        <family val="3"/>
        <charset val="128"/>
      </rPr>
      <t>勝数</t>
    </r>
    <rPh sb="0" eb="1">
      <t>カ</t>
    </rPh>
    <rPh sb="1" eb="2">
      <t>カズ</t>
    </rPh>
    <phoneticPr fontId="3"/>
  </si>
  <si>
    <r>
      <rPr>
        <b/>
        <sz val="11"/>
        <color theme="1"/>
        <rFont val="ＭＳ Ｐゴシック"/>
        <family val="3"/>
        <charset val="128"/>
      </rPr>
      <t>負数</t>
    </r>
    <rPh sb="0" eb="1">
      <t>マ</t>
    </rPh>
    <rPh sb="1" eb="2">
      <t>カズ</t>
    </rPh>
    <phoneticPr fontId="3"/>
  </si>
  <si>
    <r>
      <rPr>
        <b/>
        <sz val="11"/>
        <color theme="1"/>
        <rFont val="ＭＳ Ｐゴシック"/>
        <family val="3"/>
        <charset val="128"/>
      </rPr>
      <t>引分</t>
    </r>
    <rPh sb="0" eb="1">
      <t>ヒ</t>
    </rPh>
    <rPh sb="1" eb="2">
      <t>ワ</t>
    </rPh>
    <phoneticPr fontId="3"/>
  </si>
  <si>
    <r>
      <rPr>
        <b/>
        <sz val="11"/>
        <color theme="1"/>
        <rFont val="ＭＳ Ｐゴシック"/>
        <family val="3"/>
        <charset val="128"/>
      </rPr>
      <t>勝率</t>
    </r>
    <rPh sb="0" eb="2">
      <t>ショウリツ</t>
    </rPh>
    <phoneticPr fontId="3"/>
  </si>
  <si>
    <r>
      <rPr>
        <b/>
        <sz val="11"/>
        <color theme="1"/>
        <rFont val="ＭＳ Ｐゴシック"/>
        <family val="3"/>
        <charset val="128"/>
      </rPr>
      <t>最大連勝</t>
    </r>
    <rPh sb="0" eb="2">
      <t>サイダイ</t>
    </rPh>
    <rPh sb="2" eb="4">
      <t>レンショウ</t>
    </rPh>
    <phoneticPr fontId="3"/>
  </si>
  <si>
    <r>
      <rPr>
        <b/>
        <sz val="11"/>
        <color theme="1"/>
        <rFont val="ＭＳ Ｐゴシック"/>
        <family val="3"/>
        <charset val="128"/>
      </rPr>
      <t>最大連敗</t>
    </r>
    <rPh sb="0" eb="2">
      <t>サイダイ</t>
    </rPh>
    <rPh sb="2" eb="4">
      <t>レンパイ</t>
    </rPh>
    <phoneticPr fontId="3"/>
  </si>
  <si>
    <r>
      <rPr>
        <b/>
        <sz val="11"/>
        <color theme="1"/>
        <rFont val="ＭＳ Ｐゴシック"/>
        <family val="3"/>
        <charset val="128"/>
      </rPr>
      <t>資金</t>
    </r>
    <rPh sb="0" eb="2">
      <t>シキン</t>
    </rPh>
    <phoneticPr fontId="3"/>
  </si>
  <si>
    <r>
      <rPr>
        <b/>
        <sz val="11"/>
        <color theme="1"/>
        <rFont val="ＭＳ Ｐゴシック"/>
        <family val="3"/>
        <charset val="128"/>
      </rPr>
      <t>エントリー</t>
    </r>
    <phoneticPr fontId="3"/>
  </si>
  <si>
    <r>
      <rPr>
        <b/>
        <sz val="11"/>
        <color theme="1"/>
        <rFont val="ＭＳ Ｐゴシック"/>
        <family val="3"/>
        <charset val="128"/>
      </rPr>
      <t>リスク（</t>
    </r>
    <r>
      <rPr>
        <b/>
        <sz val="11"/>
        <color theme="1"/>
        <rFont val="Calibri"/>
        <family val="2"/>
      </rPr>
      <t>3%</t>
    </r>
    <r>
      <rPr>
        <b/>
        <sz val="11"/>
        <color theme="1"/>
        <rFont val="ＭＳ Ｐゴシック"/>
        <family val="3"/>
        <charset val="128"/>
      </rPr>
      <t>）</t>
    </r>
    <phoneticPr fontId="3"/>
  </si>
  <si>
    <r>
      <rPr>
        <b/>
        <sz val="11"/>
        <color theme="1"/>
        <rFont val="ＭＳ Ｐゴシック"/>
        <family val="3"/>
        <charset val="128"/>
      </rPr>
      <t>ロット</t>
    </r>
    <phoneticPr fontId="3"/>
  </si>
  <si>
    <r>
      <rPr>
        <b/>
        <sz val="11"/>
        <color theme="1"/>
        <rFont val="ＭＳ Ｐゴシック"/>
        <family val="3"/>
        <charset val="128"/>
      </rPr>
      <t>決済</t>
    </r>
    <rPh sb="0" eb="2">
      <t>ケッサイ</t>
    </rPh>
    <phoneticPr fontId="3"/>
  </si>
  <si>
    <r>
      <rPr>
        <b/>
        <sz val="11"/>
        <color theme="1"/>
        <rFont val="ＭＳ Ｐゴシック"/>
        <family val="3"/>
        <charset val="128"/>
      </rPr>
      <t>損益</t>
    </r>
    <rPh sb="0" eb="2">
      <t>ソンエキ</t>
    </rPh>
    <phoneticPr fontId="3"/>
  </si>
  <si>
    <r>
      <rPr>
        <b/>
        <sz val="11"/>
        <color theme="1"/>
        <rFont val="ＭＳ Ｐゴシック"/>
        <family val="3"/>
        <charset val="128"/>
      </rPr>
      <t>西暦</t>
    </r>
    <rPh sb="0" eb="2">
      <t>セイレキ</t>
    </rPh>
    <phoneticPr fontId="3"/>
  </si>
  <si>
    <r>
      <rPr>
        <b/>
        <sz val="11"/>
        <color theme="1"/>
        <rFont val="ＭＳ Ｐゴシック"/>
        <family val="3"/>
        <charset val="128"/>
      </rPr>
      <t>日付</t>
    </r>
    <rPh sb="0" eb="2">
      <t>ヒヅケ</t>
    </rPh>
    <phoneticPr fontId="3"/>
  </si>
  <si>
    <r>
      <rPr>
        <b/>
        <sz val="11"/>
        <color theme="1"/>
        <rFont val="ＭＳ Ｐゴシック"/>
        <family val="3"/>
        <charset val="128"/>
      </rPr>
      <t>売買</t>
    </r>
    <rPh sb="0" eb="2">
      <t>バイバイ</t>
    </rPh>
    <phoneticPr fontId="3"/>
  </si>
  <si>
    <r>
      <rPr>
        <b/>
        <sz val="11"/>
        <color theme="1"/>
        <rFont val="ＭＳ Ｐゴシック"/>
        <family val="3"/>
        <charset val="128"/>
      </rPr>
      <t>レート</t>
    </r>
    <phoneticPr fontId="3"/>
  </si>
  <si>
    <r>
      <rPr>
        <b/>
        <sz val="11"/>
        <color theme="1"/>
        <rFont val="ＭＳ Ｐゴシック"/>
        <family val="3"/>
        <charset val="128"/>
      </rPr>
      <t>損失上限</t>
    </r>
    <rPh sb="0" eb="2">
      <t>ソンシツ</t>
    </rPh>
    <rPh sb="2" eb="4">
      <t>ジョウゲン</t>
    </rPh>
    <phoneticPr fontId="3"/>
  </si>
  <si>
    <r>
      <rPr>
        <b/>
        <sz val="11"/>
        <color theme="1"/>
        <rFont val="ＭＳ Ｐゴシック"/>
        <family val="3"/>
        <charset val="128"/>
      </rPr>
      <t>金額</t>
    </r>
    <rPh sb="0" eb="2">
      <t>キンガク</t>
    </rPh>
    <phoneticPr fontId="3"/>
  </si>
  <si>
    <t>５．決済はストップをあげる／さげる。</t>
  </si>
  <si>
    <r>
      <t>EB</t>
    </r>
    <r>
      <rPr>
        <sz val="11"/>
        <color rgb="FFFF0000"/>
        <rFont val="ＭＳ Ｐゴシック"/>
        <family val="3"/>
        <charset val="128"/>
      </rPr>
      <t>・</t>
    </r>
    <r>
      <rPr>
        <sz val="11"/>
        <color rgb="FFFF0000"/>
        <rFont val="Calibri"/>
        <family val="2"/>
      </rPr>
      <t>Engulfing Bar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</si>
  <si>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高値／安値ブレイクで</t>
    </r>
    <r>
      <rPr>
        <sz val="11"/>
        <color rgb="FF000000"/>
        <rFont val="游ゴシック"/>
        <family val="2"/>
        <charset val="128"/>
      </rPr>
      <t>エントリー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</si>
  <si>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ストップは抱いた方（側のキャンドルの）高値、安値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</si>
  <si>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トレンドフォロー、反転</t>
    </r>
    <r>
      <rPr>
        <sz val="11"/>
        <color rgb="FF000000"/>
        <rFont val="游ゴシック"/>
        <family val="2"/>
        <charset val="128"/>
      </rPr>
      <t>、両方</t>
    </r>
    <r>
      <rPr>
        <sz val="11"/>
        <color indexed="8"/>
        <rFont val="Calibri"/>
        <family val="2"/>
      </rPr>
      <t>OK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</si>
  <si>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ターゲットは、</t>
    </r>
    <r>
      <rPr>
        <sz val="11"/>
        <color indexed="8"/>
        <rFont val="Calibri"/>
        <family val="2"/>
      </rPr>
      <t>PinBar</t>
    </r>
    <r>
      <rPr>
        <sz val="11"/>
        <color indexed="8"/>
        <rFont val="ＭＳ Ｐゴシック"/>
        <family val="3"/>
        <charset val="128"/>
      </rPr>
      <t>と同じ</t>
    </r>
  </si>
  <si>
    <r>
      <t>• S/R</t>
    </r>
    <r>
      <rPr>
        <sz val="11"/>
        <color indexed="8"/>
        <rFont val="ＭＳ Ｐゴシック"/>
        <family val="3"/>
        <charset val="128"/>
      </rPr>
      <t>を使う、もしくはストップを移動する</t>
    </r>
  </si>
  <si>
    <r>
      <t>• EB</t>
    </r>
    <r>
      <rPr>
        <sz val="11"/>
        <color indexed="8"/>
        <rFont val="ＭＳ Ｐゴシック"/>
        <family val="3"/>
        <charset val="128"/>
      </rPr>
      <t>が出たら（エントリー条件をみたしたら）ス</t>
    </r>
    <r>
      <rPr>
        <sz val="11"/>
        <color rgb="FF000000"/>
        <rFont val="游ゴシック"/>
        <family val="2"/>
        <charset val="128"/>
      </rPr>
      <t>トップを動かす</t>
    </r>
    <phoneticPr fontId="2"/>
  </si>
  <si>
    <r>
      <t>２．</t>
    </r>
    <r>
      <rPr>
        <sz val="11"/>
        <color indexed="8"/>
        <rFont val="Calibri"/>
        <family val="2"/>
      </rPr>
      <t>MA</t>
    </r>
    <r>
      <rPr>
        <sz val="11"/>
        <color indexed="8"/>
        <rFont val="ＭＳ Ｐゴシック"/>
        <family val="3"/>
        <charset val="128"/>
      </rPr>
      <t>に触って（またいでも</t>
    </r>
    <r>
      <rPr>
        <sz val="11"/>
        <color indexed="8"/>
        <rFont val="Calibri"/>
        <family val="2"/>
      </rPr>
      <t>OK</t>
    </r>
    <r>
      <rPr>
        <sz val="11"/>
        <color indexed="8"/>
        <rFont val="ＭＳ Ｐゴシック"/>
        <family val="3"/>
        <charset val="128"/>
      </rPr>
      <t>）、</t>
    </r>
    <r>
      <rPr>
        <sz val="11"/>
        <color indexed="8"/>
        <rFont val="Calibri"/>
        <family val="2"/>
      </rPr>
      <t>EB</t>
    </r>
    <r>
      <rPr>
        <sz val="11"/>
        <color indexed="8"/>
        <rFont val="ＭＳ Ｐゴシック"/>
        <family val="3"/>
        <charset val="128"/>
      </rPr>
      <t>が出現したらエントリー待ち。</t>
    </r>
  </si>
  <si>
    <r>
      <t>３．</t>
    </r>
    <r>
      <rPr>
        <sz val="11"/>
        <color indexed="8"/>
        <rFont val="Calibri"/>
        <family val="2"/>
      </rPr>
      <t>EB</t>
    </r>
    <r>
      <rPr>
        <sz val="11"/>
        <color indexed="8"/>
        <rFont val="ＭＳ Ｐゴシック"/>
        <family val="3"/>
        <charset val="128"/>
      </rPr>
      <t>のエントリールール成</t>
    </r>
    <r>
      <rPr>
        <sz val="11"/>
        <color indexed="8"/>
        <rFont val="Calibri"/>
        <family val="2"/>
      </rPr>
      <t>⽴</t>
    </r>
    <r>
      <rPr>
        <sz val="11"/>
        <color indexed="8"/>
        <rFont val="ＭＳ Ｐゴシック"/>
        <family val="3"/>
        <charset val="128"/>
      </rPr>
      <t>（</t>
    </r>
    <r>
      <rPr>
        <sz val="11"/>
        <color indexed="8"/>
        <rFont val="Calibri"/>
        <family val="2"/>
      </rPr>
      <t>EB⾼</t>
    </r>
    <r>
      <rPr>
        <sz val="11"/>
        <color indexed="8"/>
        <rFont val="ＭＳ Ｐゴシック"/>
        <family val="3"/>
        <charset val="128"/>
      </rPr>
      <t>値／安値ブレイク）で、エントリー</t>
    </r>
  </si>
  <si>
    <r>
      <t>４．ストップは</t>
    </r>
    <r>
      <rPr>
        <sz val="11"/>
        <color indexed="8"/>
        <rFont val="Calibri"/>
        <family val="2"/>
      </rPr>
      <t>EB</t>
    </r>
    <r>
      <rPr>
        <sz val="11"/>
        <color indexed="8"/>
        <rFont val="ＭＳ Ｐゴシック"/>
        <family val="3"/>
        <charset val="128"/>
      </rPr>
      <t>のストップ（</t>
    </r>
    <r>
      <rPr>
        <sz val="11"/>
        <color indexed="8"/>
        <rFont val="Calibri"/>
        <family val="2"/>
      </rPr>
      <t>EB</t>
    </r>
    <r>
      <rPr>
        <sz val="11"/>
        <color indexed="8"/>
        <rFont val="ＭＳ Ｐゴシック"/>
        <family val="3"/>
        <charset val="128"/>
      </rPr>
      <t>安値／</t>
    </r>
    <r>
      <rPr>
        <sz val="11"/>
        <color indexed="8"/>
        <rFont val="Calibri"/>
        <family val="2"/>
      </rPr>
      <t>⾼</t>
    </r>
    <r>
      <rPr>
        <sz val="11"/>
        <color indexed="8"/>
        <rFont val="ＭＳ Ｐゴシック"/>
        <family val="3"/>
        <charset val="128"/>
      </rPr>
      <t>値）</t>
    </r>
  </si>
  <si>
    <r>
      <t>a.</t>
    </r>
    <r>
      <rPr>
        <sz val="11"/>
        <color indexed="8"/>
        <rFont val="ＭＳ Ｐゴシック"/>
        <family val="3"/>
        <charset val="128"/>
      </rPr>
      <t>ダウ理論で動かす</t>
    </r>
  </si>
  <si>
    <r>
      <t>b.EB</t>
    </r>
    <r>
      <rPr>
        <sz val="11"/>
        <color indexed="8"/>
        <rFont val="ＭＳ Ｐゴシック"/>
        <family val="3"/>
        <charset val="128"/>
      </rPr>
      <t>がまた出たら（エントリー条件をみたしたら）動かす</t>
    </r>
  </si>
  <si>
    <r>
      <t>c.EB,PB,</t>
    </r>
    <r>
      <rPr>
        <sz val="11"/>
        <color indexed="8"/>
        <rFont val="ＭＳ Ｐゴシック"/>
        <family val="3"/>
        <charset val="128"/>
      </rPr>
      <t>ダウ理論が出たら動かす</t>
    </r>
  </si>
  <si>
    <r>
      <t>１．移動平均線の１０</t>
    </r>
    <r>
      <rPr>
        <sz val="11"/>
        <color indexed="8"/>
        <rFont val="Calibri"/>
        <family val="2"/>
      </rPr>
      <t>SMA</t>
    </r>
    <r>
      <rPr>
        <sz val="11"/>
        <color indexed="8"/>
        <rFont val="ＭＳ Ｐゴシック"/>
        <family val="3"/>
        <charset val="128"/>
      </rPr>
      <t>と２０</t>
    </r>
    <r>
      <rPr>
        <sz val="11"/>
        <color indexed="8"/>
        <rFont val="Calibri"/>
        <family val="2"/>
      </rPr>
      <t>S</t>
    </r>
    <r>
      <rPr>
        <sz val="11"/>
        <color indexed="8"/>
        <rFont val="ＭＳ Ｐゴシック"/>
        <family val="3"/>
        <charset val="128"/>
      </rPr>
      <t>ＭＡ、両</t>
    </r>
    <r>
      <rPr>
        <sz val="11"/>
        <color rgb="FF000000"/>
        <rFont val="Microsoft JhengHei"/>
        <family val="2"/>
        <charset val="136"/>
      </rPr>
      <t>⽅</t>
    </r>
    <r>
      <rPr>
        <sz val="11"/>
        <color indexed="8"/>
        <rFont val="ＭＳ Ｐゴシック"/>
        <family val="3"/>
        <charset val="128"/>
      </rPr>
      <t>の上にキャンドルがあれば買い</t>
    </r>
    <r>
      <rPr>
        <sz val="11"/>
        <color rgb="FF000000"/>
        <rFont val="Microsoft YaHei UI"/>
        <family val="3"/>
        <charset val="134"/>
      </rPr>
      <t>⽅</t>
    </r>
    <r>
      <rPr>
        <sz val="11"/>
        <color indexed="8"/>
        <rFont val="ＭＳ Ｐゴシック"/>
        <family val="3"/>
        <charset val="128"/>
      </rPr>
      <t>向、下なら売り</t>
    </r>
    <r>
      <rPr>
        <sz val="11"/>
        <color rgb="FF000000"/>
        <rFont val="Microsoft YaHei UI"/>
        <family val="3"/>
        <charset val="134"/>
      </rPr>
      <t>⽅</t>
    </r>
    <r>
      <rPr>
        <sz val="11"/>
        <color indexed="8"/>
        <rFont val="ＭＳ Ｐゴシック"/>
        <family val="3"/>
        <charset val="128"/>
      </rPr>
      <t>向。</t>
    </r>
    <phoneticPr fontId="2"/>
  </si>
  <si>
    <r>
      <rPr>
        <b/>
        <sz val="11"/>
        <color rgb="FFFF0000"/>
        <rFont val="游ゴシック"/>
        <family val="2"/>
        <charset val="128"/>
      </rPr>
      <t>仕掛け２～</t>
    </r>
    <r>
      <rPr>
        <b/>
        <sz val="11"/>
        <color rgb="FFFF0000"/>
        <rFont val="Calibri"/>
        <family val="2"/>
      </rPr>
      <t>EB</t>
    </r>
    <r>
      <rPr>
        <b/>
        <sz val="11"/>
        <color rgb="FFFF0000"/>
        <rFont val="游ゴシック"/>
        <family val="2"/>
        <charset val="128"/>
      </rPr>
      <t>＋</t>
    </r>
    <r>
      <rPr>
        <b/>
        <sz val="11"/>
        <color rgb="FFFF0000"/>
        <rFont val="Calibri"/>
        <family val="2"/>
      </rPr>
      <t>MA</t>
    </r>
    <r>
      <rPr>
        <b/>
        <sz val="11"/>
        <color rgb="FFFF0000"/>
        <rFont val="游ゴシック"/>
        <family val="2"/>
        <charset val="128"/>
      </rPr>
      <t>～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</si>
  <si>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仕掛け１と同じ課題です。</t>
    </r>
  </si>
  <si>
    <r>
      <t xml:space="preserve">• </t>
    </r>
    <r>
      <rPr>
        <sz val="11"/>
        <color indexed="8"/>
        <rFont val="ＭＳ Ｐゴシック"/>
        <family val="3"/>
        <charset val="128"/>
      </rPr>
      <t>厳しい目で検証をしましょう。</t>
    </r>
  </si>
  <si>
    <r>
      <t xml:space="preserve">• </t>
    </r>
    <r>
      <rPr>
        <sz val="11"/>
        <color indexed="8"/>
        <rFont val="ＭＳ Ｐゴシック"/>
        <family val="3"/>
        <charset val="128"/>
      </rPr>
      <t>自分だったらここで決済しているというのを厳しく見ましょう。</t>
    </r>
  </si>
  <si>
    <r>
      <t xml:space="preserve">• </t>
    </r>
    <r>
      <rPr>
        <sz val="11"/>
        <color indexed="8"/>
        <rFont val="ＭＳ Ｐゴシック"/>
        <family val="3"/>
        <charset val="128"/>
      </rPr>
      <t>日足、</t>
    </r>
    <r>
      <rPr>
        <sz val="11"/>
        <color indexed="8"/>
        <rFont val="Calibri"/>
        <family val="2"/>
      </rPr>
      <t>240</t>
    </r>
    <r>
      <rPr>
        <sz val="11"/>
        <color indexed="8"/>
        <rFont val="ＭＳ Ｐゴシック"/>
        <family val="3"/>
        <charset val="128"/>
      </rPr>
      <t>分足、６０分足の検証をそれぞれ１００個ずつやっ</t>
    </r>
    <r>
      <rPr>
        <sz val="11"/>
        <color rgb="FF000000"/>
        <rFont val="游ゴシック"/>
        <family val="2"/>
        <charset val="128"/>
      </rPr>
      <t>てください。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</si>
  <si>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決済はダウ理論と</t>
    </r>
    <r>
      <rPr>
        <sz val="11"/>
        <color indexed="8"/>
        <rFont val="Calibri"/>
        <family val="2"/>
      </rPr>
      <t>EB</t>
    </r>
    <r>
      <rPr>
        <sz val="11"/>
        <color indexed="8"/>
        <rFont val="ＭＳ Ｐゴシック"/>
        <family val="3"/>
        <charset val="128"/>
      </rPr>
      <t>が出たら、ストップを動かすやり方で</t>
    </r>
    <r>
      <rPr>
        <sz val="11"/>
        <color rgb="FF000000"/>
        <rFont val="游ゴシック"/>
        <family val="2"/>
        <charset val="128"/>
      </rPr>
      <t>やってみてください。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</si>
  <si>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できたらエクセルと結果を実践記に載せてください。画像は最初だけでもいいです。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</si>
  <si>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サポートフォーラムや</t>
    </r>
    <r>
      <rPr>
        <sz val="11"/>
        <color indexed="8"/>
        <rFont val="Calibri"/>
        <family val="2"/>
      </rPr>
      <t>WEB</t>
    </r>
    <r>
      <rPr>
        <sz val="11"/>
        <color indexed="8"/>
        <rFont val="ＭＳ Ｐゴシック"/>
        <family val="3"/>
        <charset val="128"/>
      </rPr>
      <t>セミナー、勉強会でも言っていま</t>
    </r>
    <r>
      <rPr>
        <sz val="11"/>
        <color rgb="FF000000"/>
        <rFont val="游ゴシック"/>
        <family val="2"/>
        <charset val="128"/>
      </rPr>
      <t>すが、最初は「数をこなすこと」が大事です。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</si>
  <si>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これも仕掛け１と同じです。いろいろできます。</t>
    </r>
  </si>
  <si>
    <r>
      <t xml:space="preserve">• </t>
    </r>
    <r>
      <rPr>
        <sz val="11"/>
        <color indexed="8"/>
        <rFont val="ＭＳ Ｐゴシック"/>
        <family val="3"/>
        <charset val="128"/>
      </rPr>
      <t>サポートレジスタンスが有効です。</t>
    </r>
  </si>
  <si>
    <r>
      <t xml:space="preserve">• </t>
    </r>
    <r>
      <rPr>
        <sz val="11"/>
        <color indexed="8"/>
        <rFont val="ＭＳ Ｐゴシック"/>
        <family val="3"/>
        <charset val="128"/>
      </rPr>
      <t>チャートパターンも有効です。</t>
    </r>
  </si>
  <si>
    <r>
      <t xml:space="preserve">• </t>
    </r>
    <r>
      <rPr>
        <sz val="11"/>
        <color indexed="8"/>
        <rFont val="ＭＳ Ｐゴシック"/>
        <family val="3"/>
        <charset val="128"/>
      </rPr>
      <t>「戻りがない相場」も有効です。</t>
    </r>
  </si>
  <si>
    <r>
      <t xml:space="preserve">• </t>
    </r>
    <r>
      <rPr>
        <sz val="11"/>
        <color indexed="8"/>
        <rFont val="ＭＳ Ｐゴシック"/>
        <family val="3"/>
        <charset val="128"/>
      </rPr>
      <t>決済は、建値決済もいれて比較してみてください。</t>
    </r>
  </si>
  <si>
    <r>
      <t xml:space="preserve">• </t>
    </r>
    <r>
      <rPr>
        <sz val="11"/>
        <color indexed="8"/>
        <rFont val="ＭＳ Ｐゴシック"/>
        <family val="3"/>
        <charset val="128"/>
      </rPr>
      <t>他にも、</t>
    </r>
    <r>
      <rPr>
        <sz val="11"/>
        <color indexed="8"/>
        <rFont val="Calibri"/>
        <family val="2"/>
      </rPr>
      <t>PB</t>
    </r>
    <r>
      <rPr>
        <sz val="11"/>
        <color indexed="8"/>
        <rFont val="ＭＳ Ｐゴシック"/>
        <family val="3"/>
        <charset val="128"/>
      </rPr>
      <t>が出たら、ダウ理論で、など、ミックスしても見て</t>
    </r>
  </si>
  <si>
    <r>
      <t>• EB</t>
    </r>
    <r>
      <rPr>
        <sz val="11"/>
        <color indexed="8"/>
        <rFont val="ＭＳ Ｐゴシック"/>
        <family val="3"/>
        <charset val="128"/>
      </rPr>
      <t>が成立する直前のキャンドル（抱かれたキャンドル）が、</t>
    </r>
    <r>
      <rPr>
        <sz val="11"/>
        <color indexed="8"/>
        <rFont val="Calibri"/>
        <family val="2"/>
      </rPr>
      <t>PB</t>
    </r>
    <r>
      <rPr>
        <sz val="11"/>
        <color rgb="FF000000"/>
        <rFont val="游ゴシック"/>
        <family val="2"/>
        <charset val="128"/>
      </rPr>
      <t>だった場合も信頼度は高いです。（ピングリフィン・バー）</t>
    </r>
    <phoneticPr fontId="2"/>
  </si>
  <si>
    <r>
      <t xml:space="preserve">• </t>
    </r>
    <r>
      <rPr>
        <sz val="11"/>
        <color indexed="8"/>
        <rFont val="ＭＳ Ｐゴシック"/>
        <family val="3"/>
        <charset val="128"/>
      </rPr>
      <t>他にも、</t>
    </r>
    <r>
      <rPr>
        <sz val="11"/>
        <color indexed="8"/>
        <rFont val="Calibri"/>
        <family val="2"/>
      </rPr>
      <t>PB</t>
    </r>
    <r>
      <rPr>
        <sz val="11"/>
        <color indexed="8"/>
        <rFont val="ＭＳ Ｐゴシック"/>
        <family val="3"/>
        <charset val="128"/>
      </rPr>
      <t>が出たら、ダウ理論で、など、ミックスしても見て</t>
    </r>
    <r>
      <rPr>
        <sz val="11"/>
        <color rgb="FF000000"/>
        <rFont val="游ゴシック"/>
        <family val="2"/>
        <charset val="128"/>
      </rPr>
      <t>みてください。ストップをあげる回数が大幅に増えます。</t>
    </r>
    <phoneticPr fontId="2"/>
  </si>
  <si>
    <r>
      <t>• FIB</t>
    </r>
    <r>
      <rPr>
        <sz val="11"/>
        <color indexed="8"/>
        <rFont val="ＭＳ Ｐゴシック"/>
        <family val="3"/>
        <charset val="128"/>
      </rPr>
      <t>は、決済にも、</t>
    </r>
    <r>
      <rPr>
        <sz val="11"/>
        <color indexed="8"/>
        <rFont val="Calibri"/>
        <family val="2"/>
      </rPr>
      <t>S/R</t>
    </r>
    <r>
      <rPr>
        <sz val="11"/>
        <color indexed="8"/>
        <rFont val="ＭＳ Ｐゴシック"/>
        <family val="3"/>
        <charset val="128"/>
      </rPr>
      <t>としてのフィルターにも有効です。（</t>
    </r>
    <r>
      <rPr>
        <sz val="11"/>
        <color indexed="8"/>
        <rFont val="Calibri"/>
        <family val="2"/>
      </rPr>
      <t>FIB</t>
    </r>
    <r>
      <rPr>
        <sz val="11"/>
        <color rgb="FF000000"/>
        <rFont val="游ゴシック"/>
        <family val="2"/>
        <charset val="128"/>
      </rPr>
      <t>についてはカリキュラムの、５．サポートレジスタンスに書いてあります）</t>
    </r>
    <phoneticPr fontId="2"/>
  </si>
  <si>
    <t>課題</t>
    <rPh sb="0" eb="2">
      <t>カダイ</t>
    </rPh>
    <phoneticPr fontId="2"/>
  </si>
  <si>
    <r>
      <rPr>
        <b/>
        <sz val="11"/>
        <color rgb="FFFF0000"/>
        <rFont val="ＭＳ Ｐゴシック"/>
        <family val="3"/>
        <charset val="128"/>
      </rPr>
      <t>フィルター</t>
    </r>
    <phoneticPr fontId="2"/>
  </si>
  <si>
    <r>
      <t>10MA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Calibri"/>
        <family val="2"/>
      </rPr>
      <t>20MA</t>
    </r>
    <r>
      <rPr>
        <sz val="11"/>
        <color indexed="8"/>
        <rFont val="ＭＳ Ｐゴシック"/>
        <family val="3"/>
        <charset val="128"/>
      </rPr>
      <t>の両方の上側にキャンドルがあれば買い方向、下側なら売り方向。</t>
    </r>
    <r>
      <rPr>
        <sz val="11"/>
        <color indexed="8"/>
        <rFont val="Calibri"/>
        <family val="2"/>
      </rPr>
      <t>MA</t>
    </r>
    <r>
      <rPr>
        <sz val="11"/>
        <color indexed="8"/>
        <rFont val="ＭＳ Ｐゴシック"/>
        <family val="3"/>
        <charset val="128"/>
      </rPr>
      <t>に触れてEB出現でエントリー待ち、</t>
    </r>
    <r>
      <rPr>
        <sz val="11"/>
        <color indexed="8"/>
        <rFont val="Calibri"/>
        <family val="2"/>
      </rPr>
      <t>EB</t>
    </r>
    <r>
      <rPr>
        <sz val="11"/>
        <color indexed="8"/>
        <rFont val="ＭＳ Ｐゴシック"/>
        <family val="3"/>
        <charset val="128"/>
      </rPr>
      <t>高値</t>
    </r>
    <r>
      <rPr>
        <sz val="11"/>
        <color indexed="8"/>
        <rFont val="Calibri"/>
        <family val="2"/>
      </rPr>
      <t>or</t>
    </r>
    <r>
      <rPr>
        <sz val="11"/>
        <color indexed="8"/>
        <rFont val="ＭＳ Ｐゴシック"/>
        <family val="3"/>
        <charset val="128"/>
      </rPr>
      <t>安値ブレイクでエントリー。</t>
    </r>
    <phoneticPr fontId="3"/>
  </si>
  <si>
    <t>・トレーリングストップ（EB,PB,ダウ理論が出たら動かす）</t>
    <rPh sb="20" eb="22">
      <t>リロン</t>
    </rPh>
    <rPh sb="23" eb="24">
      <t>デ</t>
    </rPh>
    <rPh sb="26" eb="27">
      <t>ウゴ</t>
    </rPh>
    <phoneticPr fontId="3"/>
  </si>
  <si>
    <r>
      <t>Stop</t>
    </r>
    <r>
      <rPr>
        <sz val="11"/>
        <color rgb="FF000000"/>
        <rFont val="ＭＳ ゴシック"/>
        <family val="2"/>
        <charset val="128"/>
      </rPr>
      <t>を</t>
    </r>
    <r>
      <rPr>
        <sz val="11"/>
        <color indexed="8"/>
        <rFont val="Calibri"/>
        <family val="2"/>
      </rPr>
      <t>EB</t>
    </r>
    <r>
      <rPr>
        <sz val="11"/>
        <color rgb="FF000000"/>
        <rFont val="ＭＳ ゴシック"/>
        <family val="2"/>
        <charset val="128"/>
      </rPr>
      <t>どちらかひげの高い低い方にする。</t>
    </r>
    <rPh sb="14" eb="15">
      <t>タカ</t>
    </rPh>
    <rPh sb="16" eb="17">
      <t>ヒク</t>
    </rPh>
    <rPh sb="18" eb="19">
      <t>ホウ</t>
    </rPh>
    <phoneticPr fontId="2"/>
  </si>
  <si>
    <t>Dead Cross</t>
    <phoneticPr fontId="2"/>
  </si>
  <si>
    <t>Golden Cross</t>
    <phoneticPr fontId="2"/>
  </si>
  <si>
    <t>レンジ</t>
    <phoneticPr fontId="2"/>
  </si>
  <si>
    <r>
      <rPr>
        <sz val="11"/>
        <color indexed="8"/>
        <rFont val="ＭＳ Ｐゴシック"/>
        <family val="3"/>
        <charset val="128"/>
      </rPr>
      <t>4</t>
    </r>
    <r>
      <rPr>
        <sz val="11"/>
        <color rgb="FF000000"/>
        <rFont val="Calibri"/>
        <family val="3"/>
      </rPr>
      <t>H</t>
    </r>
    <phoneticPr fontId="3"/>
  </si>
  <si>
    <t>日足検証を反省してから開始</t>
    <rPh sb="0" eb="2">
      <t>ヒアシ</t>
    </rPh>
    <rPh sb="2" eb="4">
      <t>ケンショウ</t>
    </rPh>
    <rPh sb="5" eb="7">
      <t>ハンセイ</t>
    </rPh>
    <rPh sb="11" eb="13">
      <t>カイシ</t>
    </rPh>
    <phoneticPr fontId="2"/>
  </si>
  <si>
    <t>後半の取引でドローアップが上がった。</t>
    <phoneticPr fontId="2"/>
  </si>
  <si>
    <r>
      <t>これはさすがに気の長い検証結果なので、</t>
    </r>
    <r>
      <rPr>
        <sz val="11"/>
        <color rgb="FFFF0000"/>
        <rFont val="Calibri"/>
        <family val="2"/>
      </rPr>
      <t>4</t>
    </r>
    <r>
      <rPr>
        <sz val="11"/>
        <color rgb="FFFF0000"/>
        <rFont val="ＭＳ Ｐゴシック"/>
        <family val="3"/>
        <charset val="128"/>
      </rPr>
      <t>時間足の検証に期待。</t>
    </r>
  </si>
  <si>
    <t>日足だと、2010年2月から2012年3月までの12年間で100取引・2.8倍の利益。</t>
    <rPh sb="0" eb="2">
      <t>ヒアシ</t>
    </rPh>
    <rPh sb="9" eb="10">
      <t>ネン</t>
    </rPh>
    <rPh sb="11" eb="12">
      <t>ガツ</t>
    </rPh>
    <rPh sb="18" eb="19">
      <t>ネン</t>
    </rPh>
    <rPh sb="20" eb="21">
      <t>ガツ</t>
    </rPh>
    <rPh sb="26" eb="28">
      <t>ネンカン</t>
    </rPh>
    <rPh sb="32" eb="34">
      <t>トリヒキ</t>
    </rPh>
    <rPh sb="38" eb="39">
      <t>バイ</t>
    </rPh>
    <rPh sb="40" eb="42">
      <t>リエキ</t>
    </rPh>
    <phoneticPr fontId="2"/>
  </si>
  <si>
    <t>エントリーは、買いは陽線、売りは陰線で方向を見ながら決定する。</t>
    <rPh sb="7" eb="8">
      <t>カ</t>
    </rPh>
    <rPh sb="10" eb="12">
      <t>ヨウセン</t>
    </rPh>
    <rPh sb="13" eb="14">
      <t>ウ</t>
    </rPh>
    <rPh sb="16" eb="18">
      <t>インセン</t>
    </rPh>
    <rPh sb="19" eb="21">
      <t>ホウコウ</t>
    </rPh>
    <rPh sb="22" eb="23">
      <t>ミ</t>
    </rPh>
    <rPh sb="26" eb="28">
      <t>ケッテイ</t>
    </rPh>
    <phoneticPr fontId="2"/>
  </si>
  <si>
    <t>MACDのゴールデンクロス・デッドクロスも意識して、逆張りの場合はコメント追記。</t>
    <rPh sb="21" eb="23">
      <t>イシキ</t>
    </rPh>
    <rPh sb="26" eb="27">
      <t>ギャク</t>
    </rPh>
    <rPh sb="27" eb="28">
      <t>バ</t>
    </rPh>
    <rPh sb="30" eb="32">
      <t>バアイ</t>
    </rPh>
    <rPh sb="37" eb="39">
      <t>ツイキ</t>
    </rPh>
    <phoneticPr fontId="2"/>
  </si>
  <si>
    <t>EBは、買いの場合高値がMA上側、売りの場合は安値がMA下側のルールを守る。</t>
    <rPh sb="4" eb="5">
      <t>カ</t>
    </rPh>
    <rPh sb="7" eb="9">
      <t>バアイ</t>
    </rPh>
    <rPh sb="9" eb="11">
      <t>タカネ</t>
    </rPh>
    <rPh sb="14" eb="16">
      <t>ウエガワ</t>
    </rPh>
    <rPh sb="17" eb="18">
      <t>ウ</t>
    </rPh>
    <rPh sb="20" eb="22">
      <t>バアイ</t>
    </rPh>
    <rPh sb="23" eb="25">
      <t>ヤスネ</t>
    </rPh>
    <rPh sb="28" eb="30">
      <t>シタガワ</t>
    </rPh>
    <rPh sb="35" eb="36">
      <t>マモ</t>
    </rPh>
    <phoneticPr fontId="2"/>
  </si>
  <si>
    <t>GOLDEN CROSS</t>
    <phoneticPr fontId="2"/>
  </si>
  <si>
    <t>DEAD CROSS</t>
    <phoneticPr fontId="2"/>
  </si>
  <si>
    <t>In the middle</t>
    <phoneticPr fontId="2"/>
  </si>
  <si>
    <t>トレーリングストップは、高値更新・安値更新</t>
    <rPh sb="12" eb="14">
      <t>タカネ</t>
    </rPh>
    <rPh sb="14" eb="16">
      <t>コウシン</t>
    </rPh>
    <rPh sb="17" eb="19">
      <t>ヤスネ</t>
    </rPh>
    <rPh sb="19" eb="21">
      <t>コウシン</t>
    </rPh>
    <phoneticPr fontId="2"/>
  </si>
  <si>
    <t>110/2</t>
    <phoneticPr fontId="2"/>
  </si>
  <si>
    <t>1H</t>
    <phoneticPr fontId="3"/>
  </si>
  <si>
    <t>SMAは2本ともにEMAに変更。
日足検証を反省してから開始</t>
    <rPh sb="5" eb="6">
      <t>ホン</t>
    </rPh>
    <rPh sb="13" eb="15">
      <t>ヘンコウ</t>
    </rPh>
    <rPh sb="18" eb="20">
      <t>ヒアシ</t>
    </rPh>
    <rPh sb="20" eb="22">
      <t>ケンショウ</t>
    </rPh>
    <rPh sb="23" eb="25">
      <t>ハンセイ</t>
    </rPh>
    <rPh sb="29" eb="31">
      <t>カイシ</t>
    </rPh>
    <phoneticPr fontId="2"/>
  </si>
  <si>
    <t>Enounter Dead Cross and move up stop.</t>
    <phoneticPr fontId="2"/>
  </si>
  <si>
    <t>Encounter Golden cross and move donw stop.</t>
    <phoneticPr fontId="2"/>
  </si>
  <si>
    <t>MACDのゴールデン・デッドクロスが出たらストップ移動。</t>
    <rPh sb="18" eb="19">
      <t>デ</t>
    </rPh>
    <rPh sb="25" eb="27">
      <t>イドウ</t>
    </rPh>
    <phoneticPr fontId="2"/>
  </si>
  <si>
    <t>12//8</t>
    <phoneticPr fontId="2"/>
  </si>
  <si>
    <t>PB --&gt; Encounter Golden cross and move donw stop.</t>
    <phoneticPr fontId="2"/>
  </si>
  <si>
    <t>GOLDEN CROSS --&gt; Enounter Dead Cross and move up stop.</t>
    <phoneticPr fontId="2"/>
  </si>
  <si>
    <t>画像</t>
    <rPh sb="0" eb="2">
      <t>ガゾウ</t>
    </rPh>
    <phoneticPr fontId="2"/>
  </si>
  <si>
    <t>EURUSD 4時間足 2011/8/31 --&gt; 9/27</t>
    <rPh sb="8" eb="10">
      <t>ジカン</t>
    </rPh>
    <rPh sb="10" eb="11">
      <t>アシ</t>
    </rPh>
    <phoneticPr fontId="2"/>
  </si>
  <si>
    <t>EURUSD 1時間足 2017/12/27 --&gt; 2018/1/3</t>
    <rPh sb="8" eb="10">
      <t>ジカン</t>
    </rPh>
    <rPh sb="10" eb="11">
      <t>アシ</t>
    </rPh>
    <phoneticPr fontId="2"/>
  </si>
  <si>
    <t>感想・今後</t>
    <rPh sb="3" eb="5">
      <t>コンゴ</t>
    </rPh>
    <phoneticPr fontId="2"/>
  </si>
  <si>
    <t>　現時点では、PBとEB検証のみで、それ以外の検証が出来ていないので、トレンドレンジブレイクの検証を終えたところでデモトレードを開始したいと思います。
　PB/EB検証を実施して、少しトレードの感覚が深まったように思います。慌てずに少しづつでも前に進めたいと思います。</t>
    <rPh sb="1" eb="4">
      <t>ゲンジテン</t>
    </rPh>
    <rPh sb="12" eb="14">
      <t>ケンショウ</t>
    </rPh>
    <rPh sb="20" eb="22">
      <t>イガイ</t>
    </rPh>
    <rPh sb="23" eb="25">
      <t>ケンショウ</t>
    </rPh>
    <rPh sb="26" eb="28">
      <t>デキ</t>
    </rPh>
    <rPh sb="47" eb="49">
      <t>ケンショウ</t>
    </rPh>
    <rPh sb="50" eb="51">
      <t>オ</t>
    </rPh>
    <rPh sb="64" eb="66">
      <t>カイシ</t>
    </rPh>
    <rPh sb="70" eb="71">
      <t>オモ</t>
    </rPh>
    <rPh sb="82" eb="84">
      <t>ケンショウ</t>
    </rPh>
    <rPh sb="85" eb="87">
      <t>ジッシ</t>
    </rPh>
    <rPh sb="90" eb="91">
      <t>スコ</t>
    </rPh>
    <rPh sb="97" eb="99">
      <t>カンカク</t>
    </rPh>
    <rPh sb="100" eb="101">
      <t>フカ</t>
    </rPh>
    <rPh sb="107" eb="108">
      <t>オモ</t>
    </rPh>
    <rPh sb="112" eb="113">
      <t>アワ</t>
    </rPh>
    <rPh sb="116" eb="117">
      <t>スコ</t>
    </rPh>
    <rPh sb="122" eb="123">
      <t>マエ</t>
    </rPh>
    <rPh sb="124" eb="125">
      <t>スス</t>
    </rPh>
    <rPh sb="129" eb="130">
      <t>オモ</t>
    </rPh>
    <phoneticPr fontId="2"/>
  </si>
  <si>
    <t xml:space="preserve"> MACDのゴールデンクロス、デッドクロスを意識しながらEBのエントリーを選択することで勝率を高めようとしてみましたが、結果はそれを意識しなかった日足の方が、MACDを意識してエントリーを選択した4H足よりも資金増（１００万円資金で日足は2.4倍に、４H足は１.8倍に留まりました。トレーリングストップのストップ移動ルールが検証を進める中で曖昧になっていたのが反省点です。
　最後の1時間足検証は、ストップ移動ルールを徹底してどのような結果になるか、検証を進めます。
　1時間足検証は、MACDのゴールデンクロス、デッドクロスが出た場合に、ぎりぎりまでストップ移動をして利益確定金額を高めに確保する、またはロス金額を最小限にするようにしてみました。結果としては４H足の検証結果と比べて、勝率は10%アップで45%に、損益金額も、+88万円から+226万円へと大幅アップでした。いろいろなファクターを一度に沢山意識するのはまだまだ集中力が持続しませんので、すこしずつ意識を高めてゆきたいと思います。（２０１８年１０月７日記）</t>
    <rPh sb="22" eb="24">
      <t>イシキ</t>
    </rPh>
    <rPh sb="37" eb="39">
      <t>センタク</t>
    </rPh>
    <rPh sb="44" eb="46">
      <t>ショウリツ</t>
    </rPh>
    <rPh sb="47" eb="48">
      <t>タカ</t>
    </rPh>
    <rPh sb="60" eb="62">
      <t>ケッカ</t>
    </rPh>
    <rPh sb="66" eb="68">
      <t>イシキ</t>
    </rPh>
    <rPh sb="73" eb="75">
      <t>ヒアシ</t>
    </rPh>
    <rPh sb="76" eb="77">
      <t>ホウ</t>
    </rPh>
    <rPh sb="84" eb="86">
      <t>イシキ</t>
    </rPh>
    <rPh sb="94" eb="96">
      <t>センタク</t>
    </rPh>
    <rPh sb="100" eb="101">
      <t>アシ</t>
    </rPh>
    <rPh sb="104" eb="106">
      <t>シキン</t>
    </rPh>
    <rPh sb="106" eb="107">
      <t>ゾウ</t>
    </rPh>
    <rPh sb="111" eb="113">
      <t>マンエン</t>
    </rPh>
    <rPh sb="113" eb="115">
      <t>シキン</t>
    </rPh>
    <rPh sb="116" eb="118">
      <t>ヒアシ</t>
    </rPh>
    <rPh sb="122" eb="123">
      <t>バイ</t>
    </rPh>
    <rPh sb="127" eb="128">
      <t>アシ</t>
    </rPh>
    <rPh sb="132" eb="133">
      <t>バイ</t>
    </rPh>
    <rPh sb="134" eb="135">
      <t>トド</t>
    </rPh>
    <rPh sb="156" eb="158">
      <t>イドウ</t>
    </rPh>
    <rPh sb="162" eb="164">
      <t>ケンショウ</t>
    </rPh>
    <rPh sb="165" eb="166">
      <t>スス</t>
    </rPh>
    <rPh sb="168" eb="169">
      <t>ナカ</t>
    </rPh>
    <rPh sb="170" eb="172">
      <t>アイマイ</t>
    </rPh>
    <rPh sb="180" eb="182">
      <t>ハンセイ</t>
    </rPh>
    <rPh sb="182" eb="183">
      <t>テン</t>
    </rPh>
    <rPh sb="188" eb="190">
      <t>サイゴ</t>
    </rPh>
    <rPh sb="192" eb="194">
      <t>ジカン</t>
    </rPh>
    <rPh sb="194" eb="195">
      <t>アシ</t>
    </rPh>
    <rPh sb="195" eb="197">
      <t>ケンショウ</t>
    </rPh>
    <rPh sb="203" eb="205">
      <t>イドウ</t>
    </rPh>
    <rPh sb="209" eb="211">
      <t>テッテイ</t>
    </rPh>
    <rPh sb="218" eb="220">
      <t>ケッカ</t>
    </rPh>
    <rPh sb="225" eb="227">
      <t>ケンショウ</t>
    </rPh>
    <rPh sb="228" eb="229">
      <t>スス</t>
    </rPh>
    <rPh sb="236" eb="238">
      <t>ジカン</t>
    </rPh>
    <rPh sb="238" eb="239">
      <t>アシ</t>
    </rPh>
    <rPh sb="239" eb="241">
      <t>ケンショウ</t>
    </rPh>
    <rPh sb="264" eb="265">
      <t>デ</t>
    </rPh>
    <rPh sb="266" eb="268">
      <t>バアイ</t>
    </rPh>
    <rPh sb="280" eb="282">
      <t>イドウ</t>
    </rPh>
    <rPh sb="285" eb="287">
      <t>リエキ</t>
    </rPh>
    <rPh sb="287" eb="289">
      <t>カクテイ</t>
    </rPh>
    <rPh sb="289" eb="291">
      <t>キンガク</t>
    </rPh>
    <rPh sb="292" eb="293">
      <t>タカ</t>
    </rPh>
    <rPh sb="295" eb="297">
      <t>カクホ</t>
    </rPh>
    <rPh sb="305" eb="307">
      <t>キンガク</t>
    </rPh>
    <rPh sb="308" eb="311">
      <t>サイショウゲン</t>
    </rPh>
    <rPh sb="324" eb="326">
      <t>ケッカ</t>
    </rPh>
    <rPh sb="332" eb="333">
      <t>アシ</t>
    </rPh>
    <rPh sb="334" eb="336">
      <t>ケンショウ</t>
    </rPh>
    <rPh sb="336" eb="338">
      <t>ケッカ</t>
    </rPh>
    <rPh sb="339" eb="340">
      <t>クラ</t>
    </rPh>
    <rPh sb="343" eb="345">
      <t>ショウリツ</t>
    </rPh>
    <rPh sb="358" eb="360">
      <t>ソンエキ</t>
    </rPh>
    <rPh sb="360" eb="362">
      <t>キンガク</t>
    </rPh>
    <rPh sb="367" eb="369">
      <t>マンエン</t>
    </rPh>
    <rPh sb="375" eb="377">
      <t>マンエン</t>
    </rPh>
    <rPh sb="379" eb="381">
      <t>オオハバ</t>
    </rPh>
    <rPh sb="399" eb="401">
      <t>イチド</t>
    </rPh>
    <rPh sb="402" eb="404">
      <t>タクサン</t>
    </rPh>
    <rPh sb="404" eb="406">
      <t>イシキ</t>
    </rPh>
    <rPh sb="414" eb="417">
      <t>シュウチュウリョク</t>
    </rPh>
    <rPh sb="418" eb="420">
      <t>ジゾク</t>
    </rPh>
    <rPh sb="432" eb="434">
      <t>イシキ</t>
    </rPh>
    <rPh sb="435" eb="436">
      <t>タカ</t>
    </rPh>
    <rPh sb="443" eb="444">
      <t>オモ</t>
    </rPh>
    <rPh sb="453" eb="454">
      <t>ネン</t>
    </rPh>
    <rPh sb="456" eb="457">
      <t>ガツ</t>
    </rPh>
    <rPh sb="458" eb="459">
      <t>ニチ</t>
    </rPh>
    <rPh sb="459" eb="460">
      <t>キ</t>
    </rPh>
    <phoneticPr fontId="2"/>
  </si>
  <si>
    <t>USD/JPY</t>
    <phoneticPr fontId="2"/>
  </si>
  <si>
    <t>EB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</si>
</sst>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#,##0.00000_ "/>
    <numFmt numFmtId="183" formatCode="0.00000"/>
  </numFmts>
  <fonts count="3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Calibri"/>
      <family val="2"/>
    </font>
    <font>
      <sz val="11"/>
      <color rgb="FFFF0000"/>
      <name val="ＭＳ Ｐゴシック"/>
      <family val="3"/>
      <charset val="128"/>
    </font>
    <font>
      <sz val="11"/>
      <color rgb="FF000000"/>
      <name val="游ゴシック"/>
      <family val="2"/>
      <charset val="128"/>
    </font>
    <font>
      <sz val="11"/>
      <color rgb="FF000000"/>
      <name val="Microsoft JhengHei"/>
      <family val="2"/>
      <charset val="136"/>
    </font>
    <font>
      <sz val="11"/>
      <color rgb="FF000000"/>
      <name val="Microsoft YaHei UI"/>
      <family val="3"/>
      <charset val="134"/>
    </font>
    <font>
      <b/>
      <sz val="11"/>
      <color rgb="FFFF0000"/>
      <name val="Calibri"/>
      <family val="2"/>
      <charset val="128"/>
    </font>
    <font>
      <b/>
      <sz val="11"/>
      <color rgb="FFFF0000"/>
      <name val="游ゴシック"/>
      <family val="2"/>
      <charset val="128"/>
    </font>
    <font>
      <b/>
      <sz val="11"/>
      <color rgb="FFFF0000"/>
      <name val="ＭＳ ゴシック"/>
      <family val="3"/>
      <charset val="128"/>
    </font>
    <font>
      <sz val="11"/>
      <color rgb="FF000000"/>
      <name val="ＭＳ ゴシック"/>
      <family val="2"/>
      <charset val="128"/>
    </font>
    <font>
      <sz val="11"/>
      <color rgb="FF000000"/>
      <name val="Calibri"/>
      <family val="2"/>
    </font>
    <font>
      <sz val="11"/>
      <color rgb="FF000000"/>
      <name val="Calibri"/>
      <family val="3"/>
    </font>
    <font>
      <sz val="11"/>
      <color indexed="8"/>
      <name val="Calibri"/>
      <family val="3"/>
      <charset val="128"/>
    </font>
    <font>
      <sz val="11"/>
      <color rgb="FFFF0000"/>
      <name val="ＭＳ ゴシック"/>
      <family val="2"/>
      <charset val="128"/>
    </font>
    <font>
      <sz val="11"/>
      <color rgb="FF0000CC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182" fontId="11" fillId="0" borderId="1" xfId="0" applyNumberFormat="1" applyFon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9" fontId="11" fillId="0" borderId="1" xfId="1" applyNumberFormat="1" applyFont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9" fontId="11" fillId="0" borderId="3" xfId="1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>
      <alignment vertical="center"/>
    </xf>
    <xf numFmtId="0" fontId="16" fillId="0" borderId="0" xfId="0" applyFont="1">
      <alignment vertical="center"/>
    </xf>
    <xf numFmtId="183" fontId="11" fillId="0" borderId="1" xfId="0" applyNumberFormat="1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31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3" fillId="4" borderId="1" xfId="0" applyFont="1" applyFill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 shrinkToFit="1"/>
    </xf>
    <xf numFmtId="0" fontId="13" fillId="8" borderId="6" xfId="0" applyFont="1" applyFill="1" applyBorder="1" applyAlignment="1">
      <alignment horizontal="center" vertical="center" shrinkToFit="1"/>
    </xf>
    <xf numFmtId="0" fontId="13" fillId="8" borderId="9" xfId="0" applyFont="1" applyFill="1" applyBorder="1" applyAlignment="1">
      <alignment horizontal="center" vertical="center" shrinkToFit="1"/>
    </xf>
    <xf numFmtId="0" fontId="13" fillId="8" borderId="10" xfId="0" applyFont="1" applyFill="1" applyBorder="1" applyAlignment="1">
      <alignment horizontal="center" vertical="center" shrinkToFit="1"/>
    </xf>
    <xf numFmtId="0" fontId="13" fillId="8" borderId="11" xfId="0" applyFont="1" applyFill="1" applyBorder="1" applyAlignment="1">
      <alignment horizontal="center" vertical="center" shrinkToFit="1"/>
    </xf>
    <xf numFmtId="0" fontId="13" fillId="5" borderId="10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9" borderId="1" xfId="0" applyFont="1" applyFill="1" applyBorder="1" applyAlignment="1">
      <alignment horizontal="center" vertical="center" shrinkToFit="1"/>
    </xf>
    <xf numFmtId="181" fontId="11" fillId="0" borderId="1" xfId="0" applyNumberFormat="1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10" borderId="1" xfId="0" applyFont="1" applyFill="1" applyBorder="1" applyAlignment="1">
      <alignment horizontal="center" vertical="center" shrinkToFi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180" fontId="12" fillId="0" borderId="1" xfId="0" applyNumberFormat="1" applyFont="1" applyFill="1" applyBorder="1" applyAlignment="1">
      <alignment horizontal="center" vertical="center"/>
    </xf>
    <xf numFmtId="183" fontId="12" fillId="0" borderId="1" xfId="0" applyNumberFormat="1" applyFont="1" applyFill="1" applyBorder="1" applyAlignment="1">
      <alignment horizontal="center" vertical="center"/>
    </xf>
    <xf numFmtId="183" fontId="12" fillId="0" borderId="7" xfId="0" applyNumberFormat="1" applyFont="1" applyFill="1" applyBorder="1" applyAlignment="1">
      <alignment horizontal="center" vertical="center"/>
    </xf>
    <xf numFmtId="183" fontId="12" fillId="0" borderId="2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180" fontId="12" fillId="12" borderId="1" xfId="0" applyNumberFormat="1" applyFont="1" applyFill="1" applyBorder="1" applyAlignment="1">
      <alignment horizontal="center" vertical="center"/>
    </xf>
    <xf numFmtId="177" fontId="12" fillId="12" borderId="1" xfId="0" applyNumberFormat="1" applyFont="1" applyFill="1" applyBorder="1" applyAlignment="1">
      <alignment horizontal="center" vertical="center"/>
    </xf>
    <xf numFmtId="183" fontId="12" fillId="12" borderId="1" xfId="0" applyNumberFormat="1" applyFont="1" applyFill="1" applyBorder="1" applyAlignment="1">
      <alignment horizontal="center" vertical="center"/>
    </xf>
    <xf numFmtId="176" fontId="12" fillId="12" borderId="1" xfId="0" applyNumberFormat="1" applyFont="1" applyFill="1" applyBorder="1" applyAlignment="1">
      <alignment horizontal="center" vertical="center"/>
    </xf>
    <xf numFmtId="183" fontId="12" fillId="12" borderId="7" xfId="0" applyNumberFormat="1" applyFont="1" applyFill="1" applyBorder="1" applyAlignment="1">
      <alignment horizontal="center" vertical="center"/>
    </xf>
    <xf numFmtId="183" fontId="12" fillId="12" borderId="2" xfId="0" applyNumberFormat="1" applyFont="1" applyFill="1" applyBorder="1" applyAlignment="1">
      <alignment horizontal="center" vertical="center"/>
    </xf>
    <xf numFmtId="178" fontId="12" fillId="12" borderId="1" xfId="0" applyNumberFormat="1" applyFont="1" applyFill="1" applyBorder="1" applyAlignment="1">
      <alignment horizontal="center" vertical="center"/>
    </xf>
    <xf numFmtId="181" fontId="12" fillId="12" borderId="1" xfId="0" applyNumberFormat="1" applyFont="1" applyFill="1" applyBorder="1" applyAlignment="1">
      <alignment horizontal="center" vertical="center"/>
    </xf>
    <xf numFmtId="0" fontId="26" fillId="12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15" fillId="12" borderId="0" xfId="0" applyFont="1" applyFill="1" applyAlignment="1">
      <alignment horizontal="center" vertical="center"/>
    </xf>
    <xf numFmtId="183" fontId="11" fillId="12" borderId="1" xfId="0" applyNumberFormat="1" applyFont="1" applyFill="1" applyBorder="1">
      <alignment vertical="center"/>
    </xf>
    <xf numFmtId="182" fontId="11" fillId="12" borderId="1" xfId="0" applyNumberFormat="1" applyFont="1" applyFill="1" applyBorder="1">
      <alignment vertical="center"/>
    </xf>
    <xf numFmtId="0" fontId="11" fillId="12" borderId="1" xfId="0" applyFont="1" applyFill="1" applyBorder="1">
      <alignment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2</xdr:row>
      <xdr:rowOff>86932</xdr:rowOff>
    </xdr:from>
    <xdr:to>
      <xdr:col>8</xdr:col>
      <xdr:colOff>357435</xdr:colOff>
      <xdr:row>12</xdr:row>
      <xdr:rowOff>144780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3D27EDC-E6F2-4994-B277-C40BF79DEB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8227"/>
        <a:stretch/>
      </xdr:blipFill>
      <xdr:spPr>
        <a:xfrm>
          <a:off x="396240" y="452692"/>
          <a:ext cx="4213155" cy="18866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396240</xdr:colOff>
      <xdr:row>2</xdr:row>
      <xdr:rowOff>62108</xdr:rowOff>
    </xdr:from>
    <xdr:to>
      <xdr:col>16</xdr:col>
      <xdr:colOff>7620</xdr:colOff>
      <xdr:row>12</xdr:row>
      <xdr:rowOff>132990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F364DA-3B3C-4532-9542-7DECDECE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460" y="427868"/>
          <a:ext cx="4488180" cy="18996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338667</xdr:colOff>
      <xdr:row>32</xdr:row>
      <xdr:rowOff>25399</xdr:rowOff>
    </xdr:from>
    <xdr:to>
      <xdr:col>15</xdr:col>
      <xdr:colOff>488896</xdr:colOff>
      <xdr:row>67</xdr:row>
      <xdr:rowOff>134637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FBB2C56-508F-405B-A6D1-CC5FDC92B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8667" y="6333066"/>
          <a:ext cx="8904762" cy="6628571"/>
        </a:xfrm>
        <a:prstGeom prst="rect">
          <a:avLst/>
        </a:prstGeom>
      </xdr:spPr>
    </xdr:pic>
    <xdr:clientData/>
  </xdr:twoCellAnchor>
  <xdr:twoCellAnchor editAs="oneCell">
    <xdr:from>
      <xdr:col>15</xdr:col>
      <xdr:colOff>550334</xdr:colOff>
      <xdr:row>32</xdr:row>
      <xdr:rowOff>25399</xdr:rowOff>
    </xdr:from>
    <xdr:to>
      <xdr:col>24</xdr:col>
      <xdr:colOff>387743</xdr:colOff>
      <xdr:row>67</xdr:row>
      <xdr:rowOff>182256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4D99D8D-2862-4980-B393-FCE0599D7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4867" y="6333066"/>
          <a:ext cx="5323809" cy="6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2</xdr:row>
      <xdr:rowOff>45721</xdr:rowOff>
    </xdr:from>
    <xdr:to>
      <xdr:col>17</xdr:col>
      <xdr:colOff>152401</xdr:colOff>
      <xdr:row>25</xdr:row>
      <xdr:rowOff>19119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E775660-FDAB-49DB-A9A9-6C412C853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1" y="411481"/>
          <a:ext cx="10317480" cy="41796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99060</xdr:rowOff>
    </xdr:from>
    <xdr:to>
      <xdr:col>17</xdr:col>
      <xdr:colOff>128503</xdr:colOff>
      <xdr:row>56</xdr:row>
      <xdr:rowOff>91440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B7E0539-FDB5-42AC-A1BC-620169D12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219700"/>
          <a:ext cx="10339303" cy="511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E6E4-25DF-4C65-AB7B-D2123EBB143E}">
  <dimension ref="B2:M35"/>
  <sheetViews>
    <sheetView showGridLines="0" zoomScale="90" zoomScaleNormal="90" workbookViewId="0">
      <selection activeCell="B22" sqref="B22"/>
    </sheetView>
  </sheetViews>
  <sheetFormatPr defaultRowHeight="14.4" x14ac:dyDescent="0.2"/>
  <cols>
    <col min="1" max="1" width="5.77734375" style="39" customWidth="1"/>
    <col min="2" max="2" width="6.33203125" style="39" customWidth="1"/>
    <col min="3" max="16384" width="8.88671875" style="39"/>
  </cols>
  <sheetData>
    <row r="2" spans="2:13" x14ac:dyDescent="0.2">
      <c r="B2" s="61" t="s">
        <v>80</v>
      </c>
    </row>
    <row r="14" spans="2:13" ht="18" x14ac:dyDescent="0.2">
      <c r="B14" s="39" t="s">
        <v>81</v>
      </c>
      <c r="M14" s="65" t="s">
        <v>111</v>
      </c>
    </row>
    <row r="15" spans="2:13" x14ac:dyDescent="0.2">
      <c r="B15" s="39" t="s">
        <v>82</v>
      </c>
      <c r="M15" s="39" t="s">
        <v>95</v>
      </c>
    </row>
    <row r="16" spans="2:13" ht="18" x14ac:dyDescent="0.2">
      <c r="B16" s="39" t="s">
        <v>83</v>
      </c>
      <c r="M16" s="39" t="s">
        <v>98</v>
      </c>
    </row>
    <row r="17" spans="2:13" ht="18" x14ac:dyDescent="0.2">
      <c r="B17" s="39" t="s">
        <v>84</v>
      </c>
      <c r="M17" s="39" t="s">
        <v>99</v>
      </c>
    </row>
    <row r="18" spans="2:13" x14ac:dyDescent="0.2">
      <c r="B18" s="39" t="s">
        <v>85</v>
      </c>
      <c r="M18" s="39" t="s">
        <v>100</v>
      </c>
    </row>
    <row r="19" spans="2:13" ht="18" x14ac:dyDescent="0.2">
      <c r="B19" s="39" t="s">
        <v>86</v>
      </c>
      <c r="M19" s="39" t="s">
        <v>101</v>
      </c>
    </row>
    <row r="20" spans="2:13" x14ac:dyDescent="0.2">
      <c r="B20" s="62"/>
      <c r="M20" s="39" t="s">
        <v>96</v>
      </c>
    </row>
    <row r="21" spans="2:13" ht="18" x14ac:dyDescent="0.2">
      <c r="B21" s="64" t="s">
        <v>94</v>
      </c>
      <c r="M21" s="39" t="s">
        <v>97</v>
      </c>
    </row>
    <row r="22" spans="2:13" ht="15.6" x14ac:dyDescent="0.2">
      <c r="B22" s="63" t="s">
        <v>93</v>
      </c>
    </row>
    <row r="23" spans="2:13" x14ac:dyDescent="0.2">
      <c r="B23" s="62" t="s">
        <v>87</v>
      </c>
      <c r="M23" s="66" t="s">
        <v>112</v>
      </c>
    </row>
    <row r="24" spans="2:13" x14ac:dyDescent="0.2">
      <c r="B24" s="62" t="s">
        <v>88</v>
      </c>
      <c r="M24" s="39" t="s">
        <v>102</v>
      </c>
    </row>
    <row r="25" spans="2:13" x14ac:dyDescent="0.2">
      <c r="B25" s="62" t="s">
        <v>89</v>
      </c>
      <c r="M25" s="39" t="s">
        <v>103</v>
      </c>
    </row>
    <row r="26" spans="2:13" x14ac:dyDescent="0.2">
      <c r="B26" s="62" t="s">
        <v>79</v>
      </c>
      <c r="M26" s="39" t="s">
        <v>104</v>
      </c>
    </row>
    <row r="27" spans="2:13" x14ac:dyDescent="0.2">
      <c r="C27" s="39" t="s">
        <v>90</v>
      </c>
      <c r="M27" s="39" t="s">
        <v>105</v>
      </c>
    </row>
    <row r="28" spans="2:13" ht="18" x14ac:dyDescent="0.2">
      <c r="C28" s="39" t="s">
        <v>91</v>
      </c>
      <c r="M28" s="39" t="s">
        <v>108</v>
      </c>
    </row>
    <row r="29" spans="2:13" x14ac:dyDescent="0.2">
      <c r="C29" s="39" t="s">
        <v>92</v>
      </c>
      <c r="M29" s="39" t="s">
        <v>106</v>
      </c>
    </row>
    <row r="30" spans="2:13" x14ac:dyDescent="0.2">
      <c r="M30" s="39" t="s">
        <v>107</v>
      </c>
    </row>
    <row r="31" spans="2:13" ht="18" x14ac:dyDescent="0.2">
      <c r="M31" s="39" t="s">
        <v>109</v>
      </c>
    </row>
    <row r="32" spans="2:13" ht="18" x14ac:dyDescent="0.2">
      <c r="M32" s="39" t="s">
        <v>110</v>
      </c>
    </row>
    <row r="34" spans="13:13" x14ac:dyDescent="0.2">
      <c r="M34" s="62"/>
    </row>
    <row r="35" spans="13:13" x14ac:dyDescent="0.2">
      <c r="M35" s="6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6641-AED2-4672-A7CF-1EF0A2F0DEEA}">
  <dimension ref="B1:AA109"/>
  <sheetViews>
    <sheetView showGridLines="0" zoomScale="82" zoomScaleNormal="82" workbookViewId="0">
      <pane ySplit="8" topLeftCell="A87" activePane="bottomLeft" state="frozen"/>
      <selection pane="bottomLeft" activeCell="Y72" sqref="Y72"/>
    </sheetView>
  </sheetViews>
  <sheetFormatPr defaultRowHeight="14.4" x14ac:dyDescent="0.2"/>
  <cols>
    <col min="1" max="1" width="2.88671875" style="39" customWidth="1"/>
    <col min="2" max="18" width="6.6640625" style="39" customWidth="1"/>
    <col min="19" max="21" width="8.88671875" style="39"/>
    <col min="22" max="22" width="4" style="40" customWidth="1"/>
    <col min="23" max="23" width="8.88671875" style="39"/>
    <col min="24" max="24" width="14.33203125" style="39" bestFit="1" customWidth="1"/>
    <col min="25" max="25" width="8.88671875" style="39"/>
    <col min="26" max="26" width="14.21875" style="39" customWidth="1"/>
    <col min="27" max="16384" width="8.88671875" style="39"/>
  </cols>
  <sheetData>
    <row r="1" spans="2:26" x14ac:dyDescent="0.2">
      <c r="S1" s="79" t="s">
        <v>130</v>
      </c>
      <c r="Z1" s="78" t="s">
        <v>127</v>
      </c>
    </row>
    <row r="2" spans="2:26" x14ac:dyDescent="0.2">
      <c r="B2" s="85" t="s">
        <v>50</v>
      </c>
      <c r="C2" s="85"/>
      <c r="D2" s="87" t="s">
        <v>46</v>
      </c>
      <c r="E2" s="87"/>
      <c r="F2" s="85" t="s">
        <v>51</v>
      </c>
      <c r="G2" s="85"/>
      <c r="H2" s="91" t="s">
        <v>132</v>
      </c>
      <c r="I2" s="87"/>
      <c r="J2" s="85" t="s">
        <v>53</v>
      </c>
      <c r="K2" s="85"/>
      <c r="L2" s="86">
        <f>C9</f>
        <v>1000000</v>
      </c>
      <c r="M2" s="87"/>
      <c r="N2" s="85" t="s">
        <v>54</v>
      </c>
      <c r="O2" s="85"/>
      <c r="P2" s="86">
        <f>C108+R108</f>
        <v>3174950.48393565</v>
      </c>
      <c r="Q2" s="87"/>
      <c r="R2" s="38"/>
      <c r="S2" s="79" t="s">
        <v>136</v>
      </c>
      <c r="T2" s="38"/>
      <c r="Z2" s="61" t="s">
        <v>128</v>
      </c>
    </row>
    <row r="3" spans="2:26" ht="57" customHeight="1" x14ac:dyDescent="0.2">
      <c r="B3" s="85" t="s">
        <v>55</v>
      </c>
      <c r="C3" s="85"/>
      <c r="D3" s="88" t="s">
        <v>113</v>
      </c>
      <c r="E3" s="88"/>
      <c r="F3" s="88"/>
      <c r="G3" s="88"/>
      <c r="H3" s="88"/>
      <c r="I3" s="88"/>
      <c r="J3" s="85" t="s">
        <v>56</v>
      </c>
      <c r="K3" s="85"/>
      <c r="L3" s="89" t="s">
        <v>114</v>
      </c>
      <c r="M3" s="90"/>
      <c r="N3" s="90"/>
      <c r="O3" s="90"/>
      <c r="P3" s="90"/>
      <c r="Q3" s="90"/>
      <c r="R3" s="38"/>
      <c r="S3" s="77" t="s">
        <v>133</v>
      </c>
      <c r="Z3" s="61"/>
    </row>
    <row r="4" spans="2:26" x14ac:dyDescent="0.2">
      <c r="B4" s="85" t="s">
        <v>57</v>
      </c>
      <c r="C4" s="85"/>
      <c r="D4" s="93">
        <f>SUM($R$9:$S$993)</f>
        <v>2174950.48393565</v>
      </c>
      <c r="E4" s="93"/>
      <c r="F4" s="85" t="s">
        <v>58</v>
      </c>
      <c r="G4" s="85"/>
      <c r="H4" s="110">
        <f>SUM($T$9:$U$108)</f>
        <v>899.29999999999654</v>
      </c>
      <c r="I4" s="87"/>
      <c r="J4" s="92" t="s">
        <v>59</v>
      </c>
      <c r="K4" s="92"/>
      <c r="L4" s="86">
        <f>MAX($C$9:$D$990)-C9</f>
        <v>2364791.8816713458</v>
      </c>
      <c r="M4" s="86"/>
      <c r="N4" s="92" t="s">
        <v>60</v>
      </c>
      <c r="O4" s="92"/>
      <c r="P4" s="93">
        <f>MIN($C$9:$D$990)-C9</f>
        <v>-19515.399606666295</v>
      </c>
      <c r="Q4" s="93"/>
      <c r="R4" s="38"/>
      <c r="S4" s="74" t="s">
        <v>124</v>
      </c>
      <c r="T4" s="38"/>
    </row>
    <row r="5" spans="2:26" x14ac:dyDescent="0.2">
      <c r="B5" s="82" t="s">
        <v>61</v>
      </c>
      <c r="C5" s="81">
        <f>COUNTIF($R$9:$R$990,"&gt;0")</f>
        <v>45</v>
      </c>
      <c r="D5" s="80" t="s">
        <v>62</v>
      </c>
      <c r="E5" s="44">
        <f>COUNTIF($R$9:$R$990,"&lt;0")</f>
        <v>55</v>
      </c>
      <c r="F5" s="80" t="s">
        <v>63</v>
      </c>
      <c r="G5" s="81">
        <f>COUNTIF($R$9:$R$990,"=0")</f>
        <v>0</v>
      </c>
      <c r="H5" s="80" t="s">
        <v>64</v>
      </c>
      <c r="I5" s="45">
        <f>C5/SUM(C5,E5,G5)</f>
        <v>0.45</v>
      </c>
      <c r="J5" s="94" t="s">
        <v>65</v>
      </c>
      <c r="K5" s="85"/>
      <c r="L5" s="95">
        <v>3</v>
      </c>
      <c r="M5" s="96"/>
      <c r="N5" s="46" t="s">
        <v>66</v>
      </c>
      <c r="O5" s="47"/>
      <c r="P5" s="95">
        <v>7</v>
      </c>
      <c r="Q5" s="96"/>
      <c r="R5" s="38"/>
      <c r="S5" s="74" t="s">
        <v>125</v>
      </c>
      <c r="T5" s="38"/>
    </row>
    <row r="6" spans="2:26" x14ac:dyDescent="0.2">
      <c r="B6" s="48"/>
      <c r="C6" s="49"/>
      <c r="D6" s="50"/>
      <c r="E6" s="51"/>
      <c r="F6" s="48"/>
      <c r="G6" s="51"/>
      <c r="H6" s="48"/>
      <c r="I6" s="52"/>
      <c r="J6" s="48"/>
      <c r="K6" s="48"/>
      <c r="L6" s="51"/>
      <c r="M6" s="51"/>
      <c r="N6" s="53"/>
      <c r="O6" s="53"/>
      <c r="P6" s="54"/>
      <c r="Q6" s="83"/>
      <c r="R6" s="38"/>
      <c r="S6" s="74" t="s">
        <v>126</v>
      </c>
      <c r="T6" s="38"/>
    </row>
    <row r="7" spans="2:26" x14ac:dyDescent="0.2">
      <c r="B7" s="97" t="s">
        <v>19</v>
      </c>
      <c r="C7" s="99" t="s">
        <v>67</v>
      </c>
      <c r="D7" s="100"/>
      <c r="E7" s="103" t="s">
        <v>68</v>
      </c>
      <c r="F7" s="104"/>
      <c r="G7" s="104"/>
      <c r="H7" s="104"/>
      <c r="I7" s="105"/>
      <c r="J7" s="106" t="s">
        <v>69</v>
      </c>
      <c r="K7" s="107"/>
      <c r="L7" s="108"/>
      <c r="M7" s="109" t="s">
        <v>70</v>
      </c>
      <c r="N7" s="111" t="s">
        <v>71</v>
      </c>
      <c r="O7" s="112"/>
      <c r="P7" s="112"/>
      <c r="Q7" s="113"/>
      <c r="R7" s="114" t="s">
        <v>72</v>
      </c>
      <c r="S7" s="114"/>
      <c r="T7" s="114"/>
      <c r="U7" s="114"/>
      <c r="W7" s="115" t="s">
        <v>47</v>
      </c>
      <c r="X7" s="115" t="s">
        <v>48</v>
      </c>
      <c r="Y7" s="115" t="s">
        <v>49</v>
      </c>
    </row>
    <row r="8" spans="2:26" x14ac:dyDescent="0.2">
      <c r="B8" s="98"/>
      <c r="C8" s="101"/>
      <c r="D8" s="102"/>
      <c r="E8" s="56" t="s">
        <v>73</v>
      </c>
      <c r="F8" s="56" t="s">
        <v>74</v>
      </c>
      <c r="G8" s="56" t="s">
        <v>75</v>
      </c>
      <c r="H8" s="117" t="s">
        <v>76</v>
      </c>
      <c r="I8" s="105"/>
      <c r="J8" s="57" t="s">
        <v>30</v>
      </c>
      <c r="K8" s="118" t="s">
        <v>77</v>
      </c>
      <c r="L8" s="108"/>
      <c r="M8" s="109"/>
      <c r="N8" s="58" t="s">
        <v>73</v>
      </c>
      <c r="O8" s="58" t="s">
        <v>74</v>
      </c>
      <c r="P8" s="119" t="s">
        <v>76</v>
      </c>
      <c r="Q8" s="113"/>
      <c r="R8" s="114" t="s">
        <v>78</v>
      </c>
      <c r="S8" s="114"/>
      <c r="T8" s="114" t="s">
        <v>30</v>
      </c>
      <c r="U8" s="114"/>
      <c r="W8" s="116"/>
      <c r="X8" s="116"/>
      <c r="Y8" s="116"/>
    </row>
    <row r="9" spans="2:26" x14ac:dyDescent="0.2">
      <c r="B9" s="37">
        <v>1</v>
      </c>
      <c r="C9" s="120">
        <v>1000000</v>
      </c>
      <c r="D9" s="120"/>
      <c r="E9" s="37">
        <v>2017</v>
      </c>
      <c r="F9" s="59">
        <v>43287</v>
      </c>
      <c r="G9" s="37" t="s">
        <v>2</v>
      </c>
      <c r="H9" s="121">
        <v>1.1370800000000001</v>
      </c>
      <c r="I9" s="121"/>
      <c r="J9" s="37">
        <f t="shared" ref="J9:J72" si="0">ABS(Y9)</f>
        <v>26.999999999999996</v>
      </c>
      <c r="K9" s="120">
        <f t="shared" ref="K9:K72" si="1">IF(F9="","",C9*0.03)</f>
        <v>30000</v>
      </c>
      <c r="L9" s="120"/>
      <c r="M9" s="60">
        <f>IF(J9="","",(K9/J9)/1000)</f>
        <v>1.1111111111111114</v>
      </c>
      <c r="N9" s="37">
        <v>2017</v>
      </c>
      <c r="O9" s="59">
        <v>43288</v>
      </c>
      <c r="P9" s="122">
        <v>1.1407099999999999</v>
      </c>
      <c r="Q9" s="123"/>
      <c r="R9" s="124">
        <f>IF(O9="","",(IF(G9="売",H9-P9,P9-H9))*M9*10000000)</f>
        <v>40333.333333331124</v>
      </c>
      <c r="S9" s="124"/>
      <c r="T9" s="125">
        <f>IF(O9="","",IF(R9&lt;0,J9*(-1),IF(G9="買",(P9-H9)*10000,(H9-P9)*10000)))</f>
        <v>36.299999999998001</v>
      </c>
      <c r="U9" s="125"/>
      <c r="W9" s="67">
        <v>1.13443</v>
      </c>
      <c r="X9" s="36">
        <f>W9-H9</f>
        <v>-2.6500000000000412E-3</v>
      </c>
      <c r="Y9" s="35">
        <f>(ROUNDUP(X9,4))*10000</f>
        <v>-26.999999999999996</v>
      </c>
      <c r="Z9" s="78" t="s">
        <v>127</v>
      </c>
    </row>
    <row r="10" spans="2:26" x14ac:dyDescent="0.2">
      <c r="B10" s="37">
        <v>2</v>
      </c>
      <c r="C10" s="120">
        <f t="shared" ref="C10:C73" si="2">IF(R9="","",C9+R9)</f>
        <v>1040333.3333333312</v>
      </c>
      <c r="D10" s="120"/>
      <c r="E10" s="37">
        <v>2017</v>
      </c>
      <c r="F10" s="59">
        <v>43288</v>
      </c>
      <c r="G10" s="37" t="s">
        <v>1</v>
      </c>
      <c r="H10" s="121">
        <v>1.1411800000000001</v>
      </c>
      <c r="I10" s="121"/>
      <c r="J10" s="37">
        <f t="shared" si="0"/>
        <v>14</v>
      </c>
      <c r="K10" s="120">
        <f t="shared" si="1"/>
        <v>31209.999999999935</v>
      </c>
      <c r="L10" s="120"/>
      <c r="M10" s="60">
        <f t="shared" ref="M10:M73" si="3">IF(J10="","",(K10/J10)/1000)</f>
        <v>2.2292857142857097</v>
      </c>
      <c r="N10" s="37">
        <v>2017</v>
      </c>
      <c r="O10" s="59">
        <v>43288</v>
      </c>
      <c r="P10" s="122">
        <v>1.1425099999999999</v>
      </c>
      <c r="Q10" s="123"/>
      <c r="R10" s="124">
        <f t="shared" ref="R10:R73" si="4">IF(O10="","",(IF(G10="売",H10-P10,P10-H10))*M10*10000000)</f>
        <v>-29649.49999999618</v>
      </c>
      <c r="S10" s="124"/>
      <c r="T10" s="125">
        <f t="shared" ref="T10:T73" si="5">IF(O10="","",IF(R10&lt;0,J10*(-1),IF(G10="買",(P10-H10)*10000,(H10-P10)*10000)))</f>
        <v>-14</v>
      </c>
      <c r="U10" s="125"/>
      <c r="W10" s="67">
        <v>1.1425099999999999</v>
      </c>
      <c r="X10" s="36">
        <f t="shared" ref="X10:X73" si="6">W10-H10</f>
        <v>1.3299999999998313E-3</v>
      </c>
      <c r="Y10" s="35">
        <f>(ROUNDUP(X10,4))*10000</f>
        <v>14</v>
      </c>
    </row>
    <row r="11" spans="2:26" x14ac:dyDescent="0.2">
      <c r="B11" s="37">
        <v>3</v>
      </c>
      <c r="C11" s="120">
        <f t="shared" si="2"/>
        <v>1010683.833333335</v>
      </c>
      <c r="D11" s="120"/>
      <c r="E11" s="37">
        <v>2017</v>
      </c>
      <c r="F11" s="59">
        <v>43291</v>
      </c>
      <c r="G11" s="37" t="s">
        <v>1</v>
      </c>
      <c r="H11" s="121">
        <v>1.1391899999999999</v>
      </c>
      <c r="I11" s="121"/>
      <c r="J11" s="37">
        <f t="shared" si="0"/>
        <v>24.999999999999996</v>
      </c>
      <c r="K11" s="120">
        <f t="shared" si="1"/>
        <v>30320.51500000005</v>
      </c>
      <c r="L11" s="120"/>
      <c r="M11" s="60">
        <f t="shared" si="3"/>
        <v>1.2128206000000024</v>
      </c>
      <c r="N11" s="37">
        <v>2017</v>
      </c>
      <c r="O11" s="59">
        <v>43292</v>
      </c>
      <c r="P11" s="122">
        <v>1.14168</v>
      </c>
      <c r="Q11" s="123"/>
      <c r="R11" s="124">
        <f t="shared" si="4"/>
        <v>-30199.232940001311</v>
      </c>
      <c r="S11" s="124"/>
      <c r="T11" s="125">
        <f t="shared" si="5"/>
        <v>-24.999999999999996</v>
      </c>
      <c r="U11" s="125"/>
      <c r="W11" s="67">
        <v>1.14168</v>
      </c>
      <c r="X11" s="36">
        <f t="shared" si="6"/>
        <v>2.4900000000001032E-3</v>
      </c>
      <c r="Y11" s="35">
        <f>(ROUNDUP(X11,4))*10000</f>
        <v>24.999999999999996</v>
      </c>
      <c r="Z11" s="78"/>
    </row>
    <row r="12" spans="2:26" x14ac:dyDescent="0.2">
      <c r="B12" s="37">
        <v>4</v>
      </c>
      <c r="C12" s="120">
        <f t="shared" si="2"/>
        <v>980484.60039333371</v>
      </c>
      <c r="D12" s="120"/>
      <c r="E12" s="37">
        <v>2017</v>
      </c>
      <c r="F12" s="59">
        <v>43299</v>
      </c>
      <c r="G12" s="37" t="s">
        <v>2</v>
      </c>
      <c r="H12" s="121">
        <v>1.1487799999999999</v>
      </c>
      <c r="I12" s="121"/>
      <c r="J12" s="37">
        <f t="shared" si="0"/>
        <v>17</v>
      </c>
      <c r="K12" s="120">
        <f t="shared" si="1"/>
        <v>29414.53801180001</v>
      </c>
      <c r="L12" s="120"/>
      <c r="M12" s="60">
        <f t="shared" si="3"/>
        <v>1.7302669418705889</v>
      </c>
      <c r="N12" s="37">
        <v>2017</v>
      </c>
      <c r="O12" s="59">
        <v>43300</v>
      </c>
      <c r="P12" s="122">
        <v>1.1545099999999999</v>
      </c>
      <c r="Q12" s="123"/>
      <c r="R12" s="124">
        <f t="shared" si="4"/>
        <v>99144.295769184959</v>
      </c>
      <c r="S12" s="124"/>
      <c r="T12" s="125">
        <f t="shared" si="5"/>
        <v>57.300000000000125</v>
      </c>
      <c r="U12" s="125"/>
      <c r="W12" s="67">
        <v>1.1471499999999999</v>
      </c>
      <c r="X12" s="36">
        <f t="shared" si="6"/>
        <v>-1.6300000000000203E-3</v>
      </c>
      <c r="Y12" s="35">
        <f t="shared" ref="Y12:Y75" si="7">(ROUNDUP(X12,4))*10000</f>
        <v>-17</v>
      </c>
    </row>
    <row r="13" spans="2:26" x14ac:dyDescent="0.2">
      <c r="B13" s="37">
        <v>5</v>
      </c>
      <c r="C13" s="120">
        <f t="shared" si="2"/>
        <v>1079628.8961625188</v>
      </c>
      <c r="D13" s="120"/>
      <c r="E13" s="37">
        <v>2017</v>
      </c>
      <c r="F13" s="59">
        <v>43301</v>
      </c>
      <c r="G13" s="37" t="s">
        <v>2</v>
      </c>
      <c r="H13" s="121">
        <v>1.1571199999999999</v>
      </c>
      <c r="I13" s="121"/>
      <c r="J13" s="37">
        <f t="shared" si="0"/>
        <v>92</v>
      </c>
      <c r="K13" s="120">
        <f t="shared" si="1"/>
        <v>32388.866884875562</v>
      </c>
      <c r="L13" s="120"/>
      <c r="M13" s="60">
        <f t="shared" si="3"/>
        <v>0.35205290092256047</v>
      </c>
      <c r="N13" s="37">
        <v>2017</v>
      </c>
      <c r="O13" s="59">
        <v>43305</v>
      </c>
      <c r="P13" s="122">
        <v>1.1635500000000001</v>
      </c>
      <c r="Q13" s="123"/>
      <c r="R13" s="124">
        <f t="shared" si="4"/>
        <v>22637.001529321191</v>
      </c>
      <c r="S13" s="124"/>
      <c r="T13" s="125">
        <f t="shared" si="5"/>
        <v>64.300000000001575</v>
      </c>
      <c r="U13" s="125"/>
      <c r="W13" s="67">
        <v>1.1479200000000001</v>
      </c>
      <c r="X13" s="36">
        <f t="shared" si="6"/>
        <v>-9.1999999999998749E-3</v>
      </c>
      <c r="Y13" s="35">
        <f t="shared" si="7"/>
        <v>-92</v>
      </c>
      <c r="Z13" s="78"/>
    </row>
    <row r="14" spans="2:26" x14ac:dyDescent="0.2">
      <c r="B14" s="37">
        <v>6</v>
      </c>
      <c r="C14" s="120">
        <f t="shared" si="2"/>
        <v>1102265.8976918398</v>
      </c>
      <c r="D14" s="120"/>
      <c r="E14" s="37">
        <v>2017</v>
      </c>
      <c r="F14" s="59">
        <v>43305</v>
      </c>
      <c r="G14" s="37" t="s">
        <v>1</v>
      </c>
      <c r="H14" s="121">
        <v>1.16448</v>
      </c>
      <c r="I14" s="121"/>
      <c r="J14" s="37">
        <f t="shared" si="0"/>
        <v>16</v>
      </c>
      <c r="K14" s="120">
        <f t="shared" si="1"/>
        <v>33067.976930755191</v>
      </c>
      <c r="L14" s="120"/>
      <c r="M14" s="60">
        <f t="shared" si="3"/>
        <v>2.0667485581721996</v>
      </c>
      <c r="N14" s="37">
        <v>2017</v>
      </c>
      <c r="O14" s="59">
        <v>43306</v>
      </c>
      <c r="P14" s="122">
        <v>1.16598</v>
      </c>
      <c r="Q14" s="123"/>
      <c r="R14" s="124">
        <f t="shared" si="4"/>
        <v>-31001.22837258417</v>
      </c>
      <c r="S14" s="124"/>
      <c r="T14" s="125">
        <f t="shared" si="5"/>
        <v>-16</v>
      </c>
      <c r="U14" s="125"/>
      <c r="W14" s="67">
        <v>1.16598</v>
      </c>
      <c r="X14" s="36">
        <f t="shared" si="6"/>
        <v>1.5000000000000568E-3</v>
      </c>
      <c r="Y14" s="35">
        <f t="shared" si="7"/>
        <v>16</v>
      </c>
      <c r="Z14" s="78"/>
    </row>
    <row r="15" spans="2:26" x14ac:dyDescent="0.2">
      <c r="B15" s="37">
        <v>7</v>
      </c>
      <c r="C15" s="120">
        <f t="shared" si="2"/>
        <v>1071264.6693192557</v>
      </c>
      <c r="D15" s="120"/>
      <c r="E15" s="37">
        <v>2017</v>
      </c>
      <c r="F15" s="59">
        <v>43306</v>
      </c>
      <c r="G15" s="37" t="s">
        <v>2</v>
      </c>
      <c r="H15" s="121">
        <v>1.16374</v>
      </c>
      <c r="I15" s="121"/>
      <c r="J15" s="37">
        <f t="shared" si="0"/>
        <v>14</v>
      </c>
      <c r="K15" s="120">
        <f t="shared" si="1"/>
        <v>32137.940079577671</v>
      </c>
      <c r="L15" s="120"/>
      <c r="M15" s="60">
        <f t="shared" si="3"/>
        <v>2.2955671485412621</v>
      </c>
      <c r="N15" s="37">
        <v>2017</v>
      </c>
      <c r="O15" s="59">
        <v>43306</v>
      </c>
      <c r="P15" s="122">
        <v>1.16523</v>
      </c>
      <c r="Q15" s="123"/>
      <c r="R15" s="124">
        <f t="shared" si="4"/>
        <v>34203.950513264608</v>
      </c>
      <c r="S15" s="124"/>
      <c r="T15" s="125">
        <f t="shared" si="5"/>
        <v>14.899999999999913</v>
      </c>
      <c r="U15" s="125"/>
      <c r="W15" s="67">
        <v>1.16242</v>
      </c>
      <c r="X15" s="36">
        <f t="shared" si="6"/>
        <v>-1.3199999999999878E-3</v>
      </c>
      <c r="Y15" s="35">
        <f t="shared" si="7"/>
        <v>-14</v>
      </c>
      <c r="Z15" s="78" t="s">
        <v>127</v>
      </c>
    </row>
    <row r="16" spans="2:26" x14ac:dyDescent="0.2">
      <c r="B16" s="37">
        <v>8</v>
      </c>
      <c r="C16" s="120">
        <f t="shared" si="2"/>
        <v>1105468.6198325204</v>
      </c>
      <c r="D16" s="120"/>
      <c r="E16" s="37">
        <v>2017</v>
      </c>
      <c r="F16" s="59">
        <v>43306</v>
      </c>
      <c r="G16" s="37" t="s">
        <v>2</v>
      </c>
      <c r="H16" s="121">
        <v>1.1667700000000001</v>
      </c>
      <c r="I16" s="121"/>
      <c r="J16" s="37">
        <f t="shared" si="0"/>
        <v>18</v>
      </c>
      <c r="K16" s="120">
        <f t="shared" si="1"/>
        <v>33164.058594975613</v>
      </c>
      <c r="L16" s="120"/>
      <c r="M16" s="60">
        <f t="shared" si="3"/>
        <v>1.8424476997208674</v>
      </c>
      <c r="N16" s="37">
        <v>2017</v>
      </c>
      <c r="O16" s="59">
        <v>43306</v>
      </c>
      <c r="P16" s="122">
        <v>1.16499</v>
      </c>
      <c r="Q16" s="123"/>
      <c r="R16" s="124">
        <f t="shared" si="4"/>
        <v>-32795.569055033557</v>
      </c>
      <c r="S16" s="124"/>
      <c r="T16" s="125">
        <f t="shared" si="5"/>
        <v>-18</v>
      </c>
      <c r="U16" s="125"/>
      <c r="W16" s="67">
        <v>1.16499</v>
      </c>
      <c r="X16" s="36">
        <f t="shared" si="6"/>
        <v>-1.7800000000001148E-3</v>
      </c>
      <c r="Y16" s="35">
        <f t="shared" si="7"/>
        <v>-18</v>
      </c>
    </row>
    <row r="17" spans="2:27" x14ac:dyDescent="0.2">
      <c r="B17" s="37">
        <v>9</v>
      </c>
      <c r="C17" s="120">
        <f t="shared" si="2"/>
        <v>1072673.0507774868</v>
      </c>
      <c r="D17" s="120"/>
      <c r="E17" s="37">
        <v>2017</v>
      </c>
      <c r="F17" s="59">
        <v>43306</v>
      </c>
      <c r="G17" s="37" t="s">
        <v>1</v>
      </c>
      <c r="H17" s="121">
        <v>1.1644000000000001</v>
      </c>
      <c r="I17" s="121"/>
      <c r="J17" s="37">
        <f t="shared" si="0"/>
        <v>15</v>
      </c>
      <c r="K17" s="120">
        <f t="shared" si="1"/>
        <v>32180.1915233246</v>
      </c>
      <c r="L17" s="120"/>
      <c r="M17" s="60">
        <f t="shared" si="3"/>
        <v>2.1453461015549733</v>
      </c>
      <c r="N17" s="37">
        <v>2017</v>
      </c>
      <c r="O17" s="59">
        <v>43307</v>
      </c>
      <c r="P17" s="122">
        <v>1.16537</v>
      </c>
      <c r="Q17" s="123"/>
      <c r="R17" s="124">
        <f t="shared" si="4"/>
        <v>-20809.857185081422</v>
      </c>
      <c r="S17" s="124"/>
      <c r="T17" s="125">
        <f t="shared" si="5"/>
        <v>-15</v>
      </c>
      <c r="U17" s="125"/>
      <c r="W17" s="67">
        <v>1.1658900000000001</v>
      </c>
      <c r="X17" s="36">
        <f t="shared" si="6"/>
        <v>1.4899999999999913E-3</v>
      </c>
      <c r="Y17" s="35">
        <f t="shared" si="7"/>
        <v>15</v>
      </c>
      <c r="Z17" s="61" t="s">
        <v>128</v>
      </c>
    </row>
    <row r="18" spans="2:27" x14ac:dyDescent="0.2">
      <c r="B18" s="37">
        <v>10</v>
      </c>
      <c r="C18" s="120">
        <f t="shared" si="2"/>
        <v>1051863.1935924054</v>
      </c>
      <c r="D18" s="120"/>
      <c r="E18" s="37">
        <v>2017</v>
      </c>
      <c r="F18" s="59">
        <v>43307</v>
      </c>
      <c r="G18" s="37" t="s">
        <v>2</v>
      </c>
      <c r="H18" s="121">
        <v>1.16544</v>
      </c>
      <c r="I18" s="121"/>
      <c r="J18" s="37">
        <f t="shared" si="0"/>
        <v>28</v>
      </c>
      <c r="K18" s="120">
        <f t="shared" si="1"/>
        <v>31555.895807772162</v>
      </c>
      <c r="L18" s="120"/>
      <c r="M18" s="60">
        <f t="shared" si="3"/>
        <v>1.1269962788490058</v>
      </c>
      <c r="N18" s="37">
        <v>2017</v>
      </c>
      <c r="O18" s="59">
        <v>43308</v>
      </c>
      <c r="P18" s="122">
        <v>1.17214</v>
      </c>
      <c r="Q18" s="123"/>
      <c r="R18" s="124">
        <f t="shared" si="4"/>
        <v>75508.750682882586</v>
      </c>
      <c r="S18" s="124"/>
      <c r="T18" s="125">
        <f t="shared" si="5"/>
        <v>66.999999999999289</v>
      </c>
      <c r="U18" s="125"/>
      <c r="W18" s="67">
        <v>1.16265</v>
      </c>
      <c r="X18" s="36">
        <f t="shared" si="6"/>
        <v>-2.7900000000000702E-3</v>
      </c>
      <c r="Y18" s="35">
        <f t="shared" si="7"/>
        <v>-28</v>
      </c>
      <c r="Z18" s="78" t="s">
        <v>127</v>
      </c>
    </row>
    <row r="19" spans="2:27" x14ac:dyDescent="0.2">
      <c r="B19" s="37">
        <v>11</v>
      </c>
      <c r="C19" s="120">
        <f t="shared" si="2"/>
        <v>1127371.9442752879</v>
      </c>
      <c r="D19" s="120"/>
      <c r="E19" s="37">
        <v>2017</v>
      </c>
      <c r="F19" s="59">
        <v>43308</v>
      </c>
      <c r="G19" s="37" t="s">
        <v>1</v>
      </c>
      <c r="H19" s="121">
        <v>1.1716599999999999</v>
      </c>
      <c r="I19" s="121"/>
      <c r="J19" s="37">
        <f t="shared" si="0"/>
        <v>17</v>
      </c>
      <c r="K19" s="120">
        <f t="shared" si="1"/>
        <v>33821.158328258636</v>
      </c>
      <c r="L19" s="120"/>
      <c r="M19" s="60">
        <f t="shared" si="3"/>
        <v>1.9894799016622728</v>
      </c>
      <c r="N19" s="37">
        <v>2017</v>
      </c>
      <c r="O19" s="59">
        <v>43309</v>
      </c>
      <c r="P19" s="122">
        <v>1.1691499999999999</v>
      </c>
      <c r="Q19" s="123"/>
      <c r="R19" s="124">
        <f t="shared" si="4"/>
        <v>49935.945531723286</v>
      </c>
      <c r="S19" s="124"/>
      <c r="T19" s="125">
        <f t="shared" si="5"/>
        <v>25.100000000000122</v>
      </c>
      <c r="U19" s="125"/>
      <c r="W19" s="67">
        <v>1.17333</v>
      </c>
      <c r="X19" s="36">
        <f t="shared" si="6"/>
        <v>1.6700000000000603E-3</v>
      </c>
      <c r="Y19" s="35">
        <f t="shared" si="7"/>
        <v>17</v>
      </c>
      <c r="Z19" s="78" t="s">
        <v>135</v>
      </c>
    </row>
    <row r="20" spans="2:27" x14ac:dyDescent="0.2">
      <c r="B20" s="37">
        <v>12</v>
      </c>
      <c r="C20" s="120">
        <f t="shared" si="2"/>
        <v>1177307.8898070112</v>
      </c>
      <c r="D20" s="120"/>
      <c r="E20" s="37">
        <v>2017</v>
      </c>
      <c r="F20" s="59">
        <v>43312</v>
      </c>
      <c r="G20" s="37" t="s">
        <v>2</v>
      </c>
      <c r="H20" s="121">
        <v>1.1736200000000001</v>
      </c>
      <c r="I20" s="121"/>
      <c r="J20" s="37">
        <f t="shared" si="0"/>
        <v>13</v>
      </c>
      <c r="K20" s="120">
        <f t="shared" si="1"/>
        <v>35319.236694210333</v>
      </c>
      <c r="L20" s="120"/>
      <c r="M20" s="60">
        <f t="shared" si="3"/>
        <v>2.7168643610931027</v>
      </c>
      <c r="N20" s="37">
        <v>2017</v>
      </c>
      <c r="O20" s="59">
        <v>43313</v>
      </c>
      <c r="P20" s="122">
        <v>1.18198</v>
      </c>
      <c r="Q20" s="123"/>
      <c r="R20" s="124">
        <f t="shared" si="4"/>
        <v>227129.86058738129</v>
      </c>
      <c r="S20" s="124"/>
      <c r="T20" s="125">
        <f t="shared" si="5"/>
        <v>83.599999999999227</v>
      </c>
      <c r="U20" s="125"/>
      <c r="W20" s="67">
        <v>1.1723399999999999</v>
      </c>
      <c r="X20" s="36">
        <f t="shared" si="6"/>
        <v>-1.2800000000001699E-3</v>
      </c>
      <c r="Y20" s="35">
        <f t="shared" si="7"/>
        <v>-13</v>
      </c>
      <c r="Z20" s="61" t="s">
        <v>134</v>
      </c>
    </row>
    <row r="21" spans="2:27" x14ac:dyDescent="0.2">
      <c r="B21" s="37">
        <v>13</v>
      </c>
      <c r="C21" s="120">
        <f t="shared" si="2"/>
        <v>1404437.7503943925</v>
      </c>
      <c r="D21" s="120"/>
      <c r="E21" s="37">
        <v>2017</v>
      </c>
      <c r="F21" s="59">
        <v>43313</v>
      </c>
      <c r="G21" s="37" t="s">
        <v>1</v>
      </c>
      <c r="H21" s="121">
        <v>1.18062</v>
      </c>
      <c r="I21" s="121"/>
      <c r="J21" s="37">
        <f t="shared" si="0"/>
        <v>18</v>
      </c>
      <c r="K21" s="120">
        <f t="shared" si="1"/>
        <v>42133.132511831776</v>
      </c>
      <c r="L21" s="120"/>
      <c r="M21" s="60">
        <f t="shared" si="3"/>
        <v>2.3407295839906541</v>
      </c>
      <c r="N21" s="37">
        <v>2017</v>
      </c>
      <c r="O21" s="59">
        <v>43313</v>
      </c>
      <c r="P21" s="122">
        <v>1.1823999999999999</v>
      </c>
      <c r="Q21" s="123"/>
      <c r="R21" s="124">
        <f t="shared" si="4"/>
        <v>-41664.986595031129</v>
      </c>
      <c r="S21" s="124"/>
      <c r="T21" s="125">
        <f t="shared" si="5"/>
        <v>-18</v>
      </c>
      <c r="U21" s="125"/>
      <c r="W21" s="67">
        <v>1.1823999999999999</v>
      </c>
      <c r="X21" s="36">
        <f t="shared" si="6"/>
        <v>1.7799999999998928E-3</v>
      </c>
      <c r="Y21" s="35">
        <f t="shared" si="7"/>
        <v>18</v>
      </c>
      <c r="Z21" s="61"/>
    </row>
    <row r="22" spans="2:27" x14ac:dyDescent="0.2">
      <c r="B22" s="37">
        <v>14</v>
      </c>
      <c r="C22" s="120">
        <f t="shared" si="2"/>
        <v>1362772.7637993614</v>
      </c>
      <c r="D22" s="120"/>
      <c r="E22" s="37">
        <v>2017</v>
      </c>
      <c r="F22" s="59">
        <v>43314</v>
      </c>
      <c r="G22" s="37" t="s">
        <v>2</v>
      </c>
      <c r="H22" s="121">
        <v>1.1859</v>
      </c>
      <c r="I22" s="121"/>
      <c r="J22" s="37">
        <f t="shared" si="0"/>
        <v>34</v>
      </c>
      <c r="K22" s="120">
        <f t="shared" si="1"/>
        <v>40883.18291398084</v>
      </c>
      <c r="L22" s="120"/>
      <c r="M22" s="60">
        <f t="shared" si="3"/>
        <v>1.202446556293554</v>
      </c>
      <c r="N22" s="37">
        <v>2017</v>
      </c>
      <c r="O22" s="59">
        <v>43315</v>
      </c>
      <c r="P22" s="122">
        <v>1.18499</v>
      </c>
      <c r="Q22" s="123"/>
      <c r="R22" s="124">
        <f t="shared" si="4"/>
        <v>-10942.263662270938</v>
      </c>
      <c r="S22" s="124"/>
      <c r="T22" s="125">
        <f t="shared" si="5"/>
        <v>-34</v>
      </c>
      <c r="U22" s="125"/>
      <c r="W22" s="67">
        <v>1.1825600000000001</v>
      </c>
      <c r="X22" s="36">
        <f t="shared" si="6"/>
        <v>-3.3399999999998986E-3</v>
      </c>
      <c r="Y22" s="35">
        <f t="shared" si="7"/>
        <v>-34</v>
      </c>
      <c r="Z22" s="61" t="s">
        <v>134</v>
      </c>
    </row>
    <row r="23" spans="2:27" x14ac:dyDescent="0.2">
      <c r="B23" s="37">
        <v>15</v>
      </c>
      <c r="C23" s="120">
        <f t="shared" si="2"/>
        <v>1351830.5001370905</v>
      </c>
      <c r="D23" s="120"/>
      <c r="E23" s="37">
        <v>2017</v>
      </c>
      <c r="F23" s="59">
        <v>43316</v>
      </c>
      <c r="G23" s="37" t="s">
        <v>1</v>
      </c>
      <c r="H23" s="121">
        <v>1.1823999999999999</v>
      </c>
      <c r="I23" s="121"/>
      <c r="J23" s="37">
        <f t="shared" si="0"/>
        <v>53</v>
      </c>
      <c r="K23" s="120">
        <f t="shared" si="1"/>
        <v>40554.915004112714</v>
      </c>
      <c r="L23" s="120"/>
      <c r="M23" s="60">
        <f t="shared" si="3"/>
        <v>0.76518707554929655</v>
      </c>
      <c r="N23" s="37">
        <v>2017</v>
      </c>
      <c r="O23" s="59">
        <v>43319</v>
      </c>
      <c r="P23" s="122">
        <v>1.1792899999999999</v>
      </c>
      <c r="Q23" s="123"/>
      <c r="R23" s="124">
        <f t="shared" si="4"/>
        <v>23797.318049582711</v>
      </c>
      <c r="S23" s="124"/>
      <c r="T23" s="125">
        <f t="shared" si="5"/>
        <v>31.099999999999461</v>
      </c>
      <c r="U23" s="125"/>
      <c r="W23" s="67">
        <v>1.1876899999999999</v>
      </c>
      <c r="X23" s="36">
        <f t="shared" si="6"/>
        <v>5.2900000000000169E-3</v>
      </c>
      <c r="Y23" s="35">
        <f t="shared" si="7"/>
        <v>53</v>
      </c>
      <c r="Z23" s="78" t="s">
        <v>135</v>
      </c>
    </row>
    <row r="24" spans="2:27" x14ac:dyDescent="0.2">
      <c r="B24" s="37">
        <v>16</v>
      </c>
      <c r="C24" s="120">
        <f t="shared" si="2"/>
        <v>1375627.8181866731</v>
      </c>
      <c r="D24" s="120"/>
      <c r="E24" s="37">
        <v>2017</v>
      </c>
      <c r="F24" s="59">
        <v>43321</v>
      </c>
      <c r="G24" s="37" t="s">
        <v>2</v>
      </c>
      <c r="H24" s="121">
        <v>1.17597</v>
      </c>
      <c r="I24" s="121"/>
      <c r="J24" s="37">
        <f t="shared" si="0"/>
        <v>21</v>
      </c>
      <c r="K24" s="120">
        <f t="shared" si="1"/>
        <v>41268.834545600192</v>
      </c>
      <c r="L24" s="120"/>
      <c r="M24" s="60">
        <f t="shared" si="3"/>
        <v>1.9651825974095329</v>
      </c>
      <c r="N24" s="37">
        <v>2017</v>
      </c>
      <c r="O24" s="59">
        <v>43322</v>
      </c>
      <c r="P24" s="122">
        <v>1.1739599999999999</v>
      </c>
      <c r="Q24" s="123"/>
      <c r="R24" s="124">
        <f t="shared" si="4"/>
        <v>-39500.170207932933</v>
      </c>
      <c r="S24" s="124"/>
      <c r="T24" s="125">
        <f t="shared" si="5"/>
        <v>-21</v>
      </c>
      <c r="U24" s="125"/>
      <c r="W24" s="67">
        <v>1.1739599999999999</v>
      </c>
      <c r="X24" s="36">
        <f t="shared" si="6"/>
        <v>-2.0100000000000673E-3</v>
      </c>
      <c r="Y24" s="35">
        <f t="shared" si="7"/>
        <v>-21</v>
      </c>
      <c r="Z24" s="78" t="s">
        <v>127</v>
      </c>
    </row>
    <row r="25" spans="2:27" x14ac:dyDescent="0.2">
      <c r="B25" s="37">
        <v>17</v>
      </c>
      <c r="C25" s="120">
        <f t="shared" si="2"/>
        <v>1336127.6479787403</v>
      </c>
      <c r="D25" s="120"/>
      <c r="E25" s="37">
        <v>2017</v>
      </c>
      <c r="F25" s="59">
        <v>43326</v>
      </c>
      <c r="G25" s="37" t="s">
        <v>1</v>
      </c>
      <c r="H25" s="121">
        <v>1.17994</v>
      </c>
      <c r="I25" s="121"/>
      <c r="J25" s="37">
        <f t="shared" si="0"/>
        <v>40</v>
      </c>
      <c r="K25" s="120">
        <f t="shared" si="1"/>
        <v>40083.829439362205</v>
      </c>
      <c r="L25" s="120"/>
      <c r="M25" s="60">
        <f t="shared" si="3"/>
        <v>1.0020957359840552</v>
      </c>
      <c r="N25" s="37">
        <v>2017</v>
      </c>
      <c r="O25" s="59">
        <v>43328</v>
      </c>
      <c r="P25" s="122">
        <v>1.17432</v>
      </c>
      <c r="Q25" s="123"/>
      <c r="R25" s="124">
        <f t="shared" si="4"/>
        <v>56317.780362303485</v>
      </c>
      <c r="S25" s="124"/>
      <c r="T25" s="125">
        <f t="shared" si="5"/>
        <v>56.199999999999584</v>
      </c>
      <c r="U25" s="125"/>
      <c r="W25" s="67">
        <v>1.1838500000000001</v>
      </c>
      <c r="X25" s="36">
        <f t="shared" si="6"/>
        <v>3.9100000000000801E-3</v>
      </c>
      <c r="Y25" s="35">
        <f t="shared" si="7"/>
        <v>40</v>
      </c>
      <c r="Z25" s="78" t="s">
        <v>135</v>
      </c>
    </row>
    <row r="26" spans="2:27" x14ac:dyDescent="0.2">
      <c r="B26" s="37">
        <v>18</v>
      </c>
      <c r="C26" s="120">
        <f t="shared" si="2"/>
        <v>1392445.4283410436</v>
      </c>
      <c r="D26" s="120"/>
      <c r="E26" s="37">
        <v>2017</v>
      </c>
      <c r="F26" s="59">
        <v>43329</v>
      </c>
      <c r="G26" s="37" t="s">
        <v>1</v>
      </c>
      <c r="H26" s="121">
        <v>1.17621</v>
      </c>
      <c r="I26" s="121"/>
      <c r="J26" s="37">
        <f t="shared" si="0"/>
        <v>18</v>
      </c>
      <c r="K26" s="120">
        <f t="shared" si="1"/>
        <v>41773.362850231308</v>
      </c>
      <c r="L26" s="120"/>
      <c r="M26" s="60">
        <f t="shared" si="3"/>
        <v>2.3207423805684062</v>
      </c>
      <c r="N26" s="37">
        <v>2017</v>
      </c>
      <c r="O26" s="59">
        <v>43330</v>
      </c>
      <c r="P26" s="122">
        <v>1.17363</v>
      </c>
      <c r="Q26" s="123"/>
      <c r="R26" s="124">
        <f t="shared" si="4"/>
        <v>59875.153418665504</v>
      </c>
      <c r="S26" s="124"/>
      <c r="T26" s="125">
        <f t="shared" si="5"/>
        <v>25.800000000000267</v>
      </c>
      <c r="U26" s="125"/>
      <c r="W26" s="67">
        <v>1.1779999999999999</v>
      </c>
      <c r="X26" s="36">
        <f t="shared" si="6"/>
        <v>1.7899999999999583E-3</v>
      </c>
      <c r="Y26" s="35">
        <f t="shared" si="7"/>
        <v>18</v>
      </c>
      <c r="Z26" s="78" t="s">
        <v>135</v>
      </c>
    </row>
    <row r="27" spans="2:27" x14ac:dyDescent="0.2">
      <c r="B27" s="37">
        <v>19</v>
      </c>
      <c r="C27" s="120">
        <f t="shared" si="2"/>
        <v>1452320.5817597092</v>
      </c>
      <c r="D27" s="120"/>
      <c r="E27" s="37">
        <v>2017</v>
      </c>
      <c r="F27" s="59">
        <v>43333</v>
      </c>
      <c r="G27" s="37" t="s">
        <v>1</v>
      </c>
      <c r="H27" s="121">
        <v>1.1750400000000001</v>
      </c>
      <c r="I27" s="121"/>
      <c r="J27" s="37">
        <f t="shared" si="0"/>
        <v>10</v>
      </c>
      <c r="K27" s="120">
        <f t="shared" si="1"/>
        <v>43569.617452791274</v>
      </c>
      <c r="L27" s="120"/>
      <c r="M27" s="60">
        <f t="shared" si="3"/>
        <v>4.3569617452791274</v>
      </c>
      <c r="N27" s="37">
        <v>2017</v>
      </c>
      <c r="O27" s="59">
        <v>43333</v>
      </c>
      <c r="P27" s="122">
        <v>1.1759599999999999</v>
      </c>
      <c r="Q27" s="123"/>
      <c r="R27" s="124">
        <f t="shared" si="4"/>
        <v>-40084.048056559688</v>
      </c>
      <c r="S27" s="124"/>
      <c r="T27" s="125">
        <f t="shared" si="5"/>
        <v>-10</v>
      </c>
      <c r="U27" s="125"/>
      <c r="W27" s="67">
        <v>1.1759599999999999</v>
      </c>
      <c r="X27" s="36">
        <f t="shared" si="6"/>
        <v>9.1999999999980986E-4</v>
      </c>
      <c r="Y27" s="35">
        <f t="shared" si="7"/>
        <v>10</v>
      </c>
      <c r="Z27" s="69"/>
    </row>
    <row r="28" spans="2:27" x14ac:dyDescent="0.2">
      <c r="B28" s="37">
        <v>20</v>
      </c>
      <c r="C28" s="120">
        <f t="shared" si="2"/>
        <v>1412236.5337031495</v>
      </c>
      <c r="D28" s="120"/>
      <c r="E28" s="37">
        <v>2017</v>
      </c>
      <c r="F28" s="59">
        <v>43334</v>
      </c>
      <c r="G28" s="37" t="s">
        <v>1</v>
      </c>
      <c r="H28" s="121">
        <v>1.17516</v>
      </c>
      <c r="I28" s="121"/>
      <c r="J28" s="37">
        <f t="shared" si="0"/>
        <v>14</v>
      </c>
      <c r="K28" s="120">
        <f t="shared" si="1"/>
        <v>42367.096011094487</v>
      </c>
      <c r="L28" s="120"/>
      <c r="M28" s="60">
        <f t="shared" si="3"/>
        <v>3.0262211436496065</v>
      </c>
      <c r="N28" s="37">
        <v>2017</v>
      </c>
      <c r="O28" s="59">
        <v>43334</v>
      </c>
      <c r="P28" s="122">
        <v>1.1764699999999999</v>
      </c>
      <c r="Q28" s="123"/>
      <c r="R28" s="124">
        <f t="shared" si="4"/>
        <v>-39643.49698180749</v>
      </c>
      <c r="S28" s="124"/>
      <c r="T28" s="125">
        <f t="shared" si="5"/>
        <v>-14</v>
      </c>
      <c r="U28" s="125"/>
      <c r="W28" s="67">
        <v>1.1764699999999999</v>
      </c>
      <c r="X28" s="36">
        <f t="shared" si="6"/>
        <v>1.3099999999999223E-3</v>
      </c>
      <c r="Y28" s="35">
        <f t="shared" si="7"/>
        <v>14</v>
      </c>
    </row>
    <row r="29" spans="2:27" x14ac:dyDescent="0.2">
      <c r="B29" s="37">
        <v>21</v>
      </c>
      <c r="C29" s="120">
        <f t="shared" si="2"/>
        <v>1372593.036721342</v>
      </c>
      <c r="D29" s="120"/>
      <c r="E29" s="37">
        <v>2017</v>
      </c>
      <c r="F29" s="59">
        <v>43335</v>
      </c>
      <c r="G29" s="37" t="s">
        <v>2</v>
      </c>
      <c r="H29" s="121">
        <v>1.17848</v>
      </c>
      <c r="I29" s="121"/>
      <c r="J29" s="37">
        <f t="shared" si="0"/>
        <v>45.000000000000007</v>
      </c>
      <c r="K29" s="120">
        <f t="shared" si="1"/>
        <v>41177.791101640258</v>
      </c>
      <c r="L29" s="120"/>
      <c r="M29" s="60">
        <f t="shared" si="3"/>
        <v>0.91506202448089446</v>
      </c>
      <c r="N29" s="37">
        <v>2017</v>
      </c>
      <c r="O29" s="59">
        <v>43326</v>
      </c>
      <c r="P29" s="122">
        <v>1.1805600000000001</v>
      </c>
      <c r="Q29" s="123"/>
      <c r="R29" s="124">
        <f t="shared" si="4"/>
        <v>19033.290109203353</v>
      </c>
      <c r="S29" s="124"/>
      <c r="T29" s="125">
        <f t="shared" si="5"/>
        <v>20.800000000000818</v>
      </c>
      <c r="U29" s="125"/>
      <c r="W29" s="67">
        <v>1.1739999999999999</v>
      </c>
      <c r="X29" s="36">
        <f t="shared" si="6"/>
        <v>-4.4800000000000395E-3</v>
      </c>
      <c r="Y29" s="35">
        <f t="shared" si="7"/>
        <v>-45.000000000000007</v>
      </c>
      <c r="Z29" s="61" t="s">
        <v>134</v>
      </c>
    </row>
    <row r="30" spans="2:27" x14ac:dyDescent="0.2">
      <c r="B30" s="37">
        <v>22</v>
      </c>
      <c r="C30" s="120">
        <f t="shared" si="2"/>
        <v>1391626.3268305454</v>
      </c>
      <c r="D30" s="120"/>
      <c r="E30" s="37">
        <v>2017</v>
      </c>
      <c r="F30" s="59">
        <v>43337</v>
      </c>
      <c r="G30" s="37" t="s">
        <v>2</v>
      </c>
      <c r="H30" s="121">
        <v>1.18024</v>
      </c>
      <c r="I30" s="121"/>
      <c r="J30" s="37">
        <f t="shared" si="0"/>
        <v>23</v>
      </c>
      <c r="K30" s="120">
        <f t="shared" si="1"/>
        <v>41748.789804916363</v>
      </c>
      <c r="L30" s="120"/>
      <c r="M30" s="60">
        <f t="shared" si="3"/>
        <v>1.8151647741267984</v>
      </c>
      <c r="N30" s="37">
        <v>2017</v>
      </c>
      <c r="O30" s="59">
        <v>43341</v>
      </c>
      <c r="P30" s="122">
        <v>1.19553</v>
      </c>
      <c r="Q30" s="123"/>
      <c r="R30" s="124">
        <f t="shared" si="4"/>
        <v>277538.69396398799</v>
      </c>
      <c r="S30" s="124"/>
      <c r="T30" s="125">
        <f t="shared" si="5"/>
        <v>152.90000000000026</v>
      </c>
      <c r="U30" s="125"/>
      <c r="W30" s="67">
        <v>1.1779599999999999</v>
      </c>
      <c r="X30" s="36">
        <f t="shared" si="6"/>
        <v>-2.2800000000000598E-3</v>
      </c>
      <c r="Y30" s="35">
        <f t="shared" si="7"/>
        <v>-23</v>
      </c>
      <c r="Z30" s="61" t="s">
        <v>134</v>
      </c>
      <c r="AA30" s="68"/>
    </row>
    <row r="31" spans="2:27" x14ac:dyDescent="0.2">
      <c r="B31" s="37">
        <v>23</v>
      </c>
      <c r="C31" s="120">
        <f t="shared" si="2"/>
        <v>1669165.0207945334</v>
      </c>
      <c r="D31" s="120"/>
      <c r="E31" s="37">
        <v>2017</v>
      </c>
      <c r="F31" s="59">
        <v>43342</v>
      </c>
      <c r="G31" s="37" t="s">
        <v>1</v>
      </c>
      <c r="H31" s="121">
        <v>1.1971700000000001</v>
      </c>
      <c r="I31" s="121"/>
      <c r="J31" s="37">
        <f t="shared" si="0"/>
        <v>11</v>
      </c>
      <c r="K31" s="120">
        <f t="shared" si="1"/>
        <v>50074.950623836005</v>
      </c>
      <c r="L31" s="120"/>
      <c r="M31" s="60">
        <f t="shared" si="3"/>
        <v>4.5522682385305462</v>
      </c>
      <c r="N31" s="37">
        <v>2017</v>
      </c>
      <c r="O31" s="59">
        <v>43343</v>
      </c>
      <c r="P31" s="122">
        <v>1.18967</v>
      </c>
      <c r="Q31" s="123"/>
      <c r="R31" s="124">
        <f t="shared" si="4"/>
        <v>341420.11788979382</v>
      </c>
      <c r="S31" s="124"/>
      <c r="T31" s="125">
        <f t="shared" si="5"/>
        <v>75.000000000000625</v>
      </c>
      <c r="U31" s="125"/>
      <c r="W31" s="67">
        <v>1.1981900000000001</v>
      </c>
      <c r="X31" s="36">
        <f t="shared" si="6"/>
        <v>1.0200000000000209E-3</v>
      </c>
      <c r="Y31" s="35">
        <f t="shared" si="7"/>
        <v>11</v>
      </c>
      <c r="Z31" s="78" t="s">
        <v>135</v>
      </c>
    </row>
    <row r="32" spans="2:27" x14ac:dyDescent="0.2">
      <c r="B32" s="37">
        <v>24</v>
      </c>
      <c r="C32" s="120">
        <f t="shared" si="2"/>
        <v>2010585.1386843272</v>
      </c>
      <c r="D32" s="120"/>
      <c r="E32" s="37">
        <v>2017</v>
      </c>
      <c r="F32" s="59">
        <v>43343</v>
      </c>
      <c r="G32" s="37" t="s">
        <v>2</v>
      </c>
      <c r="H32" s="121">
        <v>1.18956</v>
      </c>
      <c r="I32" s="121"/>
      <c r="J32" s="37">
        <f t="shared" si="0"/>
        <v>28.999999999999996</v>
      </c>
      <c r="K32" s="120">
        <f t="shared" si="1"/>
        <v>60317.554160529813</v>
      </c>
      <c r="L32" s="120"/>
      <c r="M32" s="60">
        <f t="shared" si="3"/>
        <v>2.079915660707925</v>
      </c>
      <c r="N32" s="37">
        <v>2017</v>
      </c>
      <c r="O32" s="59">
        <v>43343</v>
      </c>
      <c r="P32" s="122">
        <v>1.18668</v>
      </c>
      <c r="Q32" s="123"/>
      <c r="R32" s="124">
        <f t="shared" si="4"/>
        <v>-59901.571028388105</v>
      </c>
      <c r="S32" s="124"/>
      <c r="T32" s="125">
        <f t="shared" si="5"/>
        <v>-28.999999999999996</v>
      </c>
      <c r="U32" s="125"/>
      <c r="W32" s="67">
        <v>1.18668</v>
      </c>
      <c r="X32" s="36">
        <f t="shared" si="6"/>
        <v>-2.8799999999999937E-3</v>
      </c>
      <c r="Y32" s="35">
        <f t="shared" si="7"/>
        <v>-28.999999999999996</v>
      </c>
    </row>
    <row r="33" spans="2:26" x14ac:dyDescent="0.2">
      <c r="B33" s="37">
        <v>25</v>
      </c>
      <c r="C33" s="120">
        <f t="shared" si="2"/>
        <v>1950683.5676559391</v>
      </c>
      <c r="D33" s="120"/>
      <c r="E33" s="37">
        <v>2017</v>
      </c>
      <c r="F33" s="59">
        <v>43357</v>
      </c>
      <c r="G33" s="37" t="s">
        <v>2</v>
      </c>
      <c r="H33" s="121">
        <v>1.1888000000000001</v>
      </c>
      <c r="I33" s="121"/>
      <c r="J33" s="37">
        <f t="shared" si="0"/>
        <v>21</v>
      </c>
      <c r="K33" s="120">
        <f t="shared" si="1"/>
        <v>58520.507029678171</v>
      </c>
      <c r="L33" s="120"/>
      <c r="M33" s="60">
        <f t="shared" si="3"/>
        <v>2.7866908109370558</v>
      </c>
      <c r="N33" s="37">
        <v>2017</v>
      </c>
      <c r="O33" s="59">
        <v>43357</v>
      </c>
      <c r="P33" s="122">
        <v>1.18679</v>
      </c>
      <c r="Q33" s="123"/>
      <c r="R33" s="124">
        <f t="shared" si="4"/>
        <v>-56012.485299836691</v>
      </c>
      <c r="S33" s="124"/>
      <c r="T33" s="125">
        <f t="shared" si="5"/>
        <v>-21</v>
      </c>
      <c r="U33" s="125"/>
      <c r="W33" s="67">
        <v>1.18679</v>
      </c>
      <c r="X33" s="36">
        <f t="shared" si="6"/>
        <v>-2.0100000000000673E-3</v>
      </c>
      <c r="Y33" s="35">
        <f t="shared" si="7"/>
        <v>-21</v>
      </c>
      <c r="Z33" s="78" t="s">
        <v>127</v>
      </c>
    </row>
    <row r="34" spans="2:26" x14ac:dyDescent="0.2">
      <c r="B34" s="37">
        <v>26</v>
      </c>
      <c r="C34" s="120">
        <f t="shared" si="2"/>
        <v>1894671.0823561025</v>
      </c>
      <c r="D34" s="120"/>
      <c r="E34" s="37">
        <v>2017</v>
      </c>
      <c r="F34" s="59">
        <v>43358</v>
      </c>
      <c r="G34" s="37" t="s">
        <v>1</v>
      </c>
      <c r="H34" s="121">
        <v>1.19062</v>
      </c>
      <c r="I34" s="121"/>
      <c r="J34" s="37">
        <f t="shared" si="0"/>
        <v>18</v>
      </c>
      <c r="K34" s="120">
        <f t="shared" si="1"/>
        <v>56840.132470683071</v>
      </c>
      <c r="L34" s="120"/>
      <c r="M34" s="60">
        <f t="shared" si="3"/>
        <v>3.1577851372601708</v>
      </c>
      <c r="N34" s="37">
        <v>2017</v>
      </c>
      <c r="O34" s="59">
        <v>43358</v>
      </c>
      <c r="P34" s="122">
        <v>1.1923699999999999</v>
      </c>
      <c r="Q34" s="123"/>
      <c r="R34" s="124">
        <f t="shared" si="4"/>
        <v>-55261.239902050409</v>
      </c>
      <c r="S34" s="124"/>
      <c r="T34" s="125">
        <f t="shared" si="5"/>
        <v>-18</v>
      </c>
      <c r="U34" s="125"/>
      <c r="W34" s="67">
        <v>1.1923699999999999</v>
      </c>
      <c r="X34" s="36">
        <f t="shared" si="6"/>
        <v>1.7499999999999183E-3</v>
      </c>
      <c r="Y34" s="35">
        <f t="shared" si="7"/>
        <v>18</v>
      </c>
    </row>
    <row r="35" spans="2:26" x14ac:dyDescent="0.2">
      <c r="B35" s="37">
        <v>27</v>
      </c>
      <c r="C35" s="120">
        <f t="shared" si="2"/>
        <v>1839409.8424540521</v>
      </c>
      <c r="D35" s="120"/>
      <c r="E35" s="37">
        <v>2017</v>
      </c>
      <c r="F35" s="59">
        <v>43358</v>
      </c>
      <c r="G35" s="37" t="s">
        <v>2</v>
      </c>
      <c r="H35" s="121">
        <v>1.19408</v>
      </c>
      <c r="I35" s="121"/>
      <c r="J35" s="37">
        <f t="shared" si="0"/>
        <v>28</v>
      </c>
      <c r="K35" s="120">
        <f t="shared" si="1"/>
        <v>55182.295273621559</v>
      </c>
      <c r="L35" s="120"/>
      <c r="M35" s="60">
        <f t="shared" si="3"/>
        <v>1.9707962597721984</v>
      </c>
      <c r="N35" s="37">
        <v>2017</v>
      </c>
      <c r="O35" s="59">
        <v>43361</v>
      </c>
      <c r="P35" s="122">
        <v>1.19174</v>
      </c>
      <c r="Q35" s="123"/>
      <c r="R35" s="124">
        <f t="shared" si="4"/>
        <v>-46116.632478669613</v>
      </c>
      <c r="S35" s="124"/>
      <c r="T35" s="125">
        <f t="shared" si="5"/>
        <v>-28</v>
      </c>
      <c r="U35" s="125"/>
      <c r="W35" s="67">
        <v>1.1913199999999999</v>
      </c>
      <c r="X35" s="36">
        <f t="shared" si="6"/>
        <v>-2.7600000000000957E-3</v>
      </c>
      <c r="Y35" s="35">
        <f t="shared" si="7"/>
        <v>-28</v>
      </c>
    </row>
    <row r="36" spans="2:26" x14ac:dyDescent="0.2">
      <c r="B36" s="37">
        <v>28</v>
      </c>
      <c r="C36" s="120">
        <f t="shared" si="2"/>
        <v>1793293.2099753825</v>
      </c>
      <c r="D36" s="120"/>
      <c r="E36" s="37">
        <v>2017</v>
      </c>
      <c r="F36" s="59">
        <v>43365</v>
      </c>
      <c r="G36" s="37" t="s">
        <v>2</v>
      </c>
      <c r="H36" s="121">
        <v>1.1959500000000001</v>
      </c>
      <c r="I36" s="121"/>
      <c r="J36" s="37">
        <f t="shared" si="0"/>
        <v>19</v>
      </c>
      <c r="K36" s="120">
        <f t="shared" si="1"/>
        <v>53798.796299261478</v>
      </c>
      <c r="L36" s="120"/>
      <c r="M36" s="60">
        <f t="shared" si="3"/>
        <v>2.8315155946979726</v>
      </c>
      <c r="N36" s="37">
        <v>2017</v>
      </c>
      <c r="O36" s="59">
        <v>43365</v>
      </c>
      <c r="P36" s="122">
        <v>1.1940900000000001</v>
      </c>
      <c r="Q36" s="123"/>
      <c r="R36" s="124">
        <f t="shared" si="4"/>
        <v>-52666.190061381516</v>
      </c>
      <c r="S36" s="124"/>
      <c r="T36" s="125">
        <f t="shared" si="5"/>
        <v>-19</v>
      </c>
      <c r="U36" s="125"/>
      <c r="W36" s="67">
        <v>1.1940900000000001</v>
      </c>
      <c r="X36" s="36">
        <f t="shared" si="6"/>
        <v>-1.8599999999999728E-3</v>
      </c>
      <c r="Y36" s="35">
        <f t="shared" si="7"/>
        <v>-19</v>
      </c>
    </row>
    <row r="37" spans="2:26" x14ac:dyDescent="0.2">
      <c r="B37" s="37">
        <v>29</v>
      </c>
      <c r="C37" s="120">
        <f t="shared" si="2"/>
        <v>1740627.019914001</v>
      </c>
      <c r="D37" s="120"/>
      <c r="E37" s="37">
        <v>2017</v>
      </c>
      <c r="F37" s="59">
        <v>43365</v>
      </c>
      <c r="G37" s="37" t="s">
        <v>2</v>
      </c>
      <c r="H37" s="121">
        <v>1.1959500000000001</v>
      </c>
      <c r="I37" s="121"/>
      <c r="J37" s="37">
        <f t="shared" si="0"/>
        <v>20</v>
      </c>
      <c r="K37" s="120">
        <f t="shared" si="1"/>
        <v>52218.81059742003</v>
      </c>
      <c r="L37" s="120"/>
      <c r="M37" s="60">
        <f t="shared" si="3"/>
        <v>2.6109405298710016</v>
      </c>
      <c r="N37" s="37">
        <v>2017</v>
      </c>
      <c r="O37" s="59">
        <v>43365</v>
      </c>
      <c r="P37" s="122">
        <v>1.19404</v>
      </c>
      <c r="Q37" s="123"/>
      <c r="R37" s="124">
        <f t="shared" si="4"/>
        <v>-49868.964120538178</v>
      </c>
      <c r="S37" s="124"/>
      <c r="T37" s="125">
        <f t="shared" si="5"/>
        <v>-20</v>
      </c>
      <c r="U37" s="125"/>
      <c r="W37" s="67">
        <v>1.19404</v>
      </c>
      <c r="X37" s="36">
        <f t="shared" si="6"/>
        <v>-1.9100000000000783E-3</v>
      </c>
      <c r="Y37" s="35">
        <f t="shared" si="7"/>
        <v>-20</v>
      </c>
    </row>
    <row r="38" spans="2:26" x14ac:dyDescent="0.2">
      <c r="B38" s="37">
        <v>30</v>
      </c>
      <c r="C38" s="120">
        <f t="shared" si="2"/>
        <v>1690758.0557934628</v>
      </c>
      <c r="D38" s="120"/>
      <c r="E38" s="37">
        <v>2017</v>
      </c>
      <c r="F38" s="59">
        <v>43368</v>
      </c>
      <c r="G38" s="37" t="s">
        <v>1</v>
      </c>
      <c r="H38" s="121">
        <v>1.18635</v>
      </c>
      <c r="I38" s="121"/>
      <c r="J38" s="37">
        <f t="shared" si="0"/>
        <v>24.999999999999996</v>
      </c>
      <c r="K38" s="120">
        <f t="shared" si="1"/>
        <v>50722.741673803881</v>
      </c>
      <c r="L38" s="120"/>
      <c r="M38" s="60">
        <f t="shared" si="3"/>
        <v>2.0289096669521554</v>
      </c>
      <c r="N38" s="37">
        <v>2017</v>
      </c>
      <c r="O38" s="59">
        <v>43369</v>
      </c>
      <c r="P38" s="122">
        <v>1.1856800000000001</v>
      </c>
      <c r="Q38" s="123"/>
      <c r="R38" s="124">
        <f t="shared" si="4"/>
        <v>13593.694768578394</v>
      </c>
      <c r="S38" s="124"/>
      <c r="T38" s="125">
        <f t="shared" si="5"/>
        <v>6.6999999999994841</v>
      </c>
      <c r="U38" s="125"/>
      <c r="W38" s="67">
        <v>1.1888300000000001</v>
      </c>
      <c r="X38" s="36">
        <f t="shared" si="6"/>
        <v>2.4800000000000377E-3</v>
      </c>
      <c r="Y38" s="35">
        <f t="shared" si="7"/>
        <v>24.999999999999996</v>
      </c>
      <c r="Z38" s="78" t="s">
        <v>135</v>
      </c>
    </row>
    <row r="39" spans="2:26" x14ac:dyDescent="0.2">
      <c r="B39" s="37">
        <v>31</v>
      </c>
      <c r="C39" s="120">
        <f t="shared" si="2"/>
        <v>1704351.7505620411</v>
      </c>
      <c r="D39" s="120"/>
      <c r="E39" s="37">
        <v>2017</v>
      </c>
      <c r="F39" s="59">
        <v>43370</v>
      </c>
      <c r="G39" s="37" t="s">
        <v>1</v>
      </c>
      <c r="H39" s="121">
        <v>1.1776599999999999</v>
      </c>
      <c r="I39" s="121"/>
      <c r="J39" s="37">
        <f t="shared" si="0"/>
        <v>16</v>
      </c>
      <c r="K39" s="120">
        <f t="shared" si="1"/>
        <v>51130.552516861229</v>
      </c>
      <c r="L39" s="120"/>
      <c r="M39" s="60">
        <f t="shared" si="3"/>
        <v>3.1956595323038268</v>
      </c>
      <c r="N39" s="37">
        <v>2017</v>
      </c>
      <c r="O39" s="59">
        <v>43370</v>
      </c>
      <c r="P39" s="122">
        <v>1.17567</v>
      </c>
      <c r="Q39" s="123"/>
      <c r="R39" s="124">
        <f t="shared" si="4"/>
        <v>63593.624692844118</v>
      </c>
      <c r="S39" s="124"/>
      <c r="T39" s="125">
        <f t="shared" si="5"/>
        <v>19.899999999999363</v>
      </c>
      <c r="U39" s="125"/>
      <c r="W39" s="67">
        <v>1.1792199999999999</v>
      </c>
      <c r="X39" s="36">
        <f t="shared" si="6"/>
        <v>1.5600000000000058E-3</v>
      </c>
      <c r="Y39" s="35">
        <f t="shared" si="7"/>
        <v>16</v>
      </c>
      <c r="Z39" s="78"/>
    </row>
    <row r="40" spans="2:26" x14ac:dyDescent="0.2">
      <c r="B40" s="37">
        <v>32</v>
      </c>
      <c r="C40" s="120">
        <f t="shared" si="2"/>
        <v>1767945.3752548853</v>
      </c>
      <c r="D40" s="120"/>
      <c r="E40" s="37">
        <v>2017</v>
      </c>
      <c r="F40" s="59">
        <v>43371</v>
      </c>
      <c r="G40" s="37" t="s">
        <v>2</v>
      </c>
      <c r="H40" s="121">
        <v>1.1752400000000001</v>
      </c>
      <c r="I40" s="121"/>
      <c r="J40" s="37">
        <f t="shared" si="0"/>
        <v>31</v>
      </c>
      <c r="K40" s="120">
        <f t="shared" si="1"/>
        <v>53038.36125764656</v>
      </c>
      <c r="L40" s="120"/>
      <c r="M40" s="60">
        <f t="shared" si="3"/>
        <v>1.7109148792789213</v>
      </c>
      <c r="N40" s="37">
        <v>2017</v>
      </c>
      <c r="O40" s="59">
        <v>43372</v>
      </c>
      <c r="P40" s="122">
        <v>1.1778299999999999</v>
      </c>
      <c r="Q40" s="123"/>
      <c r="R40" s="124">
        <f t="shared" si="4"/>
        <v>44312.69537332184</v>
      </c>
      <c r="S40" s="124"/>
      <c r="T40" s="125">
        <f t="shared" si="5"/>
        <v>25.899999999998702</v>
      </c>
      <c r="U40" s="125"/>
      <c r="W40" s="67">
        <v>1.17215</v>
      </c>
      <c r="X40" s="36">
        <f t="shared" si="6"/>
        <v>-3.0900000000000372E-3</v>
      </c>
      <c r="Y40" s="35">
        <f t="shared" si="7"/>
        <v>-31</v>
      </c>
      <c r="Z40" s="61" t="s">
        <v>134</v>
      </c>
    </row>
    <row r="41" spans="2:26" x14ac:dyDescent="0.2">
      <c r="B41" s="37">
        <v>33</v>
      </c>
      <c r="C41" s="120">
        <f t="shared" si="2"/>
        <v>1812258.0706282072</v>
      </c>
      <c r="D41" s="120"/>
      <c r="E41" s="37">
        <v>2017</v>
      </c>
      <c r="F41" s="59">
        <v>43378</v>
      </c>
      <c r="G41" s="37" t="s">
        <v>2</v>
      </c>
      <c r="H41" s="121">
        <v>1.1765399999999999</v>
      </c>
      <c r="I41" s="121"/>
      <c r="J41" s="37">
        <f t="shared" si="0"/>
        <v>18</v>
      </c>
      <c r="K41" s="120">
        <f t="shared" si="1"/>
        <v>54367.74211884621</v>
      </c>
      <c r="L41" s="120"/>
      <c r="M41" s="60">
        <f t="shared" si="3"/>
        <v>3.0204301177136785</v>
      </c>
      <c r="N41" s="37">
        <v>2017</v>
      </c>
      <c r="O41" s="59">
        <v>43378</v>
      </c>
      <c r="P41" s="122">
        <v>1.17479</v>
      </c>
      <c r="Q41" s="123"/>
      <c r="R41" s="124">
        <f t="shared" si="4"/>
        <v>-52857.527059986904</v>
      </c>
      <c r="S41" s="124"/>
      <c r="T41" s="125">
        <f t="shared" si="5"/>
        <v>-18</v>
      </c>
      <c r="U41" s="125"/>
      <c r="W41" s="67">
        <v>1.17479</v>
      </c>
      <c r="X41" s="36">
        <f t="shared" si="6"/>
        <v>-1.7499999999999183E-3</v>
      </c>
      <c r="Y41" s="35">
        <f t="shared" si="7"/>
        <v>-18</v>
      </c>
      <c r="Z41" s="61"/>
    </row>
    <row r="42" spans="2:26" x14ac:dyDescent="0.2">
      <c r="B42" s="37">
        <v>34</v>
      </c>
      <c r="C42" s="120">
        <f t="shared" si="2"/>
        <v>1759400.5435682202</v>
      </c>
      <c r="D42" s="120"/>
      <c r="E42" s="37">
        <v>2017</v>
      </c>
      <c r="F42" s="59">
        <v>43383</v>
      </c>
      <c r="G42" s="37" t="s">
        <v>2</v>
      </c>
      <c r="H42" s="121">
        <v>1.18058</v>
      </c>
      <c r="I42" s="121"/>
      <c r="J42" s="37">
        <f t="shared" si="0"/>
        <v>23.999999999999996</v>
      </c>
      <c r="K42" s="120">
        <f t="shared" si="1"/>
        <v>52782.016307046608</v>
      </c>
      <c r="L42" s="120"/>
      <c r="M42" s="60">
        <f t="shared" si="3"/>
        <v>2.1992506794602753</v>
      </c>
      <c r="N42" s="37">
        <v>2017</v>
      </c>
      <c r="O42" s="59">
        <v>43385</v>
      </c>
      <c r="P42" s="122">
        <v>1.18509</v>
      </c>
      <c r="Q42" s="123"/>
      <c r="R42" s="124">
        <f t="shared" si="4"/>
        <v>99186.20564365873</v>
      </c>
      <c r="S42" s="124"/>
      <c r="T42" s="125">
        <f t="shared" si="5"/>
        <v>45.100000000000136</v>
      </c>
      <c r="U42" s="125"/>
      <c r="W42" s="67">
        <v>1.17822</v>
      </c>
      <c r="X42" s="36">
        <f t="shared" si="6"/>
        <v>-2.3599999999999177E-3</v>
      </c>
      <c r="Y42" s="35">
        <f t="shared" si="7"/>
        <v>-23.999999999999996</v>
      </c>
      <c r="Z42" s="61" t="s">
        <v>134</v>
      </c>
    </row>
    <row r="43" spans="2:26" x14ac:dyDescent="0.2">
      <c r="B43" s="37">
        <v>35</v>
      </c>
      <c r="C43" s="120">
        <f t="shared" si="2"/>
        <v>1858586.749211879</v>
      </c>
      <c r="D43" s="120"/>
      <c r="E43" s="37">
        <v>2017</v>
      </c>
      <c r="F43" s="59">
        <v>43385</v>
      </c>
      <c r="G43" s="37" t="s">
        <v>1</v>
      </c>
      <c r="H43" s="121">
        <v>1.18394</v>
      </c>
      <c r="I43" s="121"/>
      <c r="J43" s="37">
        <f t="shared" si="0"/>
        <v>19</v>
      </c>
      <c r="K43" s="120">
        <f t="shared" si="1"/>
        <v>55757.602476356369</v>
      </c>
      <c r="L43" s="120"/>
      <c r="M43" s="60">
        <f t="shared" si="3"/>
        <v>2.9346106566503356</v>
      </c>
      <c r="N43" s="37">
        <v>2017</v>
      </c>
      <c r="O43" s="59">
        <v>43386</v>
      </c>
      <c r="P43" s="122">
        <v>1.1850499999999999</v>
      </c>
      <c r="Q43" s="123"/>
      <c r="R43" s="124">
        <f t="shared" si="4"/>
        <v>-32574.178288817093</v>
      </c>
      <c r="S43" s="124"/>
      <c r="T43" s="125">
        <f t="shared" si="5"/>
        <v>-19</v>
      </c>
      <c r="U43" s="125"/>
      <c r="W43" s="67">
        <v>1.1858299999999999</v>
      </c>
      <c r="X43" s="36">
        <f t="shared" si="6"/>
        <v>1.8899999999999473E-3</v>
      </c>
      <c r="Y43" s="35">
        <f t="shared" si="7"/>
        <v>19</v>
      </c>
      <c r="Z43" s="61" t="s">
        <v>128</v>
      </c>
    </row>
    <row r="44" spans="2:26" x14ac:dyDescent="0.2">
      <c r="B44" s="37">
        <v>36</v>
      </c>
      <c r="C44" s="120">
        <f t="shared" si="2"/>
        <v>1826012.5709230618</v>
      </c>
      <c r="D44" s="120"/>
      <c r="E44" s="37">
        <v>2017</v>
      </c>
      <c r="F44" s="59">
        <v>43386</v>
      </c>
      <c r="G44" s="37" t="s">
        <v>2</v>
      </c>
      <c r="H44" s="121">
        <v>1.1845399999999999</v>
      </c>
      <c r="I44" s="121"/>
      <c r="J44" s="37">
        <f t="shared" si="0"/>
        <v>17</v>
      </c>
      <c r="K44" s="120">
        <f t="shared" si="1"/>
        <v>54780.377127691849</v>
      </c>
      <c r="L44" s="120"/>
      <c r="M44" s="60">
        <f t="shared" si="3"/>
        <v>3.2223751251583441</v>
      </c>
      <c r="N44" s="37">
        <v>2017</v>
      </c>
      <c r="O44" s="59">
        <v>43386</v>
      </c>
      <c r="P44" s="122">
        <v>1.18286</v>
      </c>
      <c r="Q44" s="123"/>
      <c r="R44" s="124">
        <f t="shared" si="4"/>
        <v>-54135.902102657077</v>
      </c>
      <c r="S44" s="124"/>
      <c r="T44" s="125">
        <f t="shared" si="5"/>
        <v>-17</v>
      </c>
      <c r="U44" s="125"/>
      <c r="W44" s="67">
        <v>1.18286</v>
      </c>
      <c r="X44" s="36">
        <f t="shared" si="6"/>
        <v>-1.6799999999999038E-3</v>
      </c>
      <c r="Y44" s="35">
        <f t="shared" si="7"/>
        <v>-17</v>
      </c>
      <c r="Z44" s="78" t="s">
        <v>127</v>
      </c>
    </row>
    <row r="45" spans="2:26" x14ac:dyDescent="0.2">
      <c r="B45" s="37">
        <v>37</v>
      </c>
      <c r="C45" s="120">
        <f t="shared" si="2"/>
        <v>1771876.6688204047</v>
      </c>
      <c r="D45" s="120"/>
      <c r="E45" s="37">
        <v>2017</v>
      </c>
      <c r="F45" s="59">
        <v>43386</v>
      </c>
      <c r="G45" s="37" t="s">
        <v>2</v>
      </c>
      <c r="H45" s="121">
        <v>1.1875</v>
      </c>
      <c r="I45" s="121"/>
      <c r="J45" s="37">
        <f t="shared" si="0"/>
        <v>70</v>
      </c>
      <c r="K45" s="120">
        <f t="shared" si="1"/>
        <v>53156.300064612136</v>
      </c>
      <c r="L45" s="120"/>
      <c r="M45" s="60">
        <f t="shared" si="3"/>
        <v>0.75937571520874481</v>
      </c>
      <c r="N45" s="37">
        <v>2017</v>
      </c>
      <c r="O45" s="59">
        <v>43389</v>
      </c>
      <c r="P45" s="122">
        <v>1.18052</v>
      </c>
      <c r="Q45" s="123"/>
      <c r="R45" s="124">
        <f t="shared" si="4"/>
        <v>-53004.424921570288</v>
      </c>
      <c r="S45" s="124"/>
      <c r="T45" s="125">
        <f t="shared" si="5"/>
        <v>-70</v>
      </c>
      <c r="U45" s="125"/>
      <c r="W45" s="67">
        <v>1.18052</v>
      </c>
      <c r="X45" s="36">
        <f t="shared" si="6"/>
        <v>-6.9799999999999862E-3</v>
      </c>
      <c r="Y45" s="35">
        <f t="shared" si="7"/>
        <v>-70</v>
      </c>
    </row>
    <row r="46" spans="2:26" x14ac:dyDescent="0.2">
      <c r="B46" s="37">
        <v>38</v>
      </c>
      <c r="C46" s="120">
        <f t="shared" si="2"/>
        <v>1718872.2438988343</v>
      </c>
      <c r="D46" s="120"/>
      <c r="E46" s="37">
        <v>2017</v>
      </c>
      <c r="F46" s="59">
        <v>43389</v>
      </c>
      <c r="G46" s="37" t="s">
        <v>1</v>
      </c>
      <c r="H46" s="121">
        <v>1.1793</v>
      </c>
      <c r="I46" s="121"/>
      <c r="J46" s="37">
        <f t="shared" si="0"/>
        <v>17</v>
      </c>
      <c r="K46" s="120">
        <f t="shared" si="1"/>
        <v>51566.167316965031</v>
      </c>
      <c r="L46" s="120"/>
      <c r="M46" s="60">
        <f t="shared" si="3"/>
        <v>3.0333039598214722</v>
      </c>
      <c r="N46" s="37">
        <v>2017</v>
      </c>
      <c r="O46" s="59">
        <v>43389</v>
      </c>
      <c r="P46" s="122">
        <v>1.18099</v>
      </c>
      <c r="Q46" s="123"/>
      <c r="R46" s="124">
        <f t="shared" si="4"/>
        <v>-51262.836920981943</v>
      </c>
      <c r="S46" s="124"/>
      <c r="T46" s="125">
        <f t="shared" si="5"/>
        <v>-17</v>
      </c>
      <c r="U46" s="125"/>
      <c r="W46" s="67">
        <v>1.18099</v>
      </c>
      <c r="X46" s="36">
        <f t="shared" si="6"/>
        <v>1.6899999999999693E-3</v>
      </c>
      <c r="Y46" s="35">
        <f t="shared" si="7"/>
        <v>17</v>
      </c>
      <c r="Z46" s="61"/>
    </row>
    <row r="47" spans="2:26" x14ac:dyDescent="0.2">
      <c r="B47" s="37">
        <v>39</v>
      </c>
      <c r="C47" s="120">
        <f t="shared" si="2"/>
        <v>1667609.4069778523</v>
      </c>
      <c r="D47" s="120"/>
      <c r="E47" s="37">
        <v>2017</v>
      </c>
      <c r="F47" s="59">
        <v>43390</v>
      </c>
      <c r="G47" s="37" t="s">
        <v>2</v>
      </c>
      <c r="H47" s="121">
        <v>1.1767300000000001</v>
      </c>
      <c r="I47" s="121"/>
      <c r="J47" s="37">
        <f t="shared" si="0"/>
        <v>23</v>
      </c>
      <c r="K47" s="120">
        <f t="shared" si="1"/>
        <v>50028.282209335572</v>
      </c>
      <c r="L47" s="120"/>
      <c r="M47" s="60">
        <f t="shared" si="3"/>
        <v>2.1751427047537204</v>
      </c>
      <c r="N47" s="37">
        <v>2017</v>
      </c>
      <c r="O47" s="59">
        <v>43391</v>
      </c>
      <c r="P47" s="122">
        <v>1.17639</v>
      </c>
      <c r="Q47" s="123"/>
      <c r="R47" s="124">
        <f t="shared" si="4"/>
        <v>-7395.4851961628001</v>
      </c>
      <c r="S47" s="124"/>
      <c r="T47" s="125">
        <f t="shared" si="5"/>
        <v>-23</v>
      </c>
      <c r="U47" s="125"/>
      <c r="W47" s="67">
        <v>1.1744399999999999</v>
      </c>
      <c r="X47" s="36">
        <f t="shared" si="6"/>
        <v>-2.2900000000001253E-3</v>
      </c>
      <c r="Y47" s="35">
        <f t="shared" si="7"/>
        <v>-23</v>
      </c>
      <c r="Z47" s="78" t="s">
        <v>127</v>
      </c>
    </row>
    <row r="48" spans="2:26" x14ac:dyDescent="0.2">
      <c r="B48" s="37">
        <v>40</v>
      </c>
      <c r="C48" s="120">
        <f t="shared" si="2"/>
        <v>1660213.9217816896</v>
      </c>
      <c r="D48" s="120"/>
      <c r="E48" s="37">
        <v>2017</v>
      </c>
      <c r="F48" s="59">
        <v>43391</v>
      </c>
      <c r="G48" s="37" t="s">
        <v>1</v>
      </c>
      <c r="H48" s="121">
        <v>1.1742699999999999</v>
      </c>
      <c r="I48" s="121"/>
      <c r="J48" s="37">
        <f t="shared" si="0"/>
        <v>23</v>
      </c>
      <c r="K48" s="120">
        <f t="shared" si="1"/>
        <v>49806.417653450684</v>
      </c>
      <c r="L48" s="120"/>
      <c r="M48" s="60">
        <f t="shared" si="3"/>
        <v>2.1654964197152471</v>
      </c>
      <c r="N48" s="37">
        <v>2017</v>
      </c>
      <c r="O48" s="59">
        <v>43391</v>
      </c>
      <c r="P48" s="122">
        <v>1.1765600000000001</v>
      </c>
      <c r="Q48" s="123"/>
      <c r="R48" s="124">
        <f t="shared" si="4"/>
        <v>-49589.868011481871</v>
      </c>
      <c r="S48" s="124"/>
      <c r="T48" s="125">
        <f t="shared" si="5"/>
        <v>-23</v>
      </c>
      <c r="U48" s="125"/>
      <c r="W48" s="67">
        <v>1.1765600000000001</v>
      </c>
      <c r="X48" s="36">
        <f t="shared" si="6"/>
        <v>2.2900000000001253E-3</v>
      </c>
      <c r="Y48" s="35">
        <f t="shared" si="7"/>
        <v>23</v>
      </c>
      <c r="Z48" s="78"/>
    </row>
    <row r="49" spans="2:26" x14ac:dyDescent="0.2">
      <c r="B49" s="37">
        <v>41</v>
      </c>
      <c r="C49" s="120">
        <f t="shared" si="2"/>
        <v>1610624.0537702078</v>
      </c>
      <c r="D49" s="120"/>
      <c r="E49" s="37">
        <v>2017</v>
      </c>
      <c r="F49" s="59">
        <v>43392</v>
      </c>
      <c r="G49" s="37" t="s">
        <v>2</v>
      </c>
      <c r="H49" s="121">
        <v>1.1848700000000001</v>
      </c>
      <c r="I49" s="121"/>
      <c r="J49" s="37">
        <f t="shared" si="0"/>
        <v>23</v>
      </c>
      <c r="K49" s="120">
        <f t="shared" si="1"/>
        <v>48318.721613106231</v>
      </c>
      <c r="L49" s="120"/>
      <c r="M49" s="60">
        <f t="shared" si="3"/>
        <v>2.1008139831785315</v>
      </c>
      <c r="N49" s="37">
        <v>2017</v>
      </c>
      <c r="O49" s="59">
        <v>43393</v>
      </c>
      <c r="P49" s="122">
        <v>1.1842999999999999</v>
      </c>
      <c r="Q49" s="123"/>
      <c r="R49" s="124">
        <f t="shared" si="4"/>
        <v>-11974.639704121442</v>
      </c>
      <c r="S49" s="124"/>
      <c r="T49" s="125">
        <f t="shared" si="5"/>
        <v>-23</v>
      </c>
      <c r="U49" s="125"/>
      <c r="W49" s="67">
        <v>1.1826099999999999</v>
      </c>
      <c r="X49" s="36">
        <f t="shared" si="6"/>
        <v>-2.2600000000001508E-3</v>
      </c>
      <c r="Y49" s="35">
        <f t="shared" si="7"/>
        <v>-23</v>
      </c>
      <c r="Z49" s="61" t="s">
        <v>134</v>
      </c>
    </row>
    <row r="50" spans="2:26" x14ac:dyDescent="0.2">
      <c r="B50" s="37">
        <v>42</v>
      </c>
      <c r="C50" s="120">
        <f t="shared" si="2"/>
        <v>1598649.4140660863</v>
      </c>
      <c r="D50" s="120"/>
      <c r="E50" s="37">
        <v>2017</v>
      </c>
      <c r="F50" s="59">
        <v>43393</v>
      </c>
      <c r="G50" s="37" t="s">
        <v>1</v>
      </c>
      <c r="H50" s="121">
        <v>1.1821699999999999</v>
      </c>
      <c r="I50" s="121"/>
      <c r="J50" s="37">
        <f t="shared" si="0"/>
        <v>37</v>
      </c>
      <c r="K50" s="120">
        <f t="shared" si="1"/>
        <v>47959.48242198259</v>
      </c>
      <c r="L50" s="120"/>
      <c r="M50" s="60">
        <f t="shared" si="3"/>
        <v>1.2962022276211509</v>
      </c>
      <c r="N50" s="37">
        <v>2017</v>
      </c>
      <c r="O50" s="59">
        <v>43396</v>
      </c>
      <c r="P50" s="122">
        <v>1.1773400000000001</v>
      </c>
      <c r="Q50" s="123"/>
      <c r="R50" s="124">
        <f t="shared" si="4"/>
        <v>62606.567594100168</v>
      </c>
      <c r="S50" s="124"/>
      <c r="T50" s="125">
        <f t="shared" si="5"/>
        <v>48.299999999998903</v>
      </c>
      <c r="U50" s="125"/>
      <c r="W50" s="67">
        <v>1.1857899999999999</v>
      </c>
      <c r="X50" s="36">
        <f t="shared" si="6"/>
        <v>3.6199999999999566E-3</v>
      </c>
      <c r="Y50" s="35">
        <f t="shared" si="7"/>
        <v>37</v>
      </c>
      <c r="Z50" s="78" t="s">
        <v>135</v>
      </c>
    </row>
    <row r="51" spans="2:26" x14ac:dyDescent="0.2">
      <c r="B51" s="37">
        <v>43</v>
      </c>
      <c r="C51" s="120">
        <f t="shared" si="2"/>
        <v>1661255.9816601865</v>
      </c>
      <c r="D51" s="120"/>
      <c r="E51" s="37">
        <v>2017</v>
      </c>
      <c r="F51" s="59">
        <v>43396</v>
      </c>
      <c r="G51" s="37" t="s">
        <v>1</v>
      </c>
      <c r="H51" s="121">
        <v>1.1759900000000001</v>
      </c>
      <c r="I51" s="121"/>
      <c r="J51" s="37">
        <f t="shared" si="0"/>
        <v>18</v>
      </c>
      <c r="K51" s="120">
        <f t="shared" si="1"/>
        <v>49837.679449805597</v>
      </c>
      <c r="L51" s="120"/>
      <c r="M51" s="60">
        <f t="shared" si="3"/>
        <v>2.7687599694336442</v>
      </c>
      <c r="N51" s="37">
        <v>2017</v>
      </c>
      <c r="O51" s="59">
        <v>43397</v>
      </c>
      <c r="P51" s="122">
        <v>1.17563</v>
      </c>
      <c r="Q51" s="123"/>
      <c r="R51" s="124">
        <f t="shared" si="4"/>
        <v>9967.5358899649382</v>
      </c>
      <c r="S51" s="124"/>
      <c r="T51" s="125">
        <f t="shared" si="5"/>
        <v>3.6000000000013799</v>
      </c>
      <c r="U51" s="125"/>
      <c r="W51" s="67">
        <v>1.1777299999999999</v>
      </c>
      <c r="X51" s="36">
        <f t="shared" si="6"/>
        <v>1.7399999999998528E-3</v>
      </c>
      <c r="Y51" s="35">
        <f t="shared" si="7"/>
        <v>18</v>
      </c>
      <c r="Z51" s="78" t="s">
        <v>135</v>
      </c>
    </row>
    <row r="52" spans="2:26" x14ac:dyDescent="0.2">
      <c r="B52" s="37">
        <v>44</v>
      </c>
      <c r="C52" s="120">
        <f t="shared" si="2"/>
        <v>1671223.5175501516</v>
      </c>
      <c r="D52" s="120"/>
      <c r="E52" s="37">
        <v>2017</v>
      </c>
      <c r="F52" s="59">
        <v>43398</v>
      </c>
      <c r="G52" s="37" t="s">
        <v>2</v>
      </c>
      <c r="H52" s="121">
        <v>1.1801699999999999</v>
      </c>
      <c r="I52" s="121"/>
      <c r="J52" s="37">
        <f t="shared" si="0"/>
        <v>26</v>
      </c>
      <c r="K52" s="120">
        <f t="shared" si="1"/>
        <v>50136.705526504542</v>
      </c>
      <c r="L52" s="120"/>
      <c r="M52" s="60">
        <f t="shared" si="3"/>
        <v>1.9283348279424823</v>
      </c>
      <c r="N52" s="37">
        <v>2017</v>
      </c>
      <c r="O52" s="59">
        <v>43399</v>
      </c>
      <c r="P52" s="122">
        <v>1.18126</v>
      </c>
      <c r="Q52" s="123"/>
      <c r="R52" s="124">
        <f t="shared" si="4"/>
        <v>21018.849624573737</v>
      </c>
      <c r="S52" s="124"/>
      <c r="T52" s="125">
        <f t="shared" si="5"/>
        <v>10.900000000000354</v>
      </c>
      <c r="U52" s="125"/>
      <c r="W52" s="67">
        <v>1.1776599999999999</v>
      </c>
      <c r="X52" s="36">
        <f t="shared" si="6"/>
        <v>-2.5100000000000122E-3</v>
      </c>
      <c r="Y52" s="35">
        <f t="shared" si="7"/>
        <v>-26</v>
      </c>
      <c r="Z52" s="61" t="s">
        <v>134</v>
      </c>
    </row>
    <row r="53" spans="2:26" x14ac:dyDescent="0.2">
      <c r="B53" s="37">
        <v>45</v>
      </c>
      <c r="C53" s="120">
        <f t="shared" si="2"/>
        <v>1692242.3671747253</v>
      </c>
      <c r="D53" s="120"/>
      <c r="E53" s="37">
        <v>2017</v>
      </c>
      <c r="F53" s="59">
        <v>43403</v>
      </c>
      <c r="G53" s="37" t="s">
        <v>2</v>
      </c>
      <c r="H53" s="121">
        <v>1.1634599999999999</v>
      </c>
      <c r="I53" s="121"/>
      <c r="J53" s="37">
        <f t="shared" si="0"/>
        <v>21.999999999999996</v>
      </c>
      <c r="K53" s="120">
        <f t="shared" si="1"/>
        <v>50767.271015241757</v>
      </c>
      <c r="L53" s="120"/>
      <c r="M53" s="60">
        <f t="shared" si="3"/>
        <v>2.3076032279655347</v>
      </c>
      <c r="N53" s="37">
        <v>2017</v>
      </c>
      <c r="O53" s="59">
        <v>43405</v>
      </c>
      <c r="P53" s="122">
        <v>1.1625099999999999</v>
      </c>
      <c r="Q53" s="123"/>
      <c r="R53" s="124">
        <f t="shared" si="4"/>
        <v>-21922.230665672727</v>
      </c>
      <c r="S53" s="124"/>
      <c r="T53" s="125">
        <f t="shared" si="5"/>
        <v>-21.999999999999996</v>
      </c>
      <c r="U53" s="125"/>
      <c r="W53" s="67">
        <v>1.16126</v>
      </c>
      <c r="X53" s="36">
        <f t="shared" si="6"/>
        <v>-2.1999999999999797E-3</v>
      </c>
      <c r="Y53" s="35">
        <f t="shared" si="7"/>
        <v>-21.999999999999996</v>
      </c>
    </row>
    <row r="54" spans="2:26" x14ac:dyDescent="0.2">
      <c r="B54" s="37">
        <v>46</v>
      </c>
      <c r="C54" s="120">
        <f t="shared" si="2"/>
        <v>1670320.1365090525</v>
      </c>
      <c r="D54" s="120"/>
      <c r="E54" s="37">
        <v>2017</v>
      </c>
      <c r="F54" s="59">
        <v>43406</v>
      </c>
      <c r="G54" s="37" t="s">
        <v>1</v>
      </c>
      <c r="H54" s="121">
        <v>1.16395</v>
      </c>
      <c r="I54" s="121"/>
      <c r="J54" s="37">
        <f t="shared" si="0"/>
        <v>23.999999999999996</v>
      </c>
      <c r="K54" s="120">
        <f t="shared" si="1"/>
        <v>50109.60409527157</v>
      </c>
      <c r="L54" s="120"/>
      <c r="M54" s="60">
        <f t="shared" si="3"/>
        <v>2.0879001706363156</v>
      </c>
      <c r="N54" s="37">
        <v>2017</v>
      </c>
      <c r="O54" s="59">
        <v>43406</v>
      </c>
      <c r="P54" s="122">
        <v>1.1662600000000001</v>
      </c>
      <c r="Q54" s="123"/>
      <c r="R54" s="124">
        <f t="shared" si="4"/>
        <v>-48230.493941699606</v>
      </c>
      <c r="S54" s="124"/>
      <c r="T54" s="125">
        <f t="shared" si="5"/>
        <v>-23.999999999999996</v>
      </c>
      <c r="U54" s="125"/>
      <c r="W54" s="67">
        <v>1.1662600000000001</v>
      </c>
      <c r="X54" s="36">
        <f t="shared" si="6"/>
        <v>2.3100000000000342E-3</v>
      </c>
      <c r="Y54" s="35">
        <f t="shared" si="7"/>
        <v>23.999999999999996</v>
      </c>
      <c r="Z54" s="78"/>
    </row>
    <row r="55" spans="2:26" x14ac:dyDescent="0.2">
      <c r="B55" s="37">
        <v>47</v>
      </c>
      <c r="C55" s="120">
        <f t="shared" si="2"/>
        <v>1622089.6425673529</v>
      </c>
      <c r="D55" s="120"/>
      <c r="E55" s="37">
        <v>2017</v>
      </c>
      <c r="F55" s="59">
        <v>43407</v>
      </c>
      <c r="G55" s="37" t="s">
        <v>1</v>
      </c>
      <c r="H55" s="121">
        <v>1.1639699999999999</v>
      </c>
      <c r="I55" s="121"/>
      <c r="J55" s="37">
        <f t="shared" si="0"/>
        <v>20</v>
      </c>
      <c r="K55" s="120">
        <f t="shared" si="1"/>
        <v>48662.689277020581</v>
      </c>
      <c r="L55" s="120"/>
      <c r="M55" s="60">
        <f t="shared" si="3"/>
        <v>2.4331344638510291</v>
      </c>
      <c r="N55" s="37">
        <v>2017</v>
      </c>
      <c r="O55" s="59">
        <v>43413</v>
      </c>
      <c r="P55" s="122">
        <v>1.1611</v>
      </c>
      <c r="Q55" s="123"/>
      <c r="R55" s="124">
        <f t="shared" si="4"/>
        <v>69830.959112522789</v>
      </c>
      <c r="S55" s="124"/>
      <c r="T55" s="125">
        <f t="shared" si="5"/>
        <v>28.699999999999282</v>
      </c>
      <c r="U55" s="125"/>
      <c r="W55" s="67">
        <v>1.16587</v>
      </c>
      <c r="X55" s="36">
        <f t="shared" si="6"/>
        <v>1.9000000000000128E-3</v>
      </c>
      <c r="Y55" s="35">
        <f t="shared" si="7"/>
        <v>20</v>
      </c>
    </row>
    <row r="56" spans="2:26" x14ac:dyDescent="0.2">
      <c r="B56" s="37">
        <v>48</v>
      </c>
      <c r="C56" s="120">
        <f t="shared" si="2"/>
        <v>1691920.6016798757</v>
      </c>
      <c r="D56" s="120"/>
      <c r="E56" s="37">
        <v>2017</v>
      </c>
      <c r="F56" s="59">
        <v>43417</v>
      </c>
      <c r="G56" s="37" t="s">
        <v>1</v>
      </c>
      <c r="H56" s="121">
        <v>1.16442</v>
      </c>
      <c r="I56" s="121"/>
      <c r="J56" s="37">
        <f t="shared" si="0"/>
        <v>15</v>
      </c>
      <c r="K56" s="120">
        <f t="shared" si="1"/>
        <v>50757.618050396268</v>
      </c>
      <c r="L56" s="120"/>
      <c r="M56" s="60">
        <f t="shared" si="3"/>
        <v>3.3838412033597511</v>
      </c>
      <c r="N56" s="37">
        <v>2017</v>
      </c>
      <c r="O56" s="59">
        <v>43417</v>
      </c>
      <c r="P56" s="122">
        <v>1.16584</v>
      </c>
      <c r="Q56" s="123"/>
      <c r="R56" s="124">
        <f t="shared" si="4"/>
        <v>-48050.54508770768</v>
      </c>
      <c r="S56" s="124"/>
      <c r="T56" s="125">
        <f t="shared" si="5"/>
        <v>-15</v>
      </c>
      <c r="U56" s="125"/>
      <c r="W56" s="67">
        <v>1.16584</v>
      </c>
      <c r="X56" s="36">
        <f t="shared" si="6"/>
        <v>1.4199999999999768E-3</v>
      </c>
      <c r="Y56" s="35">
        <f t="shared" si="7"/>
        <v>15</v>
      </c>
    </row>
    <row r="57" spans="2:26" x14ac:dyDescent="0.2">
      <c r="B57" s="37">
        <v>49</v>
      </c>
      <c r="C57" s="120">
        <f t="shared" si="2"/>
        <v>1643870.0565921681</v>
      </c>
      <c r="D57" s="120"/>
      <c r="E57" s="37">
        <v>2017</v>
      </c>
      <c r="F57" s="59">
        <v>43418</v>
      </c>
      <c r="G57" s="37" t="s">
        <v>2</v>
      </c>
      <c r="H57" s="121">
        <v>1.1696899999999999</v>
      </c>
      <c r="I57" s="121"/>
      <c r="J57" s="37">
        <f t="shared" si="0"/>
        <v>33</v>
      </c>
      <c r="K57" s="120">
        <f t="shared" si="1"/>
        <v>49316.101697765043</v>
      </c>
      <c r="L57" s="120"/>
      <c r="M57" s="60">
        <f t="shared" si="3"/>
        <v>1.4944273241746981</v>
      </c>
      <c r="N57" s="37">
        <v>2017</v>
      </c>
      <c r="O57" s="59">
        <v>43420</v>
      </c>
      <c r="P57" s="122">
        <v>1.1784600000000001</v>
      </c>
      <c r="Q57" s="123"/>
      <c r="R57" s="124">
        <f t="shared" si="4"/>
        <v>131061.27633012351</v>
      </c>
      <c r="S57" s="124"/>
      <c r="T57" s="125">
        <f t="shared" si="5"/>
        <v>87.700000000001666</v>
      </c>
      <c r="U57" s="125"/>
      <c r="W57" s="67">
        <v>1.16648</v>
      </c>
      <c r="X57" s="36">
        <f t="shared" si="6"/>
        <v>-3.2099999999999351E-3</v>
      </c>
      <c r="Y57" s="35">
        <f t="shared" si="7"/>
        <v>-33</v>
      </c>
    </row>
    <row r="58" spans="2:26" x14ac:dyDescent="0.2">
      <c r="B58" s="37">
        <v>50</v>
      </c>
      <c r="C58" s="120">
        <f t="shared" si="2"/>
        <v>1774931.3329222915</v>
      </c>
      <c r="D58" s="120"/>
      <c r="E58" s="37">
        <v>2017</v>
      </c>
      <c r="F58" s="59">
        <v>43420</v>
      </c>
      <c r="G58" s="37" t="s">
        <v>2</v>
      </c>
      <c r="H58" s="121">
        <v>1.17805</v>
      </c>
      <c r="I58" s="121"/>
      <c r="J58" s="37">
        <f t="shared" si="0"/>
        <v>20</v>
      </c>
      <c r="K58" s="120">
        <f t="shared" si="1"/>
        <v>53247.939987668746</v>
      </c>
      <c r="L58" s="120"/>
      <c r="M58" s="60">
        <f t="shared" si="3"/>
        <v>2.6623969993834371</v>
      </c>
      <c r="N58" s="37">
        <v>2017</v>
      </c>
      <c r="O58" s="59">
        <v>43420</v>
      </c>
      <c r="P58" s="122">
        <v>1.1760699999999999</v>
      </c>
      <c r="Q58" s="123"/>
      <c r="R58" s="124">
        <f t="shared" si="4"/>
        <v>-52715.460587794529</v>
      </c>
      <c r="S58" s="124"/>
      <c r="T58" s="125">
        <f t="shared" si="5"/>
        <v>-20</v>
      </c>
      <c r="U58" s="125"/>
      <c r="W58" s="67">
        <v>1.1760699999999999</v>
      </c>
      <c r="X58" s="36">
        <f t="shared" si="6"/>
        <v>-1.9800000000000928E-3</v>
      </c>
      <c r="Y58" s="35">
        <f t="shared" si="7"/>
        <v>-20</v>
      </c>
    </row>
    <row r="59" spans="2:26" x14ac:dyDescent="0.2">
      <c r="B59" s="37">
        <v>51</v>
      </c>
      <c r="C59" s="120">
        <f t="shared" si="2"/>
        <v>1722215.872334497</v>
      </c>
      <c r="D59" s="120"/>
      <c r="E59" s="37">
        <v>2017</v>
      </c>
      <c r="F59" s="59">
        <v>43421</v>
      </c>
      <c r="G59" s="37" t="s">
        <v>1</v>
      </c>
      <c r="H59" s="121">
        <v>1.1786000000000001</v>
      </c>
      <c r="I59" s="121"/>
      <c r="J59" s="37">
        <f t="shared" si="0"/>
        <v>26.999999999999996</v>
      </c>
      <c r="K59" s="120">
        <f t="shared" si="1"/>
        <v>51666.476170034912</v>
      </c>
      <c r="L59" s="120"/>
      <c r="M59" s="60">
        <f t="shared" si="3"/>
        <v>1.9135731914827747</v>
      </c>
      <c r="N59" s="37">
        <v>2017</v>
      </c>
      <c r="O59" s="59">
        <v>43421</v>
      </c>
      <c r="P59" s="122">
        <v>1.18123</v>
      </c>
      <c r="Q59" s="123"/>
      <c r="R59" s="124">
        <f t="shared" si="4"/>
        <v>-50326.974935995262</v>
      </c>
      <c r="S59" s="124"/>
      <c r="T59" s="125">
        <f t="shared" si="5"/>
        <v>-26.999999999999996</v>
      </c>
      <c r="U59" s="125"/>
      <c r="W59" s="67">
        <v>1.18123</v>
      </c>
      <c r="X59" s="36">
        <f t="shared" si="6"/>
        <v>2.6299999999999102E-3</v>
      </c>
      <c r="Y59" s="35">
        <f t="shared" si="7"/>
        <v>26.999999999999996</v>
      </c>
      <c r="Z59" s="61" t="s">
        <v>128</v>
      </c>
    </row>
    <row r="60" spans="2:26" x14ac:dyDescent="0.2">
      <c r="B60" s="37">
        <v>52</v>
      </c>
      <c r="C60" s="120">
        <f t="shared" si="2"/>
        <v>1671888.8973985019</v>
      </c>
      <c r="D60" s="120"/>
      <c r="E60" s="37">
        <v>2017</v>
      </c>
      <c r="F60" s="59">
        <v>43416</v>
      </c>
      <c r="G60" s="37" t="s">
        <v>1</v>
      </c>
      <c r="H60" s="121">
        <v>1.17201</v>
      </c>
      <c r="I60" s="121"/>
      <c r="J60" s="37">
        <f t="shared" si="0"/>
        <v>18</v>
      </c>
      <c r="K60" s="120">
        <f t="shared" si="1"/>
        <v>50156.666921955053</v>
      </c>
      <c r="L60" s="120"/>
      <c r="M60" s="60">
        <f t="shared" si="3"/>
        <v>2.7864814956641695</v>
      </c>
      <c r="N60" s="37">
        <v>2017</v>
      </c>
      <c r="O60" s="59">
        <v>43425</v>
      </c>
      <c r="P60" s="122">
        <v>1.1737299999999999</v>
      </c>
      <c r="Q60" s="123"/>
      <c r="R60" s="124">
        <f t="shared" si="4"/>
        <v>-47927.481725422149</v>
      </c>
      <c r="S60" s="124"/>
      <c r="T60" s="125">
        <f t="shared" si="5"/>
        <v>-18</v>
      </c>
      <c r="U60" s="125"/>
      <c r="W60" s="67">
        <v>1.1737299999999999</v>
      </c>
      <c r="X60" s="36">
        <f t="shared" si="6"/>
        <v>1.7199999999999438E-3</v>
      </c>
      <c r="Y60" s="35">
        <f t="shared" si="7"/>
        <v>18</v>
      </c>
      <c r="Z60" s="78"/>
    </row>
    <row r="61" spans="2:26" x14ac:dyDescent="0.2">
      <c r="B61" s="37">
        <v>53</v>
      </c>
      <c r="C61" s="120">
        <f t="shared" si="2"/>
        <v>1623961.4156730797</v>
      </c>
      <c r="D61" s="120"/>
      <c r="E61" s="37">
        <v>2017</v>
      </c>
      <c r="F61" s="59">
        <v>43428</v>
      </c>
      <c r="G61" s="37" t="s">
        <v>2</v>
      </c>
      <c r="H61" s="121">
        <v>1.1875100000000001</v>
      </c>
      <c r="I61" s="121"/>
      <c r="J61" s="37">
        <f t="shared" si="0"/>
        <v>20</v>
      </c>
      <c r="K61" s="120">
        <f t="shared" si="1"/>
        <v>48718.842470192387</v>
      </c>
      <c r="L61" s="120"/>
      <c r="M61" s="60">
        <f t="shared" si="3"/>
        <v>2.4359421235096193</v>
      </c>
      <c r="N61" s="37">
        <v>2017</v>
      </c>
      <c r="O61" s="59">
        <v>43431</v>
      </c>
      <c r="P61" s="122">
        <v>1.1921900000000001</v>
      </c>
      <c r="Q61" s="123"/>
      <c r="R61" s="124">
        <f t="shared" si="4"/>
        <v>114002.0913802506</v>
      </c>
      <c r="S61" s="124"/>
      <c r="T61" s="125">
        <f t="shared" si="5"/>
        <v>46.800000000000175</v>
      </c>
      <c r="U61" s="125"/>
      <c r="W61" s="67">
        <v>1.18554</v>
      </c>
      <c r="X61" s="36">
        <f t="shared" si="6"/>
        <v>-1.9700000000000273E-3</v>
      </c>
      <c r="Y61" s="35">
        <f t="shared" si="7"/>
        <v>-20</v>
      </c>
      <c r="Z61" s="61" t="s">
        <v>134</v>
      </c>
    </row>
    <row r="62" spans="2:26" x14ac:dyDescent="0.2">
      <c r="B62" s="37">
        <v>54</v>
      </c>
      <c r="C62" s="120">
        <f t="shared" si="2"/>
        <v>1737963.5070533303</v>
      </c>
      <c r="D62" s="120"/>
      <c r="E62" s="37">
        <v>2017</v>
      </c>
      <c r="F62" s="59">
        <v>43432</v>
      </c>
      <c r="G62" s="37" t="s">
        <v>1</v>
      </c>
      <c r="H62" s="121">
        <v>1.1876500000000001</v>
      </c>
      <c r="I62" s="121"/>
      <c r="J62" s="37">
        <f t="shared" si="0"/>
        <v>23</v>
      </c>
      <c r="K62" s="120">
        <f t="shared" si="1"/>
        <v>52138.905211599907</v>
      </c>
      <c r="L62" s="120"/>
      <c r="M62" s="60">
        <f t="shared" si="3"/>
        <v>2.266908922243474</v>
      </c>
      <c r="N62" s="37">
        <v>2017</v>
      </c>
      <c r="O62" s="59">
        <v>43433</v>
      </c>
      <c r="P62" s="122">
        <v>1.18553</v>
      </c>
      <c r="Q62" s="123"/>
      <c r="R62" s="124">
        <f t="shared" si="4"/>
        <v>48058.469151564408</v>
      </c>
      <c r="S62" s="124"/>
      <c r="T62" s="125">
        <f t="shared" si="5"/>
        <v>21.200000000001218</v>
      </c>
      <c r="U62" s="125"/>
      <c r="W62" s="67">
        <v>1.18991</v>
      </c>
      <c r="X62" s="36">
        <f t="shared" si="6"/>
        <v>2.2599999999999287E-3</v>
      </c>
      <c r="Y62" s="35">
        <f t="shared" si="7"/>
        <v>23</v>
      </c>
      <c r="Z62" s="78" t="s">
        <v>135</v>
      </c>
    </row>
    <row r="63" spans="2:26" x14ac:dyDescent="0.2">
      <c r="B63" s="37">
        <v>55</v>
      </c>
      <c r="C63" s="120">
        <f t="shared" si="2"/>
        <v>1786021.9762048947</v>
      </c>
      <c r="D63" s="120"/>
      <c r="E63" s="37">
        <v>2017</v>
      </c>
      <c r="F63" s="59">
        <v>43433</v>
      </c>
      <c r="G63" s="37" t="s">
        <v>2</v>
      </c>
      <c r="H63" s="121">
        <v>1.18557</v>
      </c>
      <c r="I63" s="121"/>
      <c r="J63" s="37">
        <f t="shared" si="0"/>
        <v>28</v>
      </c>
      <c r="K63" s="120">
        <f t="shared" si="1"/>
        <v>53580.659286146838</v>
      </c>
      <c r="L63" s="120"/>
      <c r="M63" s="60">
        <f t="shared" si="3"/>
        <v>1.9135949745052441</v>
      </c>
      <c r="N63" s="37">
        <v>2017</v>
      </c>
      <c r="O63" s="59">
        <v>43434</v>
      </c>
      <c r="P63" s="122">
        <v>1.1846099999999999</v>
      </c>
      <c r="Q63" s="123"/>
      <c r="R63" s="124">
        <f t="shared" si="4"/>
        <v>-18370.511755251719</v>
      </c>
      <c r="S63" s="124"/>
      <c r="T63" s="125">
        <f t="shared" si="5"/>
        <v>-28</v>
      </c>
      <c r="U63" s="125"/>
      <c r="W63" s="67">
        <v>1.1828399999999999</v>
      </c>
      <c r="X63" s="36">
        <f t="shared" si="6"/>
        <v>-2.7300000000001212E-3</v>
      </c>
      <c r="Y63" s="35">
        <f t="shared" si="7"/>
        <v>-28</v>
      </c>
      <c r="Z63" s="78"/>
    </row>
    <row r="64" spans="2:26" x14ac:dyDescent="0.2">
      <c r="B64" s="37">
        <v>56</v>
      </c>
      <c r="C64" s="120">
        <f t="shared" si="2"/>
        <v>1767651.4644496429</v>
      </c>
      <c r="D64" s="120"/>
      <c r="E64" s="37">
        <v>2017</v>
      </c>
      <c r="F64" s="59">
        <v>43435</v>
      </c>
      <c r="G64" s="37" t="s">
        <v>1</v>
      </c>
      <c r="H64" s="121">
        <v>1.18997</v>
      </c>
      <c r="I64" s="121"/>
      <c r="J64" s="37">
        <f t="shared" si="0"/>
        <v>29.999999999999996</v>
      </c>
      <c r="K64" s="120">
        <f t="shared" si="1"/>
        <v>53029.543933489287</v>
      </c>
      <c r="L64" s="120"/>
      <c r="M64" s="60">
        <f t="shared" si="3"/>
        <v>1.7676514644496431</v>
      </c>
      <c r="N64" s="37">
        <v>2017</v>
      </c>
      <c r="O64" s="59">
        <v>43435</v>
      </c>
      <c r="P64" s="122">
        <v>1.19295</v>
      </c>
      <c r="Q64" s="123"/>
      <c r="R64" s="124">
        <f t="shared" si="4"/>
        <v>-52676.013640599056</v>
      </c>
      <c r="S64" s="124"/>
      <c r="T64" s="125">
        <f t="shared" si="5"/>
        <v>-29.999999999999996</v>
      </c>
      <c r="U64" s="125"/>
      <c r="W64" s="67">
        <v>1.19295</v>
      </c>
      <c r="X64" s="36">
        <f t="shared" si="6"/>
        <v>2.9799999999999827E-3</v>
      </c>
      <c r="Y64" s="35">
        <f t="shared" si="7"/>
        <v>29.999999999999996</v>
      </c>
      <c r="Z64" s="61" t="s">
        <v>128</v>
      </c>
    </row>
    <row r="65" spans="2:26" x14ac:dyDescent="0.2">
      <c r="B65" s="37">
        <v>57</v>
      </c>
      <c r="C65" s="120">
        <f t="shared" si="2"/>
        <v>1714975.4508090438</v>
      </c>
      <c r="D65" s="120"/>
      <c r="E65" s="37">
        <v>2017</v>
      </c>
      <c r="F65" s="59">
        <v>43438</v>
      </c>
      <c r="G65" s="37" t="s">
        <v>2</v>
      </c>
      <c r="H65" s="121">
        <v>1.18526</v>
      </c>
      <c r="I65" s="121"/>
      <c r="J65" s="37">
        <f t="shared" si="0"/>
        <v>10</v>
      </c>
      <c r="K65" s="120">
        <f t="shared" si="1"/>
        <v>51449.263524271315</v>
      </c>
      <c r="L65" s="120"/>
      <c r="M65" s="60">
        <f t="shared" si="3"/>
        <v>5.1449263524271318</v>
      </c>
      <c r="N65" s="37">
        <v>2017</v>
      </c>
      <c r="O65" s="59">
        <v>43439</v>
      </c>
      <c r="P65" s="122">
        <v>1.18432</v>
      </c>
      <c r="Q65" s="123"/>
      <c r="R65" s="124">
        <f t="shared" si="4"/>
        <v>-48362.307712811998</v>
      </c>
      <c r="S65" s="124"/>
      <c r="T65" s="125">
        <f t="shared" si="5"/>
        <v>-10</v>
      </c>
      <c r="U65" s="125"/>
      <c r="W65" s="67">
        <v>1.18432</v>
      </c>
      <c r="X65" s="36">
        <f t="shared" si="6"/>
        <v>-9.3999999999994088E-4</v>
      </c>
      <c r="Y65" s="35">
        <f t="shared" si="7"/>
        <v>-10</v>
      </c>
      <c r="Z65" s="78" t="s">
        <v>127</v>
      </c>
    </row>
    <row r="66" spans="2:26" x14ac:dyDescent="0.2">
      <c r="B66" s="37">
        <v>58</v>
      </c>
      <c r="C66" s="120">
        <f t="shared" si="2"/>
        <v>1666613.1430962319</v>
      </c>
      <c r="D66" s="120"/>
      <c r="E66" s="37">
        <v>2017</v>
      </c>
      <c r="F66" s="59">
        <v>43439</v>
      </c>
      <c r="G66" s="37" t="s">
        <v>1</v>
      </c>
      <c r="H66" s="121">
        <v>1.18451</v>
      </c>
      <c r="I66" s="121"/>
      <c r="J66" s="37">
        <f t="shared" si="0"/>
        <v>23</v>
      </c>
      <c r="K66" s="120">
        <f t="shared" si="1"/>
        <v>49998.394292886951</v>
      </c>
      <c r="L66" s="120"/>
      <c r="M66" s="60">
        <f t="shared" si="3"/>
        <v>2.1738432301255197</v>
      </c>
      <c r="N66" s="37">
        <v>2017</v>
      </c>
      <c r="O66" s="59">
        <v>43440</v>
      </c>
      <c r="P66" s="122">
        <v>1.18313</v>
      </c>
      <c r="Q66" s="123"/>
      <c r="R66" s="124">
        <f t="shared" si="4"/>
        <v>29999.036575730795</v>
      </c>
      <c r="S66" s="124"/>
      <c r="T66" s="125">
        <f t="shared" si="5"/>
        <v>13.799999999999368</v>
      </c>
      <c r="U66" s="125"/>
      <c r="W66" s="67">
        <v>1.1867300000000001</v>
      </c>
      <c r="X66" s="36">
        <f t="shared" si="6"/>
        <v>2.2200000000001108E-3</v>
      </c>
      <c r="Y66" s="35">
        <f t="shared" si="7"/>
        <v>23</v>
      </c>
      <c r="Z66" s="78" t="s">
        <v>135</v>
      </c>
    </row>
    <row r="67" spans="2:26" x14ac:dyDescent="0.2">
      <c r="B67" s="37">
        <v>59</v>
      </c>
      <c r="C67" s="120">
        <f t="shared" si="2"/>
        <v>1696612.1796719627</v>
      </c>
      <c r="D67" s="120"/>
      <c r="E67" s="37">
        <v>2017</v>
      </c>
      <c r="F67" s="59">
        <v>43440</v>
      </c>
      <c r="G67" s="37" t="s">
        <v>1</v>
      </c>
      <c r="H67" s="121">
        <v>1.1798900000000001</v>
      </c>
      <c r="I67" s="121"/>
      <c r="J67" s="37">
        <f t="shared" si="0"/>
        <v>24.999999999999996</v>
      </c>
      <c r="K67" s="120">
        <f t="shared" si="1"/>
        <v>50898.365390158884</v>
      </c>
      <c r="L67" s="120"/>
      <c r="M67" s="60">
        <f t="shared" si="3"/>
        <v>2.0359346156063558</v>
      </c>
      <c r="N67" s="37">
        <v>2017</v>
      </c>
      <c r="O67" s="59">
        <v>43441</v>
      </c>
      <c r="P67" s="122">
        <v>1.1805399999999999</v>
      </c>
      <c r="Q67" s="123"/>
      <c r="R67" s="124">
        <f t="shared" si="4"/>
        <v>-13233.575001437595</v>
      </c>
      <c r="S67" s="124"/>
      <c r="T67" s="125">
        <f t="shared" si="5"/>
        <v>-24.999999999999996</v>
      </c>
      <c r="U67" s="125"/>
      <c r="W67" s="67">
        <v>1.1823600000000001</v>
      </c>
      <c r="X67" s="36">
        <f t="shared" si="6"/>
        <v>2.4699999999999722E-3</v>
      </c>
      <c r="Y67" s="35">
        <f t="shared" si="7"/>
        <v>24.999999999999996</v>
      </c>
      <c r="Z67" s="78" t="s">
        <v>135</v>
      </c>
    </row>
    <row r="68" spans="2:26" x14ac:dyDescent="0.2">
      <c r="B68" s="37">
        <v>60</v>
      </c>
      <c r="C68" s="120">
        <f t="shared" si="2"/>
        <v>1683378.6046705251</v>
      </c>
      <c r="D68" s="120"/>
      <c r="E68" s="37">
        <v>2017</v>
      </c>
      <c r="F68" s="59">
        <v>43442</v>
      </c>
      <c r="G68" s="37" t="s">
        <v>1</v>
      </c>
      <c r="H68" s="121">
        <v>1.1750700000000001</v>
      </c>
      <c r="I68" s="121"/>
      <c r="J68" s="37">
        <f t="shared" si="0"/>
        <v>18</v>
      </c>
      <c r="K68" s="120">
        <f t="shared" si="1"/>
        <v>50501.35814011575</v>
      </c>
      <c r="L68" s="120"/>
      <c r="M68" s="60">
        <f t="shared" si="3"/>
        <v>2.8056310077842079</v>
      </c>
      <c r="N68" s="37">
        <v>2017</v>
      </c>
      <c r="O68" s="59" t="s">
        <v>137</v>
      </c>
      <c r="P68" s="122">
        <v>1.1754100000000001</v>
      </c>
      <c r="Q68" s="123"/>
      <c r="R68" s="124">
        <f t="shared" si="4"/>
        <v>-9539.1454264665026</v>
      </c>
      <c r="S68" s="124"/>
      <c r="T68" s="125">
        <f t="shared" si="5"/>
        <v>-18</v>
      </c>
      <c r="U68" s="125"/>
      <c r="W68" s="67">
        <v>1.1767700000000001</v>
      </c>
      <c r="X68" s="36">
        <f t="shared" si="6"/>
        <v>1.7000000000000348E-3</v>
      </c>
      <c r="Y68" s="35">
        <f t="shared" si="7"/>
        <v>18</v>
      </c>
      <c r="Z68" s="61" t="s">
        <v>128</v>
      </c>
    </row>
    <row r="69" spans="2:26" x14ac:dyDescent="0.2">
      <c r="B69" s="37">
        <v>61</v>
      </c>
      <c r="C69" s="120">
        <f t="shared" si="2"/>
        <v>1673839.4592440585</v>
      </c>
      <c r="D69" s="120"/>
      <c r="E69" s="37">
        <v>2017</v>
      </c>
      <c r="F69" s="59">
        <v>43445</v>
      </c>
      <c r="G69" s="37" t="s">
        <v>1</v>
      </c>
      <c r="H69" s="121">
        <v>1.17822</v>
      </c>
      <c r="I69" s="121"/>
      <c r="J69" s="37">
        <f t="shared" si="0"/>
        <v>12.000000000000002</v>
      </c>
      <c r="K69" s="120">
        <f t="shared" si="1"/>
        <v>50215.183777321756</v>
      </c>
      <c r="L69" s="120"/>
      <c r="M69" s="60">
        <f t="shared" si="3"/>
        <v>4.1845986481101454</v>
      </c>
      <c r="N69" s="37">
        <v>2017</v>
      </c>
      <c r="O69" s="59">
        <v>43445</v>
      </c>
      <c r="P69" s="122">
        <v>1.17798</v>
      </c>
      <c r="Q69" s="123"/>
      <c r="R69" s="124">
        <f t="shared" si="4"/>
        <v>10043.0367554651</v>
      </c>
      <c r="S69" s="124"/>
      <c r="T69" s="125">
        <f t="shared" si="5"/>
        <v>2.4000000000001798</v>
      </c>
      <c r="U69" s="125"/>
      <c r="W69" s="67">
        <v>1.1794199999999999</v>
      </c>
      <c r="X69" s="36">
        <f t="shared" si="6"/>
        <v>1.1999999999998678E-3</v>
      </c>
      <c r="Y69" s="35">
        <f t="shared" si="7"/>
        <v>12.000000000000002</v>
      </c>
      <c r="Z69" s="78"/>
    </row>
    <row r="70" spans="2:26" x14ac:dyDescent="0.2">
      <c r="B70" s="37">
        <v>62</v>
      </c>
      <c r="C70" s="120">
        <f t="shared" si="2"/>
        <v>1683882.4959995237</v>
      </c>
      <c r="D70" s="120"/>
      <c r="E70" s="37">
        <v>2017</v>
      </c>
      <c r="F70" s="59">
        <v>43447</v>
      </c>
      <c r="G70" s="37" t="s">
        <v>2</v>
      </c>
      <c r="H70" s="121">
        <v>1.17502</v>
      </c>
      <c r="I70" s="121"/>
      <c r="J70" s="37">
        <f t="shared" si="0"/>
        <v>8</v>
      </c>
      <c r="K70" s="120">
        <f t="shared" si="1"/>
        <v>50516.474879985712</v>
      </c>
      <c r="L70" s="120"/>
      <c r="M70" s="60">
        <f t="shared" si="3"/>
        <v>6.3145593599982144</v>
      </c>
      <c r="N70" s="37">
        <v>2017</v>
      </c>
      <c r="O70" s="59">
        <v>43447</v>
      </c>
      <c r="P70" s="122">
        <v>1.1742300000000001</v>
      </c>
      <c r="Q70" s="123"/>
      <c r="R70" s="124">
        <f t="shared" si="4"/>
        <v>-49885.018943976196</v>
      </c>
      <c r="S70" s="124"/>
      <c r="T70" s="125">
        <f t="shared" si="5"/>
        <v>-8</v>
      </c>
      <c r="U70" s="125"/>
      <c r="W70" s="67">
        <v>1.1742300000000001</v>
      </c>
      <c r="X70" s="36">
        <f t="shared" si="6"/>
        <v>-7.8999999999984638E-4</v>
      </c>
      <c r="Y70" s="35">
        <f t="shared" si="7"/>
        <v>-8</v>
      </c>
    </row>
    <row r="71" spans="2:26" x14ac:dyDescent="0.2">
      <c r="B71" s="37">
        <v>63</v>
      </c>
      <c r="C71" s="120">
        <f t="shared" si="2"/>
        <v>1633997.4770555475</v>
      </c>
      <c r="D71" s="120"/>
      <c r="E71" s="37">
        <v>2017</v>
      </c>
      <c r="F71" s="59">
        <v>43448</v>
      </c>
      <c r="G71" s="37" t="s">
        <v>1</v>
      </c>
      <c r="H71" s="121">
        <v>1.1814899999999999</v>
      </c>
      <c r="I71" s="121"/>
      <c r="J71" s="37">
        <f t="shared" si="0"/>
        <v>48.000000000000007</v>
      </c>
      <c r="K71" s="120">
        <f t="shared" si="1"/>
        <v>49019.924311666422</v>
      </c>
      <c r="L71" s="120"/>
      <c r="M71" s="60">
        <f t="shared" si="3"/>
        <v>1.021248423159717</v>
      </c>
      <c r="N71" s="37">
        <v>2017</v>
      </c>
      <c r="O71" s="59">
        <v>43449</v>
      </c>
      <c r="P71" s="122">
        <v>1.17971</v>
      </c>
      <c r="Q71" s="123"/>
      <c r="R71" s="124">
        <f t="shared" si="4"/>
        <v>18178.221932241868</v>
      </c>
      <c r="S71" s="124"/>
      <c r="T71" s="125">
        <f t="shared" si="5"/>
        <v>17.799999999998928</v>
      </c>
      <c r="U71" s="125"/>
      <c r="W71" s="67">
        <v>1.18624</v>
      </c>
      <c r="X71" s="36">
        <f t="shared" si="6"/>
        <v>4.750000000000032E-3</v>
      </c>
      <c r="Y71" s="35">
        <f t="shared" si="7"/>
        <v>48.000000000000007</v>
      </c>
      <c r="Z71" s="78" t="s">
        <v>135</v>
      </c>
    </row>
    <row r="72" spans="2:26" x14ac:dyDescent="0.2">
      <c r="B72" s="37">
        <v>64</v>
      </c>
      <c r="C72" s="120">
        <f t="shared" si="2"/>
        <v>1652175.6989877895</v>
      </c>
      <c r="D72" s="120"/>
      <c r="E72" s="37">
        <v>2017</v>
      </c>
      <c r="F72" s="59">
        <v>43449</v>
      </c>
      <c r="G72" s="37" t="s">
        <v>2</v>
      </c>
      <c r="H72" s="121">
        <v>1.1799500000000001</v>
      </c>
      <c r="I72" s="121"/>
      <c r="J72" s="37">
        <f t="shared" si="0"/>
        <v>21</v>
      </c>
      <c r="K72" s="120">
        <f t="shared" si="1"/>
        <v>49565.270969633682</v>
      </c>
      <c r="L72" s="120"/>
      <c r="M72" s="60">
        <f t="shared" si="3"/>
        <v>2.360250998553985</v>
      </c>
      <c r="N72" s="37">
        <v>2017</v>
      </c>
      <c r="O72" s="59">
        <v>43449</v>
      </c>
      <c r="P72" s="122">
        <v>1.1779200000000001</v>
      </c>
      <c r="Q72" s="123"/>
      <c r="R72" s="124">
        <f t="shared" si="4"/>
        <v>-47913.095270645332</v>
      </c>
      <c r="S72" s="124"/>
      <c r="T72" s="125">
        <f t="shared" si="5"/>
        <v>-21</v>
      </c>
      <c r="U72" s="125"/>
      <c r="W72" s="67">
        <v>1.1779200000000001</v>
      </c>
      <c r="X72" s="36">
        <f t="shared" si="6"/>
        <v>-2.0299999999999763E-3</v>
      </c>
      <c r="Y72" s="35">
        <f t="shared" si="7"/>
        <v>-21</v>
      </c>
    </row>
    <row r="73" spans="2:26" x14ac:dyDescent="0.2">
      <c r="B73" s="37">
        <v>65</v>
      </c>
      <c r="C73" s="120">
        <f t="shared" si="2"/>
        <v>1604262.6037171441</v>
      </c>
      <c r="D73" s="120"/>
      <c r="E73" s="37">
        <v>2017</v>
      </c>
      <c r="F73" s="59">
        <v>43455</v>
      </c>
      <c r="G73" s="37" t="s">
        <v>1</v>
      </c>
      <c r="H73" s="121">
        <v>1.1869400000000001</v>
      </c>
      <c r="I73" s="121"/>
      <c r="J73" s="37">
        <f t="shared" ref="J73:J108" si="8">ABS(Y73)</f>
        <v>21</v>
      </c>
      <c r="K73" s="120">
        <f t="shared" ref="K73:K108" si="9">IF(F73="","",C73*0.03)</f>
        <v>48127.878111514321</v>
      </c>
      <c r="L73" s="120"/>
      <c r="M73" s="60">
        <f t="shared" si="3"/>
        <v>2.29180371959592</v>
      </c>
      <c r="N73" s="37">
        <v>2017</v>
      </c>
      <c r="O73" s="59">
        <v>43456</v>
      </c>
      <c r="P73" s="122">
        <v>1.1861900000000001</v>
      </c>
      <c r="Q73" s="123"/>
      <c r="R73" s="124">
        <f t="shared" si="4"/>
        <v>17188.527896970052</v>
      </c>
      <c r="S73" s="124"/>
      <c r="T73" s="125">
        <f t="shared" si="5"/>
        <v>7.5000000000002842</v>
      </c>
      <c r="U73" s="125"/>
      <c r="W73" s="67">
        <v>1.18895</v>
      </c>
      <c r="X73" s="36">
        <f t="shared" si="6"/>
        <v>2.0099999999998452E-3</v>
      </c>
      <c r="Y73" s="35">
        <f t="shared" si="7"/>
        <v>21</v>
      </c>
    </row>
    <row r="74" spans="2:26" x14ac:dyDescent="0.2">
      <c r="B74" s="165">
        <v>66</v>
      </c>
      <c r="C74" s="166">
        <f t="shared" ref="C74:C108" si="10">IF(R73="","",C73+R73)</f>
        <v>1621451.1316141142</v>
      </c>
      <c r="D74" s="166"/>
      <c r="E74" s="165">
        <v>2017</v>
      </c>
      <c r="F74" s="167">
        <v>43461</v>
      </c>
      <c r="G74" s="165" t="s">
        <v>2</v>
      </c>
      <c r="H74" s="168">
        <v>1.1877899999999999</v>
      </c>
      <c r="I74" s="168"/>
      <c r="J74" s="165">
        <f t="shared" si="8"/>
        <v>16</v>
      </c>
      <c r="K74" s="166">
        <f t="shared" si="9"/>
        <v>48643.533948423421</v>
      </c>
      <c r="L74" s="166"/>
      <c r="M74" s="169">
        <f t="shared" ref="M74:M108" si="11">IF(J74="","",(K74/J74)/1000)</f>
        <v>3.0402208717764636</v>
      </c>
      <c r="N74" s="165">
        <v>2018</v>
      </c>
      <c r="O74" s="167">
        <v>43103</v>
      </c>
      <c r="P74" s="170">
        <v>1.2026300000000001</v>
      </c>
      <c r="Q74" s="171"/>
      <c r="R74" s="172">
        <f t="shared" ref="R74:R108" si="12">IF(O74="","",(IF(G74="売",H74-P74,P74-H74))*M74*10000000)</f>
        <v>451168.77737163287</v>
      </c>
      <c r="S74" s="172"/>
      <c r="T74" s="173">
        <f t="shared" ref="T74:T108" si="13">IF(O74="","",IF(R74&lt;0,J74*(-1),IF(G74="買",(P74-H74)*10000,(H74-P74)*10000)))</f>
        <v>148.40000000000185</v>
      </c>
      <c r="U74" s="173"/>
      <c r="V74" s="176"/>
      <c r="W74" s="177">
        <v>1.18621</v>
      </c>
      <c r="X74" s="178">
        <f t="shared" ref="X74:X108" si="14">W74-H74</f>
        <v>-1.5799999999999148E-3</v>
      </c>
      <c r="Y74" s="179">
        <f t="shared" si="7"/>
        <v>-16</v>
      </c>
      <c r="Z74" s="174" t="s">
        <v>140</v>
      </c>
    </row>
    <row r="75" spans="2:26" x14ac:dyDescent="0.2">
      <c r="B75" s="37">
        <v>67</v>
      </c>
      <c r="C75" s="120">
        <f t="shared" si="10"/>
        <v>2072619.908985747</v>
      </c>
      <c r="D75" s="120"/>
      <c r="E75" s="37">
        <v>2018</v>
      </c>
      <c r="F75" s="59">
        <v>43104</v>
      </c>
      <c r="G75" s="37" t="s">
        <v>2</v>
      </c>
      <c r="H75" s="121">
        <v>1.20468</v>
      </c>
      <c r="I75" s="121"/>
      <c r="J75" s="37">
        <f t="shared" si="8"/>
        <v>21.999999999999996</v>
      </c>
      <c r="K75" s="120">
        <f t="shared" si="9"/>
        <v>62178.597269572405</v>
      </c>
      <c r="L75" s="120"/>
      <c r="M75" s="60">
        <f t="shared" si="11"/>
        <v>2.8262998758896551</v>
      </c>
      <c r="N75" s="37">
        <v>2018</v>
      </c>
      <c r="O75" s="59">
        <v>43105</v>
      </c>
      <c r="P75" s="122">
        <v>1.20641</v>
      </c>
      <c r="Q75" s="123"/>
      <c r="R75" s="124">
        <f t="shared" si="12"/>
        <v>48894.987852891296</v>
      </c>
      <c r="S75" s="124"/>
      <c r="T75" s="125">
        <f t="shared" si="13"/>
        <v>17.300000000000093</v>
      </c>
      <c r="U75" s="125"/>
      <c r="W75" s="67">
        <v>1.20251</v>
      </c>
      <c r="X75" s="36">
        <f t="shared" si="14"/>
        <v>-2.1700000000000053E-3</v>
      </c>
      <c r="Y75" s="35">
        <f t="shared" si="7"/>
        <v>-21.999999999999996</v>
      </c>
      <c r="Z75" s="61" t="s">
        <v>134</v>
      </c>
    </row>
    <row r="76" spans="2:26" x14ac:dyDescent="0.2">
      <c r="B76" s="37">
        <v>68</v>
      </c>
      <c r="C76" s="120">
        <f t="shared" si="10"/>
        <v>2121514.8968386385</v>
      </c>
      <c r="D76" s="120"/>
      <c r="E76" s="37">
        <v>2018</v>
      </c>
      <c r="F76" s="59">
        <v>43105</v>
      </c>
      <c r="G76" s="37" t="s">
        <v>1</v>
      </c>
      <c r="H76" s="121">
        <v>1.2038</v>
      </c>
      <c r="I76" s="121"/>
      <c r="J76" s="37">
        <f t="shared" si="8"/>
        <v>12.000000000000002</v>
      </c>
      <c r="K76" s="120">
        <f t="shared" si="9"/>
        <v>63645.446905159151</v>
      </c>
      <c r="L76" s="120"/>
      <c r="M76" s="60">
        <f t="shared" si="11"/>
        <v>5.303787242096595</v>
      </c>
      <c r="N76" s="37">
        <v>2018</v>
      </c>
      <c r="O76" s="59">
        <v>43108</v>
      </c>
      <c r="P76" s="122">
        <v>1.2049399999999999</v>
      </c>
      <c r="Q76" s="123"/>
      <c r="R76" s="124">
        <f t="shared" si="12"/>
        <v>-60463.174559896877</v>
      </c>
      <c r="S76" s="124"/>
      <c r="T76" s="125">
        <f t="shared" si="13"/>
        <v>-12.000000000000002</v>
      </c>
      <c r="U76" s="125"/>
      <c r="W76" s="67">
        <v>1.2049399999999999</v>
      </c>
      <c r="X76" s="36">
        <f t="shared" si="14"/>
        <v>1.1399999999999189E-3</v>
      </c>
      <c r="Y76" s="35">
        <f t="shared" ref="Y76:Y108" si="15">(ROUNDUP(X76,4))*10000</f>
        <v>12.000000000000002</v>
      </c>
      <c r="Z76" s="78"/>
    </row>
    <row r="77" spans="2:26" x14ac:dyDescent="0.2">
      <c r="B77" s="37">
        <v>69</v>
      </c>
      <c r="C77" s="120">
        <f t="shared" si="10"/>
        <v>2061051.7222787417</v>
      </c>
      <c r="D77" s="120"/>
      <c r="E77" s="37">
        <v>2018</v>
      </c>
      <c r="F77" s="59">
        <v>43108</v>
      </c>
      <c r="G77" s="37" t="s">
        <v>1</v>
      </c>
      <c r="H77" s="121">
        <v>1.20299</v>
      </c>
      <c r="I77" s="121"/>
      <c r="J77" s="37">
        <f t="shared" si="8"/>
        <v>17</v>
      </c>
      <c r="K77" s="120">
        <f t="shared" si="9"/>
        <v>61831.551668362248</v>
      </c>
      <c r="L77" s="120"/>
      <c r="M77" s="60">
        <f t="shared" si="11"/>
        <v>3.6371500981389557</v>
      </c>
      <c r="N77" s="37">
        <v>2018</v>
      </c>
      <c r="O77" s="59">
        <v>43109</v>
      </c>
      <c r="P77" s="122">
        <v>1.1973400000000001</v>
      </c>
      <c r="Q77" s="123"/>
      <c r="R77" s="124">
        <f t="shared" si="12"/>
        <v>205498.98054484854</v>
      </c>
      <c r="S77" s="124"/>
      <c r="T77" s="125">
        <f t="shared" si="13"/>
        <v>56.499999999999332</v>
      </c>
      <c r="U77" s="125"/>
      <c r="W77" s="67">
        <v>1.2046600000000001</v>
      </c>
      <c r="X77" s="36">
        <f t="shared" si="14"/>
        <v>1.6700000000000603E-3</v>
      </c>
      <c r="Y77" s="35">
        <f t="shared" si="15"/>
        <v>17</v>
      </c>
      <c r="Z77" s="78" t="s">
        <v>138</v>
      </c>
    </row>
    <row r="78" spans="2:26" x14ac:dyDescent="0.2">
      <c r="B78" s="37">
        <v>70</v>
      </c>
      <c r="C78" s="120">
        <f t="shared" si="10"/>
        <v>2266550.70282359</v>
      </c>
      <c r="D78" s="120"/>
      <c r="E78" s="37">
        <v>2018</v>
      </c>
      <c r="F78" s="59">
        <v>43110</v>
      </c>
      <c r="G78" s="37" t="s">
        <v>2</v>
      </c>
      <c r="H78" s="121">
        <v>1.1939500000000001</v>
      </c>
      <c r="I78" s="121"/>
      <c r="J78" s="37">
        <f t="shared" si="8"/>
        <v>12.000000000000002</v>
      </c>
      <c r="K78" s="120">
        <f t="shared" si="9"/>
        <v>67996.521084707696</v>
      </c>
      <c r="L78" s="120"/>
      <c r="M78" s="60">
        <f t="shared" si="11"/>
        <v>5.6663767570589734</v>
      </c>
      <c r="N78" s="37">
        <v>2018</v>
      </c>
      <c r="O78" s="59">
        <v>43110</v>
      </c>
      <c r="P78" s="122">
        <v>1.19282</v>
      </c>
      <c r="Q78" s="123"/>
      <c r="R78" s="124">
        <f t="shared" si="12"/>
        <v>-64030.057354770674</v>
      </c>
      <c r="S78" s="124"/>
      <c r="T78" s="125">
        <f t="shared" si="13"/>
        <v>-12.000000000000002</v>
      </c>
      <c r="U78" s="125"/>
      <c r="W78" s="67">
        <v>1.19282</v>
      </c>
      <c r="X78" s="36">
        <f t="shared" si="14"/>
        <v>-1.1300000000000754E-3</v>
      </c>
      <c r="Y78" s="35">
        <f t="shared" si="15"/>
        <v>-12.000000000000002</v>
      </c>
    </row>
    <row r="79" spans="2:26" x14ac:dyDescent="0.2">
      <c r="B79" s="37">
        <v>71</v>
      </c>
      <c r="C79" s="120">
        <f t="shared" si="10"/>
        <v>2202520.6454688194</v>
      </c>
      <c r="D79" s="120"/>
      <c r="E79" s="37">
        <v>2018</v>
      </c>
      <c r="F79" s="59">
        <v>43110</v>
      </c>
      <c r="G79" s="37" t="s">
        <v>2</v>
      </c>
      <c r="H79" s="121">
        <v>1.2001200000000001</v>
      </c>
      <c r="I79" s="121"/>
      <c r="J79" s="37">
        <f t="shared" si="8"/>
        <v>70</v>
      </c>
      <c r="K79" s="120">
        <f t="shared" si="9"/>
        <v>66075.61936406458</v>
      </c>
      <c r="L79" s="120"/>
      <c r="M79" s="60">
        <f t="shared" si="11"/>
        <v>0.94393741948663679</v>
      </c>
      <c r="N79" s="37">
        <v>2018</v>
      </c>
      <c r="O79" s="59">
        <v>43111</v>
      </c>
      <c r="P79" s="122">
        <v>1.1940599999999999</v>
      </c>
      <c r="Q79" s="123"/>
      <c r="R79" s="124">
        <f t="shared" si="12"/>
        <v>-57202.607620891853</v>
      </c>
      <c r="S79" s="124"/>
      <c r="T79" s="125">
        <f t="shared" si="13"/>
        <v>-70</v>
      </c>
      <c r="U79" s="125"/>
      <c r="W79" s="67">
        <v>1.1931499999999999</v>
      </c>
      <c r="X79" s="36">
        <f t="shared" si="14"/>
        <v>-6.9700000000001427E-3</v>
      </c>
      <c r="Y79" s="35">
        <f t="shared" si="15"/>
        <v>-70</v>
      </c>
      <c r="Z79" s="61" t="s">
        <v>134</v>
      </c>
    </row>
    <row r="80" spans="2:26" x14ac:dyDescent="0.2">
      <c r="B80" s="37">
        <v>72</v>
      </c>
      <c r="C80" s="120">
        <f t="shared" si="10"/>
        <v>2145318.0378479278</v>
      </c>
      <c r="D80" s="120"/>
      <c r="E80" s="37">
        <v>2018</v>
      </c>
      <c r="F80" s="59">
        <v>43111</v>
      </c>
      <c r="G80" s="37" t="s">
        <v>1</v>
      </c>
      <c r="H80" s="121">
        <v>1.19354</v>
      </c>
      <c r="I80" s="121"/>
      <c r="J80" s="37">
        <f t="shared" si="8"/>
        <v>17</v>
      </c>
      <c r="K80" s="120">
        <f t="shared" si="9"/>
        <v>64359.54113543783</v>
      </c>
      <c r="L80" s="120"/>
      <c r="M80" s="60">
        <f t="shared" si="11"/>
        <v>3.7858553609081076</v>
      </c>
      <c r="N80" s="37">
        <v>2018</v>
      </c>
      <c r="O80" s="59">
        <v>43111</v>
      </c>
      <c r="P80" s="122">
        <v>1.19523</v>
      </c>
      <c r="Q80" s="123"/>
      <c r="R80" s="124">
        <f t="shared" si="12"/>
        <v>-63980.955599345863</v>
      </c>
      <c r="S80" s="124"/>
      <c r="T80" s="125">
        <f t="shared" si="13"/>
        <v>-17</v>
      </c>
      <c r="U80" s="125"/>
      <c r="W80" s="67">
        <v>1.19523</v>
      </c>
      <c r="X80" s="36">
        <f t="shared" si="14"/>
        <v>1.6899999999999693E-3</v>
      </c>
      <c r="Y80" s="35">
        <f t="shared" si="15"/>
        <v>17</v>
      </c>
      <c r="Z80" s="78"/>
    </row>
    <row r="81" spans="2:26" x14ac:dyDescent="0.2">
      <c r="B81" s="37">
        <v>73</v>
      </c>
      <c r="C81" s="120">
        <f t="shared" si="10"/>
        <v>2081337.0822485818</v>
      </c>
      <c r="D81" s="120"/>
      <c r="E81" s="37">
        <v>2018</v>
      </c>
      <c r="F81" s="59">
        <v>43111</v>
      </c>
      <c r="G81" s="37" t="s">
        <v>2</v>
      </c>
      <c r="H81" s="121">
        <v>1.20139</v>
      </c>
      <c r="I81" s="121"/>
      <c r="J81" s="37">
        <f t="shared" si="8"/>
        <v>78</v>
      </c>
      <c r="K81" s="120">
        <f t="shared" si="9"/>
        <v>62440.112467457453</v>
      </c>
      <c r="L81" s="120"/>
      <c r="M81" s="60">
        <f t="shared" si="11"/>
        <v>0.8005142624033007</v>
      </c>
      <c r="N81" s="37">
        <v>2018</v>
      </c>
      <c r="O81" s="59">
        <v>43116</v>
      </c>
      <c r="P81" s="122">
        <v>1.22546</v>
      </c>
      <c r="Q81" s="123"/>
      <c r="R81" s="124">
        <f t="shared" si="12"/>
        <v>192683.78296047478</v>
      </c>
      <c r="S81" s="124"/>
      <c r="T81" s="125">
        <f t="shared" si="13"/>
        <v>240.70000000000036</v>
      </c>
      <c r="U81" s="125"/>
      <c r="W81" s="67">
        <v>1.1936500000000001</v>
      </c>
      <c r="X81" s="36">
        <f t="shared" si="14"/>
        <v>-7.7399999999998581E-3</v>
      </c>
      <c r="Y81" s="35">
        <f t="shared" si="15"/>
        <v>-78</v>
      </c>
      <c r="Z81" s="78" t="s">
        <v>139</v>
      </c>
    </row>
    <row r="82" spans="2:26" x14ac:dyDescent="0.2">
      <c r="B82" s="37">
        <v>74</v>
      </c>
      <c r="C82" s="120">
        <f t="shared" si="10"/>
        <v>2274020.8652090565</v>
      </c>
      <c r="D82" s="120"/>
      <c r="E82" s="37">
        <v>2018</v>
      </c>
      <c r="F82" s="59">
        <v>43117</v>
      </c>
      <c r="G82" s="37" t="s">
        <v>2</v>
      </c>
      <c r="H82" s="121">
        <v>1.2253799999999999</v>
      </c>
      <c r="I82" s="121"/>
      <c r="J82" s="37">
        <f t="shared" si="8"/>
        <v>26.999999999999996</v>
      </c>
      <c r="K82" s="120">
        <f t="shared" si="9"/>
        <v>68220.625956271688</v>
      </c>
      <c r="L82" s="120"/>
      <c r="M82" s="60">
        <f t="shared" si="11"/>
        <v>2.5266898502322852</v>
      </c>
      <c r="N82" s="37">
        <v>2018</v>
      </c>
      <c r="O82" s="59">
        <v>43117</v>
      </c>
      <c r="P82" s="122">
        <v>1.22272</v>
      </c>
      <c r="Q82" s="123"/>
      <c r="R82" s="124">
        <f t="shared" si="12"/>
        <v>-67209.950016175877</v>
      </c>
      <c r="S82" s="124"/>
      <c r="T82" s="125">
        <f t="shared" si="13"/>
        <v>-26.999999999999996</v>
      </c>
      <c r="U82" s="125"/>
      <c r="W82" s="67">
        <v>1.22272</v>
      </c>
      <c r="X82" s="36">
        <f t="shared" si="14"/>
        <v>-2.6599999999998847E-3</v>
      </c>
      <c r="Y82" s="35">
        <f t="shared" si="15"/>
        <v>-26.999999999999996</v>
      </c>
      <c r="Z82" s="78" t="s">
        <v>127</v>
      </c>
    </row>
    <row r="83" spans="2:26" x14ac:dyDescent="0.2">
      <c r="B83" s="37">
        <v>75</v>
      </c>
      <c r="C83" s="120">
        <f t="shared" si="10"/>
        <v>2206810.9151928807</v>
      </c>
      <c r="D83" s="120"/>
      <c r="E83" s="37">
        <v>2018</v>
      </c>
      <c r="F83" s="59">
        <v>43118</v>
      </c>
      <c r="G83" s="37" t="s">
        <v>2</v>
      </c>
      <c r="H83" s="121">
        <v>1.2218800000000001</v>
      </c>
      <c r="I83" s="121"/>
      <c r="J83" s="37">
        <f t="shared" si="8"/>
        <v>23</v>
      </c>
      <c r="K83" s="120">
        <f t="shared" si="9"/>
        <v>66204.327455786421</v>
      </c>
      <c r="L83" s="120"/>
      <c r="M83" s="60">
        <f t="shared" si="11"/>
        <v>2.8784490198168009</v>
      </c>
      <c r="N83" s="37">
        <v>2018</v>
      </c>
      <c r="O83" s="59">
        <v>43119</v>
      </c>
      <c r="P83" s="122">
        <v>1.2231700000000001</v>
      </c>
      <c r="Q83" s="123"/>
      <c r="R83" s="124">
        <f t="shared" si="12"/>
        <v>37131.992355637114</v>
      </c>
      <c r="S83" s="124"/>
      <c r="T83" s="125">
        <f t="shared" si="13"/>
        <v>12.900000000000134</v>
      </c>
      <c r="U83" s="125"/>
      <c r="W83" s="67">
        <v>1.2196</v>
      </c>
      <c r="X83" s="36">
        <f t="shared" si="14"/>
        <v>-2.2800000000000598E-3</v>
      </c>
      <c r="Y83" s="35">
        <f t="shared" si="15"/>
        <v>-23</v>
      </c>
    </row>
    <row r="84" spans="2:26" x14ac:dyDescent="0.2">
      <c r="B84" s="37">
        <v>76</v>
      </c>
      <c r="C84" s="120">
        <f t="shared" si="10"/>
        <v>2243942.9075485179</v>
      </c>
      <c r="D84" s="120"/>
      <c r="E84" s="37">
        <v>2018</v>
      </c>
      <c r="F84" s="59">
        <v>43122</v>
      </c>
      <c r="G84" s="37" t="s">
        <v>2</v>
      </c>
      <c r="H84" s="121">
        <v>1.22438</v>
      </c>
      <c r="I84" s="121"/>
      <c r="J84" s="37">
        <f t="shared" si="8"/>
        <v>28.999999999999996</v>
      </c>
      <c r="K84" s="120">
        <f t="shared" si="9"/>
        <v>67318.287226455534</v>
      </c>
      <c r="L84" s="120"/>
      <c r="M84" s="60">
        <f t="shared" si="11"/>
        <v>2.3213202491881222</v>
      </c>
      <c r="N84" s="37">
        <v>2018</v>
      </c>
      <c r="O84" s="59">
        <v>43123</v>
      </c>
      <c r="P84" s="122">
        <v>1.2223999999999999</v>
      </c>
      <c r="Q84" s="123"/>
      <c r="R84" s="124">
        <f t="shared" si="12"/>
        <v>-45962.140933926974</v>
      </c>
      <c r="S84" s="124"/>
      <c r="T84" s="125">
        <f t="shared" si="13"/>
        <v>-28.999999999999996</v>
      </c>
      <c r="U84" s="125"/>
      <c r="W84" s="67">
        <v>1.22157</v>
      </c>
      <c r="X84" s="36">
        <f t="shared" si="14"/>
        <v>-2.8099999999999792E-3</v>
      </c>
      <c r="Y84" s="35">
        <f t="shared" si="15"/>
        <v>-28.999999999999996</v>
      </c>
      <c r="Z84" s="61"/>
    </row>
    <row r="85" spans="2:26" x14ac:dyDescent="0.2">
      <c r="B85" s="37">
        <v>77</v>
      </c>
      <c r="C85" s="120">
        <f t="shared" si="10"/>
        <v>2197980.7666145908</v>
      </c>
      <c r="D85" s="120"/>
      <c r="E85" s="37">
        <v>2018</v>
      </c>
      <c r="F85" s="59">
        <v>43123</v>
      </c>
      <c r="G85" s="37" t="s">
        <v>2</v>
      </c>
      <c r="H85" s="121">
        <v>1.2254799999999999</v>
      </c>
      <c r="I85" s="121"/>
      <c r="J85" s="37">
        <f t="shared" si="8"/>
        <v>21</v>
      </c>
      <c r="K85" s="120">
        <f t="shared" si="9"/>
        <v>65939.422998437716</v>
      </c>
      <c r="L85" s="120"/>
      <c r="M85" s="60">
        <f t="shared" si="11"/>
        <v>3.1399725237351293</v>
      </c>
      <c r="N85" s="37">
        <v>2018</v>
      </c>
      <c r="O85" s="59">
        <v>43125</v>
      </c>
      <c r="P85" s="122">
        <v>1.23899</v>
      </c>
      <c r="Q85" s="123"/>
      <c r="R85" s="124">
        <f t="shared" si="12"/>
        <v>424210.28795662016</v>
      </c>
      <c r="S85" s="124"/>
      <c r="T85" s="125">
        <f t="shared" si="13"/>
        <v>135.10000000000133</v>
      </c>
      <c r="U85" s="125"/>
      <c r="W85" s="67">
        <v>1.2234</v>
      </c>
      <c r="X85" s="36">
        <f t="shared" si="14"/>
        <v>-2.0799999999998597E-3</v>
      </c>
      <c r="Y85" s="35">
        <f t="shared" si="15"/>
        <v>-21</v>
      </c>
      <c r="Z85" s="61" t="s">
        <v>134</v>
      </c>
    </row>
    <row r="86" spans="2:26" x14ac:dyDescent="0.2">
      <c r="B86" s="37">
        <v>78</v>
      </c>
      <c r="C86" s="120">
        <f t="shared" si="10"/>
        <v>2622191.0545712109</v>
      </c>
      <c r="D86" s="120"/>
      <c r="E86" s="37">
        <v>2018</v>
      </c>
      <c r="F86" s="59">
        <v>43126</v>
      </c>
      <c r="G86" s="37" t="s">
        <v>2</v>
      </c>
      <c r="H86" s="121">
        <v>1.24332</v>
      </c>
      <c r="I86" s="121"/>
      <c r="J86" s="37">
        <f t="shared" si="8"/>
        <v>21</v>
      </c>
      <c r="K86" s="120">
        <f t="shared" si="9"/>
        <v>78665.731637136327</v>
      </c>
      <c r="L86" s="120"/>
      <c r="M86" s="60">
        <f t="shared" si="11"/>
        <v>3.7459872208160157</v>
      </c>
      <c r="N86" s="37">
        <v>2018</v>
      </c>
      <c r="O86" s="59">
        <v>43126</v>
      </c>
      <c r="P86" s="122">
        <v>1.2412799999999999</v>
      </c>
      <c r="Q86" s="123"/>
      <c r="R86" s="124">
        <f t="shared" si="12"/>
        <v>-76418.139304648284</v>
      </c>
      <c r="S86" s="124"/>
      <c r="T86" s="125">
        <f t="shared" si="13"/>
        <v>-21</v>
      </c>
      <c r="U86" s="125"/>
      <c r="W86" s="67">
        <v>1.2412799999999999</v>
      </c>
      <c r="X86" s="36">
        <f t="shared" si="14"/>
        <v>-2.0400000000000418E-3</v>
      </c>
      <c r="Y86" s="35">
        <f t="shared" si="15"/>
        <v>-21</v>
      </c>
    </row>
    <row r="87" spans="2:26" x14ac:dyDescent="0.2">
      <c r="B87" s="37">
        <v>79</v>
      </c>
      <c r="C87" s="120">
        <f t="shared" si="10"/>
        <v>2545772.9152665627</v>
      </c>
      <c r="D87" s="120"/>
      <c r="E87" s="37">
        <v>2018</v>
      </c>
      <c r="F87" s="59">
        <v>43131</v>
      </c>
      <c r="G87" s="37" t="s">
        <v>2</v>
      </c>
      <c r="H87" s="121">
        <v>1.2438400000000001</v>
      </c>
      <c r="I87" s="121"/>
      <c r="J87" s="37">
        <f t="shared" si="8"/>
        <v>21.999999999999996</v>
      </c>
      <c r="K87" s="120">
        <f t="shared" si="9"/>
        <v>76373.187457996872</v>
      </c>
      <c r="L87" s="120"/>
      <c r="M87" s="60">
        <f t="shared" si="11"/>
        <v>3.4715085208180403</v>
      </c>
      <c r="N87" s="37">
        <v>2018</v>
      </c>
      <c r="O87" s="59">
        <v>43131</v>
      </c>
      <c r="P87" s="122">
        <v>1.2425900000000001</v>
      </c>
      <c r="Q87" s="123"/>
      <c r="R87" s="124">
        <f t="shared" si="12"/>
        <v>-43393.856510224578</v>
      </c>
      <c r="S87" s="124"/>
      <c r="T87" s="125">
        <f t="shared" si="13"/>
        <v>-21.999999999999996</v>
      </c>
      <c r="U87" s="125"/>
      <c r="W87" s="67">
        <v>1.24173</v>
      </c>
      <c r="X87" s="36">
        <f t="shared" si="14"/>
        <v>-2.1100000000000563E-3</v>
      </c>
      <c r="Y87" s="35">
        <f t="shared" si="15"/>
        <v>-21.999999999999996</v>
      </c>
    </row>
    <row r="88" spans="2:26" x14ac:dyDescent="0.2">
      <c r="B88" s="37">
        <v>80</v>
      </c>
      <c r="C88" s="120">
        <f t="shared" si="10"/>
        <v>2502379.058756338</v>
      </c>
      <c r="D88" s="120"/>
      <c r="E88" s="37">
        <v>2018</v>
      </c>
      <c r="F88" s="59">
        <v>43132</v>
      </c>
      <c r="G88" s="37" t="s">
        <v>2</v>
      </c>
      <c r="H88" s="121">
        <v>1.24753</v>
      </c>
      <c r="I88" s="121"/>
      <c r="J88" s="37">
        <f t="shared" si="8"/>
        <v>44</v>
      </c>
      <c r="K88" s="120">
        <f t="shared" si="9"/>
        <v>75071.371762690134</v>
      </c>
      <c r="L88" s="120"/>
      <c r="M88" s="60">
        <f t="shared" si="11"/>
        <v>1.7061675400611394</v>
      </c>
      <c r="N88" s="37">
        <v>2018</v>
      </c>
      <c r="O88" s="59">
        <v>43133</v>
      </c>
      <c r="P88" s="122">
        <v>1.24888</v>
      </c>
      <c r="Q88" s="123"/>
      <c r="R88" s="124">
        <f t="shared" si="12"/>
        <v>23033.261790824738</v>
      </c>
      <c r="S88" s="124"/>
      <c r="T88" s="125">
        <f t="shared" si="13"/>
        <v>13.499999999999623</v>
      </c>
      <c r="U88" s="125"/>
      <c r="W88" s="67">
        <v>1.24315</v>
      </c>
      <c r="X88" s="36">
        <f t="shared" si="14"/>
        <v>-4.3800000000000505E-3</v>
      </c>
      <c r="Y88" s="35">
        <f t="shared" si="15"/>
        <v>-44</v>
      </c>
      <c r="Z88" s="78"/>
    </row>
    <row r="89" spans="2:26" x14ac:dyDescent="0.2">
      <c r="B89" s="37">
        <v>81</v>
      </c>
      <c r="C89" s="120">
        <f t="shared" si="10"/>
        <v>2525412.3205471626</v>
      </c>
      <c r="D89" s="120"/>
      <c r="E89" s="37">
        <v>2018</v>
      </c>
      <c r="F89" s="59">
        <v>43133</v>
      </c>
      <c r="G89" s="37" t="s">
        <v>1</v>
      </c>
      <c r="H89" s="121">
        <v>1.2484299999999999</v>
      </c>
      <c r="I89" s="121"/>
      <c r="J89" s="37">
        <f t="shared" si="8"/>
        <v>34</v>
      </c>
      <c r="K89" s="120">
        <f t="shared" si="9"/>
        <v>75762.369616414871</v>
      </c>
      <c r="L89" s="120"/>
      <c r="M89" s="60">
        <f t="shared" si="11"/>
        <v>2.2283049887180848</v>
      </c>
      <c r="N89" s="37">
        <v>2018</v>
      </c>
      <c r="O89" s="59">
        <v>43136</v>
      </c>
      <c r="P89" s="122">
        <v>1.24665</v>
      </c>
      <c r="Q89" s="123"/>
      <c r="R89" s="124">
        <f t="shared" si="12"/>
        <v>39663.828799179522</v>
      </c>
      <c r="S89" s="124"/>
      <c r="T89" s="125">
        <f t="shared" si="13"/>
        <v>17.799999999998928</v>
      </c>
      <c r="U89" s="125"/>
      <c r="W89" s="67">
        <v>1.2518100000000001</v>
      </c>
      <c r="X89" s="36">
        <f t="shared" si="14"/>
        <v>3.3800000000001607E-3</v>
      </c>
      <c r="Y89" s="35">
        <f t="shared" si="15"/>
        <v>34</v>
      </c>
      <c r="Z89" s="78" t="s">
        <v>135</v>
      </c>
    </row>
    <row r="90" spans="2:26" x14ac:dyDescent="0.2">
      <c r="B90" s="37">
        <v>82</v>
      </c>
      <c r="C90" s="120">
        <f t="shared" si="10"/>
        <v>2565076.1493463423</v>
      </c>
      <c r="D90" s="120"/>
      <c r="E90" s="37">
        <v>2018</v>
      </c>
      <c r="F90" s="59">
        <v>43136</v>
      </c>
      <c r="G90" s="37" t="s">
        <v>1</v>
      </c>
      <c r="H90" s="121">
        <v>1.2445299999999999</v>
      </c>
      <c r="I90" s="121"/>
      <c r="J90" s="37">
        <f t="shared" si="8"/>
        <v>18</v>
      </c>
      <c r="K90" s="120">
        <f t="shared" si="9"/>
        <v>76952.28448039027</v>
      </c>
      <c r="L90" s="120"/>
      <c r="M90" s="60">
        <f t="shared" si="11"/>
        <v>4.2751269155772373</v>
      </c>
      <c r="N90" s="37">
        <v>2018</v>
      </c>
      <c r="O90" s="59">
        <v>43137</v>
      </c>
      <c r="P90" s="122">
        <v>1.2388300000000001</v>
      </c>
      <c r="Q90" s="123"/>
      <c r="R90" s="124">
        <f t="shared" si="12"/>
        <v>243682.23418789468</v>
      </c>
      <c r="S90" s="124"/>
      <c r="T90" s="125">
        <f t="shared" si="13"/>
        <v>56.999999999998167</v>
      </c>
      <c r="U90" s="125"/>
      <c r="W90" s="67">
        <v>1.2463200000000001</v>
      </c>
      <c r="X90" s="36">
        <f t="shared" si="14"/>
        <v>1.7900000000001803E-3</v>
      </c>
      <c r="Y90" s="35">
        <f t="shared" si="15"/>
        <v>18</v>
      </c>
    </row>
    <row r="91" spans="2:26" x14ac:dyDescent="0.2">
      <c r="B91" s="37">
        <v>83</v>
      </c>
      <c r="C91" s="120">
        <f t="shared" si="10"/>
        <v>2808758.3835342368</v>
      </c>
      <c r="D91" s="120"/>
      <c r="E91" s="37">
        <v>2018</v>
      </c>
      <c r="F91" s="59">
        <v>43137</v>
      </c>
      <c r="G91" s="37" t="s">
        <v>1</v>
      </c>
      <c r="H91" s="121">
        <v>1.2370000000000001</v>
      </c>
      <c r="I91" s="121"/>
      <c r="J91" s="37">
        <f t="shared" si="8"/>
        <v>42.000000000000007</v>
      </c>
      <c r="K91" s="120">
        <f t="shared" si="9"/>
        <v>84262.751506027096</v>
      </c>
      <c r="L91" s="120"/>
      <c r="M91" s="60">
        <f t="shared" si="11"/>
        <v>2.0062559882387401</v>
      </c>
      <c r="N91" s="37">
        <v>2018</v>
      </c>
      <c r="O91" s="59">
        <v>43138</v>
      </c>
      <c r="P91" s="122">
        <v>1.2404500000000001</v>
      </c>
      <c r="Q91" s="123"/>
      <c r="R91" s="124">
        <f t="shared" si="12"/>
        <v>-69215.831594235584</v>
      </c>
      <c r="S91" s="124"/>
      <c r="T91" s="125">
        <f t="shared" si="13"/>
        <v>-42.000000000000007</v>
      </c>
      <c r="U91" s="125"/>
      <c r="W91" s="67">
        <v>1.2411700000000001</v>
      </c>
      <c r="X91" s="36">
        <f t="shared" si="14"/>
        <v>4.170000000000007E-3</v>
      </c>
      <c r="Y91" s="35">
        <f t="shared" si="15"/>
        <v>42.000000000000007</v>
      </c>
    </row>
    <row r="92" spans="2:26" x14ac:dyDescent="0.2">
      <c r="B92" s="37">
        <v>84</v>
      </c>
      <c r="C92" s="120">
        <f t="shared" si="10"/>
        <v>2739542.5519400011</v>
      </c>
      <c r="D92" s="120"/>
      <c r="E92" s="37">
        <v>2018</v>
      </c>
      <c r="F92" s="59">
        <v>43138</v>
      </c>
      <c r="G92" s="37" t="s">
        <v>1</v>
      </c>
      <c r="H92" s="121">
        <v>1.2423299999999999</v>
      </c>
      <c r="I92" s="121"/>
      <c r="J92" s="37">
        <f t="shared" si="8"/>
        <v>31.999999999999996</v>
      </c>
      <c r="K92" s="120">
        <f t="shared" si="9"/>
        <v>82186.276558200028</v>
      </c>
      <c r="L92" s="120"/>
      <c r="M92" s="60">
        <f t="shared" si="11"/>
        <v>2.5683211424437515</v>
      </c>
      <c r="N92" s="37">
        <v>2018</v>
      </c>
      <c r="O92" s="59">
        <v>43139</v>
      </c>
      <c r="P92" s="122">
        <v>1.22865</v>
      </c>
      <c r="Q92" s="123"/>
      <c r="R92" s="124">
        <f t="shared" si="12"/>
        <v>351346.33228630299</v>
      </c>
      <c r="S92" s="124"/>
      <c r="T92" s="125">
        <f t="shared" si="13"/>
        <v>136.79999999999916</v>
      </c>
      <c r="U92" s="125"/>
      <c r="W92" s="67">
        <v>1.2454700000000001</v>
      </c>
      <c r="X92" s="36">
        <f t="shared" si="14"/>
        <v>3.1400000000001427E-3</v>
      </c>
      <c r="Y92" s="35">
        <f t="shared" si="15"/>
        <v>31.999999999999996</v>
      </c>
      <c r="Z92" s="78" t="s">
        <v>135</v>
      </c>
    </row>
    <row r="93" spans="2:26" x14ac:dyDescent="0.2">
      <c r="B93" s="37">
        <v>85</v>
      </c>
      <c r="C93" s="120">
        <f t="shared" si="10"/>
        <v>3090888.884226304</v>
      </c>
      <c r="D93" s="120"/>
      <c r="E93" s="37">
        <v>2018</v>
      </c>
      <c r="F93" s="59">
        <v>43139</v>
      </c>
      <c r="G93" s="37" t="s">
        <v>1</v>
      </c>
      <c r="H93" s="121">
        <v>1.2234700000000001</v>
      </c>
      <c r="I93" s="121"/>
      <c r="J93" s="37">
        <f t="shared" si="8"/>
        <v>36</v>
      </c>
      <c r="K93" s="120">
        <f t="shared" si="9"/>
        <v>92726.666526789122</v>
      </c>
      <c r="L93" s="120"/>
      <c r="M93" s="60">
        <f t="shared" si="11"/>
        <v>2.5757407368552534</v>
      </c>
      <c r="N93" s="37">
        <v>2018</v>
      </c>
      <c r="O93" s="59">
        <v>43139</v>
      </c>
      <c r="P93" s="122">
        <v>1.22705</v>
      </c>
      <c r="Q93" s="123"/>
      <c r="R93" s="124">
        <f t="shared" si="12"/>
        <v>-92211.518379415909</v>
      </c>
      <c r="S93" s="124"/>
      <c r="T93" s="125">
        <f t="shared" si="13"/>
        <v>-36</v>
      </c>
      <c r="U93" s="125"/>
      <c r="W93" s="67">
        <v>1.22705</v>
      </c>
      <c r="X93" s="36">
        <f t="shared" si="14"/>
        <v>3.5799999999999166E-3</v>
      </c>
      <c r="Y93" s="35">
        <f t="shared" si="15"/>
        <v>36</v>
      </c>
    </row>
    <row r="94" spans="2:26" x14ac:dyDescent="0.2">
      <c r="B94" s="37">
        <v>86</v>
      </c>
      <c r="C94" s="120">
        <f t="shared" si="10"/>
        <v>2998677.3658468882</v>
      </c>
      <c r="D94" s="120"/>
      <c r="E94" s="37">
        <v>2018</v>
      </c>
      <c r="F94" s="59">
        <v>43139</v>
      </c>
      <c r="G94" s="37" t="s">
        <v>1</v>
      </c>
      <c r="H94" s="121">
        <v>1.22437</v>
      </c>
      <c r="I94" s="121"/>
      <c r="J94" s="37">
        <f t="shared" si="8"/>
        <v>36</v>
      </c>
      <c r="K94" s="120">
        <f t="shared" si="9"/>
        <v>89960.320975406648</v>
      </c>
      <c r="L94" s="120"/>
      <c r="M94" s="60">
        <f t="shared" si="11"/>
        <v>2.4988978048724069</v>
      </c>
      <c r="N94" s="37">
        <v>2018</v>
      </c>
      <c r="O94" s="59">
        <v>43140</v>
      </c>
      <c r="P94" s="122">
        <v>1.22628</v>
      </c>
      <c r="Q94" s="123"/>
      <c r="R94" s="124">
        <f t="shared" si="12"/>
        <v>-47728.94807306493</v>
      </c>
      <c r="S94" s="124"/>
      <c r="T94" s="125">
        <f t="shared" si="13"/>
        <v>-36</v>
      </c>
      <c r="U94" s="125"/>
      <c r="W94" s="67">
        <v>1.2279199999999999</v>
      </c>
      <c r="X94" s="36">
        <f t="shared" si="14"/>
        <v>3.5499999999999421E-3</v>
      </c>
      <c r="Y94" s="35">
        <f t="shared" si="15"/>
        <v>36</v>
      </c>
      <c r="Z94" s="78"/>
    </row>
    <row r="95" spans="2:26" x14ac:dyDescent="0.2">
      <c r="B95" s="37">
        <v>87</v>
      </c>
      <c r="C95" s="120">
        <f t="shared" si="10"/>
        <v>2950948.4177738233</v>
      </c>
      <c r="D95" s="120"/>
      <c r="E95" s="37">
        <v>2018</v>
      </c>
      <c r="F95" s="59">
        <v>43143</v>
      </c>
      <c r="G95" s="37" t="s">
        <v>1</v>
      </c>
      <c r="H95" s="121">
        <v>1.2264299999999999</v>
      </c>
      <c r="I95" s="121"/>
      <c r="J95" s="37">
        <f t="shared" si="8"/>
        <v>16</v>
      </c>
      <c r="K95" s="120">
        <f t="shared" si="9"/>
        <v>88528.452533214688</v>
      </c>
      <c r="L95" s="120"/>
      <c r="M95" s="60">
        <f t="shared" si="11"/>
        <v>5.5330282833259181</v>
      </c>
      <c r="N95" s="37">
        <v>2018</v>
      </c>
      <c r="O95" s="59">
        <v>43143</v>
      </c>
      <c r="P95" s="122">
        <v>1.2279899999999999</v>
      </c>
      <c r="Q95" s="123"/>
      <c r="R95" s="124">
        <f t="shared" si="12"/>
        <v>-86315.241219884643</v>
      </c>
      <c r="S95" s="124"/>
      <c r="T95" s="125">
        <f t="shared" si="13"/>
        <v>-16</v>
      </c>
      <c r="U95" s="125"/>
      <c r="W95" s="67">
        <v>1.2279899999999999</v>
      </c>
      <c r="X95" s="36">
        <f t="shared" si="14"/>
        <v>1.5600000000000058E-3</v>
      </c>
      <c r="Y95" s="35">
        <f t="shared" si="15"/>
        <v>16</v>
      </c>
      <c r="Z95" s="61" t="s">
        <v>128</v>
      </c>
    </row>
    <row r="96" spans="2:26" x14ac:dyDescent="0.2">
      <c r="B96" s="37">
        <v>88</v>
      </c>
      <c r="C96" s="120">
        <f t="shared" si="10"/>
        <v>2864633.1765539385</v>
      </c>
      <c r="D96" s="120"/>
      <c r="E96" s="37">
        <v>2018</v>
      </c>
      <c r="F96" s="59">
        <v>43146</v>
      </c>
      <c r="G96" s="37" t="s">
        <v>2</v>
      </c>
      <c r="H96" s="121">
        <v>1.2497199999999999</v>
      </c>
      <c r="I96" s="121"/>
      <c r="J96" s="37">
        <f t="shared" si="8"/>
        <v>26.999999999999996</v>
      </c>
      <c r="K96" s="120">
        <f t="shared" si="9"/>
        <v>85938.995296618159</v>
      </c>
      <c r="L96" s="120"/>
      <c r="M96" s="60">
        <f t="shared" si="11"/>
        <v>3.1829257517265988</v>
      </c>
      <c r="N96" s="37">
        <v>2018</v>
      </c>
      <c r="O96" s="59">
        <v>43147</v>
      </c>
      <c r="P96" s="122">
        <v>1.25386</v>
      </c>
      <c r="Q96" s="123"/>
      <c r="R96" s="124">
        <f t="shared" si="12"/>
        <v>131773.12612148223</v>
      </c>
      <c r="S96" s="124"/>
      <c r="T96" s="125">
        <f t="shared" si="13"/>
        <v>41.400000000000325</v>
      </c>
      <c r="U96" s="125"/>
      <c r="W96" s="67">
        <v>1.2470399999999999</v>
      </c>
      <c r="X96" s="36">
        <f t="shared" si="14"/>
        <v>-2.6800000000000157E-3</v>
      </c>
      <c r="Y96" s="35">
        <f t="shared" si="15"/>
        <v>-26.999999999999996</v>
      </c>
      <c r="Z96" s="61" t="s">
        <v>134</v>
      </c>
    </row>
    <row r="97" spans="2:26" x14ac:dyDescent="0.2">
      <c r="B97" s="37">
        <v>89</v>
      </c>
      <c r="C97" s="120">
        <f t="shared" si="10"/>
        <v>2996406.3026754209</v>
      </c>
      <c r="D97" s="120"/>
      <c r="E97" s="37">
        <v>2018</v>
      </c>
      <c r="F97" s="59">
        <v>43151</v>
      </c>
      <c r="G97" s="37" t="s">
        <v>1</v>
      </c>
      <c r="H97" s="121">
        <v>1.2383999999999999</v>
      </c>
      <c r="I97" s="121"/>
      <c r="J97" s="37">
        <f t="shared" si="8"/>
        <v>23</v>
      </c>
      <c r="K97" s="120">
        <f t="shared" si="9"/>
        <v>89892.189080262629</v>
      </c>
      <c r="L97" s="120"/>
      <c r="M97" s="60">
        <f t="shared" si="11"/>
        <v>3.9083560469679406</v>
      </c>
      <c r="N97" s="37">
        <v>2018</v>
      </c>
      <c r="O97" s="59">
        <v>43151</v>
      </c>
      <c r="P97" s="122">
        <v>1.23556</v>
      </c>
      <c r="Q97" s="123"/>
      <c r="R97" s="124">
        <f t="shared" si="12"/>
        <v>110997.31173388771</v>
      </c>
      <c r="S97" s="124"/>
      <c r="T97" s="125">
        <f t="shared" si="13"/>
        <v>28.399999999999537</v>
      </c>
      <c r="U97" s="125"/>
      <c r="W97" s="67">
        <v>1.24065</v>
      </c>
      <c r="X97" s="36">
        <f t="shared" si="14"/>
        <v>2.2500000000000853E-3</v>
      </c>
      <c r="Y97" s="35">
        <f t="shared" si="15"/>
        <v>23</v>
      </c>
    </row>
    <row r="98" spans="2:26" x14ac:dyDescent="0.2">
      <c r="B98" s="37">
        <v>90</v>
      </c>
      <c r="C98" s="120">
        <f t="shared" si="10"/>
        <v>3107403.6144093084</v>
      </c>
      <c r="D98" s="120"/>
      <c r="E98" s="37">
        <v>2018</v>
      </c>
      <c r="F98" s="59">
        <v>43153</v>
      </c>
      <c r="G98" s="37" t="s">
        <v>2</v>
      </c>
      <c r="H98" s="121">
        <v>1.2315700000000001</v>
      </c>
      <c r="I98" s="121"/>
      <c r="J98" s="37">
        <f t="shared" si="8"/>
        <v>52.000000000000007</v>
      </c>
      <c r="K98" s="120">
        <f t="shared" si="9"/>
        <v>93222.108432279245</v>
      </c>
      <c r="L98" s="120"/>
      <c r="M98" s="60">
        <f t="shared" si="11"/>
        <v>1.7927328544669083</v>
      </c>
      <c r="N98" s="37">
        <v>2018</v>
      </c>
      <c r="O98" s="59">
        <v>43154</v>
      </c>
      <c r="P98" s="122">
        <v>1.2301899999999999</v>
      </c>
      <c r="Q98" s="123"/>
      <c r="R98" s="124">
        <f t="shared" si="12"/>
        <v>-24739.713391646183</v>
      </c>
      <c r="S98" s="124"/>
      <c r="T98" s="125">
        <f t="shared" si="13"/>
        <v>-52.000000000000007</v>
      </c>
      <c r="U98" s="125"/>
      <c r="W98" s="67">
        <v>1.2264600000000001</v>
      </c>
      <c r="X98" s="36">
        <f t="shared" si="14"/>
        <v>-5.1099999999999479E-3</v>
      </c>
      <c r="Y98" s="35">
        <f t="shared" si="15"/>
        <v>-52.000000000000007</v>
      </c>
    </row>
    <row r="99" spans="2:26" x14ac:dyDescent="0.2">
      <c r="B99" s="37">
        <v>91</v>
      </c>
      <c r="C99" s="120">
        <f t="shared" si="10"/>
        <v>3082663.9010176621</v>
      </c>
      <c r="D99" s="120"/>
      <c r="E99" s="37">
        <v>2018</v>
      </c>
      <c r="F99" s="59">
        <v>43157</v>
      </c>
      <c r="G99" s="37" t="s">
        <v>2</v>
      </c>
      <c r="H99" s="121">
        <v>1.23058</v>
      </c>
      <c r="I99" s="121"/>
      <c r="J99" s="37">
        <f t="shared" si="8"/>
        <v>18</v>
      </c>
      <c r="K99" s="120">
        <f t="shared" si="9"/>
        <v>92479.917030529861</v>
      </c>
      <c r="L99" s="120"/>
      <c r="M99" s="60">
        <f t="shared" si="11"/>
        <v>5.1377731683627701</v>
      </c>
      <c r="N99" s="37">
        <v>2018</v>
      </c>
      <c r="O99" s="59">
        <v>43157</v>
      </c>
      <c r="P99" s="122">
        <v>1.2315400000000001</v>
      </c>
      <c r="Q99" s="123"/>
      <c r="R99" s="124">
        <f t="shared" si="12"/>
        <v>49322.622416286285</v>
      </c>
      <c r="S99" s="124"/>
      <c r="T99" s="125">
        <f t="shared" si="13"/>
        <v>9.6000000000007191</v>
      </c>
      <c r="U99" s="125"/>
      <c r="W99" s="67">
        <v>1.2287999999999999</v>
      </c>
      <c r="X99" s="36">
        <f t="shared" si="14"/>
        <v>-1.7800000000001148E-3</v>
      </c>
      <c r="Y99" s="35">
        <f t="shared" si="15"/>
        <v>-18</v>
      </c>
    </row>
    <row r="100" spans="2:26" x14ac:dyDescent="0.2">
      <c r="B100" s="37">
        <v>92</v>
      </c>
      <c r="C100" s="120">
        <f t="shared" si="10"/>
        <v>3131986.5234339484</v>
      </c>
      <c r="D100" s="120"/>
      <c r="E100" s="37">
        <v>2018</v>
      </c>
      <c r="F100" s="59">
        <v>43159</v>
      </c>
      <c r="G100" s="37" t="s">
        <v>1</v>
      </c>
      <c r="H100" s="121">
        <v>1.2221200000000001</v>
      </c>
      <c r="I100" s="121"/>
      <c r="J100" s="37">
        <f t="shared" si="8"/>
        <v>21</v>
      </c>
      <c r="K100" s="120">
        <f t="shared" si="9"/>
        <v>93959.595703018451</v>
      </c>
      <c r="L100" s="120"/>
      <c r="M100" s="60">
        <f t="shared" si="11"/>
        <v>4.4742664620484973</v>
      </c>
      <c r="N100" s="37">
        <v>2018</v>
      </c>
      <c r="O100" s="59">
        <v>43160</v>
      </c>
      <c r="P100" s="122">
        <v>1.21983</v>
      </c>
      <c r="Q100" s="123"/>
      <c r="R100" s="124">
        <f t="shared" si="12"/>
        <v>102460.70198091619</v>
      </c>
      <c r="S100" s="124"/>
      <c r="T100" s="125">
        <f t="shared" si="13"/>
        <v>22.900000000001253</v>
      </c>
      <c r="U100" s="125"/>
      <c r="W100" s="67">
        <v>1.2241599999999999</v>
      </c>
      <c r="X100" s="36">
        <f t="shared" si="14"/>
        <v>2.0399999999998197E-3</v>
      </c>
      <c r="Y100" s="35">
        <f t="shared" si="15"/>
        <v>21</v>
      </c>
    </row>
    <row r="101" spans="2:26" x14ac:dyDescent="0.2">
      <c r="B101" s="37">
        <v>93</v>
      </c>
      <c r="C101" s="120">
        <f t="shared" si="10"/>
        <v>3234447.2254148647</v>
      </c>
      <c r="D101" s="120"/>
      <c r="E101" s="37">
        <v>2018</v>
      </c>
      <c r="F101" s="59">
        <v>43160</v>
      </c>
      <c r="G101" s="37" t="s">
        <v>2</v>
      </c>
      <c r="H101" s="121">
        <v>1.2259100000000001</v>
      </c>
      <c r="I101" s="121"/>
      <c r="J101" s="37">
        <f t="shared" si="8"/>
        <v>64</v>
      </c>
      <c r="K101" s="120">
        <f t="shared" si="9"/>
        <v>97033.416762445937</v>
      </c>
      <c r="L101" s="120"/>
      <c r="M101" s="60">
        <f t="shared" si="11"/>
        <v>1.5161471369132178</v>
      </c>
      <c r="N101" s="37">
        <v>2018</v>
      </c>
      <c r="O101" s="59">
        <v>43164</v>
      </c>
      <c r="P101" s="122">
        <v>1.2304299999999999</v>
      </c>
      <c r="Q101" s="123"/>
      <c r="R101" s="124">
        <f t="shared" si="12"/>
        <v>68529.850588475281</v>
      </c>
      <c r="S101" s="124"/>
      <c r="T101" s="125">
        <f t="shared" si="13"/>
        <v>45.199999999998575</v>
      </c>
      <c r="U101" s="125"/>
      <c r="W101" s="67">
        <v>1.2195800000000001</v>
      </c>
      <c r="X101" s="36">
        <f t="shared" si="14"/>
        <v>-6.3299999999999468E-3</v>
      </c>
      <c r="Y101" s="35">
        <f t="shared" si="15"/>
        <v>-64</v>
      </c>
      <c r="Z101" s="78"/>
    </row>
    <row r="102" spans="2:26" x14ac:dyDescent="0.2">
      <c r="B102" s="37">
        <v>94</v>
      </c>
      <c r="C102" s="120">
        <f t="shared" si="10"/>
        <v>3302977.0760033401</v>
      </c>
      <c r="D102" s="120"/>
      <c r="E102" s="37">
        <v>2018</v>
      </c>
      <c r="F102" s="59">
        <v>43165</v>
      </c>
      <c r="G102" s="37" t="s">
        <v>1</v>
      </c>
      <c r="H102" s="121">
        <v>1.2333499999999999</v>
      </c>
      <c r="I102" s="121"/>
      <c r="J102" s="37">
        <f t="shared" si="8"/>
        <v>21.999999999999996</v>
      </c>
      <c r="K102" s="120">
        <f t="shared" si="9"/>
        <v>99089.312280100203</v>
      </c>
      <c r="L102" s="120"/>
      <c r="M102" s="60">
        <f t="shared" si="11"/>
        <v>4.5040596490954652</v>
      </c>
      <c r="N102" s="37">
        <v>2018</v>
      </c>
      <c r="O102" s="59">
        <v>43165</v>
      </c>
      <c r="P102" s="122">
        <v>1.2355400000000001</v>
      </c>
      <c r="Q102" s="123"/>
      <c r="R102" s="124">
        <f t="shared" si="12"/>
        <v>-98638.906315196815</v>
      </c>
      <c r="S102" s="124"/>
      <c r="T102" s="125">
        <f t="shared" si="13"/>
        <v>-21.999999999999996</v>
      </c>
      <c r="U102" s="125"/>
      <c r="W102" s="67">
        <v>1.2355400000000001</v>
      </c>
      <c r="X102" s="36">
        <f t="shared" si="14"/>
        <v>2.1900000000001363E-3</v>
      </c>
      <c r="Y102" s="35">
        <f t="shared" si="15"/>
        <v>21.999999999999996</v>
      </c>
      <c r="Z102" s="61" t="s">
        <v>128</v>
      </c>
    </row>
    <row r="103" spans="2:26" x14ac:dyDescent="0.2">
      <c r="B103" s="37">
        <v>95</v>
      </c>
      <c r="C103" s="120">
        <f t="shared" si="10"/>
        <v>3204338.1696881433</v>
      </c>
      <c r="D103" s="120"/>
      <c r="E103" s="37">
        <v>2018</v>
      </c>
      <c r="F103" s="59">
        <v>43167</v>
      </c>
      <c r="G103" s="37" t="s">
        <v>1</v>
      </c>
      <c r="H103" s="121">
        <v>1.24057</v>
      </c>
      <c r="I103" s="121"/>
      <c r="J103" s="37">
        <f t="shared" si="8"/>
        <v>10</v>
      </c>
      <c r="K103" s="120">
        <f t="shared" si="9"/>
        <v>96130.145090644291</v>
      </c>
      <c r="L103" s="120"/>
      <c r="M103" s="60">
        <f t="shared" si="11"/>
        <v>9.6130145090644294</v>
      </c>
      <c r="N103" s="37">
        <v>2018</v>
      </c>
      <c r="O103" s="59">
        <v>43167</v>
      </c>
      <c r="P103" s="122">
        <v>1.24152</v>
      </c>
      <c r="Q103" s="123"/>
      <c r="R103" s="124">
        <f t="shared" si="12"/>
        <v>-91323.637836112684</v>
      </c>
      <c r="S103" s="124"/>
      <c r="T103" s="125">
        <f t="shared" si="13"/>
        <v>-10</v>
      </c>
      <c r="U103" s="125"/>
      <c r="W103" s="67">
        <v>1.24152</v>
      </c>
      <c r="X103" s="36">
        <f t="shared" si="14"/>
        <v>9.5000000000000639E-4</v>
      </c>
      <c r="Y103" s="35">
        <f t="shared" si="15"/>
        <v>10</v>
      </c>
    </row>
    <row r="104" spans="2:26" x14ac:dyDescent="0.2">
      <c r="B104" s="37">
        <v>96</v>
      </c>
      <c r="C104" s="120">
        <f t="shared" si="10"/>
        <v>3113014.5318520307</v>
      </c>
      <c r="D104" s="120"/>
      <c r="E104" s="37">
        <v>2018</v>
      </c>
      <c r="F104" s="59">
        <v>43168</v>
      </c>
      <c r="G104" s="37" t="s">
        <v>2</v>
      </c>
      <c r="H104" s="121">
        <v>1.2314400000000001</v>
      </c>
      <c r="I104" s="121"/>
      <c r="J104" s="37">
        <f t="shared" si="8"/>
        <v>23.999999999999996</v>
      </c>
      <c r="K104" s="120">
        <f t="shared" si="9"/>
        <v>93390.435955560912</v>
      </c>
      <c r="L104" s="120"/>
      <c r="M104" s="60">
        <f t="shared" si="11"/>
        <v>3.8912681648150387</v>
      </c>
      <c r="N104" s="37">
        <v>2018</v>
      </c>
      <c r="O104" s="59">
        <v>43171</v>
      </c>
      <c r="P104" s="122">
        <v>1.23061</v>
      </c>
      <c r="Q104" s="123"/>
      <c r="R104" s="124">
        <f t="shared" si="12"/>
        <v>-32297.52576796904</v>
      </c>
      <c r="S104" s="124"/>
      <c r="T104" s="125">
        <f t="shared" si="13"/>
        <v>-23.999999999999996</v>
      </c>
      <c r="U104" s="125"/>
      <c r="W104" s="67">
        <v>1.2291300000000001</v>
      </c>
      <c r="X104" s="36">
        <f t="shared" si="14"/>
        <v>-2.3100000000000342E-3</v>
      </c>
      <c r="Y104" s="35">
        <f t="shared" si="15"/>
        <v>-23.999999999999996</v>
      </c>
    </row>
    <row r="105" spans="2:26" x14ac:dyDescent="0.2">
      <c r="B105" s="37">
        <v>97</v>
      </c>
      <c r="C105" s="120">
        <f t="shared" si="10"/>
        <v>3080717.0060840617</v>
      </c>
      <c r="D105" s="120"/>
      <c r="E105" s="37">
        <v>2018</v>
      </c>
      <c r="F105" s="59">
        <v>43173</v>
      </c>
      <c r="G105" s="37" t="s">
        <v>1</v>
      </c>
      <c r="H105" s="121">
        <v>1.2361599999999999</v>
      </c>
      <c r="I105" s="121"/>
      <c r="J105" s="37">
        <f t="shared" si="8"/>
        <v>36</v>
      </c>
      <c r="K105" s="120">
        <f t="shared" si="9"/>
        <v>92421.510182521844</v>
      </c>
      <c r="L105" s="120"/>
      <c r="M105" s="60">
        <f t="shared" si="11"/>
        <v>2.5672641717367179</v>
      </c>
      <c r="N105" s="37">
        <v>2018</v>
      </c>
      <c r="O105" s="59">
        <v>43175</v>
      </c>
      <c r="P105" s="122">
        <v>1.2310000000000001</v>
      </c>
      <c r="Q105" s="123"/>
      <c r="R105" s="124">
        <f t="shared" si="12"/>
        <v>132470.83126161032</v>
      </c>
      <c r="S105" s="124"/>
      <c r="T105" s="125">
        <f t="shared" si="13"/>
        <v>51.599999999998317</v>
      </c>
      <c r="U105" s="125"/>
      <c r="W105" s="67">
        <v>1.23966</v>
      </c>
      <c r="X105" s="36">
        <f t="shared" si="14"/>
        <v>3.5000000000000586E-3</v>
      </c>
      <c r="Y105" s="35">
        <f t="shared" si="15"/>
        <v>36</v>
      </c>
    </row>
    <row r="106" spans="2:26" x14ac:dyDescent="0.2">
      <c r="B106" s="37">
        <v>98</v>
      </c>
      <c r="C106" s="120">
        <f t="shared" si="10"/>
        <v>3213187.8373456718</v>
      </c>
      <c r="D106" s="120"/>
      <c r="E106" s="37">
        <v>2018</v>
      </c>
      <c r="F106" s="59">
        <v>43175</v>
      </c>
      <c r="G106" s="37" t="s">
        <v>1</v>
      </c>
      <c r="H106" s="121">
        <v>1.2307600000000001</v>
      </c>
      <c r="I106" s="121"/>
      <c r="J106" s="37">
        <f t="shared" si="8"/>
        <v>21.999999999999996</v>
      </c>
      <c r="K106" s="120">
        <f t="shared" si="9"/>
        <v>96395.635120370149</v>
      </c>
      <c r="L106" s="120"/>
      <c r="M106" s="60">
        <f t="shared" si="11"/>
        <v>4.3816197781986439</v>
      </c>
      <c r="N106" s="37">
        <v>2018</v>
      </c>
      <c r="O106" s="59">
        <v>43178</v>
      </c>
      <c r="P106" s="122">
        <v>1.2273000000000001</v>
      </c>
      <c r="Q106" s="123"/>
      <c r="R106" s="124">
        <f t="shared" si="12"/>
        <v>151604.04432567389</v>
      </c>
      <c r="S106" s="124"/>
      <c r="T106" s="125">
        <f t="shared" si="13"/>
        <v>34.600000000000186</v>
      </c>
      <c r="U106" s="125"/>
      <c r="W106" s="67">
        <v>1.23295</v>
      </c>
      <c r="X106" s="36">
        <f t="shared" si="14"/>
        <v>2.1899999999999142E-3</v>
      </c>
      <c r="Y106" s="35">
        <f t="shared" si="15"/>
        <v>21.999999999999996</v>
      </c>
    </row>
    <row r="107" spans="2:26" x14ac:dyDescent="0.2">
      <c r="B107" s="37">
        <v>99</v>
      </c>
      <c r="C107" s="120">
        <f t="shared" si="10"/>
        <v>3364791.8816713458</v>
      </c>
      <c r="D107" s="120"/>
      <c r="E107" s="37">
        <v>2018</v>
      </c>
      <c r="F107" s="59">
        <v>43179</v>
      </c>
      <c r="G107" s="37" t="s">
        <v>2</v>
      </c>
      <c r="H107" s="121">
        <v>1.23488</v>
      </c>
      <c r="I107" s="121"/>
      <c r="J107" s="37">
        <f t="shared" si="8"/>
        <v>14</v>
      </c>
      <c r="K107" s="120">
        <f t="shared" si="9"/>
        <v>100943.75645014037</v>
      </c>
      <c r="L107" s="120"/>
      <c r="M107" s="60">
        <f t="shared" si="11"/>
        <v>7.2102683178671692</v>
      </c>
      <c r="N107" s="37">
        <v>2018</v>
      </c>
      <c r="O107" s="59">
        <v>43179</v>
      </c>
      <c r="P107" s="122">
        <v>1.2335</v>
      </c>
      <c r="Q107" s="123"/>
      <c r="R107" s="124">
        <f t="shared" si="12"/>
        <v>-99501.702786562382</v>
      </c>
      <c r="S107" s="124"/>
      <c r="T107" s="125">
        <f t="shared" si="13"/>
        <v>-14</v>
      </c>
      <c r="U107" s="125"/>
      <c r="W107" s="67">
        <v>1.2335</v>
      </c>
      <c r="X107" s="36">
        <f t="shared" si="14"/>
        <v>-1.3799999999999368E-3</v>
      </c>
      <c r="Y107" s="35">
        <f t="shared" si="15"/>
        <v>-14</v>
      </c>
      <c r="Z107" s="78"/>
    </row>
    <row r="108" spans="2:26" x14ac:dyDescent="0.2">
      <c r="B108" s="37">
        <v>100</v>
      </c>
      <c r="C108" s="120">
        <f t="shared" si="10"/>
        <v>3265290.1788847833</v>
      </c>
      <c r="D108" s="120"/>
      <c r="E108" s="37">
        <v>2018</v>
      </c>
      <c r="F108" s="59">
        <v>43180</v>
      </c>
      <c r="G108" s="37" t="s">
        <v>2</v>
      </c>
      <c r="H108" s="121">
        <v>1.22881</v>
      </c>
      <c r="I108" s="121"/>
      <c r="J108" s="37">
        <f t="shared" si="8"/>
        <v>9</v>
      </c>
      <c r="K108" s="120">
        <f t="shared" si="9"/>
        <v>97958.705366543494</v>
      </c>
      <c r="L108" s="120"/>
      <c r="M108" s="60">
        <f t="shared" si="11"/>
        <v>10.88430059628261</v>
      </c>
      <c r="N108" s="37">
        <v>2018</v>
      </c>
      <c r="O108" s="59">
        <v>43180</v>
      </c>
      <c r="P108" s="122">
        <v>1.2279800000000001</v>
      </c>
      <c r="Q108" s="123"/>
      <c r="R108" s="124">
        <f t="shared" si="12"/>
        <v>-90339.694949133307</v>
      </c>
      <c r="S108" s="124"/>
      <c r="T108" s="125">
        <f t="shared" si="13"/>
        <v>-9</v>
      </c>
      <c r="U108" s="125"/>
      <c r="W108" s="67">
        <v>1.2279800000000001</v>
      </c>
      <c r="X108" s="36">
        <f t="shared" si="14"/>
        <v>-8.2999999999988638E-4</v>
      </c>
      <c r="Y108" s="35">
        <f t="shared" si="15"/>
        <v>-9</v>
      </c>
    </row>
    <row r="109" spans="2:26" x14ac:dyDescent="0.2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</sheetData>
  <mergeCells count="638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W7:W8"/>
    <mergeCell ref="X7:X8"/>
    <mergeCell ref="Y7:Y8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31" priority="1" stopIfTrue="1" operator="equal">
      <formula>"買"</formula>
    </cfRule>
    <cfRule type="cellIs" dxfId="30" priority="2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5" stopIfTrue="1" operator="equal">
      <formula>"買"</formula>
    </cfRule>
    <cfRule type="cellIs" dxfId="26" priority="6" stopIfTrue="1" operator="equal">
      <formula>"売"</formula>
    </cfRule>
  </conditionalFormatting>
  <conditionalFormatting sqref="G13">
    <cfRule type="cellIs" dxfId="25" priority="3" stopIfTrue="1" operator="equal">
      <formula>"買"</formula>
    </cfRule>
    <cfRule type="cellIs" dxfId="24" priority="4" stopIfTrue="1" operator="equal">
      <formula>"売"</formula>
    </cfRule>
  </conditionalFormatting>
  <dataValidations count="1">
    <dataValidation type="list" allowBlank="1" showInputMessage="1" showErrorMessage="1" sqref="G9:G108" xr:uid="{08A1F586-626E-4775-A7FD-D0C7737AF019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D9DD-77FB-433C-8417-6F4B6B5242CC}">
  <dimension ref="B2:AA109"/>
  <sheetViews>
    <sheetView showGridLines="0" zoomScale="82" zoomScaleNormal="82" workbookViewId="0">
      <pane ySplit="8" topLeftCell="A84" activePane="bottomLeft" state="frozen"/>
      <selection pane="bottomLeft" activeCell="V67" sqref="V67"/>
    </sheetView>
  </sheetViews>
  <sheetFormatPr defaultRowHeight="14.4" x14ac:dyDescent="0.2"/>
  <cols>
    <col min="1" max="1" width="2.88671875" style="39" customWidth="1"/>
    <col min="2" max="18" width="6.6640625" style="39" customWidth="1"/>
    <col min="19" max="21" width="8.88671875" style="39"/>
    <col min="22" max="22" width="4" style="40" customWidth="1"/>
    <col min="23" max="23" width="8.88671875" style="39"/>
    <col min="24" max="24" width="14.33203125" style="39" bestFit="1" customWidth="1"/>
    <col min="25" max="25" width="8.88671875" style="39"/>
    <col min="26" max="26" width="14.21875" style="39" customWidth="1"/>
    <col min="27" max="16384" width="8.88671875" style="39"/>
  </cols>
  <sheetData>
    <row r="2" spans="2:26" x14ac:dyDescent="0.2">
      <c r="B2" s="85" t="s">
        <v>50</v>
      </c>
      <c r="C2" s="85"/>
      <c r="D2" s="87" t="s">
        <v>46</v>
      </c>
      <c r="E2" s="87"/>
      <c r="F2" s="85" t="s">
        <v>51</v>
      </c>
      <c r="G2" s="85"/>
      <c r="H2" s="126" t="s">
        <v>119</v>
      </c>
      <c r="I2" s="87"/>
      <c r="J2" s="85" t="s">
        <v>53</v>
      </c>
      <c r="K2" s="85"/>
      <c r="L2" s="86">
        <f>C9</f>
        <v>1000000</v>
      </c>
      <c r="M2" s="87"/>
      <c r="N2" s="85" t="s">
        <v>54</v>
      </c>
      <c r="O2" s="85"/>
      <c r="P2" s="86">
        <f>C108+R108</f>
        <v>1826436.453009781</v>
      </c>
      <c r="Q2" s="87"/>
      <c r="R2" s="38"/>
      <c r="S2" s="79" t="s">
        <v>130</v>
      </c>
      <c r="T2" s="38"/>
    </row>
    <row r="3" spans="2:26" ht="57" customHeight="1" x14ac:dyDescent="0.2">
      <c r="B3" s="85" t="s">
        <v>55</v>
      </c>
      <c r="C3" s="85"/>
      <c r="D3" s="88" t="s">
        <v>113</v>
      </c>
      <c r="E3" s="88"/>
      <c r="F3" s="88"/>
      <c r="G3" s="88"/>
      <c r="H3" s="88"/>
      <c r="I3" s="88"/>
      <c r="J3" s="85" t="s">
        <v>56</v>
      </c>
      <c r="K3" s="85"/>
      <c r="L3" s="89" t="s">
        <v>114</v>
      </c>
      <c r="M3" s="90"/>
      <c r="N3" s="90"/>
      <c r="O3" s="90"/>
      <c r="P3" s="90"/>
      <c r="Q3" s="90"/>
      <c r="R3" s="38"/>
      <c r="S3" s="77" t="s">
        <v>120</v>
      </c>
    </row>
    <row r="4" spans="2:26" x14ac:dyDescent="0.2">
      <c r="B4" s="85" t="s">
        <v>57</v>
      </c>
      <c r="C4" s="85"/>
      <c r="D4" s="93">
        <f>SUM($R$9:$S$993)</f>
        <v>826436.45300978154</v>
      </c>
      <c r="E4" s="93"/>
      <c r="F4" s="85" t="s">
        <v>58</v>
      </c>
      <c r="G4" s="85"/>
      <c r="H4" s="110">
        <f>SUM($T$9:$U$108)</f>
        <v>1657.1999999999987</v>
      </c>
      <c r="I4" s="87"/>
      <c r="J4" s="92" t="s">
        <v>59</v>
      </c>
      <c r="K4" s="92"/>
      <c r="L4" s="86">
        <f>MAX($C$9:$D$990)-C9</f>
        <v>1498949.5520559568</v>
      </c>
      <c r="M4" s="86"/>
      <c r="N4" s="92" t="s">
        <v>60</v>
      </c>
      <c r="O4" s="92"/>
      <c r="P4" s="93">
        <f>MIN($C$9:$D$990)-C9</f>
        <v>-88406.731283881818</v>
      </c>
      <c r="Q4" s="93"/>
      <c r="R4" s="38"/>
      <c r="S4" s="74" t="s">
        <v>124</v>
      </c>
      <c r="T4" s="38"/>
    </row>
    <row r="5" spans="2:26" x14ac:dyDescent="0.2">
      <c r="B5" s="72" t="s">
        <v>61</v>
      </c>
      <c r="C5" s="71">
        <f>COUNTIF($R$9:$R$990,"&gt;0")</f>
        <v>35</v>
      </c>
      <c r="D5" s="70" t="s">
        <v>62</v>
      </c>
      <c r="E5" s="44">
        <f>COUNTIF($R$9:$R$990,"&lt;0")</f>
        <v>64</v>
      </c>
      <c r="F5" s="70" t="s">
        <v>63</v>
      </c>
      <c r="G5" s="71">
        <f>COUNTIF($R$9:$R$990,"=0")</f>
        <v>1</v>
      </c>
      <c r="H5" s="70" t="s">
        <v>64</v>
      </c>
      <c r="I5" s="45">
        <f>C5/SUM(C5,E5,G5)</f>
        <v>0.35</v>
      </c>
      <c r="J5" s="94" t="s">
        <v>65</v>
      </c>
      <c r="K5" s="85"/>
      <c r="L5" s="95">
        <v>6</v>
      </c>
      <c r="M5" s="96"/>
      <c r="N5" s="46" t="s">
        <v>66</v>
      </c>
      <c r="O5" s="47"/>
      <c r="P5" s="95">
        <v>7</v>
      </c>
      <c r="Q5" s="96"/>
      <c r="R5" s="38"/>
      <c r="S5" s="74" t="s">
        <v>125</v>
      </c>
      <c r="T5" s="38"/>
    </row>
    <row r="6" spans="2:26" x14ac:dyDescent="0.2">
      <c r="B6" s="48"/>
      <c r="C6" s="49"/>
      <c r="D6" s="50"/>
      <c r="E6" s="51"/>
      <c r="F6" s="48"/>
      <c r="G6" s="51"/>
      <c r="H6" s="48"/>
      <c r="I6" s="52"/>
      <c r="J6" s="48"/>
      <c r="K6" s="48"/>
      <c r="L6" s="51"/>
      <c r="M6" s="51"/>
      <c r="N6" s="53"/>
      <c r="O6" s="53"/>
      <c r="P6" s="54"/>
      <c r="Q6" s="73"/>
      <c r="R6" s="38"/>
      <c r="S6" s="74" t="s">
        <v>126</v>
      </c>
      <c r="T6" s="38"/>
    </row>
    <row r="7" spans="2:26" x14ac:dyDescent="0.2">
      <c r="B7" s="97" t="s">
        <v>19</v>
      </c>
      <c r="C7" s="99" t="s">
        <v>67</v>
      </c>
      <c r="D7" s="100"/>
      <c r="E7" s="103" t="s">
        <v>68</v>
      </c>
      <c r="F7" s="104"/>
      <c r="G7" s="104"/>
      <c r="H7" s="104"/>
      <c r="I7" s="105"/>
      <c r="J7" s="106" t="s">
        <v>69</v>
      </c>
      <c r="K7" s="107"/>
      <c r="L7" s="108"/>
      <c r="M7" s="109" t="s">
        <v>70</v>
      </c>
      <c r="N7" s="111" t="s">
        <v>71</v>
      </c>
      <c r="O7" s="112"/>
      <c r="P7" s="112"/>
      <c r="Q7" s="113"/>
      <c r="R7" s="114" t="s">
        <v>72</v>
      </c>
      <c r="S7" s="114"/>
      <c r="T7" s="114"/>
      <c r="U7" s="114"/>
      <c r="W7" s="115" t="s">
        <v>47</v>
      </c>
      <c r="X7" s="115" t="s">
        <v>48</v>
      </c>
      <c r="Y7" s="115" t="s">
        <v>49</v>
      </c>
    </row>
    <row r="8" spans="2:26" x14ac:dyDescent="0.2">
      <c r="B8" s="98"/>
      <c r="C8" s="101"/>
      <c r="D8" s="102"/>
      <c r="E8" s="56" t="s">
        <v>73</v>
      </c>
      <c r="F8" s="56" t="s">
        <v>74</v>
      </c>
      <c r="G8" s="56" t="s">
        <v>75</v>
      </c>
      <c r="H8" s="117" t="s">
        <v>76</v>
      </c>
      <c r="I8" s="105"/>
      <c r="J8" s="57" t="s">
        <v>30</v>
      </c>
      <c r="K8" s="118" t="s">
        <v>77</v>
      </c>
      <c r="L8" s="108"/>
      <c r="M8" s="109"/>
      <c r="N8" s="58" t="s">
        <v>73</v>
      </c>
      <c r="O8" s="58" t="s">
        <v>74</v>
      </c>
      <c r="P8" s="119" t="s">
        <v>76</v>
      </c>
      <c r="Q8" s="113"/>
      <c r="R8" s="114" t="s">
        <v>78</v>
      </c>
      <c r="S8" s="114"/>
      <c r="T8" s="114" t="s">
        <v>30</v>
      </c>
      <c r="U8" s="114"/>
      <c r="W8" s="116"/>
      <c r="X8" s="116"/>
      <c r="Y8" s="116"/>
    </row>
    <row r="9" spans="2:26" x14ac:dyDescent="0.2">
      <c r="B9" s="37">
        <v>1</v>
      </c>
      <c r="C9" s="120">
        <v>1000000</v>
      </c>
      <c r="D9" s="120"/>
      <c r="E9" s="37">
        <v>2010</v>
      </c>
      <c r="F9" s="59">
        <v>43106</v>
      </c>
      <c r="G9" s="37" t="s">
        <v>2</v>
      </c>
      <c r="H9" s="121">
        <v>1.4416</v>
      </c>
      <c r="I9" s="121"/>
      <c r="J9" s="37">
        <f t="shared" ref="J9:J72" si="0">ABS(Y9)</f>
        <v>64</v>
      </c>
      <c r="K9" s="120">
        <f t="shared" ref="K9:K72" si="1">IF(F9="","",C9*0.03)</f>
        <v>30000</v>
      </c>
      <c r="L9" s="120"/>
      <c r="M9" s="60">
        <f>IF(J9="","",(K9/J9)/1000)</f>
        <v>0.46875</v>
      </c>
      <c r="N9" s="37">
        <v>2010</v>
      </c>
      <c r="O9" s="59">
        <v>43107</v>
      </c>
      <c r="P9" s="122">
        <v>1.4352</v>
      </c>
      <c r="Q9" s="123"/>
      <c r="R9" s="124">
        <f>IF(O9="","",(IF(G9="売",H9-P9,P9-H9))*M9*10000000)</f>
        <v>-29999.999999999818</v>
      </c>
      <c r="S9" s="124"/>
      <c r="T9" s="125">
        <f>IF(O9="","",IF(R9&lt;0,J9*(-1),IF(G9="買",(P9-H9)*10000,(H9-P9)*10000)))</f>
        <v>-64</v>
      </c>
      <c r="U9" s="125"/>
      <c r="W9" s="67">
        <v>1.4352</v>
      </c>
      <c r="X9" s="36">
        <f>W9-H9</f>
        <v>-6.3999999999999613E-3</v>
      </c>
      <c r="Y9" s="35">
        <f>(ROUNDUP(X9,4))*10000</f>
        <v>-64</v>
      </c>
      <c r="Z9" s="61" t="s">
        <v>128</v>
      </c>
    </row>
    <row r="10" spans="2:26" x14ac:dyDescent="0.2">
      <c r="B10" s="37">
        <v>2</v>
      </c>
      <c r="C10" s="120">
        <f t="shared" ref="C10:C73" si="2">IF(R9="","",C9+R9)</f>
        <v>970000.00000000023</v>
      </c>
      <c r="D10" s="120"/>
      <c r="E10" s="37">
        <v>2010</v>
      </c>
      <c r="F10" s="59">
        <v>43108</v>
      </c>
      <c r="G10" s="37" t="s">
        <v>2</v>
      </c>
      <c r="H10" s="121">
        <v>1.4415</v>
      </c>
      <c r="I10" s="121"/>
      <c r="J10" s="37">
        <f t="shared" si="0"/>
        <v>152</v>
      </c>
      <c r="K10" s="120">
        <f t="shared" si="1"/>
        <v>29100.000000000007</v>
      </c>
      <c r="L10" s="120"/>
      <c r="M10" s="60">
        <f t="shared" ref="M10:M73" si="3">IF(J10="","",(K10/J10)/1000)</f>
        <v>0.1914473684210527</v>
      </c>
      <c r="N10" s="37">
        <v>2010</v>
      </c>
      <c r="O10" s="59">
        <v>43114</v>
      </c>
      <c r="P10" s="122">
        <v>1.4473</v>
      </c>
      <c r="Q10" s="123"/>
      <c r="R10" s="124">
        <f t="shared" ref="R10:R73" si="4">IF(O10="","",(IF(G10="売",H10-P10,P10-H10))*M10*10000000)</f>
        <v>11103.94736842111</v>
      </c>
      <c r="S10" s="124"/>
      <c r="T10" s="125">
        <f t="shared" ref="T10:T73" si="5">IF(O10="","",IF(R10&lt;0,J10*(-1),IF(G10="買",(P10-H10)*10000,(H10-P10)*10000)))</f>
        <v>58.00000000000027</v>
      </c>
      <c r="U10" s="125"/>
      <c r="W10" s="67">
        <v>1.4263999999999999</v>
      </c>
      <c r="X10" s="36">
        <f t="shared" ref="X10:X73" si="6">W10-H10</f>
        <v>-1.5100000000000113E-2</v>
      </c>
      <c r="Y10" s="35">
        <f>(ROUNDUP(X10,4))*10000</f>
        <v>-152</v>
      </c>
    </row>
    <row r="11" spans="2:26" x14ac:dyDescent="0.2">
      <c r="B11" s="37">
        <v>3</v>
      </c>
      <c r="C11" s="120">
        <f t="shared" si="2"/>
        <v>981103.94736842136</v>
      </c>
      <c r="D11" s="120"/>
      <c r="E11" s="37">
        <v>2010</v>
      </c>
      <c r="F11" s="59">
        <v>43119</v>
      </c>
      <c r="G11" s="37" t="s">
        <v>1</v>
      </c>
      <c r="H11" s="121">
        <v>1.4308000000000001</v>
      </c>
      <c r="I11" s="121"/>
      <c r="J11" s="37">
        <f t="shared" si="0"/>
        <v>102.00000000000001</v>
      </c>
      <c r="K11" s="120">
        <f t="shared" si="1"/>
        <v>29433.118421052641</v>
      </c>
      <c r="L11" s="120"/>
      <c r="M11" s="60">
        <f t="shared" si="3"/>
        <v>0.28855998452012388</v>
      </c>
      <c r="N11" s="37">
        <v>2010</v>
      </c>
      <c r="O11" s="59">
        <v>43121</v>
      </c>
      <c r="P11" s="122">
        <v>1.4134</v>
      </c>
      <c r="Q11" s="123"/>
      <c r="R11" s="124">
        <f t="shared" si="4"/>
        <v>50209.437306501794</v>
      </c>
      <c r="S11" s="124"/>
      <c r="T11" s="125">
        <f t="shared" si="5"/>
        <v>174.00000000000082</v>
      </c>
      <c r="U11" s="125"/>
      <c r="W11" s="67">
        <v>1.4410000000000001</v>
      </c>
      <c r="X11" s="36">
        <f t="shared" si="6"/>
        <v>1.0199999999999987E-2</v>
      </c>
      <c r="Y11" s="35">
        <f>(ROUNDUP(X11,4))*10000</f>
        <v>102.00000000000001</v>
      </c>
      <c r="Z11" s="78" t="s">
        <v>127</v>
      </c>
    </row>
    <row r="12" spans="2:26" x14ac:dyDescent="0.2">
      <c r="B12" s="37">
        <v>4</v>
      </c>
      <c r="C12" s="120">
        <f t="shared" si="2"/>
        <v>1031313.3846749231</v>
      </c>
      <c r="D12" s="120"/>
      <c r="E12" s="37">
        <v>2010</v>
      </c>
      <c r="F12" s="59">
        <v>43129</v>
      </c>
      <c r="G12" s="37" t="s">
        <v>1</v>
      </c>
      <c r="H12" s="121">
        <v>1.3908</v>
      </c>
      <c r="I12" s="121"/>
      <c r="J12" s="37">
        <f t="shared" si="0"/>
        <v>69</v>
      </c>
      <c r="K12" s="120">
        <f t="shared" si="1"/>
        <v>30939.401540247694</v>
      </c>
      <c r="L12" s="120"/>
      <c r="M12" s="60">
        <f t="shared" si="3"/>
        <v>0.44839712377170571</v>
      </c>
      <c r="N12" s="37">
        <v>2010</v>
      </c>
      <c r="O12" s="59">
        <v>43132</v>
      </c>
      <c r="P12" s="122">
        <v>1.3934</v>
      </c>
      <c r="Q12" s="123"/>
      <c r="R12" s="124">
        <f t="shared" si="4"/>
        <v>-11658.325218064059</v>
      </c>
      <c r="S12" s="124"/>
      <c r="T12" s="125">
        <f t="shared" si="5"/>
        <v>-69</v>
      </c>
      <c r="U12" s="125"/>
      <c r="W12" s="67">
        <v>1.3976999999999999</v>
      </c>
      <c r="X12" s="36">
        <f t="shared" si="6"/>
        <v>6.8999999999999062E-3</v>
      </c>
      <c r="Y12" s="35">
        <f t="shared" ref="Y12:Y75" si="7">(ROUNDUP(X12,4))*10000</f>
        <v>69</v>
      </c>
    </row>
    <row r="13" spans="2:26" x14ac:dyDescent="0.2">
      <c r="B13" s="37">
        <v>5</v>
      </c>
      <c r="C13" s="120">
        <f t="shared" si="2"/>
        <v>1019655.0594568591</v>
      </c>
      <c r="D13" s="120"/>
      <c r="E13" s="37">
        <v>2010</v>
      </c>
      <c r="F13" s="59">
        <v>43155</v>
      </c>
      <c r="G13" s="37" t="s">
        <v>1</v>
      </c>
      <c r="H13" s="121">
        <v>1.3534999999999999</v>
      </c>
      <c r="I13" s="121"/>
      <c r="J13" s="37">
        <f t="shared" si="0"/>
        <v>90.999999999999986</v>
      </c>
      <c r="K13" s="120">
        <f t="shared" si="1"/>
        <v>30589.651783705773</v>
      </c>
      <c r="L13" s="120"/>
      <c r="M13" s="60">
        <f t="shared" si="3"/>
        <v>0.33615001960116242</v>
      </c>
      <c r="N13" s="37">
        <v>2010</v>
      </c>
      <c r="O13" s="59">
        <v>43157</v>
      </c>
      <c r="P13" s="122">
        <v>1.3625</v>
      </c>
      <c r="Q13" s="123"/>
      <c r="R13" s="124">
        <f t="shared" si="4"/>
        <v>-30253.501764105018</v>
      </c>
      <c r="S13" s="124"/>
      <c r="T13" s="125">
        <f t="shared" si="5"/>
        <v>-90.999999999999986</v>
      </c>
      <c r="U13" s="125"/>
      <c r="W13" s="67">
        <v>1.3625</v>
      </c>
      <c r="X13" s="36">
        <f t="shared" si="6"/>
        <v>9.000000000000119E-3</v>
      </c>
      <c r="Y13" s="35">
        <f t="shared" si="7"/>
        <v>90.999999999999986</v>
      </c>
      <c r="Z13" s="78" t="s">
        <v>127</v>
      </c>
    </row>
    <row r="14" spans="2:26" x14ac:dyDescent="0.2">
      <c r="B14" s="37">
        <v>6</v>
      </c>
      <c r="C14" s="120">
        <f t="shared" si="2"/>
        <v>989401.55769275408</v>
      </c>
      <c r="D14" s="120"/>
      <c r="E14" s="37">
        <v>2010</v>
      </c>
      <c r="F14" s="59">
        <v>43157</v>
      </c>
      <c r="G14" s="37" t="s">
        <v>2</v>
      </c>
      <c r="H14" s="121">
        <v>1.3594999999999999</v>
      </c>
      <c r="I14" s="121"/>
      <c r="J14" s="37">
        <f t="shared" si="0"/>
        <v>65</v>
      </c>
      <c r="K14" s="120">
        <f t="shared" si="1"/>
        <v>29682.046730782622</v>
      </c>
      <c r="L14" s="120"/>
      <c r="M14" s="60">
        <f t="shared" si="3"/>
        <v>0.45664687278127108</v>
      </c>
      <c r="N14" s="37">
        <v>2010</v>
      </c>
      <c r="O14" s="59">
        <v>43160</v>
      </c>
      <c r="P14" s="122">
        <v>1.355</v>
      </c>
      <c r="Q14" s="123"/>
      <c r="R14" s="124">
        <f t="shared" si="4"/>
        <v>-20549.109275156963</v>
      </c>
      <c r="S14" s="124"/>
      <c r="T14" s="125">
        <f t="shared" si="5"/>
        <v>-65</v>
      </c>
      <c r="U14" s="125"/>
      <c r="W14" s="67">
        <v>1.353</v>
      </c>
      <c r="X14" s="36">
        <f t="shared" si="6"/>
        <v>-6.4999999999999503E-3</v>
      </c>
      <c r="Y14" s="35">
        <f t="shared" si="7"/>
        <v>-65</v>
      </c>
      <c r="Z14" s="78" t="s">
        <v>127</v>
      </c>
    </row>
    <row r="15" spans="2:26" x14ac:dyDescent="0.2">
      <c r="B15" s="37">
        <v>7</v>
      </c>
      <c r="C15" s="120">
        <f t="shared" si="2"/>
        <v>968852.4484175971</v>
      </c>
      <c r="D15" s="120"/>
      <c r="E15" s="37">
        <v>2010</v>
      </c>
      <c r="F15" s="59">
        <v>43161</v>
      </c>
      <c r="G15" s="37" t="s">
        <v>1</v>
      </c>
      <c r="H15" s="121">
        <v>1.3520000000000001</v>
      </c>
      <c r="I15" s="121"/>
      <c r="J15" s="37">
        <f t="shared" si="0"/>
        <v>55.000000000000007</v>
      </c>
      <c r="K15" s="120">
        <f t="shared" si="1"/>
        <v>29065.573452527911</v>
      </c>
      <c r="L15" s="120"/>
      <c r="M15" s="60">
        <f t="shared" si="3"/>
        <v>0.52846497186414376</v>
      </c>
      <c r="N15" s="37">
        <v>2010</v>
      </c>
      <c r="O15" s="59">
        <v>43161</v>
      </c>
      <c r="P15" s="122">
        <v>1.3574999999999999</v>
      </c>
      <c r="Q15" s="123"/>
      <c r="R15" s="124">
        <f t="shared" si="4"/>
        <v>-29065.573452527056</v>
      </c>
      <c r="S15" s="124"/>
      <c r="T15" s="125">
        <f t="shared" si="5"/>
        <v>-55.000000000000007</v>
      </c>
      <c r="U15" s="125"/>
      <c r="W15" s="67">
        <v>1.3574999999999999</v>
      </c>
      <c r="X15" s="36">
        <f t="shared" si="6"/>
        <v>5.4999999999998384E-3</v>
      </c>
      <c r="Y15" s="35">
        <f t="shared" si="7"/>
        <v>55.000000000000007</v>
      </c>
      <c r="Z15" s="61" t="s">
        <v>128</v>
      </c>
    </row>
    <row r="16" spans="2:26" x14ac:dyDescent="0.2">
      <c r="B16" s="37">
        <v>8</v>
      </c>
      <c r="C16" s="120">
        <f t="shared" si="2"/>
        <v>939786.87496507005</v>
      </c>
      <c r="D16" s="120"/>
      <c r="E16" s="37">
        <v>2010</v>
      </c>
      <c r="F16" s="59">
        <v>43197</v>
      </c>
      <c r="G16" s="37" t="s">
        <v>1</v>
      </c>
      <c r="H16" s="121">
        <v>1.3331999999999999</v>
      </c>
      <c r="I16" s="121"/>
      <c r="J16" s="37">
        <f t="shared" si="0"/>
        <v>44</v>
      </c>
      <c r="K16" s="120">
        <f t="shared" si="1"/>
        <v>28193.606248952099</v>
      </c>
      <c r="L16" s="120"/>
      <c r="M16" s="60">
        <f t="shared" si="3"/>
        <v>0.64076377838527498</v>
      </c>
      <c r="N16" s="37">
        <v>2010</v>
      </c>
      <c r="O16" s="59">
        <v>43199</v>
      </c>
      <c r="P16" s="122">
        <v>1.3375999999999999</v>
      </c>
      <c r="Q16" s="123"/>
      <c r="R16" s="124">
        <f t="shared" si="4"/>
        <v>-28193.606248951841</v>
      </c>
      <c r="S16" s="124"/>
      <c r="T16" s="125">
        <f t="shared" si="5"/>
        <v>-44</v>
      </c>
      <c r="U16" s="125"/>
      <c r="W16" s="67">
        <v>1.3375999999999999</v>
      </c>
      <c r="X16" s="36">
        <f t="shared" si="6"/>
        <v>4.3999999999999595E-3</v>
      </c>
      <c r="Y16" s="35">
        <f t="shared" si="7"/>
        <v>44</v>
      </c>
    </row>
    <row r="17" spans="2:27" x14ac:dyDescent="0.2">
      <c r="B17" s="37">
        <v>9</v>
      </c>
      <c r="C17" s="120">
        <f t="shared" si="2"/>
        <v>911593.26871611818</v>
      </c>
      <c r="D17" s="120"/>
      <c r="E17" s="37">
        <v>2010</v>
      </c>
      <c r="F17" s="59">
        <v>43199</v>
      </c>
      <c r="G17" s="37" t="s">
        <v>2</v>
      </c>
      <c r="H17" s="121">
        <v>1.3418000000000001</v>
      </c>
      <c r="I17" s="121"/>
      <c r="J17" s="37">
        <f t="shared" si="0"/>
        <v>70</v>
      </c>
      <c r="K17" s="120">
        <f t="shared" si="1"/>
        <v>27347.798061483543</v>
      </c>
      <c r="L17" s="120"/>
      <c r="M17" s="60">
        <f t="shared" si="3"/>
        <v>0.3906828294497649</v>
      </c>
      <c r="N17" s="37">
        <v>2010</v>
      </c>
      <c r="O17" s="59">
        <v>43203</v>
      </c>
      <c r="P17" s="122">
        <v>1.3554999999999999</v>
      </c>
      <c r="Q17" s="123"/>
      <c r="R17" s="124">
        <f t="shared" si="4"/>
        <v>53523.547634617098</v>
      </c>
      <c r="S17" s="124"/>
      <c r="T17" s="125">
        <f t="shared" si="5"/>
        <v>136.99999999999824</v>
      </c>
      <c r="U17" s="125"/>
      <c r="W17" s="67">
        <v>1.3349</v>
      </c>
      <c r="X17" s="36">
        <f t="shared" si="6"/>
        <v>-6.9000000000001283E-3</v>
      </c>
      <c r="Y17" s="35">
        <f t="shared" si="7"/>
        <v>-70</v>
      </c>
    </row>
    <row r="18" spans="2:27" x14ac:dyDescent="0.2">
      <c r="B18" s="37">
        <v>10</v>
      </c>
      <c r="C18" s="120">
        <f t="shared" si="2"/>
        <v>965116.81635073526</v>
      </c>
      <c r="D18" s="120"/>
      <c r="E18" s="37">
        <v>2010</v>
      </c>
      <c r="F18" s="59">
        <v>43212</v>
      </c>
      <c r="G18" s="37" t="s">
        <v>1</v>
      </c>
      <c r="H18" s="121">
        <v>1.3342000000000001</v>
      </c>
      <c r="I18" s="121"/>
      <c r="J18" s="37">
        <f t="shared" si="0"/>
        <v>78.999999999999986</v>
      </c>
      <c r="K18" s="120">
        <f t="shared" si="1"/>
        <v>28953.504490522057</v>
      </c>
      <c r="L18" s="120"/>
      <c r="M18" s="60">
        <f t="shared" si="3"/>
        <v>0.36650005684205145</v>
      </c>
      <c r="N18" s="37">
        <v>2010</v>
      </c>
      <c r="O18" s="59">
        <v>43213</v>
      </c>
      <c r="P18" s="122">
        <v>1.3345</v>
      </c>
      <c r="Q18" s="123"/>
      <c r="R18" s="124">
        <f t="shared" si="4"/>
        <v>-1099.5001705260333</v>
      </c>
      <c r="S18" s="124"/>
      <c r="T18" s="125">
        <f t="shared" si="5"/>
        <v>-78.999999999999986</v>
      </c>
      <c r="U18" s="125"/>
      <c r="W18" s="67">
        <v>1.3420000000000001</v>
      </c>
      <c r="X18" s="36">
        <f t="shared" si="6"/>
        <v>7.8000000000000291E-3</v>
      </c>
      <c r="Y18" s="35">
        <f t="shared" si="7"/>
        <v>78.999999999999986</v>
      </c>
    </row>
    <row r="19" spans="2:27" x14ac:dyDescent="0.2">
      <c r="B19" s="37">
        <v>11</v>
      </c>
      <c r="C19" s="120">
        <f t="shared" si="2"/>
        <v>964017.31618020928</v>
      </c>
      <c r="D19" s="120"/>
      <c r="E19" s="37">
        <v>2010</v>
      </c>
      <c r="F19" s="59">
        <v>43213</v>
      </c>
      <c r="G19" s="37" t="s">
        <v>2</v>
      </c>
      <c r="H19" s="121">
        <v>1.3383</v>
      </c>
      <c r="I19" s="121"/>
      <c r="J19" s="37">
        <f t="shared" si="0"/>
        <v>87.999999999999986</v>
      </c>
      <c r="K19" s="120">
        <f t="shared" si="1"/>
        <v>28920.519485406276</v>
      </c>
      <c r="L19" s="120"/>
      <c r="M19" s="60">
        <f t="shared" si="3"/>
        <v>0.32864226687961684</v>
      </c>
      <c r="N19" s="37">
        <v>2010</v>
      </c>
      <c r="O19" s="59">
        <v>43216</v>
      </c>
      <c r="P19" s="122">
        <v>1.3295999999999999</v>
      </c>
      <c r="Q19" s="123"/>
      <c r="R19" s="124">
        <f t="shared" si="4"/>
        <v>-28591.877218527166</v>
      </c>
      <c r="S19" s="124"/>
      <c r="T19" s="125">
        <f t="shared" si="5"/>
        <v>-87.999999999999986</v>
      </c>
      <c r="U19" s="125"/>
      <c r="W19" s="67">
        <v>1.3295999999999999</v>
      </c>
      <c r="X19" s="36">
        <f t="shared" si="6"/>
        <v>-8.7000000000001521E-3</v>
      </c>
      <c r="Y19" s="35">
        <f t="shared" si="7"/>
        <v>-87.999999999999986</v>
      </c>
      <c r="Z19" s="78" t="s">
        <v>127</v>
      </c>
    </row>
    <row r="20" spans="2:27" x14ac:dyDescent="0.2">
      <c r="B20" s="37">
        <v>12</v>
      </c>
      <c r="C20" s="120">
        <f t="shared" si="2"/>
        <v>935425.43896168214</v>
      </c>
      <c r="D20" s="120"/>
      <c r="E20" s="37">
        <v>2010</v>
      </c>
      <c r="F20" s="59">
        <v>43217</v>
      </c>
      <c r="G20" s="37" t="s">
        <v>1</v>
      </c>
      <c r="H20" s="121">
        <v>1.3312999999999999</v>
      </c>
      <c r="I20" s="121"/>
      <c r="J20" s="37">
        <f t="shared" si="0"/>
        <v>68</v>
      </c>
      <c r="K20" s="120">
        <f t="shared" si="1"/>
        <v>28062.763168850463</v>
      </c>
      <c r="L20" s="120"/>
      <c r="M20" s="60">
        <f t="shared" si="3"/>
        <v>0.41268769365956565</v>
      </c>
      <c r="N20" s="37">
        <v>2010</v>
      </c>
      <c r="O20" s="59">
        <v>43219</v>
      </c>
      <c r="P20" s="122">
        <v>1.3265</v>
      </c>
      <c r="Q20" s="123"/>
      <c r="R20" s="124">
        <f t="shared" si="4"/>
        <v>19809.009295658801</v>
      </c>
      <c r="S20" s="124"/>
      <c r="T20" s="125">
        <f t="shared" si="5"/>
        <v>47.999999999999154</v>
      </c>
      <c r="U20" s="125"/>
      <c r="W20" s="67">
        <v>1.3380000000000001</v>
      </c>
      <c r="X20" s="36">
        <f t="shared" si="6"/>
        <v>6.7000000000001503E-3</v>
      </c>
      <c r="Y20" s="35">
        <f t="shared" si="7"/>
        <v>68</v>
      </c>
    </row>
    <row r="21" spans="2:27" x14ac:dyDescent="0.2">
      <c r="B21" s="37">
        <v>13</v>
      </c>
      <c r="C21" s="120">
        <f t="shared" si="2"/>
        <v>955234.44825734093</v>
      </c>
      <c r="D21" s="120"/>
      <c r="E21" s="37">
        <v>2010</v>
      </c>
      <c r="F21" s="59">
        <v>43233</v>
      </c>
      <c r="G21" s="37" t="s">
        <v>1</v>
      </c>
      <c r="H21" s="121">
        <v>1.2561</v>
      </c>
      <c r="I21" s="121"/>
      <c r="J21" s="37">
        <f t="shared" si="0"/>
        <v>121</v>
      </c>
      <c r="K21" s="120">
        <f t="shared" si="1"/>
        <v>28657.033447720227</v>
      </c>
      <c r="L21" s="120"/>
      <c r="M21" s="60">
        <f t="shared" si="3"/>
        <v>0.23683498717124155</v>
      </c>
      <c r="N21" s="37">
        <v>2010</v>
      </c>
      <c r="O21" s="59">
        <v>43238</v>
      </c>
      <c r="P21" s="122">
        <v>1.2412000000000001</v>
      </c>
      <c r="Q21" s="123"/>
      <c r="R21" s="124">
        <f t="shared" si="4"/>
        <v>35288.41308851479</v>
      </c>
      <c r="S21" s="124"/>
      <c r="T21" s="125">
        <f t="shared" si="5"/>
        <v>148.99999999999915</v>
      </c>
      <c r="U21" s="125"/>
      <c r="W21" s="67">
        <v>1.2682</v>
      </c>
      <c r="X21" s="36">
        <f t="shared" si="6"/>
        <v>1.21E-2</v>
      </c>
      <c r="Y21" s="35">
        <f t="shared" si="7"/>
        <v>121</v>
      </c>
    </row>
    <row r="22" spans="2:27" x14ac:dyDescent="0.2">
      <c r="B22" s="37">
        <v>14</v>
      </c>
      <c r="C22" s="120">
        <f t="shared" si="2"/>
        <v>990522.86134585575</v>
      </c>
      <c r="D22" s="120"/>
      <c r="E22" s="37">
        <v>2010</v>
      </c>
      <c r="F22" s="59">
        <v>43238</v>
      </c>
      <c r="G22" s="37" t="s">
        <v>1</v>
      </c>
      <c r="H22" s="121">
        <v>1.2261</v>
      </c>
      <c r="I22" s="121"/>
      <c r="J22" s="37">
        <f t="shared" si="0"/>
        <v>156</v>
      </c>
      <c r="K22" s="120">
        <f t="shared" si="1"/>
        <v>29715.685840375671</v>
      </c>
      <c r="L22" s="120"/>
      <c r="M22" s="60">
        <f t="shared" si="3"/>
        <v>0.19048516564343379</v>
      </c>
      <c r="N22" s="37">
        <v>2010</v>
      </c>
      <c r="O22" s="59">
        <v>43239</v>
      </c>
      <c r="P22" s="122">
        <v>1.2416</v>
      </c>
      <c r="Q22" s="123"/>
      <c r="R22" s="124">
        <f t="shared" si="4"/>
        <v>-29525.200674732368</v>
      </c>
      <c r="S22" s="124"/>
      <c r="T22" s="125">
        <f t="shared" si="5"/>
        <v>-156</v>
      </c>
      <c r="U22" s="125"/>
      <c r="W22" s="67">
        <v>1.2416</v>
      </c>
      <c r="X22" s="36">
        <f t="shared" si="6"/>
        <v>1.5500000000000069E-2</v>
      </c>
      <c r="Y22" s="35">
        <f t="shared" si="7"/>
        <v>156</v>
      </c>
    </row>
    <row r="23" spans="2:27" x14ac:dyDescent="0.2">
      <c r="B23" s="37">
        <v>15</v>
      </c>
      <c r="C23" s="120">
        <f t="shared" si="2"/>
        <v>960997.66067112342</v>
      </c>
      <c r="D23" s="120"/>
      <c r="E23" s="37">
        <v>2010</v>
      </c>
      <c r="F23" s="59">
        <v>43261</v>
      </c>
      <c r="G23" s="37" t="s">
        <v>2</v>
      </c>
      <c r="H23" s="121">
        <v>1.2062999999999999</v>
      </c>
      <c r="I23" s="121"/>
      <c r="J23" s="37">
        <f t="shared" si="0"/>
        <v>101</v>
      </c>
      <c r="K23" s="120">
        <f t="shared" si="1"/>
        <v>28829.929820133701</v>
      </c>
      <c r="L23" s="120"/>
      <c r="M23" s="60">
        <f t="shared" si="3"/>
        <v>0.28544484970429407</v>
      </c>
      <c r="N23" s="37">
        <v>2010</v>
      </c>
      <c r="O23" s="59">
        <v>43272</v>
      </c>
      <c r="P23" s="122">
        <v>1.2353000000000001</v>
      </c>
      <c r="Q23" s="123"/>
      <c r="R23" s="124">
        <f t="shared" si="4"/>
        <v>82779.006414245669</v>
      </c>
      <c r="S23" s="124"/>
      <c r="T23" s="125">
        <f t="shared" si="5"/>
        <v>290.00000000000136</v>
      </c>
      <c r="U23" s="125"/>
      <c r="W23" s="67">
        <v>1.1961999999999999</v>
      </c>
      <c r="X23" s="36">
        <f t="shared" si="6"/>
        <v>-1.0099999999999998E-2</v>
      </c>
      <c r="Y23" s="35">
        <f t="shared" si="7"/>
        <v>-101</v>
      </c>
    </row>
    <row r="24" spans="2:27" x14ac:dyDescent="0.2">
      <c r="B24" s="37">
        <v>16</v>
      </c>
      <c r="C24" s="120">
        <f t="shared" si="2"/>
        <v>1043776.6670853691</v>
      </c>
      <c r="D24" s="120"/>
      <c r="E24" s="37">
        <v>2010</v>
      </c>
      <c r="F24" s="59">
        <v>43288</v>
      </c>
      <c r="G24" s="37" t="s">
        <v>2</v>
      </c>
      <c r="H24" s="121">
        <v>1.2608999999999999</v>
      </c>
      <c r="I24" s="121"/>
      <c r="J24" s="37">
        <f t="shared" si="0"/>
        <v>56</v>
      </c>
      <c r="K24" s="120">
        <f t="shared" si="1"/>
        <v>31313.300012561071</v>
      </c>
      <c r="L24" s="120"/>
      <c r="M24" s="60">
        <f t="shared" si="3"/>
        <v>0.55916607165287624</v>
      </c>
      <c r="N24" s="37">
        <v>2010</v>
      </c>
      <c r="O24" s="59">
        <v>43290</v>
      </c>
      <c r="P24" s="122">
        <v>1.262</v>
      </c>
      <c r="Q24" s="123"/>
      <c r="R24" s="124">
        <f t="shared" si="4"/>
        <v>6150.8267881822021</v>
      </c>
      <c r="S24" s="124"/>
      <c r="T24" s="125">
        <f t="shared" si="5"/>
        <v>11.000000000001009</v>
      </c>
      <c r="U24" s="125"/>
      <c r="W24" s="67">
        <v>1.2553000000000001</v>
      </c>
      <c r="X24" s="36">
        <f t="shared" si="6"/>
        <v>-5.5999999999998273E-3</v>
      </c>
      <c r="Y24" s="35">
        <f t="shared" si="7"/>
        <v>-56</v>
      </c>
    </row>
    <row r="25" spans="2:27" x14ac:dyDescent="0.2">
      <c r="B25" s="37">
        <v>17</v>
      </c>
      <c r="C25" s="120">
        <f t="shared" si="2"/>
        <v>1049927.4938735513</v>
      </c>
      <c r="D25" s="120"/>
      <c r="E25" s="37">
        <v>2010</v>
      </c>
      <c r="F25" s="59">
        <v>43307</v>
      </c>
      <c r="G25" s="37" t="s">
        <v>2</v>
      </c>
      <c r="H25" s="121">
        <v>1.2948</v>
      </c>
      <c r="I25" s="121"/>
      <c r="J25" s="37">
        <f t="shared" si="0"/>
        <v>58.000000000000007</v>
      </c>
      <c r="K25" s="120">
        <f t="shared" si="1"/>
        <v>31497.824816206536</v>
      </c>
      <c r="L25" s="120"/>
      <c r="M25" s="60">
        <f t="shared" si="3"/>
        <v>0.54306594510700912</v>
      </c>
      <c r="N25" s="37">
        <v>2010</v>
      </c>
      <c r="O25" s="59">
        <v>43308</v>
      </c>
      <c r="P25" s="122">
        <v>1.2963</v>
      </c>
      <c r="Q25" s="123"/>
      <c r="R25" s="124">
        <f t="shared" si="4"/>
        <v>8145.9891766054461</v>
      </c>
      <c r="S25" s="124"/>
      <c r="T25" s="125">
        <f t="shared" si="5"/>
        <v>15.000000000000568</v>
      </c>
      <c r="U25" s="125"/>
      <c r="W25" s="67">
        <v>1.2890999999999999</v>
      </c>
      <c r="X25" s="36">
        <f t="shared" si="6"/>
        <v>-5.7000000000000384E-3</v>
      </c>
      <c r="Y25" s="35">
        <f t="shared" si="7"/>
        <v>-58.000000000000007</v>
      </c>
      <c r="Z25" s="61" t="s">
        <v>128</v>
      </c>
    </row>
    <row r="26" spans="2:27" x14ac:dyDescent="0.2">
      <c r="B26" s="37">
        <v>18</v>
      </c>
      <c r="C26" s="120">
        <f t="shared" si="2"/>
        <v>1058073.4830501566</v>
      </c>
      <c r="D26" s="120"/>
      <c r="E26" s="37">
        <v>2010</v>
      </c>
      <c r="F26" s="59">
        <v>43309</v>
      </c>
      <c r="G26" s="37" t="s">
        <v>2</v>
      </c>
      <c r="H26" s="121">
        <v>1.3016000000000001</v>
      </c>
      <c r="I26" s="121"/>
      <c r="J26" s="37">
        <f t="shared" si="0"/>
        <v>45.000000000000007</v>
      </c>
      <c r="K26" s="120">
        <f t="shared" si="1"/>
        <v>31742.204491504697</v>
      </c>
      <c r="L26" s="120"/>
      <c r="M26" s="60">
        <f t="shared" si="3"/>
        <v>0.70538232203343765</v>
      </c>
      <c r="N26" s="37">
        <v>2010</v>
      </c>
      <c r="O26" s="59">
        <v>43309</v>
      </c>
      <c r="P26" s="122">
        <v>1.2971999999999999</v>
      </c>
      <c r="Q26" s="123"/>
      <c r="R26" s="124">
        <f t="shared" si="4"/>
        <v>-31036.822169472536</v>
      </c>
      <c r="S26" s="124"/>
      <c r="T26" s="125">
        <f t="shared" si="5"/>
        <v>-45.000000000000007</v>
      </c>
      <c r="U26" s="125"/>
      <c r="W26" s="67">
        <v>1.2971999999999999</v>
      </c>
      <c r="X26" s="36">
        <f t="shared" si="6"/>
        <v>-4.4000000000001815E-3</v>
      </c>
      <c r="Y26" s="35">
        <f t="shared" si="7"/>
        <v>-45.000000000000007</v>
      </c>
    </row>
    <row r="27" spans="2:27" x14ac:dyDescent="0.2">
      <c r="B27" s="37">
        <v>19</v>
      </c>
      <c r="C27" s="120">
        <f t="shared" si="2"/>
        <v>1027036.660880684</v>
      </c>
      <c r="D27" s="120"/>
      <c r="E27" s="37">
        <v>2010</v>
      </c>
      <c r="F27" s="59">
        <v>43314</v>
      </c>
      <c r="G27" s="37" t="s">
        <v>2</v>
      </c>
      <c r="H27" s="121">
        <v>1.3147</v>
      </c>
      <c r="I27" s="121"/>
      <c r="J27" s="37">
        <f t="shared" si="0"/>
        <v>84</v>
      </c>
      <c r="K27" s="120">
        <f t="shared" si="1"/>
        <v>30811.099826420519</v>
      </c>
      <c r="L27" s="120"/>
      <c r="M27" s="60">
        <f t="shared" si="3"/>
        <v>0.36679880745738713</v>
      </c>
      <c r="N27" s="37">
        <v>2010</v>
      </c>
      <c r="O27" s="59">
        <v>43316</v>
      </c>
      <c r="P27" s="122">
        <v>1.3147</v>
      </c>
      <c r="Q27" s="123"/>
      <c r="R27" s="124">
        <f t="shared" si="4"/>
        <v>0</v>
      </c>
      <c r="S27" s="124"/>
      <c r="T27" s="125">
        <f t="shared" si="5"/>
        <v>0</v>
      </c>
      <c r="U27" s="125"/>
      <c r="W27" s="67">
        <v>1.3063</v>
      </c>
      <c r="X27" s="36">
        <f t="shared" si="6"/>
        <v>-8.3999999999999631E-3</v>
      </c>
      <c r="Y27" s="35">
        <f t="shared" si="7"/>
        <v>-84</v>
      </c>
      <c r="Z27" s="69"/>
    </row>
    <row r="28" spans="2:27" x14ac:dyDescent="0.2">
      <c r="B28" s="37">
        <v>20</v>
      </c>
      <c r="C28" s="120">
        <f t="shared" si="2"/>
        <v>1027036.660880684</v>
      </c>
      <c r="D28" s="120"/>
      <c r="E28" s="37">
        <v>2010</v>
      </c>
      <c r="F28" s="59">
        <v>43325</v>
      </c>
      <c r="G28" s="37" t="s">
        <v>1</v>
      </c>
      <c r="H28" s="121">
        <v>1.2822</v>
      </c>
      <c r="I28" s="121"/>
      <c r="J28" s="37">
        <f t="shared" si="0"/>
        <v>83</v>
      </c>
      <c r="K28" s="120">
        <f t="shared" si="1"/>
        <v>30811.099826420519</v>
      </c>
      <c r="L28" s="120"/>
      <c r="M28" s="60">
        <f t="shared" si="3"/>
        <v>0.37121807019783754</v>
      </c>
      <c r="N28" s="37">
        <v>2010</v>
      </c>
      <c r="O28" s="59">
        <v>43329</v>
      </c>
      <c r="P28" s="122">
        <v>1.2869999999999999</v>
      </c>
      <c r="Q28" s="123"/>
      <c r="R28" s="124">
        <f t="shared" si="4"/>
        <v>-17818.467369495887</v>
      </c>
      <c r="S28" s="124"/>
      <c r="T28" s="125">
        <f t="shared" si="5"/>
        <v>-83</v>
      </c>
      <c r="U28" s="125"/>
      <c r="W28" s="67">
        <v>1.2905</v>
      </c>
      <c r="X28" s="36">
        <f t="shared" si="6"/>
        <v>8.2999999999999741E-3</v>
      </c>
      <c r="Y28" s="35">
        <f t="shared" si="7"/>
        <v>83</v>
      </c>
    </row>
    <row r="29" spans="2:27" x14ac:dyDescent="0.2">
      <c r="B29" s="37">
        <v>21</v>
      </c>
      <c r="C29" s="120">
        <f t="shared" si="2"/>
        <v>1009218.1935111881</v>
      </c>
      <c r="D29" s="120"/>
      <c r="E29" s="37">
        <v>2010</v>
      </c>
      <c r="F29" s="59">
        <v>43335</v>
      </c>
      <c r="G29" s="37" t="s">
        <v>1</v>
      </c>
      <c r="H29" s="121">
        <v>1.2645999999999999</v>
      </c>
      <c r="I29" s="121"/>
      <c r="J29" s="37">
        <f t="shared" si="0"/>
        <v>72</v>
      </c>
      <c r="K29" s="120">
        <f t="shared" si="1"/>
        <v>30276.545805335641</v>
      </c>
      <c r="L29" s="120"/>
      <c r="M29" s="60">
        <f t="shared" si="3"/>
        <v>0.42050758062966165</v>
      </c>
      <c r="N29" s="37">
        <v>2010</v>
      </c>
      <c r="O29" s="59">
        <v>43337</v>
      </c>
      <c r="P29" s="122">
        <v>1.2715000000000001</v>
      </c>
      <c r="Q29" s="123"/>
      <c r="R29" s="124">
        <f t="shared" si="4"/>
        <v>-29015.023063447195</v>
      </c>
      <c r="S29" s="124"/>
      <c r="T29" s="125">
        <f t="shared" si="5"/>
        <v>-72</v>
      </c>
      <c r="U29" s="125"/>
      <c r="W29" s="67">
        <v>1.2717000000000001</v>
      </c>
      <c r="X29" s="36">
        <f t="shared" si="6"/>
        <v>7.1000000000001062E-3</v>
      </c>
      <c r="Y29" s="35">
        <f t="shared" si="7"/>
        <v>72</v>
      </c>
    </row>
    <row r="30" spans="2:27" x14ac:dyDescent="0.2">
      <c r="B30" s="37">
        <v>22</v>
      </c>
      <c r="C30" s="120">
        <f t="shared" si="2"/>
        <v>980203.17044774094</v>
      </c>
      <c r="D30" s="120"/>
      <c r="E30" s="37">
        <v>2010</v>
      </c>
      <c r="F30" s="59">
        <v>43344</v>
      </c>
      <c r="G30" s="37" t="s">
        <v>2</v>
      </c>
      <c r="H30" s="121">
        <v>1.2715000000000001</v>
      </c>
      <c r="I30" s="121"/>
      <c r="J30" s="37">
        <f t="shared" si="0"/>
        <v>42.000000000000007</v>
      </c>
      <c r="K30" s="120">
        <f t="shared" si="1"/>
        <v>29406.095113432228</v>
      </c>
      <c r="L30" s="120"/>
      <c r="M30" s="60">
        <f t="shared" si="3"/>
        <v>0.70014512174838628</v>
      </c>
      <c r="N30" s="37">
        <v>2010</v>
      </c>
      <c r="O30" s="59">
        <v>43350</v>
      </c>
      <c r="P30" s="122">
        <v>1.2776000000000001</v>
      </c>
      <c r="Q30" s="123"/>
      <c r="R30" s="124">
        <f t="shared" si="4"/>
        <v>42708.852426651523</v>
      </c>
      <c r="S30" s="124"/>
      <c r="T30" s="125">
        <f t="shared" si="5"/>
        <v>60.999999999999943</v>
      </c>
      <c r="U30" s="125"/>
      <c r="W30" s="67">
        <v>1.2673000000000001</v>
      </c>
      <c r="X30" s="36">
        <f t="shared" si="6"/>
        <v>-4.1999999999999815E-3</v>
      </c>
      <c r="Y30" s="35">
        <f t="shared" si="7"/>
        <v>-42.000000000000007</v>
      </c>
      <c r="Z30" s="78" t="s">
        <v>127</v>
      </c>
      <c r="AA30" s="68"/>
    </row>
    <row r="31" spans="2:27" x14ac:dyDescent="0.2">
      <c r="B31" s="37">
        <v>23</v>
      </c>
      <c r="C31" s="120">
        <f t="shared" si="2"/>
        <v>1022912.0228743925</v>
      </c>
      <c r="D31" s="120"/>
      <c r="E31" s="37">
        <v>2010</v>
      </c>
      <c r="F31" s="59">
        <v>43357</v>
      </c>
      <c r="G31" s="37" t="s">
        <v>2</v>
      </c>
      <c r="H31" s="121">
        <v>1.2888999999999999</v>
      </c>
      <c r="I31" s="121"/>
      <c r="J31" s="37">
        <f t="shared" si="0"/>
        <v>58.000000000000007</v>
      </c>
      <c r="K31" s="120">
        <f t="shared" si="1"/>
        <v>30687.360686231772</v>
      </c>
      <c r="L31" s="120"/>
      <c r="M31" s="60">
        <f t="shared" si="3"/>
        <v>0.52909242562468572</v>
      </c>
      <c r="N31" s="37">
        <v>2010</v>
      </c>
      <c r="O31" s="59">
        <v>43385</v>
      </c>
      <c r="P31" s="122">
        <v>1.38</v>
      </c>
      <c r="Q31" s="123"/>
      <c r="R31" s="124">
        <f t="shared" si="4"/>
        <v>482003.19974408852</v>
      </c>
      <c r="S31" s="124"/>
      <c r="T31" s="125">
        <f t="shared" si="5"/>
        <v>910.99999999999955</v>
      </c>
      <c r="U31" s="125"/>
      <c r="W31" s="67">
        <v>1.2831999999999999</v>
      </c>
      <c r="X31" s="36">
        <f t="shared" si="6"/>
        <v>-5.7000000000000384E-3</v>
      </c>
      <c r="Y31" s="35">
        <f t="shared" si="7"/>
        <v>-58.000000000000007</v>
      </c>
    </row>
    <row r="32" spans="2:27" x14ac:dyDescent="0.2">
      <c r="B32" s="37">
        <v>24</v>
      </c>
      <c r="C32" s="120">
        <f t="shared" si="2"/>
        <v>1504915.2226184809</v>
      </c>
      <c r="D32" s="120"/>
      <c r="E32" s="37">
        <v>2010</v>
      </c>
      <c r="F32" s="59">
        <v>43392</v>
      </c>
      <c r="G32" s="37" t="s">
        <v>1</v>
      </c>
      <c r="H32" s="121">
        <v>1.379</v>
      </c>
      <c r="I32" s="121"/>
      <c r="J32" s="37">
        <f t="shared" si="0"/>
        <v>148</v>
      </c>
      <c r="K32" s="120">
        <f t="shared" si="1"/>
        <v>45147.456678554423</v>
      </c>
      <c r="L32" s="120"/>
      <c r="M32" s="60">
        <f t="shared" si="3"/>
        <v>0.30505038296320552</v>
      </c>
      <c r="N32" s="37">
        <v>2010</v>
      </c>
      <c r="O32" s="59">
        <v>43393</v>
      </c>
      <c r="P32" s="122">
        <v>1.3937999999999999</v>
      </c>
      <c r="Q32" s="123"/>
      <c r="R32" s="124">
        <f t="shared" si="4"/>
        <v>-45147.45667855419</v>
      </c>
      <c r="S32" s="124"/>
      <c r="T32" s="125">
        <f t="shared" si="5"/>
        <v>-148</v>
      </c>
      <c r="U32" s="125"/>
      <c r="W32" s="67">
        <v>1.3937999999999999</v>
      </c>
      <c r="X32" s="36">
        <f t="shared" si="6"/>
        <v>1.4799999999999924E-2</v>
      </c>
      <c r="Y32" s="35">
        <f t="shared" si="7"/>
        <v>148</v>
      </c>
    </row>
    <row r="33" spans="2:27" x14ac:dyDescent="0.2">
      <c r="B33" s="37">
        <v>25</v>
      </c>
      <c r="C33" s="120">
        <f t="shared" si="2"/>
        <v>1459767.7659399267</v>
      </c>
      <c r="D33" s="120"/>
      <c r="E33" s="37">
        <v>2010</v>
      </c>
      <c r="F33" s="59">
        <v>43395</v>
      </c>
      <c r="G33" s="37" t="s">
        <v>2</v>
      </c>
      <c r="H33" s="121">
        <v>1.3952</v>
      </c>
      <c r="I33" s="121"/>
      <c r="J33" s="37">
        <f t="shared" si="0"/>
        <v>38</v>
      </c>
      <c r="K33" s="120">
        <f t="shared" si="1"/>
        <v>43793.0329781978</v>
      </c>
      <c r="L33" s="120"/>
      <c r="M33" s="60">
        <f t="shared" si="3"/>
        <v>1.1524482362683632</v>
      </c>
      <c r="N33" s="37">
        <v>2010</v>
      </c>
      <c r="O33" s="59">
        <v>43399</v>
      </c>
      <c r="P33" s="122">
        <v>1.3915</v>
      </c>
      <c r="Q33" s="123"/>
      <c r="R33" s="124">
        <f t="shared" si="4"/>
        <v>-42640.584741929866</v>
      </c>
      <c r="S33" s="124"/>
      <c r="T33" s="125">
        <f t="shared" si="5"/>
        <v>-38</v>
      </c>
      <c r="U33" s="125"/>
      <c r="W33" s="67">
        <v>1.3915</v>
      </c>
      <c r="X33" s="36">
        <f t="shared" si="6"/>
        <v>-3.7000000000000366E-3</v>
      </c>
      <c r="Y33" s="35">
        <f t="shared" si="7"/>
        <v>-38</v>
      </c>
    </row>
    <row r="34" spans="2:27" x14ac:dyDescent="0.2">
      <c r="B34" s="37">
        <v>26</v>
      </c>
      <c r="C34" s="120">
        <f t="shared" si="2"/>
        <v>1417127.1811979969</v>
      </c>
      <c r="D34" s="120"/>
      <c r="E34" s="37">
        <v>2010</v>
      </c>
      <c r="F34" s="59">
        <v>43399</v>
      </c>
      <c r="G34" s="37" t="s">
        <v>1</v>
      </c>
      <c r="H34" s="121">
        <v>1.3919999999999999</v>
      </c>
      <c r="I34" s="121"/>
      <c r="J34" s="37">
        <f t="shared" si="0"/>
        <v>61.000000000000007</v>
      </c>
      <c r="K34" s="120">
        <f t="shared" si="1"/>
        <v>42513.815435939905</v>
      </c>
      <c r="L34" s="120"/>
      <c r="M34" s="60">
        <f t="shared" si="3"/>
        <v>0.69694779403180163</v>
      </c>
      <c r="N34" s="37">
        <v>2010</v>
      </c>
      <c r="O34" s="59">
        <v>43401</v>
      </c>
      <c r="P34" s="122">
        <v>1.3889</v>
      </c>
      <c r="Q34" s="123"/>
      <c r="R34" s="124">
        <f t="shared" si="4"/>
        <v>21605.381614985017</v>
      </c>
      <c r="S34" s="124"/>
      <c r="T34" s="125">
        <f t="shared" si="5"/>
        <v>30.999999999998806</v>
      </c>
      <c r="U34" s="125"/>
      <c r="W34" s="67">
        <v>1.3979999999999999</v>
      </c>
      <c r="X34" s="36">
        <f t="shared" si="6"/>
        <v>6.0000000000000053E-3</v>
      </c>
      <c r="Y34" s="35">
        <f t="shared" si="7"/>
        <v>61.000000000000007</v>
      </c>
    </row>
    <row r="35" spans="2:27" x14ac:dyDescent="0.2">
      <c r="B35" s="37">
        <v>27</v>
      </c>
      <c r="C35" s="120">
        <f t="shared" si="2"/>
        <v>1438732.5628129819</v>
      </c>
      <c r="D35" s="120"/>
      <c r="E35" s="37">
        <v>2010</v>
      </c>
      <c r="F35" s="59">
        <v>43402</v>
      </c>
      <c r="G35" s="37" t="s">
        <v>2</v>
      </c>
      <c r="H35" s="121">
        <v>1.3915999999999999</v>
      </c>
      <c r="I35" s="121"/>
      <c r="J35" s="37">
        <f t="shared" si="0"/>
        <v>109</v>
      </c>
      <c r="K35" s="120">
        <f t="shared" si="1"/>
        <v>43161.976884389456</v>
      </c>
      <c r="L35" s="120"/>
      <c r="M35" s="60">
        <f t="shared" si="3"/>
        <v>0.39598143930632529</v>
      </c>
      <c r="N35" s="37">
        <v>2010</v>
      </c>
      <c r="O35" s="59">
        <v>43412</v>
      </c>
      <c r="P35" s="122">
        <v>1.3996999999999999</v>
      </c>
      <c r="Q35" s="123"/>
      <c r="R35" s="124">
        <f t="shared" si="4"/>
        <v>32074.496583812335</v>
      </c>
      <c r="S35" s="124"/>
      <c r="T35" s="125">
        <f t="shared" si="5"/>
        <v>80.999999999999957</v>
      </c>
      <c r="U35" s="125"/>
      <c r="W35" s="67">
        <v>1.3807</v>
      </c>
      <c r="X35" s="36">
        <f t="shared" si="6"/>
        <v>-1.089999999999991E-2</v>
      </c>
      <c r="Y35" s="35">
        <f t="shared" si="7"/>
        <v>-109</v>
      </c>
    </row>
    <row r="36" spans="2:27" x14ac:dyDescent="0.2">
      <c r="B36" s="37">
        <v>28</v>
      </c>
      <c r="C36" s="120">
        <f t="shared" si="2"/>
        <v>1470807.0593967943</v>
      </c>
      <c r="D36" s="120"/>
      <c r="E36" s="37">
        <v>2010</v>
      </c>
      <c r="F36" s="59">
        <v>43413</v>
      </c>
      <c r="G36" s="37" t="s">
        <v>1</v>
      </c>
      <c r="H36" s="121">
        <v>1.3812</v>
      </c>
      <c r="I36" s="121"/>
      <c r="J36" s="37">
        <f t="shared" si="0"/>
        <v>140</v>
      </c>
      <c r="K36" s="120">
        <f t="shared" si="1"/>
        <v>44124.211781903825</v>
      </c>
      <c r="L36" s="120"/>
      <c r="M36" s="60">
        <f t="shared" si="3"/>
        <v>0.31517294129931306</v>
      </c>
      <c r="N36" s="37">
        <v>2010</v>
      </c>
      <c r="O36" s="59">
        <v>43422</v>
      </c>
      <c r="P36" s="122">
        <v>1.3564000000000001</v>
      </c>
      <c r="Q36" s="123"/>
      <c r="R36" s="124">
        <f t="shared" si="4"/>
        <v>78162.889442229425</v>
      </c>
      <c r="S36" s="124"/>
      <c r="T36" s="125">
        <f t="shared" si="5"/>
        <v>247.99999999999932</v>
      </c>
      <c r="U36" s="125"/>
      <c r="W36" s="67">
        <v>1.3952</v>
      </c>
      <c r="X36" s="36">
        <f t="shared" si="6"/>
        <v>1.4000000000000012E-2</v>
      </c>
      <c r="Y36" s="35">
        <f t="shared" si="7"/>
        <v>140</v>
      </c>
    </row>
    <row r="37" spans="2:27" x14ac:dyDescent="0.2">
      <c r="B37" s="37">
        <v>29</v>
      </c>
      <c r="C37" s="120">
        <f t="shared" si="2"/>
        <v>1548969.9488390237</v>
      </c>
      <c r="D37" s="120"/>
      <c r="E37" s="37">
        <v>2010</v>
      </c>
      <c r="F37" s="59">
        <v>43423</v>
      </c>
      <c r="G37" s="37" t="s">
        <v>2</v>
      </c>
      <c r="H37" s="121">
        <v>1.3683000000000001</v>
      </c>
      <c r="I37" s="121"/>
      <c r="J37" s="37">
        <f t="shared" si="0"/>
        <v>76</v>
      </c>
      <c r="K37" s="120">
        <f t="shared" si="1"/>
        <v>46469.098465170711</v>
      </c>
      <c r="L37" s="120"/>
      <c r="M37" s="60">
        <f t="shared" si="3"/>
        <v>0.61143550612066722</v>
      </c>
      <c r="N37" s="37">
        <v>2010</v>
      </c>
      <c r="O37" s="59">
        <v>43426</v>
      </c>
      <c r="P37" s="122">
        <v>1.363</v>
      </c>
      <c r="Q37" s="123"/>
      <c r="R37" s="124">
        <f t="shared" si="4"/>
        <v>-32406.081824395867</v>
      </c>
      <c r="S37" s="124"/>
      <c r="T37" s="125">
        <f t="shared" si="5"/>
        <v>-76</v>
      </c>
      <c r="U37" s="125"/>
      <c r="W37" s="67">
        <v>1.3608</v>
      </c>
      <c r="X37" s="36">
        <f t="shared" si="6"/>
        <v>-7.5000000000000622E-3</v>
      </c>
      <c r="Y37" s="35">
        <f t="shared" si="7"/>
        <v>-76</v>
      </c>
    </row>
    <row r="38" spans="2:27" x14ac:dyDescent="0.2">
      <c r="B38" s="37">
        <v>30</v>
      </c>
      <c r="C38" s="120">
        <f t="shared" si="2"/>
        <v>1516563.8670146279</v>
      </c>
      <c r="D38" s="120"/>
      <c r="E38" s="37">
        <v>2010</v>
      </c>
      <c r="F38" s="59">
        <v>43433</v>
      </c>
      <c r="G38" s="37" t="s">
        <v>1</v>
      </c>
      <c r="H38" s="121">
        <v>1.3188</v>
      </c>
      <c r="I38" s="121"/>
      <c r="J38" s="37">
        <f t="shared" si="0"/>
        <v>112.99999999999999</v>
      </c>
      <c r="K38" s="120">
        <f t="shared" si="1"/>
        <v>45496.916010438836</v>
      </c>
      <c r="L38" s="120"/>
      <c r="M38" s="60">
        <f t="shared" si="3"/>
        <v>0.40262757531361809</v>
      </c>
      <c r="N38" s="37">
        <v>2010</v>
      </c>
      <c r="O38" s="59">
        <v>43435</v>
      </c>
      <c r="P38" s="122">
        <v>1.3148</v>
      </c>
      <c r="Q38" s="123"/>
      <c r="R38" s="124">
        <f t="shared" si="4"/>
        <v>16105.103012544738</v>
      </c>
      <c r="S38" s="124"/>
      <c r="T38" s="125">
        <f t="shared" si="5"/>
        <v>40.000000000000036</v>
      </c>
      <c r="U38" s="125"/>
      <c r="W38" s="67">
        <v>1.33</v>
      </c>
      <c r="X38" s="36">
        <f t="shared" si="6"/>
        <v>1.1200000000000099E-2</v>
      </c>
      <c r="Y38" s="35">
        <f t="shared" si="7"/>
        <v>112.99999999999999</v>
      </c>
    </row>
    <row r="39" spans="2:27" x14ac:dyDescent="0.2">
      <c r="B39" s="37">
        <v>31</v>
      </c>
      <c r="C39" s="120">
        <f t="shared" si="2"/>
        <v>1532668.9700271727</v>
      </c>
      <c r="D39" s="120"/>
      <c r="E39" s="37">
        <v>2010</v>
      </c>
      <c r="F39" s="59">
        <v>43436</v>
      </c>
      <c r="G39" s="37" t="s">
        <v>2</v>
      </c>
      <c r="H39" s="121">
        <v>1.3146</v>
      </c>
      <c r="I39" s="121"/>
      <c r="J39" s="37">
        <f t="shared" si="0"/>
        <v>59</v>
      </c>
      <c r="K39" s="120">
        <f t="shared" si="1"/>
        <v>45980.069100815177</v>
      </c>
      <c r="L39" s="120"/>
      <c r="M39" s="60">
        <f t="shared" si="3"/>
        <v>0.77932320509856234</v>
      </c>
      <c r="N39" s="37">
        <v>2010</v>
      </c>
      <c r="O39" s="59">
        <v>43436</v>
      </c>
      <c r="P39" s="122">
        <v>1.3088</v>
      </c>
      <c r="Q39" s="123"/>
      <c r="R39" s="124">
        <f t="shared" si="4"/>
        <v>-45200.745895716827</v>
      </c>
      <c r="S39" s="124"/>
      <c r="T39" s="125">
        <f t="shared" si="5"/>
        <v>-59</v>
      </c>
      <c r="U39" s="125"/>
      <c r="W39" s="67">
        <v>1.3088</v>
      </c>
      <c r="X39" s="36">
        <f t="shared" si="6"/>
        <v>-5.8000000000000274E-3</v>
      </c>
      <c r="Y39" s="35">
        <f t="shared" si="7"/>
        <v>-59</v>
      </c>
      <c r="Z39" s="78" t="s">
        <v>127</v>
      </c>
    </row>
    <row r="40" spans="2:27" x14ac:dyDescent="0.2">
      <c r="B40" s="37">
        <v>32</v>
      </c>
      <c r="C40" s="120">
        <f t="shared" si="2"/>
        <v>1487468.2241314559</v>
      </c>
      <c r="D40" s="120"/>
      <c r="E40" s="37">
        <v>2010</v>
      </c>
      <c r="F40" s="59">
        <v>43441</v>
      </c>
      <c r="G40" s="37" t="s">
        <v>2</v>
      </c>
      <c r="H40" s="121">
        <v>1.3332999999999999</v>
      </c>
      <c r="I40" s="121"/>
      <c r="J40" s="37">
        <f t="shared" si="0"/>
        <v>56</v>
      </c>
      <c r="K40" s="120">
        <f t="shared" si="1"/>
        <v>44624.046723943677</v>
      </c>
      <c r="L40" s="120"/>
      <c r="M40" s="60">
        <f t="shared" si="3"/>
        <v>0.79685797721327989</v>
      </c>
      <c r="N40" s="37">
        <v>2010</v>
      </c>
      <c r="O40" s="59">
        <v>43441</v>
      </c>
      <c r="P40" s="122">
        <v>1.3277000000000001</v>
      </c>
      <c r="Q40" s="123"/>
      <c r="R40" s="124">
        <f t="shared" si="4"/>
        <v>-44624.046723942294</v>
      </c>
      <c r="S40" s="124"/>
      <c r="T40" s="125">
        <f t="shared" si="5"/>
        <v>-56</v>
      </c>
      <c r="U40" s="125"/>
      <c r="W40" s="67">
        <v>1.3277000000000001</v>
      </c>
      <c r="X40" s="36">
        <f t="shared" si="6"/>
        <v>-5.5999999999998273E-3</v>
      </c>
      <c r="Y40" s="35">
        <f t="shared" si="7"/>
        <v>-56</v>
      </c>
      <c r="Z40" s="61" t="s">
        <v>128</v>
      </c>
    </row>
    <row r="41" spans="2:27" x14ac:dyDescent="0.2">
      <c r="B41" s="37">
        <v>33</v>
      </c>
      <c r="C41" s="120">
        <f t="shared" si="2"/>
        <v>1442844.1774075136</v>
      </c>
      <c r="D41" s="120"/>
      <c r="E41" s="37">
        <v>2010</v>
      </c>
      <c r="F41" s="59">
        <v>43449</v>
      </c>
      <c r="G41" s="37" t="s">
        <v>1</v>
      </c>
      <c r="H41" s="121">
        <v>1.3250999999999999</v>
      </c>
      <c r="I41" s="121"/>
      <c r="J41" s="37">
        <f t="shared" si="0"/>
        <v>113.99999999999999</v>
      </c>
      <c r="K41" s="120">
        <f t="shared" si="1"/>
        <v>43285.325322225406</v>
      </c>
      <c r="L41" s="120"/>
      <c r="M41" s="60">
        <f t="shared" si="3"/>
        <v>0.37969583615987207</v>
      </c>
      <c r="N41" s="37">
        <v>2010</v>
      </c>
      <c r="O41" s="59">
        <v>43451</v>
      </c>
      <c r="P41" s="122">
        <v>1.3264</v>
      </c>
      <c r="Q41" s="123"/>
      <c r="R41" s="124">
        <f t="shared" si="4"/>
        <v>-4936.0458700786367</v>
      </c>
      <c r="S41" s="124"/>
      <c r="T41" s="125">
        <f t="shared" si="5"/>
        <v>-113.99999999999999</v>
      </c>
      <c r="U41" s="125"/>
      <c r="W41" s="67">
        <v>1.3364</v>
      </c>
      <c r="X41" s="36">
        <f t="shared" si="6"/>
        <v>1.1300000000000088E-2</v>
      </c>
      <c r="Y41" s="35">
        <f t="shared" si="7"/>
        <v>113.99999999999999</v>
      </c>
      <c r="Z41" s="61" t="s">
        <v>128</v>
      </c>
    </row>
    <row r="42" spans="2:27" x14ac:dyDescent="0.2">
      <c r="B42" s="37">
        <v>34</v>
      </c>
      <c r="C42" s="120">
        <f t="shared" si="2"/>
        <v>1437908.1315374349</v>
      </c>
      <c r="D42" s="120"/>
      <c r="E42" s="37">
        <v>2010</v>
      </c>
      <c r="F42" s="59">
        <v>43457</v>
      </c>
      <c r="G42" s="37" t="s">
        <v>1</v>
      </c>
      <c r="H42" s="121">
        <v>1.3087</v>
      </c>
      <c r="I42" s="121"/>
      <c r="J42" s="37">
        <f t="shared" si="0"/>
        <v>63</v>
      </c>
      <c r="K42" s="120">
        <f t="shared" si="1"/>
        <v>43137.243946123046</v>
      </c>
      <c r="L42" s="120"/>
      <c r="M42" s="60">
        <f t="shared" si="3"/>
        <v>0.68471815787496892</v>
      </c>
      <c r="N42" s="37">
        <v>2010</v>
      </c>
      <c r="O42" s="59">
        <v>43461</v>
      </c>
      <c r="P42" s="122">
        <v>1.3146</v>
      </c>
      <c r="Q42" s="123"/>
      <c r="R42" s="124">
        <f t="shared" si="4"/>
        <v>-40398.371314623284</v>
      </c>
      <c r="S42" s="124"/>
      <c r="T42" s="125">
        <f t="shared" si="5"/>
        <v>-63</v>
      </c>
      <c r="U42" s="125"/>
      <c r="W42" s="67">
        <v>1.3149999999999999</v>
      </c>
      <c r="X42" s="36">
        <f t="shared" si="6"/>
        <v>6.2999999999999723E-3</v>
      </c>
      <c r="Y42" s="35">
        <f t="shared" si="7"/>
        <v>63</v>
      </c>
      <c r="Z42" s="78" t="s">
        <v>127</v>
      </c>
    </row>
    <row r="43" spans="2:27" x14ac:dyDescent="0.2">
      <c r="B43" s="37">
        <v>35</v>
      </c>
      <c r="C43" s="120">
        <f t="shared" si="2"/>
        <v>1397509.7602228115</v>
      </c>
      <c r="D43" s="120"/>
      <c r="E43" s="37">
        <v>2010</v>
      </c>
      <c r="F43" s="59">
        <v>43461</v>
      </c>
      <c r="G43" s="37" t="s">
        <v>2</v>
      </c>
      <c r="H43" s="121">
        <v>1.3169</v>
      </c>
      <c r="I43" s="121"/>
      <c r="J43" s="37">
        <f t="shared" si="0"/>
        <v>28</v>
      </c>
      <c r="K43" s="120">
        <f t="shared" si="1"/>
        <v>41925.292806684345</v>
      </c>
      <c r="L43" s="120"/>
      <c r="M43" s="60">
        <f t="shared" si="3"/>
        <v>1.4973318859530123</v>
      </c>
      <c r="N43" s="37">
        <v>2010</v>
      </c>
      <c r="O43" s="59">
        <v>43462</v>
      </c>
      <c r="P43" s="122">
        <v>1.3141</v>
      </c>
      <c r="Q43" s="123"/>
      <c r="R43" s="124">
        <f t="shared" si="4"/>
        <v>-41925.29280668305</v>
      </c>
      <c r="S43" s="124"/>
      <c r="T43" s="125">
        <f t="shared" si="5"/>
        <v>-28</v>
      </c>
      <c r="U43" s="125"/>
      <c r="W43" s="67">
        <v>1.3141</v>
      </c>
      <c r="X43" s="36">
        <f t="shared" si="6"/>
        <v>-2.7999999999999137E-3</v>
      </c>
      <c r="Y43" s="35">
        <f t="shared" si="7"/>
        <v>-28</v>
      </c>
    </row>
    <row r="44" spans="2:27" x14ac:dyDescent="0.2">
      <c r="B44" s="37">
        <v>36</v>
      </c>
      <c r="C44" s="120">
        <f t="shared" si="2"/>
        <v>1355584.4674161284</v>
      </c>
      <c r="D44" s="120"/>
      <c r="E44" s="37">
        <v>2010</v>
      </c>
      <c r="F44" s="59">
        <v>43462</v>
      </c>
      <c r="G44" s="37" t="s">
        <v>1</v>
      </c>
      <c r="H44" s="121">
        <v>1.3134999999999999</v>
      </c>
      <c r="I44" s="121"/>
      <c r="J44" s="37">
        <f t="shared" si="0"/>
        <v>137</v>
      </c>
      <c r="K44" s="120">
        <f t="shared" si="1"/>
        <v>40667.534022483851</v>
      </c>
      <c r="L44" s="120"/>
      <c r="M44" s="60">
        <f t="shared" si="3"/>
        <v>0.29684331403272879</v>
      </c>
      <c r="N44" s="37">
        <v>2010</v>
      </c>
      <c r="O44" s="59">
        <v>43464</v>
      </c>
      <c r="P44" s="122">
        <v>1.3271999999999999</v>
      </c>
      <c r="Q44" s="123"/>
      <c r="R44" s="124">
        <f t="shared" si="4"/>
        <v>-40667.534022483982</v>
      </c>
      <c r="S44" s="124"/>
      <c r="T44" s="125">
        <f t="shared" si="5"/>
        <v>-137</v>
      </c>
      <c r="U44" s="125"/>
      <c r="W44" s="67">
        <v>1.3271999999999999</v>
      </c>
      <c r="X44" s="36">
        <f t="shared" si="6"/>
        <v>1.3700000000000045E-2</v>
      </c>
      <c r="Y44" s="35">
        <f t="shared" si="7"/>
        <v>137</v>
      </c>
    </row>
    <row r="45" spans="2:27" x14ac:dyDescent="0.2">
      <c r="B45" s="37">
        <v>37</v>
      </c>
      <c r="C45" s="120">
        <f t="shared" si="2"/>
        <v>1314916.9333936444</v>
      </c>
      <c r="D45" s="120"/>
      <c r="E45" s="37">
        <v>2011</v>
      </c>
      <c r="F45" s="59">
        <v>43112</v>
      </c>
      <c r="G45" s="37" t="s">
        <v>2</v>
      </c>
      <c r="H45" s="121">
        <v>1.3047</v>
      </c>
      <c r="I45" s="121"/>
      <c r="J45" s="37">
        <f t="shared" si="0"/>
        <v>84.999999999999986</v>
      </c>
      <c r="K45" s="120">
        <f t="shared" si="1"/>
        <v>39447.508001809329</v>
      </c>
      <c r="L45" s="120"/>
      <c r="M45" s="60">
        <f t="shared" si="3"/>
        <v>0.46408832943305101</v>
      </c>
      <c r="N45" s="37">
        <v>2011</v>
      </c>
      <c r="O45" s="59">
        <v>43117</v>
      </c>
      <c r="P45" s="122">
        <v>1.3313999999999999</v>
      </c>
      <c r="Q45" s="123"/>
      <c r="R45" s="124">
        <f t="shared" si="4"/>
        <v>123911.58395862438</v>
      </c>
      <c r="S45" s="124"/>
      <c r="T45" s="125">
        <f t="shared" si="5"/>
        <v>266.99999999999943</v>
      </c>
      <c r="U45" s="125"/>
      <c r="W45" s="67">
        <v>1.2962</v>
      </c>
      <c r="X45" s="36">
        <f t="shared" si="6"/>
        <v>-8.499999999999952E-3</v>
      </c>
      <c r="Y45" s="35">
        <f t="shared" si="7"/>
        <v>-84.999999999999986</v>
      </c>
    </row>
    <row r="46" spans="2:27" x14ac:dyDescent="0.2">
      <c r="B46" s="37">
        <v>38</v>
      </c>
      <c r="C46" s="120">
        <f t="shared" si="2"/>
        <v>1438828.5173522688</v>
      </c>
      <c r="D46" s="120"/>
      <c r="E46" s="37">
        <v>2011</v>
      </c>
      <c r="F46" s="59">
        <v>43118</v>
      </c>
      <c r="G46" s="37" t="s">
        <v>2</v>
      </c>
      <c r="H46" s="121">
        <v>1.3346</v>
      </c>
      <c r="I46" s="121"/>
      <c r="J46" s="37">
        <f t="shared" si="0"/>
        <v>80</v>
      </c>
      <c r="K46" s="120">
        <f t="shared" si="1"/>
        <v>43164.85552056806</v>
      </c>
      <c r="L46" s="120"/>
      <c r="M46" s="60">
        <f t="shared" si="3"/>
        <v>0.53956069400710083</v>
      </c>
      <c r="N46" s="37">
        <v>2011</v>
      </c>
      <c r="O46" s="59">
        <v>43131</v>
      </c>
      <c r="P46" s="122">
        <v>1.3573</v>
      </c>
      <c r="Q46" s="123"/>
      <c r="R46" s="124">
        <f t="shared" si="4"/>
        <v>122480.27753961158</v>
      </c>
      <c r="S46" s="124"/>
      <c r="T46" s="125">
        <f t="shared" si="5"/>
        <v>226.99999999999943</v>
      </c>
      <c r="U46" s="125"/>
      <c r="W46" s="67">
        <v>1.3267</v>
      </c>
      <c r="X46" s="36">
        <f t="shared" si="6"/>
        <v>-7.9000000000000181E-3</v>
      </c>
      <c r="Y46" s="35">
        <f t="shared" si="7"/>
        <v>-80</v>
      </c>
      <c r="Z46" s="61" t="s">
        <v>128</v>
      </c>
    </row>
    <row r="47" spans="2:27" x14ac:dyDescent="0.2">
      <c r="B47" s="37">
        <v>39</v>
      </c>
      <c r="C47" s="120">
        <f t="shared" si="2"/>
        <v>1561308.7948918804</v>
      </c>
      <c r="D47" s="120"/>
      <c r="E47" s="37">
        <v>2011</v>
      </c>
      <c r="F47" s="59">
        <v>43140</v>
      </c>
      <c r="G47" s="37" t="s">
        <v>2</v>
      </c>
      <c r="H47" s="121">
        <v>1.3695999999999999</v>
      </c>
      <c r="I47" s="121"/>
      <c r="J47" s="37">
        <f t="shared" si="0"/>
        <v>86</v>
      </c>
      <c r="K47" s="120">
        <f t="shared" si="1"/>
        <v>46839.26384675641</v>
      </c>
      <c r="L47" s="120"/>
      <c r="M47" s="60">
        <f t="shared" si="3"/>
        <v>0.54464260286926058</v>
      </c>
      <c r="N47" s="37">
        <v>2011</v>
      </c>
      <c r="O47" s="59">
        <v>43141</v>
      </c>
      <c r="P47" s="122">
        <v>1.361</v>
      </c>
      <c r="Q47" s="123"/>
      <c r="R47" s="124">
        <f t="shared" si="4"/>
        <v>-46839.26384675609</v>
      </c>
      <c r="S47" s="124"/>
      <c r="T47" s="125">
        <f t="shared" si="5"/>
        <v>-86</v>
      </c>
      <c r="U47" s="125"/>
      <c r="W47" s="67">
        <v>1.361</v>
      </c>
      <c r="X47" s="36">
        <f t="shared" si="6"/>
        <v>-8.599999999999941E-3</v>
      </c>
      <c r="Y47" s="35">
        <f t="shared" si="7"/>
        <v>-86</v>
      </c>
    </row>
    <row r="48" spans="2:27" x14ac:dyDescent="0.2">
      <c r="B48" s="37">
        <v>40</v>
      </c>
      <c r="C48" s="120">
        <f t="shared" si="2"/>
        <v>1514469.5310451242</v>
      </c>
      <c r="D48" s="120"/>
      <c r="E48" s="37">
        <v>2011</v>
      </c>
      <c r="F48" s="59">
        <v>43145</v>
      </c>
      <c r="G48" s="37" t="s">
        <v>1</v>
      </c>
      <c r="H48" s="121">
        <v>1.3448</v>
      </c>
      <c r="I48" s="121"/>
      <c r="J48" s="37">
        <f t="shared" si="0"/>
        <v>109</v>
      </c>
      <c r="K48" s="120">
        <f t="shared" si="1"/>
        <v>45434.085931353722</v>
      </c>
      <c r="L48" s="120"/>
      <c r="M48" s="60">
        <f t="shared" si="3"/>
        <v>0.41682647643443782</v>
      </c>
      <c r="N48" s="37">
        <v>2011</v>
      </c>
      <c r="O48" s="59">
        <v>43147</v>
      </c>
      <c r="P48" s="122">
        <v>1.3556999999999999</v>
      </c>
      <c r="Q48" s="123"/>
      <c r="R48" s="124">
        <f t="shared" si="4"/>
        <v>-45434.085931353351</v>
      </c>
      <c r="S48" s="124"/>
      <c r="T48" s="125">
        <f t="shared" si="5"/>
        <v>-109</v>
      </c>
      <c r="U48" s="125"/>
      <c r="W48" s="67">
        <v>1.3556999999999999</v>
      </c>
      <c r="X48" s="36">
        <f t="shared" si="6"/>
        <v>1.089999999999991E-2</v>
      </c>
      <c r="Y48" s="35">
        <f t="shared" si="7"/>
        <v>109</v>
      </c>
      <c r="Z48" s="78" t="s">
        <v>127</v>
      </c>
      <c r="AA48" s="39" t="s">
        <v>129</v>
      </c>
    </row>
    <row r="49" spans="2:26" x14ac:dyDescent="0.2">
      <c r="B49" s="37">
        <v>41</v>
      </c>
      <c r="C49" s="120">
        <f t="shared" si="2"/>
        <v>1469035.4451137709</v>
      </c>
      <c r="D49" s="120"/>
      <c r="E49" s="37">
        <v>2011</v>
      </c>
      <c r="F49" s="59">
        <v>43149</v>
      </c>
      <c r="G49" s="37" t="s">
        <v>2</v>
      </c>
      <c r="H49" s="121">
        <v>1.3645</v>
      </c>
      <c r="I49" s="121"/>
      <c r="J49" s="37">
        <f t="shared" si="0"/>
        <v>98.999999999999986</v>
      </c>
      <c r="K49" s="120">
        <f t="shared" si="1"/>
        <v>44071.063353413127</v>
      </c>
      <c r="L49" s="120"/>
      <c r="M49" s="60">
        <f t="shared" si="3"/>
        <v>0.4451622560950822</v>
      </c>
      <c r="N49" s="37">
        <v>2011</v>
      </c>
      <c r="O49" s="59">
        <v>43153</v>
      </c>
      <c r="P49" s="122">
        <v>1.3547</v>
      </c>
      <c r="Q49" s="123"/>
      <c r="R49" s="124">
        <f t="shared" si="4"/>
        <v>-43625.901097318194</v>
      </c>
      <c r="S49" s="124"/>
      <c r="T49" s="125">
        <f t="shared" si="5"/>
        <v>-98.999999999999986</v>
      </c>
      <c r="U49" s="125"/>
      <c r="W49" s="67">
        <v>1.3547</v>
      </c>
      <c r="X49" s="36">
        <f t="shared" si="6"/>
        <v>-9.8000000000000309E-3</v>
      </c>
      <c r="Y49" s="35">
        <f t="shared" si="7"/>
        <v>-98.999999999999986</v>
      </c>
    </row>
    <row r="50" spans="2:26" x14ac:dyDescent="0.2">
      <c r="B50" s="37">
        <v>42</v>
      </c>
      <c r="C50" s="120">
        <f t="shared" si="2"/>
        <v>1425409.5440164527</v>
      </c>
      <c r="D50" s="120"/>
      <c r="E50" s="37">
        <v>2011</v>
      </c>
      <c r="F50" s="59">
        <v>43154</v>
      </c>
      <c r="G50" s="37" t="s">
        <v>2</v>
      </c>
      <c r="H50" s="121">
        <v>1.3712</v>
      </c>
      <c r="I50" s="121"/>
      <c r="J50" s="37">
        <f t="shared" si="0"/>
        <v>59</v>
      </c>
      <c r="K50" s="120">
        <f t="shared" si="1"/>
        <v>42762.286320493578</v>
      </c>
      <c r="L50" s="120"/>
      <c r="M50" s="60">
        <f t="shared" si="3"/>
        <v>0.72478451390667076</v>
      </c>
      <c r="N50" s="37">
        <v>2011</v>
      </c>
      <c r="O50" s="59">
        <v>43160</v>
      </c>
      <c r="P50" s="122">
        <v>1.3781000000000001</v>
      </c>
      <c r="Q50" s="123"/>
      <c r="R50" s="124">
        <f t="shared" si="4"/>
        <v>50010.131459561206</v>
      </c>
      <c r="S50" s="124"/>
      <c r="T50" s="125">
        <f t="shared" si="5"/>
        <v>69.000000000001279</v>
      </c>
      <c r="U50" s="125"/>
      <c r="W50" s="67">
        <v>1.3653999999999999</v>
      </c>
      <c r="X50" s="36">
        <f t="shared" si="6"/>
        <v>-5.8000000000000274E-3</v>
      </c>
      <c r="Y50" s="35">
        <f t="shared" si="7"/>
        <v>-59</v>
      </c>
    </row>
    <row r="51" spans="2:26" x14ac:dyDescent="0.2">
      <c r="B51" s="37">
        <v>43</v>
      </c>
      <c r="C51" s="120">
        <f t="shared" si="2"/>
        <v>1475419.6754760139</v>
      </c>
      <c r="D51" s="120"/>
      <c r="E51" s="37">
        <v>2011</v>
      </c>
      <c r="F51" s="59">
        <v>43169</v>
      </c>
      <c r="G51" s="37" t="s">
        <v>1</v>
      </c>
      <c r="H51" s="121">
        <v>1.3859999999999999</v>
      </c>
      <c r="I51" s="121"/>
      <c r="J51" s="37">
        <f t="shared" si="0"/>
        <v>53</v>
      </c>
      <c r="K51" s="120">
        <f t="shared" si="1"/>
        <v>44262.590264280414</v>
      </c>
      <c r="L51" s="120"/>
      <c r="M51" s="60">
        <f t="shared" si="3"/>
        <v>0.8351432125335928</v>
      </c>
      <c r="N51" s="37">
        <v>2011</v>
      </c>
      <c r="O51" s="59">
        <v>43170</v>
      </c>
      <c r="P51" s="122">
        <v>1.3912</v>
      </c>
      <c r="Q51" s="123"/>
      <c r="R51" s="124">
        <f t="shared" si="4"/>
        <v>-43427.447051747607</v>
      </c>
      <c r="S51" s="124"/>
      <c r="T51" s="125">
        <f t="shared" si="5"/>
        <v>-53</v>
      </c>
      <c r="U51" s="125"/>
      <c r="W51" s="67">
        <v>1.3912</v>
      </c>
      <c r="X51" s="36">
        <f t="shared" si="6"/>
        <v>5.2000000000000934E-3</v>
      </c>
      <c r="Y51" s="35">
        <f t="shared" si="7"/>
        <v>53</v>
      </c>
    </row>
    <row r="52" spans="2:26" x14ac:dyDescent="0.2">
      <c r="B52" s="37">
        <v>44</v>
      </c>
      <c r="C52" s="120">
        <f t="shared" si="2"/>
        <v>1431992.2284242662</v>
      </c>
      <c r="D52" s="120"/>
      <c r="E52" s="37">
        <v>2011</v>
      </c>
      <c r="F52" s="59">
        <v>43174</v>
      </c>
      <c r="G52" s="37" t="s">
        <v>2</v>
      </c>
      <c r="H52" s="121">
        <v>1.3966000000000001</v>
      </c>
      <c r="I52" s="121"/>
      <c r="J52" s="37">
        <f t="shared" si="0"/>
        <v>101</v>
      </c>
      <c r="K52" s="120">
        <f t="shared" si="1"/>
        <v>42959.766852727982</v>
      </c>
      <c r="L52" s="120"/>
      <c r="M52" s="60">
        <f t="shared" si="3"/>
        <v>0.42534422626463353</v>
      </c>
      <c r="N52" s="37">
        <v>2011</v>
      </c>
      <c r="O52" s="59">
        <v>43204</v>
      </c>
      <c r="P52" s="122">
        <v>1.4377</v>
      </c>
      <c r="Q52" s="123"/>
      <c r="R52" s="124">
        <f t="shared" si="4"/>
        <v>174816.47699476403</v>
      </c>
      <c r="S52" s="124"/>
      <c r="T52" s="125">
        <f t="shared" si="5"/>
        <v>410.99999999999915</v>
      </c>
      <c r="U52" s="125"/>
      <c r="W52" s="67">
        <v>1.3865000000000001</v>
      </c>
      <c r="X52" s="36">
        <f t="shared" si="6"/>
        <v>-1.0099999999999998E-2</v>
      </c>
      <c r="Y52" s="35">
        <f t="shared" si="7"/>
        <v>-101</v>
      </c>
    </row>
    <row r="53" spans="2:26" x14ac:dyDescent="0.2">
      <c r="B53" s="37">
        <v>45</v>
      </c>
      <c r="C53" s="120">
        <f t="shared" si="2"/>
        <v>1606808.7054190303</v>
      </c>
      <c r="D53" s="120"/>
      <c r="E53" s="37">
        <v>2011</v>
      </c>
      <c r="F53" s="59">
        <v>43222</v>
      </c>
      <c r="G53" s="37" t="s">
        <v>1</v>
      </c>
      <c r="H53" s="121">
        <v>1.48149</v>
      </c>
      <c r="I53" s="121"/>
      <c r="J53" s="37">
        <f t="shared" si="0"/>
        <v>57</v>
      </c>
      <c r="K53" s="120">
        <f t="shared" si="1"/>
        <v>48204.261162570903</v>
      </c>
      <c r="L53" s="120"/>
      <c r="M53" s="60">
        <f t="shared" si="3"/>
        <v>0.84568879232580541</v>
      </c>
      <c r="N53" s="37">
        <v>2011</v>
      </c>
      <c r="O53" s="59">
        <v>43223</v>
      </c>
      <c r="P53" s="122">
        <v>1.4871399999999999</v>
      </c>
      <c r="Q53" s="123"/>
      <c r="R53" s="124">
        <f t="shared" si="4"/>
        <v>-47781.416766407441</v>
      </c>
      <c r="S53" s="124"/>
      <c r="T53" s="125">
        <f t="shared" si="5"/>
        <v>-57</v>
      </c>
      <c r="U53" s="125"/>
      <c r="W53" s="67">
        <v>1.4871399999999999</v>
      </c>
      <c r="X53" s="36">
        <f t="shared" si="6"/>
        <v>5.6499999999999329E-3</v>
      </c>
      <c r="Y53" s="35">
        <f t="shared" si="7"/>
        <v>57</v>
      </c>
    </row>
    <row r="54" spans="2:26" x14ac:dyDescent="0.2">
      <c r="B54" s="37">
        <v>46</v>
      </c>
      <c r="C54" s="120">
        <f t="shared" si="2"/>
        <v>1559027.2886526228</v>
      </c>
      <c r="D54" s="120"/>
      <c r="E54" s="37">
        <v>2011</v>
      </c>
      <c r="F54" s="59">
        <v>43236</v>
      </c>
      <c r="G54" s="37" t="s">
        <v>1</v>
      </c>
      <c r="H54" s="121">
        <v>1.41503</v>
      </c>
      <c r="I54" s="121"/>
      <c r="J54" s="37">
        <f t="shared" si="0"/>
        <v>73</v>
      </c>
      <c r="K54" s="120">
        <f t="shared" si="1"/>
        <v>46770.818659578683</v>
      </c>
      <c r="L54" s="120"/>
      <c r="M54" s="60">
        <f t="shared" si="3"/>
        <v>0.64069614602162572</v>
      </c>
      <c r="N54" s="37">
        <v>2011</v>
      </c>
      <c r="O54" s="59">
        <v>43237</v>
      </c>
      <c r="P54" s="122">
        <v>1.42232</v>
      </c>
      <c r="Q54" s="123"/>
      <c r="R54" s="124">
        <f t="shared" si="4"/>
        <v>-46706.749044976641</v>
      </c>
      <c r="S54" s="124"/>
      <c r="T54" s="125">
        <f t="shared" si="5"/>
        <v>-73</v>
      </c>
      <c r="U54" s="125"/>
      <c r="W54" s="67">
        <v>1.42232</v>
      </c>
      <c r="X54" s="36">
        <f t="shared" si="6"/>
        <v>7.2900000000000187E-3</v>
      </c>
      <c r="Y54" s="35">
        <f t="shared" si="7"/>
        <v>73</v>
      </c>
      <c r="Z54" s="78" t="s">
        <v>127</v>
      </c>
    </row>
    <row r="55" spans="2:26" x14ac:dyDescent="0.2">
      <c r="B55" s="37">
        <v>47</v>
      </c>
      <c r="C55" s="120">
        <f t="shared" si="2"/>
        <v>1512320.5396076462</v>
      </c>
      <c r="D55" s="120"/>
      <c r="E55" s="37">
        <v>2011</v>
      </c>
      <c r="F55" s="59">
        <v>43266</v>
      </c>
      <c r="G55" s="37" t="s">
        <v>1</v>
      </c>
      <c r="H55" s="121">
        <v>1.4298200000000001</v>
      </c>
      <c r="I55" s="121"/>
      <c r="J55" s="37">
        <f t="shared" si="0"/>
        <v>123</v>
      </c>
      <c r="K55" s="120">
        <f t="shared" si="1"/>
        <v>45369.616188229382</v>
      </c>
      <c r="L55" s="120"/>
      <c r="M55" s="60">
        <f t="shared" si="3"/>
        <v>0.36885866819698687</v>
      </c>
      <c r="N55" s="37">
        <v>2011</v>
      </c>
      <c r="O55" s="59">
        <v>43267</v>
      </c>
      <c r="P55" s="122">
        <v>1.41997</v>
      </c>
      <c r="Q55" s="123"/>
      <c r="R55" s="124">
        <f t="shared" si="4"/>
        <v>36332.578817403708</v>
      </c>
      <c r="S55" s="124"/>
      <c r="T55" s="125">
        <f t="shared" si="5"/>
        <v>98.500000000001364</v>
      </c>
      <c r="U55" s="125"/>
      <c r="W55" s="67">
        <v>1.4420599999999999</v>
      </c>
      <c r="X55" s="36">
        <f t="shared" si="6"/>
        <v>1.2239999999999807E-2</v>
      </c>
      <c r="Y55" s="35">
        <f t="shared" si="7"/>
        <v>123</v>
      </c>
    </row>
    <row r="56" spans="2:26" x14ac:dyDescent="0.2">
      <c r="B56" s="37">
        <v>48</v>
      </c>
      <c r="C56" s="120">
        <f t="shared" si="2"/>
        <v>1548653.1184250498</v>
      </c>
      <c r="D56" s="120"/>
      <c r="E56" s="37">
        <v>2011</v>
      </c>
      <c r="F56" s="59">
        <v>43275</v>
      </c>
      <c r="G56" s="37" t="s">
        <v>1</v>
      </c>
      <c r="H56" s="121">
        <v>1.41892</v>
      </c>
      <c r="I56" s="121"/>
      <c r="J56" s="37">
        <f t="shared" si="0"/>
        <v>84.999999999999986</v>
      </c>
      <c r="K56" s="120">
        <f t="shared" si="1"/>
        <v>46459.593552751496</v>
      </c>
      <c r="L56" s="120"/>
      <c r="M56" s="60">
        <f t="shared" si="3"/>
        <v>0.5465834535617824</v>
      </c>
      <c r="N56" s="37">
        <v>2011</v>
      </c>
      <c r="O56" s="59">
        <v>43278</v>
      </c>
      <c r="P56" s="122">
        <v>1.4273899999999999</v>
      </c>
      <c r="Q56" s="123"/>
      <c r="R56" s="124">
        <f t="shared" si="4"/>
        <v>-46295.618516682844</v>
      </c>
      <c r="S56" s="124"/>
      <c r="T56" s="125">
        <f t="shared" si="5"/>
        <v>-84.999999999999986</v>
      </c>
      <c r="U56" s="125"/>
      <c r="W56" s="67">
        <v>1.4273899999999999</v>
      </c>
      <c r="X56" s="36">
        <f t="shared" si="6"/>
        <v>8.4699999999999775E-3</v>
      </c>
      <c r="Y56" s="35">
        <f t="shared" si="7"/>
        <v>84.999999999999986</v>
      </c>
    </row>
    <row r="57" spans="2:26" x14ac:dyDescent="0.2">
      <c r="B57" s="37">
        <v>49</v>
      </c>
      <c r="C57" s="120">
        <f t="shared" si="2"/>
        <v>1502357.4999083669</v>
      </c>
      <c r="D57" s="120"/>
      <c r="E57" s="37">
        <v>2011</v>
      </c>
      <c r="F57" s="59">
        <v>43282</v>
      </c>
      <c r="G57" s="37" t="s">
        <v>2</v>
      </c>
      <c r="H57" s="121">
        <v>1.4524600000000001</v>
      </c>
      <c r="I57" s="121"/>
      <c r="J57" s="37">
        <f t="shared" si="0"/>
        <v>89</v>
      </c>
      <c r="K57" s="120">
        <f t="shared" si="1"/>
        <v>45070.724997251004</v>
      </c>
      <c r="L57" s="120"/>
      <c r="M57" s="60">
        <f t="shared" si="3"/>
        <v>0.50641264041855061</v>
      </c>
      <c r="N57" s="37">
        <v>2011</v>
      </c>
      <c r="O57" s="59">
        <v>43286</v>
      </c>
      <c r="P57" s="122">
        <v>1.4435899999999999</v>
      </c>
      <c r="Q57" s="123"/>
      <c r="R57" s="124">
        <f t="shared" si="4"/>
        <v>-44918.801205126227</v>
      </c>
      <c r="S57" s="124"/>
      <c r="T57" s="125">
        <f t="shared" si="5"/>
        <v>-89</v>
      </c>
      <c r="U57" s="125"/>
      <c r="W57" s="67">
        <v>1.4435899999999999</v>
      </c>
      <c r="X57" s="36">
        <f t="shared" si="6"/>
        <v>-8.8700000000001555E-3</v>
      </c>
      <c r="Y57" s="35">
        <f t="shared" si="7"/>
        <v>-89</v>
      </c>
    </row>
    <row r="58" spans="2:26" x14ac:dyDescent="0.2">
      <c r="B58" s="37">
        <v>50</v>
      </c>
      <c r="C58" s="120">
        <f t="shared" si="2"/>
        <v>1457438.6987032406</v>
      </c>
      <c r="D58" s="120"/>
      <c r="E58" s="37">
        <v>2011</v>
      </c>
      <c r="F58" s="59">
        <v>43287</v>
      </c>
      <c r="G58" s="37" t="s">
        <v>1</v>
      </c>
      <c r="H58" s="121">
        <v>1.43408</v>
      </c>
      <c r="I58" s="121"/>
      <c r="J58" s="37">
        <f t="shared" si="0"/>
        <v>124.99999999999999</v>
      </c>
      <c r="K58" s="120">
        <f t="shared" si="1"/>
        <v>43723.160961097215</v>
      </c>
      <c r="L58" s="120"/>
      <c r="M58" s="60">
        <f t="shared" si="3"/>
        <v>0.34978528768877776</v>
      </c>
      <c r="N58" s="37">
        <v>2011</v>
      </c>
      <c r="O58" s="59">
        <v>43288</v>
      </c>
      <c r="P58" s="122">
        <v>1.43462</v>
      </c>
      <c r="Q58" s="123"/>
      <c r="R58" s="124">
        <f t="shared" si="4"/>
        <v>-1888.8405535193472</v>
      </c>
      <c r="S58" s="124"/>
      <c r="T58" s="125">
        <f t="shared" si="5"/>
        <v>-124.99999999999999</v>
      </c>
      <c r="U58" s="125"/>
      <c r="W58" s="67">
        <v>1.4465399999999999</v>
      </c>
      <c r="X58" s="36">
        <f t="shared" si="6"/>
        <v>1.2459999999999916E-2</v>
      </c>
      <c r="Y58" s="35">
        <f t="shared" si="7"/>
        <v>124.99999999999999</v>
      </c>
    </row>
    <row r="59" spans="2:26" x14ac:dyDescent="0.2">
      <c r="B59" s="37">
        <v>51</v>
      </c>
      <c r="C59" s="120">
        <f t="shared" si="2"/>
        <v>1455549.8581497213</v>
      </c>
      <c r="D59" s="120"/>
      <c r="E59" s="37">
        <v>2011</v>
      </c>
      <c r="F59" s="59">
        <v>43293</v>
      </c>
      <c r="G59" s="37" t="s">
        <v>1</v>
      </c>
      <c r="H59" s="121">
        <v>1.3960900000000001</v>
      </c>
      <c r="I59" s="121"/>
      <c r="J59" s="37">
        <f t="shared" si="0"/>
        <v>92</v>
      </c>
      <c r="K59" s="120">
        <f t="shared" si="1"/>
        <v>43666.495744491636</v>
      </c>
      <c r="L59" s="120"/>
      <c r="M59" s="60">
        <f t="shared" si="3"/>
        <v>0.47463582330969173</v>
      </c>
      <c r="N59" s="37">
        <v>2011</v>
      </c>
      <c r="O59" s="59">
        <v>43294</v>
      </c>
      <c r="P59" s="122">
        <v>1.4052800000000001</v>
      </c>
      <c r="Q59" s="123"/>
      <c r="R59" s="124">
        <f t="shared" si="4"/>
        <v>-43619.032162160816</v>
      </c>
      <c r="S59" s="124"/>
      <c r="T59" s="125">
        <f t="shared" si="5"/>
        <v>-92</v>
      </c>
      <c r="U59" s="125"/>
      <c r="W59" s="67">
        <v>1.4052800000000001</v>
      </c>
      <c r="X59" s="36">
        <f t="shared" si="6"/>
        <v>9.1900000000000315E-3</v>
      </c>
      <c r="Y59" s="35">
        <f t="shared" si="7"/>
        <v>92</v>
      </c>
      <c r="Z59" s="78" t="s">
        <v>127</v>
      </c>
    </row>
    <row r="60" spans="2:26" x14ac:dyDescent="0.2">
      <c r="B60" s="37">
        <v>52</v>
      </c>
      <c r="C60" s="120">
        <f t="shared" si="2"/>
        <v>1411930.8259875604</v>
      </c>
      <c r="D60" s="120"/>
      <c r="E60" s="37">
        <v>2011</v>
      </c>
      <c r="F60" s="59">
        <v>43294</v>
      </c>
      <c r="G60" s="37" t="s">
        <v>2</v>
      </c>
      <c r="H60" s="121">
        <v>1.4193</v>
      </c>
      <c r="I60" s="121"/>
      <c r="J60" s="37">
        <f t="shared" si="0"/>
        <v>147</v>
      </c>
      <c r="K60" s="120">
        <f t="shared" si="1"/>
        <v>42357.92477962681</v>
      </c>
      <c r="L60" s="120"/>
      <c r="M60" s="60">
        <f t="shared" si="3"/>
        <v>0.28814914816072662</v>
      </c>
      <c r="N60" s="37">
        <v>2011</v>
      </c>
      <c r="O60" s="59">
        <v>43299</v>
      </c>
      <c r="P60" s="122">
        <v>1.4046099999999999</v>
      </c>
      <c r="Q60" s="123"/>
      <c r="R60" s="124">
        <f t="shared" si="4"/>
        <v>-42329.109864811006</v>
      </c>
      <c r="S60" s="124"/>
      <c r="T60" s="125">
        <f t="shared" si="5"/>
        <v>-147</v>
      </c>
      <c r="U60" s="125"/>
      <c r="W60" s="67">
        <v>1.4046099999999999</v>
      </c>
      <c r="X60" s="36">
        <f t="shared" si="6"/>
        <v>-1.4690000000000092E-2</v>
      </c>
      <c r="Y60" s="35">
        <f t="shared" si="7"/>
        <v>-147</v>
      </c>
      <c r="Z60" s="78" t="s">
        <v>127</v>
      </c>
    </row>
    <row r="61" spans="2:26" x14ac:dyDescent="0.2">
      <c r="B61" s="37">
        <v>53</v>
      </c>
      <c r="C61" s="120">
        <f t="shared" si="2"/>
        <v>1369601.7161227495</v>
      </c>
      <c r="D61" s="120"/>
      <c r="E61" s="37">
        <v>2011</v>
      </c>
      <c r="F61" s="59">
        <v>43301</v>
      </c>
      <c r="G61" s="37" t="s">
        <v>2</v>
      </c>
      <c r="H61" s="121">
        <v>1.42201</v>
      </c>
      <c r="I61" s="121"/>
      <c r="J61" s="37">
        <f t="shared" si="0"/>
        <v>53</v>
      </c>
      <c r="K61" s="120">
        <f t="shared" si="1"/>
        <v>41088.05148368248</v>
      </c>
      <c r="L61" s="120"/>
      <c r="M61" s="60">
        <f t="shared" si="3"/>
        <v>0.77524625440910333</v>
      </c>
      <c r="N61" s="37">
        <v>2011</v>
      </c>
      <c r="O61" s="59">
        <v>43302</v>
      </c>
      <c r="P61" s="122">
        <v>1.4168099999999999</v>
      </c>
      <c r="Q61" s="123"/>
      <c r="R61" s="124">
        <f t="shared" si="4"/>
        <v>-40312.805229274098</v>
      </c>
      <c r="S61" s="124"/>
      <c r="T61" s="125">
        <f t="shared" si="5"/>
        <v>-53</v>
      </c>
      <c r="U61" s="125"/>
      <c r="W61" s="67">
        <v>1.4168099999999999</v>
      </c>
      <c r="X61" s="36">
        <f t="shared" si="6"/>
        <v>-5.2000000000000934E-3</v>
      </c>
      <c r="Y61" s="35">
        <f t="shared" si="7"/>
        <v>-53</v>
      </c>
    </row>
    <row r="62" spans="2:26" x14ac:dyDescent="0.2">
      <c r="B62" s="37">
        <v>54</v>
      </c>
      <c r="C62" s="120">
        <f t="shared" si="2"/>
        <v>1329288.9108934754</v>
      </c>
      <c r="D62" s="120"/>
      <c r="E62" s="37">
        <v>2011</v>
      </c>
      <c r="F62" s="59">
        <v>43302</v>
      </c>
      <c r="G62" s="37" t="s">
        <v>2</v>
      </c>
      <c r="H62" s="121">
        <v>1.43363</v>
      </c>
      <c r="I62" s="121"/>
      <c r="J62" s="37">
        <f t="shared" si="0"/>
        <v>203</v>
      </c>
      <c r="K62" s="120">
        <f t="shared" si="1"/>
        <v>39878.667326804258</v>
      </c>
      <c r="L62" s="120"/>
      <c r="M62" s="60">
        <f t="shared" si="3"/>
        <v>0.19644663707785351</v>
      </c>
      <c r="N62" s="37">
        <v>2011</v>
      </c>
      <c r="O62" s="59">
        <v>43309</v>
      </c>
      <c r="P62" s="122">
        <v>1.4324699999999999</v>
      </c>
      <c r="Q62" s="123"/>
      <c r="R62" s="124">
        <f t="shared" si="4"/>
        <v>-2278.7809901031987</v>
      </c>
      <c r="S62" s="124"/>
      <c r="T62" s="125">
        <f t="shared" si="5"/>
        <v>-203</v>
      </c>
      <c r="U62" s="125"/>
      <c r="W62" s="67">
        <v>1.4133800000000001</v>
      </c>
      <c r="X62" s="36">
        <f t="shared" si="6"/>
        <v>-2.0249999999999879E-2</v>
      </c>
      <c r="Y62" s="35">
        <f t="shared" si="7"/>
        <v>-203</v>
      </c>
    </row>
    <row r="63" spans="2:26" x14ac:dyDescent="0.2">
      <c r="B63" s="37">
        <v>55</v>
      </c>
      <c r="C63" s="120">
        <f t="shared" si="2"/>
        <v>1327010.1299033721</v>
      </c>
      <c r="D63" s="120"/>
      <c r="E63" s="37">
        <v>2011</v>
      </c>
      <c r="F63" s="59">
        <v>43313</v>
      </c>
      <c r="G63" s="37" t="s">
        <v>1</v>
      </c>
      <c r="H63" s="121">
        <v>1.43299</v>
      </c>
      <c r="I63" s="121"/>
      <c r="J63" s="37">
        <f t="shared" si="0"/>
        <v>123</v>
      </c>
      <c r="K63" s="120">
        <f t="shared" si="1"/>
        <v>39810.303897101163</v>
      </c>
      <c r="L63" s="120"/>
      <c r="M63" s="60">
        <f t="shared" si="3"/>
        <v>0.32366100729350539</v>
      </c>
      <c r="N63" s="37">
        <v>2011</v>
      </c>
      <c r="O63" s="59">
        <v>43315</v>
      </c>
      <c r="P63" s="122">
        <v>1.42822</v>
      </c>
      <c r="Q63" s="123"/>
      <c r="R63" s="124">
        <f t="shared" si="4"/>
        <v>15438.630047900017</v>
      </c>
      <c r="S63" s="124"/>
      <c r="T63" s="125">
        <f t="shared" si="5"/>
        <v>47.699999999999406</v>
      </c>
      <c r="U63" s="125"/>
      <c r="W63" s="67">
        <v>1.44526</v>
      </c>
      <c r="X63" s="36">
        <f t="shared" si="6"/>
        <v>1.2270000000000003E-2</v>
      </c>
      <c r="Y63" s="35">
        <f t="shared" si="7"/>
        <v>123</v>
      </c>
      <c r="Z63" s="78" t="s">
        <v>127</v>
      </c>
    </row>
    <row r="64" spans="2:26" x14ac:dyDescent="0.2">
      <c r="B64" s="37">
        <v>56</v>
      </c>
      <c r="C64" s="120">
        <f t="shared" si="2"/>
        <v>1342448.759951272</v>
      </c>
      <c r="D64" s="120"/>
      <c r="E64" s="37">
        <v>2011</v>
      </c>
      <c r="F64" s="59">
        <v>43315</v>
      </c>
      <c r="G64" s="37" t="s">
        <v>2</v>
      </c>
      <c r="H64" s="121">
        <v>1.4341699999999999</v>
      </c>
      <c r="I64" s="121"/>
      <c r="J64" s="37">
        <f t="shared" si="0"/>
        <v>84</v>
      </c>
      <c r="K64" s="120">
        <f t="shared" si="1"/>
        <v>40273.462798538159</v>
      </c>
      <c r="L64" s="120"/>
      <c r="M64" s="60">
        <f t="shared" si="3"/>
        <v>0.47944598569688285</v>
      </c>
      <c r="N64" s="37">
        <v>2011</v>
      </c>
      <c r="O64" s="59">
        <v>43316</v>
      </c>
      <c r="P64" s="122">
        <v>1.4258200000000001</v>
      </c>
      <c r="Q64" s="123"/>
      <c r="R64" s="124">
        <f t="shared" si="4"/>
        <v>-40033.739805689031</v>
      </c>
      <c r="S64" s="124"/>
      <c r="T64" s="125">
        <f t="shared" si="5"/>
        <v>-84</v>
      </c>
      <c r="U64" s="125"/>
      <c r="W64" s="67">
        <v>1.4258200000000001</v>
      </c>
      <c r="X64" s="36">
        <f t="shared" si="6"/>
        <v>-8.3499999999998575E-3</v>
      </c>
      <c r="Y64" s="35">
        <f t="shared" si="7"/>
        <v>-84</v>
      </c>
      <c r="Z64" s="78" t="s">
        <v>127</v>
      </c>
    </row>
    <row r="65" spans="2:26" x14ac:dyDescent="0.2">
      <c r="B65" s="37">
        <v>57</v>
      </c>
      <c r="C65" s="120">
        <f t="shared" si="2"/>
        <v>1302415.020145583</v>
      </c>
      <c r="D65" s="120"/>
      <c r="E65" s="37">
        <v>2011</v>
      </c>
      <c r="F65" s="59">
        <v>43327</v>
      </c>
      <c r="G65" s="37" t="s">
        <v>2</v>
      </c>
      <c r="H65" s="121">
        <v>1.44391</v>
      </c>
      <c r="I65" s="121"/>
      <c r="J65" s="37">
        <f t="shared" si="0"/>
        <v>176</v>
      </c>
      <c r="K65" s="120">
        <f t="shared" si="1"/>
        <v>39072.450604367485</v>
      </c>
      <c r="L65" s="120"/>
      <c r="M65" s="60">
        <f t="shared" si="3"/>
        <v>0.22200256025208798</v>
      </c>
      <c r="N65" s="37">
        <v>2011</v>
      </c>
      <c r="O65" s="59">
        <v>43324</v>
      </c>
      <c r="P65" s="122">
        <v>1.4325000000000001</v>
      </c>
      <c r="Q65" s="123"/>
      <c r="R65" s="124">
        <f t="shared" si="4"/>
        <v>-25330.492124763059</v>
      </c>
      <c r="S65" s="124"/>
      <c r="T65" s="125">
        <f t="shared" si="5"/>
        <v>-176</v>
      </c>
      <c r="U65" s="125"/>
      <c r="W65" s="67">
        <v>1.42635</v>
      </c>
      <c r="X65" s="36">
        <f t="shared" si="6"/>
        <v>-1.756000000000002E-2</v>
      </c>
      <c r="Y65" s="35">
        <f t="shared" si="7"/>
        <v>-176</v>
      </c>
    </row>
    <row r="66" spans="2:26" x14ac:dyDescent="0.2">
      <c r="B66" s="37">
        <v>58</v>
      </c>
      <c r="C66" s="120">
        <f t="shared" si="2"/>
        <v>1277084.5280208199</v>
      </c>
      <c r="D66" s="120"/>
      <c r="E66" s="37">
        <v>2011</v>
      </c>
      <c r="F66" s="59">
        <v>43334</v>
      </c>
      <c r="G66" s="37" t="s">
        <v>2</v>
      </c>
      <c r="H66" s="121">
        <v>1.44197</v>
      </c>
      <c r="I66" s="121"/>
      <c r="J66" s="37">
        <f t="shared" si="0"/>
        <v>73</v>
      </c>
      <c r="K66" s="120">
        <f t="shared" si="1"/>
        <v>38312.535840624594</v>
      </c>
      <c r="L66" s="120"/>
      <c r="M66" s="60">
        <f t="shared" si="3"/>
        <v>0.52482925809074787</v>
      </c>
      <c r="N66" s="37">
        <v>2011</v>
      </c>
      <c r="O66" s="59">
        <v>43337</v>
      </c>
      <c r="P66" s="122">
        <v>1.43527</v>
      </c>
      <c r="Q66" s="123"/>
      <c r="R66" s="124">
        <f t="shared" si="4"/>
        <v>-35163.560292079732</v>
      </c>
      <c r="S66" s="124"/>
      <c r="T66" s="125">
        <f t="shared" si="5"/>
        <v>-73</v>
      </c>
      <c r="U66" s="125"/>
      <c r="W66" s="67">
        <v>1.4347000000000001</v>
      </c>
      <c r="X66" s="36">
        <f t="shared" si="6"/>
        <v>-7.2699999999998877E-3</v>
      </c>
      <c r="Y66" s="35">
        <f t="shared" si="7"/>
        <v>-73</v>
      </c>
    </row>
    <row r="67" spans="2:26" x14ac:dyDescent="0.2">
      <c r="B67" s="165">
        <v>59</v>
      </c>
      <c r="C67" s="166">
        <f t="shared" si="2"/>
        <v>1241920.9677287401</v>
      </c>
      <c r="D67" s="166"/>
      <c r="E67" s="165">
        <v>2011</v>
      </c>
      <c r="F67" s="167">
        <v>43343</v>
      </c>
      <c r="G67" s="165" t="s">
        <v>1</v>
      </c>
      <c r="H67" s="168">
        <v>1.4393899999999999</v>
      </c>
      <c r="I67" s="168"/>
      <c r="J67" s="165">
        <f t="shared" si="0"/>
        <v>64</v>
      </c>
      <c r="K67" s="166">
        <f t="shared" si="1"/>
        <v>37257.629031862198</v>
      </c>
      <c r="L67" s="166"/>
      <c r="M67" s="169">
        <f t="shared" si="3"/>
        <v>0.58215045362284679</v>
      </c>
      <c r="N67" s="165">
        <v>2011</v>
      </c>
      <c r="O67" s="167">
        <v>43370</v>
      </c>
      <c r="P67" s="170">
        <v>1.35663</v>
      </c>
      <c r="Q67" s="171"/>
      <c r="R67" s="172">
        <f t="shared" si="4"/>
        <v>481787.71541826765</v>
      </c>
      <c r="S67" s="172"/>
      <c r="T67" s="173">
        <f t="shared" si="5"/>
        <v>827.59999999999945</v>
      </c>
      <c r="U67" s="173"/>
      <c r="W67" s="67">
        <v>1.4457899999999999</v>
      </c>
      <c r="X67" s="36">
        <f t="shared" si="6"/>
        <v>6.3999999999999613E-3</v>
      </c>
      <c r="Y67" s="35">
        <f t="shared" si="7"/>
        <v>64</v>
      </c>
      <c r="Z67" s="174" t="s">
        <v>140</v>
      </c>
    </row>
    <row r="68" spans="2:26" x14ac:dyDescent="0.2">
      <c r="B68" s="37">
        <v>60</v>
      </c>
      <c r="C68" s="120">
        <f t="shared" si="2"/>
        <v>1723708.6831470076</v>
      </c>
      <c r="D68" s="120"/>
      <c r="E68" s="37">
        <v>2011</v>
      </c>
      <c r="F68" s="59">
        <v>43379</v>
      </c>
      <c r="G68" s="37" t="s">
        <v>2</v>
      </c>
      <c r="H68" s="121">
        <v>1.34337</v>
      </c>
      <c r="I68" s="121"/>
      <c r="J68" s="37">
        <f t="shared" si="0"/>
        <v>112.99999999999999</v>
      </c>
      <c r="K68" s="120">
        <f t="shared" si="1"/>
        <v>51711.260494410228</v>
      </c>
      <c r="L68" s="120"/>
      <c r="M68" s="60">
        <f t="shared" si="3"/>
        <v>0.45762177428681622</v>
      </c>
      <c r="N68" s="37">
        <v>2011</v>
      </c>
      <c r="O68" s="59">
        <v>43391</v>
      </c>
      <c r="P68" s="122">
        <v>1.36852</v>
      </c>
      <c r="Q68" s="123"/>
      <c r="R68" s="124">
        <f t="shared" si="4"/>
        <v>115091.87623313432</v>
      </c>
      <c r="S68" s="124"/>
      <c r="T68" s="125">
        <f t="shared" si="5"/>
        <v>251.50000000000006</v>
      </c>
      <c r="U68" s="125"/>
      <c r="W68" s="67">
        <v>1.3321000000000001</v>
      </c>
      <c r="X68" s="36">
        <f t="shared" si="6"/>
        <v>-1.1269999999999891E-2</v>
      </c>
      <c r="Y68" s="35">
        <f t="shared" si="7"/>
        <v>-112.99999999999999</v>
      </c>
      <c r="Z68" s="78" t="s">
        <v>127</v>
      </c>
    </row>
    <row r="69" spans="2:26" x14ac:dyDescent="0.2">
      <c r="B69" s="37">
        <v>61</v>
      </c>
      <c r="C69" s="120">
        <f t="shared" si="2"/>
        <v>1838800.559380142</v>
      </c>
      <c r="D69" s="120"/>
      <c r="E69" s="37">
        <v>2011</v>
      </c>
      <c r="F69" s="59">
        <v>43422</v>
      </c>
      <c r="G69" s="37" t="s">
        <v>2</v>
      </c>
      <c r="H69" s="121">
        <v>1.35494</v>
      </c>
      <c r="I69" s="121"/>
      <c r="J69" s="37">
        <f t="shared" si="0"/>
        <v>69</v>
      </c>
      <c r="K69" s="120">
        <f t="shared" si="1"/>
        <v>55164.016781404258</v>
      </c>
      <c r="L69" s="120"/>
      <c r="M69" s="60">
        <f t="shared" si="3"/>
        <v>0.79947850407832255</v>
      </c>
      <c r="N69" s="37">
        <v>2011</v>
      </c>
      <c r="O69" s="59">
        <v>43425</v>
      </c>
      <c r="P69" s="122">
        <v>1.3481399999999999</v>
      </c>
      <c r="Q69" s="123"/>
      <c r="R69" s="124">
        <f t="shared" si="4"/>
        <v>-54364.538277327047</v>
      </c>
      <c r="S69" s="124"/>
      <c r="T69" s="125">
        <f t="shared" si="5"/>
        <v>-69</v>
      </c>
      <c r="U69" s="125"/>
      <c r="W69" s="67">
        <v>1.3481399999999999</v>
      </c>
      <c r="X69" s="36">
        <f t="shared" si="6"/>
        <v>-6.8000000000001393E-3</v>
      </c>
      <c r="Y69" s="35">
        <f t="shared" si="7"/>
        <v>-69</v>
      </c>
      <c r="Z69" s="78" t="s">
        <v>127</v>
      </c>
    </row>
    <row r="70" spans="2:26" x14ac:dyDescent="0.2">
      <c r="B70" s="37">
        <v>62</v>
      </c>
      <c r="C70" s="120">
        <f t="shared" si="2"/>
        <v>1784436.0211028149</v>
      </c>
      <c r="D70" s="120"/>
      <c r="E70" s="37">
        <v>2011</v>
      </c>
      <c r="F70" s="59">
        <v>43434</v>
      </c>
      <c r="G70" s="37" t="s">
        <v>1</v>
      </c>
      <c r="H70" s="121">
        <v>1.32925</v>
      </c>
      <c r="I70" s="121"/>
      <c r="J70" s="37">
        <f t="shared" si="0"/>
        <v>49</v>
      </c>
      <c r="K70" s="120">
        <f t="shared" si="1"/>
        <v>53533.080633084443</v>
      </c>
      <c r="L70" s="120"/>
      <c r="M70" s="60">
        <f t="shared" si="3"/>
        <v>1.0925118496547845</v>
      </c>
      <c r="N70" s="37">
        <v>2011</v>
      </c>
      <c r="O70" s="59">
        <v>43434</v>
      </c>
      <c r="P70" s="122">
        <v>1.33412</v>
      </c>
      <c r="Q70" s="123"/>
      <c r="R70" s="124">
        <f t="shared" si="4"/>
        <v>-53205.327078187242</v>
      </c>
      <c r="S70" s="124"/>
      <c r="T70" s="125">
        <f t="shared" si="5"/>
        <v>-49</v>
      </c>
      <c r="U70" s="125"/>
      <c r="W70" s="67">
        <v>1.33412</v>
      </c>
      <c r="X70" s="36">
        <f t="shared" si="6"/>
        <v>4.8699999999999299E-3</v>
      </c>
      <c r="Y70" s="35">
        <f t="shared" si="7"/>
        <v>49</v>
      </c>
    </row>
    <row r="71" spans="2:26" x14ac:dyDescent="0.2">
      <c r="B71" s="37">
        <v>63</v>
      </c>
      <c r="C71" s="120">
        <f t="shared" si="2"/>
        <v>1731230.6940246278</v>
      </c>
      <c r="D71" s="120"/>
      <c r="E71" s="37">
        <v>2011</v>
      </c>
      <c r="F71" s="59">
        <v>43439</v>
      </c>
      <c r="G71" s="37" t="s">
        <v>1</v>
      </c>
      <c r="H71" s="121">
        <v>1.3387</v>
      </c>
      <c r="I71" s="121"/>
      <c r="J71" s="37">
        <f t="shared" si="0"/>
        <v>98.999999999999986</v>
      </c>
      <c r="K71" s="120">
        <f t="shared" si="1"/>
        <v>51936.920820738829</v>
      </c>
      <c r="L71" s="120"/>
      <c r="M71" s="60">
        <f t="shared" si="3"/>
        <v>0.52461536182564483</v>
      </c>
      <c r="N71" s="37">
        <v>2011</v>
      </c>
      <c r="O71" s="59">
        <v>43450</v>
      </c>
      <c r="P71" s="122">
        <v>1.3063499999999999</v>
      </c>
      <c r="Q71" s="123"/>
      <c r="R71" s="124">
        <f t="shared" si="4"/>
        <v>169713.06955059661</v>
      </c>
      <c r="S71" s="124"/>
      <c r="T71" s="125">
        <f t="shared" si="5"/>
        <v>323.50000000000102</v>
      </c>
      <c r="U71" s="125"/>
      <c r="W71" s="67">
        <v>1.3485100000000001</v>
      </c>
      <c r="X71" s="36">
        <f t="shared" si="6"/>
        <v>9.8100000000000964E-3</v>
      </c>
      <c r="Y71" s="35">
        <f t="shared" si="7"/>
        <v>98.999999999999986</v>
      </c>
      <c r="Z71" s="61" t="s">
        <v>128</v>
      </c>
    </row>
    <row r="72" spans="2:26" x14ac:dyDescent="0.2">
      <c r="B72" s="37">
        <v>64</v>
      </c>
      <c r="C72" s="120">
        <f t="shared" si="2"/>
        <v>1900943.7635752244</v>
      </c>
      <c r="D72" s="120"/>
      <c r="E72" s="37">
        <v>2011</v>
      </c>
      <c r="F72" s="59">
        <v>43462</v>
      </c>
      <c r="G72" s="37" t="s">
        <v>1</v>
      </c>
      <c r="H72" s="121">
        <v>1.2968200000000001</v>
      </c>
      <c r="I72" s="121"/>
      <c r="J72" s="37">
        <f t="shared" si="0"/>
        <v>107</v>
      </c>
      <c r="K72" s="120">
        <f t="shared" si="1"/>
        <v>57028.312907256732</v>
      </c>
      <c r="L72" s="120"/>
      <c r="M72" s="60">
        <f t="shared" si="3"/>
        <v>0.53297488698370776</v>
      </c>
      <c r="N72" s="37">
        <v>2012</v>
      </c>
      <c r="O72" s="59">
        <v>43103</v>
      </c>
      <c r="P72" s="122">
        <v>1.2998099999999999</v>
      </c>
      <c r="Q72" s="123"/>
      <c r="R72" s="124">
        <f t="shared" si="4"/>
        <v>-15935.949120811936</v>
      </c>
      <c r="S72" s="124"/>
      <c r="T72" s="125">
        <f t="shared" si="5"/>
        <v>-107</v>
      </c>
      <c r="U72" s="125"/>
      <c r="W72" s="67">
        <v>1.30745</v>
      </c>
      <c r="X72" s="36">
        <f t="shared" si="6"/>
        <v>1.0629999999999917E-2</v>
      </c>
      <c r="Y72" s="35">
        <f t="shared" si="7"/>
        <v>107</v>
      </c>
    </row>
    <row r="73" spans="2:26" x14ac:dyDescent="0.2">
      <c r="B73" s="37">
        <v>65</v>
      </c>
      <c r="C73" s="120">
        <f t="shared" si="2"/>
        <v>1885007.8144544126</v>
      </c>
      <c r="D73" s="120"/>
      <c r="E73" s="37">
        <v>2012</v>
      </c>
      <c r="F73" s="59">
        <v>43111</v>
      </c>
      <c r="G73" s="37" t="s">
        <v>1</v>
      </c>
      <c r="H73" s="121">
        <v>1.2921</v>
      </c>
      <c r="I73" s="121"/>
      <c r="J73" s="37">
        <f t="shared" ref="J73:J108" si="8">ABS(Y73)</f>
        <v>168.99999999999997</v>
      </c>
      <c r="K73" s="120">
        <f t="shared" ref="K73:K108" si="9">IF(F73="","",C73*0.03)</f>
        <v>56550.234433632373</v>
      </c>
      <c r="L73" s="120"/>
      <c r="M73" s="60">
        <f t="shared" si="3"/>
        <v>0.33461677179664134</v>
      </c>
      <c r="N73" s="37">
        <v>2012</v>
      </c>
      <c r="O73" s="59">
        <v>43112</v>
      </c>
      <c r="P73" s="122">
        <v>1.27525</v>
      </c>
      <c r="Q73" s="123"/>
      <c r="R73" s="124">
        <f t="shared" si="4"/>
        <v>56382.926047734174</v>
      </c>
      <c r="S73" s="124"/>
      <c r="T73" s="125">
        <f t="shared" si="5"/>
        <v>168.50000000000031</v>
      </c>
      <c r="U73" s="125"/>
      <c r="W73" s="67">
        <v>1.27525</v>
      </c>
      <c r="X73" s="36">
        <f t="shared" si="6"/>
        <v>-1.6850000000000032E-2</v>
      </c>
      <c r="Y73" s="35">
        <f t="shared" si="7"/>
        <v>-168.99999999999997</v>
      </c>
    </row>
    <row r="74" spans="2:26" x14ac:dyDescent="0.2">
      <c r="B74" s="37">
        <v>66</v>
      </c>
      <c r="C74" s="120">
        <f t="shared" ref="C74:C108" si="10">IF(R73="","",C73+R73)</f>
        <v>1941390.7405021468</v>
      </c>
      <c r="D74" s="120"/>
      <c r="E74" s="37">
        <v>2012</v>
      </c>
      <c r="F74" s="59">
        <v>43112</v>
      </c>
      <c r="G74" s="37" t="s">
        <v>2</v>
      </c>
      <c r="H74" s="121">
        <v>1.2764</v>
      </c>
      <c r="I74" s="121"/>
      <c r="J74" s="37">
        <f t="shared" si="8"/>
        <v>65</v>
      </c>
      <c r="K74" s="120">
        <f t="shared" si="9"/>
        <v>58241.722215064401</v>
      </c>
      <c r="L74" s="120"/>
      <c r="M74" s="60">
        <f t="shared" ref="M74:M108" si="11">IF(J74="","",(K74/J74)/1000)</f>
        <v>0.89602649561637537</v>
      </c>
      <c r="N74" s="37">
        <v>2012</v>
      </c>
      <c r="O74" s="59">
        <v>43113</v>
      </c>
      <c r="P74" s="122">
        <v>1.28077</v>
      </c>
      <c r="Q74" s="123"/>
      <c r="R74" s="124">
        <f t="shared" ref="R74:R108" si="12">IF(O74="","",(IF(G74="売",H74-P74,P74-H74))*M74*10000000)</f>
        <v>39156.357858435469</v>
      </c>
      <c r="S74" s="124"/>
      <c r="T74" s="125">
        <f t="shared" ref="T74:T108" si="13">IF(O74="","",IF(R74&lt;0,J74*(-1),IF(G74="買",(P74-H74)*10000,(H74-P74)*10000)))</f>
        <v>43.699999999999847</v>
      </c>
      <c r="U74" s="125"/>
      <c r="W74" s="67">
        <v>1.2699400000000001</v>
      </c>
      <c r="X74" s="36">
        <f t="shared" ref="X74:X108" si="14">W74-H74</f>
        <v>-6.4599999999999103E-3</v>
      </c>
      <c r="Y74" s="35">
        <f t="shared" si="7"/>
        <v>-65</v>
      </c>
    </row>
    <row r="75" spans="2:26" x14ac:dyDescent="0.2">
      <c r="B75" s="37">
        <v>67</v>
      </c>
      <c r="C75" s="120">
        <f t="shared" si="10"/>
        <v>1980547.0983605823</v>
      </c>
      <c r="D75" s="120"/>
      <c r="E75" s="37">
        <v>2012</v>
      </c>
      <c r="F75" s="59">
        <v>43117</v>
      </c>
      <c r="G75" s="37" t="s">
        <v>2</v>
      </c>
      <c r="H75" s="121">
        <v>1.2734799999999999</v>
      </c>
      <c r="I75" s="121"/>
      <c r="J75" s="37">
        <f t="shared" si="8"/>
        <v>86</v>
      </c>
      <c r="K75" s="120">
        <f t="shared" si="9"/>
        <v>59416.412950817466</v>
      </c>
      <c r="L75" s="120"/>
      <c r="M75" s="60">
        <f t="shared" si="11"/>
        <v>0.69088852268392409</v>
      </c>
      <c r="N75" s="37">
        <v>2012</v>
      </c>
      <c r="O75" s="59">
        <v>43131</v>
      </c>
      <c r="P75" s="122">
        <v>1.3076000000000001</v>
      </c>
      <c r="Q75" s="123"/>
      <c r="R75" s="124">
        <f t="shared" si="12"/>
        <v>235731.16393975593</v>
      </c>
      <c r="S75" s="124"/>
      <c r="T75" s="125">
        <f t="shared" si="13"/>
        <v>341.20000000000152</v>
      </c>
      <c r="U75" s="125"/>
      <c r="W75" s="67">
        <v>1.26488</v>
      </c>
      <c r="X75" s="36">
        <f t="shared" si="14"/>
        <v>-8.599999999999941E-3</v>
      </c>
      <c r="Y75" s="35">
        <f t="shared" si="7"/>
        <v>-86</v>
      </c>
      <c r="Z75" s="78" t="s">
        <v>127</v>
      </c>
    </row>
    <row r="76" spans="2:26" x14ac:dyDescent="0.2">
      <c r="B76" s="37">
        <v>68</v>
      </c>
      <c r="C76" s="120">
        <f t="shared" si="10"/>
        <v>2216278.2623003381</v>
      </c>
      <c r="D76" s="120"/>
      <c r="E76" s="37">
        <v>2012</v>
      </c>
      <c r="F76" s="59">
        <v>43138</v>
      </c>
      <c r="G76" s="37" t="s">
        <v>2</v>
      </c>
      <c r="H76" s="121">
        <v>1.3168</v>
      </c>
      <c r="I76" s="121"/>
      <c r="J76" s="37">
        <f t="shared" si="8"/>
        <v>67</v>
      </c>
      <c r="K76" s="120">
        <f t="shared" si="9"/>
        <v>66488.347869010147</v>
      </c>
      <c r="L76" s="120"/>
      <c r="M76" s="60">
        <f t="shared" si="11"/>
        <v>0.9923634010300022</v>
      </c>
      <c r="N76" s="37">
        <v>2012</v>
      </c>
      <c r="O76" s="59">
        <v>43141</v>
      </c>
      <c r="P76" s="122">
        <v>1.3212999999999999</v>
      </c>
      <c r="Q76" s="123"/>
      <c r="R76" s="124">
        <f t="shared" si="12"/>
        <v>44656.353046349584</v>
      </c>
      <c r="S76" s="124"/>
      <c r="T76" s="125">
        <f t="shared" si="13"/>
        <v>44.999999999999488</v>
      </c>
      <c r="U76" s="125"/>
      <c r="W76" s="67">
        <v>1.3101</v>
      </c>
      <c r="X76" s="36">
        <f t="shared" si="14"/>
        <v>-6.6999999999999282E-3</v>
      </c>
      <c r="Y76" s="35">
        <f t="shared" ref="Y76:Y108" si="15">(ROUNDUP(X76,4))*10000</f>
        <v>-67</v>
      </c>
      <c r="Z76" s="78" t="s">
        <v>127</v>
      </c>
    </row>
    <row r="77" spans="2:26" x14ac:dyDescent="0.2">
      <c r="B77" s="37">
        <v>69</v>
      </c>
      <c r="C77" s="120">
        <f t="shared" si="10"/>
        <v>2260934.6153466878</v>
      </c>
      <c r="D77" s="120"/>
      <c r="E77" s="37">
        <v>2012</v>
      </c>
      <c r="F77" s="59">
        <v>43144</v>
      </c>
      <c r="G77" s="37" t="s">
        <v>1</v>
      </c>
      <c r="H77" s="121">
        <v>1.3222</v>
      </c>
      <c r="I77" s="121"/>
      <c r="J77" s="37">
        <f t="shared" si="8"/>
        <v>46</v>
      </c>
      <c r="K77" s="120">
        <f t="shared" si="9"/>
        <v>67828.038460400639</v>
      </c>
      <c r="L77" s="120"/>
      <c r="M77" s="60">
        <f t="shared" si="11"/>
        <v>1.4745225752261009</v>
      </c>
      <c r="N77" s="37">
        <v>2012</v>
      </c>
      <c r="O77" s="59">
        <v>43148</v>
      </c>
      <c r="P77" s="122">
        <v>1.3190999999999999</v>
      </c>
      <c r="Q77" s="123"/>
      <c r="R77" s="124">
        <f t="shared" si="12"/>
        <v>45710.199832010636</v>
      </c>
      <c r="S77" s="124"/>
      <c r="T77" s="125">
        <f t="shared" si="13"/>
        <v>31.000000000001027</v>
      </c>
      <c r="U77" s="125"/>
      <c r="W77" s="67">
        <v>1.3268</v>
      </c>
      <c r="X77" s="36">
        <f t="shared" si="14"/>
        <v>4.5999999999999375E-3</v>
      </c>
      <c r="Y77" s="35">
        <f t="shared" si="15"/>
        <v>46</v>
      </c>
    </row>
    <row r="78" spans="2:26" x14ac:dyDescent="0.2">
      <c r="B78" s="37">
        <v>70</v>
      </c>
      <c r="C78" s="120">
        <f t="shared" si="10"/>
        <v>2306644.8151786984</v>
      </c>
      <c r="D78" s="120"/>
      <c r="E78" s="37">
        <v>2012</v>
      </c>
      <c r="F78" s="59">
        <v>43161</v>
      </c>
      <c r="G78" s="37" t="s">
        <v>1</v>
      </c>
      <c r="H78" s="121">
        <v>1.3291999999999999</v>
      </c>
      <c r="I78" s="121"/>
      <c r="J78" s="37">
        <f t="shared" si="8"/>
        <v>34</v>
      </c>
      <c r="K78" s="120">
        <f t="shared" si="9"/>
        <v>69199.344455360944</v>
      </c>
      <c r="L78" s="120"/>
      <c r="M78" s="60">
        <f t="shared" si="11"/>
        <v>2.0352748369223805</v>
      </c>
      <c r="N78" s="37">
        <v>2012</v>
      </c>
      <c r="O78" s="59">
        <v>43167</v>
      </c>
      <c r="P78" s="122">
        <v>1.3240400000000001</v>
      </c>
      <c r="Q78" s="123"/>
      <c r="R78" s="124">
        <f t="shared" si="12"/>
        <v>105020.1815851914</v>
      </c>
      <c r="S78" s="124"/>
      <c r="T78" s="125">
        <f t="shared" si="13"/>
        <v>51.599999999998317</v>
      </c>
      <c r="U78" s="125"/>
      <c r="W78" s="67">
        <v>1.33256</v>
      </c>
      <c r="X78" s="36">
        <f t="shared" si="14"/>
        <v>3.3600000000000296E-3</v>
      </c>
      <c r="Y78" s="35">
        <f t="shared" si="15"/>
        <v>34</v>
      </c>
    </row>
    <row r="79" spans="2:26" x14ac:dyDescent="0.2">
      <c r="B79" s="37">
        <v>71</v>
      </c>
      <c r="C79" s="120">
        <f t="shared" si="10"/>
        <v>2411664.9967638897</v>
      </c>
      <c r="D79" s="120"/>
      <c r="E79" s="37">
        <v>2012</v>
      </c>
      <c r="F79" s="59">
        <v>43167</v>
      </c>
      <c r="G79" s="37" t="s">
        <v>2</v>
      </c>
      <c r="H79" s="121">
        <v>1.31802</v>
      </c>
      <c r="I79" s="121"/>
      <c r="J79" s="37">
        <f t="shared" si="8"/>
        <v>44</v>
      </c>
      <c r="K79" s="120">
        <f t="shared" si="9"/>
        <v>72349.949902916691</v>
      </c>
      <c r="L79" s="120"/>
      <c r="M79" s="60">
        <f t="shared" si="11"/>
        <v>1.6443170432481065</v>
      </c>
      <c r="N79" s="37">
        <v>2012</v>
      </c>
      <c r="O79" s="59">
        <v>43168</v>
      </c>
      <c r="P79" s="122">
        <v>1.3137000000000001</v>
      </c>
      <c r="Q79" s="123"/>
      <c r="R79" s="124">
        <f t="shared" si="12"/>
        <v>-71034.496268316216</v>
      </c>
      <c r="S79" s="124"/>
      <c r="T79" s="125">
        <f t="shared" si="13"/>
        <v>-44</v>
      </c>
      <c r="U79" s="125"/>
      <c r="W79" s="67">
        <v>1.3137000000000001</v>
      </c>
      <c r="X79" s="36">
        <f t="shared" si="14"/>
        <v>-4.3199999999998795E-3</v>
      </c>
      <c r="Y79" s="35">
        <f t="shared" si="15"/>
        <v>-44</v>
      </c>
      <c r="Z79" s="78" t="s">
        <v>127</v>
      </c>
    </row>
    <row r="80" spans="2:26" x14ac:dyDescent="0.2">
      <c r="B80" s="37">
        <v>72</v>
      </c>
      <c r="C80" s="120">
        <f t="shared" si="10"/>
        <v>2340630.5004955735</v>
      </c>
      <c r="D80" s="120"/>
      <c r="E80" s="37">
        <v>2012</v>
      </c>
      <c r="F80" s="59">
        <v>43175</v>
      </c>
      <c r="G80" s="37" t="s">
        <v>2</v>
      </c>
      <c r="H80" s="121">
        <v>1.31687</v>
      </c>
      <c r="I80" s="121"/>
      <c r="J80" s="37">
        <f t="shared" si="8"/>
        <v>121</v>
      </c>
      <c r="K80" s="120">
        <f t="shared" si="9"/>
        <v>70218.915014867205</v>
      </c>
      <c r="L80" s="120"/>
      <c r="M80" s="60">
        <f t="shared" si="11"/>
        <v>0.58032161169311736</v>
      </c>
      <c r="N80" s="37">
        <v>2012</v>
      </c>
      <c r="O80" s="59">
        <v>43181</v>
      </c>
      <c r="P80" s="122">
        <v>1.3141099999999999</v>
      </c>
      <c r="Q80" s="123"/>
      <c r="R80" s="124">
        <f t="shared" si="12"/>
        <v>-16016.876482730595</v>
      </c>
      <c r="S80" s="124"/>
      <c r="T80" s="125">
        <f t="shared" si="13"/>
        <v>-121</v>
      </c>
      <c r="U80" s="125"/>
      <c r="W80" s="67">
        <v>1.3048</v>
      </c>
      <c r="X80" s="36">
        <f t="shared" si="14"/>
        <v>-1.2070000000000025E-2</v>
      </c>
      <c r="Y80" s="35">
        <f t="shared" si="15"/>
        <v>-121</v>
      </c>
      <c r="Z80" s="78" t="s">
        <v>127</v>
      </c>
    </row>
    <row r="81" spans="2:26" x14ac:dyDescent="0.2">
      <c r="B81" s="37">
        <v>73</v>
      </c>
      <c r="C81" s="120">
        <f t="shared" si="10"/>
        <v>2324613.6240128428</v>
      </c>
      <c r="D81" s="120"/>
      <c r="E81" s="37">
        <v>2012</v>
      </c>
      <c r="F81" s="59">
        <v>43187</v>
      </c>
      <c r="G81" s="37" t="s">
        <v>1</v>
      </c>
      <c r="H81" s="121">
        <v>1.3296699999999999</v>
      </c>
      <c r="I81" s="121"/>
      <c r="J81" s="37">
        <f t="shared" si="8"/>
        <v>63</v>
      </c>
      <c r="K81" s="120">
        <f t="shared" si="9"/>
        <v>69738.408720385283</v>
      </c>
      <c r="L81" s="120"/>
      <c r="M81" s="60">
        <f t="shared" si="11"/>
        <v>1.106958868577544</v>
      </c>
      <c r="N81" s="37">
        <v>2012</v>
      </c>
      <c r="O81" s="59">
        <v>43189</v>
      </c>
      <c r="P81" s="122">
        <v>1.33446</v>
      </c>
      <c r="Q81" s="123"/>
      <c r="R81" s="124">
        <f t="shared" si="12"/>
        <v>-53023.329804865156</v>
      </c>
      <c r="S81" s="124"/>
      <c r="T81" s="125">
        <f t="shared" si="13"/>
        <v>-63</v>
      </c>
      <c r="U81" s="125"/>
      <c r="W81" s="67">
        <v>1.3359099999999999</v>
      </c>
      <c r="X81" s="36">
        <f t="shared" si="14"/>
        <v>6.2400000000000233E-3</v>
      </c>
      <c r="Y81" s="35">
        <f t="shared" si="15"/>
        <v>63</v>
      </c>
    </row>
    <row r="82" spans="2:26" x14ac:dyDescent="0.2">
      <c r="B82" s="37">
        <v>74</v>
      </c>
      <c r="C82" s="120">
        <f t="shared" si="10"/>
        <v>2271590.2942079776</v>
      </c>
      <c r="D82" s="120"/>
      <c r="E82" s="37">
        <v>2012</v>
      </c>
      <c r="F82" s="59">
        <v>43193</v>
      </c>
      <c r="G82" s="37" t="s">
        <v>1</v>
      </c>
      <c r="H82" s="121">
        <v>1.32117</v>
      </c>
      <c r="I82" s="121"/>
      <c r="J82" s="37">
        <f t="shared" si="8"/>
        <v>127</v>
      </c>
      <c r="K82" s="120">
        <f t="shared" si="9"/>
        <v>68147.708826239323</v>
      </c>
      <c r="L82" s="120"/>
      <c r="M82" s="60">
        <f t="shared" si="11"/>
        <v>0.53659613249007343</v>
      </c>
      <c r="N82" s="37">
        <v>2012</v>
      </c>
      <c r="O82" s="59">
        <v>43202</v>
      </c>
      <c r="P82" s="122">
        <v>1.3163400000000001</v>
      </c>
      <c r="Q82" s="123"/>
      <c r="R82" s="124">
        <f t="shared" si="12"/>
        <v>25917.593199269959</v>
      </c>
      <c r="S82" s="124"/>
      <c r="T82" s="125">
        <f t="shared" si="13"/>
        <v>48.299999999998903</v>
      </c>
      <c r="U82" s="125"/>
      <c r="W82" s="67">
        <v>1.33378</v>
      </c>
      <c r="X82" s="36">
        <f t="shared" si="14"/>
        <v>1.261000000000001E-2</v>
      </c>
      <c r="Y82" s="35">
        <f t="shared" si="15"/>
        <v>127</v>
      </c>
    </row>
    <row r="83" spans="2:26" x14ac:dyDescent="0.2">
      <c r="B83" s="37">
        <v>75</v>
      </c>
      <c r="C83" s="120">
        <f t="shared" si="10"/>
        <v>2297507.8874072474</v>
      </c>
      <c r="D83" s="120"/>
      <c r="E83" s="37">
        <v>2012</v>
      </c>
      <c r="F83" s="59">
        <v>43202</v>
      </c>
      <c r="G83" s="37" t="s">
        <v>2</v>
      </c>
      <c r="H83" s="121">
        <v>1.3184499999999999</v>
      </c>
      <c r="I83" s="121"/>
      <c r="J83" s="37">
        <f t="shared" si="8"/>
        <v>73</v>
      </c>
      <c r="K83" s="120">
        <f t="shared" si="9"/>
        <v>68925.236622217417</v>
      </c>
      <c r="L83" s="120"/>
      <c r="M83" s="60">
        <f t="shared" si="11"/>
        <v>0.94418132359201945</v>
      </c>
      <c r="N83" s="37">
        <v>2012</v>
      </c>
      <c r="O83" s="59">
        <v>43203</v>
      </c>
      <c r="P83" s="122">
        <v>1.31115</v>
      </c>
      <c r="Q83" s="123"/>
      <c r="R83" s="124">
        <f t="shared" si="12"/>
        <v>-68925.236622216122</v>
      </c>
      <c r="S83" s="124"/>
      <c r="T83" s="125">
        <f t="shared" si="13"/>
        <v>-73</v>
      </c>
      <c r="U83" s="125"/>
      <c r="W83" s="67">
        <v>1.31115</v>
      </c>
      <c r="X83" s="36">
        <f t="shared" si="14"/>
        <v>-7.2999999999998622E-3</v>
      </c>
      <c r="Y83" s="35">
        <f t="shared" si="15"/>
        <v>-73</v>
      </c>
    </row>
    <row r="84" spans="2:26" x14ac:dyDescent="0.2">
      <c r="B84" s="37">
        <v>76</v>
      </c>
      <c r="C84" s="120">
        <f t="shared" si="10"/>
        <v>2228582.6507850313</v>
      </c>
      <c r="D84" s="120"/>
      <c r="E84" s="37">
        <v>2012</v>
      </c>
      <c r="F84" s="59">
        <v>43213</v>
      </c>
      <c r="G84" s="37" t="s">
        <v>1</v>
      </c>
      <c r="H84" s="121">
        <v>1.31318</v>
      </c>
      <c r="I84" s="121"/>
      <c r="J84" s="37">
        <f t="shared" si="8"/>
        <v>59</v>
      </c>
      <c r="K84" s="120">
        <f t="shared" si="9"/>
        <v>66857.479523550937</v>
      </c>
      <c r="L84" s="120"/>
      <c r="M84" s="60">
        <f t="shared" si="11"/>
        <v>1.1331776190432363</v>
      </c>
      <c r="N84" s="37">
        <v>2012</v>
      </c>
      <c r="O84" s="59">
        <v>43214</v>
      </c>
      <c r="P84" s="122">
        <v>1.31907</v>
      </c>
      <c r="Q84" s="123"/>
      <c r="R84" s="124">
        <f t="shared" si="12"/>
        <v>-66744.161761646057</v>
      </c>
      <c r="S84" s="124"/>
      <c r="T84" s="125">
        <f t="shared" si="13"/>
        <v>-59</v>
      </c>
      <c r="U84" s="125"/>
      <c r="W84" s="67">
        <v>1.31907</v>
      </c>
      <c r="X84" s="36">
        <f t="shared" si="14"/>
        <v>5.8899999999999508E-3</v>
      </c>
      <c r="Y84" s="35">
        <f t="shared" si="15"/>
        <v>59</v>
      </c>
      <c r="Z84" s="61" t="s">
        <v>128</v>
      </c>
    </row>
    <row r="85" spans="2:26" x14ac:dyDescent="0.2">
      <c r="B85" s="37">
        <v>77</v>
      </c>
      <c r="C85" s="120">
        <f t="shared" si="10"/>
        <v>2161838.4890233851</v>
      </c>
      <c r="D85" s="120"/>
      <c r="E85" s="37">
        <v>2012</v>
      </c>
      <c r="F85" s="59">
        <v>43235</v>
      </c>
      <c r="G85" s="37" t="s">
        <v>1</v>
      </c>
      <c r="H85" s="121">
        <v>1.2768600000000001</v>
      </c>
      <c r="I85" s="121"/>
      <c r="J85" s="37">
        <f t="shared" si="8"/>
        <v>92.999999999999986</v>
      </c>
      <c r="K85" s="120">
        <f t="shared" si="9"/>
        <v>64855.154670701551</v>
      </c>
      <c r="L85" s="120"/>
      <c r="M85" s="60">
        <f t="shared" si="11"/>
        <v>0.69736725452367276</v>
      </c>
      <c r="N85" s="37">
        <v>2012</v>
      </c>
      <c r="O85" s="59">
        <v>43238</v>
      </c>
      <c r="P85" s="122">
        <v>1.2757400000000001</v>
      </c>
      <c r="Q85" s="123"/>
      <c r="R85" s="124">
        <f t="shared" si="12"/>
        <v>7810.5132506652044</v>
      </c>
      <c r="S85" s="124"/>
      <c r="T85" s="125">
        <f t="shared" si="13"/>
        <v>11.200000000000099</v>
      </c>
      <c r="U85" s="125"/>
      <c r="W85" s="67">
        <v>1.2861100000000001</v>
      </c>
      <c r="X85" s="36">
        <f t="shared" si="14"/>
        <v>9.2499999999999805E-3</v>
      </c>
      <c r="Y85" s="35">
        <f t="shared" si="15"/>
        <v>92.999999999999986</v>
      </c>
    </row>
    <row r="86" spans="2:26" x14ac:dyDescent="0.2">
      <c r="B86" s="37">
        <v>78</v>
      </c>
      <c r="C86" s="120">
        <f t="shared" si="10"/>
        <v>2169649.0022740504</v>
      </c>
      <c r="D86" s="120"/>
      <c r="E86" s="37">
        <v>2012</v>
      </c>
      <c r="F86" s="59">
        <v>43241</v>
      </c>
      <c r="G86" s="37" t="s">
        <v>2</v>
      </c>
      <c r="H86" s="121">
        <v>1.2793000000000001</v>
      </c>
      <c r="I86" s="121"/>
      <c r="J86" s="37">
        <f t="shared" si="8"/>
        <v>56</v>
      </c>
      <c r="K86" s="120">
        <f t="shared" si="9"/>
        <v>65089.470068221512</v>
      </c>
      <c r="L86" s="120"/>
      <c r="M86" s="60">
        <f t="shared" si="11"/>
        <v>1.1623119655039558</v>
      </c>
      <c r="N86" s="37">
        <v>2012</v>
      </c>
      <c r="O86" s="59">
        <v>43242</v>
      </c>
      <c r="P86" s="122">
        <v>1.27372</v>
      </c>
      <c r="Q86" s="123"/>
      <c r="R86" s="124">
        <f t="shared" si="12"/>
        <v>-64857.007675122368</v>
      </c>
      <c r="S86" s="124"/>
      <c r="T86" s="125">
        <f t="shared" si="13"/>
        <v>-56</v>
      </c>
      <c r="U86" s="125"/>
      <c r="W86" s="67">
        <v>1.27372</v>
      </c>
      <c r="X86" s="36">
        <f t="shared" si="14"/>
        <v>-5.5800000000001404E-3</v>
      </c>
      <c r="Y86" s="35">
        <f t="shared" si="15"/>
        <v>-56</v>
      </c>
    </row>
    <row r="87" spans="2:26" x14ac:dyDescent="0.2">
      <c r="B87" s="37">
        <v>79</v>
      </c>
      <c r="C87" s="120">
        <f t="shared" si="10"/>
        <v>2104791.9945989279</v>
      </c>
      <c r="D87" s="120"/>
      <c r="E87" s="37">
        <v>2012</v>
      </c>
      <c r="F87" s="59">
        <v>43325</v>
      </c>
      <c r="G87" s="37" t="s">
        <v>2</v>
      </c>
      <c r="H87" s="121">
        <v>1.2323</v>
      </c>
      <c r="I87" s="121"/>
      <c r="J87" s="37">
        <f t="shared" si="8"/>
        <v>52.000000000000007</v>
      </c>
      <c r="K87" s="120">
        <f t="shared" si="9"/>
        <v>63143.759837967838</v>
      </c>
      <c r="L87" s="120"/>
      <c r="M87" s="60">
        <f t="shared" si="11"/>
        <v>1.2143030738070737</v>
      </c>
      <c r="N87" s="37">
        <v>2012</v>
      </c>
      <c r="O87" s="59">
        <v>43327</v>
      </c>
      <c r="P87" s="122">
        <v>1.2271000000000001</v>
      </c>
      <c r="Q87" s="123"/>
      <c r="R87" s="124">
        <f t="shared" si="12"/>
        <v>-63143.759837966274</v>
      </c>
      <c r="S87" s="124"/>
      <c r="T87" s="125">
        <f t="shared" si="13"/>
        <v>-52.000000000000007</v>
      </c>
      <c r="U87" s="125"/>
      <c r="W87" s="67">
        <v>1.2271000000000001</v>
      </c>
      <c r="X87" s="36">
        <f t="shared" si="14"/>
        <v>-5.1999999999998714E-3</v>
      </c>
      <c r="Y87" s="35">
        <f t="shared" si="15"/>
        <v>-52.000000000000007</v>
      </c>
    </row>
    <row r="88" spans="2:26" x14ac:dyDescent="0.2">
      <c r="B88" s="37">
        <v>80</v>
      </c>
      <c r="C88" s="120">
        <f t="shared" si="10"/>
        <v>2041648.2347609617</v>
      </c>
      <c r="D88" s="120"/>
      <c r="E88" s="37">
        <v>2012</v>
      </c>
      <c r="F88" s="59">
        <v>43328</v>
      </c>
      <c r="G88" s="37" t="s">
        <v>2</v>
      </c>
      <c r="H88" s="121">
        <v>1.2343</v>
      </c>
      <c r="I88" s="121"/>
      <c r="J88" s="37">
        <f t="shared" si="8"/>
        <v>81</v>
      </c>
      <c r="K88" s="120">
        <f t="shared" si="9"/>
        <v>61249.447042828848</v>
      </c>
      <c r="L88" s="120"/>
      <c r="M88" s="60">
        <f t="shared" si="11"/>
        <v>0.75616601287443019</v>
      </c>
      <c r="N88" s="37">
        <v>2012</v>
      </c>
      <c r="O88" s="59">
        <v>43374</v>
      </c>
      <c r="P88" s="122">
        <v>1.2815000000000001</v>
      </c>
      <c r="Q88" s="123"/>
      <c r="R88" s="124">
        <f t="shared" si="12"/>
        <v>356910.35807673202</v>
      </c>
      <c r="S88" s="124"/>
      <c r="T88" s="125">
        <f t="shared" si="13"/>
        <v>472.00000000000131</v>
      </c>
      <c r="U88" s="125"/>
      <c r="W88" s="67">
        <v>1.2262999999999999</v>
      </c>
      <c r="X88" s="36">
        <f t="shared" si="14"/>
        <v>-8.0000000000000071E-3</v>
      </c>
      <c r="Y88" s="35">
        <f t="shared" si="15"/>
        <v>-81</v>
      </c>
      <c r="Z88" s="78" t="s">
        <v>127</v>
      </c>
    </row>
    <row r="89" spans="2:26" x14ac:dyDescent="0.2">
      <c r="B89" s="37">
        <v>81</v>
      </c>
      <c r="C89" s="120">
        <f t="shared" si="10"/>
        <v>2398558.5928376936</v>
      </c>
      <c r="D89" s="120"/>
      <c r="E89" s="37">
        <v>2012</v>
      </c>
      <c r="F89" s="59">
        <v>43382</v>
      </c>
      <c r="G89" s="37" t="s">
        <v>1</v>
      </c>
      <c r="H89" s="121">
        <v>1.2905</v>
      </c>
      <c r="I89" s="121"/>
      <c r="J89" s="37">
        <f t="shared" si="8"/>
        <v>86</v>
      </c>
      <c r="K89" s="120">
        <f t="shared" si="9"/>
        <v>71956.757785130801</v>
      </c>
      <c r="L89" s="120"/>
      <c r="M89" s="60">
        <f t="shared" si="11"/>
        <v>0.83670648587361396</v>
      </c>
      <c r="N89" s="37">
        <v>2012</v>
      </c>
      <c r="O89" s="59">
        <v>43384</v>
      </c>
      <c r="P89" s="122">
        <v>1.2912999999999999</v>
      </c>
      <c r="Q89" s="123"/>
      <c r="R89" s="124">
        <f t="shared" si="12"/>
        <v>-6693.6518869881738</v>
      </c>
      <c r="S89" s="124"/>
      <c r="T89" s="125">
        <f t="shared" si="13"/>
        <v>-86</v>
      </c>
      <c r="U89" s="125"/>
      <c r="W89" s="67">
        <v>1.2990999999999999</v>
      </c>
      <c r="X89" s="36">
        <f t="shared" si="14"/>
        <v>8.599999999999941E-3</v>
      </c>
      <c r="Y89" s="35">
        <f t="shared" si="15"/>
        <v>86</v>
      </c>
      <c r="Z89" s="61" t="s">
        <v>128</v>
      </c>
    </row>
    <row r="90" spans="2:26" x14ac:dyDescent="0.2">
      <c r="B90" s="37">
        <v>82</v>
      </c>
      <c r="C90" s="120">
        <f t="shared" si="10"/>
        <v>2391864.9409507057</v>
      </c>
      <c r="D90" s="120"/>
      <c r="E90" s="37">
        <v>2012</v>
      </c>
      <c r="F90" s="59">
        <v>43403</v>
      </c>
      <c r="G90" s="37" t="s">
        <v>2</v>
      </c>
      <c r="H90" s="121">
        <v>1.2950999999999999</v>
      </c>
      <c r="I90" s="121"/>
      <c r="J90" s="37">
        <f t="shared" si="8"/>
        <v>66</v>
      </c>
      <c r="K90" s="120">
        <f t="shared" si="9"/>
        <v>71755.948228521171</v>
      </c>
      <c r="L90" s="120"/>
      <c r="M90" s="60">
        <f t="shared" si="11"/>
        <v>1.0872113367957754</v>
      </c>
      <c r="N90" s="37">
        <v>2012</v>
      </c>
      <c r="O90" s="59" t="s">
        <v>131</v>
      </c>
      <c r="P90" s="122">
        <v>1.2885</v>
      </c>
      <c r="Q90" s="123"/>
      <c r="R90" s="124">
        <f t="shared" si="12"/>
        <v>-71755.948228520516</v>
      </c>
      <c r="S90" s="124"/>
      <c r="T90" s="125">
        <f t="shared" si="13"/>
        <v>-66</v>
      </c>
      <c r="U90" s="125"/>
      <c r="W90" s="67">
        <v>1.2885</v>
      </c>
      <c r="X90" s="36">
        <f t="shared" si="14"/>
        <v>-6.5999999999999392E-3</v>
      </c>
      <c r="Y90" s="35">
        <f t="shared" si="15"/>
        <v>-66</v>
      </c>
    </row>
    <row r="91" spans="2:26" x14ac:dyDescent="0.2">
      <c r="B91" s="37">
        <v>83</v>
      </c>
      <c r="C91" s="120">
        <f t="shared" si="10"/>
        <v>2320108.9927221853</v>
      </c>
      <c r="D91" s="120"/>
      <c r="E91" s="37">
        <v>2012</v>
      </c>
      <c r="F91" s="59">
        <v>43413</v>
      </c>
      <c r="G91" s="37" t="s">
        <v>1</v>
      </c>
      <c r="H91" s="121">
        <v>1.2726</v>
      </c>
      <c r="I91" s="121"/>
      <c r="J91" s="37">
        <f t="shared" si="8"/>
        <v>57</v>
      </c>
      <c r="K91" s="120">
        <f t="shared" si="9"/>
        <v>69603.269781665556</v>
      </c>
      <c r="L91" s="120"/>
      <c r="M91" s="60">
        <f t="shared" si="11"/>
        <v>1.2211099961695711</v>
      </c>
      <c r="N91" s="37">
        <v>2012</v>
      </c>
      <c r="O91" s="59">
        <v>43418</v>
      </c>
      <c r="P91" s="122">
        <v>1.2739</v>
      </c>
      <c r="Q91" s="123"/>
      <c r="R91" s="124">
        <f t="shared" si="12"/>
        <v>-15874.429950205387</v>
      </c>
      <c r="S91" s="124"/>
      <c r="T91" s="125">
        <f t="shared" si="13"/>
        <v>-57</v>
      </c>
      <c r="U91" s="125"/>
      <c r="W91" s="67">
        <v>1.2782</v>
      </c>
      <c r="X91" s="36">
        <f t="shared" si="14"/>
        <v>5.6000000000000494E-3</v>
      </c>
      <c r="Y91" s="35">
        <f t="shared" si="15"/>
        <v>57</v>
      </c>
    </row>
    <row r="92" spans="2:26" x14ac:dyDescent="0.2">
      <c r="B92" s="37">
        <v>84</v>
      </c>
      <c r="C92" s="120">
        <f t="shared" si="10"/>
        <v>2304234.5627719797</v>
      </c>
      <c r="D92" s="120"/>
      <c r="E92" s="37">
        <v>2012</v>
      </c>
      <c r="F92" s="59">
        <v>43419</v>
      </c>
      <c r="G92" s="37" t="s">
        <v>2</v>
      </c>
      <c r="H92" s="121">
        <v>1.2754000000000001</v>
      </c>
      <c r="I92" s="121"/>
      <c r="J92" s="37">
        <f t="shared" si="8"/>
        <v>26.999999999999996</v>
      </c>
      <c r="K92" s="120">
        <f t="shared" si="9"/>
        <v>69127.036883159395</v>
      </c>
      <c r="L92" s="120"/>
      <c r="M92" s="60">
        <f t="shared" si="11"/>
        <v>2.5602606253021998</v>
      </c>
      <c r="N92" s="37">
        <v>2012</v>
      </c>
      <c r="O92" s="59">
        <v>43420</v>
      </c>
      <c r="P92" s="122">
        <v>1.2727999999999999</v>
      </c>
      <c r="Q92" s="123"/>
      <c r="R92" s="124">
        <f t="shared" si="12"/>
        <v>-66566.776257861231</v>
      </c>
      <c r="S92" s="124"/>
      <c r="T92" s="125">
        <f t="shared" si="13"/>
        <v>-26.999999999999996</v>
      </c>
      <c r="U92" s="125"/>
      <c r="W92" s="67">
        <v>1.2727999999999999</v>
      </c>
      <c r="X92" s="36">
        <f t="shared" si="14"/>
        <v>-2.6000000000001577E-3</v>
      </c>
      <c r="Y92" s="35">
        <f t="shared" si="15"/>
        <v>-26.999999999999996</v>
      </c>
    </row>
    <row r="93" spans="2:26" x14ac:dyDescent="0.2">
      <c r="B93" s="37">
        <v>85</v>
      </c>
      <c r="C93" s="120">
        <f t="shared" si="10"/>
        <v>2237667.7865141183</v>
      </c>
      <c r="D93" s="120"/>
      <c r="E93" s="37">
        <v>2012</v>
      </c>
      <c r="F93" s="59">
        <v>43440</v>
      </c>
      <c r="G93" s="37" t="s">
        <v>1</v>
      </c>
      <c r="H93" s="121">
        <v>1.3024</v>
      </c>
      <c r="I93" s="121"/>
      <c r="J93" s="37">
        <f t="shared" si="8"/>
        <v>62.000000000000007</v>
      </c>
      <c r="K93" s="120">
        <f t="shared" si="9"/>
        <v>67130.033595423549</v>
      </c>
      <c r="L93" s="120"/>
      <c r="M93" s="60">
        <f t="shared" si="11"/>
        <v>1.082742477345541</v>
      </c>
      <c r="N93" s="37">
        <v>2012</v>
      </c>
      <c r="O93" s="59">
        <v>43446</v>
      </c>
      <c r="P93" s="122">
        <v>1.3086</v>
      </c>
      <c r="Q93" s="123"/>
      <c r="R93" s="124">
        <f t="shared" si="12"/>
        <v>-67130.03359542336</v>
      </c>
      <c r="S93" s="124"/>
      <c r="T93" s="125">
        <f t="shared" si="13"/>
        <v>-62.000000000000007</v>
      </c>
      <c r="U93" s="125"/>
      <c r="W93" s="67">
        <v>1.3086</v>
      </c>
      <c r="X93" s="36">
        <f t="shared" si="14"/>
        <v>6.1999999999999833E-3</v>
      </c>
      <c r="Y93" s="35">
        <f t="shared" si="15"/>
        <v>62.000000000000007</v>
      </c>
    </row>
    <row r="94" spans="2:26" x14ac:dyDescent="0.2">
      <c r="B94" s="37">
        <v>86</v>
      </c>
      <c r="C94" s="120">
        <f t="shared" si="10"/>
        <v>2170537.7529186951</v>
      </c>
      <c r="D94" s="120"/>
      <c r="E94" s="37">
        <v>2012</v>
      </c>
      <c r="F94" s="59">
        <v>43444</v>
      </c>
      <c r="G94" s="37" t="s">
        <v>2</v>
      </c>
      <c r="H94" s="121">
        <v>1.2942</v>
      </c>
      <c r="I94" s="121"/>
      <c r="J94" s="37">
        <f t="shared" si="8"/>
        <v>46</v>
      </c>
      <c r="K94" s="120">
        <f t="shared" si="9"/>
        <v>65116.132587560853</v>
      </c>
      <c r="L94" s="120"/>
      <c r="M94" s="60">
        <f t="shared" si="11"/>
        <v>1.4155680997295839</v>
      </c>
      <c r="N94" s="37">
        <v>2012</v>
      </c>
      <c r="O94" s="59">
        <v>43462</v>
      </c>
      <c r="P94" s="122">
        <v>1.3173999999999999</v>
      </c>
      <c r="Q94" s="123"/>
      <c r="R94" s="124">
        <f t="shared" si="12"/>
        <v>328411.79913726181</v>
      </c>
      <c r="S94" s="124"/>
      <c r="T94" s="125">
        <f t="shared" si="13"/>
        <v>231.99999999999886</v>
      </c>
      <c r="U94" s="125"/>
      <c r="W94" s="67">
        <v>1.2896000000000001</v>
      </c>
      <c r="X94" s="36">
        <f t="shared" si="14"/>
        <v>-4.5999999999999375E-3</v>
      </c>
      <c r="Y94" s="35">
        <f t="shared" si="15"/>
        <v>-46</v>
      </c>
      <c r="Z94" s="78" t="s">
        <v>127</v>
      </c>
    </row>
    <row r="95" spans="2:26" x14ac:dyDescent="0.2">
      <c r="B95" s="37">
        <v>87</v>
      </c>
      <c r="C95" s="120">
        <f t="shared" si="10"/>
        <v>2498949.5520559568</v>
      </c>
      <c r="D95" s="120"/>
      <c r="E95" s="37">
        <v>2012</v>
      </c>
      <c r="F95" s="59">
        <v>43465</v>
      </c>
      <c r="G95" s="37" t="s">
        <v>1</v>
      </c>
      <c r="H95" s="121">
        <v>1.3186899999999999</v>
      </c>
      <c r="I95" s="121"/>
      <c r="J95" s="37">
        <f t="shared" si="8"/>
        <v>42.000000000000007</v>
      </c>
      <c r="K95" s="120">
        <f t="shared" si="9"/>
        <v>74968.486561678699</v>
      </c>
      <c r="L95" s="120"/>
      <c r="M95" s="60">
        <f t="shared" si="11"/>
        <v>1.7849639657542544</v>
      </c>
      <c r="N95" s="37">
        <v>2013</v>
      </c>
      <c r="O95" s="59">
        <v>43102</v>
      </c>
      <c r="P95" s="122">
        <v>1.32283</v>
      </c>
      <c r="Q95" s="123"/>
      <c r="R95" s="124">
        <f t="shared" si="12"/>
        <v>-73897.508182226709</v>
      </c>
      <c r="S95" s="124"/>
      <c r="T95" s="125">
        <f t="shared" si="13"/>
        <v>-42.000000000000007</v>
      </c>
      <c r="U95" s="125"/>
      <c r="W95" s="67">
        <v>1.32283</v>
      </c>
      <c r="X95" s="36">
        <f t="shared" si="14"/>
        <v>4.1400000000000325E-3</v>
      </c>
      <c r="Y95" s="35">
        <f t="shared" si="15"/>
        <v>42.000000000000007</v>
      </c>
      <c r="Z95" s="61" t="s">
        <v>128</v>
      </c>
    </row>
    <row r="96" spans="2:26" x14ac:dyDescent="0.2">
      <c r="B96" s="37">
        <v>88</v>
      </c>
      <c r="C96" s="120">
        <f t="shared" si="10"/>
        <v>2425052.0438737301</v>
      </c>
      <c r="D96" s="120"/>
      <c r="E96" s="37">
        <v>2013</v>
      </c>
      <c r="F96" s="59">
        <v>43109</v>
      </c>
      <c r="G96" s="37" t="s">
        <v>1</v>
      </c>
      <c r="H96" s="121">
        <v>1.3065100000000001</v>
      </c>
      <c r="I96" s="121"/>
      <c r="J96" s="37">
        <f t="shared" si="8"/>
        <v>31</v>
      </c>
      <c r="K96" s="120">
        <f t="shared" si="9"/>
        <v>72751.561316211897</v>
      </c>
      <c r="L96" s="120"/>
      <c r="M96" s="60">
        <f t="shared" si="11"/>
        <v>2.3468245585874805</v>
      </c>
      <c r="N96" s="37">
        <v>2013</v>
      </c>
      <c r="O96" s="59">
        <v>43110</v>
      </c>
      <c r="P96" s="122">
        <v>1.3095300000000001</v>
      </c>
      <c r="Q96" s="123"/>
      <c r="R96" s="124">
        <f t="shared" si="12"/>
        <v>-70874.101669342446</v>
      </c>
      <c r="S96" s="124"/>
      <c r="T96" s="125">
        <f t="shared" si="13"/>
        <v>-31</v>
      </c>
      <c r="U96" s="125"/>
      <c r="W96" s="67">
        <v>1.3095300000000001</v>
      </c>
      <c r="X96" s="36">
        <f t="shared" si="14"/>
        <v>3.0200000000000227E-3</v>
      </c>
      <c r="Y96" s="35">
        <f t="shared" si="15"/>
        <v>31</v>
      </c>
    </row>
    <row r="97" spans="2:26" x14ac:dyDescent="0.2">
      <c r="B97" s="37">
        <v>89</v>
      </c>
      <c r="C97" s="120">
        <f t="shared" si="10"/>
        <v>2354177.9422043879</v>
      </c>
      <c r="D97" s="120"/>
      <c r="E97" s="37">
        <v>2013</v>
      </c>
      <c r="F97" s="59">
        <v>43132</v>
      </c>
      <c r="G97" s="37" t="s">
        <v>2</v>
      </c>
      <c r="H97" s="121">
        <v>1.36233</v>
      </c>
      <c r="I97" s="121"/>
      <c r="J97" s="37">
        <f t="shared" si="8"/>
        <v>51.000000000000007</v>
      </c>
      <c r="K97" s="120">
        <f t="shared" si="9"/>
        <v>70625.338266131628</v>
      </c>
      <c r="L97" s="120"/>
      <c r="M97" s="60">
        <f t="shared" si="11"/>
        <v>1.3848105542378748</v>
      </c>
      <c r="N97" s="37">
        <v>2013</v>
      </c>
      <c r="O97" s="59">
        <v>43135</v>
      </c>
      <c r="P97" s="122">
        <v>1.3572599999999999</v>
      </c>
      <c r="Q97" s="123"/>
      <c r="R97" s="124">
        <f t="shared" si="12"/>
        <v>-70209.895099862057</v>
      </c>
      <c r="S97" s="124"/>
      <c r="T97" s="125">
        <f t="shared" si="13"/>
        <v>-51.000000000000007</v>
      </c>
      <c r="U97" s="125"/>
      <c r="W97" s="67">
        <v>1.3572599999999999</v>
      </c>
      <c r="X97" s="36">
        <f t="shared" si="14"/>
        <v>-5.07000000000013E-3</v>
      </c>
      <c r="Y97" s="35">
        <f t="shared" si="15"/>
        <v>-51.000000000000007</v>
      </c>
    </row>
    <row r="98" spans="2:26" x14ac:dyDescent="0.2">
      <c r="B98" s="37">
        <v>90</v>
      </c>
      <c r="C98" s="120">
        <f t="shared" si="10"/>
        <v>2283968.0471045258</v>
      </c>
      <c r="D98" s="120"/>
      <c r="E98" s="37">
        <v>2013</v>
      </c>
      <c r="F98" s="59">
        <v>43138</v>
      </c>
      <c r="G98" s="37" t="s">
        <v>1</v>
      </c>
      <c r="H98" s="121">
        <v>1.34629</v>
      </c>
      <c r="I98" s="121"/>
      <c r="J98" s="37">
        <f t="shared" si="8"/>
        <v>112</v>
      </c>
      <c r="K98" s="120">
        <f t="shared" si="9"/>
        <v>68519.041413135768</v>
      </c>
      <c r="L98" s="120"/>
      <c r="M98" s="60">
        <f t="shared" si="11"/>
        <v>0.61177715547442657</v>
      </c>
      <c r="N98" s="37">
        <v>2013</v>
      </c>
      <c r="O98" s="59">
        <v>43143</v>
      </c>
      <c r="P98" s="122">
        <v>1.3426499999999999</v>
      </c>
      <c r="Q98" s="123"/>
      <c r="R98" s="124">
        <f t="shared" si="12"/>
        <v>22268.688459269662</v>
      </c>
      <c r="S98" s="124"/>
      <c r="T98" s="125">
        <f t="shared" si="13"/>
        <v>36.400000000000873</v>
      </c>
      <c r="U98" s="125"/>
      <c r="W98" s="67">
        <v>1.35748</v>
      </c>
      <c r="X98" s="36">
        <f t="shared" si="14"/>
        <v>1.1190000000000033E-2</v>
      </c>
      <c r="Y98" s="35">
        <f t="shared" si="15"/>
        <v>112</v>
      </c>
    </row>
    <row r="99" spans="2:26" x14ac:dyDescent="0.2">
      <c r="B99" s="37">
        <v>91</v>
      </c>
      <c r="C99" s="120">
        <f t="shared" si="10"/>
        <v>2306236.7355637955</v>
      </c>
      <c r="D99" s="120"/>
      <c r="E99" s="37">
        <v>2013</v>
      </c>
      <c r="F99" s="59">
        <v>43164</v>
      </c>
      <c r="G99" s="37" t="s">
        <v>2</v>
      </c>
      <c r="H99" s="121">
        <v>1.30518</v>
      </c>
      <c r="I99" s="121"/>
      <c r="J99" s="37">
        <f t="shared" si="8"/>
        <v>28</v>
      </c>
      <c r="K99" s="120">
        <f t="shared" si="9"/>
        <v>69187.102066913867</v>
      </c>
      <c r="L99" s="120"/>
      <c r="M99" s="60">
        <f t="shared" si="11"/>
        <v>2.4709679309612098</v>
      </c>
      <c r="N99" s="37">
        <v>2013</v>
      </c>
      <c r="O99" s="59">
        <v>43165</v>
      </c>
      <c r="P99" s="122">
        <v>1.3024100000000001</v>
      </c>
      <c r="Q99" s="123"/>
      <c r="R99" s="124">
        <f t="shared" si="12"/>
        <v>-68445.811687624009</v>
      </c>
      <c r="S99" s="124"/>
      <c r="T99" s="125">
        <f t="shared" si="13"/>
        <v>-28</v>
      </c>
      <c r="U99" s="125"/>
      <c r="W99" s="67">
        <v>1.3024100000000001</v>
      </c>
      <c r="X99" s="36">
        <f t="shared" si="14"/>
        <v>-2.7699999999999392E-3</v>
      </c>
      <c r="Y99" s="35">
        <f t="shared" si="15"/>
        <v>-28</v>
      </c>
    </row>
    <row r="100" spans="2:26" x14ac:dyDescent="0.2">
      <c r="B100" s="37">
        <v>92</v>
      </c>
      <c r="C100" s="120">
        <f t="shared" si="10"/>
        <v>2237790.9238761715</v>
      </c>
      <c r="D100" s="120"/>
      <c r="E100" s="37">
        <v>2013</v>
      </c>
      <c r="F100" s="59">
        <v>43170</v>
      </c>
      <c r="G100" s="37" t="s">
        <v>2</v>
      </c>
      <c r="H100" s="121">
        <v>1.3038799999999999</v>
      </c>
      <c r="I100" s="121"/>
      <c r="J100" s="37">
        <f t="shared" si="8"/>
        <v>52.000000000000007</v>
      </c>
      <c r="K100" s="120">
        <f t="shared" si="9"/>
        <v>67133.727716285139</v>
      </c>
      <c r="L100" s="120"/>
      <c r="M100" s="60">
        <f t="shared" si="11"/>
        <v>1.2910332253131755</v>
      </c>
      <c r="N100" s="37">
        <v>2013</v>
      </c>
      <c r="O100" s="59">
        <v>43172</v>
      </c>
      <c r="P100" s="122">
        <v>1.2987200000000001</v>
      </c>
      <c r="Q100" s="123"/>
      <c r="R100" s="124">
        <f t="shared" si="12"/>
        <v>-66617.314426157682</v>
      </c>
      <c r="S100" s="124"/>
      <c r="T100" s="125">
        <f t="shared" si="13"/>
        <v>-52.000000000000007</v>
      </c>
      <c r="U100" s="125"/>
      <c r="W100" s="67">
        <v>1.2987200000000001</v>
      </c>
      <c r="X100" s="36">
        <f t="shared" si="14"/>
        <v>-5.1599999999998314E-3</v>
      </c>
      <c r="Y100" s="35">
        <f t="shared" si="15"/>
        <v>-52.000000000000007</v>
      </c>
    </row>
    <row r="101" spans="2:26" x14ac:dyDescent="0.2">
      <c r="B101" s="37">
        <v>93</v>
      </c>
      <c r="C101" s="120">
        <f t="shared" si="10"/>
        <v>2171173.6094500138</v>
      </c>
      <c r="D101" s="120"/>
      <c r="E101" s="37">
        <v>2013</v>
      </c>
      <c r="F101" s="59">
        <v>43174</v>
      </c>
      <c r="G101" s="37" t="s">
        <v>2</v>
      </c>
      <c r="H101" s="121">
        <v>1.30226</v>
      </c>
      <c r="I101" s="121"/>
      <c r="J101" s="37">
        <f t="shared" si="8"/>
        <v>23.999999999999996</v>
      </c>
      <c r="K101" s="120">
        <f t="shared" si="9"/>
        <v>65135.208283500411</v>
      </c>
      <c r="L101" s="120"/>
      <c r="M101" s="60">
        <f t="shared" si="11"/>
        <v>2.7139670118125179</v>
      </c>
      <c r="N101" s="37">
        <v>2013</v>
      </c>
      <c r="O101" s="59">
        <v>43177</v>
      </c>
      <c r="P101" s="122">
        <v>1.2999000000000001</v>
      </c>
      <c r="Q101" s="123"/>
      <c r="R101" s="124">
        <f t="shared" si="12"/>
        <v>-64049.621478773188</v>
      </c>
      <c r="S101" s="124"/>
      <c r="T101" s="125">
        <f t="shared" si="13"/>
        <v>-23.999999999999996</v>
      </c>
      <c r="U101" s="125"/>
      <c r="W101" s="67">
        <v>1.2999000000000001</v>
      </c>
      <c r="X101" s="36">
        <f t="shared" si="14"/>
        <v>-2.3599999999999177E-3</v>
      </c>
      <c r="Y101" s="35">
        <f t="shared" si="15"/>
        <v>-23.999999999999996</v>
      </c>
      <c r="Z101" s="78" t="s">
        <v>127</v>
      </c>
    </row>
    <row r="102" spans="2:26" x14ac:dyDescent="0.2">
      <c r="B102" s="37">
        <v>94</v>
      </c>
      <c r="C102" s="120">
        <f t="shared" si="10"/>
        <v>2107123.9879712407</v>
      </c>
      <c r="D102" s="120"/>
      <c r="E102" s="37">
        <v>2013</v>
      </c>
      <c r="F102" s="59">
        <v>43181</v>
      </c>
      <c r="G102" s="37" t="s">
        <v>2</v>
      </c>
      <c r="H102" s="121">
        <v>1.294</v>
      </c>
      <c r="I102" s="121"/>
      <c r="J102" s="37">
        <f t="shared" si="8"/>
        <v>54</v>
      </c>
      <c r="K102" s="120">
        <f t="shared" si="9"/>
        <v>63213.71963913722</v>
      </c>
      <c r="L102" s="120"/>
      <c r="M102" s="60">
        <f t="shared" si="11"/>
        <v>1.1706244377618005</v>
      </c>
      <c r="N102" s="37">
        <v>2013</v>
      </c>
      <c r="O102" s="59">
        <v>43184</v>
      </c>
      <c r="P102" s="122">
        <v>1.2887</v>
      </c>
      <c r="Q102" s="123"/>
      <c r="R102" s="124">
        <f t="shared" si="12"/>
        <v>-62043.095201376396</v>
      </c>
      <c r="S102" s="124"/>
      <c r="T102" s="125">
        <f t="shared" si="13"/>
        <v>-54</v>
      </c>
      <c r="U102" s="125"/>
      <c r="W102" s="67">
        <v>1.2887</v>
      </c>
      <c r="X102" s="36">
        <f t="shared" si="14"/>
        <v>-5.3000000000000824E-3</v>
      </c>
      <c r="Y102" s="35">
        <f t="shared" si="15"/>
        <v>-54</v>
      </c>
    </row>
    <row r="103" spans="2:26" x14ac:dyDescent="0.2">
      <c r="B103" s="37">
        <v>95</v>
      </c>
      <c r="C103" s="120">
        <f t="shared" si="10"/>
        <v>2045080.8927698643</v>
      </c>
      <c r="D103" s="120"/>
      <c r="E103" s="37">
        <v>2013</v>
      </c>
      <c r="F103" s="59">
        <v>43191</v>
      </c>
      <c r="G103" s="37" t="s">
        <v>2</v>
      </c>
      <c r="H103" s="121">
        <v>1.2818000000000001</v>
      </c>
      <c r="I103" s="121"/>
      <c r="J103" s="37">
        <f t="shared" si="8"/>
        <v>40</v>
      </c>
      <c r="K103" s="120">
        <f t="shared" si="9"/>
        <v>61352.426783095929</v>
      </c>
      <c r="L103" s="120"/>
      <c r="M103" s="60">
        <f t="shared" si="11"/>
        <v>1.5338106695773981</v>
      </c>
      <c r="N103" s="37">
        <v>2013</v>
      </c>
      <c r="O103" s="59">
        <v>43194</v>
      </c>
      <c r="P103" s="122">
        <v>1.2778</v>
      </c>
      <c r="Q103" s="123"/>
      <c r="R103" s="124">
        <f t="shared" si="12"/>
        <v>-61352.42678309598</v>
      </c>
      <c r="S103" s="124"/>
      <c r="T103" s="125">
        <f t="shared" si="13"/>
        <v>-40</v>
      </c>
      <c r="U103" s="125"/>
      <c r="W103" s="67">
        <v>1.2778</v>
      </c>
      <c r="X103" s="36">
        <f t="shared" si="14"/>
        <v>-4.0000000000000036E-3</v>
      </c>
      <c r="Y103" s="35">
        <f t="shared" si="15"/>
        <v>-40</v>
      </c>
    </row>
    <row r="104" spans="2:26" x14ac:dyDescent="0.2">
      <c r="B104" s="37">
        <v>96</v>
      </c>
      <c r="C104" s="120">
        <f t="shared" si="10"/>
        <v>1983728.4659867682</v>
      </c>
      <c r="D104" s="120"/>
      <c r="E104" s="37">
        <v>2013</v>
      </c>
      <c r="F104" s="59">
        <v>43194</v>
      </c>
      <c r="G104" s="37" t="s">
        <v>2</v>
      </c>
      <c r="H104" s="121">
        <v>1.2889600000000001</v>
      </c>
      <c r="I104" s="121"/>
      <c r="J104" s="37">
        <f t="shared" si="8"/>
        <v>124</v>
      </c>
      <c r="K104" s="120">
        <f t="shared" si="9"/>
        <v>59511.853979603045</v>
      </c>
      <c r="L104" s="120"/>
      <c r="M104" s="60">
        <f t="shared" si="11"/>
        <v>0.4799343062871213</v>
      </c>
      <c r="N104" s="37">
        <v>2013</v>
      </c>
      <c r="O104" s="59">
        <v>43202</v>
      </c>
      <c r="P104" s="122">
        <v>1.3043100000000001</v>
      </c>
      <c r="Q104" s="123"/>
      <c r="R104" s="124">
        <f t="shared" si="12"/>
        <v>73669.916015073002</v>
      </c>
      <c r="S104" s="124"/>
      <c r="T104" s="125">
        <f t="shared" si="13"/>
        <v>153.49999999999974</v>
      </c>
      <c r="U104" s="125"/>
      <c r="W104" s="67">
        <v>1.2766299999999999</v>
      </c>
      <c r="X104" s="36">
        <f t="shared" si="14"/>
        <v>-1.2330000000000174E-2</v>
      </c>
      <c r="Y104" s="35">
        <f t="shared" si="15"/>
        <v>-124</v>
      </c>
    </row>
    <row r="105" spans="2:26" x14ac:dyDescent="0.2">
      <c r="B105" s="37">
        <v>97</v>
      </c>
      <c r="C105" s="120">
        <f t="shared" si="10"/>
        <v>2057398.3820018412</v>
      </c>
      <c r="D105" s="120"/>
      <c r="E105" s="37">
        <v>2013</v>
      </c>
      <c r="F105" s="59">
        <v>43206</v>
      </c>
      <c r="G105" s="37" t="s">
        <v>2</v>
      </c>
      <c r="H105" s="121">
        <v>1.31488</v>
      </c>
      <c r="I105" s="121"/>
      <c r="J105" s="37">
        <f t="shared" si="8"/>
        <v>121.99999999999999</v>
      </c>
      <c r="K105" s="120">
        <f t="shared" si="9"/>
        <v>61721.951460055236</v>
      </c>
      <c r="L105" s="120"/>
      <c r="M105" s="60">
        <f t="shared" si="11"/>
        <v>0.50591763491848563</v>
      </c>
      <c r="N105" s="37">
        <v>2013</v>
      </c>
      <c r="O105" s="59">
        <v>43207</v>
      </c>
      <c r="P105" s="122">
        <v>1.3027500000000001</v>
      </c>
      <c r="Q105" s="123"/>
      <c r="R105" s="124">
        <f t="shared" si="12"/>
        <v>-61367.809115612174</v>
      </c>
      <c r="S105" s="124"/>
      <c r="T105" s="125">
        <f t="shared" si="13"/>
        <v>-121.99999999999999</v>
      </c>
      <c r="U105" s="125"/>
      <c r="W105" s="67">
        <v>1.3027500000000001</v>
      </c>
      <c r="X105" s="36">
        <f t="shared" si="14"/>
        <v>-1.2129999999999974E-2</v>
      </c>
      <c r="Y105" s="35">
        <f t="shared" si="15"/>
        <v>-121.99999999999999</v>
      </c>
    </row>
    <row r="106" spans="2:26" x14ac:dyDescent="0.2">
      <c r="B106" s="37">
        <v>98</v>
      </c>
      <c r="C106" s="120">
        <f t="shared" si="10"/>
        <v>1996030.572886229</v>
      </c>
      <c r="D106" s="120"/>
      <c r="E106" s="37">
        <v>2013</v>
      </c>
      <c r="F106" s="59">
        <v>43212</v>
      </c>
      <c r="G106" s="37" t="s">
        <v>1</v>
      </c>
      <c r="H106" s="121">
        <v>1.3030600000000001</v>
      </c>
      <c r="I106" s="121"/>
      <c r="J106" s="37">
        <f t="shared" si="8"/>
        <v>45.000000000000007</v>
      </c>
      <c r="K106" s="120">
        <f t="shared" si="9"/>
        <v>59880.91718658687</v>
      </c>
      <c r="L106" s="120"/>
      <c r="M106" s="60">
        <f t="shared" si="11"/>
        <v>1.3306870485908191</v>
      </c>
      <c r="N106" s="37">
        <v>2013</v>
      </c>
      <c r="O106" s="59">
        <v>43213</v>
      </c>
      <c r="P106" s="122">
        <v>1.3075399999999999</v>
      </c>
      <c r="Q106" s="123"/>
      <c r="R106" s="124">
        <f t="shared" si="12"/>
        <v>-59614.779776866264</v>
      </c>
      <c r="S106" s="124"/>
      <c r="T106" s="125">
        <f t="shared" si="13"/>
        <v>-45.000000000000007</v>
      </c>
      <c r="U106" s="125"/>
      <c r="W106" s="67">
        <v>1.3075399999999999</v>
      </c>
      <c r="X106" s="36">
        <f t="shared" si="14"/>
        <v>4.4799999999998175E-3</v>
      </c>
      <c r="Y106" s="35">
        <f t="shared" si="15"/>
        <v>45.000000000000007</v>
      </c>
    </row>
    <row r="107" spans="2:26" x14ac:dyDescent="0.2">
      <c r="B107" s="37">
        <v>99</v>
      </c>
      <c r="C107" s="120">
        <f t="shared" si="10"/>
        <v>1936415.7931093627</v>
      </c>
      <c r="D107" s="120"/>
      <c r="E107" s="37">
        <v>2013</v>
      </c>
      <c r="F107" s="59">
        <v>43228</v>
      </c>
      <c r="G107" s="37" t="s">
        <v>2</v>
      </c>
      <c r="H107" s="121">
        <v>1.30986</v>
      </c>
      <c r="I107" s="121"/>
      <c r="J107" s="37">
        <f t="shared" si="8"/>
        <v>23.999999999999996</v>
      </c>
      <c r="K107" s="120">
        <f t="shared" si="9"/>
        <v>58092.473793280878</v>
      </c>
      <c r="L107" s="120"/>
      <c r="M107" s="60">
        <f t="shared" si="11"/>
        <v>2.4205197413867037</v>
      </c>
      <c r="N107" s="37">
        <v>2013</v>
      </c>
      <c r="O107" s="59">
        <v>43229</v>
      </c>
      <c r="P107" s="122">
        <v>1.3075000000000001</v>
      </c>
      <c r="Q107" s="123"/>
      <c r="R107" s="124">
        <f t="shared" si="12"/>
        <v>-57124.265896724217</v>
      </c>
      <c r="S107" s="124"/>
      <c r="T107" s="125">
        <f t="shared" si="13"/>
        <v>-23.999999999999996</v>
      </c>
      <c r="U107" s="125"/>
      <c r="W107" s="67">
        <v>1.3075000000000001</v>
      </c>
      <c r="X107" s="36">
        <f t="shared" si="14"/>
        <v>-2.3599999999999177E-3</v>
      </c>
      <c r="Y107" s="35">
        <f t="shared" si="15"/>
        <v>-23.999999999999996</v>
      </c>
    </row>
    <row r="108" spans="2:26" x14ac:dyDescent="0.2">
      <c r="B108" s="37">
        <v>100</v>
      </c>
      <c r="C108" s="120">
        <f t="shared" si="10"/>
        <v>1879291.5272126384</v>
      </c>
      <c r="D108" s="120"/>
      <c r="E108" s="37">
        <v>2013</v>
      </c>
      <c r="F108" s="59">
        <v>43237</v>
      </c>
      <c r="G108" s="37" t="s">
        <v>1</v>
      </c>
      <c r="H108" s="121">
        <v>1.28691</v>
      </c>
      <c r="I108" s="121"/>
      <c r="J108" s="37">
        <f t="shared" si="8"/>
        <v>16</v>
      </c>
      <c r="K108" s="120">
        <f t="shared" si="9"/>
        <v>56378.745816379153</v>
      </c>
      <c r="L108" s="120"/>
      <c r="M108" s="60">
        <f t="shared" si="11"/>
        <v>3.523671613523697</v>
      </c>
      <c r="N108" s="37">
        <v>2013</v>
      </c>
      <c r="O108" s="59">
        <v>43240</v>
      </c>
      <c r="P108" s="122">
        <v>1.2884100000000001</v>
      </c>
      <c r="Q108" s="123"/>
      <c r="R108" s="124">
        <f t="shared" si="12"/>
        <v>-52855.074202857453</v>
      </c>
      <c r="S108" s="124"/>
      <c r="T108" s="125">
        <f t="shared" si="13"/>
        <v>-16</v>
      </c>
      <c r="U108" s="125"/>
      <c r="W108" s="67">
        <v>1.2884100000000001</v>
      </c>
      <c r="X108" s="36">
        <f t="shared" si="14"/>
        <v>1.5000000000000568E-3</v>
      </c>
      <c r="Y108" s="35">
        <f t="shared" si="15"/>
        <v>16</v>
      </c>
    </row>
    <row r="109" spans="2:26" x14ac:dyDescent="0.2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</sheetData>
  <mergeCells count="638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W7:W8"/>
    <mergeCell ref="X7:X8"/>
    <mergeCell ref="Y7:Y8"/>
    <mergeCell ref="H8:I8"/>
    <mergeCell ref="K8:L8"/>
    <mergeCell ref="P8:Q8"/>
    <mergeCell ref="R8:S8"/>
    <mergeCell ref="T8:U8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 xr:uid="{8B49BB1C-8B19-4F26-9A30-2B9BD26486F3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09"/>
  <sheetViews>
    <sheetView showGridLines="0" zoomScale="82" zoomScaleNormal="82" workbookViewId="0">
      <pane ySplit="8" topLeftCell="A87" activePane="bottomLeft" state="frozen"/>
      <selection pane="bottomLeft" activeCell="K24" sqref="K24:L24"/>
    </sheetView>
  </sheetViews>
  <sheetFormatPr defaultRowHeight="14.4" x14ac:dyDescent="0.2"/>
  <cols>
    <col min="1" max="1" width="2.88671875" style="39" customWidth="1"/>
    <col min="2" max="18" width="6.6640625" style="39" customWidth="1"/>
    <col min="19" max="21" width="8.88671875" style="39"/>
    <col min="22" max="22" width="4" style="40" customWidth="1"/>
    <col min="23" max="23" width="8.88671875" style="39"/>
    <col min="24" max="24" width="14.33203125" style="39" bestFit="1" customWidth="1"/>
    <col min="25" max="25" width="8.88671875" style="39"/>
    <col min="26" max="26" width="14.21875" style="39" customWidth="1"/>
    <col min="27" max="16384" width="8.88671875" style="39"/>
  </cols>
  <sheetData>
    <row r="2" spans="2:25" x14ac:dyDescent="0.2">
      <c r="B2" s="85" t="s">
        <v>50</v>
      </c>
      <c r="C2" s="85"/>
      <c r="D2" s="87" t="s">
        <v>46</v>
      </c>
      <c r="E2" s="87"/>
      <c r="F2" s="85" t="s">
        <v>51</v>
      </c>
      <c r="G2" s="85"/>
      <c r="H2" s="87" t="s">
        <v>52</v>
      </c>
      <c r="I2" s="87"/>
      <c r="J2" s="85" t="s">
        <v>53</v>
      </c>
      <c r="K2" s="85"/>
      <c r="L2" s="86">
        <f>C9</f>
        <v>1000000</v>
      </c>
      <c r="M2" s="87"/>
      <c r="N2" s="85" t="s">
        <v>54</v>
      </c>
      <c r="O2" s="85"/>
      <c r="P2" s="86">
        <f>C108+R108</f>
        <v>2279044.8805204746</v>
      </c>
      <c r="Q2" s="87"/>
      <c r="R2" s="38"/>
      <c r="S2" s="38"/>
      <c r="T2" s="38"/>
    </row>
    <row r="3" spans="2:25" ht="57" customHeight="1" x14ac:dyDescent="0.2">
      <c r="B3" s="85" t="s">
        <v>55</v>
      </c>
      <c r="C3" s="85"/>
      <c r="D3" s="88" t="s">
        <v>113</v>
      </c>
      <c r="E3" s="88"/>
      <c r="F3" s="88"/>
      <c r="G3" s="88"/>
      <c r="H3" s="88"/>
      <c r="I3" s="88"/>
      <c r="J3" s="85" t="s">
        <v>56</v>
      </c>
      <c r="K3" s="85"/>
      <c r="L3" s="89" t="s">
        <v>114</v>
      </c>
      <c r="M3" s="90"/>
      <c r="N3" s="90"/>
      <c r="O3" s="90"/>
      <c r="P3" s="90"/>
      <c r="Q3" s="90"/>
      <c r="R3" s="38"/>
      <c r="S3" s="75" t="s">
        <v>123</v>
      </c>
    </row>
    <row r="4" spans="2:25" x14ac:dyDescent="0.2">
      <c r="B4" s="85" t="s">
        <v>57</v>
      </c>
      <c r="C4" s="85"/>
      <c r="D4" s="93">
        <f>SUM($R$9:$S$993)</f>
        <v>1279044.8805204739</v>
      </c>
      <c r="E4" s="93"/>
      <c r="F4" s="85" t="s">
        <v>58</v>
      </c>
      <c r="G4" s="85"/>
      <c r="H4" s="110">
        <f>SUM($T$9:$U$108)</f>
        <v>1953.9999999999977</v>
      </c>
      <c r="I4" s="87"/>
      <c r="J4" s="92" t="s">
        <v>59</v>
      </c>
      <c r="K4" s="92"/>
      <c r="L4" s="86">
        <f>MAX($C$9:$D$990)-C9</f>
        <v>1692583.4379628911</v>
      </c>
      <c r="M4" s="86"/>
      <c r="N4" s="92" t="s">
        <v>60</v>
      </c>
      <c r="O4" s="92"/>
      <c r="P4" s="93">
        <f>MIN($C$9:$D$990)-C9</f>
        <v>-246414.85544326389</v>
      </c>
      <c r="Q4" s="93"/>
      <c r="R4" s="38"/>
      <c r="S4" s="76" t="s">
        <v>122</v>
      </c>
      <c r="T4" s="38"/>
    </row>
    <row r="5" spans="2:25" x14ac:dyDescent="0.2">
      <c r="B5" s="41" t="s">
        <v>61</v>
      </c>
      <c r="C5" s="42">
        <f>COUNTIF($R$9:$R$990,"&gt;0")</f>
        <v>44</v>
      </c>
      <c r="D5" s="43" t="s">
        <v>62</v>
      </c>
      <c r="E5" s="44">
        <f>COUNTIF($R$9:$R$990,"&lt;0")</f>
        <v>56</v>
      </c>
      <c r="F5" s="43" t="s">
        <v>63</v>
      </c>
      <c r="G5" s="42">
        <f>COUNTIF($R$9:$R$990,"=0")</f>
        <v>0</v>
      </c>
      <c r="H5" s="43" t="s">
        <v>64</v>
      </c>
      <c r="I5" s="45">
        <f>C5/SUM(C5,E5,G5)</f>
        <v>0.44</v>
      </c>
      <c r="J5" s="94" t="s">
        <v>65</v>
      </c>
      <c r="K5" s="85"/>
      <c r="L5" s="95">
        <v>4</v>
      </c>
      <c r="M5" s="96"/>
      <c r="N5" s="46" t="s">
        <v>66</v>
      </c>
      <c r="O5" s="47"/>
      <c r="P5" s="95">
        <v>6</v>
      </c>
      <c r="Q5" s="96"/>
      <c r="R5" s="38"/>
      <c r="S5" s="74" t="s">
        <v>121</v>
      </c>
      <c r="T5" s="38"/>
    </row>
    <row r="6" spans="2:25" x14ac:dyDescent="0.2">
      <c r="B6" s="48"/>
      <c r="C6" s="49"/>
      <c r="D6" s="50"/>
      <c r="E6" s="51"/>
      <c r="F6" s="48"/>
      <c r="G6" s="51"/>
      <c r="H6" s="48"/>
      <c r="I6" s="52"/>
      <c r="J6" s="48"/>
      <c r="K6" s="48"/>
      <c r="L6" s="51"/>
      <c r="M6" s="51"/>
      <c r="N6" s="53"/>
      <c r="O6" s="53"/>
      <c r="P6" s="54"/>
      <c r="Q6" s="55"/>
      <c r="R6" s="38"/>
      <c r="S6" s="38"/>
      <c r="T6" s="38"/>
    </row>
    <row r="7" spans="2:25" x14ac:dyDescent="0.2">
      <c r="B7" s="97" t="s">
        <v>19</v>
      </c>
      <c r="C7" s="99" t="s">
        <v>67</v>
      </c>
      <c r="D7" s="100"/>
      <c r="E7" s="103" t="s">
        <v>68</v>
      </c>
      <c r="F7" s="104"/>
      <c r="G7" s="104"/>
      <c r="H7" s="104"/>
      <c r="I7" s="105"/>
      <c r="J7" s="106" t="s">
        <v>69</v>
      </c>
      <c r="K7" s="107"/>
      <c r="L7" s="108"/>
      <c r="M7" s="109" t="s">
        <v>70</v>
      </c>
      <c r="N7" s="111" t="s">
        <v>71</v>
      </c>
      <c r="O7" s="112"/>
      <c r="P7" s="112"/>
      <c r="Q7" s="113"/>
      <c r="R7" s="114" t="s">
        <v>72</v>
      </c>
      <c r="S7" s="114"/>
      <c r="T7" s="114"/>
      <c r="U7" s="114"/>
      <c r="W7" s="115" t="s">
        <v>47</v>
      </c>
      <c r="X7" s="115" t="s">
        <v>48</v>
      </c>
      <c r="Y7" s="115" t="s">
        <v>49</v>
      </c>
    </row>
    <row r="8" spans="2:25" x14ac:dyDescent="0.2">
      <c r="B8" s="98"/>
      <c r="C8" s="101"/>
      <c r="D8" s="102"/>
      <c r="E8" s="56" t="s">
        <v>73</v>
      </c>
      <c r="F8" s="56" t="s">
        <v>74</v>
      </c>
      <c r="G8" s="56" t="s">
        <v>75</v>
      </c>
      <c r="H8" s="117" t="s">
        <v>76</v>
      </c>
      <c r="I8" s="105"/>
      <c r="J8" s="57" t="s">
        <v>30</v>
      </c>
      <c r="K8" s="118" t="s">
        <v>77</v>
      </c>
      <c r="L8" s="108"/>
      <c r="M8" s="109"/>
      <c r="N8" s="58" t="s">
        <v>73</v>
      </c>
      <c r="O8" s="58" t="s">
        <v>74</v>
      </c>
      <c r="P8" s="119" t="s">
        <v>76</v>
      </c>
      <c r="Q8" s="113"/>
      <c r="R8" s="114" t="s">
        <v>78</v>
      </c>
      <c r="S8" s="114"/>
      <c r="T8" s="114" t="s">
        <v>30</v>
      </c>
      <c r="U8" s="114"/>
      <c r="W8" s="116"/>
      <c r="X8" s="116"/>
      <c r="Y8" s="116"/>
    </row>
    <row r="9" spans="2:25" x14ac:dyDescent="0.2">
      <c r="B9" s="37">
        <v>1</v>
      </c>
      <c r="C9" s="120">
        <v>1000000</v>
      </c>
      <c r="D9" s="120"/>
      <c r="E9" s="37">
        <v>2000</v>
      </c>
      <c r="F9" s="59">
        <v>43138</v>
      </c>
      <c r="G9" s="37" t="s">
        <v>2</v>
      </c>
      <c r="H9" s="121">
        <v>0.98380000000000001</v>
      </c>
      <c r="I9" s="121"/>
      <c r="J9" s="37">
        <f t="shared" ref="J9:J72" si="0">ABS(Y9)</f>
        <v>54</v>
      </c>
      <c r="K9" s="120">
        <f t="shared" ref="K9:K72" si="1">IF(F9="","",C9*0.03)</f>
        <v>30000</v>
      </c>
      <c r="L9" s="120"/>
      <c r="M9" s="60">
        <f>IF(J9="","",(K9/J9)/1000)</f>
        <v>0.55555555555555558</v>
      </c>
      <c r="N9" s="37">
        <v>2000</v>
      </c>
      <c r="O9" s="59">
        <v>43146</v>
      </c>
      <c r="P9" s="122">
        <v>0.97840000000000005</v>
      </c>
      <c r="Q9" s="123"/>
      <c r="R9" s="124">
        <f>IF(O9="","",(IF(G9="売",H9-P9,P9-H9))*M9*10000000)</f>
        <v>-29999.999999999778</v>
      </c>
      <c r="S9" s="124"/>
      <c r="T9" s="125">
        <f>IF(O9="","",IF(R9&lt;0,J9*(-1),IF(G9="買",(P9-H9)*10000,(H9-P9)*10000)))</f>
        <v>-54</v>
      </c>
      <c r="U9" s="125"/>
      <c r="W9" s="67">
        <v>0.97840000000000005</v>
      </c>
      <c r="X9" s="36">
        <f>W9-H9</f>
        <v>-5.3999999999999604E-3</v>
      </c>
      <c r="Y9" s="35">
        <f>(ROUNDUP(X9,4))*10000</f>
        <v>-54</v>
      </c>
    </row>
    <row r="10" spans="2:25" x14ac:dyDescent="0.2">
      <c r="B10" s="37">
        <v>2</v>
      </c>
      <c r="C10" s="120">
        <f t="shared" ref="C10:C73" si="2">IF(R9="","",C9+R9)</f>
        <v>970000.00000000023</v>
      </c>
      <c r="D10" s="120"/>
      <c r="E10" s="37">
        <v>2000</v>
      </c>
      <c r="F10" s="59">
        <v>43182</v>
      </c>
      <c r="G10" s="37" t="s">
        <v>2</v>
      </c>
      <c r="H10" s="121">
        <v>0.97330000000000005</v>
      </c>
      <c r="I10" s="121"/>
      <c r="J10" s="37">
        <f t="shared" si="0"/>
        <v>135</v>
      </c>
      <c r="K10" s="120">
        <f t="shared" si="1"/>
        <v>29100.000000000007</v>
      </c>
      <c r="L10" s="120"/>
      <c r="M10" s="60">
        <f t="shared" ref="M10:M73" si="3">IF(J10="","",(K10/J10)/1000)</f>
        <v>0.21555555555555561</v>
      </c>
      <c r="N10" s="37">
        <v>2000</v>
      </c>
      <c r="O10" s="59">
        <v>43187</v>
      </c>
      <c r="P10" s="122">
        <v>0.95989999999999998</v>
      </c>
      <c r="Q10" s="123"/>
      <c r="R10" s="124">
        <f t="shared" ref="R10:R73" si="4">IF(O10="","",(IF(G10="売",H10-P10,P10-H10))*M10*10000000)</f>
        <v>-28884.44444444462</v>
      </c>
      <c r="S10" s="124"/>
      <c r="T10" s="125">
        <f t="shared" ref="T10:T73" si="5">IF(O10="","",IF(R10&lt;0,J10*(-1),IF(G10="買",(P10-H10)*10000,(H10-P10)*10000)))</f>
        <v>-135</v>
      </c>
      <c r="U10" s="125"/>
      <c r="W10" s="67">
        <v>0.95989999999999998</v>
      </c>
      <c r="X10" s="36">
        <f t="shared" ref="X10:X73" si="6">W10-H10</f>
        <v>-1.3400000000000079E-2</v>
      </c>
      <c r="Y10" s="35">
        <f>(ROUNDUP(X10,4))*10000</f>
        <v>-135</v>
      </c>
    </row>
    <row r="11" spans="2:25" x14ac:dyDescent="0.2">
      <c r="B11" s="37">
        <v>3</v>
      </c>
      <c r="C11" s="120">
        <f t="shared" si="2"/>
        <v>941115.55555555562</v>
      </c>
      <c r="D11" s="120"/>
      <c r="E11" s="37">
        <v>2000</v>
      </c>
      <c r="F11" s="59">
        <v>43200</v>
      </c>
      <c r="G11" s="37" t="s">
        <v>2</v>
      </c>
      <c r="H11" s="121">
        <v>0.96340000000000003</v>
      </c>
      <c r="I11" s="121"/>
      <c r="J11" s="37">
        <f t="shared" si="0"/>
        <v>104.99999999999999</v>
      </c>
      <c r="K11" s="120">
        <f t="shared" si="1"/>
        <v>28233.466666666667</v>
      </c>
      <c r="L11" s="120"/>
      <c r="M11" s="60">
        <f t="shared" si="3"/>
        <v>0.26889015873015876</v>
      </c>
      <c r="N11" s="37">
        <v>2000</v>
      </c>
      <c r="O11" s="59">
        <v>43202</v>
      </c>
      <c r="P11" s="122">
        <v>0.95299999999999996</v>
      </c>
      <c r="Q11" s="123"/>
      <c r="R11" s="124">
        <f t="shared" si="4"/>
        <v>-27964.576507936716</v>
      </c>
      <c r="S11" s="124"/>
      <c r="T11" s="125">
        <f t="shared" si="5"/>
        <v>-104.99999999999999</v>
      </c>
      <c r="U11" s="125"/>
      <c r="W11" s="67">
        <v>0.95299999999999996</v>
      </c>
      <c r="X11" s="36">
        <f t="shared" si="6"/>
        <v>-1.0400000000000076E-2</v>
      </c>
      <c r="Y11" s="35">
        <f>(ROUNDUP(X11,4))*10000</f>
        <v>-104.99999999999999</v>
      </c>
    </row>
    <row r="12" spans="2:25" x14ac:dyDescent="0.2">
      <c r="B12" s="37">
        <v>4</v>
      </c>
      <c r="C12" s="120">
        <f t="shared" si="2"/>
        <v>913150.97904761892</v>
      </c>
      <c r="D12" s="120"/>
      <c r="E12" s="37">
        <v>2000</v>
      </c>
      <c r="F12" s="59">
        <v>43280</v>
      </c>
      <c r="G12" s="37" t="s">
        <v>2</v>
      </c>
      <c r="H12" s="121">
        <v>0.95420000000000005</v>
      </c>
      <c r="I12" s="121"/>
      <c r="J12" s="37">
        <f t="shared" si="0"/>
        <v>133</v>
      </c>
      <c r="K12" s="120">
        <f t="shared" si="1"/>
        <v>27394.529371428565</v>
      </c>
      <c r="L12" s="120"/>
      <c r="M12" s="60">
        <f t="shared" si="3"/>
        <v>0.20597390504833507</v>
      </c>
      <c r="N12" s="37">
        <v>2000</v>
      </c>
      <c r="O12" s="59">
        <v>43293</v>
      </c>
      <c r="P12" s="122">
        <v>0.94099999999999995</v>
      </c>
      <c r="Q12" s="123"/>
      <c r="R12" s="124">
        <f t="shared" si="4"/>
        <v>-27188.555466380436</v>
      </c>
      <c r="S12" s="124"/>
      <c r="T12" s="125">
        <f t="shared" si="5"/>
        <v>-133</v>
      </c>
      <c r="U12" s="125"/>
      <c r="W12" s="67">
        <v>0.94099999999999995</v>
      </c>
      <c r="X12" s="36">
        <f t="shared" si="6"/>
        <v>-1.3200000000000101E-2</v>
      </c>
      <c r="Y12" s="35">
        <f t="shared" ref="Y12:Y73" si="7">(ROUNDUP(X12,4))*10000</f>
        <v>-133</v>
      </c>
    </row>
    <row r="13" spans="2:25" x14ac:dyDescent="0.2">
      <c r="B13" s="37">
        <v>5</v>
      </c>
      <c r="C13" s="120">
        <f t="shared" si="2"/>
        <v>885962.42358123849</v>
      </c>
      <c r="D13" s="120"/>
      <c r="E13" s="37">
        <v>2000</v>
      </c>
      <c r="F13" s="59">
        <v>43306</v>
      </c>
      <c r="G13" s="37" t="s">
        <v>2</v>
      </c>
      <c r="H13" s="121">
        <v>0.9536</v>
      </c>
      <c r="I13" s="121"/>
      <c r="J13" s="37">
        <f t="shared" si="0"/>
        <v>219</v>
      </c>
      <c r="K13" s="120">
        <f t="shared" si="1"/>
        <v>26578.872707437153</v>
      </c>
      <c r="L13" s="120"/>
      <c r="M13" s="60">
        <f t="shared" si="3"/>
        <v>0.12136471555907376</v>
      </c>
      <c r="N13" s="37">
        <v>2000</v>
      </c>
      <c r="O13" s="59">
        <v>43308</v>
      </c>
      <c r="P13" s="122">
        <v>0.93169999999999997</v>
      </c>
      <c r="Q13" s="123"/>
      <c r="R13" s="124">
        <f t="shared" si="4"/>
        <v>-26578.872707437189</v>
      </c>
      <c r="S13" s="124"/>
      <c r="T13" s="125">
        <f t="shared" si="5"/>
        <v>-219</v>
      </c>
      <c r="U13" s="125"/>
      <c r="W13" s="67">
        <v>0.93169999999999997</v>
      </c>
      <c r="X13" s="36">
        <f t="shared" si="6"/>
        <v>-2.1900000000000031E-2</v>
      </c>
      <c r="Y13" s="35">
        <f t="shared" si="7"/>
        <v>-219</v>
      </c>
    </row>
    <row r="14" spans="2:25" x14ac:dyDescent="0.2">
      <c r="B14" s="37">
        <v>6</v>
      </c>
      <c r="C14" s="120">
        <f t="shared" si="2"/>
        <v>859383.55087380135</v>
      </c>
      <c r="D14" s="120"/>
      <c r="E14" s="37">
        <v>2000</v>
      </c>
      <c r="F14" s="59">
        <v>43344</v>
      </c>
      <c r="G14" s="37" t="s">
        <v>2</v>
      </c>
      <c r="H14" s="121">
        <v>0.90210000000000001</v>
      </c>
      <c r="I14" s="121"/>
      <c r="J14" s="37">
        <f t="shared" si="0"/>
        <v>149</v>
      </c>
      <c r="K14" s="120">
        <f t="shared" si="1"/>
        <v>25781.506526214038</v>
      </c>
      <c r="L14" s="120"/>
      <c r="M14" s="60">
        <f t="shared" si="3"/>
        <v>0.17303024514237608</v>
      </c>
      <c r="N14" s="37">
        <v>2000</v>
      </c>
      <c r="O14" s="59">
        <v>43348</v>
      </c>
      <c r="P14" s="122">
        <v>0.88719999999999999</v>
      </c>
      <c r="Q14" s="123"/>
      <c r="R14" s="124">
        <f t="shared" si="4"/>
        <v>-25781.506526214078</v>
      </c>
      <c r="S14" s="124"/>
      <c r="T14" s="125">
        <f t="shared" si="5"/>
        <v>-149</v>
      </c>
      <c r="U14" s="125"/>
      <c r="W14" s="67">
        <v>0.88719999999999999</v>
      </c>
      <c r="X14" s="36">
        <f t="shared" si="6"/>
        <v>-1.4900000000000024E-2</v>
      </c>
      <c r="Y14" s="35">
        <f t="shared" si="7"/>
        <v>-149</v>
      </c>
    </row>
    <row r="15" spans="2:25" x14ac:dyDescent="0.2">
      <c r="B15" s="37">
        <v>7</v>
      </c>
      <c r="C15" s="120">
        <f t="shared" si="2"/>
        <v>833602.04434758727</v>
      </c>
      <c r="D15" s="120"/>
      <c r="E15" s="37">
        <v>2000</v>
      </c>
      <c r="F15" s="59">
        <v>43364</v>
      </c>
      <c r="G15" s="37" t="s">
        <v>2</v>
      </c>
      <c r="H15" s="121">
        <v>0.86240000000000006</v>
      </c>
      <c r="I15" s="121"/>
      <c r="J15" s="37">
        <f t="shared" si="0"/>
        <v>167</v>
      </c>
      <c r="K15" s="120">
        <f t="shared" si="1"/>
        <v>25008.061330427616</v>
      </c>
      <c r="L15" s="120"/>
      <c r="M15" s="60">
        <f t="shared" si="3"/>
        <v>0.14974887024208153</v>
      </c>
      <c r="N15" s="37">
        <v>2000</v>
      </c>
      <c r="O15" s="59">
        <v>43377</v>
      </c>
      <c r="P15" s="122">
        <v>0.87250000000000005</v>
      </c>
      <c r="Q15" s="123"/>
      <c r="R15" s="124">
        <f t="shared" si="4"/>
        <v>15124.635894450232</v>
      </c>
      <c r="S15" s="124"/>
      <c r="T15" s="125">
        <f t="shared" si="5"/>
        <v>100.99999999999997</v>
      </c>
      <c r="U15" s="125"/>
      <c r="W15" s="67">
        <v>0.84570000000000001</v>
      </c>
      <c r="X15" s="36">
        <f t="shared" si="6"/>
        <v>-1.6700000000000048E-2</v>
      </c>
      <c r="Y15" s="35">
        <f t="shared" si="7"/>
        <v>-167</v>
      </c>
    </row>
    <row r="16" spans="2:25" x14ac:dyDescent="0.2">
      <c r="B16" s="37">
        <v>8</v>
      </c>
      <c r="C16" s="120">
        <f t="shared" si="2"/>
        <v>848726.68024203752</v>
      </c>
      <c r="D16" s="120"/>
      <c r="E16" s="37">
        <v>2001</v>
      </c>
      <c r="F16" s="59">
        <v>43111</v>
      </c>
      <c r="G16" s="37" t="s">
        <v>2</v>
      </c>
      <c r="H16" s="121">
        <v>0.94710000000000005</v>
      </c>
      <c r="I16" s="121"/>
      <c r="J16" s="37">
        <f t="shared" si="0"/>
        <v>115</v>
      </c>
      <c r="K16" s="120">
        <f t="shared" si="1"/>
        <v>25461.800407261126</v>
      </c>
      <c r="L16" s="120"/>
      <c r="M16" s="60">
        <f t="shared" si="3"/>
        <v>0.22140696006314023</v>
      </c>
      <c r="N16" s="37">
        <v>2001</v>
      </c>
      <c r="O16" s="59">
        <v>43117</v>
      </c>
      <c r="P16" s="122">
        <v>0.93569999999999998</v>
      </c>
      <c r="Q16" s="123"/>
      <c r="R16" s="124">
        <f t="shared" si="4"/>
        <v>-25240.393447198156</v>
      </c>
      <c r="S16" s="124"/>
      <c r="T16" s="125">
        <f t="shared" si="5"/>
        <v>-115</v>
      </c>
      <c r="U16" s="125"/>
      <c r="W16" s="67">
        <v>0.93569999999999998</v>
      </c>
      <c r="X16" s="36">
        <f t="shared" si="6"/>
        <v>-1.1400000000000077E-2</v>
      </c>
      <c r="Y16" s="35">
        <f t="shared" si="7"/>
        <v>-115</v>
      </c>
    </row>
    <row r="17" spans="2:27" x14ac:dyDescent="0.2">
      <c r="B17" s="37">
        <v>9</v>
      </c>
      <c r="C17" s="120">
        <f t="shared" si="2"/>
        <v>823486.28679483931</v>
      </c>
      <c r="D17" s="120"/>
      <c r="E17" s="37">
        <v>2001</v>
      </c>
      <c r="F17" s="59">
        <v>43119</v>
      </c>
      <c r="G17" s="37" t="s">
        <v>1</v>
      </c>
      <c r="H17" s="121">
        <v>0.93279999999999996</v>
      </c>
      <c r="I17" s="121"/>
      <c r="J17" s="37">
        <f t="shared" si="0"/>
        <v>185.99999999999997</v>
      </c>
      <c r="K17" s="120">
        <f t="shared" si="1"/>
        <v>24704.588603845179</v>
      </c>
      <c r="L17" s="120"/>
      <c r="M17" s="60">
        <f t="shared" si="3"/>
        <v>0.13282036883787735</v>
      </c>
      <c r="N17" s="37">
        <v>2001</v>
      </c>
      <c r="O17" s="59">
        <v>43154</v>
      </c>
      <c r="P17" s="122">
        <v>0.91879999999999995</v>
      </c>
      <c r="Q17" s="123"/>
      <c r="R17" s="124">
        <f t="shared" si="4"/>
        <v>18594.851637302843</v>
      </c>
      <c r="S17" s="124"/>
      <c r="T17" s="125">
        <f t="shared" si="5"/>
        <v>140.00000000000011</v>
      </c>
      <c r="U17" s="125"/>
      <c r="W17" s="67">
        <v>0.95130000000000003</v>
      </c>
      <c r="X17" s="36">
        <f t="shared" si="6"/>
        <v>1.8500000000000072E-2</v>
      </c>
      <c r="Y17" s="35">
        <f t="shared" si="7"/>
        <v>185.99999999999997</v>
      </c>
    </row>
    <row r="18" spans="2:27" x14ac:dyDescent="0.2">
      <c r="B18" s="37">
        <v>10</v>
      </c>
      <c r="C18" s="120">
        <f t="shared" si="2"/>
        <v>842081.13843214221</v>
      </c>
      <c r="D18" s="120"/>
      <c r="E18" s="37">
        <v>2001</v>
      </c>
      <c r="F18" s="59">
        <v>43180</v>
      </c>
      <c r="G18" s="37" t="s">
        <v>1</v>
      </c>
      <c r="H18" s="121">
        <v>0.89270000000000005</v>
      </c>
      <c r="I18" s="121"/>
      <c r="J18" s="37">
        <f t="shared" si="0"/>
        <v>205</v>
      </c>
      <c r="K18" s="120">
        <f t="shared" si="1"/>
        <v>25262.434152964266</v>
      </c>
      <c r="L18" s="120"/>
      <c r="M18" s="60">
        <f t="shared" si="3"/>
        <v>0.12323138611202081</v>
      </c>
      <c r="N18" s="37">
        <v>2001</v>
      </c>
      <c r="O18" s="59">
        <v>43194</v>
      </c>
      <c r="P18" s="122">
        <v>0.89970000000000006</v>
      </c>
      <c r="Q18" s="123"/>
      <c r="R18" s="124">
        <f t="shared" si="4"/>
        <v>-8626.1970278414647</v>
      </c>
      <c r="S18" s="124"/>
      <c r="T18" s="125">
        <f t="shared" si="5"/>
        <v>-205</v>
      </c>
      <c r="U18" s="125"/>
      <c r="W18" s="67">
        <v>0.91320000000000001</v>
      </c>
      <c r="X18" s="36">
        <f t="shared" si="6"/>
        <v>2.0499999999999963E-2</v>
      </c>
      <c r="Y18" s="35">
        <f t="shared" si="7"/>
        <v>205</v>
      </c>
    </row>
    <row r="19" spans="2:27" x14ac:dyDescent="0.2">
      <c r="B19" s="37">
        <v>11</v>
      </c>
      <c r="C19" s="120">
        <f t="shared" si="2"/>
        <v>833454.94140430074</v>
      </c>
      <c r="D19" s="120"/>
      <c r="E19" s="37">
        <v>2001</v>
      </c>
      <c r="F19" s="59">
        <v>43209</v>
      </c>
      <c r="G19" s="37" t="s">
        <v>2</v>
      </c>
      <c r="H19" s="121">
        <v>0.8992</v>
      </c>
      <c r="I19" s="121"/>
      <c r="J19" s="37">
        <f t="shared" si="0"/>
        <v>188</v>
      </c>
      <c r="K19" s="120">
        <f t="shared" si="1"/>
        <v>25003.64824212902</v>
      </c>
      <c r="L19" s="120"/>
      <c r="M19" s="60">
        <f t="shared" si="3"/>
        <v>0.1329981289474948</v>
      </c>
      <c r="N19" s="37">
        <v>2001</v>
      </c>
      <c r="O19" s="59">
        <v>43228</v>
      </c>
      <c r="P19" s="122">
        <v>0.88849999999999996</v>
      </c>
      <c r="Q19" s="123"/>
      <c r="R19" s="124">
        <f t="shared" si="4"/>
        <v>-14230.799797382002</v>
      </c>
      <c r="S19" s="124"/>
      <c r="T19" s="125">
        <f t="shared" si="5"/>
        <v>-188</v>
      </c>
      <c r="U19" s="125"/>
      <c r="W19" s="67">
        <v>0.88039999999999996</v>
      </c>
      <c r="X19" s="36">
        <f t="shared" si="6"/>
        <v>-1.8800000000000039E-2</v>
      </c>
      <c r="Y19" s="35">
        <f t="shared" si="7"/>
        <v>-188</v>
      </c>
    </row>
    <row r="20" spans="2:27" x14ac:dyDescent="0.2">
      <c r="B20" s="37">
        <v>12</v>
      </c>
      <c r="C20" s="120">
        <f t="shared" si="2"/>
        <v>819224.14160691877</v>
      </c>
      <c r="D20" s="120"/>
      <c r="E20" s="37">
        <v>2001</v>
      </c>
      <c r="F20" s="59">
        <v>43342</v>
      </c>
      <c r="G20" s="37" t="s">
        <v>2</v>
      </c>
      <c r="H20" s="121">
        <v>0.91900000000000004</v>
      </c>
      <c r="I20" s="121"/>
      <c r="J20" s="37">
        <f t="shared" si="0"/>
        <v>134</v>
      </c>
      <c r="K20" s="120">
        <f t="shared" si="1"/>
        <v>24576.724248207564</v>
      </c>
      <c r="L20" s="120"/>
      <c r="M20" s="60">
        <f t="shared" si="3"/>
        <v>0.18340838991199676</v>
      </c>
      <c r="N20" s="37">
        <v>2001</v>
      </c>
      <c r="O20" s="59">
        <v>43346</v>
      </c>
      <c r="P20" s="122">
        <v>0.90569999999999995</v>
      </c>
      <c r="Q20" s="123"/>
      <c r="R20" s="124">
        <f t="shared" si="4"/>
        <v>-24393.315858295737</v>
      </c>
      <c r="S20" s="124"/>
      <c r="T20" s="125">
        <f t="shared" si="5"/>
        <v>-134</v>
      </c>
      <c r="U20" s="125"/>
      <c r="W20" s="67">
        <v>0.90569999999999995</v>
      </c>
      <c r="X20" s="36">
        <f t="shared" si="6"/>
        <v>-1.330000000000009E-2</v>
      </c>
      <c r="Y20" s="35">
        <f t="shared" si="7"/>
        <v>-134</v>
      </c>
    </row>
    <row r="21" spans="2:27" x14ac:dyDescent="0.2">
      <c r="B21" s="37">
        <v>13</v>
      </c>
      <c r="C21" s="120">
        <f t="shared" si="2"/>
        <v>794830.825748623</v>
      </c>
      <c r="D21" s="120"/>
      <c r="E21" s="37">
        <v>2001</v>
      </c>
      <c r="F21" s="59">
        <v>43412</v>
      </c>
      <c r="G21" s="37" t="s">
        <v>1</v>
      </c>
      <c r="H21" s="121">
        <v>0.89029999999999998</v>
      </c>
      <c r="I21" s="121"/>
      <c r="J21" s="37">
        <f t="shared" si="0"/>
        <v>140</v>
      </c>
      <c r="K21" s="120">
        <f t="shared" si="1"/>
        <v>23844.924772458689</v>
      </c>
      <c r="L21" s="120"/>
      <c r="M21" s="60">
        <f t="shared" si="3"/>
        <v>0.17032089123184779</v>
      </c>
      <c r="N21" s="37">
        <v>2001</v>
      </c>
      <c r="O21" s="59">
        <v>43432</v>
      </c>
      <c r="P21" s="122">
        <v>0.88460000000000005</v>
      </c>
      <c r="Q21" s="123"/>
      <c r="R21" s="124">
        <f t="shared" si="4"/>
        <v>9708.2908002151999</v>
      </c>
      <c r="S21" s="124"/>
      <c r="T21" s="125">
        <f t="shared" si="5"/>
        <v>56.999999999999275</v>
      </c>
      <c r="U21" s="125"/>
      <c r="W21" s="67">
        <v>0.90429999999999999</v>
      </c>
      <c r="X21" s="36">
        <f t="shared" si="6"/>
        <v>1.4000000000000012E-2</v>
      </c>
      <c r="Y21" s="35">
        <f t="shared" si="7"/>
        <v>140</v>
      </c>
      <c r="Z21" s="39" t="s">
        <v>115</v>
      </c>
    </row>
    <row r="22" spans="2:27" x14ac:dyDescent="0.2">
      <c r="B22" s="37">
        <v>14</v>
      </c>
      <c r="C22" s="120">
        <f t="shared" si="2"/>
        <v>804539.11654883821</v>
      </c>
      <c r="D22" s="120"/>
      <c r="E22" s="37">
        <v>2001</v>
      </c>
      <c r="F22" s="59">
        <v>43448</v>
      </c>
      <c r="G22" s="37" t="s">
        <v>2</v>
      </c>
      <c r="H22" s="121">
        <v>0.90590000000000004</v>
      </c>
      <c r="I22" s="121"/>
      <c r="J22" s="37">
        <f t="shared" si="0"/>
        <v>141</v>
      </c>
      <c r="K22" s="120">
        <f t="shared" si="1"/>
        <v>24136.173496465144</v>
      </c>
      <c r="L22" s="120"/>
      <c r="M22" s="60">
        <f t="shared" si="3"/>
        <v>0.17117853543592301</v>
      </c>
      <c r="N22" s="37">
        <v>2001</v>
      </c>
      <c r="O22" s="59">
        <v>43455</v>
      </c>
      <c r="P22" s="122">
        <v>0.89180000000000004</v>
      </c>
      <c r="Q22" s="123"/>
      <c r="R22" s="124">
        <f t="shared" si="4"/>
        <v>-24136.173496465148</v>
      </c>
      <c r="S22" s="124"/>
      <c r="T22" s="125">
        <f t="shared" si="5"/>
        <v>-141</v>
      </c>
      <c r="U22" s="125"/>
      <c r="W22" s="67">
        <v>0.89180000000000004</v>
      </c>
      <c r="X22" s="36">
        <f t="shared" si="6"/>
        <v>-1.4100000000000001E-2</v>
      </c>
      <c r="Y22" s="35">
        <f t="shared" si="7"/>
        <v>-141</v>
      </c>
    </row>
    <row r="23" spans="2:27" x14ac:dyDescent="0.2">
      <c r="B23" s="37">
        <v>15</v>
      </c>
      <c r="C23" s="120">
        <f t="shared" si="2"/>
        <v>780402.94305237301</v>
      </c>
      <c r="D23" s="120"/>
      <c r="E23" s="37">
        <v>2002</v>
      </c>
      <c r="F23" s="59">
        <v>43123</v>
      </c>
      <c r="G23" s="37" t="s">
        <v>1</v>
      </c>
      <c r="H23" s="121">
        <v>0.87649999999999995</v>
      </c>
      <c r="I23" s="121"/>
      <c r="J23" s="37">
        <f t="shared" si="0"/>
        <v>129</v>
      </c>
      <c r="K23" s="120">
        <f t="shared" si="1"/>
        <v>23412.088291571188</v>
      </c>
      <c r="L23" s="120"/>
      <c r="M23" s="60">
        <f t="shared" si="3"/>
        <v>0.18148905652380765</v>
      </c>
      <c r="N23" s="37">
        <v>2002</v>
      </c>
      <c r="O23" s="59">
        <v>43153</v>
      </c>
      <c r="P23" s="122">
        <v>0.87860000000000005</v>
      </c>
      <c r="Q23" s="123"/>
      <c r="R23" s="124">
        <f t="shared" si="4"/>
        <v>-3811.2701870001451</v>
      </c>
      <c r="S23" s="124"/>
      <c r="T23" s="125">
        <f t="shared" si="5"/>
        <v>-129</v>
      </c>
      <c r="U23" s="125"/>
      <c r="W23" s="67">
        <v>0.88939999999999997</v>
      </c>
      <c r="X23" s="36">
        <f t="shared" si="6"/>
        <v>1.2900000000000023E-2</v>
      </c>
      <c r="Y23" s="35">
        <f t="shared" si="7"/>
        <v>129</v>
      </c>
    </row>
    <row r="24" spans="2:27" x14ac:dyDescent="0.2">
      <c r="B24" s="37">
        <v>16</v>
      </c>
      <c r="C24" s="120">
        <f t="shared" si="2"/>
        <v>776591.67286537285</v>
      </c>
      <c r="D24" s="120"/>
      <c r="E24" s="37">
        <v>2002</v>
      </c>
      <c r="F24" s="59">
        <v>43179</v>
      </c>
      <c r="G24" s="37" t="s">
        <v>2</v>
      </c>
      <c r="H24" s="121">
        <v>0.88639999999999997</v>
      </c>
      <c r="I24" s="121"/>
      <c r="J24" s="37">
        <f t="shared" si="0"/>
        <v>80</v>
      </c>
      <c r="K24" s="120">
        <f t="shared" si="1"/>
        <v>23297.750185961184</v>
      </c>
      <c r="L24" s="120"/>
      <c r="M24" s="60">
        <f t="shared" si="3"/>
        <v>0.29122187732451482</v>
      </c>
      <c r="N24" s="37">
        <v>2002</v>
      </c>
      <c r="O24" s="59">
        <v>43181</v>
      </c>
      <c r="P24" s="122">
        <v>0.87849999999999995</v>
      </c>
      <c r="Q24" s="123"/>
      <c r="R24" s="124">
        <f t="shared" si="4"/>
        <v>-23006.528308636724</v>
      </c>
      <c r="S24" s="124"/>
      <c r="T24" s="125">
        <f t="shared" si="5"/>
        <v>-80</v>
      </c>
      <c r="U24" s="125"/>
      <c r="W24" s="67">
        <v>0.87849999999999995</v>
      </c>
      <c r="X24" s="36">
        <f t="shared" si="6"/>
        <v>-7.9000000000000181E-3</v>
      </c>
      <c r="Y24" s="35">
        <f t="shared" si="7"/>
        <v>-80</v>
      </c>
    </row>
    <row r="25" spans="2:27" x14ac:dyDescent="0.2">
      <c r="B25" s="37">
        <v>17</v>
      </c>
      <c r="C25" s="120">
        <f t="shared" si="2"/>
        <v>753585.14455673611</v>
      </c>
      <c r="D25" s="120"/>
      <c r="E25" s="37">
        <v>2002</v>
      </c>
      <c r="F25" s="59">
        <v>43199</v>
      </c>
      <c r="G25" s="37" t="s">
        <v>2</v>
      </c>
      <c r="H25" s="121">
        <v>0.88180000000000003</v>
      </c>
      <c r="I25" s="121"/>
      <c r="J25" s="37">
        <f t="shared" si="0"/>
        <v>83</v>
      </c>
      <c r="K25" s="120">
        <f t="shared" si="1"/>
        <v>22607.554336702084</v>
      </c>
      <c r="L25" s="120"/>
      <c r="M25" s="60">
        <f t="shared" si="3"/>
        <v>0.2723801727313504</v>
      </c>
      <c r="N25" s="37">
        <v>2002</v>
      </c>
      <c r="O25" s="59">
        <v>43234</v>
      </c>
      <c r="P25" s="122">
        <v>0.90369999999999995</v>
      </c>
      <c r="Q25" s="123"/>
      <c r="R25" s="124">
        <f t="shared" si="4"/>
        <v>59651.257828165522</v>
      </c>
      <c r="S25" s="124"/>
      <c r="T25" s="125">
        <f t="shared" si="5"/>
        <v>218.9999999999992</v>
      </c>
      <c r="U25" s="125"/>
      <c r="W25" s="67">
        <v>0.87350000000000005</v>
      </c>
      <c r="X25" s="36">
        <f t="shared" si="6"/>
        <v>-8.2999999999999741E-3</v>
      </c>
      <c r="Y25" s="35">
        <f t="shared" si="7"/>
        <v>-83</v>
      </c>
    </row>
    <row r="26" spans="2:27" x14ac:dyDescent="0.2">
      <c r="B26" s="37">
        <v>18</v>
      </c>
      <c r="C26" s="120">
        <f t="shared" si="2"/>
        <v>813236.40238490165</v>
      </c>
      <c r="D26" s="120"/>
      <c r="E26" s="37">
        <v>2002</v>
      </c>
      <c r="F26" s="59">
        <v>43289</v>
      </c>
      <c r="G26" s="37" t="s">
        <v>2</v>
      </c>
      <c r="H26" s="121">
        <v>0.99219999999999997</v>
      </c>
      <c r="I26" s="121"/>
      <c r="J26" s="37">
        <f t="shared" si="0"/>
        <v>184</v>
      </c>
      <c r="K26" s="120">
        <f t="shared" si="1"/>
        <v>24397.092071547049</v>
      </c>
      <c r="L26" s="120"/>
      <c r="M26" s="60">
        <f t="shared" si="3"/>
        <v>0.1325928916931905</v>
      </c>
      <c r="N26" s="37">
        <v>2002</v>
      </c>
      <c r="O26" s="59">
        <v>43304</v>
      </c>
      <c r="P26" s="122">
        <v>1.0031000000000001</v>
      </c>
      <c r="Q26" s="123"/>
      <c r="R26" s="124">
        <f t="shared" si="4"/>
        <v>14452.625194557939</v>
      </c>
      <c r="S26" s="124"/>
      <c r="T26" s="125">
        <f t="shared" si="5"/>
        <v>109.00000000000132</v>
      </c>
      <c r="U26" s="125"/>
      <c r="W26" s="67">
        <v>0.9738</v>
      </c>
      <c r="X26" s="36">
        <f t="shared" si="6"/>
        <v>-1.8399999999999972E-2</v>
      </c>
      <c r="Y26" s="35">
        <f t="shared" si="7"/>
        <v>-184</v>
      </c>
    </row>
    <row r="27" spans="2:27" x14ac:dyDescent="0.2">
      <c r="B27" s="37">
        <v>19</v>
      </c>
      <c r="C27" s="120">
        <f t="shared" si="2"/>
        <v>827689.02757945959</v>
      </c>
      <c r="D27" s="120"/>
      <c r="E27" s="37">
        <v>2001</v>
      </c>
      <c r="F27" s="59">
        <v>43307</v>
      </c>
      <c r="G27" s="37" t="s">
        <v>1</v>
      </c>
      <c r="H27" s="121">
        <v>0.98570000000000002</v>
      </c>
      <c r="I27" s="121"/>
      <c r="J27" s="37">
        <f t="shared" si="0"/>
        <v>213</v>
      </c>
      <c r="K27" s="120">
        <f t="shared" si="1"/>
        <v>24830.670827383787</v>
      </c>
      <c r="L27" s="120"/>
      <c r="M27" s="60">
        <f t="shared" si="3"/>
        <v>0.11657591937738868</v>
      </c>
      <c r="N27" s="37">
        <v>2002</v>
      </c>
      <c r="O27" s="59">
        <v>43314</v>
      </c>
      <c r="P27" s="122">
        <v>0.98950000000000005</v>
      </c>
      <c r="Q27" s="123"/>
      <c r="R27" s="124">
        <f t="shared" si="4"/>
        <v>-4429.8849363407999</v>
      </c>
      <c r="S27" s="124"/>
      <c r="T27" s="125">
        <f t="shared" si="5"/>
        <v>-213</v>
      </c>
      <c r="U27" s="125"/>
      <c r="W27" s="67">
        <v>1.0069999999999999</v>
      </c>
      <c r="X27" s="36">
        <f t="shared" si="6"/>
        <v>2.1299999999999875E-2</v>
      </c>
      <c r="Y27" s="35">
        <f t="shared" si="7"/>
        <v>213</v>
      </c>
      <c r="Z27" s="69" t="s">
        <v>116</v>
      </c>
    </row>
    <row r="28" spans="2:27" x14ac:dyDescent="0.2">
      <c r="B28" s="37">
        <v>20</v>
      </c>
      <c r="C28" s="120">
        <f t="shared" si="2"/>
        <v>823259.14264311874</v>
      </c>
      <c r="D28" s="120"/>
      <c r="E28" s="37">
        <v>2002</v>
      </c>
      <c r="F28" s="59">
        <v>43324</v>
      </c>
      <c r="G28" s="37" t="s">
        <v>1</v>
      </c>
      <c r="H28" s="121">
        <v>0.97960000000000003</v>
      </c>
      <c r="I28" s="121"/>
      <c r="J28" s="37">
        <f t="shared" si="0"/>
        <v>83</v>
      </c>
      <c r="K28" s="120">
        <f t="shared" si="1"/>
        <v>24697.774279293561</v>
      </c>
      <c r="L28" s="120"/>
      <c r="M28" s="60">
        <f t="shared" si="3"/>
        <v>0.29756354553365738</v>
      </c>
      <c r="N28" s="37">
        <v>2002</v>
      </c>
      <c r="O28" s="59">
        <v>43324</v>
      </c>
      <c r="P28" s="122">
        <v>0.97750000000000004</v>
      </c>
      <c r="Q28" s="123"/>
      <c r="R28" s="124">
        <f t="shared" si="4"/>
        <v>6248.8344562067778</v>
      </c>
      <c r="S28" s="124"/>
      <c r="T28" s="125">
        <f t="shared" si="5"/>
        <v>20.999999999999908</v>
      </c>
      <c r="U28" s="125"/>
      <c r="W28" s="67">
        <v>0.9879</v>
      </c>
      <c r="X28" s="36">
        <f t="shared" si="6"/>
        <v>8.2999999999999741E-3</v>
      </c>
      <c r="Y28" s="35">
        <f t="shared" si="7"/>
        <v>83</v>
      </c>
    </row>
    <row r="29" spans="2:27" x14ac:dyDescent="0.2">
      <c r="B29" s="37">
        <v>21</v>
      </c>
      <c r="C29" s="120">
        <f t="shared" si="2"/>
        <v>829507.97709932551</v>
      </c>
      <c r="D29" s="120"/>
      <c r="E29" s="37">
        <v>2002</v>
      </c>
      <c r="F29" s="59">
        <v>43334</v>
      </c>
      <c r="G29" s="37" t="s">
        <v>1</v>
      </c>
      <c r="H29" s="121">
        <v>0.96699999999999997</v>
      </c>
      <c r="I29" s="121"/>
      <c r="J29" s="37">
        <f t="shared" si="0"/>
        <v>140</v>
      </c>
      <c r="K29" s="120">
        <f t="shared" si="1"/>
        <v>24885.239312979764</v>
      </c>
      <c r="L29" s="120"/>
      <c r="M29" s="60">
        <f t="shared" si="3"/>
        <v>0.17775170937842688</v>
      </c>
      <c r="N29" s="37">
        <v>2002</v>
      </c>
      <c r="O29" s="59">
        <v>43339</v>
      </c>
      <c r="P29" s="122">
        <v>0.98099999999999998</v>
      </c>
      <c r="Q29" s="123"/>
      <c r="R29" s="124">
        <f t="shared" si="4"/>
        <v>-24885.239312979786</v>
      </c>
      <c r="S29" s="124"/>
      <c r="T29" s="125">
        <f t="shared" si="5"/>
        <v>-140</v>
      </c>
      <c r="U29" s="125"/>
      <c r="W29" s="67">
        <v>0.98099999999999998</v>
      </c>
      <c r="X29" s="36">
        <f t="shared" si="6"/>
        <v>1.4000000000000012E-2</v>
      </c>
      <c r="Y29" s="35">
        <f t="shared" si="7"/>
        <v>140</v>
      </c>
      <c r="Z29" s="39" t="s">
        <v>117</v>
      </c>
    </row>
    <row r="30" spans="2:27" x14ac:dyDescent="0.2">
      <c r="B30" s="37">
        <v>22</v>
      </c>
      <c r="C30" s="120">
        <f t="shared" si="2"/>
        <v>804622.73778634577</v>
      </c>
      <c r="D30" s="120"/>
      <c r="E30" s="37">
        <v>2002</v>
      </c>
      <c r="F30" s="59">
        <v>43356</v>
      </c>
      <c r="G30" s="37" t="s">
        <v>1</v>
      </c>
      <c r="H30" s="121">
        <v>0.97019999999999995</v>
      </c>
      <c r="I30" s="121"/>
      <c r="J30" s="37">
        <f t="shared" si="0"/>
        <v>140</v>
      </c>
      <c r="K30" s="120">
        <f t="shared" si="1"/>
        <v>24138.682133590373</v>
      </c>
      <c r="L30" s="120"/>
      <c r="M30" s="60">
        <f t="shared" si="3"/>
        <v>0.17241915809707412</v>
      </c>
      <c r="N30" s="37">
        <v>2002</v>
      </c>
      <c r="O30" s="59">
        <v>43362</v>
      </c>
      <c r="P30" s="122">
        <v>0.98419999999999996</v>
      </c>
      <c r="Q30" s="123"/>
      <c r="R30" s="124">
        <f t="shared" si="4"/>
        <v>-24138.682133590395</v>
      </c>
      <c r="S30" s="124"/>
      <c r="T30" s="125">
        <f t="shared" si="5"/>
        <v>-140</v>
      </c>
      <c r="U30" s="125"/>
      <c r="W30" s="67">
        <v>0.98419999999999996</v>
      </c>
      <c r="X30" s="36">
        <f t="shared" si="6"/>
        <v>1.4000000000000012E-2</v>
      </c>
      <c r="Y30" s="35">
        <f t="shared" si="7"/>
        <v>140</v>
      </c>
      <c r="Z30" s="39" t="s">
        <v>116</v>
      </c>
      <c r="AA30" s="68" t="s">
        <v>118</v>
      </c>
    </row>
    <row r="31" spans="2:27" x14ac:dyDescent="0.2">
      <c r="B31" s="37">
        <v>23</v>
      </c>
      <c r="C31" s="120">
        <f t="shared" si="2"/>
        <v>780484.05565275531</v>
      </c>
      <c r="D31" s="120"/>
      <c r="E31" s="37">
        <v>2002</v>
      </c>
      <c r="F31" s="59">
        <v>43382</v>
      </c>
      <c r="G31" s="37" t="s">
        <v>2</v>
      </c>
      <c r="H31" s="121">
        <v>0.99170000000000003</v>
      </c>
      <c r="I31" s="121"/>
      <c r="J31" s="37">
        <f t="shared" si="0"/>
        <v>139</v>
      </c>
      <c r="K31" s="120">
        <f t="shared" si="1"/>
        <v>23414.52166958266</v>
      </c>
      <c r="L31" s="120"/>
      <c r="M31" s="60">
        <f t="shared" si="3"/>
        <v>0.16844979618404793</v>
      </c>
      <c r="N31" s="37">
        <v>2002</v>
      </c>
      <c r="O31" s="59">
        <v>43390</v>
      </c>
      <c r="P31" s="122">
        <v>0.9778</v>
      </c>
      <c r="Q31" s="123"/>
      <c r="R31" s="124">
        <f t="shared" si="4"/>
        <v>-23414.5216695827</v>
      </c>
      <c r="S31" s="124"/>
      <c r="T31" s="125">
        <f t="shared" si="5"/>
        <v>-139</v>
      </c>
      <c r="U31" s="125"/>
      <c r="W31" s="67">
        <v>0.9778</v>
      </c>
      <c r="X31" s="36">
        <f t="shared" si="6"/>
        <v>-1.3900000000000023E-2</v>
      </c>
      <c r="Y31" s="35">
        <f t="shared" si="7"/>
        <v>-139</v>
      </c>
    </row>
    <row r="32" spans="2:27" x14ac:dyDescent="0.2">
      <c r="B32" s="37">
        <v>24</v>
      </c>
      <c r="C32" s="120">
        <f t="shared" si="2"/>
        <v>757069.53398317262</v>
      </c>
      <c r="D32" s="120"/>
      <c r="E32" s="37">
        <v>2002</v>
      </c>
      <c r="F32" s="59">
        <v>43401</v>
      </c>
      <c r="G32" s="37" t="s">
        <v>2</v>
      </c>
      <c r="H32" s="121">
        <v>0.98599999999999999</v>
      </c>
      <c r="I32" s="121"/>
      <c r="J32" s="37">
        <f t="shared" si="0"/>
        <v>133</v>
      </c>
      <c r="K32" s="120">
        <f t="shared" si="1"/>
        <v>22712.086019495178</v>
      </c>
      <c r="L32" s="120"/>
      <c r="M32" s="60">
        <f t="shared" si="3"/>
        <v>0.17076756405635474</v>
      </c>
      <c r="N32" s="37">
        <v>2002</v>
      </c>
      <c r="O32" s="59">
        <v>43427</v>
      </c>
      <c r="P32" s="122">
        <v>0.99390000000000001</v>
      </c>
      <c r="Q32" s="123"/>
      <c r="R32" s="124">
        <f t="shared" si="4"/>
        <v>13490.637560452056</v>
      </c>
      <c r="S32" s="124"/>
      <c r="T32" s="125">
        <f t="shared" si="5"/>
        <v>79.000000000000185</v>
      </c>
      <c r="U32" s="125"/>
      <c r="W32" s="67">
        <v>0.97270000000000001</v>
      </c>
      <c r="X32" s="36">
        <f t="shared" si="6"/>
        <v>-1.3299999999999979E-2</v>
      </c>
      <c r="Y32" s="35">
        <f t="shared" si="7"/>
        <v>-133</v>
      </c>
    </row>
    <row r="33" spans="2:26" x14ac:dyDescent="0.2">
      <c r="B33" s="37">
        <v>25</v>
      </c>
      <c r="C33" s="120">
        <f t="shared" si="2"/>
        <v>770560.17154362472</v>
      </c>
      <c r="D33" s="120"/>
      <c r="E33" s="37">
        <v>2002</v>
      </c>
      <c r="F33" s="59">
        <v>43440</v>
      </c>
      <c r="G33" s="37" t="s">
        <v>2</v>
      </c>
      <c r="H33" s="121">
        <v>1.0133000000000001</v>
      </c>
      <c r="I33" s="121"/>
      <c r="J33" s="37">
        <f t="shared" si="0"/>
        <v>134</v>
      </c>
      <c r="K33" s="120">
        <f t="shared" si="1"/>
        <v>23116.805146308739</v>
      </c>
      <c r="L33" s="120"/>
      <c r="M33" s="60">
        <f t="shared" si="3"/>
        <v>0.17251347124110999</v>
      </c>
      <c r="N33" s="37">
        <v>2003</v>
      </c>
      <c r="O33" s="59">
        <v>43130</v>
      </c>
      <c r="P33" s="122">
        <v>1.0780000000000001</v>
      </c>
      <c r="Q33" s="123"/>
      <c r="R33" s="124">
        <f t="shared" si="4"/>
        <v>111616.21589299814</v>
      </c>
      <c r="S33" s="124"/>
      <c r="T33" s="125">
        <f t="shared" si="5"/>
        <v>646.99999999999977</v>
      </c>
      <c r="U33" s="125"/>
      <c r="W33" s="67">
        <v>1</v>
      </c>
      <c r="X33" s="36">
        <f t="shared" si="6"/>
        <v>-1.330000000000009E-2</v>
      </c>
      <c r="Y33" s="35">
        <f t="shared" si="7"/>
        <v>-134</v>
      </c>
    </row>
    <row r="34" spans="2:26" x14ac:dyDescent="0.2">
      <c r="B34" s="37">
        <v>26</v>
      </c>
      <c r="C34" s="120">
        <f t="shared" si="2"/>
        <v>882176.38743662287</v>
      </c>
      <c r="D34" s="120"/>
      <c r="E34" s="37">
        <v>2003</v>
      </c>
      <c r="F34" s="59">
        <v>43219</v>
      </c>
      <c r="G34" s="37" t="s">
        <v>2</v>
      </c>
      <c r="H34" s="121">
        <v>1.1089</v>
      </c>
      <c r="I34" s="121"/>
      <c r="J34" s="37">
        <f t="shared" si="0"/>
        <v>158.00000000000003</v>
      </c>
      <c r="K34" s="120">
        <f t="shared" si="1"/>
        <v>26465.291623098685</v>
      </c>
      <c r="L34" s="120"/>
      <c r="M34" s="60">
        <f t="shared" si="3"/>
        <v>0.16750184571581442</v>
      </c>
      <c r="N34" s="37">
        <v>2003</v>
      </c>
      <c r="O34" s="59">
        <v>43270</v>
      </c>
      <c r="P34" s="122">
        <v>1.1657</v>
      </c>
      <c r="Q34" s="123"/>
      <c r="R34" s="124">
        <f t="shared" si="4"/>
        <v>95141.048366582516</v>
      </c>
      <c r="S34" s="124"/>
      <c r="T34" s="125">
        <f t="shared" si="5"/>
        <v>567.99999999999966</v>
      </c>
      <c r="U34" s="125"/>
      <c r="W34" s="67">
        <v>1.0931</v>
      </c>
      <c r="X34" s="36">
        <f t="shared" si="6"/>
        <v>-1.5800000000000036E-2</v>
      </c>
      <c r="Y34" s="35">
        <f t="shared" si="7"/>
        <v>-158.00000000000003</v>
      </c>
    </row>
    <row r="35" spans="2:26" x14ac:dyDescent="0.2">
      <c r="B35" s="37">
        <v>27</v>
      </c>
      <c r="C35" s="120">
        <f t="shared" si="2"/>
        <v>977317.43580320536</v>
      </c>
      <c r="D35" s="120"/>
      <c r="E35" s="37">
        <v>2003</v>
      </c>
      <c r="F35" s="59">
        <v>43271</v>
      </c>
      <c r="G35" s="37" t="s">
        <v>1</v>
      </c>
      <c r="H35" s="121">
        <v>1.1548</v>
      </c>
      <c r="I35" s="121"/>
      <c r="J35" s="37">
        <f t="shared" si="0"/>
        <v>189</v>
      </c>
      <c r="K35" s="120">
        <f t="shared" si="1"/>
        <v>29319.52307409616</v>
      </c>
      <c r="L35" s="120"/>
      <c r="M35" s="60">
        <f t="shared" si="3"/>
        <v>0.15512975171479451</v>
      </c>
      <c r="N35" s="37">
        <v>2003</v>
      </c>
      <c r="O35" s="59">
        <v>43304</v>
      </c>
      <c r="P35" s="122">
        <v>1.1395999999999999</v>
      </c>
      <c r="Q35" s="123"/>
      <c r="R35" s="124">
        <f t="shared" si="4"/>
        <v>23579.722260648923</v>
      </c>
      <c r="S35" s="124"/>
      <c r="T35" s="125">
        <f t="shared" si="5"/>
        <v>152.00000000000102</v>
      </c>
      <c r="U35" s="125"/>
      <c r="W35" s="67">
        <v>1.1737</v>
      </c>
      <c r="X35" s="36">
        <f t="shared" si="6"/>
        <v>1.8899999999999917E-2</v>
      </c>
      <c r="Y35" s="35">
        <f t="shared" si="7"/>
        <v>189</v>
      </c>
    </row>
    <row r="36" spans="2:26" x14ac:dyDescent="0.2">
      <c r="B36" s="37">
        <v>28</v>
      </c>
      <c r="C36" s="120">
        <f t="shared" si="2"/>
        <v>1000897.1580638543</v>
      </c>
      <c r="D36" s="120"/>
      <c r="E36" s="37">
        <v>2003</v>
      </c>
      <c r="F36" s="59">
        <v>43379</v>
      </c>
      <c r="G36" s="37" t="s">
        <v>2</v>
      </c>
      <c r="H36" s="121">
        <v>1.1728000000000001</v>
      </c>
      <c r="I36" s="121"/>
      <c r="J36" s="37">
        <f t="shared" si="0"/>
        <v>197</v>
      </c>
      <c r="K36" s="120">
        <f t="shared" si="1"/>
        <v>30026.914741915629</v>
      </c>
      <c r="L36" s="120"/>
      <c r="M36" s="60">
        <f t="shared" si="3"/>
        <v>0.15242088701480014</v>
      </c>
      <c r="N36" s="37">
        <v>2003</v>
      </c>
      <c r="O36" s="59">
        <v>43386</v>
      </c>
      <c r="P36" s="122">
        <v>1.1685000000000001</v>
      </c>
      <c r="Q36" s="123"/>
      <c r="R36" s="124">
        <f t="shared" si="4"/>
        <v>-6554.0981416363602</v>
      </c>
      <c r="S36" s="124"/>
      <c r="T36" s="125">
        <f t="shared" si="5"/>
        <v>-197</v>
      </c>
      <c r="U36" s="125"/>
      <c r="W36" s="67">
        <v>1.1532</v>
      </c>
      <c r="X36" s="36">
        <f t="shared" si="6"/>
        <v>-1.9600000000000062E-2</v>
      </c>
      <c r="Y36" s="35">
        <f t="shared" si="7"/>
        <v>-197</v>
      </c>
    </row>
    <row r="37" spans="2:26" x14ac:dyDescent="0.2">
      <c r="B37" s="37">
        <v>29</v>
      </c>
      <c r="C37" s="120">
        <f t="shared" si="2"/>
        <v>994343.05992221797</v>
      </c>
      <c r="D37" s="120"/>
      <c r="E37" s="37">
        <v>2003</v>
      </c>
      <c r="F37" s="59">
        <v>43388</v>
      </c>
      <c r="G37" s="37" t="s">
        <v>1</v>
      </c>
      <c r="H37" s="121">
        <v>1.1588000000000001</v>
      </c>
      <c r="I37" s="121"/>
      <c r="J37" s="37">
        <f t="shared" si="0"/>
        <v>162.99999999999997</v>
      </c>
      <c r="K37" s="120">
        <f t="shared" si="1"/>
        <v>29830.291797666538</v>
      </c>
      <c r="L37" s="120"/>
      <c r="M37" s="60">
        <f t="shared" si="3"/>
        <v>0.18300792513905856</v>
      </c>
      <c r="N37" s="37">
        <v>2003</v>
      </c>
      <c r="O37" s="59">
        <v>43395</v>
      </c>
      <c r="P37" s="122">
        <v>1.1751</v>
      </c>
      <c r="Q37" s="123"/>
      <c r="R37" s="124">
        <f t="shared" si="4"/>
        <v>-29830.291797666512</v>
      </c>
      <c r="S37" s="124"/>
      <c r="T37" s="125">
        <f t="shared" si="5"/>
        <v>-162.99999999999997</v>
      </c>
      <c r="U37" s="125"/>
      <c r="W37" s="67">
        <v>1.1751</v>
      </c>
      <c r="X37" s="36">
        <f t="shared" si="6"/>
        <v>1.6299999999999981E-2</v>
      </c>
      <c r="Y37" s="35">
        <f t="shared" si="7"/>
        <v>162.99999999999997</v>
      </c>
      <c r="Z37" s="39" t="s">
        <v>116</v>
      </c>
    </row>
    <row r="38" spans="2:26" x14ac:dyDescent="0.2">
      <c r="B38" s="37">
        <v>30</v>
      </c>
      <c r="C38" s="120">
        <f t="shared" si="2"/>
        <v>964512.76812455151</v>
      </c>
      <c r="D38" s="120"/>
      <c r="E38" s="37">
        <v>2003</v>
      </c>
      <c r="F38" s="59">
        <v>43463</v>
      </c>
      <c r="G38" s="37" t="s">
        <v>2</v>
      </c>
      <c r="H38" s="121">
        <v>1.2512000000000001</v>
      </c>
      <c r="I38" s="121"/>
      <c r="J38" s="37">
        <f t="shared" si="0"/>
        <v>87.999999999999986</v>
      </c>
      <c r="K38" s="120">
        <f t="shared" si="1"/>
        <v>28935.383043736543</v>
      </c>
      <c r="L38" s="120"/>
      <c r="M38" s="60">
        <f t="shared" si="3"/>
        <v>0.32881117095155166</v>
      </c>
      <c r="N38" s="37">
        <v>2004</v>
      </c>
      <c r="O38" s="59">
        <v>43116</v>
      </c>
      <c r="P38" s="122">
        <v>1.2559</v>
      </c>
      <c r="Q38" s="123"/>
      <c r="R38" s="124">
        <f t="shared" si="4"/>
        <v>15454.125034722685</v>
      </c>
      <c r="S38" s="124"/>
      <c r="T38" s="125">
        <f t="shared" si="5"/>
        <v>46.999999999999261</v>
      </c>
      <c r="U38" s="125"/>
      <c r="W38" s="67">
        <v>1.2424999999999999</v>
      </c>
      <c r="X38" s="36">
        <f t="shared" si="6"/>
        <v>-8.7000000000001521E-3</v>
      </c>
      <c r="Y38" s="35">
        <f t="shared" si="7"/>
        <v>-87.999999999999986</v>
      </c>
    </row>
    <row r="39" spans="2:26" x14ac:dyDescent="0.2">
      <c r="B39" s="37">
        <v>31</v>
      </c>
      <c r="C39" s="120">
        <f t="shared" si="2"/>
        <v>979966.89315927424</v>
      </c>
      <c r="D39" s="120"/>
      <c r="E39" s="37">
        <v>2004</v>
      </c>
      <c r="F39" s="59">
        <v>43123</v>
      </c>
      <c r="G39" s="37" t="s">
        <v>1</v>
      </c>
      <c r="H39" s="121">
        <v>1.2564</v>
      </c>
      <c r="I39" s="121"/>
      <c r="J39" s="37">
        <f t="shared" si="0"/>
        <v>215.99999999999997</v>
      </c>
      <c r="K39" s="120">
        <f t="shared" si="1"/>
        <v>29399.006794778226</v>
      </c>
      <c r="L39" s="120"/>
      <c r="M39" s="60">
        <f t="shared" si="3"/>
        <v>0.13610651293878812</v>
      </c>
      <c r="N39" s="37">
        <v>2004</v>
      </c>
      <c r="O39" s="59">
        <v>43136</v>
      </c>
      <c r="P39" s="122">
        <v>1.2602</v>
      </c>
      <c r="Q39" s="123"/>
      <c r="R39" s="124">
        <f t="shared" si="4"/>
        <v>-5172.0474916739831</v>
      </c>
      <c r="S39" s="124"/>
      <c r="T39" s="125">
        <f t="shared" si="5"/>
        <v>-215.99999999999997</v>
      </c>
      <c r="U39" s="125"/>
      <c r="W39" s="67">
        <v>1.2779</v>
      </c>
      <c r="X39" s="36">
        <f t="shared" si="6"/>
        <v>2.1500000000000075E-2</v>
      </c>
      <c r="Y39" s="35">
        <f t="shared" si="7"/>
        <v>215.99999999999997</v>
      </c>
    </row>
    <row r="40" spans="2:26" x14ac:dyDescent="0.2">
      <c r="B40" s="37">
        <v>32</v>
      </c>
      <c r="C40" s="120">
        <f t="shared" si="2"/>
        <v>974794.84566760028</v>
      </c>
      <c r="D40" s="120"/>
      <c r="E40" s="37">
        <v>2004</v>
      </c>
      <c r="F40" s="59">
        <v>43156</v>
      </c>
      <c r="G40" s="37" t="s">
        <v>1</v>
      </c>
      <c r="H40" s="121">
        <v>1.2475000000000001</v>
      </c>
      <c r="I40" s="121"/>
      <c r="J40" s="37">
        <f t="shared" si="0"/>
        <v>236</v>
      </c>
      <c r="K40" s="120">
        <f t="shared" si="1"/>
        <v>29243.845370028008</v>
      </c>
      <c r="L40" s="120"/>
      <c r="M40" s="60">
        <f t="shared" si="3"/>
        <v>0.1239145990255424</v>
      </c>
      <c r="N40" s="37">
        <v>2004</v>
      </c>
      <c r="O40" s="59">
        <v>43177</v>
      </c>
      <c r="P40" s="122">
        <v>1.2375</v>
      </c>
      <c r="Q40" s="123"/>
      <c r="R40" s="124">
        <f t="shared" si="4"/>
        <v>12391.45990255425</v>
      </c>
      <c r="S40" s="124"/>
      <c r="T40" s="125">
        <f t="shared" si="5"/>
        <v>100.00000000000009</v>
      </c>
      <c r="U40" s="125"/>
      <c r="W40" s="67">
        <v>1.2710999999999999</v>
      </c>
      <c r="X40" s="36">
        <f t="shared" si="6"/>
        <v>2.3599999999999843E-2</v>
      </c>
      <c r="Y40" s="35">
        <f t="shared" si="7"/>
        <v>236</v>
      </c>
    </row>
    <row r="41" spans="2:26" x14ac:dyDescent="0.2">
      <c r="B41" s="37">
        <v>33</v>
      </c>
      <c r="C41" s="120">
        <f t="shared" si="2"/>
        <v>987186.30557015457</v>
      </c>
      <c r="D41" s="120"/>
      <c r="E41" s="37">
        <v>2004</v>
      </c>
      <c r="F41" s="59">
        <v>43183</v>
      </c>
      <c r="G41" s="37" t="s">
        <v>1</v>
      </c>
      <c r="H41" s="121">
        <v>1.2013</v>
      </c>
      <c r="I41" s="121"/>
      <c r="J41" s="37">
        <f t="shared" si="0"/>
        <v>359</v>
      </c>
      <c r="K41" s="120">
        <f t="shared" si="1"/>
        <v>29615.589167104637</v>
      </c>
      <c r="L41" s="120"/>
      <c r="M41" s="60">
        <f t="shared" si="3"/>
        <v>8.2494677345695364E-2</v>
      </c>
      <c r="N41" s="37">
        <v>2004</v>
      </c>
      <c r="O41" s="59">
        <v>43183</v>
      </c>
      <c r="P41" s="122">
        <v>1.2371000000000001</v>
      </c>
      <c r="Q41" s="123"/>
      <c r="R41" s="124">
        <f t="shared" si="4"/>
        <v>-29533.094489758983</v>
      </c>
      <c r="S41" s="124"/>
      <c r="T41" s="125">
        <f t="shared" si="5"/>
        <v>-359</v>
      </c>
      <c r="U41" s="125"/>
      <c r="W41" s="67">
        <v>1.2371000000000001</v>
      </c>
      <c r="X41" s="36">
        <f t="shared" si="6"/>
        <v>3.5800000000000054E-2</v>
      </c>
      <c r="Y41" s="35">
        <f t="shared" si="7"/>
        <v>359</v>
      </c>
    </row>
    <row r="42" spans="2:26" x14ac:dyDescent="0.2">
      <c r="B42" s="37">
        <v>34</v>
      </c>
      <c r="C42" s="120">
        <f t="shared" si="2"/>
        <v>957653.21108039562</v>
      </c>
      <c r="D42" s="120"/>
      <c r="E42" s="37">
        <v>2004</v>
      </c>
      <c r="F42" s="59">
        <v>43192</v>
      </c>
      <c r="G42" s="37" t="s">
        <v>1</v>
      </c>
      <c r="H42" s="121">
        <v>1.21</v>
      </c>
      <c r="I42" s="121"/>
      <c r="J42" s="37">
        <f t="shared" si="0"/>
        <v>275</v>
      </c>
      <c r="K42" s="120">
        <f t="shared" si="1"/>
        <v>28729.596332411867</v>
      </c>
      <c r="L42" s="120"/>
      <c r="M42" s="60">
        <f t="shared" si="3"/>
        <v>0.10447125939058861</v>
      </c>
      <c r="N42" s="37">
        <v>2004</v>
      </c>
      <c r="O42" s="59">
        <v>43224</v>
      </c>
      <c r="P42" s="122">
        <v>1.2012</v>
      </c>
      <c r="Q42" s="123"/>
      <c r="R42" s="124">
        <f t="shared" si="4"/>
        <v>9193.470826371713</v>
      </c>
      <c r="S42" s="124"/>
      <c r="T42" s="125">
        <f t="shared" si="5"/>
        <v>87.99999999999919</v>
      </c>
      <c r="U42" s="125"/>
      <c r="W42" s="67">
        <v>1.2374000000000001</v>
      </c>
      <c r="X42" s="36">
        <f t="shared" si="6"/>
        <v>2.7400000000000091E-2</v>
      </c>
      <c r="Y42" s="35">
        <f t="shared" si="7"/>
        <v>275</v>
      </c>
    </row>
    <row r="43" spans="2:26" x14ac:dyDescent="0.2">
      <c r="B43" s="37">
        <v>35</v>
      </c>
      <c r="C43" s="120">
        <f t="shared" si="2"/>
        <v>966846.68190676731</v>
      </c>
      <c r="D43" s="120"/>
      <c r="E43" s="37">
        <v>2004</v>
      </c>
      <c r="F43" s="59">
        <v>43224</v>
      </c>
      <c r="G43" s="37" t="s">
        <v>2</v>
      </c>
      <c r="H43" s="121">
        <v>1.212</v>
      </c>
      <c r="I43" s="121"/>
      <c r="J43" s="37">
        <f t="shared" si="0"/>
        <v>191</v>
      </c>
      <c r="K43" s="120">
        <f t="shared" si="1"/>
        <v>29005.400457203017</v>
      </c>
      <c r="L43" s="120"/>
      <c r="M43" s="60">
        <f t="shared" si="3"/>
        <v>0.15186073537802627</v>
      </c>
      <c r="N43" s="37">
        <v>2004</v>
      </c>
      <c r="O43" s="59">
        <v>43227</v>
      </c>
      <c r="P43" s="122">
        <v>1.1929000000000001</v>
      </c>
      <c r="Q43" s="123"/>
      <c r="R43" s="124">
        <f t="shared" si="4"/>
        <v>-29005.400457202857</v>
      </c>
      <c r="S43" s="124"/>
      <c r="T43" s="125">
        <f t="shared" si="5"/>
        <v>-191</v>
      </c>
      <c r="U43" s="125"/>
      <c r="W43" s="67">
        <v>1.1929000000000001</v>
      </c>
      <c r="X43" s="36">
        <f t="shared" si="6"/>
        <v>-1.9099999999999895E-2</v>
      </c>
      <c r="Y43" s="35">
        <f t="shared" si="7"/>
        <v>-191</v>
      </c>
    </row>
    <row r="44" spans="2:26" x14ac:dyDescent="0.2">
      <c r="B44" s="37">
        <v>36</v>
      </c>
      <c r="C44" s="120">
        <f t="shared" si="2"/>
        <v>937841.2814495645</v>
      </c>
      <c r="D44" s="120"/>
      <c r="E44" s="37">
        <v>2004</v>
      </c>
      <c r="F44" s="59">
        <v>43283</v>
      </c>
      <c r="G44" s="37" t="s">
        <v>2</v>
      </c>
      <c r="H44" s="121">
        <v>1.2330000000000001</v>
      </c>
      <c r="I44" s="121"/>
      <c r="J44" s="37">
        <f t="shared" si="0"/>
        <v>185.99999999999997</v>
      </c>
      <c r="K44" s="120">
        <f t="shared" si="1"/>
        <v>28135.238443486935</v>
      </c>
      <c r="L44" s="120"/>
      <c r="M44" s="60">
        <f t="shared" si="3"/>
        <v>0.15126472281444592</v>
      </c>
      <c r="N44" s="37">
        <v>2004</v>
      </c>
      <c r="O44" s="59">
        <v>43301</v>
      </c>
      <c r="P44" s="122">
        <v>1.2316</v>
      </c>
      <c r="Q44" s="123"/>
      <c r="R44" s="124">
        <f t="shared" si="4"/>
        <v>-2117.7061194023454</v>
      </c>
      <c r="S44" s="124"/>
      <c r="T44" s="125">
        <f t="shared" si="5"/>
        <v>-185.99999999999997</v>
      </c>
      <c r="U44" s="125"/>
      <c r="W44" s="67">
        <v>1.2144999999999999</v>
      </c>
      <c r="X44" s="36">
        <f t="shared" si="6"/>
        <v>-1.8500000000000183E-2</v>
      </c>
      <c r="Y44" s="35">
        <f t="shared" si="7"/>
        <v>-185.99999999999997</v>
      </c>
    </row>
    <row r="45" spans="2:26" x14ac:dyDescent="0.2">
      <c r="B45" s="37">
        <v>37</v>
      </c>
      <c r="C45" s="120">
        <f t="shared" si="2"/>
        <v>935723.57533016219</v>
      </c>
      <c r="D45" s="120"/>
      <c r="E45" s="37">
        <v>2004</v>
      </c>
      <c r="F45" s="59">
        <v>43407</v>
      </c>
      <c r="G45" s="37" t="s">
        <v>2</v>
      </c>
      <c r="H45" s="121">
        <v>1.2834000000000001</v>
      </c>
      <c r="I45" s="121"/>
      <c r="J45" s="37">
        <f t="shared" si="0"/>
        <v>177</v>
      </c>
      <c r="K45" s="120">
        <f t="shared" si="1"/>
        <v>28071.707259904866</v>
      </c>
      <c r="L45" s="120"/>
      <c r="M45" s="60">
        <f t="shared" si="3"/>
        <v>0.1585972161576546</v>
      </c>
      <c r="N45" s="37">
        <v>2004</v>
      </c>
      <c r="O45" s="59">
        <v>43442</v>
      </c>
      <c r="P45" s="122">
        <v>1.3236000000000001</v>
      </c>
      <c r="Q45" s="123"/>
      <c r="R45" s="124">
        <f t="shared" si="4"/>
        <v>63756.08089537717</v>
      </c>
      <c r="S45" s="124"/>
      <c r="T45" s="125">
        <f t="shared" si="5"/>
        <v>402.00000000000011</v>
      </c>
      <c r="U45" s="125"/>
      <c r="W45" s="67">
        <v>1.2657</v>
      </c>
      <c r="X45" s="36">
        <f t="shared" si="6"/>
        <v>-1.7700000000000049E-2</v>
      </c>
      <c r="Y45" s="35">
        <f t="shared" si="7"/>
        <v>-177</v>
      </c>
    </row>
    <row r="46" spans="2:26" x14ac:dyDescent="0.2">
      <c r="B46" s="37">
        <v>38</v>
      </c>
      <c r="C46" s="120">
        <f t="shared" si="2"/>
        <v>999479.65622553939</v>
      </c>
      <c r="D46" s="120"/>
      <c r="E46" s="37">
        <v>2005</v>
      </c>
      <c r="F46" s="59">
        <v>43163</v>
      </c>
      <c r="G46" s="37" t="s">
        <v>2</v>
      </c>
      <c r="H46" s="121">
        <v>1.3259000000000001</v>
      </c>
      <c r="I46" s="121"/>
      <c r="J46" s="37">
        <f t="shared" si="0"/>
        <v>164</v>
      </c>
      <c r="K46" s="120">
        <f t="shared" si="1"/>
        <v>29984.389686766182</v>
      </c>
      <c r="L46" s="120"/>
      <c r="M46" s="60">
        <f t="shared" si="3"/>
        <v>0.1828316444315011</v>
      </c>
      <c r="N46" s="37">
        <v>2005</v>
      </c>
      <c r="O46" s="59">
        <v>43177</v>
      </c>
      <c r="P46" s="122">
        <v>1.3294999999999999</v>
      </c>
      <c r="Q46" s="123"/>
      <c r="R46" s="124">
        <f t="shared" si="4"/>
        <v>6581.939199533721</v>
      </c>
      <c r="S46" s="124"/>
      <c r="T46" s="125">
        <f t="shared" si="5"/>
        <v>35.999999999998252</v>
      </c>
      <c r="U46" s="125"/>
      <c r="W46" s="67">
        <v>1.3095000000000001</v>
      </c>
      <c r="X46" s="36">
        <f t="shared" si="6"/>
        <v>-1.639999999999997E-2</v>
      </c>
      <c r="Y46" s="35">
        <f t="shared" si="7"/>
        <v>-164</v>
      </c>
    </row>
    <row r="47" spans="2:26" x14ac:dyDescent="0.2">
      <c r="B47" s="37">
        <v>39</v>
      </c>
      <c r="C47" s="120">
        <f t="shared" si="2"/>
        <v>1006061.5954250731</v>
      </c>
      <c r="D47" s="120"/>
      <c r="E47" s="37">
        <v>2005</v>
      </c>
      <c r="F47" s="59">
        <v>43202</v>
      </c>
      <c r="G47" s="37" t="s">
        <v>1</v>
      </c>
      <c r="H47" s="121">
        <v>1.2861</v>
      </c>
      <c r="I47" s="121"/>
      <c r="J47" s="37">
        <f t="shared" si="0"/>
        <v>157</v>
      </c>
      <c r="K47" s="120">
        <f t="shared" si="1"/>
        <v>30181.847862752191</v>
      </c>
      <c r="L47" s="120"/>
      <c r="M47" s="60">
        <f t="shared" si="3"/>
        <v>0.1922410691895044</v>
      </c>
      <c r="N47" s="37">
        <v>2005</v>
      </c>
      <c r="O47" s="59">
        <v>43208</v>
      </c>
      <c r="P47" s="122">
        <v>1.3017000000000001</v>
      </c>
      <c r="Q47" s="123"/>
      <c r="R47" s="124">
        <f t="shared" si="4"/>
        <v>-29989.606793562798</v>
      </c>
      <c r="S47" s="124"/>
      <c r="T47" s="125">
        <f t="shared" si="5"/>
        <v>-157</v>
      </c>
      <c r="U47" s="125"/>
      <c r="W47" s="67">
        <v>1.3017000000000001</v>
      </c>
      <c r="X47" s="36">
        <f t="shared" si="6"/>
        <v>1.5600000000000058E-2</v>
      </c>
      <c r="Y47" s="35">
        <f t="shared" si="7"/>
        <v>157</v>
      </c>
      <c r="Z47" s="39" t="s">
        <v>117</v>
      </c>
    </row>
    <row r="48" spans="2:26" x14ac:dyDescent="0.2">
      <c r="B48" s="37">
        <v>40</v>
      </c>
      <c r="C48" s="120">
        <f t="shared" si="2"/>
        <v>976071.98863151029</v>
      </c>
      <c r="D48" s="120"/>
      <c r="E48" s="37">
        <v>2005</v>
      </c>
      <c r="F48" s="59">
        <v>43205</v>
      </c>
      <c r="G48" s="37" t="s">
        <v>2</v>
      </c>
      <c r="H48" s="121">
        <v>1.2941</v>
      </c>
      <c r="I48" s="121"/>
      <c r="J48" s="37">
        <f t="shared" si="0"/>
        <v>164</v>
      </c>
      <c r="K48" s="120">
        <f t="shared" si="1"/>
        <v>29282.159658945307</v>
      </c>
      <c r="L48" s="120"/>
      <c r="M48" s="60">
        <f t="shared" si="3"/>
        <v>0.17854975401795919</v>
      </c>
      <c r="N48" s="37">
        <v>2005</v>
      </c>
      <c r="O48" s="59">
        <v>43226</v>
      </c>
      <c r="P48" s="122">
        <v>1.2827</v>
      </c>
      <c r="Q48" s="123"/>
      <c r="R48" s="124">
        <f t="shared" si="4"/>
        <v>-20354.671958047486</v>
      </c>
      <c r="S48" s="124"/>
      <c r="T48" s="125">
        <f t="shared" si="5"/>
        <v>-164</v>
      </c>
      <c r="U48" s="125"/>
      <c r="W48" s="67">
        <v>1.2777000000000001</v>
      </c>
      <c r="X48" s="36">
        <f t="shared" si="6"/>
        <v>-1.639999999999997E-2</v>
      </c>
      <c r="Y48" s="35">
        <f t="shared" si="7"/>
        <v>-164</v>
      </c>
    </row>
    <row r="49" spans="2:26" x14ac:dyDescent="0.2">
      <c r="B49" s="37">
        <v>41</v>
      </c>
      <c r="C49" s="120">
        <f t="shared" si="2"/>
        <v>955717.31667346286</v>
      </c>
      <c r="D49" s="120"/>
      <c r="E49" s="37">
        <v>2005</v>
      </c>
      <c r="F49" s="59">
        <v>43231</v>
      </c>
      <c r="G49" s="37" t="s">
        <v>1</v>
      </c>
      <c r="H49" s="121">
        <v>1.2775000000000001</v>
      </c>
      <c r="I49" s="121"/>
      <c r="J49" s="37">
        <f t="shared" si="0"/>
        <v>140</v>
      </c>
      <c r="K49" s="120">
        <f t="shared" si="1"/>
        <v>28671.519500203885</v>
      </c>
      <c r="L49" s="120"/>
      <c r="M49" s="60">
        <f t="shared" si="3"/>
        <v>0.20479656785859918</v>
      </c>
      <c r="N49" s="37">
        <v>2005</v>
      </c>
      <c r="O49" s="59">
        <v>43293</v>
      </c>
      <c r="P49" s="122">
        <v>1.2185999999999999</v>
      </c>
      <c r="Q49" s="123"/>
      <c r="R49" s="124">
        <f t="shared" si="4"/>
        <v>120625.17846871528</v>
      </c>
      <c r="S49" s="124"/>
      <c r="T49" s="125">
        <f t="shared" si="5"/>
        <v>589.00000000000171</v>
      </c>
      <c r="U49" s="125"/>
      <c r="W49" s="67">
        <v>1.2915000000000001</v>
      </c>
      <c r="X49" s="36">
        <f t="shared" si="6"/>
        <v>1.4000000000000012E-2</v>
      </c>
      <c r="Y49" s="35">
        <f t="shared" si="7"/>
        <v>140</v>
      </c>
    </row>
    <row r="50" spans="2:26" x14ac:dyDescent="0.2">
      <c r="B50" s="37">
        <v>42</v>
      </c>
      <c r="C50" s="120">
        <f t="shared" si="2"/>
        <v>1076342.4951421781</v>
      </c>
      <c r="D50" s="120"/>
      <c r="E50" s="37">
        <v>2005</v>
      </c>
      <c r="F50" s="59">
        <v>43301</v>
      </c>
      <c r="G50" s="37" t="s">
        <v>2</v>
      </c>
      <c r="H50" s="121">
        <v>1.2182999999999999</v>
      </c>
      <c r="I50" s="121"/>
      <c r="J50" s="37">
        <f t="shared" si="0"/>
        <v>188</v>
      </c>
      <c r="K50" s="120">
        <f t="shared" si="1"/>
        <v>32290.274854265343</v>
      </c>
      <c r="L50" s="120"/>
      <c r="M50" s="60">
        <f t="shared" si="3"/>
        <v>0.17175678113970927</v>
      </c>
      <c r="N50" s="37">
        <v>2005</v>
      </c>
      <c r="O50" s="59">
        <v>43307</v>
      </c>
      <c r="P50" s="122">
        <v>1.1995</v>
      </c>
      <c r="Q50" s="123"/>
      <c r="R50" s="124">
        <f t="shared" si="4"/>
        <v>-32290.274854265215</v>
      </c>
      <c r="S50" s="124"/>
      <c r="T50" s="125">
        <f t="shared" si="5"/>
        <v>-188</v>
      </c>
      <c r="U50" s="125"/>
      <c r="W50" s="67">
        <v>1.1995</v>
      </c>
      <c r="X50" s="36">
        <f t="shared" si="6"/>
        <v>-1.8799999999999928E-2</v>
      </c>
      <c r="Y50" s="35">
        <f t="shared" si="7"/>
        <v>-188</v>
      </c>
    </row>
    <row r="51" spans="2:26" x14ac:dyDescent="0.2">
      <c r="B51" s="37">
        <v>43</v>
      </c>
      <c r="C51" s="120">
        <f t="shared" si="2"/>
        <v>1044052.2202879129</v>
      </c>
      <c r="D51" s="120"/>
      <c r="E51" s="37">
        <v>2005</v>
      </c>
      <c r="F51" s="59">
        <v>43343</v>
      </c>
      <c r="G51" s="37" t="s">
        <v>2</v>
      </c>
      <c r="H51" s="121">
        <v>1.2353000000000001</v>
      </c>
      <c r="I51" s="121"/>
      <c r="J51" s="37">
        <f t="shared" si="0"/>
        <v>171</v>
      </c>
      <c r="K51" s="120">
        <f t="shared" si="1"/>
        <v>31321.566608637386</v>
      </c>
      <c r="L51" s="120"/>
      <c r="M51" s="60">
        <f t="shared" si="3"/>
        <v>0.1831670561908619</v>
      </c>
      <c r="N51" s="37">
        <v>2005</v>
      </c>
      <c r="O51" s="59">
        <v>43362</v>
      </c>
      <c r="P51" s="122">
        <v>1.2182999999999999</v>
      </c>
      <c r="Q51" s="123"/>
      <c r="R51" s="124">
        <f t="shared" si="4"/>
        <v>-31138.399552446757</v>
      </c>
      <c r="S51" s="124"/>
      <c r="T51" s="125">
        <f t="shared" si="5"/>
        <v>-171</v>
      </c>
      <c r="U51" s="125"/>
      <c r="W51" s="67">
        <v>1.2182999999999999</v>
      </c>
      <c r="X51" s="36">
        <f t="shared" si="6"/>
        <v>-1.7000000000000126E-2</v>
      </c>
      <c r="Y51" s="35">
        <f t="shared" si="7"/>
        <v>-171</v>
      </c>
    </row>
    <row r="52" spans="2:26" x14ac:dyDescent="0.2">
      <c r="B52" s="37">
        <v>44</v>
      </c>
      <c r="C52" s="120">
        <f t="shared" si="2"/>
        <v>1012913.8207354661</v>
      </c>
      <c r="D52" s="120"/>
      <c r="E52" s="37">
        <v>2005</v>
      </c>
      <c r="F52" s="59">
        <v>43407</v>
      </c>
      <c r="G52" s="37" t="s">
        <v>1</v>
      </c>
      <c r="H52" s="121">
        <v>1.1935</v>
      </c>
      <c r="I52" s="121"/>
      <c r="J52" s="37">
        <f t="shared" si="0"/>
        <v>145</v>
      </c>
      <c r="K52" s="120">
        <f t="shared" si="1"/>
        <v>30387.414622063981</v>
      </c>
      <c r="L52" s="120"/>
      <c r="M52" s="60">
        <f t="shared" si="3"/>
        <v>0.20956837670388953</v>
      </c>
      <c r="N52" s="37">
        <v>2005</v>
      </c>
      <c r="O52" s="59">
        <v>43422</v>
      </c>
      <c r="P52" s="122">
        <v>1.1794</v>
      </c>
      <c r="Q52" s="123"/>
      <c r="R52" s="124">
        <f t="shared" si="4"/>
        <v>29549.141115248425</v>
      </c>
      <c r="S52" s="124"/>
      <c r="T52" s="125">
        <f t="shared" si="5"/>
        <v>141</v>
      </c>
      <c r="U52" s="125"/>
      <c r="W52" s="67">
        <v>1.208</v>
      </c>
      <c r="X52" s="36">
        <f t="shared" si="6"/>
        <v>1.4499999999999957E-2</v>
      </c>
      <c r="Y52" s="35">
        <f t="shared" si="7"/>
        <v>145</v>
      </c>
    </row>
    <row r="53" spans="2:26" x14ac:dyDescent="0.2">
      <c r="B53" s="37">
        <v>45</v>
      </c>
      <c r="C53" s="120">
        <f t="shared" si="2"/>
        <v>1042462.9618507145</v>
      </c>
      <c r="D53" s="120"/>
      <c r="E53" s="37">
        <v>2005</v>
      </c>
      <c r="F53" s="59">
        <v>43435</v>
      </c>
      <c r="G53" s="37" t="s">
        <v>1</v>
      </c>
      <c r="H53" s="121">
        <v>1.1689000000000001</v>
      </c>
      <c r="I53" s="121"/>
      <c r="J53" s="37">
        <f t="shared" si="0"/>
        <v>110</v>
      </c>
      <c r="K53" s="120">
        <f t="shared" si="1"/>
        <v>31273.888855521436</v>
      </c>
      <c r="L53" s="120"/>
      <c r="M53" s="60">
        <f t="shared" si="3"/>
        <v>0.28430808050474032</v>
      </c>
      <c r="N53" s="37">
        <v>2005</v>
      </c>
      <c r="O53" s="59">
        <v>43439</v>
      </c>
      <c r="P53" s="122">
        <v>1.1798999999999999</v>
      </c>
      <c r="Q53" s="123"/>
      <c r="R53" s="124">
        <f t="shared" si="4"/>
        <v>-31273.888855521149</v>
      </c>
      <c r="S53" s="124"/>
      <c r="T53" s="125">
        <f t="shared" si="5"/>
        <v>-110</v>
      </c>
      <c r="U53" s="125"/>
      <c r="W53" s="67">
        <v>1.1798999999999999</v>
      </c>
      <c r="X53" s="36">
        <f t="shared" si="6"/>
        <v>1.0999999999999899E-2</v>
      </c>
      <c r="Y53" s="35">
        <f t="shared" si="7"/>
        <v>110</v>
      </c>
    </row>
    <row r="54" spans="2:26" x14ac:dyDescent="0.2">
      <c r="B54" s="37">
        <v>46</v>
      </c>
      <c r="C54" s="120">
        <f t="shared" si="2"/>
        <v>1011189.0729951934</v>
      </c>
      <c r="D54" s="120"/>
      <c r="E54" s="37">
        <v>2006</v>
      </c>
      <c r="F54" s="59">
        <v>43103</v>
      </c>
      <c r="G54" s="37" t="s">
        <v>2</v>
      </c>
      <c r="H54" s="121">
        <v>1.2032</v>
      </c>
      <c r="I54" s="121"/>
      <c r="J54" s="37">
        <f t="shared" si="0"/>
        <v>222</v>
      </c>
      <c r="K54" s="120">
        <f t="shared" si="1"/>
        <v>30335.672189855803</v>
      </c>
      <c r="L54" s="120"/>
      <c r="M54" s="60">
        <f t="shared" si="3"/>
        <v>0.13664717202637749</v>
      </c>
      <c r="N54" s="37">
        <v>2006</v>
      </c>
      <c r="O54" s="59">
        <v>43109</v>
      </c>
      <c r="P54" s="122">
        <v>1.2062999999999999</v>
      </c>
      <c r="Q54" s="123"/>
      <c r="R54" s="124">
        <f t="shared" si="4"/>
        <v>4236.0623328175388</v>
      </c>
      <c r="S54" s="124"/>
      <c r="T54" s="125">
        <f t="shared" si="5"/>
        <v>30.999999999998806</v>
      </c>
      <c r="U54" s="125"/>
      <c r="W54" s="67">
        <v>1.181</v>
      </c>
      <c r="X54" s="36">
        <f t="shared" si="6"/>
        <v>-2.2199999999999998E-2</v>
      </c>
      <c r="Y54" s="35">
        <f t="shared" si="7"/>
        <v>-222</v>
      </c>
    </row>
    <row r="55" spans="2:26" x14ac:dyDescent="0.2">
      <c r="B55" s="37">
        <v>47</v>
      </c>
      <c r="C55" s="120">
        <f t="shared" si="2"/>
        <v>1015425.135328011</v>
      </c>
      <c r="D55" s="120"/>
      <c r="E55" s="37">
        <v>2006</v>
      </c>
      <c r="F55" s="59">
        <v>43120</v>
      </c>
      <c r="G55" s="37" t="s">
        <v>2</v>
      </c>
      <c r="H55" s="121">
        <v>1.2137</v>
      </c>
      <c r="I55" s="121"/>
      <c r="J55" s="37">
        <f t="shared" si="0"/>
        <v>98.999999999999986</v>
      </c>
      <c r="K55" s="120">
        <f t="shared" si="1"/>
        <v>30462.754059840328</v>
      </c>
      <c r="L55" s="120"/>
      <c r="M55" s="60">
        <f t="shared" si="3"/>
        <v>0.30770458646303367</v>
      </c>
      <c r="N55" s="37">
        <v>2006</v>
      </c>
      <c r="O55" s="59">
        <v>43132</v>
      </c>
      <c r="P55" s="122">
        <v>1.2060999999999999</v>
      </c>
      <c r="Q55" s="123"/>
      <c r="R55" s="124">
        <f t="shared" si="4"/>
        <v>-23385.548571190717</v>
      </c>
      <c r="S55" s="124"/>
      <c r="T55" s="125">
        <f t="shared" si="5"/>
        <v>-98.999999999999986</v>
      </c>
      <c r="U55" s="125"/>
      <c r="W55" s="67">
        <v>1.2039</v>
      </c>
      <c r="X55" s="36">
        <f t="shared" si="6"/>
        <v>-9.8000000000000309E-3</v>
      </c>
      <c r="Y55" s="35">
        <f t="shared" si="7"/>
        <v>-98.999999999999986</v>
      </c>
      <c r="Z55" s="39" t="s">
        <v>116</v>
      </c>
    </row>
    <row r="56" spans="2:26" x14ac:dyDescent="0.2">
      <c r="B56" s="37">
        <v>48</v>
      </c>
      <c r="C56" s="120">
        <f t="shared" si="2"/>
        <v>992039.58675682032</v>
      </c>
      <c r="D56" s="120"/>
      <c r="E56" s="37">
        <v>2006</v>
      </c>
      <c r="F56" s="59">
        <v>43155</v>
      </c>
      <c r="G56" s="37" t="s">
        <v>1</v>
      </c>
      <c r="H56" s="121">
        <v>1.1860999999999999</v>
      </c>
      <c r="I56" s="121"/>
      <c r="J56" s="37">
        <f t="shared" si="0"/>
        <v>70</v>
      </c>
      <c r="K56" s="120">
        <f t="shared" si="1"/>
        <v>29761.187602704609</v>
      </c>
      <c r="L56" s="120"/>
      <c r="M56" s="60">
        <f t="shared" si="3"/>
        <v>0.42515982289578014</v>
      </c>
      <c r="N56" s="37">
        <v>2006</v>
      </c>
      <c r="O56" s="59">
        <v>43159</v>
      </c>
      <c r="P56" s="122">
        <v>1.1930000000000001</v>
      </c>
      <c r="Q56" s="123"/>
      <c r="R56" s="124">
        <f t="shared" si="4"/>
        <v>-29336.027779809374</v>
      </c>
      <c r="S56" s="124"/>
      <c r="T56" s="125">
        <f t="shared" si="5"/>
        <v>-70</v>
      </c>
      <c r="U56" s="125"/>
      <c r="W56" s="67">
        <v>1.1930000000000001</v>
      </c>
      <c r="X56" s="36">
        <f t="shared" si="6"/>
        <v>6.9000000000001283E-3</v>
      </c>
      <c r="Y56" s="35">
        <f t="shared" si="7"/>
        <v>70</v>
      </c>
    </row>
    <row r="57" spans="2:26" x14ac:dyDescent="0.2">
      <c r="B57" s="37">
        <v>49</v>
      </c>
      <c r="C57" s="120">
        <f t="shared" si="2"/>
        <v>962703.55897701089</v>
      </c>
      <c r="D57" s="120"/>
      <c r="E57" s="37">
        <v>2006</v>
      </c>
      <c r="F57" s="59">
        <v>43161</v>
      </c>
      <c r="G57" s="37" t="s">
        <v>2</v>
      </c>
      <c r="H57" s="121">
        <v>1.2041999999999999</v>
      </c>
      <c r="I57" s="121"/>
      <c r="J57" s="37">
        <f t="shared" si="0"/>
        <v>132</v>
      </c>
      <c r="K57" s="120">
        <f t="shared" si="1"/>
        <v>28881.106769310325</v>
      </c>
      <c r="L57" s="120"/>
      <c r="M57" s="60">
        <f t="shared" si="3"/>
        <v>0.2187962634038661</v>
      </c>
      <c r="N57" s="37">
        <v>2006</v>
      </c>
      <c r="O57" s="59">
        <v>43166</v>
      </c>
      <c r="P57" s="122">
        <v>1.1910000000000001</v>
      </c>
      <c r="Q57" s="123"/>
      <c r="R57" s="124">
        <f t="shared" si="4"/>
        <v>-28881.106769310056</v>
      </c>
      <c r="S57" s="124"/>
      <c r="T57" s="125">
        <f t="shared" si="5"/>
        <v>-132</v>
      </c>
      <c r="U57" s="125"/>
      <c r="W57" s="67">
        <v>1.1910000000000001</v>
      </c>
      <c r="X57" s="36">
        <f t="shared" si="6"/>
        <v>-1.3199999999999878E-2</v>
      </c>
      <c r="Y57" s="35">
        <f t="shared" si="7"/>
        <v>-132</v>
      </c>
    </row>
    <row r="58" spans="2:26" x14ac:dyDescent="0.2">
      <c r="B58" s="37">
        <v>50</v>
      </c>
      <c r="C58" s="120">
        <f t="shared" si="2"/>
        <v>933822.45220770082</v>
      </c>
      <c r="D58" s="120"/>
      <c r="E58" s="37">
        <v>2006</v>
      </c>
      <c r="F58" s="59">
        <v>43280</v>
      </c>
      <c r="G58" s="37" t="s">
        <v>2</v>
      </c>
      <c r="H58" s="121">
        <v>1.2670999999999999</v>
      </c>
      <c r="I58" s="121"/>
      <c r="J58" s="37">
        <f t="shared" si="0"/>
        <v>152</v>
      </c>
      <c r="K58" s="120">
        <f t="shared" si="1"/>
        <v>28014.673566231024</v>
      </c>
      <c r="L58" s="120"/>
      <c r="M58" s="60">
        <f t="shared" si="3"/>
        <v>0.1843070629357304</v>
      </c>
      <c r="N58" s="37">
        <v>2006</v>
      </c>
      <c r="O58" s="59">
        <v>43293</v>
      </c>
      <c r="P58" s="122">
        <v>1.2706</v>
      </c>
      <c r="Q58" s="123"/>
      <c r="R58" s="124">
        <f t="shared" si="4"/>
        <v>6450.7472027506719</v>
      </c>
      <c r="S58" s="124"/>
      <c r="T58" s="125">
        <f t="shared" si="5"/>
        <v>35.000000000000583</v>
      </c>
      <c r="U58" s="125"/>
      <c r="W58" s="67">
        <v>1.2519</v>
      </c>
      <c r="X58" s="36">
        <f t="shared" si="6"/>
        <v>-1.519999999999988E-2</v>
      </c>
      <c r="Y58" s="35">
        <f t="shared" si="7"/>
        <v>-152</v>
      </c>
    </row>
    <row r="59" spans="2:26" x14ac:dyDescent="0.2">
      <c r="B59" s="37">
        <v>51</v>
      </c>
      <c r="C59" s="120">
        <f t="shared" si="2"/>
        <v>940273.19941045146</v>
      </c>
      <c r="D59" s="120"/>
      <c r="E59" s="37">
        <v>2006</v>
      </c>
      <c r="F59" s="59">
        <v>43293</v>
      </c>
      <c r="G59" s="37" t="s">
        <v>1</v>
      </c>
      <c r="H59" s="121">
        <v>1.2678</v>
      </c>
      <c r="I59" s="121"/>
      <c r="J59" s="37">
        <f t="shared" si="0"/>
        <v>102.00000000000001</v>
      </c>
      <c r="K59" s="120">
        <f t="shared" si="1"/>
        <v>28208.195982313544</v>
      </c>
      <c r="L59" s="120"/>
      <c r="M59" s="60">
        <f t="shared" si="3"/>
        <v>0.27655094100307392</v>
      </c>
      <c r="N59" s="37">
        <v>2006</v>
      </c>
      <c r="O59" s="59">
        <v>43307</v>
      </c>
      <c r="P59" s="122">
        <v>1.2705</v>
      </c>
      <c r="Q59" s="123"/>
      <c r="R59" s="124">
        <f t="shared" si="4"/>
        <v>-7466.8754070827872</v>
      </c>
      <c r="S59" s="124"/>
      <c r="T59" s="125">
        <f t="shared" si="5"/>
        <v>-102.00000000000001</v>
      </c>
      <c r="U59" s="125"/>
      <c r="W59" s="67">
        <v>1.278</v>
      </c>
      <c r="X59" s="36">
        <f t="shared" si="6"/>
        <v>1.0199999999999987E-2</v>
      </c>
      <c r="Y59" s="35">
        <f t="shared" si="7"/>
        <v>102.00000000000001</v>
      </c>
    </row>
    <row r="60" spans="2:26" x14ac:dyDescent="0.2">
      <c r="B60" s="37">
        <v>52</v>
      </c>
      <c r="C60" s="120">
        <f t="shared" si="2"/>
        <v>932806.32400336862</v>
      </c>
      <c r="D60" s="120"/>
      <c r="E60" s="37">
        <v>2006</v>
      </c>
      <c r="F60" s="59">
        <v>43327</v>
      </c>
      <c r="G60" s="37" t="s">
        <v>2</v>
      </c>
      <c r="H60" s="121">
        <v>1.2803</v>
      </c>
      <c r="I60" s="121"/>
      <c r="J60" s="37">
        <f t="shared" si="0"/>
        <v>105</v>
      </c>
      <c r="K60" s="120">
        <f t="shared" si="1"/>
        <v>27984.189720101058</v>
      </c>
      <c r="L60" s="120"/>
      <c r="M60" s="60">
        <f t="shared" si="3"/>
        <v>0.26651609257239101</v>
      </c>
      <c r="N60" s="37">
        <v>2006</v>
      </c>
      <c r="O60" s="59">
        <v>43335</v>
      </c>
      <c r="P60" s="122">
        <v>1.2782</v>
      </c>
      <c r="Q60" s="123"/>
      <c r="R60" s="124">
        <f t="shared" si="4"/>
        <v>-5596.8379440201861</v>
      </c>
      <c r="S60" s="124"/>
      <c r="T60" s="125">
        <f t="shared" si="5"/>
        <v>-105</v>
      </c>
      <c r="U60" s="125"/>
      <c r="W60" s="67">
        <v>1.2698</v>
      </c>
      <c r="X60" s="36">
        <f t="shared" si="6"/>
        <v>-1.0499999999999954E-2</v>
      </c>
      <c r="Y60" s="35">
        <f t="shared" si="7"/>
        <v>-105</v>
      </c>
    </row>
    <row r="61" spans="2:26" x14ac:dyDescent="0.2">
      <c r="B61" s="37">
        <v>53</v>
      </c>
      <c r="C61" s="120">
        <f t="shared" si="2"/>
        <v>927209.48605934845</v>
      </c>
      <c r="D61" s="120"/>
      <c r="E61" s="37">
        <v>2006</v>
      </c>
      <c r="F61" s="59">
        <v>43348</v>
      </c>
      <c r="G61" s="37" t="s">
        <v>1</v>
      </c>
      <c r="H61" s="121">
        <v>1.2796000000000001</v>
      </c>
      <c r="I61" s="121"/>
      <c r="J61" s="37">
        <f t="shared" si="0"/>
        <v>67</v>
      </c>
      <c r="K61" s="120">
        <f t="shared" si="1"/>
        <v>27816.284581780452</v>
      </c>
      <c r="L61" s="120"/>
      <c r="M61" s="60">
        <f t="shared" si="3"/>
        <v>0.41516842659373809</v>
      </c>
      <c r="N61" s="37">
        <v>2006</v>
      </c>
      <c r="O61" s="59">
        <v>43357</v>
      </c>
      <c r="P61" s="122">
        <v>1.274</v>
      </c>
      <c r="Q61" s="123"/>
      <c r="R61" s="124">
        <f t="shared" si="4"/>
        <v>23249.431889249536</v>
      </c>
      <c r="S61" s="124"/>
      <c r="T61" s="125">
        <f t="shared" si="5"/>
        <v>56.000000000000497</v>
      </c>
      <c r="U61" s="125"/>
      <c r="W61" s="67">
        <v>1.2863</v>
      </c>
      <c r="X61" s="36">
        <f t="shared" si="6"/>
        <v>6.6999999999999282E-3</v>
      </c>
      <c r="Y61" s="35">
        <f t="shared" si="7"/>
        <v>67</v>
      </c>
    </row>
    <row r="62" spans="2:26" x14ac:dyDescent="0.2">
      <c r="B62" s="37">
        <v>54</v>
      </c>
      <c r="C62" s="120">
        <f t="shared" si="2"/>
        <v>950458.91794859804</v>
      </c>
      <c r="D62" s="120"/>
      <c r="E62" s="37">
        <v>2006</v>
      </c>
      <c r="F62" s="59">
        <v>43413</v>
      </c>
      <c r="G62" s="37" t="s">
        <v>2</v>
      </c>
      <c r="H62" s="121">
        <v>1.2853000000000001</v>
      </c>
      <c r="I62" s="121"/>
      <c r="J62" s="37">
        <f t="shared" si="0"/>
        <v>104.99999999999999</v>
      </c>
      <c r="K62" s="120">
        <f t="shared" si="1"/>
        <v>28513.767538457942</v>
      </c>
      <c r="L62" s="120"/>
      <c r="M62" s="60">
        <f t="shared" si="3"/>
        <v>0.27155969084245662</v>
      </c>
      <c r="N62" s="37">
        <v>2006</v>
      </c>
      <c r="O62" s="59">
        <v>43449</v>
      </c>
      <c r="P62" s="122">
        <v>1.3132999999999999</v>
      </c>
      <c r="Q62" s="123"/>
      <c r="R62" s="124">
        <f t="shared" si="4"/>
        <v>76036.71343588733</v>
      </c>
      <c r="S62" s="124"/>
      <c r="T62" s="125">
        <f t="shared" si="5"/>
        <v>279.99999999999801</v>
      </c>
      <c r="U62" s="125"/>
      <c r="W62" s="67">
        <v>1.2748999999999999</v>
      </c>
      <c r="X62" s="36">
        <f t="shared" si="6"/>
        <v>-1.0400000000000187E-2</v>
      </c>
      <c r="Y62" s="35">
        <f t="shared" si="7"/>
        <v>-104.99999999999999</v>
      </c>
    </row>
    <row r="63" spans="2:26" x14ac:dyDescent="0.2">
      <c r="B63" s="37">
        <v>55</v>
      </c>
      <c r="C63" s="120">
        <f t="shared" si="2"/>
        <v>1026495.6313844854</v>
      </c>
      <c r="D63" s="120"/>
      <c r="E63" s="37">
        <v>2007</v>
      </c>
      <c r="F63" s="59">
        <v>43103</v>
      </c>
      <c r="G63" s="37" t="s">
        <v>1</v>
      </c>
      <c r="H63" s="121">
        <v>1.3148</v>
      </c>
      <c r="I63" s="121"/>
      <c r="J63" s="37">
        <f t="shared" si="0"/>
        <v>142</v>
      </c>
      <c r="K63" s="120">
        <f t="shared" si="1"/>
        <v>30794.868941534562</v>
      </c>
      <c r="L63" s="120"/>
      <c r="M63" s="60">
        <f t="shared" si="3"/>
        <v>0.21686527423615889</v>
      </c>
      <c r="N63" s="37">
        <v>2007</v>
      </c>
      <c r="O63" s="59">
        <v>43132</v>
      </c>
      <c r="P63" s="122">
        <v>1.3044</v>
      </c>
      <c r="Q63" s="123"/>
      <c r="R63" s="124">
        <f t="shared" si="4"/>
        <v>22553.988520560448</v>
      </c>
      <c r="S63" s="124"/>
      <c r="T63" s="125">
        <f t="shared" si="5"/>
        <v>103.99999999999964</v>
      </c>
      <c r="U63" s="125"/>
      <c r="W63" s="67">
        <v>1.329</v>
      </c>
      <c r="X63" s="36">
        <f t="shared" si="6"/>
        <v>1.419999999999999E-2</v>
      </c>
      <c r="Y63" s="35">
        <f t="shared" si="7"/>
        <v>142</v>
      </c>
    </row>
    <row r="64" spans="2:26" x14ac:dyDescent="0.2">
      <c r="B64" s="37">
        <v>56</v>
      </c>
      <c r="C64" s="120">
        <f t="shared" si="2"/>
        <v>1049049.619905046</v>
      </c>
      <c r="D64" s="120"/>
      <c r="E64" s="37">
        <v>2007</v>
      </c>
      <c r="F64" s="59">
        <v>43137</v>
      </c>
      <c r="G64" s="37" t="s">
        <v>2</v>
      </c>
      <c r="H64" s="121">
        <v>1.2994000000000001</v>
      </c>
      <c r="I64" s="121"/>
      <c r="J64" s="37">
        <f t="shared" si="0"/>
        <v>81</v>
      </c>
      <c r="K64" s="120">
        <f t="shared" si="1"/>
        <v>31471.488597151376</v>
      </c>
      <c r="L64" s="120"/>
      <c r="M64" s="60">
        <f t="shared" si="3"/>
        <v>0.38853689626112808</v>
      </c>
      <c r="N64" s="37">
        <v>2007</v>
      </c>
      <c r="O64" s="59">
        <v>43153</v>
      </c>
      <c r="P64" s="122">
        <v>1.3096000000000001</v>
      </c>
      <c r="Q64" s="123"/>
      <c r="R64" s="124">
        <f t="shared" si="4"/>
        <v>39630.763418635011</v>
      </c>
      <c r="S64" s="124"/>
      <c r="T64" s="125">
        <f t="shared" si="5"/>
        <v>101.99999999999987</v>
      </c>
      <c r="U64" s="125"/>
      <c r="W64" s="67">
        <v>1.2914000000000001</v>
      </c>
      <c r="X64" s="36">
        <f t="shared" si="6"/>
        <v>-8.0000000000000071E-3</v>
      </c>
      <c r="Y64" s="35">
        <f t="shared" si="7"/>
        <v>-81</v>
      </c>
    </row>
    <row r="65" spans="2:25" x14ac:dyDescent="0.2">
      <c r="B65" s="37">
        <v>57</v>
      </c>
      <c r="C65" s="120">
        <f t="shared" si="2"/>
        <v>1088680.3833236811</v>
      </c>
      <c r="D65" s="120"/>
      <c r="E65" s="37">
        <v>2007</v>
      </c>
      <c r="F65" s="59">
        <v>43154</v>
      </c>
      <c r="G65" s="37" t="s">
        <v>2</v>
      </c>
      <c r="H65" s="121">
        <v>1.3186</v>
      </c>
      <c r="I65" s="121"/>
      <c r="J65" s="37">
        <f t="shared" si="0"/>
        <v>83</v>
      </c>
      <c r="K65" s="120">
        <f t="shared" si="1"/>
        <v>32660.41149971043</v>
      </c>
      <c r="L65" s="120"/>
      <c r="M65" s="60">
        <f t="shared" si="3"/>
        <v>0.39349893373145095</v>
      </c>
      <c r="N65" s="37">
        <v>2007</v>
      </c>
      <c r="O65" s="59">
        <v>43164</v>
      </c>
      <c r="P65" s="122">
        <v>1.3145</v>
      </c>
      <c r="Q65" s="123"/>
      <c r="R65" s="124">
        <f t="shared" si="4"/>
        <v>-16133.45628298946</v>
      </c>
      <c r="S65" s="124"/>
      <c r="T65" s="125">
        <f t="shared" si="5"/>
        <v>-83</v>
      </c>
      <c r="U65" s="125"/>
      <c r="W65" s="67">
        <v>1.3103</v>
      </c>
      <c r="X65" s="36">
        <f t="shared" si="6"/>
        <v>-8.2999999999999741E-3</v>
      </c>
      <c r="Y65" s="35">
        <f t="shared" si="7"/>
        <v>-83</v>
      </c>
    </row>
    <row r="66" spans="2:25" x14ac:dyDescent="0.2">
      <c r="B66" s="37">
        <v>58</v>
      </c>
      <c r="C66" s="120">
        <f t="shared" si="2"/>
        <v>1072546.9270406917</v>
      </c>
      <c r="D66" s="120"/>
      <c r="E66" s="37">
        <v>2007</v>
      </c>
      <c r="F66" s="59">
        <v>43185</v>
      </c>
      <c r="G66" s="37" t="s">
        <v>2</v>
      </c>
      <c r="H66" s="121">
        <v>1.3346</v>
      </c>
      <c r="I66" s="121"/>
      <c r="J66" s="37">
        <f t="shared" si="0"/>
        <v>92</v>
      </c>
      <c r="K66" s="120">
        <f t="shared" si="1"/>
        <v>32176.40781122075</v>
      </c>
      <c r="L66" s="120"/>
      <c r="M66" s="60">
        <f t="shared" si="3"/>
        <v>0.34974356316544292</v>
      </c>
      <c r="N66" s="37">
        <v>2007</v>
      </c>
      <c r="O66" s="59">
        <v>43224</v>
      </c>
      <c r="P66" s="122">
        <v>1.3549</v>
      </c>
      <c r="Q66" s="123"/>
      <c r="R66" s="124">
        <f t="shared" si="4"/>
        <v>70997.943322584862</v>
      </c>
      <c r="S66" s="124"/>
      <c r="T66" s="125">
        <f t="shared" si="5"/>
        <v>202.99999999999986</v>
      </c>
      <c r="U66" s="125"/>
      <c r="W66" s="67">
        <v>1.3254999999999999</v>
      </c>
      <c r="X66" s="36">
        <f t="shared" si="6"/>
        <v>-9.100000000000108E-3</v>
      </c>
      <c r="Y66" s="35">
        <f t="shared" si="7"/>
        <v>-92</v>
      </c>
    </row>
    <row r="67" spans="2:25" x14ac:dyDescent="0.2">
      <c r="B67" s="37">
        <v>59</v>
      </c>
      <c r="C67" s="120">
        <f t="shared" si="2"/>
        <v>1143544.8703632767</v>
      </c>
      <c r="D67" s="120"/>
      <c r="E67" s="37">
        <v>2007</v>
      </c>
      <c r="F67" s="59">
        <v>43236</v>
      </c>
      <c r="G67" s="37" t="s">
        <v>1</v>
      </c>
      <c r="H67" s="121">
        <v>1.3505</v>
      </c>
      <c r="I67" s="121"/>
      <c r="J67" s="37">
        <f t="shared" si="0"/>
        <v>104</v>
      </c>
      <c r="K67" s="120">
        <f t="shared" si="1"/>
        <v>34306.346110898303</v>
      </c>
      <c r="L67" s="120"/>
      <c r="M67" s="60">
        <f t="shared" si="3"/>
        <v>0.32986871260479139</v>
      </c>
      <c r="N67" s="37">
        <v>2007</v>
      </c>
      <c r="O67" s="59">
        <v>43249</v>
      </c>
      <c r="P67" s="122">
        <v>1.3498000000000001</v>
      </c>
      <c r="Q67" s="123"/>
      <c r="R67" s="124">
        <f t="shared" si="4"/>
        <v>2309.0809882332856</v>
      </c>
      <c r="S67" s="124"/>
      <c r="T67" s="125">
        <f t="shared" si="5"/>
        <v>6.9999999999992291</v>
      </c>
      <c r="U67" s="125"/>
      <c r="W67" s="67">
        <v>1.3609</v>
      </c>
      <c r="X67" s="36">
        <f t="shared" si="6"/>
        <v>1.0399999999999965E-2</v>
      </c>
      <c r="Y67" s="35">
        <f t="shared" si="7"/>
        <v>104</v>
      </c>
    </row>
    <row r="68" spans="2:25" x14ac:dyDescent="0.2">
      <c r="B68" s="37">
        <v>60</v>
      </c>
      <c r="C68" s="120">
        <f t="shared" si="2"/>
        <v>1145853.9513515099</v>
      </c>
      <c r="D68" s="120"/>
      <c r="E68" s="37">
        <v>2007</v>
      </c>
      <c r="F68" s="59">
        <v>43269</v>
      </c>
      <c r="G68" s="37" t="s">
        <v>2</v>
      </c>
      <c r="H68" s="121">
        <v>1.3418000000000001</v>
      </c>
      <c r="I68" s="121"/>
      <c r="J68" s="37">
        <f t="shared" si="0"/>
        <v>43</v>
      </c>
      <c r="K68" s="120">
        <f t="shared" si="1"/>
        <v>34375.618540545292</v>
      </c>
      <c r="L68" s="120"/>
      <c r="M68" s="60">
        <f t="shared" si="3"/>
        <v>0.79943298931500684</v>
      </c>
      <c r="N68" s="37">
        <v>2007</v>
      </c>
      <c r="O68" s="59">
        <v>43272</v>
      </c>
      <c r="P68" s="122">
        <v>1.3375999999999999</v>
      </c>
      <c r="Q68" s="123"/>
      <c r="R68" s="124">
        <f t="shared" si="4"/>
        <v>-33576.185551231916</v>
      </c>
      <c r="S68" s="124"/>
      <c r="T68" s="125">
        <f t="shared" si="5"/>
        <v>-43</v>
      </c>
      <c r="U68" s="125"/>
      <c r="W68" s="67">
        <v>1.3375999999999999</v>
      </c>
      <c r="X68" s="36">
        <f t="shared" si="6"/>
        <v>-4.2000000000002036E-3</v>
      </c>
      <c r="Y68" s="35">
        <f t="shared" si="7"/>
        <v>-43</v>
      </c>
    </row>
    <row r="69" spans="2:25" x14ac:dyDescent="0.2">
      <c r="B69" s="37">
        <v>61</v>
      </c>
      <c r="C69" s="120">
        <f t="shared" si="2"/>
        <v>1112277.7658002779</v>
      </c>
      <c r="D69" s="120"/>
      <c r="E69" s="37">
        <v>2007</v>
      </c>
      <c r="F69" s="59">
        <v>43280</v>
      </c>
      <c r="G69" s="37" t="s">
        <v>2</v>
      </c>
      <c r="H69" s="121">
        <v>1.3537999999999999</v>
      </c>
      <c r="I69" s="121"/>
      <c r="J69" s="37">
        <f t="shared" si="0"/>
        <v>112</v>
      </c>
      <c r="K69" s="120">
        <f t="shared" si="1"/>
        <v>33368.332974008335</v>
      </c>
      <c r="L69" s="120"/>
      <c r="M69" s="60">
        <f t="shared" si="3"/>
        <v>0.29793154441078873</v>
      </c>
      <c r="N69" s="37">
        <v>2007</v>
      </c>
      <c r="O69" s="59">
        <v>43306</v>
      </c>
      <c r="P69" s="122">
        <v>1.3752</v>
      </c>
      <c r="Q69" s="123"/>
      <c r="R69" s="124">
        <f t="shared" si="4"/>
        <v>63757.350503909045</v>
      </c>
      <c r="S69" s="124"/>
      <c r="T69" s="125">
        <f t="shared" si="5"/>
        <v>214.00000000000085</v>
      </c>
      <c r="U69" s="125"/>
      <c r="W69" s="67">
        <v>1.3426</v>
      </c>
      <c r="X69" s="36">
        <f t="shared" si="6"/>
        <v>-1.1199999999999877E-2</v>
      </c>
      <c r="Y69" s="35">
        <f t="shared" si="7"/>
        <v>-112</v>
      </c>
    </row>
    <row r="70" spans="2:25" x14ac:dyDescent="0.2">
      <c r="B70" s="37">
        <v>62</v>
      </c>
      <c r="C70" s="120">
        <f t="shared" si="2"/>
        <v>1176035.1163041869</v>
      </c>
      <c r="D70" s="120"/>
      <c r="E70" s="37">
        <v>2007</v>
      </c>
      <c r="F70" s="59">
        <v>43306</v>
      </c>
      <c r="G70" s="37" t="s">
        <v>1</v>
      </c>
      <c r="H70" s="121">
        <v>1.3694999999999999</v>
      </c>
      <c r="I70" s="121"/>
      <c r="J70" s="37">
        <f t="shared" si="0"/>
        <v>130</v>
      </c>
      <c r="K70" s="120">
        <f t="shared" si="1"/>
        <v>35281.053489125603</v>
      </c>
      <c r="L70" s="120"/>
      <c r="M70" s="60">
        <f t="shared" si="3"/>
        <v>0.27139271914712004</v>
      </c>
      <c r="N70" s="37">
        <v>2007</v>
      </c>
      <c r="O70" s="59">
        <v>43317</v>
      </c>
      <c r="P70" s="122">
        <v>1.3824000000000001</v>
      </c>
      <c r="Q70" s="123"/>
      <c r="R70" s="124">
        <f t="shared" si="4"/>
        <v>-35009.660769978851</v>
      </c>
      <c r="S70" s="124"/>
      <c r="T70" s="125">
        <f t="shared" si="5"/>
        <v>-130</v>
      </c>
      <c r="U70" s="125"/>
      <c r="W70" s="67">
        <v>1.3824000000000001</v>
      </c>
      <c r="X70" s="36">
        <f t="shared" si="6"/>
        <v>1.2900000000000134E-2</v>
      </c>
      <c r="Y70" s="35">
        <f t="shared" si="7"/>
        <v>130</v>
      </c>
    </row>
    <row r="71" spans="2:25" x14ac:dyDescent="0.2">
      <c r="B71" s="37">
        <v>63</v>
      </c>
      <c r="C71" s="120">
        <f t="shared" si="2"/>
        <v>1141025.4555342081</v>
      </c>
      <c r="D71" s="120"/>
      <c r="E71" s="37">
        <v>2007</v>
      </c>
      <c r="F71" s="59">
        <v>43334</v>
      </c>
      <c r="G71" s="37" t="s">
        <v>2</v>
      </c>
      <c r="H71" s="121">
        <v>1.3557999999999999</v>
      </c>
      <c r="I71" s="121"/>
      <c r="J71" s="37">
        <f t="shared" si="0"/>
        <v>109</v>
      </c>
      <c r="K71" s="120">
        <f t="shared" si="1"/>
        <v>34230.763666026243</v>
      </c>
      <c r="L71" s="120"/>
      <c r="M71" s="60">
        <f t="shared" si="3"/>
        <v>0.31404370335803894</v>
      </c>
      <c r="N71" s="37">
        <v>2007</v>
      </c>
      <c r="O71" s="59">
        <v>43378</v>
      </c>
      <c r="P71" s="122">
        <v>1.4060999999999999</v>
      </c>
      <c r="Q71" s="123"/>
      <c r="R71" s="124">
        <f t="shared" si="4"/>
        <v>157963.9827890936</v>
      </c>
      <c r="S71" s="124"/>
      <c r="T71" s="125">
        <f t="shared" si="5"/>
        <v>503.00000000000011</v>
      </c>
      <c r="U71" s="125"/>
      <c r="W71" s="67">
        <v>1.3449</v>
      </c>
      <c r="X71" s="36">
        <f t="shared" si="6"/>
        <v>-1.089999999999991E-2</v>
      </c>
      <c r="Y71" s="35">
        <f t="shared" si="7"/>
        <v>-109</v>
      </c>
    </row>
    <row r="72" spans="2:25" x14ac:dyDescent="0.2">
      <c r="B72" s="37">
        <v>64</v>
      </c>
      <c r="C72" s="120">
        <f t="shared" si="2"/>
        <v>1298989.4383233017</v>
      </c>
      <c r="D72" s="120"/>
      <c r="E72" s="37">
        <v>2007</v>
      </c>
      <c r="F72" s="59">
        <v>43390</v>
      </c>
      <c r="G72" s="37" t="s">
        <v>2</v>
      </c>
      <c r="H72" s="121">
        <v>1.4228000000000001</v>
      </c>
      <c r="I72" s="121"/>
      <c r="J72" s="37">
        <f t="shared" si="0"/>
        <v>68</v>
      </c>
      <c r="K72" s="120">
        <f t="shared" si="1"/>
        <v>38969.683149699049</v>
      </c>
      <c r="L72" s="120"/>
      <c r="M72" s="60">
        <f t="shared" si="3"/>
        <v>0.57308357573086832</v>
      </c>
      <c r="N72" s="37">
        <v>2007</v>
      </c>
      <c r="O72" s="59">
        <v>43395</v>
      </c>
      <c r="P72" s="122">
        <v>1.4160999999999999</v>
      </c>
      <c r="Q72" s="123"/>
      <c r="R72" s="124">
        <f t="shared" si="4"/>
        <v>-38396.599573969041</v>
      </c>
      <c r="S72" s="124"/>
      <c r="T72" s="125">
        <f t="shared" si="5"/>
        <v>-68</v>
      </c>
      <c r="U72" s="125"/>
      <c r="W72" s="67">
        <v>1.4160999999999999</v>
      </c>
      <c r="X72" s="36">
        <f t="shared" si="6"/>
        <v>-6.7000000000001503E-3</v>
      </c>
      <c r="Y72" s="35">
        <f t="shared" si="7"/>
        <v>-68</v>
      </c>
    </row>
    <row r="73" spans="2:25" x14ac:dyDescent="0.2">
      <c r="B73" s="37">
        <v>65</v>
      </c>
      <c r="C73" s="120">
        <f t="shared" si="2"/>
        <v>1260592.8387493326</v>
      </c>
      <c r="D73" s="120"/>
      <c r="E73" s="37">
        <v>2007</v>
      </c>
      <c r="F73" s="59">
        <v>43410</v>
      </c>
      <c r="G73" s="37" t="s">
        <v>2</v>
      </c>
      <c r="H73" s="121">
        <v>1.4571000000000001</v>
      </c>
      <c r="I73" s="121"/>
      <c r="J73" s="37">
        <f t="shared" ref="J73:J108" si="8">ABS(Y73)</f>
        <v>102.00000000000001</v>
      </c>
      <c r="K73" s="120">
        <f t="shared" ref="K73:K108" si="9">IF(F73="","",C73*0.03)</f>
        <v>37817.785162479973</v>
      </c>
      <c r="L73" s="120"/>
      <c r="M73" s="60">
        <f t="shared" si="3"/>
        <v>0.37076259963215652</v>
      </c>
      <c r="N73" s="37">
        <v>2007</v>
      </c>
      <c r="O73" s="59">
        <v>43439</v>
      </c>
      <c r="P73" s="122">
        <v>1.462</v>
      </c>
      <c r="Q73" s="123"/>
      <c r="R73" s="124">
        <f t="shared" si="4"/>
        <v>18167.367381975317</v>
      </c>
      <c r="S73" s="124"/>
      <c r="T73" s="125">
        <f t="shared" si="5"/>
        <v>48.999999999999048</v>
      </c>
      <c r="U73" s="125"/>
      <c r="W73" s="67">
        <v>1.4469000000000001</v>
      </c>
      <c r="X73" s="36">
        <f t="shared" si="6"/>
        <v>-1.0199999999999987E-2</v>
      </c>
      <c r="Y73" s="35">
        <f t="shared" si="7"/>
        <v>-102.00000000000001</v>
      </c>
    </row>
    <row r="74" spans="2:25" x14ac:dyDescent="0.2">
      <c r="B74" s="37">
        <v>66</v>
      </c>
      <c r="C74" s="120">
        <f t="shared" ref="C74:C108" si="10">IF(R73="","",C73+R73)</f>
        <v>1278760.2061313079</v>
      </c>
      <c r="D74" s="120"/>
      <c r="E74" s="37">
        <v>2007</v>
      </c>
      <c r="F74" s="59">
        <v>43447</v>
      </c>
      <c r="G74" s="37" t="s">
        <v>1</v>
      </c>
      <c r="H74" s="121">
        <v>1.4575</v>
      </c>
      <c r="I74" s="121"/>
      <c r="J74" s="37">
        <f t="shared" si="8"/>
        <v>161</v>
      </c>
      <c r="K74" s="120">
        <f t="shared" si="9"/>
        <v>38362.806183939232</v>
      </c>
      <c r="L74" s="120"/>
      <c r="M74" s="60">
        <f t="shared" ref="M74:M108" si="11">IF(J74="","",(K74/J74)/1000)</f>
        <v>0.23827829927912567</v>
      </c>
      <c r="N74" s="37">
        <v>2007</v>
      </c>
      <c r="O74" s="59">
        <v>43460</v>
      </c>
      <c r="P74" s="122">
        <v>1.4454</v>
      </c>
      <c r="Q74" s="123"/>
      <c r="R74" s="124">
        <f t="shared" ref="R74:R108" si="12">IF(O74="","",(IF(G74="売",H74-P74,P74-H74))*M74*10000000)</f>
        <v>28831.674212774204</v>
      </c>
      <c r="S74" s="124"/>
      <c r="T74" s="125">
        <f t="shared" ref="T74:T108" si="13">IF(O74="","",IF(R74&lt;0,J74*(-1),IF(G74="買",(P74-H74)*10000,(H74-P74)*10000)))</f>
        <v>121</v>
      </c>
      <c r="U74" s="125"/>
      <c r="W74" s="67">
        <v>1.4736</v>
      </c>
      <c r="X74" s="36">
        <f t="shared" ref="X74:X108" si="14">W74-H74</f>
        <v>1.6100000000000003E-2</v>
      </c>
      <c r="Y74" s="35">
        <f t="shared" ref="Y74:Y108" si="15">(ROUNDUP(X74,4))*10000</f>
        <v>161</v>
      </c>
    </row>
    <row r="75" spans="2:25" x14ac:dyDescent="0.2">
      <c r="B75" s="37">
        <v>67</v>
      </c>
      <c r="C75" s="120">
        <f t="shared" si="10"/>
        <v>1307591.8803440821</v>
      </c>
      <c r="D75" s="120"/>
      <c r="E75" s="37">
        <v>2008</v>
      </c>
      <c r="F75" s="59">
        <v>43136</v>
      </c>
      <c r="G75" s="37" t="s">
        <v>1</v>
      </c>
      <c r="H75" s="121">
        <v>1.462</v>
      </c>
      <c r="I75" s="121"/>
      <c r="J75" s="37">
        <f t="shared" si="8"/>
        <v>211</v>
      </c>
      <c r="K75" s="120">
        <f t="shared" si="9"/>
        <v>39227.756410322465</v>
      </c>
      <c r="L75" s="120"/>
      <c r="M75" s="60">
        <f t="shared" si="11"/>
        <v>0.18591353748967993</v>
      </c>
      <c r="N75" s="37">
        <v>2008</v>
      </c>
      <c r="O75" s="59">
        <v>43145</v>
      </c>
      <c r="P75" s="122">
        <v>1.4614</v>
      </c>
      <c r="Q75" s="123"/>
      <c r="R75" s="124">
        <f t="shared" si="12"/>
        <v>1115.4812249379568</v>
      </c>
      <c r="S75" s="124"/>
      <c r="T75" s="125">
        <f t="shared" si="13"/>
        <v>5.9999999999993392</v>
      </c>
      <c r="U75" s="125"/>
      <c r="W75" s="67">
        <v>1.4830000000000001</v>
      </c>
      <c r="X75" s="36">
        <f t="shared" si="14"/>
        <v>2.100000000000013E-2</v>
      </c>
      <c r="Y75" s="35">
        <f t="shared" si="15"/>
        <v>211</v>
      </c>
    </row>
    <row r="76" spans="2:25" x14ac:dyDescent="0.2">
      <c r="B76" s="37">
        <v>68</v>
      </c>
      <c r="C76" s="120">
        <f t="shared" si="10"/>
        <v>1308707.3615690202</v>
      </c>
      <c r="D76" s="120"/>
      <c r="E76" s="37">
        <v>2008</v>
      </c>
      <c r="F76" s="59">
        <v>43152</v>
      </c>
      <c r="G76" s="37" t="s">
        <v>2</v>
      </c>
      <c r="H76" s="121">
        <v>1.4838</v>
      </c>
      <c r="I76" s="121"/>
      <c r="J76" s="37">
        <f t="shared" si="8"/>
        <v>137</v>
      </c>
      <c r="K76" s="120">
        <f t="shared" si="9"/>
        <v>39261.220847070603</v>
      </c>
      <c r="L76" s="120"/>
      <c r="M76" s="60">
        <f t="shared" si="11"/>
        <v>0.28657825435817963</v>
      </c>
      <c r="N76" s="37">
        <v>2008</v>
      </c>
      <c r="O76" s="59">
        <v>43164</v>
      </c>
      <c r="P76" s="122">
        <v>1.5157</v>
      </c>
      <c r="Q76" s="123"/>
      <c r="R76" s="124">
        <f t="shared" si="12"/>
        <v>91418.46314025941</v>
      </c>
      <c r="S76" s="124"/>
      <c r="T76" s="125">
        <f t="shared" si="13"/>
        <v>319.0000000000004</v>
      </c>
      <c r="U76" s="125"/>
      <c r="W76" s="67">
        <v>1.4701</v>
      </c>
      <c r="X76" s="36">
        <f t="shared" si="14"/>
        <v>-1.3700000000000045E-2</v>
      </c>
      <c r="Y76" s="35">
        <f t="shared" si="15"/>
        <v>-137</v>
      </c>
    </row>
    <row r="77" spans="2:25" x14ac:dyDescent="0.2">
      <c r="B77" s="37">
        <v>69</v>
      </c>
      <c r="C77" s="120">
        <f t="shared" si="10"/>
        <v>1400125.8247092797</v>
      </c>
      <c r="D77" s="120"/>
      <c r="E77" s="37">
        <v>2008</v>
      </c>
      <c r="F77" s="59">
        <v>43211</v>
      </c>
      <c r="G77" s="37" t="s">
        <v>2</v>
      </c>
      <c r="H77" s="121">
        <v>1.5946</v>
      </c>
      <c r="I77" s="121"/>
      <c r="J77" s="37">
        <f t="shared" si="8"/>
        <v>157</v>
      </c>
      <c r="K77" s="120">
        <f t="shared" si="9"/>
        <v>42003.774741278387</v>
      </c>
      <c r="L77" s="120"/>
      <c r="M77" s="60">
        <f t="shared" si="11"/>
        <v>0.26753996650495787</v>
      </c>
      <c r="N77" s="37">
        <v>2008</v>
      </c>
      <c r="O77" s="59">
        <v>43214</v>
      </c>
      <c r="P77" s="122">
        <v>1.579</v>
      </c>
      <c r="Q77" s="123"/>
      <c r="R77" s="124">
        <f t="shared" si="12"/>
        <v>-41736.234774773584</v>
      </c>
      <c r="S77" s="124"/>
      <c r="T77" s="125">
        <f t="shared" si="13"/>
        <v>-157</v>
      </c>
      <c r="U77" s="125"/>
      <c r="W77" s="67">
        <v>1.579</v>
      </c>
      <c r="X77" s="36">
        <f t="shared" si="14"/>
        <v>-1.5600000000000058E-2</v>
      </c>
      <c r="Y77" s="35">
        <f t="shared" si="15"/>
        <v>-157</v>
      </c>
    </row>
    <row r="78" spans="2:25" x14ac:dyDescent="0.2">
      <c r="B78" s="37">
        <v>70</v>
      </c>
      <c r="C78" s="120">
        <f t="shared" si="10"/>
        <v>1358389.5899345062</v>
      </c>
      <c r="D78" s="120"/>
      <c r="E78" s="37">
        <v>2008</v>
      </c>
      <c r="F78" s="59">
        <v>43213</v>
      </c>
      <c r="G78" s="37" t="s">
        <v>1</v>
      </c>
      <c r="H78" s="121">
        <v>1.5858000000000001</v>
      </c>
      <c r="I78" s="121"/>
      <c r="J78" s="37">
        <f t="shared" si="8"/>
        <v>140</v>
      </c>
      <c r="K78" s="120">
        <f t="shared" si="9"/>
        <v>40751.687698035188</v>
      </c>
      <c r="L78" s="120"/>
      <c r="M78" s="60">
        <f t="shared" si="11"/>
        <v>0.29108348355739416</v>
      </c>
      <c r="N78" s="37">
        <v>2008</v>
      </c>
      <c r="O78" s="59">
        <v>43236</v>
      </c>
      <c r="P78" s="122">
        <v>1.5565</v>
      </c>
      <c r="Q78" s="123"/>
      <c r="R78" s="124">
        <f t="shared" si="12"/>
        <v>85287.460682316785</v>
      </c>
      <c r="S78" s="124"/>
      <c r="T78" s="125">
        <f t="shared" si="13"/>
        <v>293.00000000000102</v>
      </c>
      <c r="U78" s="125"/>
      <c r="W78" s="67">
        <v>1.5998000000000001</v>
      </c>
      <c r="X78" s="36">
        <f t="shared" si="14"/>
        <v>1.4000000000000012E-2</v>
      </c>
      <c r="Y78" s="35">
        <f t="shared" si="15"/>
        <v>140</v>
      </c>
    </row>
    <row r="79" spans="2:25" x14ac:dyDescent="0.2">
      <c r="B79" s="37">
        <v>71</v>
      </c>
      <c r="C79" s="120">
        <f t="shared" si="10"/>
        <v>1443677.0506168229</v>
      </c>
      <c r="D79" s="120"/>
      <c r="E79" s="37">
        <v>2008</v>
      </c>
      <c r="F79" s="59">
        <v>43240</v>
      </c>
      <c r="G79" s="37" t="s">
        <v>2</v>
      </c>
      <c r="H79" s="121">
        <v>1.5680000000000001</v>
      </c>
      <c r="I79" s="121"/>
      <c r="J79" s="37">
        <f t="shared" si="8"/>
        <v>178</v>
      </c>
      <c r="K79" s="120">
        <f t="shared" si="9"/>
        <v>43310.311518504684</v>
      </c>
      <c r="L79" s="120"/>
      <c r="M79" s="60">
        <f t="shared" si="11"/>
        <v>0.24331635684553193</v>
      </c>
      <c r="N79" s="37">
        <v>2008</v>
      </c>
      <c r="O79" s="59">
        <v>43249</v>
      </c>
      <c r="P79" s="122">
        <v>1.5502</v>
      </c>
      <c r="Q79" s="123"/>
      <c r="R79" s="124">
        <f t="shared" si="12"/>
        <v>-43310.311518504772</v>
      </c>
      <c r="S79" s="124"/>
      <c r="T79" s="125">
        <f t="shared" si="13"/>
        <v>-178</v>
      </c>
      <c r="U79" s="125"/>
      <c r="W79" s="67">
        <v>1.5502</v>
      </c>
      <c r="X79" s="36">
        <f t="shared" si="14"/>
        <v>-1.7800000000000038E-2</v>
      </c>
      <c r="Y79" s="35">
        <f t="shared" si="15"/>
        <v>-178</v>
      </c>
    </row>
    <row r="80" spans="2:25" x14ac:dyDescent="0.2">
      <c r="B80" s="37">
        <v>72</v>
      </c>
      <c r="C80" s="120">
        <f t="shared" si="10"/>
        <v>1400366.7390983182</v>
      </c>
      <c r="D80" s="120"/>
      <c r="E80" s="37">
        <v>2008</v>
      </c>
      <c r="F80" s="59">
        <v>43290</v>
      </c>
      <c r="G80" s="37" t="s">
        <v>2</v>
      </c>
      <c r="H80" s="121">
        <v>1.575</v>
      </c>
      <c r="I80" s="121"/>
      <c r="J80" s="37">
        <f t="shared" si="8"/>
        <v>101</v>
      </c>
      <c r="K80" s="120">
        <f t="shared" si="9"/>
        <v>42011.002172949542</v>
      </c>
      <c r="L80" s="120"/>
      <c r="M80" s="60">
        <f t="shared" si="11"/>
        <v>0.41595051656385684</v>
      </c>
      <c r="N80" s="37">
        <v>2008</v>
      </c>
      <c r="O80" s="59">
        <v>43297</v>
      </c>
      <c r="P80" s="122">
        <v>1.5841000000000001</v>
      </c>
      <c r="Q80" s="123"/>
      <c r="R80" s="124">
        <f t="shared" si="12"/>
        <v>37851.497007311424</v>
      </c>
      <c r="S80" s="124"/>
      <c r="T80" s="125">
        <f t="shared" si="13"/>
        <v>91.00000000000108</v>
      </c>
      <c r="U80" s="125"/>
      <c r="W80" s="67">
        <v>1.5649</v>
      </c>
      <c r="X80" s="36">
        <f t="shared" si="14"/>
        <v>-1.0099999999999998E-2</v>
      </c>
      <c r="Y80" s="35">
        <f t="shared" si="15"/>
        <v>-101</v>
      </c>
    </row>
    <row r="81" spans="2:25" x14ac:dyDescent="0.2">
      <c r="B81" s="37">
        <v>73</v>
      </c>
      <c r="C81" s="120">
        <f t="shared" si="10"/>
        <v>1438218.2361056295</v>
      </c>
      <c r="D81" s="120"/>
      <c r="E81" s="37">
        <v>2008</v>
      </c>
      <c r="F81" s="59">
        <v>43303</v>
      </c>
      <c r="G81" s="37" t="s">
        <v>1</v>
      </c>
      <c r="H81" s="121">
        <v>1.5753999999999999</v>
      </c>
      <c r="I81" s="121"/>
      <c r="J81" s="37">
        <f t="shared" si="8"/>
        <v>189</v>
      </c>
      <c r="K81" s="120">
        <f t="shared" si="9"/>
        <v>43146.54708316888</v>
      </c>
      <c r="L81" s="120"/>
      <c r="M81" s="60">
        <f t="shared" si="11"/>
        <v>0.22828860890565544</v>
      </c>
      <c r="N81" s="37">
        <v>2008</v>
      </c>
      <c r="O81" s="59">
        <v>43358</v>
      </c>
      <c r="P81" s="122">
        <v>1.4427000000000001</v>
      </c>
      <c r="Q81" s="123"/>
      <c r="R81" s="124">
        <f t="shared" si="12"/>
        <v>302938.98401780432</v>
      </c>
      <c r="S81" s="124"/>
      <c r="T81" s="125">
        <f t="shared" si="13"/>
        <v>1326.9999999999982</v>
      </c>
      <c r="U81" s="125"/>
      <c r="W81" s="67">
        <v>1.5942000000000001</v>
      </c>
      <c r="X81" s="36">
        <f t="shared" si="14"/>
        <v>1.880000000000015E-2</v>
      </c>
      <c r="Y81" s="35">
        <f t="shared" si="15"/>
        <v>189</v>
      </c>
    </row>
    <row r="82" spans="2:25" x14ac:dyDescent="0.2">
      <c r="B82" s="37">
        <v>74</v>
      </c>
      <c r="C82" s="120">
        <f t="shared" si="10"/>
        <v>1741157.2201234337</v>
      </c>
      <c r="D82" s="120"/>
      <c r="E82" s="37">
        <v>2008</v>
      </c>
      <c r="F82" s="59">
        <v>43362</v>
      </c>
      <c r="G82" s="37" t="s">
        <v>2</v>
      </c>
      <c r="H82" s="121">
        <v>1.4491000000000001</v>
      </c>
      <c r="I82" s="121"/>
      <c r="J82" s="37">
        <f t="shared" si="8"/>
        <v>340</v>
      </c>
      <c r="K82" s="120">
        <f t="shared" si="9"/>
        <v>52234.716603703011</v>
      </c>
      <c r="L82" s="120"/>
      <c r="M82" s="60">
        <f t="shared" si="11"/>
        <v>0.1536315194226559</v>
      </c>
      <c r="N82" s="37">
        <v>2008</v>
      </c>
      <c r="O82" s="59">
        <v>43373</v>
      </c>
      <c r="P82" s="122">
        <v>1.4151</v>
      </c>
      <c r="Q82" s="123"/>
      <c r="R82" s="124">
        <f t="shared" si="12"/>
        <v>-52234.716603703055</v>
      </c>
      <c r="S82" s="124"/>
      <c r="T82" s="125">
        <f t="shared" si="13"/>
        <v>-340</v>
      </c>
      <c r="U82" s="125"/>
      <c r="W82" s="67">
        <v>1.4151</v>
      </c>
      <c r="X82" s="36">
        <f t="shared" si="14"/>
        <v>-3.400000000000003E-2</v>
      </c>
      <c r="Y82" s="35">
        <f t="shared" si="15"/>
        <v>-340</v>
      </c>
    </row>
    <row r="83" spans="2:25" x14ac:dyDescent="0.2">
      <c r="B83" s="37">
        <v>75</v>
      </c>
      <c r="C83" s="120">
        <f t="shared" si="10"/>
        <v>1688922.5035197306</v>
      </c>
      <c r="D83" s="120"/>
      <c r="E83" s="37">
        <v>2008</v>
      </c>
      <c r="F83" s="59">
        <v>43414</v>
      </c>
      <c r="G83" s="37" t="s">
        <v>1</v>
      </c>
      <c r="H83" s="121">
        <v>1.2714000000000001</v>
      </c>
      <c r="I83" s="121"/>
      <c r="J83" s="37">
        <f t="shared" si="8"/>
        <v>209.99999999999997</v>
      </c>
      <c r="K83" s="120">
        <f t="shared" si="9"/>
        <v>50667.675105591916</v>
      </c>
      <c r="L83" s="120"/>
      <c r="M83" s="60">
        <f t="shared" si="11"/>
        <v>0.24127464335996154</v>
      </c>
      <c r="N83" s="37">
        <v>2008</v>
      </c>
      <c r="O83" s="59">
        <v>43428</v>
      </c>
      <c r="P83" s="122">
        <v>1.2811999999999999</v>
      </c>
      <c r="Q83" s="123"/>
      <c r="R83" s="124">
        <f t="shared" si="12"/>
        <v>-23644.915049275769</v>
      </c>
      <c r="S83" s="124"/>
      <c r="T83" s="125">
        <f t="shared" si="13"/>
        <v>-209.99999999999997</v>
      </c>
      <c r="U83" s="125"/>
      <c r="W83" s="67">
        <v>1.2924</v>
      </c>
      <c r="X83" s="36">
        <f t="shared" si="14"/>
        <v>2.0999999999999908E-2</v>
      </c>
      <c r="Y83" s="35">
        <f t="shared" si="15"/>
        <v>209.99999999999997</v>
      </c>
    </row>
    <row r="84" spans="2:25" x14ac:dyDescent="0.2">
      <c r="B84" s="37">
        <v>76</v>
      </c>
      <c r="C84" s="120">
        <f t="shared" si="10"/>
        <v>1665277.5884704548</v>
      </c>
      <c r="D84" s="120"/>
      <c r="E84" s="37">
        <v>2009</v>
      </c>
      <c r="F84" s="59">
        <v>43105</v>
      </c>
      <c r="G84" s="37" t="s">
        <v>1</v>
      </c>
      <c r="H84" s="121">
        <v>1.3543000000000001</v>
      </c>
      <c r="I84" s="121"/>
      <c r="J84" s="37">
        <f t="shared" si="8"/>
        <v>417</v>
      </c>
      <c r="K84" s="120">
        <f t="shared" si="9"/>
        <v>49958.327654113644</v>
      </c>
      <c r="L84" s="120"/>
      <c r="M84" s="60">
        <f t="shared" si="11"/>
        <v>0.1198041430554284</v>
      </c>
      <c r="N84" s="37">
        <v>2009</v>
      </c>
      <c r="O84" s="59">
        <v>43140</v>
      </c>
      <c r="P84" s="122">
        <v>1.3069</v>
      </c>
      <c r="Q84" s="123"/>
      <c r="R84" s="124">
        <f t="shared" si="12"/>
        <v>56787.163808273188</v>
      </c>
      <c r="S84" s="124"/>
      <c r="T84" s="125">
        <f t="shared" si="13"/>
        <v>474.00000000000108</v>
      </c>
      <c r="U84" s="125"/>
      <c r="W84" s="67">
        <v>1.3959999999999999</v>
      </c>
      <c r="X84" s="36">
        <f t="shared" si="14"/>
        <v>4.1699999999999848E-2</v>
      </c>
      <c r="Y84" s="35">
        <f t="shared" si="15"/>
        <v>417</v>
      </c>
    </row>
    <row r="85" spans="2:25" x14ac:dyDescent="0.2">
      <c r="B85" s="37">
        <v>77</v>
      </c>
      <c r="C85" s="120">
        <f t="shared" si="10"/>
        <v>1722064.7522787279</v>
      </c>
      <c r="D85" s="120"/>
      <c r="E85" s="37">
        <v>2009</v>
      </c>
      <c r="F85" s="59">
        <v>43196</v>
      </c>
      <c r="G85" s="37" t="s">
        <v>1</v>
      </c>
      <c r="H85" s="121">
        <v>1.3354999999999999</v>
      </c>
      <c r="I85" s="121"/>
      <c r="J85" s="37">
        <f t="shared" si="8"/>
        <v>225.99999999999997</v>
      </c>
      <c r="K85" s="120">
        <f t="shared" si="9"/>
        <v>51661.942568361839</v>
      </c>
      <c r="L85" s="120"/>
      <c r="M85" s="60">
        <f t="shared" si="11"/>
        <v>0.22859266623168958</v>
      </c>
      <c r="N85" s="37">
        <v>2009</v>
      </c>
      <c r="O85" s="59">
        <v>43203</v>
      </c>
      <c r="P85" s="122">
        <v>1.3333999999999999</v>
      </c>
      <c r="Q85" s="123"/>
      <c r="R85" s="124">
        <f t="shared" si="12"/>
        <v>4800.4459908654599</v>
      </c>
      <c r="S85" s="124"/>
      <c r="T85" s="125">
        <f t="shared" si="13"/>
        <v>20.999999999999908</v>
      </c>
      <c r="U85" s="125"/>
      <c r="W85" s="67">
        <v>1.3580000000000001</v>
      </c>
      <c r="X85" s="36">
        <f t="shared" si="14"/>
        <v>2.2500000000000187E-2</v>
      </c>
      <c r="Y85" s="35">
        <f t="shared" si="15"/>
        <v>225.99999999999997</v>
      </c>
    </row>
    <row r="86" spans="2:25" x14ac:dyDescent="0.2">
      <c r="B86" s="37">
        <v>78</v>
      </c>
      <c r="C86" s="120">
        <f t="shared" si="10"/>
        <v>1726865.1982695933</v>
      </c>
      <c r="D86" s="120"/>
      <c r="E86" s="37">
        <v>2009</v>
      </c>
      <c r="F86" s="59">
        <v>43288</v>
      </c>
      <c r="G86" s="37" t="s">
        <v>1</v>
      </c>
      <c r="H86" s="121">
        <v>1.3900999999999999</v>
      </c>
      <c r="I86" s="121"/>
      <c r="J86" s="37">
        <f t="shared" si="8"/>
        <v>149</v>
      </c>
      <c r="K86" s="120">
        <f t="shared" si="9"/>
        <v>51805.955948087794</v>
      </c>
      <c r="L86" s="120"/>
      <c r="M86" s="60">
        <f t="shared" si="11"/>
        <v>0.34769097951736772</v>
      </c>
      <c r="N86" s="37">
        <v>2009</v>
      </c>
      <c r="O86" s="59">
        <v>43290</v>
      </c>
      <c r="P86" s="122">
        <v>1.4049</v>
      </c>
      <c r="Q86" s="123"/>
      <c r="R86" s="124">
        <f t="shared" si="12"/>
        <v>-51458.264968570926</v>
      </c>
      <c r="S86" s="124"/>
      <c r="T86" s="125">
        <f t="shared" si="13"/>
        <v>-149</v>
      </c>
      <c r="U86" s="125"/>
      <c r="W86" s="67">
        <v>1.4049</v>
      </c>
      <c r="X86" s="36">
        <f t="shared" si="14"/>
        <v>1.4800000000000146E-2</v>
      </c>
      <c r="Y86" s="35">
        <f t="shared" si="15"/>
        <v>149</v>
      </c>
    </row>
    <row r="87" spans="2:25" x14ac:dyDescent="0.2">
      <c r="B87" s="37">
        <v>79</v>
      </c>
      <c r="C87" s="120">
        <f t="shared" si="10"/>
        <v>1675406.9333010223</v>
      </c>
      <c r="D87" s="120"/>
      <c r="E87" s="37">
        <v>2009</v>
      </c>
      <c r="F87" s="59">
        <v>43296</v>
      </c>
      <c r="G87" s="37" t="s">
        <v>2</v>
      </c>
      <c r="H87" s="121">
        <v>1.4134</v>
      </c>
      <c r="I87" s="121"/>
      <c r="J87" s="37">
        <f t="shared" si="8"/>
        <v>171</v>
      </c>
      <c r="K87" s="120">
        <f t="shared" si="9"/>
        <v>50262.207999030667</v>
      </c>
      <c r="L87" s="120"/>
      <c r="M87" s="60">
        <f t="shared" si="11"/>
        <v>0.29393104093000394</v>
      </c>
      <c r="N87" s="37">
        <v>2009</v>
      </c>
      <c r="O87" s="59">
        <v>43310</v>
      </c>
      <c r="P87" s="122">
        <v>1.4117</v>
      </c>
      <c r="Q87" s="123"/>
      <c r="R87" s="124">
        <f t="shared" si="12"/>
        <v>-4996.8276958101696</v>
      </c>
      <c r="S87" s="124"/>
      <c r="T87" s="125">
        <f t="shared" si="13"/>
        <v>-171</v>
      </c>
      <c r="U87" s="125"/>
      <c r="W87" s="67">
        <v>1.3963000000000001</v>
      </c>
      <c r="X87" s="36">
        <f t="shared" si="14"/>
        <v>-1.7099999999999893E-2</v>
      </c>
      <c r="Y87" s="35">
        <f t="shared" si="15"/>
        <v>-171</v>
      </c>
    </row>
    <row r="88" spans="2:25" x14ac:dyDescent="0.2">
      <c r="B88" s="37">
        <v>80</v>
      </c>
      <c r="C88" s="120">
        <f t="shared" si="10"/>
        <v>1670410.105605212</v>
      </c>
      <c r="D88" s="120"/>
      <c r="E88" s="37">
        <v>2009</v>
      </c>
      <c r="F88" s="59">
        <v>43347</v>
      </c>
      <c r="G88" s="37" t="s">
        <v>2</v>
      </c>
      <c r="H88" s="121">
        <v>1.4328000000000001</v>
      </c>
      <c r="I88" s="121"/>
      <c r="J88" s="37">
        <f t="shared" si="8"/>
        <v>138</v>
      </c>
      <c r="K88" s="120">
        <f t="shared" si="9"/>
        <v>50112.303168156359</v>
      </c>
      <c r="L88" s="120"/>
      <c r="M88" s="60">
        <f t="shared" si="11"/>
        <v>0.36313263165330695</v>
      </c>
      <c r="N88" s="37">
        <v>2009</v>
      </c>
      <c r="O88" s="59">
        <v>43371</v>
      </c>
      <c r="P88" s="122">
        <v>1.4614</v>
      </c>
      <c r="Q88" s="123"/>
      <c r="R88" s="124">
        <f t="shared" si="12"/>
        <v>103855.93265284563</v>
      </c>
      <c r="S88" s="124"/>
      <c r="T88" s="125">
        <f t="shared" si="13"/>
        <v>285.9999999999996</v>
      </c>
      <c r="U88" s="125"/>
      <c r="W88" s="67">
        <v>1.419</v>
      </c>
      <c r="X88" s="36">
        <f t="shared" si="14"/>
        <v>-1.3800000000000034E-2</v>
      </c>
      <c r="Y88" s="35">
        <f t="shared" si="15"/>
        <v>-138</v>
      </c>
    </row>
    <row r="89" spans="2:25" x14ac:dyDescent="0.2">
      <c r="B89" s="37">
        <v>81</v>
      </c>
      <c r="C89" s="120">
        <f t="shared" si="10"/>
        <v>1774266.0382580576</v>
      </c>
      <c r="D89" s="120"/>
      <c r="E89" s="37">
        <v>2009</v>
      </c>
      <c r="F89" s="59">
        <v>43399</v>
      </c>
      <c r="G89" s="37" t="s">
        <v>1</v>
      </c>
      <c r="H89" s="121">
        <v>1.4843</v>
      </c>
      <c r="I89" s="121"/>
      <c r="J89" s="37">
        <f t="shared" si="8"/>
        <v>219</v>
      </c>
      <c r="K89" s="120">
        <f t="shared" si="9"/>
        <v>53227.981147741724</v>
      </c>
      <c r="L89" s="120"/>
      <c r="M89" s="60">
        <f t="shared" si="11"/>
        <v>0.24305014222713114</v>
      </c>
      <c r="N89" s="37">
        <v>2009</v>
      </c>
      <c r="O89" s="59">
        <v>43408</v>
      </c>
      <c r="P89" s="122">
        <v>1.4843999999999999</v>
      </c>
      <c r="Q89" s="123"/>
      <c r="R89" s="124">
        <f t="shared" si="12"/>
        <v>-243.05014222710437</v>
      </c>
      <c r="S89" s="124"/>
      <c r="T89" s="125">
        <f t="shared" si="13"/>
        <v>-219</v>
      </c>
      <c r="U89" s="125"/>
      <c r="W89" s="67">
        <v>1.5062</v>
      </c>
      <c r="X89" s="36">
        <f t="shared" si="14"/>
        <v>2.1900000000000031E-2</v>
      </c>
      <c r="Y89" s="35">
        <f t="shared" si="15"/>
        <v>219</v>
      </c>
    </row>
    <row r="90" spans="2:25" x14ac:dyDescent="0.2">
      <c r="B90" s="37">
        <v>82</v>
      </c>
      <c r="C90" s="120">
        <f t="shared" si="10"/>
        <v>1774022.9881158303</v>
      </c>
      <c r="D90" s="120"/>
      <c r="E90" s="37">
        <v>2010</v>
      </c>
      <c r="F90" s="59">
        <v>43108</v>
      </c>
      <c r="G90" s="37" t="s">
        <v>2</v>
      </c>
      <c r="H90" s="121">
        <v>1.444</v>
      </c>
      <c r="I90" s="121"/>
      <c r="J90" s="37">
        <f t="shared" si="8"/>
        <v>177</v>
      </c>
      <c r="K90" s="120">
        <f t="shared" si="9"/>
        <v>53220.689643474907</v>
      </c>
      <c r="L90" s="120"/>
      <c r="M90" s="60">
        <f t="shared" si="11"/>
        <v>0.3006818623925136</v>
      </c>
      <c r="N90" s="37">
        <v>2010</v>
      </c>
      <c r="O90" s="59">
        <v>43114</v>
      </c>
      <c r="P90" s="122">
        <v>1.4454</v>
      </c>
      <c r="Q90" s="123"/>
      <c r="R90" s="124">
        <f t="shared" si="12"/>
        <v>4209.546073495394</v>
      </c>
      <c r="S90" s="124"/>
      <c r="T90" s="125">
        <f t="shared" si="13"/>
        <v>14.000000000000679</v>
      </c>
      <c r="U90" s="125"/>
      <c r="W90" s="67">
        <v>1.4263999999999999</v>
      </c>
      <c r="X90" s="36">
        <f t="shared" si="14"/>
        <v>-1.760000000000006E-2</v>
      </c>
      <c r="Y90" s="35">
        <f t="shared" si="15"/>
        <v>-177</v>
      </c>
    </row>
    <row r="91" spans="2:25" x14ac:dyDescent="0.2">
      <c r="B91" s="37">
        <v>83</v>
      </c>
      <c r="C91" s="120">
        <f t="shared" si="10"/>
        <v>1778232.5341893258</v>
      </c>
      <c r="D91" s="120"/>
      <c r="E91" s="37">
        <v>2010</v>
      </c>
      <c r="F91" s="59">
        <v>43119</v>
      </c>
      <c r="G91" s="37" t="s">
        <v>1</v>
      </c>
      <c r="H91" s="121">
        <v>1.4251</v>
      </c>
      <c r="I91" s="121"/>
      <c r="J91" s="37">
        <f t="shared" si="8"/>
        <v>162</v>
      </c>
      <c r="K91" s="120">
        <f t="shared" si="9"/>
        <v>53346.976025679767</v>
      </c>
      <c r="L91" s="120"/>
      <c r="M91" s="60">
        <f t="shared" si="11"/>
        <v>0.32930232114617136</v>
      </c>
      <c r="N91" s="37">
        <v>2010</v>
      </c>
      <c r="O91" s="59">
        <v>43162</v>
      </c>
      <c r="P91" s="122">
        <v>1.3691</v>
      </c>
      <c r="Q91" s="123"/>
      <c r="R91" s="124">
        <f t="shared" si="12"/>
        <v>184409.29984185612</v>
      </c>
      <c r="S91" s="124"/>
      <c r="T91" s="125">
        <f t="shared" si="13"/>
        <v>560.00000000000045</v>
      </c>
      <c r="U91" s="125"/>
      <c r="W91" s="67">
        <v>1.4413</v>
      </c>
      <c r="X91" s="36">
        <f t="shared" si="14"/>
        <v>1.6199999999999992E-2</v>
      </c>
      <c r="Y91" s="35">
        <f t="shared" si="15"/>
        <v>162</v>
      </c>
    </row>
    <row r="92" spans="2:25" x14ac:dyDescent="0.2">
      <c r="B92" s="37">
        <v>84</v>
      </c>
      <c r="C92" s="120">
        <f t="shared" si="10"/>
        <v>1962641.8340311819</v>
      </c>
      <c r="D92" s="120"/>
      <c r="E92" s="37">
        <v>2010</v>
      </c>
      <c r="F92" s="59">
        <v>43169</v>
      </c>
      <c r="G92" s="37" t="s">
        <v>2</v>
      </c>
      <c r="H92" s="121">
        <v>1.3681000000000001</v>
      </c>
      <c r="I92" s="121"/>
      <c r="J92" s="37">
        <f t="shared" si="8"/>
        <v>137</v>
      </c>
      <c r="K92" s="120">
        <f t="shared" si="9"/>
        <v>58879.255020935452</v>
      </c>
      <c r="L92" s="120"/>
      <c r="M92" s="60">
        <f t="shared" si="11"/>
        <v>0.42977558409441935</v>
      </c>
      <c r="N92" s="37">
        <v>2010</v>
      </c>
      <c r="O92" s="59">
        <v>43178</v>
      </c>
      <c r="P92" s="122">
        <v>1.3544</v>
      </c>
      <c r="Q92" s="123"/>
      <c r="R92" s="124">
        <f t="shared" si="12"/>
        <v>-58879.255020935641</v>
      </c>
      <c r="S92" s="124"/>
      <c r="T92" s="125">
        <f t="shared" si="13"/>
        <v>-137</v>
      </c>
      <c r="U92" s="125"/>
      <c r="W92" s="67">
        <v>1.3544</v>
      </c>
      <c r="X92" s="36">
        <f t="shared" si="14"/>
        <v>-1.3700000000000045E-2</v>
      </c>
      <c r="Y92" s="35">
        <f t="shared" si="15"/>
        <v>-137</v>
      </c>
    </row>
    <row r="93" spans="2:25" x14ac:dyDescent="0.2">
      <c r="B93" s="37">
        <v>85</v>
      </c>
      <c r="C93" s="120">
        <f t="shared" si="10"/>
        <v>1903762.5790102463</v>
      </c>
      <c r="D93" s="120"/>
      <c r="E93" s="37">
        <v>2010</v>
      </c>
      <c r="F93" s="59">
        <v>43210</v>
      </c>
      <c r="G93" s="37" t="s">
        <v>1</v>
      </c>
      <c r="H93" s="121">
        <v>1.3427</v>
      </c>
      <c r="I93" s="121"/>
      <c r="J93" s="37">
        <f t="shared" si="8"/>
        <v>95.999999999999986</v>
      </c>
      <c r="K93" s="120">
        <f t="shared" si="9"/>
        <v>57112.877370307389</v>
      </c>
      <c r="L93" s="120"/>
      <c r="M93" s="60">
        <f t="shared" si="11"/>
        <v>0.5949258059407021</v>
      </c>
      <c r="N93" s="37">
        <v>2010</v>
      </c>
      <c r="O93" s="59">
        <v>43268</v>
      </c>
      <c r="P93" s="122">
        <v>1.2325999999999999</v>
      </c>
      <c r="Q93" s="123"/>
      <c r="R93" s="124">
        <f t="shared" si="12"/>
        <v>655013.31234071357</v>
      </c>
      <c r="S93" s="124"/>
      <c r="T93" s="125">
        <f t="shared" si="13"/>
        <v>1101.0000000000009</v>
      </c>
      <c r="U93" s="125"/>
      <c r="W93" s="67">
        <v>1.3522000000000001</v>
      </c>
      <c r="X93" s="36">
        <f t="shared" si="14"/>
        <v>9.5000000000000639E-3</v>
      </c>
      <c r="Y93" s="35">
        <f t="shared" si="15"/>
        <v>95.999999999999986</v>
      </c>
    </row>
    <row r="94" spans="2:25" x14ac:dyDescent="0.2">
      <c r="B94" s="37">
        <v>86</v>
      </c>
      <c r="C94" s="120">
        <f t="shared" si="10"/>
        <v>2558775.8913509599</v>
      </c>
      <c r="D94" s="120"/>
      <c r="E94" s="37">
        <v>2010</v>
      </c>
      <c r="F94" s="59">
        <v>43294</v>
      </c>
      <c r="G94" s="37" t="s">
        <v>2</v>
      </c>
      <c r="H94" s="121">
        <v>1.2739</v>
      </c>
      <c r="I94" s="121"/>
      <c r="J94" s="37">
        <f t="shared" si="8"/>
        <v>218</v>
      </c>
      <c r="K94" s="120">
        <f t="shared" si="9"/>
        <v>76763.276740528789</v>
      </c>
      <c r="L94" s="120"/>
      <c r="M94" s="60">
        <f t="shared" si="11"/>
        <v>0.35212512266297608</v>
      </c>
      <c r="N94" s="37">
        <v>2010</v>
      </c>
      <c r="O94" s="59">
        <v>43322</v>
      </c>
      <c r="P94" s="122">
        <v>1.3119000000000001</v>
      </c>
      <c r="Q94" s="123"/>
      <c r="R94" s="124">
        <f t="shared" si="12"/>
        <v>133807.54661193103</v>
      </c>
      <c r="S94" s="124"/>
      <c r="T94" s="125">
        <f t="shared" si="13"/>
        <v>380.00000000000034</v>
      </c>
      <c r="U94" s="125"/>
      <c r="W94" s="67">
        <v>1.2522</v>
      </c>
      <c r="X94" s="36">
        <f t="shared" si="14"/>
        <v>-2.1700000000000053E-2</v>
      </c>
      <c r="Y94" s="35">
        <f t="shared" si="15"/>
        <v>-218</v>
      </c>
    </row>
    <row r="95" spans="2:25" x14ac:dyDescent="0.2">
      <c r="B95" s="37">
        <v>87</v>
      </c>
      <c r="C95" s="120">
        <f t="shared" si="10"/>
        <v>2692583.4379628911</v>
      </c>
      <c r="D95" s="120"/>
      <c r="E95" s="37">
        <v>2010</v>
      </c>
      <c r="F95" s="59">
        <v>43378</v>
      </c>
      <c r="G95" s="37" t="s">
        <v>2</v>
      </c>
      <c r="H95" s="121">
        <v>1.3859999999999999</v>
      </c>
      <c r="I95" s="121"/>
      <c r="J95" s="37">
        <f t="shared" si="8"/>
        <v>224</v>
      </c>
      <c r="K95" s="120">
        <f t="shared" si="9"/>
        <v>80777.503138886736</v>
      </c>
      <c r="L95" s="120"/>
      <c r="M95" s="60">
        <f t="shared" si="11"/>
        <v>0.36061385329860152</v>
      </c>
      <c r="N95" s="37">
        <v>2010</v>
      </c>
      <c r="O95" s="59">
        <v>43392</v>
      </c>
      <c r="P95" s="122">
        <v>1.3774999999999999</v>
      </c>
      <c r="Q95" s="123"/>
      <c r="R95" s="124">
        <f t="shared" si="12"/>
        <v>-30652.177530380955</v>
      </c>
      <c r="S95" s="124"/>
      <c r="T95" s="125">
        <f t="shared" si="13"/>
        <v>-224</v>
      </c>
      <c r="U95" s="125"/>
      <c r="W95" s="67">
        <v>1.3635999999999999</v>
      </c>
      <c r="X95" s="36">
        <f t="shared" si="14"/>
        <v>-2.2399999999999975E-2</v>
      </c>
      <c r="Y95" s="35">
        <f t="shared" si="15"/>
        <v>-224</v>
      </c>
    </row>
    <row r="96" spans="2:25" x14ac:dyDescent="0.2">
      <c r="B96" s="37">
        <v>88</v>
      </c>
      <c r="C96" s="120">
        <f t="shared" si="10"/>
        <v>2661931.2604325102</v>
      </c>
      <c r="D96" s="120"/>
      <c r="E96" s="37">
        <v>2010</v>
      </c>
      <c r="F96" s="59">
        <v>43406</v>
      </c>
      <c r="G96" s="37" t="s">
        <v>2</v>
      </c>
      <c r="H96" s="121">
        <v>1.4057999999999999</v>
      </c>
      <c r="I96" s="121"/>
      <c r="J96" s="37">
        <f t="shared" si="8"/>
        <v>178</v>
      </c>
      <c r="K96" s="120">
        <f t="shared" si="9"/>
        <v>79857.937812975302</v>
      </c>
      <c r="L96" s="120"/>
      <c r="M96" s="60">
        <f t="shared" si="11"/>
        <v>0.44864010007289495</v>
      </c>
      <c r="N96" s="37">
        <v>2010</v>
      </c>
      <c r="O96" s="59">
        <v>43412</v>
      </c>
      <c r="P96" s="122">
        <v>1.3879999999999999</v>
      </c>
      <c r="Q96" s="123"/>
      <c r="R96" s="124">
        <f t="shared" si="12"/>
        <v>-79857.937812975477</v>
      </c>
      <c r="S96" s="124"/>
      <c r="T96" s="125">
        <f t="shared" si="13"/>
        <v>-178</v>
      </c>
      <c r="U96" s="125"/>
      <c r="W96" s="67">
        <v>1.3879999999999999</v>
      </c>
      <c r="X96" s="36">
        <f t="shared" si="14"/>
        <v>-1.7800000000000038E-2</v>
      </c>
      <c r="Y96" s="35">
        <f t="shared" si="15"/>
        <v>-178</v>
      </c>
    </row>
    <row r="97" spans="2:25" x14ac:dyDescent="0.2">
      <c r="B97" s="37">
        <v>89</v>
      </c>
      <c r="C97" s="120">
        <f t="shared" si="10"/>
        <v>2582073.3226195346</v>
      </c>
      <c r="D97" s="120"/>
      <c r="E97" s="37">
        <v>2010</v>
      </c>
      <c r="F97" s="59">
        <v>43412</v>
      </c>
      <c r="G97" s="37" t="s">
        <v>1</v>
      </c>
      <c r="H97" s="121">
        <v>1.3857999999999999</v>
      </c>
      <c r="I97" s="121"/>
      <c r="J97" s="37">
        <f t="shared" si="8"/>
        <v>228</v>
      </c>
      <c r="K97" s="120">
        <f t="shared" si="9"/>
        <v>77462.199678586039</v>
      </c>
      <c r="L97" s="120"/>
      <c r="M97" s="60">
        <f t="shared" si="11"/>
        <v>0.33974648981835981</v>
      </c>
      <c r="N97" s="37">
        <v>2010</v>
      </c>
      <c r="O97" s="59">
        <v>43426</v>
      </c>
      <c r="P97" s="122">
        <v>1.3776999999999999</v>
      </c>
      <c r="Q97" s="123"/>
      <c r="R97" s="124">
        <f t="shared" si="12"/>
        <v>27519.465675287131</v>
      </c>
      <c r="S97" s="124"/>
      <c r="T97" s="125">
        <f t="shared" si="13"/>
        <v>80.999999999999957</v>
      </c>
      <c r="U97" s="125"/>
      <c r="W97" s="67">
        <v>1.4085000000000001</v>
      </c>
      <c r="X97" s="36">
        <f t="shared" si="14"/>
        <v>2.2700000000000164E-2</v>
      </c>
      <c r="Y97" s="35">
        <f t="shared" si="15"/>
        <v>228</v>
      </c>
    </row>
    <row r="98" spans="2:25" x14ac:dyDescent="0.2">
      <c r="B98" s="37">
        <v>90</v>
      </c>
      <c r="C98" s="120">
        <f t="shared" si="10"/>
        <v>2609592.7882948215</v>
      </c>
      <c r="D98" s="120"/>
      <c r="E98" s="37">
        <v>2010</v>
      </c>
      <c r="F98" s="59">
        <v>43463</v>
      </c>
      <c r="G98" s="37" t="s">
        <v>2</v>
      </c>
      <c r="H98" s="121">
        <v>1.3239000000000001</v>
      </c>
      <c r="I98" s="121"/>
      <c r="J98" s="37">
        <f t="shared" si="8"/>
        <v>157</v>
      </c>
      <c r="K98" s="120">
        <f t="shared" si="9"/>
        <v>78287.783648844648</v>
      </c>
      <c r="L98" s="120"/>
      <c r="M98" s="60">
        <f t="shared" si="11"/>
        <v>0.49864830349582578</v>
      </c>
      <c r="N98" s="37">
        <v>2011</v>
      </c>
      <c r="O98" s="59">
        <v>43106</v>
      </c>
      <c r="P98" s="122">
        <v>1.3083</v>
      </c>
      <c r="Q98" s="123"/>
      <c r="R98" s="124">
        <f t="shared" si="12"/>
        <v>-77789.135345349117</v>
      </c>
      <c r="S98" s="124"/>
      <c r="T98" s="125">
        <f t="shared" si="13"/>
        <v>-157</v>
      </c>
      <c r="U98" s="125"/>
      <c r="W98" s="67">
        <v>1.3083</v>
      </c>
      <c r="X98" s="36">
        <f t="shared" si="14"/>
        <v>-1.5600000000000058E-2</v>
      </c>
      <c r="Y98" s="35">
        <f t="shared" si="15"/>
        <v>-157</v>
      </c>
    </row>
    <row r="99" spans="2:25" x14ac:dyDescent="0.2">
      <c r="B99" s="37">
        <v>91</v>
      </c>
      <c r="C99" s="120">
        <f t="shared" si="10"/>
        <v>2531803.6529494724</v>
      </c>
      <c r="D99" s="120"/>
      <c r="E99" s="37">
        <v>2011</v>
      </c>
      <c r="F99" s="59">
        <v>43131</v>
      </c>
      <c r="G99" s="37" t="s">
        <v>2</v>
      </c>
      <c r="H99" s="121">
        <v>1.3740000000000001</v>
      </c>
      <c r="I99" s="121"/>
      <c r="J99" s="37">
        <f t="shared" si="8"/>
        <v>169.99999999999997</v>
      </c>
      <c r="K99" s="120">
        <f t="shared" si="9"/>
        <v>75954.109588484163</v>
      </c>
      <c r="L99" s="120"/>
      <c r="M99" s="60">
        <f t="shared" si="11"/>
        <v>0.44678887993225985</v>
      </c>
      <c r="N99" s="37">
        <v>2011</v>
      </c>
      <c r="O99" s="59">
        <v>43135</v>
      </c>
      <c r="P99" s="122">
        <v>1.3571</v>
      </c>
      <c r="Q99" s="123"/>
      <c r="R99" s="124">
        <f t="shared" si="12"/>
        <v>-75507.320708552536</v>
      </c>
      <c r="S99" s="124"/>
      <c r="T99" s="125">
        <f t="shared" si="13"/>
        <v>-169.99999999999997</v>
      </c>
      <c r="U99" s="125"/>
      <c r="W99" s="67">
        <v>1.3571</v>
      </c>
      <c r="X99" s="36">
        <f t="shared" si="14"/>
        <v>-1.6900000000000137E-2</v>
      </c>
      <c r="Y99" s="35">
        <f t="shared" si="15"/>
        <v>-169.99999999999997</v>
      </c>
    </row>
    <row r="100" spans="2:25" x14ac:dyDescent="0.2">
      <c r="B100" s="37">
        <v>92</v>
      </c>
      <c r="C100" s="120">
        <f t="shared" si="10"/>
        <v>2456296.33224092</v>
      </c>
      <c r="D100" s="120"/>
      <c r="E100" s="37">
        <v>2011</v>
      </c>
      <c r="F100" s="59">
        <v>43141</v>
      </c>
      <c r="G100" s="37" t="s">
        <v>1</v>
      </c>
      <c r="H100" s="121">
        <v>1.3575999999999999</v>
      </c>
      <c r="I100" s="121"/>
      <c r="J100" s="37">
        <f t="shared" si="8"/>
        <v>153</v>
      </c>
      <c r="K100" s="120">
        <f t="shared" si="9"/>
        <v>73688.889967227602</v>
      </c>
      <c r="L100" s="120"/>
      <c r="M100" s="60">
        <f t="shared" si="11"/>
        <v>0.4816267318119451</v>
      </c>
      <c r="N100" s="37">
        <v>2011</v>
      </c>
      <c r="O100" s="59">
        <v>43154</v>
      </c>
      <c r="P100" s="122">
        <v>1.3714999999999999</v>
      </c>
      <c r="Q100" s="123"/>
      <c r="R100" s="124">
        <f t="shared" si="12"/>
        <v>-66946.115721860479</v>
      </c>
      <c r="S100" s="124"/>
      <c r="T100" s="125">
        <f t="shared" si="13"/>
        <v>-153</v>
      </c>
      <c r="U100" s="125"/>
      <c r="W100" s="67">
        <v>1.3728</v>
      </c>
      <c r="X100" s="36">
        <f t="shared" si="14"/>
        <v>1.5200000000000102E-2</v>
      </c>
      <c r="Y100" s="35">
        <f t="shared" si="15"/>
        <v>153</v>
      </c>
    </row>
    <row r="101" spans="2:25" x14ac:dyDescent="0.2">
      <c r="B101" s="37">
        <v>93</v>
      </c>
      <c r="C101" s="120">
        <f t="shared" si="10"/>
        <v>2389350.2165190596</v>
      </c>
      <c r="D101" s="120"/>
      <c r="E101" s="37">
        <v>2011</v>
      </c>
      <c r="F101" s="59">
        <v>43161</v>
      </c>
      <c r="G101" s="37" t="s">
        <v>2</v>
      </c>
      <c r="H101" s="121">
        <v>1.3891</v>
      </c>
      <c r="I101" s="121"/>
      <c r="J101" s="37">
        <f t="shared" si="8"/>
        <v>148</v>
      </c>
      <c r="K101" s="120">
        <f t="shared" si="9"/>
        <v>71680.506495571783</v>
      </c>
      <c r="L101" s="120"/>
      <c r="M101" s="60">
        <f t="shared" si="11"/>
        <v>0.48432774659170119</v>
      </c>
      <c r="N101" s="37">
        <v>2011</v>
      </c>
      <c r="O101" s="59">
        <v>43226</v>
      </c>
      <c r="P101" s="122">
        <v>1.4493</v>
      </c>
      <c r="Q101" s="123"/>
      <c r="R101" s="124">
        <f t="shared" si="12"/>
        <v>291565.30344820424</v>
      </c>
      <c r="S101" s="124"/>
      <c r="T101" s="125">
        <f t="shared" si="13"/>
        <v>602.00000000000034</v>
      </c>
      <c r="U101" s="125"/>
      <c r="W101" s="67">
        <v>1.3743000000000001</v>
      </c>
      <c r="X101" s="36">
        <f t="shared" si="14"/>
        <v>-1.4799999999999924E-2</v>
      </c>
      <c r="Y101" s="35">
        <f t="shared" si="15"/>
        <v>-148</v>
      </c>
    </row>
    <row r="102" spans="2:25" x14ac:dyDescent="0.2">
      <c r="B102" s="37">
        <v>94</v>
      </c>
      <c r="C102" s="120">
        <f t="shared" si="10"/>
        <v>2680915.519967264</v>
      </c>
      <c r="D102" s="120"/>
      <c r="E102" s="37">
        <v>2011</v>
      </c>
      <c r="F102" s="59">
        <v>43240</v>
      </c>
      <c r="G102" s="37" t="s">
        <v>1</v>
      </c>
      <c r="H102" s="121">
        <v>1.4137999999999999</v>
      </c>
      <c r="I102" s="121"/>
      <c r="J102" s="37">
        <f t="shared" si="8"/>
        <v>208</v>
      </c>
      <c r="K102" s="120">
        <f t="shared" si="9"/>
        <v>80427.465599017916</v>
      </c>
      <c r="L102" s="120"/>
      <c r="M102" s="60">
        <f t="shared" si="11"/>
        <v>0.3866705076875861</v>
      </c>
      <c r="N102" s="37">
        <v>2011</v>
      </c>
      <c r="O102" s="59">
        <v>43251</v>
      </c>
      <c r="P102" s="122">
        <v>1.4345000000000001</v>
      </c>
      <c r="Q102" s="123"/>
      <c r="R102" s="124">
        <f t="shared" si="12"/>
        <v>-80040.795091330961</v>
      </c>
      <c r="S102" s="124"/>
      <c r="T102" s="125">
        <f t="shared" si="13"/>
        <v>-208</v>
      </c>
      <c r="U102" s="125"/>
      <c r="W102" s="67">
        <v>1.4345000000000001</v>
      </c>
      <c r="X102" s="36">
        <f t="shared" si="14"/>
        <v>2.0700000000000163E-2</v>
      </c>
      <c r="Y102" s="35">
        <f t="shared" si="15"/>
        <v>208</v>
      </c>
    </row>
    <row r="103" spans="2:25" x14ac:dyDescent="0.2">
      <c r="B103" s="37">
        <v>95</v>
      </c>
      <c r="C103" s="120">
        <f t="shared" si="10"/>
        <v>2600874.724875933</v>
      </c>
      <c r="D103" s="120"/>
      <c r="E103" s="37">
        <v>2011</v>
      </c>
      <c r="F103" s="59">
        <v>43273</v>
      </c>
      <c r="G103" s="37" t="s">
        <v>1</v>
      </c>
      <c r="H103" s="121">
        <v>1.4309000000000001</v>
      </c>
      <c r="I103" s="121"/>
      <c r="J103" s="37">
        <f t="shared" si="8"/>
        <v>133</v>
      </c>
      <c r="K103" s="120">
        <f t="shared" si="9"/>
        <v>78026.241746277985</v>
      </c>
      <c r="L103" s="120"/>
      <c r="M103" s="60">
        <f t="shared" si="11"/>
        <v>0.58666347177652622</v>
      </c>
      <c r="N103" s="37">
        <v>2011</v>
      </c>
      <c r="O103" s="59">
        <v>43280</v>
      </c>
      <c r="P103" s="122">
        <v>1.4441999999999999</v>
      </c>
      <c r="Q103" s="123"/>
      <c r="R103" s="124">
        <f t="shared" si="12"/>
        <v>-78026.241746277214</v>
      </c>
      <c r="S103" s="124"/>
      <c r="T103" s="125">
        <f t="shared" si="13"/>
        <v>-133</v>
      </c>
      <c r="U103" s="125"/>
      <c r="W103" s="67">
        <v>1.4441999999999999</v>
      </c>
      <c r="X103" s="36">
        <f t="shared" si="14"/>
        <v>1.3299999999999867E-2</v>
      </c>
      <c r="Y103" s="35">
        <f t="shared" si="15"/>
        <v>133</v>
      </c>
    </row>
    <row r="104" spans="2:25" x14ac:dyDescent="0.2">
      <c r="B104" s="37">
        <v>96</v>
      </c>
      <c r="C104" s="120">
        <f t="shared" si="10"/>
        <v>2522848.4831296559</v>
      </c>
      <c r="D104" s="120"/>
      <c r="E104" s="37">
        <v>2011</v>
      </c>
      <c r="F104" s="59">
        <v>43289</v>
      </c>
      <c r="G104" s="37" t="s">
        <v>1</v>
      </c>
      <c r="H104" s="121">
        <v>1.4204000000000001</v>
      </c>
      <c r="I104" s="121"/>
      <c r="J104" s="37">
        <f t="shared" si="8"/>
        <v>164</v>
      </c>
      <c r="K104" s="120">
        <f t="shared" si="9"/>
        <v>75685.454493889672</v>
      </c>
      <c r="L104" s="120"/>
      <c r="M104" s="60">
        <f t="shared" si="11"/>
        <v>0.46149667374322972</v>
      </c>
      <c r="N104" s="37">
        <v>2011</v>
      </c>
      <c r="O104" s="59">
        <v>43302</v>
      </c>
      <c r="P104" s="122">
        <v>1.4281999999999999</v>
      </c>
      <c r="Q104" s="123"/>
      <c r="R104" s="124">
        <f t="shared" si="12"/>
        <v>-35996.74055197103</v>
      </c>
      <c r="S104" s="124"/>
      <c r="T104" s="125">
        <f t="shared" si="13"/>
        <v>-164</v>
      </c>
      <c r="U104" s="125"/>
      <c r="W104" s="67">
        <v>1.4368000000000001</v>
      </c>
      <c r="X104" s="36">
        <f t="shared" si="14"/>
        <v>1.639999999999997E-2</v>
      </c>
      <c r="Y104" s="35">
        <f t="shared" si="15"/>
        <v>164</v>
      </c>
    </row>
    <row r="105" spans="2:25" x14ac:dyDescent="0.2">
      <c r="B105" s="37">
        <v>97</v>
      </c>
      <c r="C105" s="120">
        <f t="shared" si="10"/>
        <v>2486851.742577685</v>
      </c>
      <c r="D105" s="120"/>
      <c r="E105" s="37">
        <v>2011</v>
      </c>
      <c r="F105" s="59">
        <v>43364</v>
      </c>
      <c r="G105" s="37" t="s">
        <v>1</v>
      </c>
      <c r="H105" s="121">
        <v>1.3556999999999999</v>
      </c>
      <c r="I105" s="121"/>
      <c r="J105" s="37">
        <f t="shared" si="8"/>
        <v>240</v>
      </c>
      <c r="K105" s="120">
        <f t="shared" si="9"/>
        <v>74605.552277330542</v>
      </c>
      <c r="L105" s="120"/>
      <c r="M105" s="60">
        <f t="shared" si="11"/>
        <v>0.3108564678222106</v>
      </c>
      <c r="N105" s="37">
        <v>2011</v>
      </c>
      <c r="O105" s="59">
        <v>43383</v>
      </c>
      <c r="P105" s="122">
        <v>1.3524</v>
      </c>
      <c r="Q105" s="123"/>
      <c r="R105" s="124">
        <f t="shared" si="12"/>
        <v>10258.26343813251</v>
      </c>
      <c r="S105" s="124"/>
      <c r="T105" s="125">
        <f t="shared" si="13"/>
        <v>32.999999999998586</v>
      </c>
      <c r="U105" s="125"/>
      <c r="W105" s="67">
        <v>1.3796999999999999</v>
      </c>
      <c r="X105" s="36">
        <f t="shared" si="14"/>
        <v>2.4000000000000021E-2</v>
      </c>
      <c r="Y105" s="35">
        <f t="shared" si="15"/>
        <v>240</v>
      </c>
    </row>
    <row r="106" spans="2:25" x14ac:dyDescent="0.2">
      <c r="B106" s="37">
        <v>98</v>
      </c>
      <c r="C106" s="120">
        <f t="shared" si="10"/>
        <v>2497110.0060158176</v>
      </c>
      <c r="D106" s="120"/>
      <c r="E106" s="37">
        <v>2011</v>
      </c>
      <c r="F106" s="59">
        <v>43427</v>
      </c>
      <c r="G106" s="37" t="s">
        <v>1</v>
      </c>
      <c r="H106" s="121">
        <v>1.3319000000000001</v>
      </c>
      <c r="I106" s="121"/>
      <c r="J106" s="37">
        <f t="shared" si="8"/>
        <v>212</v>
      </c>
      <c r="K106" s="120">
        <f t="shared" si="9"/>
        <v>74913.300180474529</v>
      </c>
      <c r="L106" s="120"/>
      <c r="M106" s="60">
        <f t="shared" si="11"/>
        <v>0.35336462349280434</v>
      </c>
      <c r="N106" s="37">
        <v>2011</v>
      </c>
      <c r="O106" s="59">
        <v>43434</v>
      </c>
      <c r="P106" s="122">
        <v>1.3531</v>
      </c>
      <c r="Q106" s="123"/>
      <c r="R106" s="124">
        <f t="shared" si="12"/>
        <v>-74913.300180474122</v>
      </c>
      <c r="S106" s="124"/>
      <c r="T106" s="125">
        <f t="shared" si="13"/>
        <v>-212</v>
      </c>
      <c r="U106" s="125"/>
      <c r="W106" s="67">
        <v>1.3531</v>
      </c>
      <c r="X106" s="36">
        <f t="shared" si="14"/>
        <v>2.1199999999999886E-2</v>
      </c>
      <c r="Y106" s="35">
        <f t="shared" si="15"/>
        <v>212</v>
      </c>
    </row>
    <row r="107" spans="2:25" x14ac:dyDescent="0.2">
      <c r="B107" s="37">
        <v>99</v>
      </c>
      <c r="C107" s="120">
        <f t="shared" si="10"/>
        <v>2422196.7058353433</v>
      </c>
      <c r="D107" s="120"/>
      <c r="E107" s="37">
        <v>2012</v>
      </c>
      <c r="F107" s="59">
        <v>43138</v>
      </c>
      <c r="G107" s="37" t="s">
        <v>2</v>
      </c>
      <c r="H107" s="121">
        <v>1.3270999999999999</v>
      </c>
      <c r="I107" s="121"/>
      <c r="J107" s="37">
        <f t="shared" si="8"/>
        <v>182</v>
      </c>
      <c r="K107" s="120">
        <f t="shared" si="9"/>
        <v>72665.901175060295</v>
      </c>
      <c r="L107" s="120"/>
      <c r="M107" s="60">
        <f t="shared" si="11"/>
        <v>0.39926319326956206</v>
      </c>
      <c r="N107" s="37">
        <v>2012</v>
      </c>
      <c r="O107" s="59">
        <v>43145</v>
      </c>
      <c r="P107" s="122">
        <v>1.3089</v>
      </c>
      <c r="Q107" s="123"/>
      <c r="R107" s="124">
        <f t="shared" si="12"/>
        <v>-72665.90117506028</v>
      </c>
      <c r="S107" s="124"/>
      <c r="T107" s="125">
        <f t="shared" si="13"/>
        <v>-182</v>
      </c>
      <c r="U107" s="125"/>
      <c r="W107" s="67">
        <v>1.3089</v>
      </c>
      <c r="X107" s="36">
        <f t="shared" si="14"/>
        <v>-1.8199999999999994E-2</v>
      </c>
      <c r="Y107" s="35">
        <f t="shared" si="15"/>
        <v>-182</v>
      </c>
    </row>
    <row r="108" spans="2:25" x14ac:dyDescent="0.2">
      <c r="B108" s="37">
        <v>100</v>
      </c>
      <c r="C108" s="120">
        <f t="shared" si="10"/>
        <v>2349530.804660283</v>
      </c>
      <c r="D108" s="120"/>
      <c r="E108" s="37">
        <v>2012</v>
      </c>
      <c r="F108" s="59">
        <v>43172</v>
      </c>
      <c r="G108" s="37" t="s">
        <v>1</v>
      </c>
      <c r="H108" s="121">
        <v>1.3050999999999999</v>
      </c>
      <c r="I108" s="121"/>
      <c r="J108" s="37">
        <f t="shared" si="8"/>
        <v>140</v>
      </c>
      <c r="K108" s="120">
        <f t="shared" si="9"/>
        <v>70485.924139808485</v>
      </c>
      <c r="L108" s="120"/>
      <c r="M108" s="60">
        <f t="shared" si="11"/>
        <v>0.50347088671291773</v>
      </c>
      <c r="N108" s="37">
        <v>2012</v>
      </c>
      <c r="O108" s="59">
        <v>43178</v>
      </c>
      <c r="P108" s="122">
        <v>1.3190999999999999</v>
      </c>
      <c r="Q108" s="123"/>
      <c r="R108" s="124">
        <f t="shared" si="12"/>
        <v>-70485.924139808543</v>
      </c>
      <c r="S108" s="124"/>
      <c r="T108" s="125">
        <f t="shared" si="13"/>
        <v>-140</v>
      </c>
      <c r="U108" s="125"/>
      <c r="W108" s="67">
        <v>1.3190999999999999</v>
      </c>
      <c r="X108" s="36">
        <f t="shared" si="14"/>
        <v>1.4000000000000012E-2</v>
      </c>
      <c r="Y108" s="35">
        <f t="shared" si="15"/>
        <v>140</v>
      </c>
    </row>
    <row r="109" spans="2:25" x14ac:dyDescent="0.2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</sheetData>
  <mergeCells count="638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W7:W8"/>
    <mergeCell ref="X7:X8"/>
    <mergeCell ref="Y7:Y8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0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8"/>
  <sheetViews>
    <sheetView showGridLines="0" topLeftCell="A34" workbookViewId="0">
      <selection activeCell="S17" sqref="S17"/>
    </sheetView>
  </sheetViews>
  <sheetFormatPr defaultRowHeight="14.4" x14ac:dyDescent="0.2"/>
  <cols>
    <col min="1" max="1" width="7.44140625" style="34" customWidth="1"/>
    <col min="2" max="2" width="8.109375" customWidth="1"/>
  </cols>
  <sheetData>
    <row r="2" spans="1:1" x14ac:dyDescent="0.2">
      <c r="A2" s="175" t="s">
        <v>141</v>
      </c>
    </row>
    <row r="28" spans="1:1" x14ac:dyDescent="0.2">
      <c r="A28" s="175" t="s">
        <v>142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zoomScale="130" zoomScaleNormal="130" zoomScaleSheetLayoutView="100" workbookViewId="0">
      <selection activeCell="A16" sqref="A16:J23"/>
    </sheetView>
  </sheetViews>
  <sheetFormatPr defaultColWidth="9" defaultRowHeight="13.2" x14ac:dyDescent="0.2"/>
  <sheetData>
    <row r="1" spans="1:10" x14ac:dyDescent="0.2">
      <c r="A1" t="s">
        <v>0</v>
      </c>
    </row>
    <row r="2" spans="1:10" ht="13.2" customHeight="1" x14ac:dyDescent="0.2">
      <c r="A2" s="127" t="s">
        <v>145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1:10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</row>
    <row r="6" spans="1:10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10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</row>
    <row r="10" spans="1:10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x14ac:dyDescent="0.2">
      <c r="A15" t="s">
        <v>143</v>
      </c>
    </row>
    <row r="16" spans="1:10" x14ac:dyDescent="0.2">
      <c r="A16" s="128" t="s">
        <v>144</v>
      </c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x14ac:dyDescent="0.2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</sheetData>
  <mergeCells count="2">
    <mergeCell ref="A16:J23"/>
    <mergeCell ref="A2:J13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12"/>
  <sheetViews>
    <sheetView tabSelected="1" zoomScaleSheetLayoutView="100" workbookViewId="0">
      <selection activeCell="D8" sqref="D8"/>
    </sheetView>
  </sheetViews>
  <sheetFormatPr defaultRowHeight="16.2" x14ac:dyDescent="0.2"/>
  <cols>
    <col min="1" max="1" width="3.109375" style="27" customWidth="1"/>
    <col min="2" max="2" width="13.21875" style="24" customWidth="1"/>
    <col min="3" max="3" width="15.77734375" style="26" customWidth="1"/>
    <col min="4" max="4" width="13" style="26" customWidth="1"/>
    <col min="5" max="5" width="15.88671875" style="32" customWidth="1"/>
    <col min="6" max="6" width="15.88671875" style="26" customWidth="1"/>
    <col min="7" max="7" width="15.88671875" style="32" customWidth="1"/>
    <col min="8" max="8" width="15.88671875" style="26" customWidth="1"/>
    <col min="9" max="9" width="15.88671875" style="32" customWidth="1"/>
    <col min="10" max="16384" width="8.88671875" style="27"/>
  </cols>
  <sheetData>
    <row r="2" spans="2:9" x14ac:dyDescent="0.2">
      <c r="B2" s="25" t="s">
        <v>37</v>
      </c>
      <c r="C2" s="27"/>
    </row>
    <row r="4" spans="2:9" x14ac:dyDescent="0.2">
      <c r="B4" s="30" t="s">
        <v>40</v>
      </c>
      <c r="C4" s="30" t="s">
        <v>38</v>
      </c>
      <c r="D4" s="30" t="s">
        <v>43</v>
      </c>
      <c r="E4" s="31" t="s">
        <v>39</v>
      </c>
      <c r="F4" s="30" t="s">
        <v>44</v>
      </c>
      <c r="G4" s="31" t="s">
        <v>39</v>
      </c>
      <c r="H4" s="30" t="s">
        <v>45</v>
      </c>
      <c r="I4" s="31" t="s">
        <v>39</v>
      </c>
    </row>
    <row r="5" spans="2:9" x14ac:dyDescent="0.2">
      <c r="B5" s="28" t="s">
        <v>41</v>
      </c>
      <c r="C5" s="29" t="s">
        <v>146</v>
      </c>
      <c r="D5" s="29">
        <v>38</v>
      </c>
      <c r="E5" s="33">
        <v>43325</v>
      </c>
      <c r="F5" s="29">
        <v>100</v>
      </c>
      <c r="G5" s="33">
        <v>43329</v>
      </c>
      <c r="H5" s="29">
        <v>100</v>
      </c>
      <c r="I5" s="33">
        <v>43335</v>
      </c>
    </row>
    <row r="6" spans="2:9" x14ac:dyDescent="0.2">
      <c r="B6" s="28" t="s">
        <v>147</v>
      </c>
      <c r="C6" s="29" t="s">
        <v>42</v>
      </c>
      <c r="D6" s="29">
        <v>100</v>
      </c>
      <c r="E6" s="33">
        <v>43372</v>
      </c>
      <c r="F6" s="29">
        <v>100</v>
      </c>
      <c r="G6" s="33">
        <v>43376</v>
      </c>
      <c r="H6" s="29">
        <v>100</v>
      </c>
      <c r="I6" s="33">
        <v>43380</v>
      </c>
    </row>
    <row r="7" spans="2:9" x14ac:dyDescent="0.2">
      <c r="B7" s="28"/>
      <c r="C7" s="29"/>
      <c r="D7" s="29"/>
      <c r="E7" s="33"/>
      <c r="F7" s="29"/>
      <c r="G7" s="33"/>
      <c r="H7" s="29"/>
      <c r="I7" s="33"/>
    </row>
    <row r="8" spans="2:9" x14ac:dyDescent="0.2">
      <c r="B8" s="28"/>
      <c r="C8" s="29"/>
      <c r="D8" s="29"/>
      <c r="E8" s="33"/>
      <c r="F8" s="29"/>
      <c r="G8" s="33"/>
      <c r="H8" s="29"/>
      <c r="I8" s="33"/>
    </row>
    <row r="9" spans="2:9" x14ac:dyDescent="0.2">
      <c r="B9" s="28"/>
      <c r="C9" s="29"/>
      <c r="D9" s="29"/>
      <c r="E9" s="33"/>
      <c r="F9" s="29"/>
      <c r="G9" s="33"/>
      <c r="H9" s="29"/>
      <c r="I9" s="33"/>
    </row>
    <row r="10" spans="2:9" x14ac:dyDescent="0.2">
      <c r="B10" s="28"/>
      <c r="C10" s="29"/>
      <c r="D10" s="29"/>
      <c r="E10" s="33"/>
      <c r="F10" s="29"/>
      <c r="G10" s="33"/>
      <c r="H10" s="29"/>
      <c r="I10" s="33"/>
    </row>
    <row r="11" spans="2:9" x14ac:dyDescent="0.2">
      <c r="B11" s="28"/>
      <c r="C11" s="29"/>
      <c r="D11" s="29"/>
      <c r="E11" s="33"/>
      <c r="F11" s="29"/>
      <c r="G11" s="33"/>
      <c r="H11" s="29"/>
      <c r="I11" s="33"/>
    </row>
    <row r="12" spans="2:9" x14ac:dyDescent="0.2">
      <c r="B12" s="28"/>
      <c r="C12" s="29"/>
      <c r="D12" s="29"/>
      <c r="E12" s="33"/>
      <c r="F12" s="29"/>
      <c r="G12" s="33"/>
      <c r="H12" s="29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V109"/>
  <sheetViews>
    <sheetView zoomScale="115" zoomScaleNormal="115" workbookViewId="0">
      <pane ySplit="8" topLeftCell="A9" activePane="bottomLeft" state="frozen"/>
      <selection pane="bottomLeft" activeCell="M16" sqref="M16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3" bestFit="1" customWidth="1"/>
  </cols>
  <sheetData>
    <row r="2" spans="2:21" x14ac:dyDescent="0.2">
      <c r="B2" s="130" t="s">
        <v>3</v>
      </c>
      <c r="C2" s="130"/>
      <c r="D2" s="132"/>
      <c r="E2" s="132"/>
      <c r="F2" s="130" t="s">
        <v>4</v>
      </c>
      <c r="G2" s="130"/>
      <c r="H2" s="132" t="s">
        <v>34</v>
      </c>
      <c r="I2" s="132"/>
      <c r="J2" s="130" t="s">
        <v>5</v>
      </c>
      <c r="K2" s="130"/>
      <c r="L2" s="131">
        <f>C9</f>
        <v>1000000</v>
      </c>
      <c r="M2" s="132"/>
      <c r="N2" s="130" t="s">
        <v>6</v>
      </c>
      <c r="O2" s="130"/>
      <c r="P2" s="131" t="e">
        <f>C108+R108</f>
        <v>#VALUE!</v>
      </c>
      <c r="Q2" s="132"/>
      <c r="R2" s="1"/>
      <c r="S2" s="1"/>
      <c r="T2" s="1"/>
    </row>
    <row r="3" spans="2:21" ht="57" customHeight="1" x14ac:dyDescent="0.2">
      <c r="B3" s="130" t="s">
        <v>7</v>
      </c>
      <c r="C3" s="130"/>
      <c r="D3" s="133" t="s">
        <v>36</v>
      </c>
      <c r="E3" s="133"/>
      <c r="F3" s="133"/>
      <c r="G3" s="133"/>
      <c r="H3" s="133"/>
      <c r="I3" s="133"/>
      <c r="J3" s="130" t="s">
        <v>8</v>
      </c>
      <c r="K3" s="130"/>
      <c r="L3" s="133" t="s">
        <v>33</v>
      </c>
      <c r="M3" s="134"/>
      <c r="N3" s="134"/>
      <c r="O3" s="134"/>
      <c r="P3" s="134"/>
      <c r="Q3" s="134"/>
      <c r="R3" s="1"/>
      <c r="S3" s="1"/>
    </row>
    <row r="4" spans="2:21" x14ac:dyDescent="0.2">
      <c r="B4" s="130" t="s">
        <v>9</v>
      </c>
      <c r="C4" s="130"/>
      <c r="D4" s="135">
        <f>SUM($R$9:$S$993)</f>
        <v>-29947.368421052488</v>
      </c>
      <c r="E4" s="135"/>
      <c r="F4" s="130" t="s">
        <v>10</v>
      </c>
      <c r="G4" s="130"/>
      <c r="H4" s="136">
        <f>SUM($T$9:$U$108)</f>
        <v>-57</v>
      </c>
      <c r="I4" s="132"/>
      <c r="J4" s="137" t="s">
        <v>11</v>
      </c>
      <c r="K4" s="137"/>
      <c r="L4" s="131">
        <f>MAX($C$9:$D$990)-C9</f>
        <v>0</v>
      </c>
      <c r="M4" s="131"/>
      <c r="N4" s="137" t="s">
        <v>12</v>
      </c>
      <c r="O4" s="137"/>
      <c r="P4" s="135">
        <f>MIN($C$9:$D$990)-C9</f>
        <v>-29947.368421052466</v>
      </c>
      <c r="Q4" s="135"/>
      <c r="R4" s="1"/>
      <c r="S4" s="1"/>
      <c r="T4" s="1"/>
    </row>
    <row r="5" spans="2:21" x14ac:dyDescent="0.2">
      <c r="B5" s="22" t="s">
        <v>13</v>
      </c>
      <c r="C5" s="2">
        <f>COUNTIF($R$9:$R$990,"&gt;0")</f>
        <v>0</v>
      </c>
      <c r="D5" s="21" t="s">
        <v>14</v>
      </c>
      <c r="E5" s="16">
        <f>COUNTIF($R$9:$R$990,"&lt;0")</f>
        <v>1</v>
      </c>
      <c r="F5" s="21" t="s">
        <v>15</v>
      </c>
      <c r="G5" s="2">
        <f>COUNTIF($R$9:$R$990,"=0")</f>
        <v>0</v>
      </c>
      <c r="H5" s="21" t="s">
        <v>16</v>
      </c>
      <c r="I5" s="3">
        <f>C5/SUM(C5,E5,G5)</f>
        <v>0</v>
      </c>
      <c r="J5" s="138" t="s">
        <v>17</v>
      </c>
      <c r="K5" s="130"/>
      <c r="L5" s="139"/>
      <c r="M5" s="140"/>
      <c r="N5" s="18" t="s">
        <v>18</v>
      </c>
      <c r="O5" s="9"/>
      <c r="P5" s="139"/>
      <c r="Q5" s="140"/>
      <c r="R5" s="1"/>
      <c r="S5" s="1"/>
      <c r="T5" s="1"/>
    </row>
    <row r="6" spans="2:21" x14ac:dyDescent="0.2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2">
      <c r="B7" s="141" t="s">
        <v>19</v>
      </c>
      <c r="C7" s="143" t="s">
        <v>20</v>
      </c>
      <c r="D7" s="144"/>
      <c r="E7" s="147" t="s">
        <v>21</v>
      </c>
      <c r="F7" s="148"/>
      <c r="G7" s="148"/>
      <c r="H7" s="148"/>
      <c r="I7" s="149"/>
      <c r="J7" s="150" t="s">
        <v>22</v>
      </c>
      <c r="K7" s="151"/>
      <c r="L7" s="152"/>
      <c r="M7" s="153" t="s">
        <v>23</v>
      </c>
      <c r="N7" s="154" t="s">
        <v>24</v>
      </c>
      <c r="O7" s="155"/>
      <c r="P7" s="155"/>
      <c r="Q7" s="156"/>
      <c r="R7" s="157" t="s">
        <v>25</v>
      </c>
      <c r="S7" s="157"/>
      <c r="T7" s="157"/>
      <c r="U7" s="157"/>
    </row>
    <row r="8" spans="2:21" x14ac:dyDescent="0.2">
      <c r="B8" s="142"/>
      <c r="C8" s="145"/>
      <c r="D8" s="146"/>
      <c r="E8" s="19" t="s">
        <v>26</v>
      </c>
      <c r="F8" s="19" t="s">
        <v>27</v>
      </c>
      <c r="G8" s="19" t="s">
        <v>28</v>
      </c>
      <c r="H8" s="158" t="s">
        <v>29</v>
      </c>
      <c r="I8" s="149"/>
      <c r="J8" s="4" t="s">
        <v>30</v>
      </c>
      <c r="K8" s="159" t="s">
        <v>31</v>
      </c>
      <c r="L8" s="152"/>
      <c r="M8" s="153"/>
      <c r="N8" s="5" t="s">
        <v>26</v>
      </c>
      <c r="O8" s="5" t="s">
        <v>27</v>
      </c>
      <c r="P8" s="160" t="s">
        <v>29</v>
      </c>
      <c r="Q8" s="156"/>
      <c r="R8" s="157" t="s">
        <v>32</v>
      </c>
      <c r="S8" s="157"/>
      <c r="T8" s="157" t="s">
        <v>30</v>
      </c>
      <c r="U8" s="157"/>
    </row>
    <row r="9" spans="2:21" x14ac:dyDescent="0.2">
      <c r="B9" s="20">
        <v>1</v>
      </c>
      <c r="C9" s="161">
        <v>1000000</v>
      </c>
      <c r="D9" s="161"/>
      <c r="E9" s="20">
        <v>2001</v>
      </c>
      <c r="F9" s="8">
        <v>42111</v>
      </c>
      <c r="G9" s="20" t="s">
        <v>2</v>
      </c>
      <c r="H9" s="162">
        <v>1.4382900000000001</v>
      </c>
      <c r="I9" s="162"/>
      <c r="J9" s="20">
        <v>57</v>
      </c>
      <c r="K9" s="161">
        <f t="shared" ref="K9:K72" si="0">IF(F9="","",C9*0.03)</f>
        <v>30000</v>
      </c>
      <c r="L9" s="161"/>
      <c r="M9" s="6">
        <f>IF(J9="","",(K9/J9)/1000)</f>
        <v>0.52631578947368418</v>
      </c>
      <c r="N9" s="20">
        <v>2001</v>
      </c>
      <c r="O9" s="8">
        <v>42111</v>
      </c>
      <c r="P9" s="162">
        <v>1.4326000000000001</v>
      </c>
      <c r="Q9" s="162"/>
      <c r="R9" s="163">
        <f>IF(O9="","",(IF(G9="売",H9-P9,P9-H9))*M9*10000000)</f>
        <v>-29947.368421052488</v>
      </c>
      <c r="S9" s="163"/>
      <c r="T9" s="164">
        <f>IF(O9="","",IF(R9&lt;0,J9*(-1),IF(G9="買",(P9-H9)*10000,(H9-P9)*10000)))</f>
        <v>-57</v>
      </c>
      <c r="U9" s="164"/>
    </row>
    <row r="10" spans="2:21" x14ac:dyDescent="0.2">
      <c r="B10" s="20">
        <v>2</v>
      </c>
      <c r="C10" s="161">
        <f t="shared" ref="C10:C73" si="1">IF(R9="","",C9+R9)</f>
        <v>970052.63157894753</v>
      </c>
      <c r="D10" s="161"/>
      <c r="E10" s="20"/>
      <c r="F10" s="8"/>
      <c r="G10" s="20" t="s">
        <v>2</v>
      </c>
      <c r="H10" s="162"/>
      <c r="I10" s="162"/>
      <c r="J10" s="20"/>
      <c r="K10" s="161" t="str">
        <f t="shared" si="0"/>
        <v/>
      </c>
      <c r="L10" s="161"/>
      <c r="M10" s="6" t="str">
        <f t="shared" ref="M10:M73" si="2">IF(J10="","",(K10/J10)/1000)</f>
        <v/>
      </c>
      <c r="N10" s="20"/>
      <c r="O10" s="8"/>
      <c r="P10" s="162"/>
      <c r="Q10" s="162"/>
      <c r="R10" s="163" t="str">
        <f t="shared" ref="R10:R73" si="3">IF(O10="","",(IF(G10="売",H10-P10,P10-H10))*M10*10000000)</f>
        <v/>
      </c>
      <c r="S10" s="163"/>
      <c r="T10" s="164" t="str">
        <f t="shared" ref="T10:T73" si="4">IF(O10="","",IF(R10&lt;0,J10*(-1),IF(G10="買",(P10-H10)*10000,(H10-P10)*10000)))</f>
        <v/>
      </c>
      <c r="U10" s="164"/>
    </row>
    <row r="11" spans="2:21" x14ac:dyDescent="0.2">
      <c r="B11" s="20">
        <v>3</v>
      </c>
      <c r="C11" s="161" t="str">
        <f t="shared" si="1"/>
        <v/>
      </c>
      <c r="D11" s="161"/>
      <c r="E11" s="20"/>
      <c r="F11" s="8"/>
      <c r="G11" s="20" t="s">
        <v>2</v>
      </c>
      <c r="H11" s="162"/>
      <c r="I11" s="162"/>
      <c r="J11" s="20"/>
      <c r="K11" s="161" t="str">
        <f t="shared" si="0"/>
        <v/>
      </c>
      <c r="L11" s="161"/>
      <c r="M11" s="6" t="str">
        <f t="shared" si="2"/>
        <v/>
      </c>
      <c r="N11" s="20"/>
      <c r="O11" s="8"/>
      <c r="P11" s="162"/>
      <c r="Q11" s="162"/>
      <c r="R11" s="163" t="str">
        <f t="shared" si="3"/>
        <v/>
      </c>
      <c r="S11" s="163"/>
      <c r="T11" s="164" t="str">
        <f t="shared" si="4"/>
        <v/>
      </c>
      <c r="U11" s="164"/>
    </row>
    <row r="12" spans="2:21" x14ac:dyDescent="0.2">
      <c r="B12" s="20">
        <v>4</v>
      </c>
      <c r="C12" s="161" t="str">
        <f t="shared" si="1"/>
        <v/>
      </c>
      <c r="D12" s="161"/>
      <c r="E12" s="20"/>
      <c r="F12" s="8"/>
      <c r="G12" s="20" t="s">
        <v>1</v>
      </c>
      <c r="H12" s="162"/>
      <c r="I12" s="162"/>
      <c r="J12" s="20"/>
      <c r="K12" s="161" t="str">
        <f t="shared" si="0"/>
        <v/>
      </c>
      <c r="L12" s="161"/>
      <c r="M12" s="6" t="str">
        <f t="shared" si="2"/>
        <v/>
      </c>
      <c r="N12" s="20"/>
      <c r="O12" s="8"/>
      <c r="P12" s="162"/>
      <c r="Q12" s="162"/>
      <c r="R12" s="163" t="str">
        <f t="shared" si="3"/>
        <v/>
      </c>
      <c r="S12" s="163"/>
      <c r="T12" s="164" t="str">
        <f t="shared" si="4"/>
        <v/>
      </c>
      <c r="U12" s="164"/>
    </row>
    <row r="13" spans="2:21" x14ac:dyDescent="0.2">
      <c r="B13" s="20">
        <v>5</v>
      </c>
      <c r="C13" s="161" t="str">
        <f t="shared" si="1"/>
        <v/>
      </c>
      <c r="D13" s="161"/>
      <c r="E13" s="20"/>
      <c r="F13" s="8"/>
      <c r="G13" s="20" t="s">
        <v>1</v>
      </c>
      <c r="H13" s="162"/>
      <c r="I13" s="162"/>
      <c r="J13" s="20"/>
      <c r="K13" s="161" t="str">
        <f t="shared" si="0"/>
        <v/>
      </c>
      <c r="L13" s="161"/>
      <c r="M13" s="6" t="str">
        <f t="shared" si="2"/>
        <v/>
      </c>
      <c r="N13" s="20"/>
      <c r="O13" s="8"/>
      <c r="P13" s="162"/>
      <c r="Q13" s="162"/>
      <c r="R13" s="163" t="str">
        <f t="shared" si="3"/>
        <v/>
      </c>
      <c r="S13" s="163"/>
      <c r="T13" s="164" t="str">
        <f t="shared" si="4"/>
        <v/>
      </c>
      <c r="U13" s="164"/>
    </row>
    <row r="14" spans="2:21" x14ac:dyDescent="0.2">
      <c r="B14" s="20">
        <v>6</v>
      </c>
      <c r="C14" s="161" t="str">
        <f t="shared" si="1"/>
        <v/>
      </c>
      <c r="D14" s="161"/>
      <c r="E14" s="20"/>
      <c r="F14" s="8"/>
      <c r="G14" s="20" t="s">
        <v>2</v>
      </c>
      <c r="H14" s="162"/>
      <c r="I14" s="162"/>
      <c r="J14" s="20"/>
      <c r="K14" s="161" t="str">
        <f t="shared" si="0"/>
        <v/>
      </c>
      <c r="L14" s="161"/>
      <c r="M14" s="6" t="str">
        <f t="shared" si="2"/>
        <v/>
      </c>
      <c r="N14" s="20"/>
      <c r="O14" s="8"/>
      <c r="P14" s="162"/>
      <c r="Q14" s="162"/>
      <c r="R14" s="163" t="str">
        <f t="shared" si="3"/>
        <v/>
      </c>
      <c r="S14" s="163"/>
      <c r="T14" s="164" t="str">
        <f t="shared" si="4"/>
        <v/>
      </c>
      <c r="U14" s="164"/>
    </row>
    <row r="15" spans="2:21" x14ac:dyDescent="0.2">
      <c r="B15" s="20">
        <v>7</v>
      </c>
      <c r="C15" s="161" t="str">
        <f t="shared" si="1"/>
        <v/>
      </c>
      <c r="D15" s="161"/>
      <c r="E15" s="20"/>
      <c r="F15" s="8"/>
      <c r="G15" s="20" t="s">
        <v>2</v>
      </c>
      <c r="H15" s="162"/>
      <c r="I15" s="162"/>
      <c r="J15" s="20"/>
      <c r="K15" s="161" t="str">
        <f t="shared" si="0"/>
        <v/>
      </c>
      <c r="L15" s="161"/>
      <c r="M15" s="6" t="str">
        <f t="shared" si="2"/>
        <v/>
      </c>
      <c r="N15" s="20"/>
      <c r="O15" s="8"/>
      <c r="P15" s="162"/>
      <c r="Q15" s="162"/>
      <c r="R15" s="163" t="str">
        <f t="shared" si="3"/>
        <v/>
      </c>
      <c r="S15" s="163"/>
      <c r="T15" s="164" t="str">
        <f t="shared" si="4"/>
        <v/>
      </c>
      <c r="U15" s="164"/>
    </row>
    <row r="16" spans="2:21" x14ac:dyDescent="0.2">
      <c r="B16" s="20">
        <v>8</v>
      </c>
      <c r="C16" s="161" t="str">
        <f t="shared" si="1"/>
        <v/>
      </c>
      <c r="D16" s="161"/>
      <c r="E16" s="20"/>
      <c r="F16" s="8"/>
      <c r="G16" s="20" t="s">
        <v>2</v>
      </c>
      <c r="H16" s="162"/>
      <c r="I16" s="162"/>
      <c r="J16" s="20"/>
      <c r="K16" s="161" t="str">
        <f t="shared" si="0"/>
        <v/>
      </c>
      <c r="L16" s="161"/>
      <c r="M16" s="6" t="str">
        <f t="shared" si="2"/>
        <v/>
      </c>
      <c r="N16" s="20"/>
      <c r="O16" s="8"/>
      <c r="P16" s="162"/>
      <c r="Q16" s="162"/>
      <c r="R16" s="163" t="str">
        <f t="shared" si="3"/>
        <v/>
      </c>
      <c r="S16" s="163"/>
      <c r="T16" s="164" t="str">
        <f t="shared" si="4"/>
        <v/>
      </c>
      <c r="U16" s="164"/>
    </row>
    <row r="17" spans="2:21" x14ac:dyDescent="0.2">
      <c r="B17" s="20">
        <v>9</v>
      </c>
      <c r="C17" s="161" t="str">
        <f t="shared" si="1"/>
        <v/>
      </c>
      <c r="D17" s="161"/>
      <c r="E17" s="20"/>
      <c r="F17" s="8"/>
      <c r="G17" s="20" t="s">
        <v>2</v>
      </c>
      <c r="H17" s="162"/>
      <c r="I17" s="162"/>
      <c r="J17" s="20"/>
      <c r="K17" s="161" t="str">
        <f t="shared" si="0"/>
        <v/>
      </c>
      <c r="L17" s="161"/>
      <c r="M17" s="6" t="str">
        <f t="shared" si="2"/>
        <v/>
      </c>
      <c r="N17" s="20"/>
      <c r="O17" s="8"/>
      <c r="P17" s="162"/>
      <c r="Q17" s="162"/>
      <c r="R17" s="163" t="str">
        <f t="shared" si="3"/>
        <v/>
      </c>
      <c r="S17" s="163"/>
      <c r="T17" s="164" t="str">
        <f t="shared" si="4"/>
        <v/>
      </c>
      <c r="U17" s="164"/>
    </row>
    <row r="18" spans="2:21" x14ac:dyDescent="0.2">
      <c r="B18" s="20">
        <v>10</v>
      </c>
      <c r="C18" s="161" t="str">
        <f t="shared" si="1"/>
        <v/>
      </c>
      <c r="D18" s="161"/>
      <c r="E18" s="20"/>
      <c r="F18" s="8"/>
      <c r="G18" s="20" t="s">
        <v>2</v>
      </c>
      <c r="H18" s="162"/>
      <c r="I18" s="162"/>
      <c r="J18" s="20"/>
      <c r="K18" s="161" t="str">
        <f t="shared" si="0"/>
        <v/>
      </c>
      <c r="L18" s="161"/>
      <c r="M18" s="6" t="str">
        <f t="shared" si="2"/>
        <v/>
      </c>
      <c r="N18" s="20"/>
      <c r="O18" s="8"/>
      <c r="P18" s="162"/>
      <c r="Q18" s="162"/>
      <c r="R18" s="163" t="str">
        <f t="shared" si="3"/>
        <v/>
      </c>
      <c r="S18" s="163"/>
      <c r="T18" s="164" t="str">
        <f t="shared" si="4"/>
        <v/>
      </c>
      <c r="U18" s="164"/>
    </row>
    <row r="19" spans="2:21" x14ac:dyDescent="0.2">
      <c r="B19" s="20">
        <v>11</v>
      </c>
      <c r="C19" s="161" t="str">
        <f t="shared" si="1"/>
        <v/>
      </c>
      <c r="D19" s="161"/>
      <c r="E19" s="20"/>
      <c r="F19" s="8"/>
      <c r="G19" s="20" t="s">
        <v>2</v>
      </c>
      <c r="H19" s="162"/>
      <c r="I19" s="162"/>
      <c r="J19" s="20"/>
      <c r="K19" s="161" t="str">
        <f t="shared" si="0"/>
        <v/>
      </c>
      <c r="L19" s="161"/>
      <c r="M19" s="6" t="str">
        <f t="shared" si="2"/>
        <v/>
      </c>
      <c r="N19" s="20"/>
      <c r="O19" s="8"/>
      <c r="P19" s="162"/>
      <c r="Q19" s="162"/>
      <c r="R19" s="163" t="str">
        <f t="shared" si="3"/>
        <v/>
      </c>
      <c r="S19" s="163"/>
      <c r="T19" s="164" t="str">
        <f t="shared" si="4"/>
        <v/>
      </c>
      <c r="U19" s="164"/>
    </row>
    <row r="20" spans="2:21" x14ac:dyDescent="0.2">
      <c r="B20" s="20">
        <v>12</v>
      </c>
      <c r="C20" s="161" t="str">
        <f t="shared" si="1"/>
        <v/>
      </c>
      <c r="D20" s="161"/>
      <c r="E20" s="20"/>
      <c r="F20" s="8"/>
      <c r="G20" s="20" t="s">
        <v>2</v>
      </c>
      <c r="H20" s="162"/>
      <c r="I20" s="162"/>
      <c r="J20" s="20"/>
      <c r="K20" s="161" t="str">
        <f t="shared" si="0"/>
        <v/>
      </c>
      <c r="L20" s="161"/>
      <c r="M20" s="6" t="str">
        <f t="shared" si="2"/>
        <v/>
      </c>
      <c r="N20" s="20"/>
      <c r="O20" s="8"/>
      <c r="P20" s="162"/>
      <c r="Q20" s="162"/>
      <c r="R20" s="163" t="str">
        <f t="shared" si="3"/>
        <v/>
      </c>
      <c r="S20" s="163"/>
      <c r="T20" s="164" t="str">
        <f t="shared" si="4"/>
        <v/>
      </c>
      <c r="U20" s="164"/>
    </row>
    <row r="21" spans="2:21" x14ac:dyDescent="0.2">
      <c r="B21" s="20">
        <v>13</v>
      </c>
      <c r="C21" s="161" t="str">
        <f t="shared" si="1"/>
        <v/>
      </c>
      <c r="D21" s="161"/>
      <c r="E21" s="20"/>
      <c r="F21" s="8"/>
      <c r="G21" s="20" t="s">
        <v>2</v>
      </c>
      <c r="H21" s="162"/>
      <c r="I21" s="162"/>
      <c r="J21" s="20"/>
      <c r="K21" s="161" t="str">
        <f t="shared" si="0"/>
        <v/>
      </c>
      <c r="L21" s="161"/>
      <c r="M21" s="6" t="str">
        <f t="shared" si="2"/>
        <v/>
      </c>
      <c r="N21" s="20"/>
      <c r="O21" s="8"/>
      <c r="P21" s="162"/>
      <c r="Q21" s="162"/>
      <c r="R21" s="163" t="str">
        <f t="shared" si="3"/>
        <v/>
      </c>
      <c r="S21" s="163"/>
      <c r="T21" s="164" t="str">
        <f t="shared" si="4"/>
        <v/>
      </c>
      <c r="U21" s="164"/>
    </row>
    <row r="22" spans="2:21" x14ac:dyDescent="0.2">
      <c r="B22" s="20">
        <v>14</v>
      </c>
      <c r="C22" s="161" t="str">
        <f t="shared" si="1"/>
        <v/>
      </c>
      <c r="D22" s="161"/>
      <c r="E22" s="20"/>
      <c r="F22" s="8"/>
      <c r="G22" s="20" t="s">
        <v>1</v>
      </c>
      <c r="H22" s="162"/>
      <c r="I22" s="162"/>
      <c r="J22" s="20"/>
      <c r="K22" s="161" t="str">
        <f t="shared" si="0"/>
        <v/>
      </c>
      <c r="L22" s="161"/>
      <c r="M22" s="6" t="str">
        <f t="shared" si="2"/>
        <v/>
      </c>
      <c r="N22" s="20"/>
      <c r="O22" s="8"/>
      <c r="P22" s="162"/>
      <c r="Q22" s="162"/>
      <c r="R22" s="163" t="str">
        <f t="shared" si="3"/>
        <v/>
      </c>
      <c r="S22" s="163"/>
      <c r="T22" s="164" t="str">
        <f t="shared" si="4"/>
        <v/>
      </c>
      <c r="U22" s="164"/>
    </row>
    <row r="23" spans="2:21" x14ac:dyDescent="0.2">
      <c r="B23" s="20">
        <v>15</v>
      </c>
      <c r="C23" s="161" t="str">
        <f t="shared" si="1"/>
        <v/>
      </c>
      <c r="D23" s="161"/>
      <c r="E23" s="20"/>
      <c r="F23" s="8"/>
      <c r="G23" s="20" t="s">
        <v>2</v>
      </c>
      <c r="H23" s="162"/>
      <c r="I23" s="162"/>
      <c r="J23" s="20"/>
      <c r="K23" s="161" t="str">
        <f t="shared" si="0"/>
        <v/>
      </c>
      <c r="L23" s="161"/>
      <c r="M23" s="6" t="str">
        <f t="shared" si="2"/>
        <v/>
      </c>
      <c r="N23" s="20"/>
      <c r="O23" s="8"/>
      <c r="P23" s="162"/>
      <c r="Q23" s="162"/>
      <c r="R23" s="163" t="str">
        <f t="shared" si="3"/>
        <v/>
      </c>
      <c r="S23" s="163"/>
      <c r="T23" s="164" t="str">
        <f t="shared" si="4"/>
        <v/>
      </c>
      <c r="U23" s="164"/>
    </row>
    <row r="24" spans="2:21" x14ac:dyDescent="0.2">
      <c r="B24" s="20">
        <v>16</v>
      </c>
      <c r="C24" s="161" t="str">
        <f t="shared" si="1"/>
        <v/>
      </c>
      <c r="D24" s="161"/>
      <c r="E24" s="20"/>
      <c r="F24" s="8"/>
      <c r="G24" s="20" t="s">
        <v>2</v>
      </c>
      <c r="H24" s="162"/>
      <c r="I24" s="162"/>
      <c r="J24" s="20"/>
      <c r="K24" s="161" t="str">
        <f t="shared" si="0"/>
        <v/>
      </c>
      <c r="L24" s="161"/>
      <c r="M24" s="6" t="str">
        <f t="shared" si="2"/>
        <v/>
      </c>
      <c r="N24" s="20"/>
      <c r="O24" s="8"/>
      <c r="P24" s="162"/>
      <c r="Q24" s="162"/>
      <c r="R24" s="163" t="str">
        <f t="shared" si="3"/>
        <v/>
      </c>
      <c r="S24" s="163"/>
      <c r="T24" s="164" t="str">
        <f t="shared" si="4"/>
        <v/>
      </c>
      <c r="U24" s="164"/>
    </row>
    <row r="25" spans="2:21" x14ac:dyDescent="0.2">
      <c r="B25" s="20">
        <v>17</v>
      </c>
      <c r="C25" s="161" t="str">
        <f t="shared" si="1"/>
        <v/>
      </c>
      <c r="D25" s="161"/>
      <c r="E25" s="20"/>
      <c r="F25" s="8"/>
      <c r="G25" s="20" t="s">
        <v>2</v>
      </c>
      <c r="H25" s="162"/>
      <c r="I25" s="162"/>
      <c r="J25" s="20"/>
      <c r="K25" s="161" t="str">
        <f t="shared" si="0"/>
        <v/>
      </c>
      <c r="L25" s="161"/>
      <c r="M25" s="6" t="str">
        <f t="shared" si="2"/>
        <v/>
      </c>
      <c r="N25" s="20"/>
      <c r="O25" s="8"/>
      <c r="P25" s="162"/>
      <c r="Q25" s="162"/>
      <c r="R25" s="163" t="str">
        <f t="shared" si="3"/>
        <v/>
      </c>
      <c r="S25" s="163"/>
      <c r="T25" s="164" t="str">
        <f t="shared" si="4"/>
        <v/>
      </c>
      <c r="U25" s="164"/>
    </row>
    <row r="26" spans="2:21" x14ac:dyDescent="0.2">
      <c r="B26" s="20">
        <v>18</v>
      </c>
      <c r="C26" s="161" t="str">
        <f t="shared" si="1"/>
        <v/>
      </c>
      <c r="D26" s="161"/>
      <c r="E26" s="20"/>
      <c r="F26" s="8"/>
      <c r="G26" s="20" t="s">
        <v>2</v>
      </c>
      <c r="H26" s="162"/>
      <c r="I26" s="162"/>
      <c r="J26" s="20"/>
      <c r="K26" s="161" t="str">
        <f t="shared" si="0"/>
        <v/>
      </c>
      <c r="L26" s="161"/>
      <c r="M26" s="6" t="str">
        <f t="shared" si="2"/>
        <v/>
      </c>
      <c r="N26" s="20"/>
      <c r="O26" s="8"/>
      <c r="P26" s="162"/>
      <c r="Q26" s="162"/>
      <c r="R26" s="163" t="str">
        <f t="shared" si="3"/>
        <v/>
      </c>
      <c r="S26" s="163"/>
      <c r="T26" s="164" t="str">
        <f t="shared" si="4"/>
        <v/>
      </c>
      <c r="U26" s="164"/>
    </row>
    <row r="27" spans="2:21" x14ac:dyDescent="0.2">
      <c r="B27" s="20">
        <v>19</v>
      </c>
      <c r="C27" s="161" t="str">
        <f t="shared" si="1"/>
        <v/>
      </c>
      <c r="D27" s="161"/>
      <c r="E27" s="20"/>
      <c r="F27" s="8"/>
      <c r="G27" s="20" t="s">
        <v>1</v>
      </c>
      <c r="H27" s="162"/>
      <c r="I27" s="162"/>
      <c r="J27" s="20"/>
      <c r="K27" s="161" t="str">
        <f t="shared" si="0"/>
        <v/>
      </c>
      <c r="L27" s="161"/>
      <c r="M27" s="6" t="str">
        <f t="shared" si="2"/>
        <v/>
      </c>
      <c r="N27" s="20"/>
      <c r="O27" s="8"/>
      <c r="P27" s="162"/>
      <c r="Q27" s="162"/>
      <c r="R27" s="163" t="str">
        <f t="shared" si="3"/>
        <v/>
      </c>
      <c r="S27" s="163"/>
      <c r="T27" s="164" t="str">
        <f t="shared" si="4"/>
        <v/>
      </c>
      <c r="U27" s="164"/>
    </row>
    <row r="28" spans="2:21" x14ac:dyDescent="0.2">
      <c r="B28" s="20">
        <v>20</v>
      </c>
      <c r="C28" s="161" t="str">
        <f t="shared" si="1"/>
        <v/>
      </c>
      <c r="D28" s="161"/>
      <c r="E28" s="20"/>
      <c r="F28" s="8"/>
      <c r="G28" s="20" t="s">
        <v>2</v>
      </c>
      <c r="H28" s="162"/>
      <c r="I28" s="162"/>
      <c r="J28" s="20"/>
      <c r="K28" s="161" t="str">
        <f t="shared" si="0"/>
        <v/>
      </c>
      <c r="L28" s="161"/>
      <c r="M28" s="6" t="str">
        <f t="shared" si="2"/>
        <v/>
      </c>
      <c r="N28" s="20"/>
      <c r="O28" s="8"/>
      <c r="P28" s="162"/>
      <c r="Q28" s="162"/>
      <c r="R28" s="163" t="str">
        <f t="shared" si="3"/>
        <v/>
      </c>
      <c r="S28" s="163"/>
      <c r="T28" s="164" t="str">
        <f t="shared" si="4"/>
        <v/>
      </c>
      <c r="U28" s="164"/>
    </row>
    <row r="29" spans="2:21" x14ac:dyDescent="0.2">
      <c r="B29" s="20">
        <v>21</v>
      </c>
      <c r="C29" s="161" t="str">
        <f t="shared" si="1"/>
        <v/>
      </c>
      <c r="D29" s="161"/>
      <c r="E29" s="20"/>
      <c r="F29" s="8"/>
      <c r="G29" s="20" t="s">
        <v>1</v>
      </c>
      <c r="H29" s="162"/>
      <c r="I29" s="162"/>
      <c r="J29" s="20"/>
      <c r="K29" s="161" t="str">
        <f t="shared" si="0"/>
        <v/>
      </c>
      <c r="L29" s="161"/>
      <c r="M29" s="6" t="str">
        <f t="shared" si="2"/>
        <v/>
      </c>
      <c r="N29" s="20"/>
      <c r="O29" s="8"/>
      <c r="P29" s="162"/>
      <c r="Q29" s="162"/>
      <c r="R29" s="163" t="str">
        <f t="shared" si="3"/>
        <v/>
      </c>
      <c r="S29" s="163"/>
      <c r="T29" s="164" t="str">
        <f t="shared" si="4"/>
        <v/>
      </c>
      <c r="U29" s="164"/>
    </row>
    <row r="30" spans="2:21" x14ac:dyDescent="0.2">
      <c r="B30" s="20">
        <v>22</v>
      </c>
      <c r="C30" s="161" t="str">
        <f t="shared" si="1"/>
        <v/>
      </c>
      <c r="D30" s="161"/>
      <c r="E30" s="20"/>
      <c r="F30" s="8"/>
      <c r="G30" s="20" t="s">
        <v>1</v>
      </c>
      <c r="H30" s="162"/>
      <c r="I30" s="162"/>
      <c r="J30" s="20"/>
      <c r="K30" s="161" t="str">
        <f t="shared" si="0"/>
        <v/>
      </c>
      <c r="L30" s="161"/>
      <c r="M30" s="6" t="str">
        <f t="shared" si="2"/>
        <v/>
      </c>
      <c r="N30" s="20"/>
      <c r="O30" s="8"/>
      <c r="P30" s="162"/>
      <c r="Q30" s="162"/>
      <c r="R30" s="163" t="str">
        <f t="shared" si="3"/>
        <v/>
      </c>
      <c r="S30" s="163"/>
      <c r="T30" s="164" t="str">
        <f t="shared" si="4"/>
        <v/>
      </c>
      <c r="U30" s="164"/>
    </row>
    <row r="31" spans="2:21" x14ac:dyDescent="0.2">
      <c r="B31" s="20">
        <v>23</v>
      </c>
      <c r="C31" s="161" t="str">
        <f t="shared" si="1"/>
        <v/>
      </c>
      <c r="D31" s="161"/>
      <c r="E31" s="20"/>
      <c r="F31" s="8"/>
      <c r="G31" s="20" t="s">
        <v>1</v>
      </c>
      <c r="H31" s="162"/>
      <c r="I31" s="162"/>
      <c r="J31" s="20"/>
      <c r="K31" s="161" t="str">
        <f t="shared" si="0"/>
        <v/>
      </c>
      <c r="L31" s="161"/>
      <c r="M31" s="6" t="str">
        <f t="shared" si="2"/>
        <v/>
      </c>
      <c r="N31" s="20"/>
      <c r="O31" s="8"/>
      <c r="P31" s="162"/>
      <c r="Q31" s="162"/>
      <c r="R31" s="163" t="str">
        <f t="shared" si="3"/>
        <v/>
      </c>
      <c r="S31" s="163"/>
      <c r="T31" s="164" t="str">
        <f t="shared" si="4"/>
        <v/>
      </c>
      <c r="U31" s="164"/>
    </row>
    <row r="32" spans="2:21" x14ac:dyDescent="0.2">
      <c r="B32" s="20">
        <v>24</v>
      </c>
      <c r="C32" s="161" t="str">
        <f t="shared" si="1"/>
        <v/>
      </c>
      <c r="D32" s="161"/>
      <c r="E32" s="20"/>
      <c r="F32" s="8"/>
      <c r="G32" s="20" t="s">
        <v>1</v>
      </c>
      <c r="H32" s="162"/>
      <c r="I32" s="162"/>
      <c r="J32" s="20"/>
      <c r="K32" s="161" t="str">
        <f t="shared" si="0"/>
        <v/>
      </c>
      <c r="L32" s="161"/>
      <c r="M32" s="6" t="str">
        <f t="shared" si="2"/>
        <v/>
      </c>
      <c r="N32" s="20"/>
      <c r="O32" s="8"/>
      <c r="P32" s="162"/>
      <c r="Q32" s="162"/>
      <c r="R32" s="163" t="str">
        <f t="shared" si="3"/>
        <v/>
      </c>
      <c r="S32" s="163"/>
      <c r="T32" s="164" t="str">
        <f t="shared" si="4"/>
        <v/>
      </c>
      <c r="U32" s="164"/>
    </row>
    <row r="33" spans="2:21" x14ac:dyDescent="0.2">
      <c r="B33" s="20">
        <v>25</v>
      </c>
      <c r="C33" s="161" t="str">
        <f t="shared" si="1"/>
        <v/>
      </c>
      <c r="D33" s="161"/>
      <c r="E33" s="20"/>
      <c r="F33" s="8"/>
      <c r="G33" s="20" t="s">
        <v>2</v>
      </c>
      <c r="H33" s="162"/>
      <c r="I33" s="162"/>
      <c r="J33" s="20"/>
      <c r="K33" s="161" t="str">
        <f t="shared" si="0"/>
        <v/>
      </c>
      <c r="L33" s="161"/>
      <c r="M33" s="6" t="str">
        <f t="shared" si="2"/>
        <v/>
      </c>
      <c r="N33" s="20"/>
      <c r="O33" s="8"/>
      <c r="P33" s="162"/>
      <c r="Q33" s="162"/>
      <c r="R33" s="163" t="str">
        <f t="shared" si="3"/>
        <v/>
      </c>
      <c r="S33" s="163"/>
      <c r="T33" s="164" t="str">
        <f t="shared" si="4"/>
        <v/>
      </c>
      <c r="U33" s="164"/>
    </row>
    <row r="34" spans="2:21" x14ac:dyDescent="0.2">
      <c r="B34" s="20">
        <v>26</v>
      </c>
      <c r="C34" s="161" t="str">
        <f t="shared" si="1"/>
        <v/>
      </c>
      <c r="D34" s="161"/>
      <c r="E34" s="20"/>
      <c r="F34" s="8"/>
      <c r="G34" s="20" t="s">
        <v>1</v>
      </c>
      <c r="H34" s="162"/>
      <c r="I34" s="162"/>
      <c r="J34" s="20"/>
      <c r="K34" s="161" t="str">
        <f t="shared" si="0"/>
        <v/>
      </c>
      <c r="L34" s="161"/>
      <c r="M34" s="6" t="str">
        <f t="shared" si="2"/>
        <v/>
      </c>
      <c r="N34" s="20"/>
      <c r="O34" s="8"/>
      <c r="P34" s="162"/>
      <c r="Q34" s="162"/>
      <c r="R34" s="163" t="str">
        <f t="shared" si="3"/>
        <v/>
      </c>
      <c r="S34" s="163"/>
      <c r="T34" s="164" t="str">
        <f t="shared" si="4"/>
        <v/>
      </c>
      <c r="U34" s="164"/>
    </row>
    <row r="35" spans="2:21" x14ac:dyDescent="0.2">
      <c r="B35" s="20">
        <v>27</v>
      </c>
      <c r="C35" s="161" t="str">
        <f t="shared" si="1"/>
        <v/>
      </c>
      <c r="D35" s="161"/>
      <c r="E35" s="20"/>
      <c r="F35" s="8"/>
      <c r="G35" s="20" t="s">
        <v>1</v>
      </c>
      <c r="H35" s="162"/>
      <c r="I35" s="162"/>
      <c r="J35" s="20"/>
      <c r="K35" s="161" t="str">
        <f t="shared" si="0"/>
        <v/>
      </c>
      <c r="L35" s="161"/>
      <c r="M35" s="6" t="str">
        <f t="shared" si="2"/>
        <v/>
      </c>
      <c r="N35" s="20"/>
      <c r="O35" s="8"/>
      <c r="P35" s="162"/>
      <c r="Q35" s="162"/>
      <c r="R35" s="163" t="str">
        <f t="shared" si="3"/>
        <v/>
      </c>
      <c r="S35" s="163"/>
      <c r="T35" s="164" t="str">
        <f t="shared" si="4"/>
        <v/>
      </c>
      <c r="U35" s="164"/>
    </row>
    <row r="36" spans="2:21" x14ac:dyDescent="0.2">
      <c r="B36" s="20">
        <v>28</v>
      </c>
      <c r="C36" s="161" t="str">
        <f t="shared" si="1"/>
        <v/>
      </c>
      <c r="D36" s="161"/>
      <c r="E36" s="20"/>
      <c r="F36" s="8"/>
      <c r="G36" s="20" t="s">
        <v>1</v>
      </c>
      <c r="H36" s="162"/>
      <c r="I36" s="162"/>
      <c r="J36" s="20"/>
      <c r="K36" s="161" t="str">
        <f t="shared" si="0"/>
        <v/>
      </c>
      <c r="L36" s="161"/>
      <c r="M36" s="6" t="str">
        <f t="shared" si="2"/>
        <v/>
      </c>
      <c r="N36" s="20"/>
      <c r="O36" s="8"/>
      <c r="P36" s="162"/>
      <c r="Q36" s="162"/>
      <c r="R36" s="163" t="str">
        <f t="shared" si="3"/>
        <v/>
      </c>
      <c r="S36" s="163"/>
      <c r="T36" s="164" t="str">
        <f t="shared" si="4"/>
        <v/>
      </c>
      <c r="U36" s="164"/>
    </row>
    <row r="37" spans="2:21" x14ac:dyDescent="0.2">
      <c r="B37" s="20">
        <v>29</v>
      </c>
      <c r="C37" s="161" t="str">
        <f t="shared" si="1"/>
        <v/>
      </c>
      <c r="D37" s="161"/>
      <c r="E37" s="20"/>
      <c r="F37" s="8"/>
      <c r="G37" s="20" t="s">
        <v>1</v>
      </c>
      <c r="H37" s="162"/>
      <c r="I37" s="162"/>
      <c r="J37" s="20"/>
      <c r="K37" s="161" t="str">
        <f t="shared" si="0"/>
        <v/>
      </c>
      <c r="L37" s="161"/>
      <c r="M37" s="6" t="str">
        <f t="shared" si="2"/>
        <v/>
      </c>
      <c r="N37" s="20"/>
      <c r="O37" s="8"/>
      <c r="P37" s="162"/>
      <c r="Q37" s="162"/>
      <c r="R37" s="163" t="str">
        <f t="shared" si="3"/>
        <v/>
      </c>
      <c r="S37" s="163"/>
      <c r="T37" s="164" t="str">
        <f t="shared" si="4"/>
        <v/>
      </c>
      <c r="U37" s="164"/>
    </row>
    <row r="38" spans="2:21" x14ac:dyDescent="0.2">
      <c r="B38" s="20">
        <v>30</v>
      </c>
      <c r="C38" s="161" t="str">
        <f t="shared" si="1"/>
        <v/>
      </c>
      <c r="D38" s="161"/>
      <c r="E38" s="20"/>
      <c r="F38" s="8"/>
      <c r="G38" s="20" t="s">
        <v>2</v>
      </c>
      <c r="H38" s="162"/>
      <c r="I38" s="162"/>
      <c r="J38" s="20"/>
      <c r="K38" s="161" t="str">
        <f t="shared" si="0"/>
        <v/>
      </c>
      <c r="L38" s="161"/>
      <c r="M38" s="6" t="str">
        <f t="shared" si="2"/>
        <v/>
      </c>
      <c r="N38" s="20"/>
      <c r="O38" s="8"/>
      <c r="P38" s="162"/>
      <c r="Q38" s="162"/>
      <c r="R38" s="163" t="str">
        <f t="shared" si="3"/>
        <v/>
      </c>
      <c r="S38" s="163"/>
      <c r="T38" s="164" t="str">
        <f t="shared" si="4"/>
        <v/>
      </c>
      <c r="U38" s="164"/>
    </row>
    <row r="39" spans="2:21" x14ac:dyDescent="0.2">
      <c r="B39" s="20">
        <v>31</v>
      </c>
      <c r="C39" s="161" t="str">
        <f t="shared" si="1"/>
        <v/>
      </c>
      <c r="D39" s="161"/>
      <c r="E39" s="20"/>
      <c r="F39" s="8"/>
      <c r="G39" s="20" t="s">
        <v>2</v>
      </c>
      <c r="H39" s="162"/>
      <c r="I39" s="162"/>
      <c r="J39" s="20"/>
      <c r="K39" s="161" t="str">
        <f t="shared" si="0"/>
        <v/>
      </c>
      <c r="L39" s="161"/>
      <c r="M39" s="6" t="str">
        <f t="shared" si="2"/>
        <v/>
      </c>
      <c r="N39" s="20"/>
      <c r="O39" s="8"/>
      <c r="P39" s="162"/>
      <c r="Q39" s="162"/>
      <c r="R39" s="163" t="str">
        <f t="shared" si="3"/>
        <v/>
      </c>
      <c r="S39" s="163"/>
      <c r="T39" s="164" t="str">
        <f t="shared" si="4"/>
        <v/>
      </c>
      <c r="U39" s="164"/>
    </row>
    <row r="40" spans="2:21" x14ac:dyDescent="0.2">
      <c r="B40" s="20">
        <v>32</v>
      </c>
      <c r="C40" s="161" t="str">
        <f t="shared" si="1"/>
        <v/>
      </c>
      <c r="D40" s="161"/>
      <c r="E40" s="20"/>
      <c r="F40" s="8"/>
      <c r="G40" s="20" t="s">
        <v>2</v>
      </c>
      <c r="H40" s="162"/>
      <c r="I40" s="162"/>
      <c r="J40" s="20"/>
      <c r="K40" s="161" t="str">
        <f t="shared" si="0"/>
        <v/>
      </c>
      <c r="L40" s="161"/>
      <c r="M40" s="6" t="str">
        <f t="shared" si="2"/>
        <v/>
      </c>
      <c r="N40" s="20"/>
      <c r="O40" s="8"/>
      <c r="P40" s="162"/>
      <c r="Q40" s="162"/>
      <c r="R40" s="163" t="str">
        <f t="shared" si="3"/>
        <v/>
      </c>
      <c r="S40" s="163"/>
      <c r="T40" s="164" t="str">
        <f t="shared" si="4"/>
        <v/>
      </c>
      <c r="U40" s="164"/>
    </row>
    <row r="41" spans="2:21" x14ac:dyDescent="0.2">
      <c r="B41" s="20">
        <v>33</v>
      </c>
      <c r="C41" s="161" t="str">
        <f t="shared" si="1"/>
        <v/>
      </c>
      <c r="D41" s="161"/>
      <c r="E41" s="20"/>
      <c r="F41" s="8"/>
      <c r="G41" s="20" t="s">
        <v>1</v>
      </c>
      <c r="H41" s="162"/>
      <c r="I41" s="162"/>
      <c r="J41" s="20"/>
      <c r="K41" s="161" t="str">
        <f t="shared" si="0"/>
        <v/>
      </c>
      <c r="L41" s="161"/>
      <c r="M41" s="6" t="str">
        <f t="shared" si="2"/>
        <v/>
      </c>
      <c r="N41" s="20"/>
      <c r="O41" s="8"/>
      <c r="P41" s="162"/>
      <c r="Q41" s="162"/>
      <c r="R41" s="163" t="str">
        <f t="shared" si="3"/>
        <v/>
      </c>
      <c r="S41" s="163"/>
      <c r="T41" s="164" t="str">
        <f t="shared" si="4"/>
        <v/>
      </c>
      <c r="U41" s="164"/>
    </row>
    <row r="42" spans="2:21" x14ac:dyDescent="0.2">
      <c r="B42" s="20">
        <v>34</v>
      </c>
      <c r="C42" s="161" t="str">
        <f t="shared" si="1"/>
        <v/>
      </c>
      <c r="D42" s="161"/>
      <c r="E42" s="20"/>
      <c r="F42" s="8"/>
      <c r="G42" s="20" t="s">
        <v>2</v>
      </c>
      <c r="H42" s="162"/>
      <c r="I42" s="162"/>
      <c r="J42" s="20"/>
      <c r="K42" s="161" t="str">
        <f t="shared" si="0"/>
        <v/>
      </c>
      <c r="L42" s="161"/>
      <c r="M42" s="6" t="str">
        <f t="shared" si="2"/>
        <v/>
      </c>
      <c r="N42" s="20"/>
      <c r="O42" s="8"/>
      <c r="P42" s="162"/>
      <c r="Q42" s="162"/>
      <c r="R42" s="163" t="str">
        <f t="shared" si="3"/>
        <v/>
      </c>
      <c r="S42" s="163"/>
      <c r="T42" s="164" t="str">
        <f t="shared" si="4"/>
        <v/>
      </c>
      <c r="U42" s="164"/>
    </row>
    <row r="43" spans="2:21" x14ac:dyDescent="0.2">
      <c r="B43" s="20">
        <v>35</v>
      </c>
      <c r="C43" s="161" t="str">
        <f t="shared" si="1"/>
        <v/>
      </c>
      <c r="D43" s="161"/>
      <c r="E43" s="20"/>
      <c r="F43" s="8"/>
      <c r="G43" s="20" t="s">
        <v>1</v>
      </c>
      <c r="H43" s="162"/>
      <c r="I43" s="162"/>
      <c r="J43" s="20"/>
      <c r="K43" s="161" t="str">
        <f t="shared" si="0"/>
        <v/>
      </c>
      <c r="L43" s="161"/>
      <c r="M43" s="6" t="str">
        <f t="shared" si="2"/>
        <v/>
      </c>
      <c r="N43" s="20"/>
      <c r="O43" s="8"/>
      <c r="P43" s="162"/>
      <c r="Q43" s="162"/>
      <c r="R43" s="163" t="str">
        <f t="shared" si="3"/>
        <v/>
      </c>
      <c r="S43" s="163"/>
      <c r="T43" s="164" t="str">
        <f t="shared" si="4"/>
        <v/>
      </c>
      <c r="U43" s="164"/>
    </row>
    <row r="44" spans="2:21" x14ac:dyDescent="0.2">
      <c r="B44" s="20">
        <v>36</v>
      </c>
      <c r="C44" s="161" t="str">
        <f t="shared" si="1"/>
        <v/>
      </c>
      <c r="D44" s="161"/>
      <c r="E44" s="20"/>
      <c r="F44" s="8"/>
      <c r="G44" s="20" t="s">
        <v>2</v>
      </c>
      <c r="H44" s="162"/>
      <c r="I44" s="162"/>
      <c r="J44" s="20"/>
      <c r="K44" s="161" t="str">
        <f t="shared" si="0"/>
        <v/>
      </c>
      <c r="L44" s="161"/>
      <c r="M44" s="6" t="str">
        <f t="shared" si="2"/>
        <v/>
      </c>
      <c r="N44" s="20"/>
      <c r="O44" s="8"/>
      <c r="P44" s="162"/>
      <c r="Q44" s="162"/>
      <c r="R44" s="163" t="str">
        <f t="shared" si="3"/>
        <v/>
      </c>
      <c r="S44" s="163"/>
      <c r="T44" s="164" t="str">
        <f t="shared" si="4"/>
        <v/>
      </c>
      <c r="U44" s="164"/>
    </row>
    <row r="45" spans="2:21" x14ac:dyDescent="0.2">
      <c r="B45" s="20">
        <v>37</v>
      </c>
      <c r="C45" s="161" t="str">
        <f t="shared" si="1"/>
        <v/>
      </c>
      <c r="D45" s="161"/>
      <c r="E45" s="20"/>
      <c r="F45" s="8"/>
      <c r="G45" s="20" t="s">
        <v>1</v>
      </c>
      <c r="H45" s="162"/>
      <c r="I45" s="162"/>
      <c r="J45" s="20"/>
      <c r="K45" s="161" t="str">
        <f t="shared" si="0"/>
        <v/>
      </c>
      <c r="L45" s="161"/>
      <c r="M45" s="6" t="str">
        <f t="shared" si="2"/>
        <v/>
      </c>
      <c r="N45" s="20"/>
      <c r="O45" s="8"/>
      <c r="P45" s="162"/>
      <c r="Q45" s="162"/>
      <c r="R45" s="163" t="str">
        <f t="shared" si="3"/>
        <v/>
      </c>
      <c r="S45" s="163"/>
      <c r="T45" s="164" t="str">
        <f t="shared" si="4"/>
        <v/>
      </c>
      <c r="U45" s="164"/>
    </row>
    <row r="46" spans="2:21" x14ac:dyDescent="0.2">
      <c r="B46" s="20">
        <v>38</v>
      </c>
      <c r="C46" s="161" t="str">
        <f t="shared" si="1"/>
        <v/>
      </c>
      <c r="D46" s="161"/>
      <c r="E46" s="20"/>
      <c r="F46" s="8"/>
      <c r="G46" s="20" t="s">
        <v>2</v>
      </c>
      <c r="H46" s="162"/>
      <c r="I46" s="162"/>
      <c r="J46" s="20"/>
      <c r="K46" s="161" t="str">
        <f t="shared" si="0"/>
        <v/>
      </c>
      <c r="L46" s="161"/>
      <c r="M46" s="6" t="str">
        <f t="shared" si="2"/>
        <v/>
      </c>
      <c r="N46" s="20"/>
      <c r="O46" s="8"/>
      <c r="P46" s="162"/>
      <c r="Q46" s="162"/>
      <c r="R46" s="163" t="str">
        <f t="shared" si="3"/>
        <v/>
      </c>
      <c r="S46" s="163"/>
      <c r="T46" s="164" t="str">
        <f t="shared" si="4"/>
        <v/>
      </c>
      <c r="U46" s="164"/>
    </row>
    <row r="47" spans="2:21" x14ac:dyDescent="0.2">
      <c r="B47" s="20">
        <v>39</v>
      </c>
      <c r="C47" s="161" t="str">
        <f t="shared" si="1"/>
        <v/>
      </c>
      <c r="D47" s="161"/>
      <c r="E47" s="20"/>
      <c r="F47" s="8"/>
      <c r="G47" s="20" t="s">
        <v>2</v>
      </c>
      <c r="H47" s="162"/>
      <c r="I47" s="162"/>
      <c r="J47" s="20"/>
      <c r="K47" s="161" t="str">
        <f t="shared" si="0"/>
        <v/>
      </c>
      <c r="L47" s="161"/>
      <c r="M47" s="6" t="str">
        <f t="shared" si="2"/>
        <v/>
      </c>
      <c r="N47" s="20"/>
      <c r="O47" s="8"/>
      <c r="P47" s="162"/>
      <c r="Q47" s="162"/>
      <c r="R47" s="163" t="str">
        <f t="shared" si="3"/>
        <v/>
      </c>
      <c r="S47" s="163"/>
      <c r="T47" s="164" t="str">
        <f t="shared" si="4"/>
        <v/>
      </c>
      <c r="U47" s="164"/>
    </row>
    <row r="48" spans="2:21" x14ac:dyDescent="0.2">
      <c r="B48" s="20">
        <v>40</v>
      </c>
      <c r="C48" s="161" t="str">
        <f t="shared" si="1"/>
        <v/>
      </c>
      <c r="D48" s="161"/>
      <c r="E48" s="20"/>
      <c r="F48" s="8"/>
      <c r="G48" s="20" t="s">
        <v>35</v>
      </c>
      <c r="H48" s="162"/>
      <c r="I48" s="162"/>
      <c r="J48" s="20"/>
      <c r="K48" s="161" t="str">
        <f t="shared" si="0"/>
        <v/>
      </c>
      <c r="L48" s="161"/>
      <c r="M48" s="6" t="str">
        <f t="shared" si="2"/>
        <v/>
      </c>
      <c r="N48" s="20"/>
      <c r="O48" s="8"/>
      <c r="P48" s="162"/>
      <c r="Q48" s="162"/>
      <c r="R48" s="163" t="str">
        <f t="shared" si="3"/>
        <v/>
      </c>
      <c r="S48" s="163"/>
      <c r="T48" s="164" t="str">
        <f t="shared" si="4"/>
        <v/>
      </c>
      <c r="U48" s="164"/>
    </row>
    <row r="49" spans="2:21" x14ac:dyDescent="0.2">
      <c r="B49" s="20">
        <v>41</v>
      </c>
      <c r="C49" s="161" t="str">
        <f t="shared" si="1"/>
        <v/>
      </c>
      <c r="D49" s="161"/>
      <c r="E49" s="20"/>
      <c r="F49" s="8"/>
      <c r="G49" s="20" t="s">
        <v>2</v>
      </c>
      <c r="H49" s="162"/>
      <c r="I49" s="162"/>
      <c r="J49" s="20"/>
      <c r="K49" s="161" t="str">
        <f t="shared" si="0"/>
        <v/>
      </c>
      <c r="L49" s="161"/>
      <c r="M49" s="6" t="str">
        <f t="shared" si="2"/>
        <v/>
      </c>
      <c r="N49" s="20"/>
      <c r="O49" s="8"/>
      <c r="P49" s="162"/>
      <c r="Q49" s="162"/>
      <c r="R49" s="163" t="str">
        <f t="shared" si="3"/>
        <v/>
      </c>
      <c r="S49" s="163"/>
      <c r="T49" s="164" t="str">
        <f t="shared" si="4"/>
        <v/>
      </c>
      <c r="U49" s="164"/>
    </row>
    <row r="50" spans="2:21" x14ac:dyDescent="0.2">
      <c r="B50" s="20">
        <v>42</v>
      </c>
      <c r="C50" s="161" t="str">
        <f t="shared" si="1"/>
        <v/>
      </c>
      <c r="D50" s="161"/>
      <c r="E50" s="20"/>
      <c r="F50" s="8"/>
      <c r="G50" s="20" t="s">
        <v>2</v>
      </c>
      <c r="H50" s="162"/>
      <c r="I50" s="162"/>
      <c r="J50" s="20"/>
      <c r="K50" s="161" t="str">
        <f t="shared" si="0"/>
        <v/>
      </c>
      <c r="L50" s="161"/>
      <c r="M50" s="6" t="str">
        <f t="shared" si="2"/>
        <v/>
      </c>
      <c r="N50" s="20"/>
      <c r="O50" s="8"/>
      <c r="P50" s="162"/>
      <c r="Q50" s="162"/>
      <c r="R50" s="163" t="str">
        <f t="shared" si="3"/>
        <v/>
      </c>
      <c r="S50" s="163"/>
      <c r="T50" s="164" t="str">
        <f t="shared" si="4"/>
        <v/>
      </c>
      <c r="U50" s="164"/>
    </row>
    <row r="51" spans="2:21" x14ac:dyDescent="0.2">
      <c r="B51" s="20">
        <v>43</v>
      </c>
      <c r="C51" s="161" t="str">
        <f t="shared" si="1"/>
        <v/>
      </c>
      <c r="D51" s="161"/>
      <c r="E51" s="20"/>
      <c r="F51" s="8"/>
      <c r="G51" s="20" t="s">
        <v>1</v>
      </c>
      <c r="H51" s="162"/>
      <c r="I51" s="162"/>
      <c r="J51" s="20"/>
      <c r="K51" s="161" t="str">
        <f t="shared" si="0"/>
        <v/>
      </c>
      <c r="L51" s="161"/>
      <c r="M51" s="6" t="str">
        <f t="shared" si="2"/>
        <v/>
      </c>
      <c r="N51" s="20"/>
      <c r="O51" s="8"/>
      <c r="P51" s="162"/>
      <c r="Q51" s="162"/>
      <c r="R51" s="163" t="str">
        <f t="shared" si="3"/>
        <v/>
      </c>
      <c r="S51" s="163"/>
      <c r="T51" s="164" t="str">
        <f t="shared" si="4"/>
        <v/>
      </c>
      <c r="U51" s="164"/>
    </row>
    <row r="52" spans="2:21" x14ac:dyDescent="0.2">
      <c r="B52" s="20">
        <v>44</v>
      </c>
      <c r="C52" s="161" t="str">
        <f t="shared" si="1"/>
        <v/>
      </c>
      <c r="D52" s="161"/>
      <c r="E52" s="20"/>
      <c r="F52" s="8"/>
      <c r="G52" s="20" t="s">
        <v>1</v>
      </c>
      <c r="H52" s="162"/>
      <c r="I52" s="162"/>
      <c r="J52" s="20"/>
      <c r="K52" s="161" t="str">
        <f t="shared" si="0"/>
        <v/>
      </c>
      <c r="L52" s="161"/>
      <c r="M52" s="6" t="str">
        <f t="shared" si="2"/>
        <v/>
      </c>
      <c r="N52" s="20"/>
      <c r="O52" s="8"/>
      <c r="P52" s="162"/>
      <c r="Q52" s="162"/>
      <c r="R52" s="163" t="str">
        <f t="shared" si="3"/>
        <v/>
      </c>
      <c r="S52" s="163"/>
      <c r="T52" s="164" t="str">
        <f t="shared" si="4"/>
        <v/>
      </c>
      <c r="U52" s="164"/>
    </row>
    <row r="53" spans="2:21" x14ac:dyDescent="0.2">
      <c r="B53" s="20">
        <v>45</v>
      </c>
      <c r="C53" s="161" t="str">
        <f t="shared" si="1"/>
        <v/>
      </c>
      <c r="D53" s="161"/>
      <c r="E53" s="20"/>
      <c r="F53" s="8"/>
      <c r="G53" s="20" t="s">
        <v>2</v>
      </c>
      <c r="H53" s="162"/>
      <c r="I53" s="162"/>
      <c r="J53" s="20"/>
      <c r="K53" s="161" t="str">
        <f t="shared" si="0"/>
        <v/>
      </c>
      <c r="L53" s="161"/>
      <c r="M53" s="6" t="str">
        <f t="shared" si="2"/>
        <v/>
      </c>
      <c r="N53" s="20"/>
      <c r="O53" s="8"/>
      <c r="P53" s="162"/>
      <c r="Q53" s="162"/>
      <c r="R53" s="163" t="str">
        <f t="shared" si="3"/>
        <v/>
      </c>
      <c r="S53" s="163"/>
      <c r="T53" s="164" t="str">
        <f t="shared" si="4"/>
        <v/>
      </c>
      <c r="U53" s="164"/>
    </row>
    <row r="54" spans="2:21" x14ac:dyDescent="0.2">
      <c r="B54" s="20">
        <v>46</v>
      </c>
      <c r="C54" s="161" t="str">
        <f t="shared" si="1"/>
        <v/>
      </c>
      <c r="D54" s="161"/>
      <c r="E54" s="20"/>
      <c r="F54" s="8"/>
      <c r="G54" s="20" t="s">
        <v>2</v>
      </c>
      <c r="H54" s="162"/>
      <c r="I54" s="162"/>
      <c r="J54" s="20"/>
      <c r="K54" s="161" t="str">
        <f t="shared" si="0"/>
        <v/>
      </c>
      <c r="L54" s="161"/>
      <c r="M54" s="6" t="str">
        <f t="shared" si="2"/>
        <v/>
      </c>
      <c r="N54" s="20"/>
      <c r="O54" s="8"/>
      <c r="P54" s="162"/>
      <c r="Q54" s="162"/>
      <c r="R54" s="163" t="str">
        <f t="shared" si="3"/>
        <v/>
      </c>
      <c r="S54" s="163"/>
      <c r="T54" s="164" t="str">
        <f t="shared" si="4"/>
        <v/>
      </c>
      <c r="U54" s="164"/>
    </row>
    <row r="55" spans="2:21" x14ac:dyDescent="0.2">
      <c r="B55" s="20">
        <v>47</v>
      </c>
      <c r="C55" s="161" t="str">
        <f t="shared" si="1"/>
        <v/>
      </c>
      <c r="D55" s="161"/>
      <c r="E55" s="20"/>
      <c r="F55" s="8"/>
      <c r="G55" s="20" t="s">
        <v>1</v>
      </c>
      <c r="H55" s="162"/>
      <c r="I55" s="162"/>
      <c r="J55" s="20"/>
      <c r="K55" s="161" t="str">
        <f t="shared" si="0"/>
        <v/>
      </c>
      <c r="L55" s="161"/>
      <c r="M55" s="6" t="str">
        <f t="shared" si="2"/>
        <v/>
      </c>
      <c r="N55" s="20"/>
      <c r="O55" s="8"/>
      <c r="P55" s="162"/>
      <c r="Q55" s="162"/>
      <c r="R55" s="163" t="str">
        <f t="shared" si="3"/>
        <v/>
      </c>
      <c r="S55" s="163"/>
      <c r="T55" s="164" t="str">
        <f t="shared" si="4"/>
        <v/>
      </c>
      <c r="U55" s="164"/>
    </row>
    <row r="56" spans="2:21" x14ac:dyDescent="0.2">
      <c r="B56" s="20">
        <v>48</v>
      </c>
      <c r="C56" s="161" t="str">
        <f t="shared" si="1"/>
        <v/>
      </c>
      <c r="D56" s="161"/>
      <c r="E56" s="20"/>
      <c r="F56" s="8"/>
      <c r="G56" s="20" t="s">
        <v>1</v>
      </c>
      <c r="H56" s="162"/>
      <c r="I56" s="162"/>
      <c r="J56" s="20"/>
      <c r="K56" s="161" t="str">
        <f t="shared" si="0"/>
        <v/>
      </c>
      <c r="L56" s="161"/>
      <c r="M56" s="6" t="str">
        <f t="shared" si="2"/>
        <v/>
      </c>
      <c r="N56" s="20"/>
      <c r="O56" s="8"/>
      <c r="P56" s="162"/>
      <c r="Q56" s="162"/>
      <c r="R56" s="163" t="str">
        <f t="shared" si="3"/>
        <v/>
      </c>
      <c r="S56" s="163"/>
      <c r="T56" s="164" t="str">
        <f t="shared" si="4"/>
        <v/>
      </c>
      <c r="U56" s="164"/>
    </row>
    <row r="57" spans="2:21" x14ac:dyDescent="0.2">
      <c r="B57" s="20">
        <v>49</v>
      </c>
      <c r="C57" s="161" t="str">
        <f t="shared" si="1"/>
        <v/>
      </c>
      <c r="D57" s="161"/>
      <c r="E57" s="20"/>
      <c r="F57" s="8"/>
      <c r="G57" s="20" t="s">
        <v>1</v>
      </c>
      <c r="H57" s="162"/>
      <c r="I57" s="162"/>
      <c r="J57" s="20"/>
      <c r="K57" s="161" t="str">
        <f t="shared" si="0"/>
        <v/>
      </c>
      <c r="L57" s="161"/>
      <c r="M57" s="6" t="str">
        <f t="shared" si="2"/>
        <v/>
      </c>
      <c r="N57" s="20"/>
      <c r="O57" s="8"/>
      <c r="P57" s="162"/>
      <c r="Q57" s="162"/>
      <c r="R57" s="163" t="str">
        <f t="shared" si="3"/>
        <v/>
      </c>
      <c r="S57" s="163"/>
      <c r="T57" s="164" t="str">
        <f t="shared" si="4"/>
        <v/>
      </c>
      <c r="U57" s="164"/>
    </row>
    <row r="58" spans="2:21" x14ac:dyDescent="0.2">
      <c r="B58" s="20">
        <v>50</v>
      </c>
      <c r="C58" s="161" t="str">
        <f t="shared" si="1"/>
        <v/>
      </c>
      <c r="D58" s="161"/>
      <c r="E58" s="20"/>
      <c r="F58" s="8"/>
      <c r="G58" s="20" t="s">
        <v>1</v>
      </c>
      <c r="H58" s="162"/>
      <c r="I58" s="162"/>
      <c r="J58" s="20"/>
      <c r="K58" s="161" t="str">
        <f t="shared" si="0"/>
        <v/>
      </c>
      <c r="L58" s="161"/>
      <c r="M58" s="6" t="str">
        <f t="shared" si="2"/>
        <v/>
      </c>
      <c r="N58" s="20"/>
      <c r="O58" s="8"/>
      <c r="P58" s="162"/>
      <c r="Q58" s="162"/>
      <c r="R58" s="163" t="str">
        <f t="shared" si="3"/>
        <v/>
      </c>
      <c r="S58" s="163"/>
      <c r="T58" s="164" t="str">
        <f t="shared" si="4"/>
        <v/>
      </c>
      <c r="U58" s="164"/>
    </row>
    <row r="59" spans="2:21" x14ac:dyDescent="0.2">
      <c r="B59" s="20">
        <v>51</v>
      </c>
      <c r="C59" s="161" t="str">
        <f t="shared" si="1"/>
        <v/>
      </c>
      <c r="D59" s="161"/>
      <c r="E59" s="20"/>
      <c r="F59" s="8"/>
      <c r="G59" s="20" t="s">
        <v>1</v>
      </c>
      <c r="H59" s="162"/>
      <c r="I59" s="162"/>
      <c r="J59" s="20"/>
      <c r="K59" s="161" t="str">
        <f t="shared" si="0"/>
        <v/>
      </c>
      <c r="L59" s="161"/>
      <c r="M59" s="6" t="str">
        <f t="shared" si="2"/>
        <v/>
      </c>
      <c r="N59" s="20"/>
      <c r="O59" s="8"/>
      <c r="P59" s="162"/>
      <c r="Q59" s="162"/>
      <c r="R59" s="163" t="str">
        <f t="shared" si="3"/>
        <v/>
      </c>
      <c r="S59" s="163"/>
      <c r="T59" s="164" t="str">
        <f t="shared" si="4"/>
        <v/>
      </c>
      <c r="U59" s="164"/>
    </row>
    <row r="60" spans="2:21" x14ac:dyDescent="0.2">
      <c r="B60" s="20">
        <v>52</v>
      </c>
      <c r="C60" s="161" t="str">
        <f t="shared" si="1"/>
        <v/>
      </c>
      <c r="D60" s="161"/>
      <c r="E60" s="20"/>
      <c r="F60" s="8"/>
      <c r="G60" s="20" t="s">
        <v>1</v>
      </c>
      <c r="H60" s="162"/>
      <c r="I60" s="162"/>
      <c r="J60" s="20"/>
      <c r="K60" s="161" t="str">
        <f t="shared" si="0"/>
        <v/>
      </c>
      <c r="L60" s="161"/>
      <c r="M60" s="6" t="str">
        <f t="shared" si="2"/>
        <v/>
      </c>
      <c r="N60" s="20"/>
      <c r="O60" s="8"/>
      <c r="P60" s="162"/>
      <c r="Q60" s="162"/>
      <c r="R60" s="163" t="str">
        <f t="shared" si="3"/>
        <v/>
      </c>
      <c r="S60" s="163"/>
      <c r="T60" s="164" t="str">
        <f t="shared" si="4"/>
        <v/>
      </c>
      <c r="U60" s="164"/>
    </row>
    <row r="61" spans="2:21" x14ac:dyDescent="0.2">
      <c r="B61" s="20">
        <v>53</v>
      </c>
      <c r="C61" s="161" t="str">
        <f t="shared" si="1"/>
        <v/>
      </c>
      <c r="D61" s="161"/>
      <c r="E61" s="20"/>
      <c r="F61" s="8"/>
      <c r="G61" s="20" t="s">
        <v>1</v>
      </c>
      <c r="H61" s="162"/>
      <c r="I61" s="162"/>
      <c r="J61" s="20"/>
      <c r="K61" s="161" t="str">
        <f t="shared" si="0"/>
        <v/>
      </c>
      <c r="L61" s="161"/>
      <c r="M61" s="6" t="str">
        <f t="shared" si="2"/>
        <v/>
      </c>
      <c r="N61" s="20"/>
      <c r="O61" s="8"/>
      <c r="P61" s="162"/>
      <c r="Q61" s="162"/>
      <c r="R61" s="163" t="str">
        <f t="shared" si="3"/>
        <v/>
      </c>
      <c r="S61" s="163"/>
      <c r="T61" s="164" t="str">
        <f t="shared" si="4"/>
        <v/>
      </c>
      <c r="U61" s="164"/>
    </row>
    <row r="62" spans="2:21" x14ac:dyDescent="0.2">
      <c r="B62" s="20">
        <v>54</v>
      </c>
      <c r="C62" s="161" t="str">
        <f t="shared" si="1"/>
        <v/>
      </c>
      <c r="D62" s="161"/>
      <c r="E62" s="20"/>
      <c r="F62" s="8"/>
      <c r="G62" s="20" t="s">
        <v>1</v>
      </c>
      <c r="H62" s="162"/>
      <c r="I62" s="162"/>
      <c r="J62" s="20"/>
      <c r="K62" s="161" t="str">
        <f t="shared" si="0"/>
        <v/>
      </c>
      <c r="L62" s="161"/>
      <c r="M62" s="6" t="str">
        <f t="shared" si="2"/>
        <v/>
      </c>
      <c r="N62" s="20"/>
      <c r="O62" s="8"/>
      <c r="P62" s="162"/>
      <c r="Q62" s="162"/>
      <c r="R62" s="163" t="str">
        <f t="shared" si="3"/>
        <v/>
      </c>
      <c r="S62" s="163"/>
      <c r="T62" s="164" t="str">
        <f t="shared" si="4"/>
        <v/>
      </c>
      <c r="U62" s="164"/>
    </row>
    <row r="63" spans="2:21" x14ac:dyDescent="0.2">
      <c r="B63" s="20">
        <v>55</v>
      </c>
      <c r="C63" s="161" t="str">
        <f t="shared" si="1"/>
        <v/>
      </c>
      <c r="D63" s="161"/>
      <c r="E63" s="20"/>
      <c r="F63" s="8"/>
      <c r="G63" s="20" t="s">
        <v>2</v>
      </c>
      <c r="H63" s="162"/>
      <c r="I63" s="162"/>
      <c r="J63" s="20"/>
      <c r="K63" s="161" t="str">
        <f t="shared" si="0"/>
        <v/>
      </c>
      <c r="L63" s="161"/>
      <c r="M63" s="6" t="str">
        <f t="shared" si="2"/>
        <v/>
      </c>
      <c r="N63" s="20"/>
      <c r="O63" s="8"/>
      <c r="P63" s="162"/>
      <c r="Q63" s="162"/>
      <c r="R63" s="163" t="str">
        <f t="shared" si="3"/>
        <v/>
      </c>
      <c r="S63" s="163"/>
      <c r="T63" s="164" t="str">
        <f t="shared" si="4"/>
        <v/>
      </c>
      <c r="U63" s="164"/>
    </row>
    <row r="64" spans="2:21" x14ac:dyDescent="0.2">
      <c r="B64" s="20">
        <v>56</v>
      </c>
      <c r="C64" s="161" t="str">
        <f t="shared" si="1"/>
        <v/>
      </c>
      <c r="D64" s="161"/>
      <c r="E64" s="20"/>
      <c r="F64" s="8"/>
      <c r="G64" s="20" t="s">
        <v>1</v>
      </c>
      <c r="H64" s="162"/>
      <c r="I64" s="162"/>
      <c r="J64" s="20"/>
      <c r="K64" s="161" t="str">
        <f t="shared" si="0"/>
        <v/>
      </c>
      <c r="L64" s="161"/>
      <c r="M64" s="6" t="str">
        <f t="shared" si="2"/>
        <v/>
      </c>
      <c r="N64" s="20"/>
      <c r="O64" s="8"/>
      <c r="P64" s="162"/>
      <c r="Q64" s="162"/>
      <c r="R64" s="163" t="str">
        <f t="shared" si="3"/>
        <v/>
      </c>
      <c r="S64" s="163"/>
      <c r="T64" s="164" t="str">
        <f t="shared" si="4"/>
        <v/>
      </c>
      <c r="U64" s="164"/>
    </row>
    <row r="65" spans="2:21" x14ac:dyDescent="0.2">
      <c r="B65" s="20">
        <v>57</v>
      </c>
      <c r="C65" s="161" t="str">
        <f t="shared" si="1"/>
        <v/>
      </c>
      <c r="D65" s="161"/>
      <c r="E65" s="20"/>
      <c r="F65" s="8"/>
      <c r="G65" s="20" t="s">
        <v>1</v>
      </c>
      <c r="H65" s="162"/>
      <c r="I65" s="162"/>
      <c r="J65" s="20"/>
      <c r="K65" s="161" t="str">
        <f t="shared" si="0"/>
        <v/>
      </c>
      <c r="L65" s="161"/>
      <c r="M65" s="6" t="str">
        <f t="shared" si="2"/>
        <v/>
      </c>
      <c r="N65" s="20"/>
      <c r="O65" s="8"/>
      <c r="P65" s="162"/>
      <c r="Q65" s="162"/>
      <c r="R65" s="163" t="str">
        <f t="shared" si="3"/>
        <v/>
      </c>
      <c r="S65" s="163"/>
      <c r="T65" s="164" t="str">
        <f t="shared" si="4"/>
        <v/>
      </c>
      <c r="U65" s="164"/>
    </row>
    <row r="66" spans="2:21" x14ac:dyDescent="0.2">
      <c r="B66" s="20">
        <v>58</v>
      </c>
      <c r="C66" s="161" t="str">
        <f t="shared" si="1"/>
        <v/>
      </c>
      <c r="D66" s="161"/>
      <c r="E66" s="20"/>
      <c r="F66" s="8"/>
      <c r="G66" s="20" t="s">
        <v>1</v>
      </c>
      <c r="H66" s="162"/>
      <c r="I66" s="162"/>
      <c r="J66" s="20"/>
      <c r="K66" s="161" t="str">
        <f t="shared" si="0"/>
        <v/>
      </c>
      <c r="L66" s="161"/>
      <c r="M66" s="6" t="str">
        <f t="shared" si="2"/>
        <v/>
      </c>
      <c r="N66" s="20"/>
      <c r="O66" s="8"/>
      <c r="P66" s="162"/>
      <c r="Q66" s="162"/>
      <c r="R66" s="163" t="str">
        <f t="shared" si="3"/>
        <v/>
      </c>
      <c r="S66" s="163"/>
      <c r="T66" s="164" t="str">
        <f t="shared" si="4"/>
        <v/>
      </c>
      <c r="U66" s="164"/>
    </row>
    <row r="67" spans="2:21" x14ac:dyDescent="0.2">
      <c r="B67" s="20">
        <v>59</v>
      </c>
      <c r="C67" s="161" t="str">
        <f t="shared" si="1"/>
        <v/>
      </c>
      <c r="D67" s="161"/>
      <c r="E67" s="20"/>
      <c r="F67" s="8"/>
      <c r="G67" s="20" t="s">
        <v>1</v>
      </c>
      <c r="H67" s="162"/>
      <c r="I67" s="162"/>
      <c r="J67" s="20"/>
      <c r="K67" s="161" t="str">
        <f t="shared" si="0"/>
        <v/>
      </c>
      <c r="L67" s="161"/>
      <c r="M67" s="6" t="str">
        <f t="shared" si="2"/>
        <v/>
      </c>
      <c r="N67" s="20"/>
      <c r="O67" s="8"/>
      <c r="P67" s="162"/>
      <c r="Q67" s="162"/>
      <c r="R67" s="163" t="str">
        <f t="shared" si="3"/>
        <v/>
      </c>
      <c r="S67" s="163"/>
      <c r="T67" s="164" t="str">
        <f t="shared" si="4"/>
        <v/>
      </c>
      <c r="U67" s="164"/>
    </row>
    <row r="68" spans="2:21" x14ac:dyDescent="0.2">
      <c r="B68" s="20">
        <v>60</v>
      </c>
      <c r="C68" s="161" t="str">
        <f t="shared" si="1"/>
        <v/>
      </c>
      <c r="D68" s="161"/>
      <c r="E68" s="20"/>
      <c r="F68" s="8"/>
      <c r="G68" s="20" t="s">
        <v>2</v>
      </c>
      <c r="H68" s="162"/>
      <c r="I68" s="162"/>
      <c r="J68" s="20"/>
      <c r="K68" s="161" t="str">
        <f t="shared" si="0"/>
        <v/>
      </c>
      <c r="L68" s="161"/>
      <c r="M68" s="6" t="str">
        <f t="shared" si="2"/>
        <v/>
      </c>
      <c r="N68" s="20"/>
      <c r="O68" s="8"/>
      <c r="P68" s="162"/>
      <c r="Q68" s="162"/>
      <c r="R68" s="163" t="str">
        <f t="shared" si="3"/>
        <v/>
      </c>
      <c r="S68" s="163"/>
      <c r="T68" s="164" t="str">
        <f t="shared" si="4"/>
        <v/>
      </c>
      <c r="U68" s="164"/>
    </row>
    <row r="69" spans="2:21" x14ac:dyDescent="0.2">
      <c r="B69" s="20">
        <v>61</v>
      </c>
      <c r="C69" s="161" t="str">
        <f t="shared" si="1"/>
        <v/>
      </c>
      <c r="D69" s="161"/>
      <c r="E69" s="20"/>
      <c r="F69" s="8"/>
      <c r="G69" s="20" t="s">
        <v>2</v>
      </c>
      <c r="H69" s="162"/>
      <c r="I69" s="162"/>
      <c r="J69" s="20"/>
      <c r="K69" s="161" t="str">
        <f t="shared" si="0"/>
        <v/>
      </c>
      <c r="L69" s="161"/>
      <c r="M69" s="6" t="str">
        <f t="shared" si="2"/>
        <v/>
      </c>
      <c r="N69" s="20"/>
      <c r="O69" s="8"/>
      <c r="P69" s="162"/>
      <c r="Q69" s="162"/>
      <c r="R69" s="163" t="str">
        <f t="shared" si="3"/>
        <v/>
      </c>
      <c r="S69" s="163"/>
      <c r="T69" s="164" t="str">
        <f t="shared" si="4"/>
        <v/>
      </c>
      <c r="U69" s="164"/>
    </row>
    <row r="70" spans="2:21" x14ac:dyDescent="0.2">
      <c r="B70" s="20">
        <v>62</v>
      </c>
      <c r="C70" s="161" t="str">
        <f t="shared" si="1"/>
        <v/>
      </c>
      <c r="D70" s="161"/>
      <c r="E70" s="20"/>
      <c r="F70" s="8"/>
      <c r="G70" s="20" t="s">
        <v>1</v>
      </c>
      <c r="H70" s="162"/>
      <c r="I70" s="162"/>
      <c r="J70" s="20"/>
      <c r="K70" s="161" t="str">
        <f t="shared" si="0"/>
        <v/>
      </c>
      <c r="L70" s="161"/>
      <c r="M70" s="6" t="str">
        <f t="shared" si="2"/>
        <v/>
      </c>
      <c r="N70" s="20"/>
      <c r="O70" s="8"/>
      <c r="P70" s="162"/>
      <c r="Q70" s="162"/>
      <c r="R70" s="163" t="str">
        <f t="shared" si="3"/>
        <v/>
      </c>
      <c r="S70" s="163"/>
      <c r="T70" s="164" t="str">
        <f t="shared" si="4"/>
        <v/>
      </c>
      <c r="U70" s="164"/>
    </row>
    <row r="71" spans="2:21" x14ac:dyDescent="0.2">
      <c r="B71" s="20">
        <v>63</v>
      </c>
      <c r="C71" s="161" t="str">
        <f t="shared" si="1"/>
        <v/>
      </c>
      <c r="D71" s="161"/>
      <c r="E71" s="20"/>
      <c r="F71" s="8"/>
      <c r="G71" s="20" t="s">
        <v>2</v>
      </c>
      <c r="H71" s="162"/>
      <c r="I71" s="162"/>
      <c r="J71" s="20"/>
      <c r="K71" s="161" t="str">
        <f t="shared" si="0"/>
        <v/>
      </c>
      <c r="L71" s="161"/>
      <c r="M71" s="6" t="str">
        <f t="shared" si="2"/>
        <v/>
      </c>
      <c r="N71" s="20"/>
      <c r="O71" s="8"/>
      <c r="P71" s="162"/>
      <c r="Q71" s="162"/>
      <c r="R71" s="163" t="str">
        <f t="shared" si="3"/>
        <v/>
      </c>
      <c r="S71" s="163"/>
      <c r="T71" s="164" t="str">
        <f t="shared" si="4"/>
        <v/>
      </c>
      <c r="U71" s="164"/>
    </row>
    <row r="72" spans="2:21" x14ac:dyDescent="0.2">
      <c r="B72" s="20">
        <v>64</v>
      </c>
      <c r="C72" s="161" t="str">
        <f t="shared" si="1"/>
        <v/>
      </c>
      <c r="D72" s="161"/>
      <c r="E72" s="20"/>
      <c r="F72" s="8"/>
      <c r="G72" s="20" t="s">
        <v>1</v>
      </c>
      <c r="H72" s="162"/>
      <c r="I72" s="162"/>
      <c r="J72" s="20"/>
      <c r="K72" s="161" t="str">
        <f t="shared" si="0"/>
        <v/>
      </c>
      <c r="L72" s="161"/>
      <c r="M72" s="6" t="str">
        <f t="shared" si="2"/>
        <v/>
      </c>
      <c r="N72" s="20"/>
      <c r="O72" s="8"/>
      <c r="P72" s="162"/>
      <c r="Q72" s="162"/>
      <c r="R72" s="163" t="str">
        <f t="shared" si="3"/>
        <v/>
      </c>
      <c r="S72" s="163"/>
      <c r="T72" s="164" t="str">
        <f t="shared" si="4"/>
        <v/>
      </c>
      <c r="U72" s="164"/>
    </row>
    <row r="73" spans="2:21" x14ac:dyDescent="0.2">
      <c r="B73" s="20">
        <v>65</v>
      </c>
      <c r="C73" s="161" t="str">
        <f t="shared" si="1"/>
        <v/>
      </c>
      <c r="D73" s="161"/>
      <c r="E73" s="20"/>
      <c r="F73" s="8"/>
      <c r="G73" s="20" t="s">
        <v>2</v>
      </c>
      <c r="H73" s="162"/>
      <c r="I73" s="162"/>
      <c r="J73" s="20"/>
      <c r="K73" s="161" t="str">
        <f t="shared" ref="K73:K108" si="5">IF(F73="","",C73*0.03)</f>
        <v/>
      </c>
      <c r="L73" s="161"/>
      <c r="M73" s="6" t="str">
        <f t="shared" si="2"/>
        <v/>
      </c>
      <c r="N73" s="20"/>
      <c r="O73" s="8"/>
      <c r="P73" s="162"/>
      <c r="Q73" s="162"/>
      <c r="R73" s="163" t="str">
        <f t="shared" si="3"/>
        <v/>
      </c>
      <c r="S73" s="163"/>
      <c r="T73" s="164" t="str">
        <f t="shared" si="4"/>
        <v/>
      </c>
      <c r="U73" s="164"/>
    </row>
    <row r="74" spans="2:21" x14ac:dyDescent="0.2">
      <c r="B74" s="20">
        <v>66</v>
      </c>
      <c r="C74" s="161" t="str">
        <f t="shared" ref="C74:C108" si="6">IF(R73="","",C73+R73)</f>
        <v/>
      </c>
      <c r="D74" s="161"/>
      <c r="E74" s="20"/>
      <c r="F74" s="8"/>
      <c r="G74" s="20" t="s">
        <v>2</v>
      </c>
      <c r="H74" s="162"/>
      <c r="I74" s="162"/>
      <c r="J74" s="20"/>
      <c r="K74" s="161" t="str">
        <f t="shared" si="5"/>
        <v/>
      </c>
      <c r="L74" s="161"/>
      <c r="M74" s="6" t="str">
        <f t="shared" ref="M74:M108" si="7">IF(J74="","",(K74/J74)/1000)</f>
        <v/>
      </c>
      <c r="N74" s="20"/>
      <c r="O74" s="8"/>
      <c r="P74" s="162"/>
      <c r="Q74" s="162"/>
      <c r="R74" s="163" t="str">
        <f t="shared" ref="R74:R108" si="8">IF(O74="","",(IF(G74="売",H74-P74,P74-H74))*M74*10000000)</f>
        <v/>
      </c>
      <c r="S74" s="163"/>
      <c r="T74" s="164" t="str">
        <f t="shared" ref="T74:T108" si="9">IF(O74="","",IF(R74&lt;0,J74*(-1),IF(G74="買",(P74-H74)*10000,(H74-P74)*10000)))</f>
        <v/>
      </c>
      <c r="U74" s="164"/>
    </row>
    <row r="75" spans="2:21" x14ac:dyDescent="0.2">
      <c r="B75" s="20">
        <v>67</v>
      </c>
      <c r="C75" s="161" t="str">
        <f t="shared" si="6"/>
        <v/>
      </c>
      <c r="D75" s="161"/>
      <c r="E75" s="20"/>
      <c r="F75" s="8"/>
      <c r="G75" s="20" t="s">
        <v>1</v>
      </c>
      <c r="H75" s="162"/>
      <c r="I75" s="162"/>
      <c r="J75" s="20"/>
      <c r="K75" s="161" t="str">
        <f t="shared" si="5"/>
        <v/>
      </c>
      <c r="L75" s="161"/>
      <c r="M75" s="6" t="str">
        <f t="shared" si="7"/>
        <v/>
      </c>
      <c r="N75" s="20"/>
      <c r="O75" s="8"/>
      <c r="P75" s="162"/>
      <c r="Q75" s="162"/>
      <c r="R75" s="163" t="str">
        <f t="shared" si="8"/>
        <v/>
      </c>
      <c r="S75" s="163"/>
      <c r="T75" s="164" t="str">
        <f t="shared" si="9"/>
        <v/>
      </c>
      <c r="U75" s="164"/>
    </row>
    <row r="76" spans="2:21" x14ac:dyDescent="0.2">
      <c r="B76" s="20">
        <v>68</v>
      </c>
      <c r="C76" s="161" t="str">
        <f t="shared" si="6"/>
        <v/>
      </c>
      <c r="D76" s="161"/>
      <c r="E76" s="20"/>
      <c r="F76" s="8"/>
      <c r="G76" s="20" t="s">
        <v>1</v>
      </c>
      <c r="H76" s="162"/>
      <c r="I76" s="162"/>
      <c r="J76" s="20"/>
      <c r="K76" s="161" t="str">
        <f t="shared" si="5"/>
        <v/>
      </c>
      <c r="L76" s="161"/>
      <c r="M76" s="6" t="str">
        <f t="shared" si="7"/>
        <v/>
      </c>
      <c r="N76" s="20"/>
      <c r="O76" s="8"/>
      <c r="P76" s="162"/>
      <c r="Q76" s="162"/>
      <c r="R76" s="163" t="str">
        <f t="shared" si="8"/>
        <v/>
      </c>
      <c r="S76" s="163"/>
      <c r="T76" s="164" t="str">
        <f t="shared" si="9"/>
        <v/>
      </c>
      <c r="U76" s="164"/>
    </row>
    <row r="77" spans="2:21" x14ac:dyDescent="0.2">
      <c r="B77" s="20">
        <v>69</v>
      </c>
      <c r="C77" s="161" t="str">
        <f t="shared" si="6"/>
        <v/>
      </c>
      <c r="D77" s="161"/>
      <c r="E77" s="20"/>
      <c r="F77" s="8"/>
      <c r="G77" s="20" t="s">
        <v>1</v>
      </c>
      <c r="H77" s="162"/>
      <c r="I77" s="162"/>
      <c r="J77" s="20"/>
      <c r="K77" s="161" t="str">
        <f t="shared" si="5"/>
        <v/>
      </c>
      <c r="L77" s="161"/>
      <c r="M77" s="6" t="str">
        <f t="shared" si="7"/>
        <v/>
      </c>
      <c r="N77" s="20"/>
      <c r="O77" s="8"/>
      <c r="P77" s="162"/>
      <c r="Q77" s="162"/>
      <c r="R77" s="163" t="str">
        <f t="shared" si="8"/>
        <v/>
      </c>
      <c r="S77" s="163"/>
      <c r="T77" s="164" t="str">
        <f t="shared" si="9"/>
        <v/>
      </c>
      <c r="U77" s="164"/>
    </row>
    <row r="78" spans="2:21" x14ac:dyDescent="0.2">
      <c r="B78" s="20">
        <v>70</v>
      </c>
      <c r="C78" s="161" t="str">
        <f t="shared" si="6"/>
        <v/>
      </c>
      <c r="D78" s="161"/>
      <c r="E78" s="20"/>
      <c r="F78" s="8"/>
      <c r="G78" s="20" t="s">
        <v>2</v>
      </c>
      <c r="H78" s="162"/>
      <c r="I78" s="162"/>
      <c r="J78" s="20"/>
      <c r="K78" s="161" t="str">
        <f t="shared" si="5"/>
        <v/>
      </c>
      <c r="L78" s="161"/>
      <c r="M78" s="6" t="str">
        <f t="shared" si="7"/>
        <v/>
      </c>
      <c r="N78" s="20"/>
      <c r="O78" s="8"/>
      <c r="P78" s="162"/>
      <c r="Q78" s="162"/>
      <c r="R78" s="163" t="str">
        <f t="shared" si="8"/>
        <v/>
      </c>
      <c r="S78" s="163"/>
      <c r="T78" s="164" t="str">
        <f t="shared" si="9"/>
        <v/>
      </c>
      <c r="U78" s="164"/>
    </row>
    <row r="79" spans="2:21" x14ac:dyDescent="0.2">
      <c r="B79" s="20">
        <v>71</v>
      </c>
      <c r="C79" s="161" t="str">
        <f t="shared" si="6"/>
        <v/>
      </c>
      <c r="D79" s="161"/>
      <c r="E79" s="20"/>
      <c r="F79" s="8"/>
      <c r="G79" s="20" t="s">
        <v>1</v>
      </c>
      <c r="H79" s="162"/>
      <c r="I79" s="162"/>
      <c r="J79" s="20"/>
      <c r="K79" s="161" t="str">
        <f t="shared" si="5"/>
        <v/>
      </c>
      <c r="L79" s="161"/>
      <c r="M79" s="6" t="str">
        <f t="shared" si="7"/>
        <v/>
      </c>
      <c r="N79" s="20"/>
      <c r="O79" s="8"/>
      <c r="P79" s="162"/>
      <c r="Q79" s="162"/>
      <c r="R79" s="163" t="str">
        <f t="shared" si="8"/>
        <v/>
      </c>
      <c r="S79" s="163"/>
      <c r="T79" s="164" t="str">
        <f t="shared" si="9"/>
        <v/>
      </c>
      <c r="U79" s="164"/>
    </row>
    <row r="80" spans="2:21" x14ac:dyDescent="0.2">
      <c r="B80" s="20">
        <v>72</v>
      </c>
      <c r="C80" s="161" t="str">
        <f t="shared" si="6"/>
        <v/>
      </c>
      <c r="D80" s="161"/>
      <c r="E80" s="20"/>
      <c r="F80" s="8"/>
      <c r="G80" s="20" t="s">
        <v>2</v>
      </c>
      <c r="H80" s="162"/>
      <c r="I80" s="162"/>
      <c r="J80" s="20"/>
      <c r="K80" s="161" t="str">
        <f t="shared" si="5"/>
        <v/>
      </c>
      <c r="L80" s="161"/>
      <c r="M80" s="6" t="str">
        <f t="shared" si="7"/>
        <v/>
      </c>
      <c r="N80" s="20"/>
      <c r="O80" s="8"/>
      <c r="P80" s="162"/>
      <c r="Q80" s="162"/>
      <c r="R80" s="163" t="str">
        <f t="shared" si="8"/>
        <v/>
      </c>
      <c r="S80" s="163"/>
      <c r="T80" s="164" t="str">
        <f t="shared" si="9"/>
        <v/>
      </c>
      <c r="U80" s="164"/>
    </row>
    <row r="81" spans="2:21" x14ac:dyDescent="0.2">
      <c r="B81" s="20">
        <v>73</v>
      </c>
      <c r="C81" s="161" t="str">
        <f t="shared" si="6"/>
        <v/>
      </c>
      <c r="D81" s="161"/>
      <c r="E81" s="20"/>
      <c r="F81" s="8"/>
      <c r="G81" s="20" t="s">
        <v>1</v>
      </c>
      <c r="H81" s="162"/>
      <c r="I81" s="162"/>
      <c r="J81" s="20"/>
      <c r="K81" s="161" t="str">
        <f t="shared" si="5"/>
        <v/>
      </c>
      <c r="L81" s="161"/>
      <c r="M81" s="6" t="str">
        <f t="shared" si="7"/>
        <v/>
      </c>
      <c r="N81" s="20"/>
      <c r="O81" s="8"/>
      <c r="P81" s="162"/>
      <c r="Q81" s="162"/>
      <c r="R81" s="163" t="str">
        <f t="shared" si="8"/>
        <v/>
      </c>
      <c r="S81" s="163"/>
      <c r="T81" s="164" t="str">
        <f t="shared" si="9"/>
        <v/>
      </c>
      <c r="U81" s="164"/>
    </row>
    <row r="82" spans="2:21" x14ac:dyDescent="0.2">
      <c r="B82" s="20">
        <v>74</v>
      </c>
      <c r="C82" s="161" t="str">
        <f t="shared" si="6"/>
        <v/>
      </c>
      <c r="D82" s="161"/>
      <c r="E82" s="20"/>
      <c r="F82" s="8"/>
      <c r="G82" s="20" t="s">
        <v>1</v>
      </c>
      <c r="H82" s="162"/>
      <c r="I82" s="162"/>
      <c r="J82" s="20"/>
      <c r="K82" s="161" t="str">
        <f t="shared" si="5"/>
        <v/>
      </c>
      <c r="L82" s="161"/>
      <c r="M82" s="6" t="str">
        <f t="shared" si="7"/>
        <v/>
      </c>
      <c r="N82" s="20"/>
      <c r="O82" s="8"/>
      <c r="P82" s="162"/>
      <c r="Q82" s="162"/>
      <c r="R82" s="163" t="str">
        <f t="shared" si="8"/>
        <v/>
      </c>
      <c r="S82" s="163"/>
      <c r="T82" s="164" t="str">
        <f t="shared" si="9"/>
        <v/>
      </c>
      <c r="U82" s="164"/>
    </row>
    <row r="83" spans="2:21" x14ac:dyDescent="0.2">
      <c r="B83" s="20">
        <v>75</v>
      </c>
      <c r="C83" s="161" t="str">
        <f t="shared" si="6"/>
        <v/>
      </c>
      <c r="D83" s="161"/>
      <c r="E83" s="20"/>
      <c r="F83" s="8"/>
      <c r="G83" s="20" t="s">
        <v>1</v>
      </c>
      <c r="H83" s="162"/>
      <c r="I83" s="162"/>
      <c r="J83" s="20"/>
      <c r="K83" s="161" t="str">
        <f t="shared" si="5"/>
        <v/>
      </c>
      <c r="L83" s="161"/>
      <c r="M83" s="6" t="str">
        <f t="shared" si="7"/>
        <v/>
      </c>
      <c r="N83" s="20"/>
      <c r="O83" s="8"/>
      <c r="P83" s="162"/>
      <c r="Q83" s="162"/>
      <c r="R83" s="163" t="str">
        <f t="shared" si="8"/>
        <v/>
      </c>
      <c r="S83" s="163"/>
      <c r="T83" s="164" t="str">
        <f t="shared" si="9"/>
        <v/>
      </c>
      <c r="U83" s="164"/>
    </row>
    <row r="84" spans="2:21" x14ac:dyDescent="0.2">
      <c r="B84" s="20">
        <v>76</v>
      </c>
      <c r="C84" s="161" t="str">
        <f t="shared" si="6"/>
        <v/>
      </c>
      <c r="D84" s="161"/>
      <c r="E84" s="20"/>
      <c r="F84" s="8"/>
      <c r="G84" s="20" t="s">
        <v>1</v>
      </c>
      <c r="H84" s="162"/>
      <c r="I84" s="162"/>
      <c r="J84" s="20"/>
      <c r="K84" s="161" t="str">
        <f t="shared" si="5"/>
        <v/>
      </c>
      <c r="L84" s="161"/>
      <c r="M84" s="6" t="str">
        <f t="shared" si="7"/>
        <v/>
      </c>
      <c r="N84" s="20"/>
      <c r="O84" s="8"/>
      <c r="P84" s="162"/>
      <c r="Q84" s="162"/>
      <c r="R84" s="163" t="str">
        <f t="shared" si="8"/>
        <v/>
      </c>
      <c r="S84" s="163"/>
      <c r="T84" s="164" t="str">
        <f t="shared" si="9"/>
        <v/>
      </c>
      <c r="U84" s="164"/>
    </row>
    <row r="85" spans="2:21" x14ac:dyDescent="0.2">
      <c r="B85" s="20">
        <v>77</v>
      </c>
      <c r="C85" s="161" t="str">
        <f t="shared" si="6"/>
        <v/>
      </c>
      <c r="D85" s="161"/>
      <c r="E85" s="20"/>
      <c r="F85" s="8"/>
      <c r="G85" s="20" t="s">
        <v>2</v>
      </c>
      <c r="H85" s="162"/>
      <c r="I85" s="162"/>
      <c r="J85" s="20"/>
      <c r="K85" s="161" t="str">
        <f t="shared" si="5"/>
        <v/>
      </c>
      <c r="L85" s="161"/>
      <c r="M85" s="6" t="str">
        <f t="shared" si="7"/>
        <v/>
      </c>
      <c r="N85" s="20"/>
      <c r="O85" s="8"/>
      <c r="P85" s="162"/>
      <c r="Q85" s="162"/>
      <c r="R85" s="163" t="str">
        <f t="shared" si="8"/>
        <v/>
      </c>
      <c r="S85" s="163"/>
      <c r="T85" s="164" t="str">
        <f t="shared" si="9"/>
        <v/>
      </c>
      <c r="U85" s="164"/>
    </row>
    <row r="86" spans="2:21" x14ac:dyDescent="0.2">
      <c r="B86" s="20">
        <v>78</v>
      </c>
      <c r="C86" s="161" t="str">
        <f t="shared" si="6"/>
        <v/>
      </c>
      <c r="D86" s="161"/>
      <c r="E86" s="20"/>
      <c r="F86" s="8"/>
      <c r="G86" s="20" t="s">
        <v>1</v>
      </c>
      <c r="H86" s="162"/>
      <c r="I86" s="162"/>
      <c r="J86" s="20"/>
      <c r="K86" s="161" t="str">
        <f t="shared" si="5"/>
        <v/>
      </c>
      <c r="L86" s="161"/>
      <c r="M86" s="6" t="str">
        <f t="shared" si="7"/>
        <v/>
      </c>
      <c r="N86" s="20"/>
      <c r="O86" s="8"/>
      <c r="P86" s="162"/>
      <c r="Q86" s="162"/>
      <c r="R86" s="163" t="str">
        <f t="shared" si="8"/>
        <v/>
      </c>
      <c r="S86" s="163"/>
      <c r="T86" s="164" t="str">
        <f t="shared" si="9"/>
        <v/>
      </c>
      <c r="U86" s="164"/>
    </row>
    <row r="87" spans="2:21" x14ac:dyDescent="0.2">
      <c r="B87" s="20">
        <v>79</v>
      </c>
      <c r="C87" s="161" t="str">
        <f t="shared" si="6"/>
        <v/>
      </c>
      <c r="D87" s="161"/>
      <c r="E87" s="20"/>
      <c r="F87" s="8"/>
      <c r="G87" s="20" t="s">
        <v>2</v>
      </c>
      <c r="H87" s="162"/>
      <c r="I87" s="162"/>
      <c r="J87" s="20"/>
      <c r="K87" s="161" t="str">
        <f t="shared" si="5"/>
        <v/>
      </c>
      <c r="L87" s="161"/>
      <c r="M87" s="6" t="str">
        <f t="shared" si="7"/>
        <v/>
      </c>
      <c r="N87" s="20"/>
      <c r="O87" s="8"/>
      <c r="P87" s="162"/>
      <c r="Q87" s="162"/>
      <c r="R87" s="163" t="str">
        <f t="shared" si="8"/>
        <v/>
      </c>
      <c r="S87" s="163"/>
      <c r="T87" s="164" t="str">
        <f t="shared" si="9"/>
        <v/>
      </c>
      <c r="U87" s="164"/>
    </row>
    <row r="88" spans="2:21" x14ac:dyDescent="0.2">
      <c r="B88" s="20">
        <v>80</v>
      </c>
      <c r="C88" s="161" t="str">
        <f t="shared" si="6"/>
        <v/>
      </c>
      <c r="D88" s="161"/>
      <c r="E88" s="20"/>
      <c r="F88" s="8"/>
      <c r="G88" s="20" t="s">
        <v>2</v>
      </c>
      <c r="H88" s="162"/>
      <c r="I88" s="162"/>
      <c r="J88" s="20"/>
      <c r="K88" s="161" t="str">
        <f t="shared" si="5"/>
        <v/>
      </c>
      <c r="L88" s="161"/>
      <c r="M88" s="6" t="str">
        <f t="shared" si="7"/>
        <v/>
      </c>
      <c r="N88" s="20"/>
      <c r="O88" s="8"/>
      <c r="P88" s="162"/>
      <c r="Q88" s="162"/>
      <c r="R88" s="163" t="str">
        <f t="shared" si="8"/>
        <v/>
      </c>
      <c r="S88" s="163"/>
      <c r="T88" s="164" t="str">
        <f t="shared" si="9"/>
        <v/>
      </c>
      <c r="U88" s="164"/>
    </row>
    <row r="89" spans="2:21" x14ac:dyDescent="0.2">
      <c r="B89" s="20">
        <v>81</v>
      </c>
      <c r="C89" s="161" t="str">
        <f t="shared" si="6"/>
        <v/>
      </c>
      <c r="D89" s="161"/>
      <c r="E89" s="20"/>
      <c r="F89" s="8"/>
      <c r="G89" s="20" t="s">
        <v>2</v>
      </c>
      <c r="H89" s="162"/>
      <c r="I89" s="162"/>
      <c r="J89" s="20"/>
      <c r="K89" s="161" t="str">
        <f t="shared" si="5"/>
        <v/>
      </c>
      <c r="L89" s="161"/>
      <c r="M89" s="6" t="str">
        <f t="shared" si="7"/>
        <v/>
      </c>
      <c r="N89" s="20"/>
      <c r="O89" s="8"/>
      <c r="P89" s="162"/>
      <c r="Q89" s="162"/>
      <c r="R89" s="163" t="str">
        <f t="shared" si="8"/>
        <v/>
      </c>
      <c r="S89" s="163"/>
      <c r="T89" s="164" t="str">
        <f t="shared" si="9"/>
        <v/>
      </c>
      <c r="U89" s="164"/>
    </row>
    <row r="90" spans="2:21" x14ac:dyDescent="0.2">
      <c r="B90" s="20">
        <v>82</v>
      </c>
      <c r="C90" s="161" t="str">
        <f t="shared" si="6"/>
        <v/>
      </c>
      <c r="D90" s="161"/>
      <c r="E90" s="20"/>
      <c r="F90" s="8"/>
      <c r="G90" s="20" t="s">
        <v>2</v>
      </c>
      <c r="H90" s="162"/>
      <c r="I90" s="162"/>
      <c r="J90" s="20"/>
      <c r="K90" s="161" t="str">
        <f t="shared" si="5"/>
        <v/>
      </c>
      <c r="L90" s="161"/>
      <c r="M90" s="6" t="str">
        <f t="shared" si="7"/>
        <v/>
      </c>
      <c r="N90" s="20"/>
      <c r="O90" s="8"/>
      <c r="P90" s="162"/>
      <c r="Q90" s="162"/>
      <c r="R90" s="163" t="str">
        <f t="shared" si="8"/>
        <v/>
      </c>
      <c r="S90" s="163"/>
      <c r="T90" s="164" t="str">
        <f t="shared" si="9"/>
        <v/>
      </c>
      <c r="U90" s="164"/>
    </row>
    <row r="91" spans="2:21" x14ac:dyDescent="0.2">
      <c r="B91" s="20">
        <v>83</v>
      </c>
      <c r="C91" s="161" t="str">
        <f t="shared" si="6"/>
        <v/>
      </c>
      <c r="D91" s="161"/>
      <c r="E91" s="20"/>
      <c r="F91" s="8"/>
      <c r="G91" s="20" t="s">
        <v>2</v>
      </c>
      <c r="H91" s="162"/>
      <c r="I91" s="162"/>
      <c r="J91" s="20"/>
      <c r="K91" s="161" t="str">
        <f t="shared" si="5"/>
        <v/>
      </c>
      <c r="L91" s="161"/>
      <c r="M91" s="6" t="str">
        <f t="shared" si="7"/>
        <v/>
      </c>
      <c r="N91" s="20"/>
      <c r="O91" s="8"/>
      <c r="P91" s="162"/>
      <c r="Q91" s="162"/>
      <c r="R91" s="163" t="str">
        <f t="shared" si="8"/>
        <v/>
      </c>
      <c r="S91" s="163"/>
      <c r="T91" s="164" t="str">
        <f t="shared" si="9"/>
        <v/>
      </c>
      <c r="U91" s="164"/>
    </row>
    <row r="92" spans="2:21" x14ac:dyDescent="0.2">
      <c r="B92" s="20">
        <v>84</v>
      </c>
      <c r="C92" s="161" t="str">
        <f t="shared" si="6"/>
        <v/>
      </c>
      <c r="D92" s="161"/>
      <c r="E92" s="20"/>
      <c r="F92" s="8"/>
      <c r="G92" s="20" t="s">
        <v>1</v>
      </c>
      <c r="H92" s="162"/>
      <c r="I92" s="162"/>
      <c r="J92" s="20"/>
      <c r="K92" s="161" t="str">
        <f t="shared" si="5"/>
        <v/>
      </c>
      <c r="L92" s="161"/>
      <c r="M92" s="6" t="str">
        <f t="shared" si="7"/>
        <v/>
      </c>
      <c r="N92" s="20"/>
      <c r="O92" s="8"/>
      <c r="P92" s="162"/>
      <c r="Q92" s="162"/>
      <c r="R92" s="163" t="str">
        <f t="shared" si="8"/>
        <v/>
      </c>
      <c r="S92" s="163"/>
      <c r="T92" s="164" t="str">
        <f t="shared" si="9"/>
        <v/>
      </c>
      <c r="U92" s="164"/>
    </row>
    <row r="93" spans="2:21" x14ac:dyDescent="0.2">
      <c r="B93" s="20">
        <v>85</v>
      </c>
      <c r="C93" s="161" t="str">
        <f t="shared" si="6"/>
        <v/>
      </c>
      <c r="D93" s="161"/>
      <c r="E93" s="20"/>
      <c r="F93" s="8"/>
      <c r="G93" s="20" t="s">
        <v>2</v>
      </c>
      <c r="H93" s="162"/>
      <c r="I93" s="162"/>
      <c r="J93" s="20"/>
      <c r="K93" s="161" t="str">
        <f t="shared" si="5"/>
        <v/>
      </c>
      <c r="L93" s="161"/>
      <c r="M93" s="6" t="str">
        <f t="shared" si="7"/>
        <v/>
      </c>
      <c r="N93" s="20"/>
      <c r="O93" s="8"/>
      <c r="P93" s="162"/>
      <c r="Q93" s="162"/>
      <c r="R93" s="163" t="str">
        <f t="shared" si="8"/>
        <v/>
      </c>
      <c r="S93" s="163"/>
      <c r="T93" s="164" t="str">
        <f t="shared" si="9"/>
        <v/>
      </c>
      <c r="U93" s="164"/>
    </row>
    <row r="94" spans="2:21" x14ac:dyDescent="0.2">
      <c r="B94" s="20">
        <v>86</v>
      </c>
      <c r="C94" s="161" t="str">
        <f t="shared" si="6"/>
        <v/>
      </c>
      <c r="D94" s="161"/>
      <c r="E94" s="20"/>
      <c r="F94" s="8"/>
      <c r="G94" s="20" t="s">
        <v>1</v>
      </c>
      <c r="H94" s="162"/>
      <c r="I94" s="162"/>
      <c r="J94" s="20"/>
      <c r="K94" s="161" t="str">
        <f t="shared" si="5"/>
        <v/>
      </c>
      <c r="L94" s="161"/>
      <c r="M94" s="6" t="str">
        <f t="shared" si="7"/>
        <v/>
      </c>
      <c r="N94" s="20"/>
      <c r="O94" s="8"/>
      <c r="P94" s="162"/>
      <c r="Q94" s="162"/>
      <c r="R94" s="163" t="str">
        <f t="shared" si="8"/>
        <v/>
      </c>
      <c r="S94" s="163"/>
      <c r="T94" s="164" t="str">
        <f t="shared" si="9"/>
        <v/>
      </c>
      <c r="U94" s="164"/>
    </row>
    <row r="95" spans="2:21" x14ac:dyDescent="0.2">
      <c r="B95" s="20">
        <v>87</v>
      </c>
      <c r="C95" s="161" t="str">
        <f t="shared" si="6"/>
        <v/>
      </c>
      <c r="D95" s="161"/>
      <c r="E95" s="20"/>
      <c r="F95" s="8"/>
      <c r="G95" s="20" t="s">
        <v>2</v>
      </c>
      <c r="H95" s="162"/>
      <c r="I95" s="162"/>
      <c r="J95" s="20"/>
      <c r="K95" s="161" t="str">
        <f t="shared" si="5"/>
        <v/>
      </c>
      <c r="L95" s="161"/>
      <c r="M95" s="6" t="str">
        <f t="shared" si="7"/>
        <v/>
      </c>
      <c r="N95" s="20"/>
      <c r="O95" s="8"/>
      <c r="P95" s="162"/>
      <c r="Q95" s="162"/>
      <c r="R95" s="163" t="str">
        <f t="shared" si="8"/>
        <v/>
      </c>
      <c r="S95" s="163"/>
      <c r="T95" s="164" t="str">
        <f t="shared" si="9"/>
        <v/>
      </c>
      <c r="U95" s="164"/>
    </row>
    <row r="96" spans="2:21" x14ac:dyDescent="0.2">
      <c r="B96" s="20">
        <v>88</v>
      </c>
      <c r="C96" s="161" t="str">
        <f t="shared" si="6"/>
        <v/>
      </c>
      <c r="D96" s="161"/>
      <c r="E96" s="20"/>
      <c r="F96" s="8"/>
      <c r="G96" s="20" t="s">
        <v>1</v>
      </c>
      <c r="H96" s="162"/>
      <c r="I96" s="162"/>
      <c r="J96" s="20"/>
      <c r="K96" s="161" t="str">
        <f t="shared" si="5"/>
        <v/>
      </c>
      <c r="L96" s="161"/>
      <c r="M96" s="6" t="str">
        <f t="shared" si="7"/>
        <v/>
      </c>
      <c r="N96" s="20"/>
      <c r="O96" s="8"/>
      <c r="P96" s="162"/>
      <c r="Q96" s="162"/>
      <c r="R96" s="163" t="str">
        <f t="shared" si="8"/>
        <v/>
      </c>
      <c r="S96" s="163"/>
      <c r="T96" s="164" t="str">
        <f t="shared" si="9"/>
        <v/>
      </c>
      <c r="U96" s="164"/>
    </row>
    <row r="97" spans="2:21" x14ac:dyDescent="0.2">
      <c r="B97" s="20">
        <v>89</v>
      </c>
      <c r="C97" s="161" t="str">
        <f t="shared" si="6"/>
        <v/>
      </c>
      <c r="D97" s="161"/>
      <c r="E97" s="20"/>
      <c r="F97" s="8"/>
      <c r="G97" s="20" t="s">
        <v>2</v>
      </c>
      <c r="H97" s="162"/>
      <c r="I97" s="162"/>
      <c r="J97" s="20"/>
      <c r="K97" s="161" t="str">
        <f t="shared" si="5"/>
        <v/>
      </c>
      <c r="L97" s="161"/>
      <c r="M97" s="6" t="str">
        <f t="shared" si="7"/>
        <v/>
      </c>
      <c r="N97" s="20"/>
      <c r="O97" s="8"/>
      <c r="P97" s="162"/>
      <c r="Q97" s="162"/>
      <c r="R97" s="163" t="str">
        <f t="shared" si="8"/>
        <v/>
      </c>
      <c r="S97" s="163"/>
      <c r="T97" s="164" t="str">
        <f t="shared" si="9"/>
        <v/>
      </c>
      <c r="U97" s="164"/>
    </row>
    <row r="98" spans="2:21" x14ac:dyDescent="0.2">
      <c r="B98" s="20">
        <v>90</v>
      </c>
      <c r="C98" s="161" t="str">
        <f t="shared" si="6"/>
        <v/>
      </c>
      <c r="D98" s="161"/>
      <c r="E98" s="20"/>
      <c r="F98" s="8"/>
      <c r="G98" s="20" t="s">
        <v>1</v>
      </c>
      <c r="H98" s="162"/>
      <c r="I98" s="162"/>
      <c r="J98" s="20"/>
      <c r="K98" s="161" t="str">
        <f t="shared" si="5"/>
        <v/>
      </c>
      <c r="L98" s="161"/>
      <c r="M98" s="6" t="str">
        <f t="shared" si="7"/>
        <v/>
      </c>
      <c r="N98" s="20"/>
      <c r="O98" s="8"/>
      <c r="P98" s="162"/>
      <c r="Q98" s="162"/>
      <c r="R98" s="163" t="str">
        <f t="shared" si="8"/>
        <v/>
      </c>
      <c r="S98" s="163"/>
      <c r="T98" s="164" t="str">
        <f t="shared" si="9"/>
        <v/>
      </c>
      <c r="U98" s="164"/>
    </row>
    <row r="99" spans="2:21" x14ac:dyDescent="0.2">
      <c r="B99" s="20">
        <v>91</v>
      </c>
      <c r="C99" s="161" t="str">
        <f t="shared" si="6"/>
        <v/>
      </c>
      <c r="D99" s="161"/>
      <c r="E99" s="20"/>
      <c r="F99" s="8"/>
      <c r="G99" s="20" t="s">
        <v>2</v>
      </c>
      <c r="H99" s="162"/>
      <c r="I99" s="162"/>
      <c r="J99" s="20"/>
      <c r="K99" s="161" t="str">
        <f t="shared" si="5"/>
        <v/>
      </c>
      <c r="L99" s="161"/>
      <c r="M99" s="6" t="str">
        <f t="shared" si="7"/>
        <v/>
      </c>
      <c r="N99" s="20"/>
      <c r="O99" s="8"/>
      <c r="P99" s="162"/>
      <c r="Q99" s="162"/>
      <c r="R99" s="163" t="str">
        <f t="shared" si="8"/>
        <v/>
      </c>
      <c r="S99" s="163"/>
      <c r="T99" s="164" t="str">
        <f t="shared" si="9"/>
        <v/>
      </c>
      <c r="U99" s="164"/>
    </row>
    <row r="100" spans="2:21" x14ac:dyDescent="0.2">
      <c r="B100" s="20">
        <v>92</v>
      </c>
      <c r="C100" s="161" t="str">
        <f t="shared" si="6"/>
        <v/>
      </c>
      <c r="D100" s="161"/>
      <c r="E100" s="20"/>
      <c r="F100" s="8"/>
      <c r="G100" s="20" t="s">
        <v>2</v>
      </c>
      <c r="H100" s="162"/>
      <c r="I100" s="162"/>
      <c r="J100" s="20"/>
      <c r="K100" s="161" t="str">
        <f t="shared" si="5"/>
        <v/>
      </c>
      <c r="L100" s="161"/>
      <c r="M100" s="6" t="str">
        <f t="shared" si="7"/>
        <v/>
      </c>
      <c r="N100" s="20"/>
      <c r="O100" s="8"/>
      <c r="P100" s="162"/>
      <c r="Q100" s="162"/>
      <c r="R100" s="163" t="str">
        <f t="shared" si="8"/>
        <v/>
      </c>
      <c r="S100" s="163"/>
      <c r="T100" s="164" t="str">
        <f t="shared" si="9"/>
        <v/>
      </c>
      <c r="U100" s="164"/>
    </row>
    <row r="101" spans="2:21" x14ac:dyDescent="0.2">
      <c r="B101" s="20">
        <v>93</v>
      </c>
      <c r="C101" s="161" t="str">
        <f t="shared" si="6"/>
        <v/>
      </c>
      <c r="D101" s="161"/>
      <c r="E101" s="20"/>
      <c r="F101" s="8"/>
      <c r="G101" s="20" t="s">
        <v>1</v>
      </c>
      <c r="H101" s="162"/>
      <c r="I101" s="162"/>
      <c r="J101" s="20"/>
      <c r="K101" s="161" t="str">
        <f t="shared" si="5"/>
        <v/>
      </c>
      <c r="L101" s="161"/>
      <c r="M101" s="6" t="str">
        <f t="shared" si="7"/>
        <v/>
      </c>
      <c r="N101" s="20"/>
      <c r="O101" s="8"/>
      <c r="P101" s="162"/>
      <c r="Q101" s="162"/>
      <c r="R101" s="163" t="str">
        <f t="shared" si="8"/>
        <v/>
      </c>
      <c r="S101" s="163"/>
      <c r="T101" s="164" t="str">
        <f t="shared" si="9"/>
        <v/>
      </c>
      <c r="U101" s="164"/>
    </row>
    <row r="102" spans="2:21" x14ac:dyDescent="0.2">
      <c r="B102" s="20">
        <v>94</v>
      </c>
      <c r="C102" s="161" t="str">
        <f t="shared" si="6"/>
        <v/>
      </c>
      <c r="D102" s="161"/>
      <c r="E102" s="20"/>
      <c r="F102" s="8"/>
      <c r="G102" s="20" t="s">
        <v>1</v>
      </c>
      <c r="H102" s="162"/>
      <c r="I102" s="162"/>
      <c r="J102" s="20"/>
      <c r="K102" s="161" t="str">
        <f t="shared" si="5"/>
        <v/>
      </c>
      <c r="L102" s="161"/>
      <c r="M102" s="6" t="str">
        <f t="shared" si="7"/>
        <v/>
      </c>
      <c r="N102" s="20"/>
      <c r="O102" s="8"/>
      <c r="P102" s="162"/>
      <c r="Q102" s="162"/>
      <c r="R102" s="163" t="str">
        <f t="shared" si="8"/>
        <v/>
      </c>
      <c r="S102" s="163"/>
      <c r="T102" s="164" t="str">
        <f t="shared" si="9"/>
        <v/>
      </c>
      <c r="U102" s="164"/>
    </row>
    <row r="103" spans="2:21" x14ac:dyDescent="0.2">
      <c r="B103" s="20">
        <v>95</v>
      </c>
      <c r="C103" s="161" t="str">
        <f t="shared" si="6"/>
        <v/>
      </c>
      <c r="D103" s="161"/>
      <c r="E103" s="20"/>
      <c r="F103" s="8"/>
      <c r="G103" s="20" t="s">
        <v>1</v>
      </c>
      <c r="H103" s="162"/>
      <c r="I103" s="162"/>
      <c r="J103" s="20"/>
      <c r="K103" s="161" t="str">
        <f t="shared" si="5"/>
        <v/>
      </c>
      <c r="L103" s="161"/>
      <c r="M103" s="6" t="str">
        <f t="shared" si="7"/>
        <v/>
      </c>
      <c r="N103" s="20"/>
      <c r="O103" s="8"/>
      <c r="P103" s="162"/>
      <c r="Q103" s="162"/>
      <c r="R103" s="163" t="str">
        <f t="shared" si="8"/>
        <v/>
      </c>
      <c r="S103" s="163"/>
      <c r="T103" s="164" t="str">
        <f t="shared" si="9"/>
        <v/>
      </c>
      <c r="U103" s="164"/>
    </row>
    <row r="104" spans="2:21" x14ac:dyDescent="0.2">
      <c r="B104" s="20">
        <v>96</v>
      </c>
      <c r="C104" s="161" t="str">
        <f t="shared" si="6"/>
        <v/>
      </c>
      <c r="D104" s="161"/>
      <c r="E104" s="20"/>
      <c r="F104" s="8"/>
      <c r="G104" s="20" t="s">
        <v>2</v>
      </c>
      <c r="H104" s="162"/>
      <c r="I104" s="162"/>
      <c r="J104" s="20"/>
      <c r="K104" s="161" t="str">
        <f t="shared" si="5"/>
        <v/>
      </c>
      <c r="L104" s="161"/>
      <c r="M104" s="6" t="str">
        <f t="shared" si="7"/>
        <v/>
      </c>
      <c r="N104" s="20"/>
      <c r="O104" s="8"/>
      <c r="P104" s="162"/>
      <c r="Q104" s="162"/>
      <c r="R104" s="163" t="str">
        <f t="shared" si="8"/>
        <v/>
      </c>
      <c r="S104" s="163"/>
      <c r="T104" s="164" t="str">
        <f t="shared" si="9"/>
        <v/>
      </c>
      <c r="U104" s="164"/>
    </row>
    <row r="105" spans="2:21" x14ac:dyDescent="0.2">
      <c r="B105" s="20">
        <v>97</v>
      </c>
      <c r="C105" s="161" t="str">
        <f t="shared" si="6"/>
        <v/>
      </c>
      <c r="D105" s="161"/>
      <c r="E105" s="20"/>
      <c r="F105" s="8"/>
      <c r="G105" s="20" t="s">
        <v>1</v>
      </c>
      <c r="H105" s="162"/>
      <c r="I105" s="162"/>
      <c r="J105" s="20"/>
      <c r="K105" s="161" t="str">
        <f t="shared" si="5"/>
        <v/>
      </c>
      <c r="L105" s="161"/>
      <c r="M105" s="6" t="str">
        <f t="shared" si="7"/>
        <v/>
      </c>
      <c r="N105" s="20"/>
      <c r="O105" s="8"/>
      <c r="P105" s="162"/>
      <c r="Q105" s="162"/>
      <c r="R105" s="163" t="str">
        <f t="shared" si="8"/>
        <v/>
      </c>
      <c r="S105" s="163"/>
      <c r="T105" s="164" t="str">
        <f t="shared" si="9"/>
        <v/>
      </c>
      <c r="U105" s="164"/>
    </row>
    <row r="106" spans="2:21" x14ac:dyDescent="0.2">
      <c r="B106" s="20">
        <v>98</v>
      </c>
      <c r="C106" s="161" t="str">
        <f t="shared" si="6"/>
        <v/>
      </c>
      <c r="D106" s="161"/>
      <c r="E106" s="20"/>
      <c r="F106" s="8"/>
      <c r="G106" s="20" t="s">
        <v>2</v>
      </c>
      <c r="H106" s="162"/>
      <c r="I106" s="162"/>
      <c r="J106" s="20"/>
      <c r="K106" s="161" t="str">
        <f t="shared" si="5"/>
        <v/>
      </c>
      <c r="L106" s="161"/>
      <c r="M106" s="6" t="str">
        <f t="shared" si="7"/>
        <v/>
      </c>
      <c r="N106" s="20"/>
      <c r="O106" s="8"/>
      <c r="P106" s="162"/>
      <c r="Q106" s="162"/>
      <c r="R106" s="163" t="str">
        <f t="shared" si="8"/>
        <v/>
      </c>
      <c r="S106" s="163"/>
      <c r="T106" s="164" t="str">
        <f t="shared" si="9"/>
        <v/>
      </c>
      <c r="U106" s="164"/>
    </row>
    <row r="107" spans="2:21" x14ac:dyDescent="0.2">
      <c r="B107" s="20">
        <v>99</v>
      </c>
      <c r="C107" s="161" t="str">
        <f t="shared" si="6"/>
        <v/>
      </c>
      <c r="D107" s="161"/>
      <c r="E107" s="20"/>
      <c r="F107" s="8"/>
      <c r="G107" s="20" t="s">
        <v>2</v>
      </c>
      <c r="H107" s="162"/>
      <c r="I107" s="162"/>
      <c r="J107" s="20"/>
      <c r="K107" s="161" t="str">
        <f t="shared" si="5"/>
        <v/>
      </c>
      <c r="L107" s="161"/>
      <c r="M107" s="6" t="str">
        <f t="shared" si="7"/>
        <v/>
      </c>
      <c r="N107" s="20"/>
      <c r="O107" s="8"/>
      <c r="P107" s="162"/>
      <c r="Q107" s="162"/>
      <c r="R107" s="163" t="str">
        <f t="shared" si="8"/>
        <v/>
      </c>
      <c r="S107" s="163"/>
      <c r="T107" s="164" t="str">
        <f t="shared" si="9"/>
        <v/>
      </c>
      <c r="U107" s="164"/>
    </row>
    <row r="108" spans="2:21" x14ac:dyDescent="0.2">
      <c r="B108" s="20">
        <v>100</v>
      </c>
      <c r="C108" s="161" t="str">
        <f t="shared" si="6"/>
        <v/>
      </c>
      <c r="D108" s="161"/>
      <c r="E108" s="20"/>
      <c r="F108" s="8"/>
      <c r="G108" s="20" t="s">
        <v>1</v>
      </c>
      <c r="H108" s="162"/>
      <c r="I108" s="162"/>
      <c r="J108" s="20"/>
      <c r="K108" s="161" t="str">
        <f t="shared" si="5"/>
        <v/>
      </c>
      <c r="L108" s="161"/>
      <c r="M108" s="6" t="str">
        <f t="shared" si="7"/>
        <v/>
      </c>
      <c r="N108" s="20"/>
      <c r="O108" s="8"/>
      <c r="P108" s="162"/>
      <c r="Q108" s="162"/>
      <c r="R108" s="163" t="str">
        <f t="shared" si="8"/>
        <v/>
      </c>
      <c r="S108" s="163"/>
      <c r="T108" s="164" t="str">
        <f t="shared" si="9"/>
        <v/>
      </c>
      <c r="U108" s="164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4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ルール・用語等</vt:lpstr>
      <vt:lpstr>検証（EURUSD 1H）</vt:lpstr>
      <vt:lpstr>検証（EURUSD 4H）</vt:lpstr>
      <vt:lpstr>検証（EURUSD日足）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荻原康博</cp:lastModifiedBy>
  <cp:revision/>
  <cp:lastPrinted>2015-07-15T10:17:15Z</cp:lastPrinted>
  <dcterms:created xsi:type="dcterms:W3CDTF">2013-10-09T23:04:08Z</dcterms:created>
  <dcterms:modified xsi:type="dcterms:W3CDTF">2018-10-07T08:08:08Z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