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29"/>
  <workbookPr defaultThemeVersion="124226"/>
  <mc:AlternateContent xmlns:mc="http://schemas.openxmlformats.org/markup-compatibility/2006">
    <mc:Choice Requires="x15">
      <x15ac:absPath xmlns:x15ac="http://schemas.microsoft.com/office/spreadsheetml/2010/11/ac" url="C:\Users\CHIHIRO123\Desktop\FX\"/>
    </mc:Choice>
  </mc:AlternateContent>
  <xr:revisionPtr revIDLastSave="0" documentId="13_ncr:1_{AF0B48BB-371B-4FEB-9C10-72EE9FE73087}" xr6:coauthVersionLast="40" xr6:coauthVersionMax="40" xr10:uidLastSave="{00000000-0000-0000-0000-000000000000}"/>
  <bookViews>
    <workbookView xWindow="32772" yWindow="32772" windowWidth="23040" windowHeight="8904" firstSheet="15" activeTab="15" xr2:uid="{00000000-000D-0000-FFFF-FFFF00000000}"/>
  </bookViews>
  <sheets>
    <sheet name="定数" sheetId="29" state="hidden" r:id="rId1"/>
    <sheet name="検証（EURUSD　D１）" sheetId="28" r:id="rId2"/>
    <sheet name="画像(EURUSD D1)" sheetId="26" r:id="rId3"/>
    <sheet name="気づき (EURUSD D1)" sheetId="34" r:id="rId4"/>
    <sheet name="検証（EURUSD　4H）" sheetId="31" r:id="rId5"/>
    <sheet name="画像 (EURUSD 4H)" sheetId="33" r:id="rId6"/>
    <sheet name="気づき(EURUSD 4H)" sheetId="9" r:id="rId7"/>
    <sheet name="検証（EURUSD　1H）" sheetId="35" r:id="rId8"/>
    <sheet name="画像 (EURUSD 1H) " sheetId="37" r:id="rId9"/>
    <sheet name="気づき(EURUSD 1H) " sheetId="39" r:id="rId10"/>
    <sheet name="検証（EURUSD　1D） EB" sheetId="42" r:id="rId11"/>
    <sheet name="画像 (EURUSD 1D)  EB" sheetId="43" r:id="rId12"/>
    <sheet name="検証（EURUSD　4H） EB " sheetId="44" r:id="rId13"/>
    <sheet name="画像 (EURUSD4H)  EB " sheetId="46" r:id="rId14"/>
    <sheet name="気づき(EURUSD 4H)  EB" sheetId="47" r:id="rId15"/>
    <sheet name="検証（EURUSD　1H） EB " sheetId="48" r:id="rId16"/>
    <sheet name="画像 (EURUSD1H)  EB " sheetId="49" r:id="rId17"/>
    <sheet name="気づき(EURUSD 1H)EB" sheetId="50" r:id="rId18"/>
    <sheet name="検証（EURUSD　4H）demoトレ" sheetId="36" r:id="rId19"/>
    <sheet name="検証（USDJPY　1D）" sheetId="40" r:id="rId20"/>
    <sheet name="検証終了通貨" sheetId="10" r:id="rId21"/>
    <sheet name="テンプレ" sheetId="17" state="hidden" r:id="rId22"/>
    <sheet name="互換性レポート" sheetId="30" r:id="rId23"/>
    <sheet name="検証（EURUSD　4H） EB  (2)" sheetId="45" r:id="rId24"/>
    <sheet name="Sheet2" sheetId="32" r:id="rId25"/>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122" i="48" l="1"/>
  <c r="J128" i="48"/>
  <c r="C120" i="48"/>
  <c r="T120" i="48"/>
  <c r="T121" i="48"/>
  <c r="T122" i="48"/>
  <c r="T123" i="48"/>
  <c r="T124" i="48"/>
  <c r="T125" i="48"/>
  <c r="T126" i="48"/>
  <c r="T127" i="48"/>
  <c r="T128" i="48"/>
  <c r="T129" i="48"/>
  <c r="T130" i="48"/>
  <c r="T131" i="48"/>
  <c r="T132" i="48"/>
  <c r="C13" i="36"/>
  <c r="C12" i="36"/>
  <c r="C11" i="36"/>
  <c r="C10" i="36"/>
  <c r="K120" i="48" l="1"/>
  <c r="M120" i="48" s="1"/>
  <c r="R120" i="48" s="1"/>
  <c r="C121" i="48" s="1"/>
  <c r="K121" i="48" s="1"/>
  <c r="M121" i="48" s="1"/>
  <c r="R121" i="48" s="1"/>
  <c r="C122" i="48" s="1"/>
  <c r="K122" i="48" s="1"/>
  <c r="M122" i="48" s="1"/>
  <c r="R122" i="48" s="1"/>
  <c r="C123" i="48" s="1"/>
  <c r="K123" i="48" s="1"/>
  <c r="M123" i="48" s="1"/>
  <c r="R123" i="48" s="1"/>
  <c r="C124" i="48" s="1"/>
  <c r="K124" i="48" s="1"/>
  <c r="M124" i="48" s="1"/>
  <c r="R124" i="48" s="1"/>
  <c r="C125" i="48" s="1"/>
  <c r="K125" i="48" s="1"/>
  <c r="M125" i="48" s="1"/>
  <c r="R125" i="48" s="1"/>
  <c r="C126" i="48" s="1"/>
  <c r="K126" i="48" s="1"/>
  <c r="M126" i="48" s="1"/>
  <c r="R126" i="48" s="1"/>
  <c r="C127" i="48" s="1"/>
  <c r="K127" i="48" s="1"/>
  <c r="M127" i="48" s="1"/>
  <c r="R127" i="48" s="1"/>
  <c r="C128" i="48" s="1"/>
  <c r="K128" i="48" s="1"/>
  <c r="M128" i="48" s="1"/>
  <c r="R128" i="48" s="1"/>
  <c r="C129" i="48" s="1"/>
  <c r="K129" i="48" s="1"/>
  <c r="M129" i="48" s="1"/>
  <c r="R129" i="48" s="1"/>
  <c r="C130" i="48" s="1"/>
  <c r="K130" i="48" s="1"/>
  <c r="M130" i="48" s="1"/>
  <c r="R130" i="48" s="1"/>
  <c r="C131" i="48" s="1"/>
  <c r="K131" i="48" s="1"/>
  <c r="M131" i="48" s="1"/>
  <c r="R131" i="48" s="1"/>
  <c r="C132" i="48" s="1"/>
  <c r="K132" i="48" s="1"/>
  <c r="M132" i="48" s="1"/>
  <c r="R132" i="48" s="1"/>
  <c r="J29" i="48"/>
  <c r="J108" i="48"/>
  <c r="J109" i="48"/>
  <c r="C10" i="48"/>
  <c r="C10" i="44"/>
  <c r="T10" i="48" l="1"/>
  <c r="T11" i="48"/>
  <c r="T12" i="48"/>
  <c r="T13" i="48"/>
  <c r="T14" i="48"/>
  <c r="T15" i="48"/>
  <c r="T16" i="48"/>
  <c r="T17" i="48"/>
  <c r="T18" i="48"/>
  <c r="T19" i="48"/>
  <c r="T20" i="48"/>
  <c r="T21" i="48"/>
  <c r="T22" i="48"/>
  <c r="T23" i="48"/>
  <c r="T24" i="48"/>
  <c r="T25" i="48"/>
  <c r="T26" i="48"/>
  <c r="T27" i="48"/>
  <c r="T28" i="48"/>
  <c r="T29" i="48"/>
  <c r="T30" i="48"/>
  <c r="T31" i="48"/>
  <c r="T32" i="48"/>
  <c r="T33" i="48"/>
  <c r="T34" i="48"/>
  <c r="T35" i="48"/>
  <c r="T36" i="48"/>
  <c r="T37" i="48"/>
  <c r="T38" i="48"/>
  <c r="T39" i="48"/>
  <c r="T40" i="48"/>
  <c r="T41" i="48"/>
  <c r="T42" i="48"/>
  <c r="T43" i="48"/>
  <c r="T44" i="48"/>
  <c r="T45" i="48"/>
  <c r="T46" i="48"/>
  <c r="T47" i="48"/>
  <c r="T48" i="48"/>
  <c r="T49" i="48"/>
  <c r="T50" i="48"/>
  <c r="T51" i="48"/>
  <c r="T52" i="48"/>
  <c r="T53" i="48"/>
  <c r="T54" i="48"/>
  <c r="T55" i="48"/>
  <c r="T56" i="48"/>
  <c r="T57" i="48"/>
  <c r="T58" i="48"/>
  <c r="T59" i="48"/>
  <c r="T60" i="48"/>
  <c r="T61" i="48"/>
  <c r="T62" i="48"/>
  <c r="T63" i="48"/>
  <c r="T64" i="48"/>
  <c r="T65" i="48"/>
  <c r="T66" i="48"/>
  <c r="T67" i="48"/>
  <c r="T68" i="48"/>
  <c r="T69" i="48"/>
  <c r="T70" i="48"/>
  <c r="T71" i="48"/>
  <c r="T72" i="48"/>
  <c r="T73" i="48"/>
  <c r="T74" i="48"/>
  <c r="T75" i="48"/>
  <c r="T76" i="48"/>
  <c r="T77" i="48"/>
  <c r="T78" i="48"/>
  <c r="T79" i="48"/>
  <c r="T80" i="48"/>
  <c r="T81" i="48"/>
  <c r="T82" i="48"/>
  <c r="T83" i="48"/>
  <c r="T84" i="48"/>
  <c r="T85" i="48"/>
  <c r="T86" i="48"/>
  <c r="T87" i="48"/>
  <c r="T88" i="48"/>
  <c r="T89" i="48"/>
  <c r="T90" i="48"/>
  <c r="T91" i="48"/>
  <c r="T92" i="48"/>
  <c r="T93" i="48"/>
  <c r="T94" i="48"/>
  <c r="T95" i="48"/>
  <c r="T96" i="48"/>
  <c r="T97" i="48"/>
  <c r="T98" i="48"/>
  <c r="T99" i="48"/>
  <c r="T100" i="48"/>
  <c r="T101" i="48"/>
  <c r="T102" i="48"/>
  <c r="T103" i="48"/>
  <c r="T104" i="48"/>
  <c r="T105" i="48"/>
  <c r="T106" i="48"/>
  <c r="T107" i="48"/>
  <c r="T108" i="48"/>
  <c r="T109" i="48"/>
  <c r="T110" i="48"/>
  <c r="T111" i="48"/>
  <c r="T112" i="48"/>
  <c r="T113" i="48"/>
  <c r="T114" i="48"/>
  <c r="T115" i="48"/>
  <c r="T116" i="48"/>
  <c r="T117" i="48"/>
  <c r="T118" i="48"/>
  <c r="T119" i="48"/>
  <c r="T9" i="48"/>
  <c r="T9" i="44"/>
  <c r="R9" i="44" s="1"/>
  <c r="M9" i="44"/>
  <c r="K10" i="48"/>
  <c r="M10" i="48" s="1"/>
  <c r="K11" i="48"/>
  <c r="M11" i="48" s="1"/>
  <c r="R11" i="48" s="1"/>
  <c r="C12" i="48" s="1"/>
  <c r="K12" i="48"/>
  <c r="M12" i="48" s="1"/>
  <c r="K13" i="48"/>
  <c r="M13" i="48" s="1"/>
  <c r="R13" i="48" s="1"/>
  <c r="C14" i="48" s="1"/>
  <c r="K14" i="48" s="1"/>
  <c r="M14" i="48" s="1"/>
  <c r="K9" i="48"/>
  <c r="M9" i="48" s="1"/>
  <c r="K9" i="44"/>
  <c r="R109" i="48" l="1"/>
  <c r="C110" i="48" s="1"/>
  <c r="K110" i="48" s="1"/>
  <c r="M110" i="48" s="1"/>
  <c r="R110" i="48" s="1"/>
  <c r="C111" i="48" s="1"/>
  <c r="K111" i="48" s="1"/>
  <c r="M111" i="48" s="1"/>
  <c r="R111" i="48" s="1"/>
  <c r="C112" i="48" s="1"/>
  <c r="K112" i="48" s="1"/>
  <c r="M112" i="48" s="1"/>
  <c r="R112" i="48" s="1"/>
  <c r="C113" i="48" s="1"/>
  <c r="K113" i="48" s="1"/>
  <c r="M113" i="48" s="1"/>
  <c r="R113" i="48" s="1"/>
  <c r="C114" i="48" s="1"/>
  <c r="K114" i="48" s="1"/>
  <c r="M114" i="48" s="1"/>
  <c r="R114" i="48" s="1"/>
  <c r="C115" i="48" s="1"/>
  <c r="K115" i="48" s="1"/>
  <c r="M115" i="48" s="1"/>
  <c r="R115" i="48" s="1"/>
  <c r="C116" i="48" s="1"/>
  <c r="K116" i="48" s="1"/>
  <c r="M116" i="48" s="1"/>
  <c r="R116" i="48" s="1"/>
  <c r="C117" i="48" s="1"/>
  <c r="K117" i="48" s="1"/>
  <c r="M117" i="48" s="1"/>
  <c r="R117" i="48" s="1"/>
  <c r="C118" i="48" s="1"/>
  <c r="K118" i="48" s="1"/>
  <c r="M118" i="48" s="1"/>
  <c r="R118" i="48" s="1"/>
  <c r="C119" i="48" s="1"/>
  <c r="K119" i="48" s="1"/>
  <c r="M119" i="48" s="1"/>
  <c r="R119" i="48" s="1"/>
  <c r="R96" i="48"/>
  <c r="C97" i="48" s="1"/>
  <c r="K97" i="48" s="1"/>
  <c r="M97" i="48" s="1"/>
  <c r="R97" i="48" s="1"/>
  <c r="C98" i="48" s="1"/>
  <c r="K98" i="48" s="1"/>
  <c r="M98" i="48" s="1"/>
  <c r="R98" i="48" s="1"/>
  <c r="C99" i="48" s="1"/>
  <c r="K99" i="48" s="1"/>
  <c r="M99" i="48" s="1"/>
  <c r="R99" i="48" s="1"/>
  <c r="C100" i="48" s="1"/>
  <c r="K100" i="48" s="1"/>
  <c r="M100" i="48" s="1"/>
  <c r="R100" i="48" s="1"/>
  <c r="C101" i="48" s="1"/>
  <c r="K101" i="48" s="1"/>
  <c r="M101" i="48" s="1"/>
  <c r="R101" i="48" s="1"/>
  <c r="C102" i="48" s="1"/>
  <c r="K102" i="48" s="1"/>
  <c r="M102" i="48" s="1"/>
  <c r="R102" i="48" s="1"/>
  <c r="C103" i="48" s="1"/>
  <c r="K103" i="48" s="1"/>
  <c r="M103" i="48" s="1"/>
  <c r="R103" i="48" s="1"/>
  <c r="C104" i="48" s="1"/>
  <c r="K104" i="48" s="1"/>
  <c r="M104" i="48" s="1"/>
  <c r="R104" i="48" s="1"/>
  <c r="C105" i="48" s="1"/>
  <c r="K105" i="48" s="1"/>
  <c r="M105" i="48" s="1"/>
  <c r="R105" i="48" s="1"/>
  <c r="C106" i="48" s="1"/>
  <c r="K106" i="48" s="1"/>
  <c r="M106" i="48" s="1"/>
  <c r="R106" i="48" s="1"/>
  <c r="C107" i="48" s="1"/>
  <c r="K107" i="48" s="1"/>
  <c r="M107" i="48" s="1"/>
  <c r="R107" i="48" s="1"/>
  <c r="C108" i="48" s="1"/>
  <c r="K108" i="48" s="1"/>
  <c r="M108" i="48" s="1"/>
  <c r="R108" i="48" s="1"/>
  <c r="C109" i="48" s="1"/>
  <c r="K109" i="48" s="1"/>
  <c r="M109" i="48" s="1"/>
  <c r="R77" i="48"/>
  <c r="C78" i="48" s="1"/>
  <c r="K78" i="48" s="1"/>
  <c r="M78" i="48" s="1"/>
  <c r="R78" i="48" s="1"/>
  <c r="C79" i="48" s="1"/>
  <c r="K79" i="48" s="1"/>
  <c r="M79" i="48" s="1"/>
  <c r="R79" i="48" s="1"/>
  <c r="C80" i="48" s="1"/>
  <c r="K80" i="48" s="1"/>
  <c r="M80" i="48" s="1"/>
  <c r="R80" i="48" s="1"/>
  <c r="C81" i="48" s="1"/>
  <c r="K81" i="48" s="1"/>
  <c r="M81" i="48" s="1"/>
  <c r="R81" i="48" s="1"/>
  <c r="C82" i="48" s="1"/>
  <c r="K82" i="48" s="1"/>
  <c r="M82" i="48" s="1"/>
  <c r="R82" i="48" s="1"/>
  <c r="C83" i="48" s="1"/>
  <c r="K83" i="48" s="1"/>
  <c r="M83" i="48" s="1"/>
  <c r="R83" i="48" s="1"/>
  <c r="C84" i="48" s="1"/>
  <c r="K84" i="48" s="1"/>
  <c r="M84" i="48" s="1"/>
  <c r="R84" i="48" s="1"/>
  <c r="C85" i="48" s="1"/>
  <c r="K85" i="48" s="1"/>
  <c r="M85" i="48" s="1"/>
  <c r="R85" i="48" s="1"/>
  <c r="C86" i="48" s="1"/>
  <c r="K86" i="48" s="1"/>
  <c r="M86" i="48" s="1"/>
  <c r="R86" i="48" s="1"/>
  <c r="C87" i="48" s="1"/>
  <c r="K87" i="48" s="1"/>
  <c r="M87" i="48" s="1"/>
  <c r="R87" i="48" s="1"/>
  <c r="C88" i="48" s="1"/>
  <c r="K88" i="48" s="1"/>
  <c r="M88" i="48" s="1"/>
  <c r="R88" i="48" s="1"/>
  <c r="C89" i="48" s="1"/>
  <c r="K89" i="48" s="1"/>
  <c r="M89" i="48" s="1"/>
  <c r="R89" i="48" s="1"/>
  <c r="C90" i="48" s="1"/>
  <c r="K90" i="48" s="1"/>
  <c r="M90" i="48" s="1"/>
  <c r="R90" i="48" s="1"/>
  <c r="C91" i="48" s="1"/>
  <c r="K91" i="48" s="1"/>
  <c r="M91" i="48" s="1"/>
  <c r="R91" i="48" s="1"/>
  <c r="C92" i="48" s="1"/>
  <c r="K92" i="48" s="1"/>
  <c r="M92" i="48" s="1"/>
  <c r="R92" i="48" s="1"/>
  <c r="C93" i="48" s="1"/>
  <c r="K93" i="48" s="1"/>
  <c r="M93" i="48" s="1"/>
  <c r="R93" i="48" s="1"/>
  <c r="C94" i="48" s="1"/>
  <c r="K94" i="48" s="1"/>
  <c r="M94" i="48" s="1"/>
  <c r="R94" i="48" s="1"/>
  <c r="C95" i="48" s="1"/>
  <c r="K95" i="48" s="1"/>
  <c r="M95" i="48" s="1"/>
  <c r="R95" i="48" s="1"/>
  <c r="C96" i="48" s="1"/>
  <c r="K96" i="48" s="1"/>
  <c r="M96" i="48" s="1"/>
  <c r="R49" i="48"/>
  <c r="C50" i="48" s="1"/>
  <c r="K50" i="48" s="1"/>
  <c r="M50" i="48" s="1"/>
  <c r="R50" i="48" s="1"/>
  <c r="C51" i="48" s="1"/>
  <c r="K51" i="48" s="1"/>
  <c r="M51" i="48" s="1"/>
  <c r="R51" i="48" s="1"/>
  <c r="C52" i="48" s="1"/>
  <c r="K52" i="48" s="1"/>
  <c r="M52" i="48" s="1"/>
  <c r="R52" i="48" s="1"/>
  <c r="C53" i="48" s="1"/>
  <c r="K53" i="48" s="1"/>
  <c r="M53" i="48" s="1"/>
  <c r="R53" i="48" s="1"/>
  <c r="C54" i="48" s="1"/>
  <c r="K54" i="48" s="1"/>
  <c r="M54" i="48" s="1"/>
  <c r="R54" i="48" s="1"/>
  <c r="C55" i="48" s="1"/>
  <c r="K55" i="48" s="1"/>
  <c r="M55" i="48" s="1"/>
  <c r="R55" i="48" s="1"/>
  <c r="C56" i="48" s="1"/>
  <c r="K56" i="48" s="1"/>
  <c r="M56" i="48" s="1"/>
  <c r="R56" i="48" s="1"/>
  <c r="C57" i="48" s="1"/>
  <c r="K57" i="48" s="1"/>
  <c r="M57" i="48" s="1"/>
  <c r="R57" i="48" s="1"/>
  <c r="C58" i="48" s="1"/>
  <c r="K58" i="48" s="1"/>
  <c r="M58" i="48" s="1"/>
  <c r="R58" i="48" s="1"/>
  <c r="C59" i="48" s="1"/>
  <c r="K59" i="48" s="1"/>
  <c r="M59" i="48" s="1"/>
  <c r="R59" i="48" s="1"/>
  <c r="C60" i="48" s="1"/>
  <c r="K60" i="48" s="1"/>
  <c r="M60" i="48" s="1"/>
  <c r="R60" i="48" s="1"/>
  <c r="C61" i="48" s="1"/>
  <c r="K61" i="48" s="1"/>
  <c r="M61" i="48" s="1"/>
  <c r="R61" i="48" s="1"/>
  <c r="C62" i="48" s="1"/>
  <c r="K62" i="48" s="1"/>
  <c r="M62" i="48" s="1"/>
  <c r="R62" i="48" s="1"/>
  <c r="C63" i="48" s="1"/>
  <c r="K63" i="48" s="1"/>
  <c r="M63" i="48" s="1"/>
  <c r="R63" i="48" s="1"/>
  <c r="C64" i="48" s="1"/>
  <c r="K64" i="48" s="1"/>
  <c r="M64" i="48" s="1"/>
  <c r="R64" i="48" s="1"/>
  <c r="C65" i="48" s="1"/>
  <c r="K65" i="48" s="1"/>
  <c r="M65" i="48" s="1"/>
  <c r="R65" i="48" s="1"/>
  <c r="C66" i="48" s="1"/>
  <c r="K66" i="48" s="1"/>
  <c r="M66" i="48" s="1"/>
  <c r="R66" i="48" s="1"/>
  <c r="C67" i="48" s="1"/>
  <c r="K67" i="48" s="1"/>
  <c r="M67" i="48" s="1"/>
  <c r="R67" i="48" s="1"/>
  <c r="C68" i="48" s="1"/>
  <c r="K68" i="48" s="1"/>
  <c r="M68" i="48" s="1"/>
  <c r="R68" i="48" s="1"/>
  <c r="C69" i="48" s="1"/>
  <c r="K69" i="48" s="1"/>
  <c r="M69" i="48" s="1"/>
  <c r="R69" i="48" s="1"/>
  <c r="C70" i="48" s="1"/>
  <c r="K70" i="48" s="1"/>
  <c r="M70" i="48" s="1"/>
  <c r="R70" i="48" s="1"/>
  <c r="C71" i="48" s="1"/>
  <c r="K71" i="48" s="1"/>
  <c r="M71" i="48" s="1"/>
  <c r="R71" i="48" s="1"/>
  <c r="C72" i="48" s="1"/>
  <c r="K72" i="48" s="1"/>
  <c r="M72" i="48" s="1"/>
  <c r="R72" i="48" s="1"/>
  <c r="C73" i="48" s="1"/>
  <c r="K73" i="48" s="1"/>
  <c r="M73" i="48" s="1"/>
  <c r="R73" i="48" s="1"/>
  <c r="C74" i="48" s="1"/>
  <c r="K74" i="48" s="1"/>
  <c r="M74" i="48" s="1"/>
  <c r="R74" i="48" s="1"/>
  <c r="C75" i="48" s="1"/>
  <c r="K75" i="48" s="1"/>
  <c r="M75" i="48" s="1"/>
  <c r="R75" i="48" s="1"/>
  <c r="C76" i="48" s="1"/>
  <c r="K76" i="48" s="1"/>
  <c r="M76" i="48" s="1"/>
  <c r="R76" i="48" s="1"/>
  <c r="C77" i="48" s="1"/>
  <c r="K77" i="48" s="1"/>
  <c r="M77" i="48" s="1"/>
  <c r="R43" i="48"/>
  <c r="C44" i="48" s="1"/>
  <c r="K44" i="48" s="1"/>
  <c r="M44" i="48" s="1"/>
  <c r="R44" i="48" s="1"/>
  <c r="C45" i="48" s="1"/>
  <c r="K45" i="48" s="1"/>
  <c r="M45" i="48" s="1"/>
  <c r="R45" i="48" s="1"/>
  <c r="C46" i="48" s="1"/>
  <c r="K46" i="48" s="1"/>
  <c r="M46" i="48" s="1"/>
  <c r="R46" i="48" s="1"/>
  <c r="C47" i="48" s="1"/>
  <c r="K47" i="48" s="1"/>
  <c r="M47" i="48" s="1"/>
  <c r="R47" i="48" s="1"/>
  <c r="C48" i="48" s="1"/>
  <c r="K48" i="48" s="1"/>
  <c r="M48" i="48" s="1"/>
  <c r="R48" i="48" s="1"/>
  <c r="C49" i="48" s="1"/>
  <c r="K49" i="48" s="1"/>
  <c r="M49" i="48" s="1"/>
  <c r="R38" i="48"/>
  <c r="C39" i="48" s="1"/>
  <c r="K39" i="48" s="1"/>
  <c r="M39" i="48" s="1"/>
  <c r="R39" i="48" s="1"/>
  <c r="C40" i="48" s="1"/>
  <c r="K40" i="48" s="1"/>
  <c r="M40" i="48" s="1"/>
  <c r="R40" i="48" s="1"/>
  <c r="C41" i="48" s="1"/>
  <c r="K41" i="48" s="1"/>
  <c r="M41" i="48" s="1"/>
  <c r="R41" i="48" s="1"/>
  <c r="C42" i="48" s="1"/>
  <c r="K42" i="48" s="1"/>
  <c r="M42" i="48" s="1"/>
  <c r="R42" i="48" s="1"/>
  <c r="C43" i="48" s="1"/>
  <c r="K43" i="48" s="1"/>
  <c r="M43" i="48" s="1"/>
  <c r="R33" i="48"/>
  <c r="C34" i="48" s="1"/>
  <c r="K34" i="48" s="1"/>
  <c r="M34" i="48" s="1"/>
  <c r="R34" i="48" s="1"/>
  <c r="C35" i="48" s="1"/>
  <c r="K35" i="48" s="1"/>
  <c r="M35" i="48" s="1"/>
  <c r="R35" i="48" s="1"/>
  <c r="C36" i="48" s="1"/>
  <c r="K36" i="48" s="1"/>
  <c r="M36" i="48" s="1"/>
  <c r="R36" i="48" s="1"/>
  <c r="C37" i="48" s="1"/>
  <c r="K37" i="48" s="1"/>
  <c r="M37" i="48" s="1"/>
  <c r="R37" i="48" s="1"/>
  <c r="C38" i="48" s="1"/>
  <c r="K38" i="48" s="1"/>
  <c r="M38" i="48" s="1"/>
  <c r="R23" i="48"/>
  <c r="C24" i="48" s="1"/>
  <c r="K24" i="48" s="1"/>
  <c r="M24" i="48" s="1"/>
  <c r="R24" i="48" s="1"/>
  <c r="C25" i="48" s="1"/>
  <c r="K25" i="48" s="1"/>
  <c r="M25" i="48" s="1"/>
  <c r="R25" i="48" s="1"/>
  <c r="C26" i="48" s="1"/>
  <c r="K26" i="48" s="1"/>
  <c r="M26" i="48" s="1"/>
  <c r="R26" i="48" s="1"/>
  <c r="C27" i="48" s="1"/>
  <c r="K27" i="48" s="1"/>
  <c r="M27" i="48" s="1"/>
  <c r="R27" i="48" s="1"/>
  <c r="C28" i="48" s="1"/>
  <c r="K28" i="48" s="1"/>
  <c r="M28" i="48" s="1"/>
  <c r="R28" i="48" s="1"/>
  <c r="C29" i="48" s="1"/>
  <c r="K29" i="48" s="1"/>
  <c r="M29" i="48" s="1"/>
  <c r="R29" i="48" s="1"/>
  <c r="C30" i="48" s="1"/>
  <c r="K30" i="48" s="1"/>
  <c r="M30" i="48" s="1"/>
  <c r="R30" i="48" s="1"/>
  <c r="C31" i="48" s="1"/>
  <c r="K31" i="48" s="1"/>
  <c r="M31" i="48" s="1"/>
  <c r="R31" i="48" s="1"/>
  <c r="C32" i="48" s="1"/>
  <c r="K32" i="48" s="1"/>
  <c r="M32" i="48" s="1"/>
  <c r="R32" i="48" s="1"/>
  <c r="C33" i="48" s="1"/>
  <c r="K33" i="48" s="1"/>
  <c r="M33" i="48" s="1"/>
  <c r="R19" i="48"/>
  <c r="C20" i="48" s="1"/>
  <c r="K20" i="48" s="1"/>
  <c r="M20" i="48" s="1"/>
  <c r="R20" i="48" s="1"/>
  <c r="C21" i="48" s="1"/>
  <c r="K21" i="48" s="1"/>
  <c r="M21" i="48" s="1"/>
  <c r="R21" i="48" s="1"/>
  <c r="C22" i="48" s="1"/>
  <c r="K22" i="48" s="1"/>
  <c r="M22" i="48" s="1"/>
  <c r="R22" i="48" s="1"/>
  <c r="C23" i="48" s="1"/>
  <c r="K23" i="48" s="1"/>
  <c r="M23" i="48" s="1"/>
  <c r="R14" i="48"/>
  <c r="C15" i="48" s="1"/>
  <c r="K15" i="48" s="1"/>
  <c r="M15" i="48" s="1"/>
  <c r="R15" i="48" s="1"/>
  <c r="C16" i="48" s="1"/>
  <c r="K16" i="48" s="1"/>
  <c r="M16" i="48" s="1"/>
  <c r="R16" i="48" s="1"/>
  <c r="C17" i="48" s="1"/>
  <c r="K17" i="48" s="1"/>
  <c r="M17" i="48" s="1"/>
  <c r="R17" i="48" s="1"/>
  <c r="C18" i="48" s="1"/>
  <c r="K18" i="48" s="1"/>
  <c r="M18" i="48" s="1"/>
  <c r="R18" i="48" s="1"/>
  <c r="C19" i="48" s="1"/>
  <c r="K19" i="48" s="1"/>
  <c r="M19" i="48" s="1"/>
  <c r="R12" i="48"/>
  <c r="C13" i="48" s="1"/>
  <c r="R10" i="48"/>
  <c r="C11" i="48" s="1"/>
  <c r="R9" i="48"/>
  <c r="H4" i="48"/>
  <c r="T13" i="44"/>
  <c r="T14" i="44"/>
  <c r="T15" i="44"/>
  <c r="T16" i="44"/>
  <c r="T17" i="44"/>
  <c r="T18" i="44"/>
  <c r="T19" i="44"/>
  <c r="T20" i="44"/>
  <c r="T21" i="44"/>
  <c r="T22" i="44"/>
  <c r="T23" i="44"/>
  <c r="T24" i="44"/>
  <c r="T25" i="44"/>
  <c r="T26" i="44"/>
  <c r="T27" i="44"/>
  <c r="T28" i="44"/>
  <c r="T29" i="44"/>
  <c r="T30" i="44"/>
  <c r="T31" i="44"/>
  <c r="T32" i="44"/>
  <c r="T33" i="44"/>
  <c r="T34" i="44"/>
  <c r="T35" i="44"/>
  <c r="T36" i="44"/>
  <c r="T37" i="44"/>
  <c r="T38" i="44"/>
  <c r="T39" i="44"/>
  <c r="T40" i="44"/>
  <c r="T41" i="44"/>
  <c r="T42" i="44"/>
  <c r="T43" i="44"/>
  <c r="T44" i="44"/>
  <c r="T45" i="44"/>
  <c r="T46" i="44"/>
  <c r="T47" i="44"/>
  <c r="T48" i="44"/>
  <c r="T49" i="44"/>
  <c r="T50" i="44"/>
  <c r="T51" i="44"/>
  <c r="T52" i="44"/>
  <c r="T53" i="44"/>
  <c r="T54" i="44"/>
  <c r="T55" i="44"/>
  <c r="T56" i="44"/>
  <c r="T57" i="44"/>
  <c r="T58" i="44"/>
  <c r="T59" i="44"/>
  <c r="T60" i="44"/>
  <c r="T61" i="44"/>
  <c r="T62" i="44"/>
  <c r="T63" i="44"/>
  <c r="T64" i="44"/>
  <c r="T65" i="44"/>
  <c r="T66" i="44"/>
  <c r="T67" i="44"/>
  <c r="T68" i="44"/>
  <c r="T69" i="44"/>
  <c r="T70" i="44"/>
  <c r="T71" i="44"/>
  <c r="T72" i="44"/>
  <c r="T73" i="44"/>
  <c r="T74" i="44"/>
  <c r="T75" i="44"/>
  <c r="T76" i="44"/>
  <c r="T77" i="44"/>
  <c r="T78" i="44"/>
  <c r="T79" i="44"/>
  <c r="T80" i="44"/>
  <c r="T81" i="44"/>
  <c r="T82" i="44"/>
  <c r="T83" i="44"/>
  <c r="T84" i="44"/>
  <c r="T85" i="44"/>
  <c r="T86" i="44"/>
  <c r="T87" i="44"/>
  <c r="T88" i="44"/>
  <c r="T89" i="44"/>
  <c r="T90" i="44"/>
  <c r="T91" i="44"/>
  <c r="T92" i="44"/>
  <c r="T93" i="44"/>
  <c r="T94" i="44"/>
  <c r="T95" i="44"/>
  <c r="T96" i="44"/>
  <c r="T97" i="44"/>
  <c r="T98" i="44"/>
  <c r="T99" i="44"/>
  <c r="T100" i="44"/>
  <c r="T101" i="44"/>
  <c r="T102" i="44"/>
  <c r="T103" i="44"/>
  <c r="T104" i="44"/>
  <c r="T105" i="44"/>
  <c r="T106" i="44"/>
  <c r="T107" i="44"/>
  <c r="T108" i="44"/>
  <c r="T109" i="44"/>
  <c r="T110" i="44"/>
  <c r="T111" i="44"/>
  <c r="T112" i="44"/>
  <c r="T113" i="44"/>
  <c r="T114" i="44"/>
  <c r="T115" i="44"/>
  <c r="T116" i="44"/>
  <c r="T117" i="44"/>
  <c r="T118" i="44"/>
  <c r="T119" i="44"/>
  <c r="T12" i="44"/>
  <c r="T11" i="44"/>
  <c r="T10" i="44"/>
  <c r="R119" i="45"/>
  <c r="M119" i="45"/>
  <c r="J119" i="45"/>
  <c r="R118" i="45"/>
  <c r="C119" i="45" s="1"/>
  <c r="J118" i="45"/>
  <c r="M118" i="45" s="1"/>
  <c r="C118" i="45"/>
  <c r="R117" i="45"/>
  <c r="M117" i="45"/>
  <c r="J117" i="45"/>
  <c r="R116" i="45"/>
  <c r="C117" i="45" s="1"/>
  <c r="J116" i="45"/>
  <c r="M116" i="45" s="1"/>
  <c r="C116" i="45"/>
  <c r="R115" i="45"/>
  <c r="M115" i="45"/>
  <c r="J115" i="45"/>
  <c r="R114" i="45"/>
  <c r="C115" i="45" s="1"/>
  <c r="J114" i="45"/>
  <c r="M114" i="45" s="1"/>
  <c r="C114" i="45"/>
  <c r="R113" i="45"/>
  <c r="M113" i="45"/>
  <c r="J113" i="45"/>
  <c r="R112" i="45"/>
  <c r="C113" i="45" s="1"/>
  <c r="J112" i="45"/>
  <c r="M112" i="45" s="1"/>
  <c r="C112" i="45"/>
  <c r="R111" i="45"/>
  <c r="M111" i="45"/>
  <c r="J111" i="45"/>
  <c r="R110" i="45"/>
  <c r="C111" i="45" s="1"/>
  <c r="J110" i="45"/>
  <c r="M110" i="45" s="1"/>
  <c r="C110" i="45"/>
  <c r="R109" i="45"/>
  <c r="M109" i="45"/>
  <c r="J109" i="45"/>
  <c r="R108" i="45"/>
  <c r="C109" i="45" s="1"/>
  <c r="J108" i="45"/>
  <c r="M108" i="45" s="1"/>
  <c r="C108" i="45"/>
  <c r="R107" i="45"/>
  <c r="M107" i="45"/>
  <c r="J107" i="45"/>
  <c r="R106" i="45"/>
  <c r="C107" i="45" s="1"/>
  <c r="J106" i="45"/>
  <c r="M106" i="45" s="1"/>
  <c r="C106" i="45"/>
  <c r="R105" i="45"/>
  <c r="M105" i="45"/>
  <c r="J105" i="45"/>
  <c r="R104" i="45"/>
  <c r="C105" i="45" s="1"/>
  <c r="J104" i="45"/>
  <c r="M104" i="45" s="1"/>
  <c r="C104" i="45"/>
  <c r="R103" i="45"/>
  <c r="M103" i="45"/>
  <c r="J103" i="45"/>
  <c r="R102" i="45"/>
  <c r="C103" i="45" s="1"/>
  <c r="J102" i="45"/>
  <c r="M102" i="45" s="1"/>
  <c r="C102" i="45"/>
  <c r="R101" i="45"/>
  <c r="M101" i="45"/>
  <c r="J101" i="45"/>
  <c r="R100" i="45"/>
  <c r="C101" i="45" s="1"/>
  <c r="J100" i="45"/>
  <c r="M100" i="45" s="1"/>
  <c r="C100" i="45"/>
  <c r="R99" i="45"/>
  <c r="M99" i="45"/>
  <c r="J99" i="45"/>
  <c r="R98" i="45"/>
  <c r="C99" i="45" s="1"/>
  <c r="J98" i="45"/>
  <c r="M98" i="45" s="1"/>
  <c r="C98" i="45"/>
  <c r="R97" i="45"/>
  <c r="M97" i="45"/>
  <c r="J97" i="45"/>
  <c r="R96" i="45"/>
  <c r="C97" i="45" s="1"/>
  <c r="J96" i="45"/>
  <c r="M96" i="45" s="1"/>
  <c r="C96" i="45"/>
  <c r="R95" i="45"/>
  <c r="M95" i="45"/>
  <c r="J95" i="45"/>
  <c r="R94" i="45"/>
  <c r="C95" i="45" s="1"/>
  <c r="J94" i="45"/>
  <c r="M94" i="45" s="1"/>
  <c r="C94" i="45"/>
  <c r="R93" i="45"/>
  <c r="M93" i="45"/>
  <c r="J93" i="45"/>
  <c r="R92" i="45"/>
  <c r="C93" i="45" s="1"/>
  <c r="J92" i="45"/>
  <c r="M92" i="45" s="1"/>
  <c r="C92" i="45"/>
  <c r="R91" i="45"/>
  <c r="M91" i="45"/>
  <c r="J91" i="45"/>
  <c r="R90" i="45"/>
  <c r="C91" i="45" s="1"/>
  <c r="J90" i="45"/>
  <c r="M90" i="45" s="1"/>
  <c r="C90" i="45"/>
  <c r="R89" i="45"/>
  <c r="M89" i="45"/>
  <c r="J89" i="45"/>
  <c r="R88" i="45"/>
  <c r="C89" i="45" s="1"/>
  <c r="J88" i="45"/>
  <c r="M88" i="45" s="1"/>
  <c r="C88" i="45"/>
  <c r="R87" i="45"/>
  <c r="M87" i="45"/>
  <c r="J87" i="45"/>
  <c r="R86" i="45"/>
  <c r="C87" i="45" s="1"/>
  <c r="J86" i="45"/>
  <c r="M86" i="45" s="1"/>
  <c r="C86" i="45"/>
  <c r="R85" i="45"/>
  <c r="M85" i="45"/>
  <c r="J85" i="45"/>
  <c r="R84" i="45"/>
  <c r="C85" i="45" s="1"/>
  <c r="J84" i="45"/>
  <c r="M84" i="45" s="1"/>
  <c r="C84" i="45"/>
  <c r="R83" i="45"/>
  <c r="M83" i="45"/>
  <c r="J83" i="45"/>
  <c r="R82" i="45"/>
  <c r="C83" i="45" s="1"/>
  <c r="J82" i="45"/>
  <c r="M82" i="45" s="1"/>
  <c r="C82" i="45"/>
  <c r="R81" i="45"/>
  <c r="M81" i="45"/>
  <c r="J81" i="45"/>
  <c r="R80" i="45"/>
  <c r="C81" i="45" s="1"/>
  <c r="J80" i="45"/>
  <c r="M80" i="45" s="1"/>
  <c r="C80" i="45"/>
  <c r="R79" i="45"/>
  <c r="M79" i="45"/>
  <c r="J79" i="45"/>
  <c r="R78" i="45"/>
  <c r="C79" i="45" s="1"/>
  <c r="J78" i="45"/>
  <c r="M78" i="45" s="1"/>
  <c r="C78" i="45"/>
  <c r="R77" i="45"/>
  <c r="M77" i="45"/>
  <c r="J77" i="45"/>
  <c r="R76" i="45"/>
  <c r="C77" i="45" s="1"/>
  <c r="J76" i="45"/>
  <c r="M76" i="45" s="1"/>
  <c r="C76" i="45"/>
  <c r="R75" i="45"/>
  <c r="M75" i="45"/>
  <c r="J75" i="45"/>
  <c r="R74" i="45"/>
  <c r="C75" i="45" s="1"/>
  <c r="J74" i="45"/>
  <c r="M74" i="45" s="1"/>
  <c r="C74" i="45"/>
  <c r="R73" i="45"/>
  <c r="M73" i="45"/>
  <c r="J73" i="45"/>
  <c r="R72" i="45"/>
  <c r="C73" i="45" s="1"/>
  <c r="J72" i="45"/>
  <c r="M72" i="45" s="1"/>
  <c r="C72" i="45"/>
  <c r="R71" i="45"/>
  <c r="M71" i="45"/>
  <c r="J71" i="45"/>
  <c r="R70" i="45"/>
  <c r="C71" i="45" s="1"/>
  <c r="J70" i="45"/>
  <c r="M70" i="45" s="1"/>
  <c r="C70" i="45"/>
  <c r="R69" i="45"/>
  <c r="M69" i="45"/>
  <c r="J69" i="45"/>
  <c r="R68" i="45"/>
  <c r="C69" i="45" s="1"/>
  <c r="J68" i="45"/>
  <c r="M68" i="45" s="1"/>
  <c r="C68" i="45"/>
  <c r="R67" i="45"/>
  <c r="M67" i="45"/>
  <c r="J67" i="45"/>
  <c r="R66" i="45"/>
  <c r="C67" i="45" s="1"/>
  <c r="J66" i="45"/>
  <c r="M66" i="45" s="1"/>
  <c r="C66" i="45"/>
  <c r="R65" i="45"/>
  <c r="M65" i="45"/>
  <c r="J65" i="45"/>
  <c r="R64" i="45"/>
  <c r="C65" i="45" s="1"/>
  <c r="J64" i="45"/>
  <c r="M64" i="45" s="1"/>
  <c r="C64" i="45"/>
  <c r="R63" i="45"/>
  <c r="M63" i="45"/>
  <c r="J63" i="45"/>
  <c r="R62" i="45"/>
  <c r="C63" i="45" s="1"/>
  <c r="J62" i="45"/>
  <c r="M62" i="45" s="1"/>
  <c r="C62" i="45"/>
  <c r="R61" i="45"/>
  <c r="M61" i="45"/>
  <c r="J61" i="45"/>
  <c r="R60" i="45"/>
  <c r="C61" i="45" s="1"/>
  <c r="J60" i="45"/>
  <c r="M60" i="45" s="1"/>
  <c r="C60" i="45"/>
  <c r="R59" i="45"/>
  <c r="M59" i="45"/>
  <c r="J59" i="45"/>
  <c r="R58" i="45"/>
  <c r="C59" i="45" s="1"/>
  <c r="J58" i="45"/>
  <c r="M58" i="45" s="1"/>
  <c r="C58" i="45"/>
  <c r="R57" i="45"/>
  <c r="M57" i="45"/>
  <c r="J57" i="45"/>
  <c r="R56" i="45"/>
  <c r="C57" i="45" s="1"/>
  <c r="J56" i="45"/>
  <c r="M56" i="45" s="1"/>
  <c r="C56" i="45"/>
  <c r="R55" i="45"/>
  <c r="M55" i="45"/>
  <c r="J55" i="45"/>
  <c r="R54" i="45"/>
  <c r="C55" i="45" s="1"/>
  <c r="J54" i="45"/>
  <c r="M54" i="45" s="1"/>
  <c r="C54" i="45"/>
  <c r="R53" i="45"/>
  <c r="M53" i="45"/>
  <c r="J53" i="45"/>
  <c r="R52" i="45"/>
  <c r="C53" i="45" s="1"/>
  <c r="J52" i="45"/>
  <c r="M52" i="45" s="1"/>
  <c r="C52" i="45"/>
  <c r="R51" i="45"/>
  <c r="M51" i="45"/>
  <c r="J51" i="45"/>
  <c r="R50" i="45"/>
  <c r="C51" i="45" s="1"/>
  <c r="J50" i="45"/>
  <c r="M50" i="45" s="1"/>
  <c r="C50" i="45"/>
  <c r="R49" i="45"/>
  <c r="M49" i="45"/>
  <c r="J49" i="45"/>
  <c r="R48" i="45"/>
  <c r="C49" i="45" s="1"/>
  <c r="J48" i="45"/>
  <c r="M48" i="45" s="1"/>
  <c r="C48" i="45"/>
  <c r="R47" i="45"/>
  <c r="M47" i="45"/>
  <c r="J47" i="45"/>
  <c r="R46" i="45"/>
  <c r="C47" i="45" s="1"/>
  <c r="J46" i="45"/>
  <c r="M46" i="45" s="1"/>
  <c r="C46" i="45"/>
  <c r="R45" i="45"/>
  <c r="M45" i="45"/>
  <c r="J45" i="45"/>
  <c r="R44" i="45"/>
  <c r="C45" i="45" s="1"/>
  <c r="J44" i="45"/>
  <c r="M44" i="45" s="1"/>
  <c r="C44" i="45"/>
  <c r="R43" i="45"/>
  <c r="M43" i="45"/>
  <c r="J43" i="45"/>
  <c r="R42" i="45"/>
  <c r="C43" i="45" s="1"/>
  <c r="J42" i="45"/>
  <c r="M42" i="45" s="1"/>
  <c r="C42" i="45"/>
  <c r="R41" i="45"/>
  <c r="M41" i="45"/>
  <c r="J41" i="45"/>
  <c r="R40" i="45"/>
  <c r="C41" i="45" s="1"/>
  <c r="J40" i="45"/>
  <c r="M40" i="45" s="1"/>
  <c r="C40" i="45"/>
  <c r="R39" i="45"/>
  <c r="M39" i="45"/>
  <c r="J39" i="45"/>
  <c r="R38" i="45"/>
  <c r="C39" i="45" s="1"/>
  <c r="J38" i="45"/>
  <c r="M38" i="45" s="1"/>
  <c r="C38" i="45"/>
  <c r="R37" i="45"/>
  <c r="M37" i="45"/>
  <c r="J37" i="45"/>
  <c r="R36" i="45"/>
  <c r="C37" i="45" s="1"/>
  <c r="J36" i="45"/>
  <c r="M36" i="45" s="1"/>
  <c r="C36" i="45"/>
  <c r="R35" i="45"/>
  <c r="M35" i="45"/>
  <c r="J35" i="45"/>
  <c r="R34" i="45"/>
  <c r="C35" i="45" s="1"/>
  <c r="J34" i="45"/>
  <c r="M34" i="45" s="1"/>
  <c r="C34" i="45"/>
  <c r="R33" i="45"/>
  <c r="M33" i="45"/>
  <c r="J33" i="45"/>
  <c r="R32" i="45"/>
  <c r="C33" i="45" s="1"/>
  <c r="J32" i="45"/>
  <c r="M32" i="45" s="1"/>
  <c r="C32" i="45"/>
  <c r="R31" i="45"/>
  <c r="M31" i="45"/>
  <c r="J31" i="45"/>
  <c r="R30" i="45"/>
  <c r="C31" i="45" s="1"/>
  <c r="J30" i="45"/>
  <c r="M30" i="45" s="1"/>
  <c r="C30" i="45"/>
  <c r="R29" i="45"/>
  <c r="M29" i="45"/>
  <c r="J29" i="45"/>
  <c r="R28" i="45"/>
  <c r="C29" i="45" s="1"/>
  <c r="J28" i="45"/>
  <c r="M28" i="45" s="1"/>
  <c r="C28" i="45"/>
  <c r="R27" i="45"/>
  <c r="M27" i="45"/>
  <c r="J27" i="45"/>
  <c r="R26" i="45"/>
  <c r="C27" i="45" s="1"/>
  <c r="J26" i="45"/>
  <c r="M26" i="45" s="1"/>
  <c r="C26" i="45"/>
  <c r="R25" i="45"/>
  <c r="M25" i="45"/>
  <c r="J25" i="45"/>
  <c r="R24" i="45"/>
  <c r="C25" i="45" s="1"/>
  <c r="J24" i="45"/>
  <c r="M24" i="45" s="1"/>
  <c r="C24" i="45"/>
  <c r="R23" i="45"/>
  <c r="M23" i="45"/>
  <c r="J23" i="45"/>
  <c r="R22" i="45"/>
  <c r="C23" i="45" s="1"/>
  <c r="J22" i="45"/>
  <c r="M22" i="45" s="1"/>
  <c r="C22" i="45"/>
  <c r="R21" i="45"/>
  <c r="M21" i="45"/>
  <c r="J21" i="45"/>
  <c r="R20" i="45"/>
  <c r="C21" i="45" s="1"/>
  <c r="J20" i="45"/>
  <c r="M20" i="45" s="1"/>
  <c r="C20" i="45"/>
  <c r="R19" i="45"/>
  <c r="M19" i="45"/>
  <c r="J19" i="45"/>
  <c r="R18" i="45"/>
  <c r="C19" i="45" s="1"/>
  <c r="J18" i="45"/>
  <c r="M18" i="45" s="1"/>
  <c r="R17" i="45"/>
  <c r="C18" i="45" s="1"/>
  <c r="M17" i="45"/>
  <c r="J17" i="45"/>
  <c r="R16" i="45"/>
  <c r="C17" i="45" s="1"/>
  <c r="J16" i="45"/>
  <c r="M16" i="45" s="1"/>
  <c r="R15" i="45"/>
  <c r="C16" i="45" s="1"/>
  <c r="M15" i="45"/>
  <c r="J15" i="45"/>
  <c r="R14" i="45"/>
  <c r="C15" i="45" s="1"/>
  <c r="J14" i="45"/>
  <c r="M14" i="45" s="1"/>
  <c r="R13" i="45"/>
  <c r="C14" i="45" s="1"/>
  <c r="M13" i="45"/>
  <c r="J13" i="45"/>
  <c r="R12" i="45"/>
  <c r="C13" i="45" s="1"/>
  <c r="J12" i="45"/>
  <c r="M12" i="45" s="1"/>
  <c r="R11" i="45"/>
  <c r="C12" i="45" s="1"/>
  <c r="M11" i="45"/>
  <c r="J11" i="45"/>
  <c r="T10" i="45"/>
  <c r="R10" i="45"/>
  <c r="C11" i="45" s="1"/>
  <c r="J10" i="45"/>
  <c r="T9" i="45"/>
  <c r="R9" i="45" s="1"/>
  <c r="M9" i="45"/>
  <c r="K9" i="45"/>
  <c r="H4" i="45"/>
  <c r="J52" i="44"/>
  <c r="J63" i="44"/>
  <c r="J81" i="44"/>
  <c r="J111" i="44"/>
  <c r="J112" i="44"/>
  <c r="J113" i="44"/>
  <c r="J114" i="44"/>
  <c r="J115" i="44"/>
  <c r="J116" i="44"/>
  <c r="J117" i="44"/>
  <c r="J118" i="44"/>
  <c r="J119" i="44"/>
  <c r="R111" i="44"/>
  <c r="C112" i="44" s="1"/>
  <c r="K112" i="44" s="1"/>
  <c r="M112" i="44" s="1"/>
  <c r="R112" i="44"/>
  <c r="C113" i="44" s="1"/>
  <c r="K113" i="44" s="1"/>
  <c r="M113" i="44" s="1"/>
  <c r="R113" i="44"/>
  <c r="C114" i="44" s="1"/>
  <c r="K114" i="44" s="1"/>
  <c r="R114" i="44"/>
  <c r="C115" i="44" s="1"/>
  <c r="K115" i="44" s="1"/>
  <c r="R115" i="44"/>
  <c r="C116" i="44" s="1"/>
  <c r="K116" i="44" s="1"/>
  <c r="R116" i="44"/>
  <c r="C117" i="44" s="1"/>
  <c r="K117" i="44" s="1"/>
  <c r="M117" i="44" s="1"/>
  <c r="R117" i="44"/>
  <c r="C118" i="44" s="1"/>
  <c r="K118" i="44" s="1"/>
  <c r="M118" i="44" s="1"/>
  <c r="R118" i="44"/>
  <c r="C119" i="44" s="1"/>
  <c r="K119" i="44" s="1"/>
  <c r="R119" i="44"/>
  <c r="K9" i="42"/>
  <c r="M114" i="44" l="1"/>
  <c r="M119" i="44"/>
  <c r="M115" i="44"/>
  <c r="M116" i="44"/>
  <c r="E5" i="45"/>
  <c r="C10" i="45"/>
  <c r="L4" i="45" s="1"/>
  <c r="P4" i="45"/>
  <c r="C5" i="45"/>
  <c r="D4" i="45"/>
  <c r="P2" i="45" s="1"/>
  <c r="G5" i="45"/>
  <c r="H4" i="44"/>
  <c r="T12" i="42"/>
  <c r="T13" i="42"/>
  <c r="T14" i="42"/>
  <c r="T15" i="42"/>
  <c r="T16" i="42"/>
  <c r="T17" i="42"/>
  <c r="T18" i="42"/>
  <c r="T19" i="42"/>
  <c r="T20" i="42"/>
  <c r="T21" i="42"/>
  <c r="T22" i="42"/>
  <c r="T23" i="42"/>
  <c r="T24" i="42"/>
  <c r="T25" i="42"/>
  <c r="T26" i="42"/>
  <c r="T27" i="42"/>
  <c r="T28" i="42"/>
  <c r="T29" i="42"/>
  <c r="T30" i="42"/>
  <c r="T31" i="42"/>
  <c r="T32" i="42"/>
  <c r="T33" i="42"/>
  <c r="T34" i="42"/>
  <c r="T35" i="42"/>
  <c r="T36" i="42"/>
  <c r="T37" i="42"/>
  <c r="T38" i="42"/>
  <c r="T39" i="42"/>
  <c r="T40" i="42"/>
  <c r="T41" i="42"/>
  <c r="T42" i="42"/>
  <c r="T43" i="42"/>
  <c r="T44" i="42"/>
  <c r="T45" i="42"/>
  <c r="T46" i="42"/>
  <c r="T47" i="42"/>
  <c r="T48" i="42"/>
  <c r="T49" i="42"/>
  <c r="T50" i="42"/>
  <c r="T51" i="42"/>
  <c r="T52" i="42"/>
  <c r="T53" i="42"/>
  <c r="T54" i="42"/>
  <c r="T55" i="42"/>
  <c r="T56" i="42"/>
  <c r="T57" i="42"/>
  <c r="T58" i="42"/>
  <c r="T59" i="42"/>
  <c r="T60" i="42"/>
  <c r="T61" i="42"/>
  <c r="T62" i="42"/>
  <c r="T63" i="42"/>
  <c r="T64" i="42"/>
  <c r="T65" i="42"/>
  <c r="T66" i="42"/>
  <c r="T67" i="42"/>
  <c r="T68" i="42"/>
  <c r="T69" i="42"/>
  <c r="T70" i="42"/>
  <c r="T71" i="42"/>
  <c r="T72" i="42"/>
  <c r="T73" i="42"/>
  <c r="T74" i="42"/>
  <c r="T75" i="42"/>
  <c r="T76" i="42"/>
  <c r="T77" i="42"/>
  <c r="T78" i="42"/>
  <c r="T79" i="42"/>
  <c r="T80" i="42"/>
  <c r="T81" i="42"/>
  <c r="T82" i="42"/>
  <c r="T83" i="42"/>
  <c r="T84" i="42"/>
  <c r="T85" i="42"/>
  <c r="T86" i="42"/>
  <c r="T87" i="42"/>
  <c r="T88" i="42"/>
  <c r="T89" i="42"/>
  <c r="T90" i="42"/>
  <c r="T91" i="42"/>
  <c r="T92" i="42"/>
  <c r="T93" i="42"/>
  <c r="T94" i="42"/>
  <c r="T95" i="42"/>
  <c r="T96" i="42"/>
  <c r="T97" i="42"/>
  <c r="T98" i="42"/>
  <c r="T99" i="42"/>
  <c r="T100" i="42"/>
  <c r="T101" i="42"/>
  <c r="T102" i="42"/>
  <c r="T103" i="42"/>
  <c r="T104" i="42"/>
  <c r="T105" i="42"/>
  <c r="T106" i="42"/>
  <c r="T107" i="42"/>
  <c r="T108" i="42"/>
  <c r="T109" i="42"/>
  <c r="T110" i="42"/>
  <c r="T111" i="42"/>
  <c r="T112" i="42"/>
  <c r="T113" i="42"/>
  <c r="T114" i="42"/>
  <c r="T115" i="42"/>
  <c r="T116" i="42"/>
  <c r="T117" i="42"/>
  <c r="T118" i="42"/>
  <c r="T119" i="42"/>
  <c r="T11" i="42"/>
  <c r="T10" i="42"/>
  <c r="K10" i="45" l="1"/>
  <c r="M10" i="45" s="1"/>
  <c r="I5" i="45"/>
  <c r="T9" i="42"/>
  <c r="J34" i="42" l="1"/>
  <c r="J35" i="42"/>
  <c r="J36" i="42"/>
  <c r="J37" i="42"/>
  <c r="J38" i="42"/>
  <c r="J39" i="42"/>
  <c r="J40" i="42"/>
  <c r="J41" i="42"/>
  <c r="J42" i="42"/>
  <c r="J43" i="42"/>
  <c r="J44" i="42"/>
  <c r="J45" i="42"/>
  <c r="J46" i="42"/>
  <c r="J47" i="42"/>
  <c r="J48" i="42"/>
  <c r="J49" i="42"/>
  <c r="J50" i="42"/>
  <c r="J51" i="42"/>
  <c r="J52" i="42"/>
  <c r="J53" i="42"/>
  <c r="J54" i="42"/>
  <c r="J55" i="42"/>
  <c r="J56" i="42"/>
  <c r="J57" i="42"/>
  <c r="J58" i="42"/>
  <c r="J59" i="42"/>
  <c r="J60" i="42"/>
  <c r="J61" i="42"/>
  <c r="J62" i="42"/>
  <c r="J63" i="42"/>
  <c r="J64" i="42"/>
  <c r="J65" i="42"/>
  <c r="J66" i="42"/>
  <c r="J67" i="42"/>
  <c r="J68" i="42"/>
  <c r="J69" i="42"/>
  <c r="J70" i="42"/>
  <c r="J71" i="42"/>
  <c r="J72" i="42"/>
  <c r="J73" i="42"/>
  <c r="J74" i="42"/>
  <c r="J75" i="42"/>
  <c r="J76" i="42"/>
  <c r="J77" i="42"/>
  <c r="J78" i="42"/>
  <c r="J79" i="42"/>
  <c r="J80" i="42"/>
  <c r="J81" i="42"/>
  <c r="J82" i="42"/>
  <c r="J83" i="42"/>
  <c r="J84" i="42"/>
  <c r="J85" i="42"/>
  <c r="J86" i="42"/>
  <c r="J87" i="42"/>
  <c r="J88" i="42"/>
  <c r="J89" i="42"/>
  <c r="J90" i="42"/>
  <c r="J91" i="42"/>
  <c r="J92" i="42"/>
  <c r="J93" i="42"/>
  <c r="J94" i="42"/>
  <c r="J95" i="42"/>
  <c r="J96" i="42"/>
  <c r="J97" i="42"/>
  <c r="J98" i="42"/>
  <c r="J99" i="42"/>
  <c r="J100" i="42"/>
  <c r="J101" i="42"/>
  <c r="J102" i="42"/>
  <c r="J103" i="42"/>
  <c r="J104" i="42"/>
  <c r="J105" i="42"/>
  <c r="J106" i="42"/>
  <c r="J107" i="42"/>
  <c r="J108" i="42"/>
  <c r="J109" i="42"/>
  <c r="J110" i="42"/>
  <c r="J111" i="42"/>
  <c r="J112" i="42"/>
  <c r="J113" i="42"/>
  <c r="J114" i="42"/>
  <c r="J115" i="42"/>
  <c r="J116" i="42"/>
  <c r="J117" i="42"/>
  <c r="J118" i="42"/>
  <c r="J119" i="42"/>
  <c r="M9" i="42"/>
  <c r="R9" i="42" s="1"/>
  <c r="C10" i="42" s="1"/>
  <c r="R34" i="42"/>
  <c r="C35" i="42" s="1"/>
  <c r="K35" i="42" s="1"/>
  <c r="M35" i="42" s="1"/>
  <c r="R35" i="42"/>
  <c r="C36" i="42" s="1"/>
  <c r="K36" i="42" s="1"/>
  <c r="M36" i="42" s="1"/>
  <c r="R36" i="42"/>
  <c r="C37" i="42" s="1"/>
  <c r="K37" i="42" s="1"/>
  <c r="M37" i="42" s="1"/>
  <c r="R37" i="42"/>
  <c r="C38" i="42" s="1"/>
  <c r="R38" i="42"/>
  <c r="C39" i="42" s="1"/>
  <c r="K39" i="42" s="1"/>
  <c r="M39" i="42" s="1"/>
  <c r="R39" i="42"/>
  <c r="C40" i="42" s="1"/>
  <c r="K40" i="42" s="1"/>
  <c r="M40" i="42" s="1"/>
  <c r="R40" i="42"/>
  <c r="C41" i="42" s="1"/>
  <c r="K41" i="42" s="1"/>
  <c r="M41" i="42" s="1"/>
  <c r="R41" i="42"/>
  <c r="C42" i="42" s="1"/>
  <c r="R42" i="42"/>
  <c r="C43" i="42" s="1"/>
  <c r="K43" i="42" s="1"/>
  <c r="M43" i="42" s="1"/>
  <c r="R43" i="42"/>
  <c r="C44" i="42" s="1"/>
  <c r="K44" i="42" s="1"/>
  <c r="M44" i="42" s="1"/>
  <c r="R44" i="42"/>
  <c r="C45" i="42" s="1"/>
  <c r="K45" i="42" s="1"/>
  <c r="M45" i="42" s="1"/>
  <c r="R45" i="42"/>
  <c r="C46" i="42" s="1"/>
  <c r="R46" i="42"/>
  <c r="C47" i="42" s="1"/>
  <c r="K47" i="42" s="1"/>
  <c r="M47" i="42" s="1"/>
  <c r="R47" i="42"/>
  <c r="C48" i="42" s="1"/>
  <c r="K48" i="42" s="1"/>
  <c r="M48" i="42" s="1"/>
  <c r="R48" i="42"/>
  <c r="C49" i="42" s="1"/>
  <c r="K49" i="42" s="1"/>
  <c r="M49" i="42" s="1"/>
  <c r="R49" i="42"/>
  <c r="C50" i="42" s="1"/>
  <c r="R50" i="42"/>
  <c r="C51" i="42" s="1"/>
  <c r="K51" i="42" s="1"/>
  <c r="M51" i="42" s="1"/>
  <c r="R51" i="42"/>
  <c r="C52" i="42" s="1"/>
  <c r="K52" i="42" s="1"/>
  <c r="M52" i="42" s="1"/>
  <c r="R52" i="42"/>
  <c r="C53" i="42" s="1"/>
  <c r="K53" i="42" s="1"/>
  <c r="M53" i="42" s="1"/>
  <c r="R53" i="42"/>
  <c r="C54" i="42" s="1"/>
  <c r="R54" i="42"/>
  <c r="C55" i="42" s="1"/>
  <c r="K55" i="42" s="1"/>
  <c r="M55" i="42" s="1"/>
  <c r="R55" i="42"/>
  <c r="C56" i="42" s="1"/>
  <c r="K56" i="42" s="1"/>
  <c r="M56" i="42" s="1"/>
  <c r="R56" i="42"/>
  <c r="C57" i="42" s="1"/>
  <c r="K57" i="42" s="1"/>
  <c r="M57" i="42" s="1"/>
  <c r="R57" i="42"/>
  <c r="C58" i="42" s="1"/>
  <c r="R58" i="42"/>
  <c r="C59" i="42" s="1"/>
  <c r="K59" i="42" s="1"/>
  <c r="M59" i="42" s="1"/>
  <c r="R59" i="42"/>
  <c r="C60" i="42" s="1"/>
  <c r="K60" i="42" s="1"/>
  <c r="M60" i="42" s="1"/>
  <c r="R60" i="42"/>
  <c r="C61" i="42" s="1"/>
  <c r="K61" i="42" s="1"/>
  <c r="M61" i="42" s="1"/>
  <c r="R61" i="42"/>
  <c r="C62" i="42" s="1"/>
  <c r="K62" i="42" s="1"/>
  <c r="M62" i="42" s="1"/>
  <c r="R62" i="42"/>
  <c r="C63" i="42" s="1"/>
  <c r="K63" i="42" s="1"/>
  <c r="M63" i="42" s="1"/>
  <c r="R63" i="42"/>
  <c r="C64" i="42" s="1"/>
  <c r="K64" i="42" s="1"/>
  <c r="M64" i="42" s="1"/>
  <c r="R64" i="42"/>
  <c r="C65" i="42" s="1"/>
  <c r="K65" i="42" s="1"/>
  <c r="M65" i="42" s="1"/>
  <c r="R65" i="42"/>
  <c r="C66" i="42" s="1"/>
  <c r="R66" i="42"/>
  <c r="C67" i="42" s="1"/>
  <c r="K67" i="42" s="1"/>
  <c r="M67" i="42" s="1"/>
  <c r="R67" i="42"/>
  <c r="C68" i="42" s="1"/>
  <c r="K68" i="42" s="1"/>
  <c r="M68" i="42" s="1"/>
  <c r="R68" i="42"/>
  <c r="C69" i="42" s="1"/>
  <c r="K69" i="42" s="1"/>
  <c r="M69" i="42" s="1"/>
  <c r="R69" i="42"/>
  <c r="C70" i="42" s="1"/>
  <c r="K70" i="42" s="1"/>
  <c r="M70" i="42" s="1"/>
  <c r="R70" i="42"/>
  <c r="C71" i="42" s="1"/>
  <c r="K71" i="42" s="1"/>
  <c r="M71" i="42" s="1"/>
  <c r="R71" i="42"/>
  <c r="C72" i="42" s="1"/>
  <c r="K72" i="42" s="1"/>
  <c r="M72" i="42" s="1"/>
  <c r="R72" i="42"/>
  <c r="C73" i="42" s="1"/>
  <c r="K73" i="42" s="1"/>
  <c r="M73" i="42" s="1"/>
  <c r="R73" i="42"/>
  <c r="C74" i="42" s="1"/>
  <c r="R74" i="42"/>
  <c r="C75" i="42" s="1"/>
  <c r="K75" i="42" s="1"/>
  <c r="M75" i="42" s="1"/>
  <c r="R75" i="42"/>
  <c r="C76" i="42" s="1"/>
  <c r="K76" i="42" s="1"/>
  <c r="M76" i="42" s="1"/>
  <c r="R76" i="42"/>
  <c r="C77" i="42" s="1"/>
  <c r="K77" i="42" s="1"/>
  <c r="M77" i="42" s="1"/>
  <c r="R77" i="42"/>
  <c r="C78" i="42" s="1"/>
  <c r="K78" i="42" s="1"/>
  <c r="M78" i="42" s="1"/>
  <c r="R78" i="42"/>
  <c r="C79" i="42" s="1"/>
  <c r="K79" i="42" s="1"/>
  <c r="M79" i="42" s="1"/>
  <c r="R79" i="42"/>
  <c r="C80" i="42" s="1"/>
  <c r="K80" i="42" s="1"/>
  <c r="M80" i="42" s="1"/>
  <c r="R80" i="42"/>
  <c r="C81" i="42" s="1"/>
  <c r="K81" i="42" s="1"/>
  <c r="M81" i="42" s="1"/>
  <c r="R81" i="42"/>
  <c r="C82" i="42" s="1"/>
  <c r="R82" i="42"/>
  <c r="C83" i="42" s="1"/>
  <c r="K83" i="42" s="1"/>
  <c r="M83" i="42" s="1"/>
  <c r="R83" i="42"/>
  <c r="C84" i="42" s="1"/>
  <c r="K84" i="42" s="1"/>
  <c r="M84" i="42" s="1"/>
  <c r="R84" i="42"/>
  <c r="C85" i="42" s="1"/>
  <c r="K85" i="42" s="1"/>
  <c r="M85" i="42" s="1"/>
  <c r="R85" i="42"/>
  <c r="C86" i="42" s="1"/>
  <c r="K86" i="42" s="1"/>
  <c r="M86" i="42" s="1"/>
  <c r="R86" i="42"/>
  <c r="C87" i="42" s="1"/>
  <c r="K87" i="42" s="1"/>
  <c r="M87" i="42" s="1"/>
  <c r="R87" i="42"/>
  <c r="C88" i="42" s="1"/>
  <c r="K88" i="42" s="1"/>
  <c r="M88" i="42" s="1"/>
  <c r="R88" i="42"/>
  <c r="C89" i="42" s="1"/>
  <c r="K89" i="42" s="1"/>
  <c r="M89" i="42" s="1"/>
  <c r="R89" i="42"/>
  <c r="C90" i="42" s="1"/>
  <c r="R90" i="42"/>
  <c r="C91" i="42" s="1"/>
  <c r="K91" i="42" s="1"/>
  <c r="M91" i="42" s="1"/>
  <c r="R91" i="42"/>
  <c r="C92" i="42" s="1"/>
  <c r="K92" i="42" s="1"/>
  <c r="M92" i="42" s="1"/>
  <c r="R92" i="42"/>
  <c r="C93" i="42" s="1"/>
  <c r="K93" i="42" s="1"/>
  <c r="M93" i="42" s="1"/>
  <c r="R93" i="42"/>
  <c r="C94" i="42" s="1"/>
  <c r="K94" i="42" s="1"/>
  <c r="M94" i="42" s="1"/>
  <c r="R94" i="42"/>
  <c r="C95" i="42" s="1"/>
  <c r="K95" i="42" s="1"/>
  <c r="M95" i="42" s="1"/>
  <c r="R95" i="42"/>
  <c r="C96" i="42" s="1"/>
  <c r="K96" i="42" s="1"/>
  <c r="M96" i="42" s="1"/>
  <c r="R96" i="42"/>
  <c r="C97" i="42" s="1"/>
  <c r="K97" i="42" s="1"/>
  <c r="M97" i="42" s="1"/>
  <c r="R97" i="42"/>
  <c r="C98" i="42" s="1"/>
  <c r="R98" i="42"/>
  <c r="C99" i="42" s="1"/>
  <c r="K99" i="42" s="1"/>
  <c r="M99" i="42" s="1"/>
  <c r="R99" i="42"/>
  <c r="C100" i="42" s="1"/>
  <c r="K100" i="42" s="1"/>
  <c r="M100" i="42" s="1"/>
  <c r="R100" i="42"/>
  <c r="C101" i="42" s="1"/>
  <c r="K101" i="42" s="1"/>
  <c r="M101" i="42" s="1"/>
  <c r="R101" i="42"/>
  <c r="C102" i="42" s="1"/>
  <c r="K102" i="42" s="1"/>
  <c r="M102" i="42" s="1"/>
  <c r="R102" i="42"/>
  <c r="C103" i="42" s="1"/>
  <c r="K103" i="42" s="1"/>
  <c r="M103" i="42" s="1"/>
  <c r="R103" i="42"/>
  <c r="C104" i="42" s="1"/>
  <c r="K104" i="42" s="1"/>
  <c r="M104" i="42" s="1"/>
  <c r="R104" i="42"/>
  <c r="C105" i="42" s="1"/>
  <c r="K105" i="42" s="1"/>
  <c r="M105" i="42" s="1"/>
  <c r="R105" i="42"/>
  <c r="C106" i="42" s="1"/>
  <c r="R106" i="42"/>
  <c r="C107" i="42" s="1"/>
  <c r="K107" i="42" s="1"/>
  <c r="M107" i="42" s="1"/>
  <c r="R107" i="42"/>
  <c r="C108" i="42" s="1"/>
  <c r="K108" i="42" s="1"/>
  <c r="M108" i="42" s="1"/>
  <c r="R108" i="42"/>
  <c r="C109" i="42" s="1"/>
  <c r="K109" i="42" s="1"/>
  <c r="M109" i="42" s="1"/>
  <c r="R109" i="42"/>
  <c r="C110" i="42" s="1"/>
  <c r="K110" i="42" s="1"/>
  <c r="M110" i="42" s="1"/>
  <c r="R110" i="42"/>
  <c r="C111" i="42" s="1"/>
  <c r="K111" i="42" s="1"/>
  <c r="M111" i="42" s="1"/>
  <c r="R111" i="42"/>
  <c r="C112" i="42" s="1"/>
  <c r="K112" i="42" s="1"/>
  <c r="M112" i="42" s="1"/>
  <c r="R112" i="42"/>
  <c r="C113" i="42" s="1"/>
  <c r="K113" i="42" s="1"/>
  <c r="M113" i="42" s="1"/>
  <c r="R113" i="42"/>
  <c r="C114" i="42" s="1"/>
  <c r="R114" i="42"/>
  <c r="C115" i="42" s="1"/>
  <c r="K115" i="42" s="1"/>
  <c r="M115" i="42" s="1"/>
  <c r="R115" i="42"/>
  <c r="C116" i="42" s="1"/>
  <c r="K116" i="42" s="1"/>
  <c r="M116" i="42" s="1"/>
  <c r="R116" i="42"/>
  <c r="C117" i="42" s="1"/>
  <c r="K117" i="42" s="1"/>
  <c r="M117" i="42" s="1"/>
  <c r="R117" i="42"/>
  <c r="C118" i="42" s="1"/>
  <c r="K118" i="42" s="1"/>
  <c r="M118" i="42" s="1"/>
  <c r="R118" i="42"/>
  <c r="C119" i="42" s="1"/>
  <c r="K119" i="42" s="1"/>
  <c r="M119" i="42" s="1"/>
  <c r="R119" i="42"/>
  <c r="R10" i="35"/>
  <c r="C10" i="35"/>
  <c r="K114" i="42" l="1"/>
  <c r="M114" i="42" s="1"/>
  <c r="K106" i="42"/>
  <c r="M106" i="42" s="1"/>
  <c r="K98" i="42"/>
  <c r="M98" i="42" s="1"/>
  <c r="K90" i="42"/>
  <c r="M90" i="42" s="1"/>
  <c r="K82" i="42"/>
  <c r="M82" i="42" s="1"/>
  <c r="K74" i="42"/>
  <c r="M74" i="42" s="1"/>
  <c r="K66" i="42"/>
  <c r="M66" i="42" s="1"/>
  <c r="K58" i="42"/>
  <c r="M58" i="42" s="1"/>
  <c r="K50" i="42"/>
  <c r="M50" i="42" s="1"/>
  <c r="K42" i="42"/>
  <c r="M42" i="42" s="1"/>
  <c r="K54" i="42"/>
  <c r="M54" i="42" s="1"/>
  <c r="K46" i="42"/>
  <c r="M46" i="42" s="1"/>
  <c r="K38" i="42"/>
  <c r="M38" i="42" s="1"/>
  <c r="K10" i="42" l="1"/>
  <c r="M10" i="42" s="1"/>
  <c r="H4" i="42"/>
  <c r="J117" i="40"/>
  <c r="T116" i="40"/>
  <c r="R116" i="40"/>
  <c r="J116" i="40"/>
  <c r="T115" i="40"/>
  <c r="R115" i="40"/>
  <c r="J115" i="40"/>
  <c r="T114" i="40"/>
  <c r="R114" i="40"/>
  <c r="J114" i="40"/>
  <c r="T113" i="40"/>
  <c r="R113" i="40"/>
  <c r="K113" i="40"/>
  <c r="J113" i="40"/>
  <c r="M113" i="40" s="1"/>
  <c r="T112" i="40"/>
  <c r="R112" i="40"/>
  <c r="J112" i="40"/>
  <c r="K112" i="40" s="1"/>
  <c r="T111" i="40"/>
  <c r="R111" i="40"/>
  <c r="J111" i="40"/>
  <c r="T110" i="40"/>
  <c r="R110" i="40"/>
  <c r="J110" i="40"/>
  <c r="T109" i="40"/>
  <c r="R109" i="40"/>
  <c r="J109" i="40"/>
  <c r="T108" i="40"/>
  <c r="R108" i="40"/>
  <c r="M108" i="40"/>
  <c r="K108" i="40"/>
  <c r="J108" i="40"/>
  <c r="T107" i="40"/>
  <c r="R107" i="40"/>
  <c r="J107" i="40"/>
  <c r="T106" i="40"/>
  <c r="R106" i="40"/>
  <c r="J106" i="40"/>
  <c r="T105" i="40"/>
  <c r="R105" i="40"/>
  <c r="K105" i="40"/>
  <c r="J105" i="40"/>
  <c r="M105" i="40" s="1"/>
  <c r="T104" i="40"/>
  <c r="R104" i="40"/>
  <c r="J104" i="40"/>
  <c r="K104" i="40" s="1"/>
  <c r="T103" i="40"/>
  <c r="R103" i="40"/>
  <c r="J103" i="40"/>
  <c r="K103" i="40" s="1"/>
  <c r="M103" i="40" s="1"/>
  <c r="T102" i="40"/>
  <c r="R102" i="40"/>
  <c r="J102" i="40"/>
  <c r="T101" i="40"/>
  <c r="R101" i="40"/>
  <c r="J101" i="40"/>
  <c r="T100" i="40"/>
  <c r="R100" i="40"/>
  <c r="M100" i="40"/>
  <c r="K100" i="40"/>
  <c r="J100" i="40"/>
  <c r="T99" i="40"/>
  <c r="R99" i="40"/>
  <c r="J99" i="40"/>
  <c r="T98" i="40"/>
  <c r="R98" i="40"/>
  <c r="J98" i="40"/>
  <c r="K98" i="40" s="1"/>
  <c r="M98" i="40" s="1"/>
  <c r="T97" i="40"/>
  <c r="R97" i="40"/>
  <c r="K97" i="40"/>
  <c r="J97" i="40"/>
  <c r="M97" i="40" s="1"/>
  <c r="T96" i="40"/>
  <c r="R96" i="40"/>
  <c r="J96" i="40"/>
  <c r="K96" i="40" s="1"/>
  <c r="T95" i="40"/>
  <c r="R95" i="40"/>
  <c r="J95" i="40"/>
  <c r="K95" i="40" s="1"/>
  <c r="M95" i="40" s="1"/>
  <c r="T94" i="40"/>
  <c r="R94" i="40"/>
  <c r="J94" i="40"/>
  <c r="T93" i="40"/>
  <c r="R93" i="40"/>
  <c r="J93" i="40"/>
  <c r="T92" i="40"/>
  <c r="R92" i="40"/>
  <c r="M92" i="40"/>
  <c r="K92" i="40"/>
  <c r="J92" i="40"/>
  <c r="T91" i="40"/>
  <c r="R91" i="40"/>
  <c r="J91" i="40"/>
  <c r="T90" i="40"/>
  <c r="R90" i="40"/>
  <c r="J90" i="40"/>
  <c r="T89" i="40"/>
  <c r="R89" i="40"/>
  <c r="K89" i="40"/>
  <c r="J89" i="40"/>
  <c r="M89" i="40" s="1"/>
  <c r="T88" i="40"/>
  <c r="R88" i="40"/>
  <c r="J88" i="40"/>
  <c r="K88" i="40" s="1"/>
  <c r="T87" i="40"/>
  <c r="R87" i="40"/>
  <c r="J87" i="40"/>
  <c r="K87" i="40" s="1"/>
  <c r="M87" i="40" s="1"/>
  <c r="T86" i="40"/>
  <c r="R86" i="40"/>
  <c r="J86" i="40"/>
  <c r="T85" i="40"/>
  <c r="R85" i="40"/>
  <c r="J85" i="40"/>
  <c r="T84" i="40"/>
  <c r="R84" i="40"/>
  <c r="M84" i="40"/>
  <c r="K84" i="40"/>
  <c r="J84" i="40"/>
  <c r="T83" i="40"/>
  <c r="R83" i="40"/>
  <c r="J83" i="40"/>
  <c r="T82" i="40"/>
  <c r="R82" i="40"/>
  <c r="J82" i="40"/>
  <c r="T81" i="40"/>
  <c r="R81" i="40"/>
  <c r="K81" i="40"/>
  <c r="J81" i="40"/>
  <c r="M81" i="40" s="1"/>
  <c r="T80" i="40"/>
  <c r="R80" i="40"/>
  <c r="K80" i="40"/>
  <c r="J80" i="40"/>
  <c r="M80" i="40" s="1"/>
  <c r="T79" i="40"/>
  <c r="R79" i="40"/>
  <c r="M79" i="40"/>
  <c r="K79" i="40"/>
  <c r="J79" i="40"/>
  <c r="T78" i="40"/>
  <c r="R78" i="40"/>
  <c r="J78" i="40"/>
  <c r="T77" i="40"/>
  <c r="R77" i="40"/>
  <c r="J77" i="40"/>
  <c r="T76" i="40"/>
  <c r="R76" i="40"/>
  <c r="M76" i="40"/>
  <c r="K76" i="40"/>
  <c r="J76" i="40"/>
  <c r="T75" i="40"/>
  <c r="R75" i="40"/>
  <c r="J75" i="40"/>
  <c r="K75" i="40" s="1"/>
  <c r="M75" i="40" s="1"/>
  <c r="T74" i="40"/>
  <c r="R74" i="40"/>
  <c r="M74" i="40"/>
  <c r="K74" i="40"/>
  <c r="J74" i="40"/>
  <c r="T73" i="40"/>
  <c r="R73" i="40"/>
  <c r="J73" i="40"/>
  <c r="K73" i="40" s="1"/>
  <c r="T72" i="40"/>
  <c r="R72" i="40"/>
  <c r="K72" i="40"/>
  <c r="J72" i="40"/>
  <c r="M72" i="40" s="1"/>
  <c r="T71" i="40"/>
  <c r="R71" i="40"/>
  <c r="M71" i="40"/>
  <c r="K71" i="40"/>
  <c r="J71" i="40"/>
  <c r="T70" i="40"/>
  <c r="R70" i="40"/>
  <c r="J70" i="40"/>
  <c r="T69" i="40"/>
  <c r="R69" i="40"/>
  <c r="J69" i="40"/>
  <c r="T68" i="40"/>
  <c r="R68" i="40"/>
  <c r="K68" i="40"/>
  <c r="M68" i="40" s="1"/>
  <c r="J68" i="40"/>
  <c r="T67" i="40"/>
  <c r="R67" i="40"/>
  <c r="J67" i="40"/>
  <c r="K67" i="40" s="1"/>
  <c r="M67" i="40" s="1"/>
  <c r="T66" i="40"/>
  <c r="R66" i="40"/>
  <c r="M66" i="40"/>
  <c r="K66" i="40"/>
  <c r="J66" i="40"/>
  <c r="T65" i="40"/>
  <c r="R65" i="40"/>
  <c r="J65" i="40"/>
  <c r="K65" i="40" s="1"/>
  <c r="T64" i="40"/>
  <c r="R64" i="40"/>
  <c r="K64" i="40"/>
  <c r="J64" i="40"/>
  <c r="M64" i="40" s="1"/>
  <c r="T63" i="40"/>
  <c r="R63" i="40"/>
  <c r="M63" i="40"/>
  <c r="K63" i="40"/>
  <c r="J63" i="40"/>
  <c r="T62" i="40"/>
  <c r="R62" i="40"/>
  <c r="J62" i="40"/>
  <c r="T61" i="40"/>
  <c r="R61" i="40"/>
  <c r="J61" i="40"/>
  <c r="T60" i="40"/>
  <c r="R60" i="40"/>
  <c r="K60" i="40"/>
  <c r="J60" i="40"/>
  <c r="M60" i="40" s="1"/>
  <c r="T59" i="40"/>
  <c r="R59" i="40"/>
  <c r="J59" i="40"/>
  <c r="K59" i="40" s="1"/>
  <c r="M59" i="40" s="1"/>
  <c r="T58" i="40"/>
  <c r="R58" i="40"/>
  <c r="J58" i="40"/>
  <c r="K58" i="40" s="1"/>
  <c r="M58" i="40" s="1"/>
  <c r="T57" i="40"/>
  <c r="R57" i="40"/>
  <c r="J57" i="40"/>
  <c r="K57" i="40" s="1"/>
  <c r="T56" i="40"/>
  <c r="R56" i="40"/>
  <c r="K56" i="40"/>
  <c r="J56" i="40"/>
  <c r="M56" i="40" s="1"/>
  <c r="T55" i="40"/>
  <c r="R55" i="40"/>
  <c r="M55" i="40"/>
  <c r="K55" i="40"/>
  <c r="J55" i="40"/>
  <c r="T54" i="40"/>
  <c r="R54" i="40"/>
  <c r="J54" i="40"/>
  <c r="T53" i="40"/>
  <c r="R53" i="40"/>
  <c r="J53" i="40"/>
  <c r="T52" i="40"/>
  <c r="R52" i="40"/>
  <c r="K52" i="40"/>
  <c r="J52" i="40"/>
  <c r="M52" i="40" s="1"/>
  <c r="T51" i="40"/>
  <c r="R51" i="40"/>
  <c r="J51" i="40"/>
  <c r="K51" i="40" s="1"/>
  <c r="M51" i="40" s="1"/>
  <c r="T50" i="40"/>
  <c r="R50" i="40"/>
  <c r="J50" i="40"/>
  <c r="K50" i="40" s="1"/>
  <c r="M50" i="40" s="1"/>
  <c r="T49" i="40"/>
  <c r="R49" i="40"/>
  <c r="J49" i="40"/>
  <c r="K49" i="40" s="1"/>
  <c r="T48" i="40"/>
  <c r="R48" i="40"/>
  <c r="K48" i="40"/>
  <c r="J48" i="40"/>
  <c r="M48" i="40" s="1"/>
  <c r="T47" i="40"/>
  <c r="R47" i="40"/>
  <c r="M47" i="40"/>
  <c r="K47" i="40"/>
  <c r="J47" i="40"/>
  <c r="T46" i="40"/>
  <c r="R46" i="40"/>
  <c r="J46" i="40"/>
  <c r="T45" i="40"/>
  <c r="R45" i="40"/>
  <c r="J45" i="40"/>
  <c r="T44" i="40"/>
  <c r="R44" i="40"/>
  <c r="K44" i="40"/>
  <c r="J44" i="40"/>
  <c r="M44" i="40" s="1"/>
  <c r="T43" i="40"/>
  <c r="R43" i="40"/>
  <c r="M43" i="40"/>
  <c r="K43" i="40"/>
  <c r="J43" i="40"/>
  <c r="T42" i="40"/>
  <c r="R42" i="40"/>
  <c r="J42" i="40"/>
  <c r="K42" i="40" s="1"/>
  <c r="M42" i="40" s="1"/>
  <c r="T41" i="40"/>
  <c r="R41" i="40"/>
  <c r="J41" i="40"/>
  <c r="K41" i="40" s="1"/>
  <c r="T40" i="40"/>
  <c r="R40" i="40"/>
  <c r="K40" i="40"/>
  <c r="J40" i="40"/>
  <c r="M40" i="40" s="1"/>
  <c r="T39" i="40"/>
  <c r="R39" i="40"/>
  <c r="M39" i="40"/>
  <c r="K39" i="40"/>
  <c r="J39" i="40"/>
  <c r="T38" i="40"/>
  <c r="R38" i="40"/>
  <c r="J38" i="40"/>
  <c r="T37" i="40"/>
  <c r="R37" i="40"/>
  <c r="J37" i="40"/>
  <c r="T36" i="40"/>
  <c r="R36" i="40"/>
  <c r="K36" i="40"/>
  <c r="J36" i="40"/>
  <c r="M36" i="40" s="1"/>
  <c r="T35" i="40"/>
  <c r="R35" i="40"/>
  <c r="J35" i="40"/>
  <c r="K35" i="40" s="1"/>
  <c r="M35" i="40" s="1"/>
  <c r="T34" i="40"/>
  <c r="R34" i="40"/>
  <c r="J34" i="40"/>
  <c r="K34" i="40" s="1"/>
  <c r="M34" i="40" s="1"/>
  <c r="T33" i="40"/>
  <c r="R33" i="40"/>
  <c r="J33" i="40"/>
  <c r="K33" i="40" s="1"/>
  <c r="T32" i="40"/>
  <c r="R32" i="40"/>
  <c r="K32" i="40"/>
  <c r="J32" i="40"/>
  <c r="M32" i="40" s="1"/>
  <c r="T31" i="40"/>
  <c r="R31" i="40"/>
  <c r="M31" i="40"/>
  <c r="K31" i="40"/>
  <c r="J31" i="40"/>
  <c r="T30" i="40"/>
  <c r="R30" i="40"/>
  <c r="J30" i="40"/>
  <c r="T29" i="40"/>
  <c r="R29" i="40"/>
  <c r="J29" i="40"/>
  <c r="T28" i="40"/>
  <c r="R28" i="40"/>
  <c r="J28" i="40"/>
  <c r="T27" i="40"/>
  <c r="R27" i="40"/>
  <c r="J27" i="40"/>
  <c r="K27" i="40" s="1"/>
  <c r="M27" i="40" s="1"/>
  <c r="T26" i="40"/>
  <c r="R26" i="40"/>
  <c r="J26" i="40"/>
  <c r="K26" i="40" s="1"/>
  <c r="M26" i="40" s="1"/>
  <c r="T25" i="40"/>
  <c r="R25" i="40"/>
  <c r="J25" i="40"/>
  <c r="T24" i="40"/>
  <c r="R24" i="40"/>
  <c r="K24" i="40"/>
  <c r="J24" i="40"/>
  <c r="M24" i="40" s="1"/>
  <c r="T23" i="40"/>
  <c r="R23" i="40"/>
  <c r="K23" i="40"/>
  <c r="M23" i="40" s="1"/>
  <c r="J23" i="40"/>
  <c r="T22" i="40"/>
  <c r="R22" i="40"/>
  <c r="J22" i="40"/>
  <c r="T21" i="40"/>
  <c r="R21" i="40"/>
  <c r="J21" i="40"/>
  <c r="T20" i="40"/>
  <c r="R20" i="40"/>
  <c r="J20" i="40"/>
  <c r="T19" i="40"/>
  <c r="R19" i="40"/>
  <c r="J19" i="40"/>
  <c r="K19" i="40" s="1"/>
  <c r="M19" i="40" s="1"/>
  <c r="T18" i="40"/>
  <c r="R18" i="40"/>
  <c r="J18" i="40"/>
  <c r="K18" i="40" s="1"/>
  <c r="M18" i="40" s="1"/>
  <c r="T17" i="40"/>
  <c r="R17" i="40"/>
  <c r="J17" i="40"/>
  <c r="K17" i="40" s="1"/>
  <c r="T16" i="40"/>
  <c r="R16" i="40"/>
  <c r="K16" i="40"/>
  <c r="J16" i="40"/>
  <c r="M16" i="40" s="1"/>
  <c r="T15" i="40"/>
  <c r="R15" i="40"/>
  <c r="K15" i="40"/>
  <c r="M15" i="40" s="1"/>
  <c r="J15" i="40"/>
  <c r="T14" i="40"/>
  <c r="R14" i="40"/>
  <c r="J14" i="40"/>
  <c r="T13" i="40"/>
  <c r="R13" i="40"/>
  <c r="J13" i="40"/>
  <c r="T12" i="40"/>
  <c r="R12" i="40"/>
  <c r="J12" i="40"/>
  <c r="T11" i="40"/>
  <c r="R11" i="40"/>
  <c r="J11" i="40"/>
  <c r="K11" i="40" s="1"/>
  <c r="M11" i="40" s="1"/>
  <c r="T10" i="40"/>
  <c r="R10" i="40"/>
  <c r="M10" i="40"/>
  <c r="K10" i="40"/>
  <c r="J10" i="40"/>
  <c r="T9" i="40"/>
  <c r="K9" i="40"/>
  <c r="M9" i="40" s="1"/>
  <c r="L4" i="40"/>
  <c r="R10" i="42" l="1"/>
  <c r="C11" i="42" s="1"/>
  <c r="K11" i="42" s="1"/>
  <c r="M11" i="42" s="1"/>
  <c r="R11" i="42" s="1"/>
  <c r="C12" i="42" s="1"/>
  <c r="K12" i="42" s="1"/>
  <c r="M12" i="42" s="1"/>
  <c r="R12" i="42" s="1"/>
  <c r="C13" i="42" s="1"/>
  <c r="K13" i="42" s="1"/>
  <c r="M13" i="42" s="1"/>
  <c r="R13" i="42" s="1"/>
  <c r="C14" i="42" s="1"/>
  <c r="K14" i="42" s="1"/>
  <c r="M14" i="42" s="1"/>
  <c r="R14" i="42" s="1"/>
  <c r="C15" i="42" s="1"/>
  <c r="K15" i="42" s="1"/>
  <c r="M15" i="42" s="1"/>
  <c r="R15" i="42" s="1"/>
  <c r="C16" i="42" s="1"/>
  <c r="K16" i="42" s="1"/>
  <c r="M16" i="42" s="1"/>
  <c r="R16" i="42" s="1"/>
  <c r="C17" i="42" s="1"/>
  <c r="K17" i="42" s="1"/>
  <c r="M17" i="42" s="1"/>
  <c r="R17" i="42" s="1"/>
  <c r="C18" i="42" s="1"/>
  <c r="K18" i="42" s="1"/>
  <c r="M18" i="42" s="1"/>
  <c r="R18" i="42" s="1"/>
  <c r="C19" i="42" s="1"/>
  <c r="K19" i="42" s="1"/>
  <c r="M19" i="42" s="1"/>
  <c r="R19" i="42" s="1"/>
  <c r="C20" i="42" s="1"/>
  <c r="K20" i="42" s="1"/>
  <c r="M20" i="42" s="1"/>
  <c r="R20" i="42" s="1"/>
  <c r="C21" i="42" s="1"/>
  <c r="K21" i="42" s="1"/>
  <c r="M21" i="42" s="1"/>
  <c r="R21" i="42" s="1"/>
  <c r="C22" i="42" s="1"/>
  <c r="K22" i="42" s="1"/>
  <c r="M22" i="42" s="1"/>
  <c r="R22" i="42" s="1"/>
  <c r="C23" i="42" s="1"/>
  <c r="K23" i="42" s="1"/>
  <c r="M23" i="42" s="1"/>
  <c r="R23" i="42" s="1"/>
  <c r="C24" i="42" s="1"/>
  <c r="K24" i="42" s="1"/>
  <c r="M24" i="42" s="1"/>
  <c r="R24" i="42" s="1"/>
  <c r="C25" i="42" s="1"/>
  <c r="K25" i="42" s="1"/>
  <c r="M25" i="42" s="1"/>
  <c r="R25" i="42" s="1"/>
  <c r="C26" i="42" s="1"/>
  <c r="K26" i="42" s="1"/>
  <c r="M26" i="42" s="1"/>
  <c r="R26" i="42" s="1"/>
  <c r="C27" i="42" s="1"/>
  <c r="K27" i="42" s="1"/>
  <c r="M27" i="42" s="1"/>
  <c r="R27" i="42" s="1"/>
  <c r="C28" i="42" s="1"/>
  <c r="K28" i="42" s="1"/>
  <c r="M28" i="42" s="1"/>
  <c r="R28" i="42" s="1"/>
  <c r="C29" i="42" s="1"/>
  <c r="K29" i="42" s="1"/>
  <c r="M29" i="42" s="1"/>
  <c r="R29" i="42" s="1"/>
  <c r="C30" i="42" s="1"/>
  <c r="K30" i="42" s="1"/>
  <c r="M30" i="42" s="1"/>
  <c r="R30" i="42" s="1"/>
  <c r="C31" i="42" s="1"/>
  <c r="K31" i="42" s="1"/>
  <c r="M31" i="42" s="1"/>
  <c r="R31" i="42" s="1"/>
  <c r="C32" i="42" s="1"/>
  <c r="K32" i="42" s="1"/>
  <c r="M32" i="42" s="1"/>
  <c r="R32" i="42" s="1"/>
  <c r="C33" i="42" s="1"/>
  <c r="K33" i="42" s="1"/>
  <c r="M33" i="42" s="1"/>
  <c r="R33" i="42" s="1"/>
  <c r="C34" i="42" s="1"/>
  <c r="K34" i="42" s="1"/>
  <c r="M34" i="42" s="1"/>
  <c r="R9" i="40"/>
  <c r="M30" i="40"/>
  <c r="M70" i="40"/>
  <c r="M13" i="40"/>
  <c r="M22" i="40"/>
  <c r="M110" i="40"/>
  <c r="M28" i="40"/>
  <c r="M12" i="40"/>
  <c r="M21" i="40"/>
  <c r="M114" i="40"/>
  <c r="M14" i="40"/>
  <c r="K13" i="40"/>
  <c r="K21" i="40"/>
  <c r="K29" i="40"/>
  <c r="M29" i="40" s="1"/>
  <c r="K37" i="40"/>
  <c r="M37" i="40" s="1"/>
  <c r="K45" i="40"/>
  <c r="M45" i="40" s="1"/>
  <c r="K53" i="40"/>
  <c r="M53" i="40" s="1"/>
  <c r="K61" i="40"/>
  <c r="M61" i="40" s="1"/>
  <c r="K69" i="40"/>
  <c r="M69" i="40" s="1"/>
  <c r="K77" i="40"/>
  <c r="M77" i="40" s="1"/>
  <c r="K85" i="40"/>
  <c r="M85" i="40" s="1"/>
  <c r="M88" i="40"/>
  <c r="K93" i="40"/>
  <c r="M93" i="40" s="1"/>
  <c r="M96" i="40"/>
  <c r="K101" i="40"/>
  <c r="M101" i="40" s="1"/>
  <c r="M104" i="40"/>
  <c r="K109" i="40"/>
  <c r="M109" i="40" s="1"/>
  <c r="M112" i="40"/>
  <c r="K12" i="40"/>
  <c r="K25" i="40"/>
  <c r="M25" i="40" s="1"/>
  <c r="K82" i="40"/>
  <c r="M82" i="40" s="1"/>
  <c r="K90" i="40"/>
  <c r="M90" i="40" s="1"/>
  <c r="K106" i="40"/>
  <c r="M106" i="40" s="1"/>
  <c r="K114" i="40"/>
  <c r="K111" i="40"/>
  <c r="M111" i="40" s="1"/>
  <c r="K20" i="40"/>
  <c r="M20" i="40" s="1"/>
  <c r="K28" i="40"/>
  <c r="K116" i="40"/>
  <c r="M116" i="40" s="1"/>
  <c r="H4" i="40"/>
  <c r="K14" i="40"/>
  <c r="M17" i="40"/>
  <c r="K22" i="40"/>
  <c r="K30" i="40"/>
  <c r="M33" i="40"/>
  <c r="K38" i="40"/>
  <c r="M38" i="40" s="1"/>
  <c r="M41" i="40"/>
  <c r="K46" i="40"/>
  <c r="M46" i="40" s="1"/>
  <c r="M49" i="40"/>
  <c r="K54" i="40"/>
  <c r="M54" i="40" s="1"/>
  <c r="M57" i="40"/>
  <c r="K62" i="40"/>
  <c r="M62" i="40" s="1"/>
  <c r="M65" i="40"/>
  <c r="K70" i="40"/>
  <c r="M73" i="40"/>
  <c r="K78" i="40"/>
  <c r="M78" i="40" s="1"/>
  <c r="K86" i="40"/>
  <c r="M86" i="40" s="1"/>
  <c r="K94" i="40"/>
  <c r="M94" i="40" s="1"/>
  <c r="K102" i="40"/>
  <c r="M102" i="40" s="1"/>
  <c r="K110" i="40"/>
  <c r="K83" i="40"/>
  <c r="M83" i="40" s="1"/>
  <c r="K91" i="40"/>
  <c r="M91" i="40" s="1"/>
  <c r="K99" i="40"/>
  <c r="M99" i="40" s="1"/>
  <c r="K107" i="40"/>
  <c r="M107" i="40" s="1"/>
  <c r="K115" i="40"/>
  <c r="M115" i="40" s="1"/>
  <c r="T11" i="36"/>
  <c r="T12" i="36"/>
  <c r="T13" i="36"/>
  <c r="T14" i="36"/>
  <c r="T15" i="36"/>
  <c r="T16" i="36"/>
  <c r="T17" i="36"/>
  <c r="T18" i="36"/>
  <c r="T19" i="36"/>
  <c r="T20" i="36"/>
  <c r="T21" i="36"/>
  <c r="T22" i="36"/>
  <c r="T23" i="36"/>
  <c r="T24" i="36"/>
  <c r="T25" i="36"/>
  <c r="T26" i="36"/>
  <c r="T27" i="36"/>
  <c r="T28" i="36"/>
  <c r="T29" i="36"/>
  <c r="T30" i="36"/>
  <c r="T31" i="36"/>
  <c r="T32" i="36"/>
  <c r="T33" i="36"/>
  <c r="T34" i="36"/>
  <c r="T35" i="36"/>
  <c r="T36" i="36"/>
  <c r="T37" i="36"/>
  <c r="T38" i="36"/>
  <c r="T39" i="36"/>
  <c r="T40" i="36"/>
  <c r="T41" i="36"/>
  <c r="T42" i="36"/>
  <c r="T43" i="36"/>
  <c r="T44" i="36"/>
  <c r="T45" i="36"/>
  <c r="T46" i="36"/>
  <c r="T47" i="36"/>
  <c r="T48" i="36"/>
  <c r="T49" i="36"/>
  <c r="T50" i="36"/>
  <c r="T51" i="36"/>
  <c r="T52" i="36"/>
  <c r="T53" i="36"/>
  <c r="T54" i="36"/>
  <c r="T55" i="36"/>
  <c r="T56" i="36"/>
  <c r="T57" i="36"/>
  <c r="T58" i="36"/>
  <c r="T59" i="36"/>
  <c r="T60" i="36"/>
  <c r="T61" i="36"/>
  <c r="T62" i="36"/>
  <c r="T63" i="36"/>
  <c r="T64" i="36"/>
  <c r="T65" i="36"/>
  <c r="T66" i="36"/>
  <c r="T67" i="36"/>
  <c r="T68" i="36"/>
  <c r="T69" i="36"/>
  <c r="T70" i="36"/>
  <c r="T71" i="36"/>
  <c r="T72" i="36"/>
  <c r="T73" i="36"/>
  <c r="T74" i="36"/>
  <c r="T75" i="36"/>
  <c r="T76" i="36"/>
  <c r="T77" i="36"/>
  <c r="T78" i="36"/>
  <c r="T79" i="36"/>
  <c r="T80" i="36"/>
  <c r="T81" i="36"/>
  <c r="T82" i="36"/>
  <c r="T83" i="36"/>
  <c r="T84" i="36"/>
  <c r="T85" i="36"/>
  <c r="T86" i="36"/>
  <c r="T87" i="36"/>
  <c r="T88" i="36"/>
  <c r="T89" i="36"/>
  <c r="T90" i="36"/>
  <c r="T91" i="36"/>
  <c r="T92" i="36"/>
  <c r="T93" i="36"/>
  <c r="T94" i="36"/>
  <c r="T95" i="36"/>
  <c r="T96" i="36"/>
  <c r="T97" i="36"/>
  <c r="T98" i="36"/>
  <c r="T99" i="36"/>
  <c r="T100" i="36"/>
  <c r="T101" i="36"/>
  <c r="T102" i="36"/>
  <c r="T103" i="36"/>
  <c r="T104" i="36"/>
  <c r="T105" i="36"/>
  <c r="T106" i="36"/>
  <c r="T107" i="36"/>
  <c r="T108" i="36"/>
  <c r="T109" i="36"/>
  <c r="T110" i="36"/>
  <c r="T111" i="36"/>
  <c r="T112" i="36"/>
  <c r="T113" i="36"/>
  <c r="T114" i="36"/>
  <c r="T115" i="36"/>
  <c r="T116" i="36"/>
  <c r="T10" i="36"/>
  <c r="T9" i="36"/>
  <c r="T9" i="35"/>
  <c r="D4" i="40" l="1"/>
  <c r="P2" i="40" s="1"/>
  <c r="G5" i="40"/>
  <c r="E5" i="40"/>
  <c r="C5" i="40"/>
  <c r="I5" i="40" s="1"/>
  <c r="P4" i="40"/>
  <c r="J49" i="35"/>
  <c r="J57" i="35"/>
  <c r="J60" i="35"/>
  <c r="J81" i="35"/>
  <c r="R15" i="36" l="1"/>
  <c r="C16" i="36" s="1"/>
  <c r="K16" i="36" s="1"/>
  <c r="R16" i="36"/>
  <c r="C17" i="36" s="1"/>
  <c r="R17" i="36"/>
  <c r="C18" i="36" s="1"/>
  <c r="R18" i="36"/>
  <c r="C19" i="36" s="1"/>
  <c r="K19" i="36" s="1"/>
  <c r="R19" i="36"/>
  <c r="C20" i="36" s="1"/>
  <c r="R20" i="36"/>
  <c r="C21" i="36" s="1"/>
  <c r="R21" i="36"/>
  <c r="C22" i="36" s="1"/>
  <c r="R22" i="36"/>
  <c r="C23" i="36" s="1"/>
  <c r="K23" i="36" s="1"/>
  <c r="R23" i="36"/>
  <c r="C24" i="36" s="1"/>
  <c r="K24" i="36" s="1"/>
  <c r="R24" i="36"/>
  <c r="C25" i="36" s="1"/>
  <c r="R25" i="36"/>
  <c r="C26" i="36" s="1"/>
  <c r="R26" i="36"/>
  <c r="C27" i="36" s="1"/>
  <c r="K27" i="36" s="1"/>
  <c r="R27" i="36"/>
  <c r="C28" i="36" s="1"/>
  <c r="R28" i="36"/>
  <c r="C29" i="36" s="1"/>
  <c r="R29" i="36"/>
  <c r="C30" i="36" s="1"/>
  <c r="R30" i="36"/>
  <c r="C31" i="36" s="1"/>
  <c r="K31" i="36" s="1"/>
  <c r="R31" i="36"/>
  <c r="C32" i="36" s="1"/>
  <c r="K32" i="36" s="1"/>
  <c r="R32" i="36"/>
  <c r="C33" i="36" s="1"/>
  <c r="R33" i="36"/>
  <c r="C34" i="36" s="1"/>
  <c r="R34" i="36"/>
  <c r="C35" i="36" s="1"/>
  <c r="K35" i="36" s="1"/>
  <c r="R35" i="36"/>
  <c r="C36" i="36" s="1"/>
  <c r="R36" i="36"/>
  <c r="C37" i="36" s="1"/>
  <c r="R37" i="36"/>
  <c r="C38" i="36" s="1"/>
  <c r="R38" i="36"/>
  <c r="C39" i="36" s="1"/>
  <c r="K39" i="36" s="1"/>
  <c r="R39" i="36"/>
  <c r="C40" i="36" s="1"/>
  <c r="K40" i="36" s="1"/>
  <c r="R40" i="36"/>
  <c r="C41" i="36" s="1"/>
  <c r="R41" i="36"/>
  <c r="C42" i="36" s="1"/>
  <c r="R42" i="36"/>
  <c r="C43" i="36" s="1"/>
  <c r="K43" i="36" s="1"/>
  <c r="R43" i="36"/>
  <c r="C44" i="36" s="1"/>
  <c r="R44" i="36"/>
  <c r="C45" i="36" s="1"/>
  <c r="R45" i="36"/>
  <c r="C46" i="36" s="1"/>
  <c r="R46" i="36"/>
  <c r="C47" i="36" s="1"/>
  <c r="K47" i="36" s="1"/>
  <c r="R47" i="36"/>
  <c r="C48" i="36" s="1"/>
  <c r="K48" i="36" s="1"/>
  <c r="R48" i="36"/>
  <c r="C49" i="36" s="1"/>
  <c r="R49" i="36"/>
  <c r="C50" i="36" s="1"/>
  <c r="R50" i="36"/>
  <c r="C51" i="36" s="1"/>
  <c r="K51" i="36" s="1"/>
  <c r="R51" i="36"/>
  <c r="C52" i="36" s="1"/>
  <c r="R52" i="36"/>
  <c r="C53" i="36" s="1"/>
  <c r="R53" i="36"/>
  <c r="C54" i="36" s="1"/>
  <c r="R54" i="36"/>
  <c r="C55" i="36" s="1"/>
  <c r="K55" i="36" s="1"/>
  <c r="R55" i="36"/>
  <c r="C56" i="36" s="1"/>
  <c r="K56" i="36" s="1"/>
  <c r="R56" i="36"/>
  <c r="C57" i="36" s="1"/>
  <c r="R57" i="36"/>
  <c r="C58" i="36" s="1"/>
  <c r="R58" i="36"/>
  <c r="C59" i="36" s="1"/>
  <c r="K59" i="36" s="1"/>
  <c r="R59" i="36"/>
  <c r="C60" i="36" s="1"/>
  <c r="R60" i="36"/>
  <c r="C61" i="36" s="1"/>
  <c r="R61" i="36"/>
  <c r="C62" i="36" s="1"/>
  <c r="R62" i="36"/>
  <c r="C63" i="36" s="1"/>
  <c r="K63" i="36" s="1"/>
  <c r="R63" i="36"/>
  <c r="C64" i="36" s="1"/>
  <c r="K64" i="36" s="1"/>
  <c r="R64" i="36"/>
  <c r="C65" i="36" s="1"/>
  <c r="R65" i="36"/>
  <c r="C66" i="36" s="1"/>
  <c r="R66" i="36"/>
  <c r="C67" i="36" s="1"/>
  <c r="K67" i="36" s="1"/>
  <c r="R67" i="36"/>
  <c r="C68" i="36" s="1"/>
  <c r="R68" i="36"/>
  <c r="C69" i="36" s="1"/>
  <c r="R69" i="36"/>
  <c r="C70" i="36" s="1"/>
  <c r="R70" i="36"/>
  <c r="C71" i="36" s="1"/>
  <c r="K71" i="36" s="1"/>
  <c r="R71" i="36"/>
  <c r="C72" i="36" s="1"/>
  <c r="K72" i="36" s="1"/>
  <c r="R72" i="36"/>
  <c r="C73" i="36" s="1"/>
  <c r="R73" i="36"/>
  <c r="C74" i="36" s="1"/>
  <c r="R74" i="36"/>
  <c r="C75" i="36" s="1"/>
  <c r="K75" i="36" s="1"/>
  <c r="R75" i="36"/>
  <c r="C76" i="36" s="1"/>
  <c r="R76" i="36"/>
  <c r="C77" i="36" s="1"/>
  <c r="R77" i="36"/>
  <c r="C78" i="36" s="1"/>
  <c r="R78" i="36"/>
  <c r="C79" i="36" s="1"/>
  <c r="K79" i="36" s="1"/>
  <c r="R79" i="36"/>
  <c r="C80" i="36" s="1"/>
  <c r="K80" i="36" s="1"/>
  <c r="R80" i="36"/>
  <c r="C81" i="36" s="1"/>
  <c r="R81" i="36"/>
  <c r="C82" i="36" s="1"/>
  <c r="R82" i="36"/>
  <c r="C83" i="36" s="1"/>
  <c r="K83" i="36" s="1"/>
  <c r="R83" i="36"/>
  <c r="C84" i="36" s="1"/>
  <c r="R84" i="36"/>
  <c r="C85" i="36" s="1"/>
  <c r="R85" i="36"/>
  <c r="C86" i="36" s="1"/>
  <c r="R86" i="36"/>
  <c r="C87" i="36" s="1"/>
  <c r="K87" i="36" s="1"/>
  <c r="R87" i="36"/>
  <c r="C88" i="36" s="1"/>
  <c r="K88" i="36" s="1"/>
  <c r="R88" i="36"/>
  <c r="C89" i="36" s="1"/>
  <c r="R89" i="36"/>
  <c r="C90" i="36" s="1"/>
  <c r="R90" i="36"/>
  <c r="C91" i="36" s="1"/>
  <c r="K91" i="36" s="1"/>
  <c r="R91" i="36"/>
  <c r="C92" i="36" s="1"/>
  <c r="R92" i="36"/>
  <c r="C93" i="36" s="1"/>
  <c r="R93" i="36"/>
  <c r="C94" i="36" s="1"/>
  <c r="R94" i="36"/>
  <c r="C95" i="36" s="1"/>
  <c r="K95" i="36" s="1"/>
  <c r="R95" i="36"/>
  <c r="C96" i="36" s="1"/>
  <c r="K96" i="36" s="1"/>
  <c r="R96" i="36"/>
  <c r="C97" i="36" s="1"/>
  <c r="R97" i="36"/>
  <c r="C98" i="36" s="1"/>
  <c r="R98" i="36"/>
  <c r="C99" i="36" s="1"/>
  <c r="K99" i="36" s="1"/>
  <c r="R99" i="36"/>
  <c r="C100" i="36" s="1"/>
  <c r="R100" i="36"/>
  <c r="C101" i="36" s="1"/>
  <c r="R101" i="36"/>
  <c r="C102" i="36" s="1"/>
  <c r="R102" i="36"/>
  <c r="C103" i="36" s="1"/>
  <c r="K103" i="36" s="1"/>
  <c r="R103" i="36"/>
  <c r="C104" i="36" s="1"/>
  <c r="K104" i="36" s="1"/>
  <c r="R104" i="36"/>
  <c r="C105" i="36" s="1"/>
  <c r="R105" i="36"/>
  <c r="C106" i="36" s="1"/>
  <c r="R106" i="36"/>
  <c r="C107" i="36" s="1"/>
  <c r="K107" i="36" s="1"/>
  <c r="R107" i="36"/>
  <c r="C108" i="36" s="1"/>
  <c r="R108" i="36"/>
  <c r="C109" i="36" s="1"/>
  <c r="R109" i="36"/>
  <c r="C110" i="36" s="1"/>
  <c r="R110" i="36"/>
  <c r="C111" i="36" s="1"/>
  <c r="K111" i="36" s="1"/>
  <c r="R111" i="36"/>
  <c r="C112" i="36" s="1"/>
  <c r="K112" i="36" s="1"/>
  <c r="R112" i="36"/>
  <c r="C113" i="36" s="1"/>
  <c r="R113" i="36"/>
  <c r="C114" i="36" s="1"/>
  <c r="R114" i="36"/>
  <c r="C115" i="36" s="1"/>
  <c r="K115" i="36" s="1"/>
  <c r="R115" i="36"/>
  <c r="C116" i="36" s="1"/>
  <c r="R116" i="36"/>
  <c r="K17" i="36"/>
  <c r="K25" i="36"/>
  <c r="K33" i="36"/>
  <c r="K41" i="36"/>
  <c r="K49" i="36"/>
  <c r="K57" i="36"/>
  <c r="K65" i="36"/>
  <c r="K73" i="36"/>
  <c r="K81" i="36"/>
  <c r="K89" i="36"/>
  <c r="K97" i="36"/>
  <c r="K105" i="36"/>
  <c r="K113" i="36"/>
  <c r="K9" i="35"/>
  <c r="M9" i="35" s="1"/>
  <c r="R9" i="35" s="1"/>
  <c r="K10" i="36"/>
  <c r="K11" i="36"/>
  <c r="K13" i="36"/>
  <c r="J15" i="36"/>
  <c r="J16" i="36"/>
  <c r="J17" i="36"/>
  <c r="J18" i="36"/>
  <c r="J19" i="36"/>
  <c r="J20" i="36"/>
  <c r="J21" i="36"/>
  <c r="J22" i="36"/>
  <c r="J23" i="36"/>
  <c r="J24" i="36"/>
  <c r="J25" i="36"/>
  <c r="J26" i="36"/>
  <c r="J27" i="36"/>
  <c r="J28" i="36"/>
  <c r="J29" i="36"/>
  <c r="J30" i="36"/>
  <c r="J31" i="36"/>
  <c r="J32" i="36"/>
  <c r="J33" i="36"/>
  <c r="J34" i="36"/>
  <c r="J35" i="36"/>
  <c r="J36" i="36"/>
  <c r="J37" i="36"/>
  <c r="J38" i="36"/>
  <c r="J39" i="36"/>
  <c r="J40" i="36"/>
  <c r="J41" i="36"/>
  <c r="J42" i="36"/>
  <c r="J43" i="36"/>
  <c r="J44" i="36"/>
  <c r="J45" i="36"/>
  <c r="J46" i="36"/>
  <c r="J47" i="36"/>
  <c r="J48" i="36"/>
  <c r="J49" i="36"/>
  <c r="J50" i="36"/>
  <c r="J51" i="36"/>
  <c r="J52" i="36"/>
  <c r="J53" i="36"/>
  <c r="J54" i="36"/>
  <c r="J55" i="36"/>
  <c r="J56" i="36"/>
  <c r="J57" i="36"/>
  <c r="J58" i="36"/>
  <c r="J59" i="36"/>
  <c r="J60" i="36"/>
  <c r="J61" i="36"/>
  <c r="J62" i="36"/>
  <c r="J63" i="36"/>
  <c r="J64" i="36"/>
  <c r="J65" i="36"/>
  <c r="J66" i="36"/>
  <c r="J67" i="36"/>
  <c r="J68" i="36"/>
  <c r="J69" i="36"/>
  <c r="J70" i="36"/>
  <c r="J71" i="36"/>
  <c r="J72" i="36"/>
  <c r="J73" i="36"/>
  <c r="J74" i="36"/>
  <c r="J75" i="36"/>
  <c r="J76" i="36"/>
  <c r="J77" i="36"/>
  <c r="J78" i="36"/>
  <c r="J79" i="36"/>
  <c r="J80" i="36"/>
  <c r="J81" i="36"/>
  <c r="J82" i="36"/>
  <c r="J83" i="36"/>
  <c r="J84" i="36"/>
  <c r="J85" i="36"/>
  <c r="J86" i="36"/>
  <c r="J87" i="36"/>
  <c r="J88" i="36"/>
  <c r="J89" i="36"/>
  <c r="J90" i="36"/>
  <c r="J91" i="36"/>
  <c r="J92" i="36"/>
  <c r="J93" i="36"/>
  <c r="J94" i="36"/>
  <c r="J95" i="36"/>
  <c r="J96" i="36"/>
  <c r="J97" i="36"/>
  <c r="J98" i="36"/>
  <c r="J99" i="36"/>
  <c r="J100" i="36"/>
  <c r="J101" i="36"/>
  <c r="J102" i="36"/>
  <c r="J103" i="36"/>
  <c r="J104" i="36"/>
  <c r="J105" i="36"/>
  <c r="J106" i="36"/>
  <c r="J107" i="36"/>
  <c r="J108" i="36"/>
  <c r="J109" i="36"/>
  <c r="J110" i="36"/>
  <c r="J111" i="36"/>
  <c r="J112" i="36"/>
  <c r="J113" i="36"/>
  <c r="J114" i="36"/>
  <c r="J115" i="36"/>
  <c r="J116" i="36"/>
  <c r="J117" i="36"/>
  <c r="K116" i="36" l="1"/>
  <c r="M116" i="36" s="1"/>
  <c r="K108" i="36"/>
  <c r="M108" i="36" s="1"/>
  <c r="K92" i="36"/>
  <c r="M92" i="36" s="1"/>
  <c r="K60" i="36"/>
  <c r="K44" i="36"/>
  <c r="M44" i="36" s="1"/>
  <c r="K36" i="36"/>
  <c r="M36" i="36" s="1"/>
  <c r="K28" i="36"/>
  <c r="M28" i="36" s="1"/>
  <c r="K100" i="36"/>
  <c r="M100" i="36" s="1"/>
  <c r="K84" i="36"/>
  <c r="M84" i="36" s="1"/>
  <c r="K76" i="36"/>
  <c r="M76" i="36" s="1"/>
  <c r="K68" i="36"/>
  <c r="K52" i="36"/>
  <c r="K20" i="36"/>
  <c r="M112" i="36"/>
  <c r="M104" i="36"/>
  <c r="M80" i="36"/>
  <c r="M72" i="36"/>
  <c r="M48" i="36"/>
  <c r="K110" i="36"/>
  <c r="M110" i="36" s="1"/>
  <c r="K102" i="36"/>
  <c r="K94" i="36"/>
  <c r="M94" i="36" s="1"/>
  <c r="K86" i="36"/>
  <c r="M86" i="36" s="1"/>
  <c r="K78" i="36"/>
  <c r="M78" i="36" s="1"/>
  <c r="K54" i="36"/>
  <c r="M54" i="36" s="1"/>
  <c r="K46" i="36"/>
  <c r="K38" i="36"/>
  <c r="K30" i="36"/>
  <c r="M30" i="36" s="1"/>
  <c r="K22" i="36"/>
  <c r="M96" i="36"/>
  <c r="M24" i="36"/>
  <c r="M88" i="36"/>
  <c r="M56" i="36"/>
  <c r="M64" i="36"/>
  <c r="M40" i="36"/>
  <c r="M32" i="36"/>
  <c r="K109" i="36"/>
  <c r="M109" i="36" s="1"/>
  <c r="K101" i="36"/>
  <c r="M101" i="36" s="1"/>
  <c r="K93" i="36"/>
  <c r="M93" i="36" s="1"/>
  <c r="K85" i="36"/>
  <c r="M85" i="36" s="1"/>
  <c r="K77" i="36"/>
  <c r="M77" i="36" s="1"/>
  <c r="K69" i="36"/>
  <c r="K61" i="36"/>
  <c r="K53" i="36"/>
  <c r="M53" i="36" s="1"/>
  <c r="K45" i="36"/>
  <c r="M45" i="36" s="1"/>
  <c r="K37" i="36"/>
  <c r="M37" i="36" s="1"/>
  <c r="K29" i="36"/>
  <c r="M29" i="36" s="1"/>
  <c r="K21" i="36"/>
  <c r="M21" i="36" s="1"/>
  <c r="M99" i="36"/>
  <c r="M115" i="36"/>
  <c r="M91" i="36"/>
  <c r="M83" i="36"/>
  <c r="M67" i="36"/>
  <c r="M51" i="36"/>
  <c r="M27" i="36"/>
  <c r="M107" i="36"/>
  <c r="M75" i="36"/>
  <c r="M59" i="36"/>
  <c r="M43" i="36"/>
  <c r="M35" i="36"/>
  <c r="M19" i="36"/>
  <c r="M113" i="36"/>
  <c r="M105" i="36"/>
  <c r="M97" i="36"/>
  <c r="M89" i="36"/>
  <c r="M81" i="36"/>
  <c r="M73" i="36"/>
  <c r="M65" i="36"/>
  <c r="M57" i="36"/>
  <c r="M49" i="36"/>
  <c r="M41" i="36"/>
  <c r="M33" i="36"/>
  <c r="M25" i="36"/>
  <c r="M17" i="36"/>
  <c r="M16" i="36"/>
  <c r="M111" i="36"/>
  <c r="M103" i="36"/>
  <c r="M95" i="36"/>
  <c r="M87" i="36"/>
  <c r="M79" i="36"/>
  <c r="M71" i="36"/>
  <c r="M63" i="36"/>
  <c r="M55" i="36"/>
  <c r="M47" i="36"/>
  <c r="M39" i="36"/>
  <c r="M31" i="36"/>
  <c r="M23" i="36"/>
  <c r="M11" i="36"/>
  <c r="R11" i="36" s="1"/>
  <c r="K12" i="36" s="1"/>
  <c r="M12" i="36" s="1"/>
  <c r="R12" i="36" s="1"/>
  <c r="M46" i="36"/>
  <c r="M38" i="36"/>
  <c r="M22" i="36"/>
  <c r="K114" i="36"/>
  <c r="M114" i="36" s="1"/>
  <c r="K106" i="36"/>
  <c r="M106" i="36" s="1"/>
  <c r="K98" i="36"/>
  <c r="M98" i="36" s="1"/>
  <c r="K90" i="36"/>
  <c r="M90" i="36" s="1"/>
  <c r="K82" i="36"/>
  <c r="M82" i="36" s="1"/>
  <c r="K74" i="36"/>
  <c r="M74" i="36" s="1"/>
  <c r="K66" i="36"/>
  <c r="M66" i="36" s="1"/>
  <c r="K58" i="36"/>
  <c r="M58" i="36" s="1"/>
  <c r="K50" i="36"/>
  <c r="M50" i="36" s="1"/>
  <c r="K42" i="36"/>
  <c r="M42" i="36" s="1"/>
  <c r="K34" i="36"/>
  <c r="M34" i="36" s="1"/>
  <c r="K26" i="36"/>
  <c r="M26" i="36" s="1"/>
  <c r="K18" i="36"/>
  <c r="M18" i="36" s="1"/>
  <c r="M69" i="36"/>
  <c r="M61" i="36"/>
  <c r="M13" i="36"/>
  <c r="R13" i="36" s="1"/>
  <c r="C14" i="36" s="1"/>
  <c r="K14" i="36" s="1"/>
  <c r="M14" i="36" s="1"/>
  <c r="R14" i="36" s="1"/>
  <c r="C15" i="36" s="1"/>
  <c r="K15" i="36" s="1"/>
  <c r="M15" i="36" s="1"/>
  <c r="M102" i="36"/>
  <c r="M10" i="36"/>
  <c r="R10" i="36" s="1"/>
  <c r="M52" i="36"/>
  <c r="K70" i="36"/>
  <c r="M70" i="36" s="1"/>
  <c r="K62" i="36"/>
  <c r="M62" i="36" s="1"/>
  <c r="M60" i="36"/>
  <c r="M68" i="36"/>
  <c r="M20" i="36"/>
  <c r="K9" i="36"/>
  <c r="M9" i="36" s="1"/>
  <c r="R9" i="36" s="1"/>
  <c r="H4" i="36"/>
  <c r="J33" i="35"/>
  <c r="J20" i="35"/>
  <c r="T11" i="35" l="1"/>
  <c r="T12" i="35"/>
  <c r="T13" i="35"/>
  <c r="T14" i="35"/>
  <c r="T15" i="35"/>
  <c r="T16" i="35"/>
  <c r="T17" i="35"/>
  <c r="T18" i="35"/>
  <c r="T19" i="35"/>
  <c r="T20" i="35"/>
  <c r="T21" i="35"/>
  <c r="T22" i="35"/>
  <c r="T23" i="35"/>
  <c r="T24" i="35"/>
  <c r="T25" i="35"/>
  <c r="T26" i="35"/>
  <c r="T27" i="35"/>
  <c r="T28" i="35"/>
  <c r="T29" i="35"/>
  <c r="T30" i="35"/>
  <c r="T31" i="35"/>
  <c r="T32" i="35"/>
  <c r="T33" i="35"/>
  <c r="T34" i="35"/>
  <c r="T35" i="35"/>
  <c r="T36" i="35"/>
  <c r="T37" i="35"/>
  <c r="T38" i="35"/>
  <c r="T39" i="35"/>
  <c r="T40" i="35"/>
  <c r="T41" i="35"/>
  <c r="T42" i="35"/>
  <c r="T43" i="35"/>
  <c r="T44" i="35"/>
  <c r="T45" i="35"/>
  <c r="T46" i="35"/>
  <c r="T47" i="35"/>
  <c r="T48" i="35"/>
  <c r="T49" i="35"/>
  <c r="T50" i="35"/>
  <c r="T51" i="35"/>
  <c r="T52" i="35"/>
  <c r="T53" i="35"/>
  <c r="T54" i="35"/>
  <c r="T55" i="35"/>
  <c r="T56" i="35"/>
  <c r="T57" i="35"/>
  <c r="T58" i="35"/>
  <c r="T59" i="35"/>
  <c r="T60" i="35"/>
  <c r="T61" i="35"/>
  <c r="T62" i="35"/>
  <c r="T63" i="35"/>
  <c r="T64" i="35"/>
  <c r="T65" i="35"/>
  <c r="T66" i="35"/>
  <c r="T67" i="35"/>
  <c r="T68" i="35"/>
  <c r="T69" i="35"/>
  <c r="T70" i="35"/>
  <c r="T71" i="35"/>
  <c r="T72" i="35"/>
  <c r="T73" i="35"/>
  <c r="T74" i="35"/>
  <c r="T75" i="35"/>
  <c r="T76" i="35"/>
  <c r="T77" i="35"/>
  <c r="T78" i="35"/>
  <c r="T79" i="35"/>
  <c r="T80" i="35"/>
  <c r="T81" i="35"/>
  <c r="T82" i="35"/>
  <c r="T83" i="35"/>
  <c r="T84" i="35"/>
  <c r="T85" i="35"/>
  <c r="T86" i="35"/>
  <c r="T87" i="35"/>
  <c r="T88" i="35"/>
  <c r="T89" i="35"/>
  <c r="T90" i="35"/>
  <c r="T91" i="35"/>
  <c r="T92" i="35"/>
  <c r="T93" i="35"/>
  <c r="T94" i="35"/>
  <c r="T95" i="35"/>
  <c r="T96" i="35"/>
  <c r="T97" i="35"/>
  <c r="T98" i="35"/>
  <c r="T99" i="35"/>
  <c r="T100" i="35"/>
  <c r="T101" i="35"/>
  <c r="T102" i="35"/>
  <c r="T103" i="35"/>
  <c r="T104" i="35"/>
  <c r="T105" i="35"/>
  <c r="T106" i="35"/>
  <c r="T107" i="35"/>
  <c r="T108" i="35"/>
  <c r="T109" i="35"/>
  <c r="T110" i="35"/>
  <c r="T111" i="35"/>
  <c r="T112" i="35"/>
  <c r="T113" i="35"/>
  <c r="T114" i="35"/>
  <c r="T115" i="35"/>
  <c r="T116" i="35"/>
  <c r="T10" i="35"/>
  <c r="P4" i="48" l="1"/>
  <c r="D4" i="48"/>
  <c r="P2" i="48" s="1"/>
  <c r="E5" i="48"/>
  <c r="G5" i="48"/>
  <c r="C5" i="48"/>
  <c r="H4" i="35"/>
  <c r="I5" i="48" l="1"/>
  <c r="L4" i="48"/>
  <c r="R109" i="31"/>
  <c r="C110" i="31" s="1"/>
  <c r="R110" i="31"/>
  <c r="C111" i="31" s="1"/>
  <c r="R111" i="31"/>
  <c r="C112" i="31" s="1"/>
  <c r="R112" i="31"/>
  <c r="C113" i="31" s="1"/>
  <c r="R113" i="31"/>
  <c r="C114" i="31" s="1"/>
  <c r="R114" i="31"/>
  <c r="C115" i="31" s="1"/>
  <c r="R115" i="31"/>
  <c r="C116" i="31" s="1"/>
  <c r="R116" i="31"/>
  <c r="T12" i="31"/>
  <c r="T13" i="31"/>
  <c r="T14" i="31"/>
  <c r="T15" i="31"/>
  <c r="T16" i="31"/>
  <c r="T17" i="31"/>
  <c r="T18" i="31"/>
  <c r="T19" i="31"/>
  <c r="T20" i="31"/>
  <c r="T21" i="31"/>
  <c r="T22" i="31"/>
  <c r="T23" i="31"/>
  <c r="T24" i="31"/>
  <c r="T25" i="31"/>
  <c r="T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 i="31"/>
  <c r="T10" i="31"/>
  <c r="M109" i="31"/>
  <c r="M110" i="31"/>
  <c r="M111" i="31"/>
  <c r="M112" i="31"/>
  <c r="M113" i="31"/>
  <c r="M114" i="31"/>
  <c r="M115" i="31"/>
  <c r="M116" i="31"/>
  <c r="K109" i="31"/>
  <c r="K110" i="31"/>
  <c r="K111" i="31"/>
  <c r="K112" i="31"/>
  <c r="K113" i="31"/>
  <c r="K114" i="31"/>
  <c r="K115" i="31"/>
  <c r="K116" i="31"/>
  <c r="K9" i="31"/>
  <c r="M9" i="31" s="1"/>
  <c r="T9" i="31"/>
  <c r="R9" i="31" l="1"/>
  <c r="C10" i="31" s="1"/>
  <c r="K10" i="31" s="1"/>
  <c r="M10" i="31" s="1"/>
  <c r="R10" i="31" s="1"/>
  <c r="H4" i="31"/>
  <c r="C11" i="31" l="1"/>
  <c r="K11" i="31" s="1"/>
  <c r="M11" i="31" s="1"/>
  <c r="T111" i="28"/>
  <c r="T112" i="28"/>
  <c r="T113" i="28"/>
  <c r="T114" i="28"/>
  <c r="T115" i="28"/>
  <c r="T116" i="28"/>
  <c r="R111" i="28"/>
  <c r="C112" i="28" s="1"/>
  <c r="R112" i="28"/>
  <c r="C113" i="28" s="1"/>
  <c r="R113" i="28"/>
  <c r="C114" i="28" s="1"/>
  <c r="R114" i="28"/>
  <c r="C115" i="28" s="1"/>
  <c r="R115" i="28"/>
  <c r="C116" i="28" s="1"/>
  <c r="R116" i="28"/>
  <c r="M111" i="28"/>
  <c r="M112" i="28"/>
  <c r="M113" i="28"/>
  <c r="M114" i="28"/>
  <c r="M115" i="28"/>
  <c r="M116" i="28"/>
  <c r="K111" i="28"/>
  <c r="K112" i="28"/>
  <c r="K113" i="28"/>
  <c r="K114" i="28"/>
  <c r="K115" i="28"/>
  <c r="K116" i="28"/>
  <c r="T109" i="28"/>
  <c r="T108" i="28"/>
  <c r="R11" i="31" l="1"/>
  <c r="C12" i="31" s="1"/>
  <c r="K12" i="31" s="1"/>
  <c r="M12" i="31" s="1"/>
  <c r="R12" i="31" s="1"/>
  <c r="C13" i="31" s="1"/>
  <c r="K13" i="31" s="1"/>
  <c r="M13" i="31" s="1"/>
  <c r="R13" i="31" s="1"/>
  <c r="C14" i="31" s="1"/>
  <c r="K14" i="31" s="1"/>
  <c r="M14" i="31" s="1"/>
  <c r="R14" i="31" s="1"/>
  <c r="C15" i="31" s="1"/>
  <c r="K15" i="31" s="1"/>
  <c r="M15" i="31" s="1"/>
  <c r="R15" i="31" s="1"/>
  <c r="C16" i="31" s="1"/>
  <c r="K16" i="31" s="1"/>
  <c r="M16" i="31" s="1"/>
  <c r="R16" i="31" s="1"/>
  <c r="C17" i="31" s="1"/>
  <c r="K17" i="31" s="1"/>
  <c r="M17" i="31" s="1"/>
  <c r="R17" i="31" s="1"/>
  <c r="C18" i="31" s="1"/>
  <c r="K18" i="31" s="1"/>
  <c r="M18" i="31" s="1"/>
  <c r="R18" i="31" s="1"/>
  <c r="C19" i="31" s="1"/>
  <c r="K19" i="31" s="1"/>
  <c r="M19" i="31" s="1"/>
  <c r="R19" i="31" s="1"/>
  <c r="C20" i="31" s="1"/>
  <c r="K20" i="31" s="1"/>
  <c r="M20" i="31" s="1"/>
  <c r="R20" i="31" s="1"/>
  <c r="C21" i="31" s="1"/>
  <c r="K21" i="31" s="1"/>
  <c r="M21" i="31" s="1"/>
  <c r="R21" i="31" s="1"/>
  <c r="C22" i="31" s="1"/>
  <c r="K22" i="31" s="1"/>
  <c r="M22" i="31" s="1"/>
  <c r="R22" i="31" s="1"/>
  <c r="C23" i="31" s="1"/>
  <c r="K23" i="31" s="1"/>
  <c r="M23" i="31" s="1"/>
  <c r="R23" i="31" s="1"/>
  <c r="C24" i="31" s="1"/>
  <c r="K24" i="31" s="1"/>
  <c r="M24" i="31" s="1"/>
  <c r="R24" i="31" s="1"/>
  <c r="C25" i="31" s="1"/>
  <c r="K25" i="31" s="1"/>
  <c r="M25" i="31" s="1"/>
  <c r="R25" i="31" s="1"/>
  <c r="C26" i="31" s="1"/>
  <c r="K26" i="31" s="1"/>
  <c r="M26" i="31" s="1"/>
  <c r="R26" i="31" s="1"/>
  <c r="C27" i="31" s="1"/>
  <c r="K27" i="31" s="1"/>
  <c r="M27" i="31" s="1"/>
  <c r="R27" i="31" s="1"/>
  <c r="C28" i="31" s="1"/>
  <c r="K28" i="31" s="1"/>
  <c r="M28" i="31" s="1"/>
  <c r="R28" i="31" s="1"/>
  <c r="C29" i="31" s="1"/>
  <c r="K29" i="31" s="1"/>
  <c r="M29" i="31" s="1"/>
  <c r="R29" i="31" s="1"/>
  <c r="C30" i="31" s="1"/>
  <c r="K30" i="31" s="1"/>
  <c r="M30" i="31" s="1"/>
  <c r="R30" i="31" s="1"/>
  <c r="C31" i="31" s="1"/>
  <c r="K31" i="31" s="1"/>
  <c r="M31" i="31" s="1"/>
  <c r="R31" i="31" s="1"/>
  <c r="C32" i="31" s="1"/>
  <c r="K32" i="31" s="1"/>
  <c r="M32" i="31" s="1"/>
  <c r="R32" i="31" s="1"/>
  <c r="C33" i="31" s="1"/>
  <c r="K33" i="31" s="1"/>
  <c r="M33" i="31" s="1"/>
  <c r="R33" i="31" s="1"/>
  <c r="C34" i="31" s="1"/>
  <c r="K34" i="31" s="1"/>
  <c r="M34" i="31" s="1"/>
  <c r="R34" i="31" s="1"/>
  <c r="C35" i="31" s="1"/>
  <c r="K35" i="31" s="1"/>
  <c r="M35" i="31" s="1"/>
  <c r="R35" i="31" s="1"/>
  <c r="C36" i="31" s="1"/>
  <c r="K36" i="31" s="1"/>
  <c r="M36" i="31" s="1"/>
  <c r="R36" i="31" s="1"/>
  <c r="C37" i="31" s="1"/>
  <c r="K37" i="31" s="1"/>
  <c r="M37" i="31" s="1"/>
  <c r="R37" i="31" s="1"/>
  <c r="C38" i="31" s="1"/>
  <c r="K38" i="31" s="1"/>
  <c r="M38" i="31" s="1"/>
  <c r="R38" i="31" s="1"/>
  <c r="C39" i="31" s="1"/>
  <c r="K39" i="31" s="1"/>
  <c r="M39" i="31" s="1"/>
  <c r="R39" i="31" s="1"/>
  <c r="C40" i="31" s="1"/>
  <c r="K40" i="31" s="1"/>
  <c r="M40" i="31" s="1"/>
  <c r="R40" i="31" s="1"/>
  <c r="C41" i="31" s="1"/>
  <c r="K41" i="31" s="1"/>
  <c r="M41" i="31" s="1"/>
  <c r="R41" i="31" s="1"/>
  <c r="C42" i="31" s="1"/>
  <c r="K42" i="31" s="1"/>
  <c r="M42" i="31" s="1"/>
  <c r="R42" i="31" s="1"/>
  <c r="C43" i="31" s="1"/>
  <c r="K43" i="31" s="1"/>
  <c r="M43" i="31" s="1"/>
  <c r="R43" i="31" s="1"/>
  <c r="C44" i="31" s="1"/>
  <c r="K44" i="31" s="1"/>
  <c r="M44" i="31" s="1"/>
  <c r="R44" i="31" s="1"/>
  <c r="C45" i="31" s="1"/>
  <c r="K45" i="31" s="1"/>
  <c r="M45" i="31" s="1"/>
  <c r="R45" i="31" s="1"/>
  <c r="C46" i="31" s="1"/>
  <c r="K46" i="31" s="1"/>
  <c r="M46" i="31" s="1"/>
  <c r="R46" i="31" s="1"/>
  <c r="C47" i="31" s="1"/>
  <c r="K47" i="31" s="1"/>
  <c r="M47" i="31" s="1"/>
  <c r="R47" i="31" s="1"/>
  <c r="C48" i="31" s="1"/>
  <c r="K48" i="31" s="1"/>
  <c r="M48" i="31" s="1"/>
  <c r="R48" i="31" s="1"/>
  <c r="C49" i="31" s="1"/>
  <c r="K49" i="31" s="1"/>
  <c r="M49" i="31" s="1"/>
  <c r="R49" i="31" s="1"/>
  <c r="C50" i="31" s="1"/>
  <c r="K50" i="31" s="1"/>
  <c r="M50" i="31" s="1"/>
  <c r="R50" i="31" s="1"/>
  <c r="C51" i="31" s="1"/>
  <c r="K51" i="31" s="1"/>
  <c r="M51" i="31" s="1"/>
  <c r="R51" i="31" s="1"/>
  <c r="C52" i="31" s="1"/>
  <c r="K52" i="31" s="1"/>
  <c r="M52" i="31" s="1"/>
  <c r="R52" i="31" s="1"/>
  <c r="C53" i="31" s="1"/>
  <c r="K53" i="31" s="1"/>
  <c r="M53" i="31" s="1"/>
  <c r="R53" i="31" s="1"/>
  <c r="C54" i="31" s="1"/>
  <c r="K54" i="31" s="1"/>
  <c r="M54" i="31" s="1"/>
  <c r="R54" i="31" s="1"/>
  <c r="C55" i="31" s="1"/>
  <c r="K55" i="31" s="1"/>
  <c r="M55" i="31" s="1"/>
  <c r="R55" i="31" s="1"/>
  <c r="C56" i="31" s="1"/>
  <c r="K56" i="31" s="1"/>
  <c r="M56" i="31" s="1"/>
  <c r="R56" i="31" s="1"/>
  <c r="C57" i="31" s="1"/>
  <c r="K57" i="31" s="1"/>
  <c r="M57" i="31" s="1"/>
  <c r="R57" i="31" s="1"/>
  <c r="C58" i="31" s="1"/>
  <c r="K58" i="31" s="1"/>
  <c r="M58" i="31" s="1"/>
  <c r="R58" i="31" s="1"/>
  <c r="C59" i="31" s="1"/>
  <c r="K59" i="31" s="1"/>
  <c r="M59" i="31" s="1"/>
  <c r="R59" i="31" s="1"/>
  <c r="C60" i="31" s="1"/>
  <c r="K60" i="31" s="1"/>
  <c r="M60" i="31" s="1"/>
  <c r="R60" i="31" s="1"/>
  <c r="C61" i="31" s="1"/>
  <c r="K61" i="31" s="1"/>
  <c r="M61" i="31" s="1"/>
  <c r="R61" i="31" s="1"/>
  <c r="C62" i="31" s="1"/>
  <c r="K62" i="31" s="1"/>
  <c r="M62" i="31" s="1"/>
  <c r="R62" i="31" s="1"/>
  <c r="C63" i="31" s="1"/>
  <c r="K63" i="31" s="1"/>
  <c r="M63" i="31" s="1"/>
  <c r="R63" i="31" s="1"/>
  <c r="C64" i="31" s="1"/>
  <c r="K64" i="31" s="1"/>
  <c r="M64" i="31" s="1"/>
  <c r="R64" i="31" s="1"/>
  <c r="C65" i="31" s="1"/>
  <c r="K65" i="31" s="1"/>
  <c r="M65" i="31" s="1"/>
  <c r="R65" i="31" s="1"/>
  <c r="C66" i="31" s="1"/>
  <c r="K66" i="31" s="1"/>
  <c r="M66" i="31" s="1"/>
  <c r="R66" i="31" s="1"/>
  <c r="C67" i="31" s="1"/>
  <c r="K67" i="31" s="1"/>
  <c r="M67" i="31" s="1"/>
  <c r="R67" i="31" s="1"/>
  <c r="C68" i="31" s="1"/>
  <c r="K68" i="31" s="1"/>
  <c r="M68" i="31" s="1"/>
  <c r="R68" i="31" s="1"/>
  <c r="C69" i="31" s="1"/>
  <c r="K69" i="31" s="1"/>
  <c r="M69" i="31" s="1"/>
  <c r="R69" i="31" s="1"/>
  <c r="C70" i="31" s="1"/>
  <c r="K70" i="31" s="1"/>
  <c r="M70" i="31" s="1"/>
  <c r="R70" i="31" s="1"/>
  <c r="C71" i="31" s="1"/>
  <c r="K71" i="31" s="1"/>
  <c r="M71" i="31" s="1"/>
  <c r="R71" i="31" s="1"/>
  <c r="C72" i="31" s="1"/>
  <c r="K72" i="31" s="1"/>
  <c r="M72" i="31" s="1"/>
  <c r="R72" i="31" s="1"/>
  <c r="C73" i="31" s="1"/>
  <c r="K73" i="31" s="1"/>
  <c r="M73" i="31" s="1"/>
  <c r="R73" i="31" s="1"/>
  <c r="C74" i="31" s="1"/>
  <c r="K74" i="31" s="1"/>
  <c r="M74" i="31" s="1"/>
  <c r="R74" i="31" s="1"/>
  <c r="C75" i="31" s="1"/>
  <c r="K75" i="31" s="1"/>
  <c r="M75" i="31" s="1"/>
  <c r="R75" i="31" s="1"/>
  <c r="C76" i="31" s="1"/>
  <c r="K76" i="31" s="1"/>
  <c r="M76" i="31" s="1"/>
  <c r="R76" i="31" s="1"/>
  <c r="C77" i="31" s="1"/>
  <c r="K77" i="31" s="1"/>
  <c r="M77" i="31" s="1"/>
  <c r="R77" i="31" s="1"/>
  <c r="C78" i="31" s="1"/>
  <c r="K78" i="31" s="1"/>
  <c r="M78" i="31" s="1"/>
  <c r="R78" i="31" s="1"/>
  <c r="C79" i="31" s="1"/>
  <c r="K79" i="31" s="1"/>
  <c r="M79" i="31" s="1"/>
  <c r="R79" i="31" s="1"/>
  <c r="C80" i="31" s="1"/>
  <c r="K80" i="31" s="1"/>
  <c r="M80" i="31" s="1"/>
  <c r="R80" i="31" s="1"/>
  <c r="C81" i="31" s="1"/>
  <c r="K81" i="31" s="1"/>
  <c r="M81" i="31" s="1"/>
  <c r="R81" i="31" s="1"/>
  <c r="C82" i="31" s="1"/>
  <c r="K82" i="31" s="1"/>
  <c r="M82" i="31" s="1"/>
  <c r="R82" i="31" s="1"/>
  <c r="C83" i="31" s="1"/>
  <c r="K83" i="31" s="1"/>
  <c r="M83" i="31" s="1"/>
  <c r="R83" i="31" s="1"/>
  <c r="C84" i="31" s="1"/>
  <c r="K84" i="31" s="1"/>
  <c r="M84" i="31" s="1"/>
  <c r="R84" i="31" s="1"/>
  <c r="C85" i="31" s="1"/>
  <c r="K85" i="31" s="1"/>
  <c r="M85" i="31" s="1"/>
  <c r="R85" i="31" s="1"/>
  <c r="C86" i="31" s="1"/>
  <c r="K86" i="31" s="1"/>
  <c r="M86" i="31" s="1"/>
  <c r="R86" i="31" s="1"/>
  <c r="C87" i="31" s="1"/>
  <c r="K87" i="31" s="1"/>
  <c r="M87" i="31" s="1"/>
  <c r="R87" i="31" s="1"/>
  <c r="C88" i="31" s="1"/>
  <c r="K88" i="31" s="1"/>
  <c r="M88" i="31" s="1"/>
  <c r="R88" i="31" s="1"/>
  <c r="C89" i="31" s="1"/>
  <c r="K89" i="31" s="1"/>
  <c r="M89" i="31" s="1"/>
  <c r="R89" i="31" s="1"/>
  <c r="C90" i="31" s="1"/>
  <c r="K90" i="31" s="1"/>
  <c r="M90" i="31" s="1"/>
  <c r="R90" i="31" s="1"/>
  <c r="C91" i="31" s="1"/>
  <c r="K91" i="31" s="1"/>
  <c r="M91" i="31" s="1"/>
  <c r="R91" i="31" s="1"/>
  <c r="C92" i="31" s="1"/>
  <c r="K92" i="31" s="1"/>
  <c r="M92" i="31" s="1"/>
  <c r="R92" i="31" s="1"/>
  <c r="C93" i="31" s="1"/>
  <c r="K93" i="31" s="1"/>
  <c r="M93" i="31" s="1"/>
  <c r="R93" i="31" s="1"/>
  <c r="C94" i="31" s="1"/>
  <c r="K94" i="31" s="1"/>
  <c r="M94" i="31" s="1"/>
  <c r="R94" i="31" s="1"/>
  <c r="C95" i="31" s="1"/>
  <c r="K95" i="31" s="1"/>
  <c r="M95" i="31" s="1"/>
  <c r="R95" i="31" s="1"/>
  <c r="C96" i="31" s="1"/>
  <c r="K96" i="31" s="1"/>
  <c r="M96" i="31" s="1"/>
  <c r="R96" i="31" s="1"/>
  <c r="C97" i="31" s="1"/>
  <c r="K97" i="31" s="1"/>
  <c r="M97" i="31" s="1"/>
  <c r="R97" i="31" s="1"/>
  <c r="C98" i="31" s="1"/>
  <c r="K98" i="31" s="1"/>
  <c r="M98" i="31" s="1"/>
  <c r="R98" i="31" s="1"/>
  <c r="C99" i="31" s="1"/>
  <c r="K99" i="31" s="1"/>
  <c r="M99" i="31" s="1"/>
  <c r="R99" i="31" s="1"/>
  <c r="C100" i="31" s="1"/>
  <c r="K100" i="31" s="1"/>
  <c r="M100" i="31" s="1"/>
  <c r="R100" i="31" s="1"/>
  <c r="C101" i="31" s="1"/>
  <c r="K101" i="31" s="1"/>
  <c r="M101" i="31" s="1"/>
  <c r="R101" i="31" s="1"/>
  <c r="C102" i="31" s="1"/>
  <c r="K102" i="31" s="1"/>
  <c r="M102" i="31" s="1"/>
  <c r="R102" i="31" s="1"/>
  <c r="C103" i="31" s="1"/>
  <c r="K103" i="31" s="1"/>
  <c r="M103" i="31" s="1"/>
  <c r="R103" i="31" s="1"/>
  <c r="C104" i="31" s="1"/>
  <c r="K104" i="31" s="1"/>
  <c r="M104" i="31" s="1"/>
  <c r="R104" i="31" s="1"/>
  <c r="C105" i="31" s="1"/>
  <c r="K105" i="31" s="1"/>
  <c r="M105" i="31" s="1"/>
  <c r="R105" i="31" s="1"/>
  <c r="C106" i="31" s="1"/>
  <c r="K106" i="31" s="1"/>
  <c r="M106" i="31" s="1"/>
  <c r="R106" i="31" s="1"/>
  <c r="C107" i="31" s="1"/>
  <c r="K107" i="31" s="1"/>
  <c r="M107" i="31" s="1"/>
  <c r="R107" i="31" s="1"/>
  <c r="C108" i="31" s="1"/>
  <c r="K108" i="31" s="1"/>
  <c r="M108" i="31" s="1"/>
  <c r="R108" i="31" s="1"/>
  <c r="C109" i="31" s="1"/>
  <c r="C111" i="28"/>
  <c r="L4" i="42" l="1"/>
  <c r="P4" i="42"/>
  <c r="D4" i="42"/>
  <c r="P2" i="42" s="1"/>
  <c r="G5" i="42"/>
  <c r="C5" i="42"/>
  <c r="E5" i="42"/>
  <c r="T74" i="28"/>
  <c r="I5" i="42" l="1"/>
  <c r="L2" i="17"/>
  <c r="K9" i="17"/>
  <c r="M9" i="17" s="1"/>
  <c r="R9" i="17" s="1"/>
  <c r="K10" i="17"/>
  <c r="M10" i="17"/>
  <c r="R10" i="17"/>
  <c r="T10" i="17"/>
  <c r="C11" i="17"/>
  <c r="K11" i="17"/>
  <c r="M11" i="17"/>
  <c r="R11" i="17"/>
  <c r="C12" i="17" s="1"/>
  <c r="T11" i="17"/>
  <c r="K12" i="17"/>
  <c r="M12" i="17"/>
  <c r="R12" i="17"/>
  <c r="T12" i="17"/>
  <c r="C13" i="17"/>
  <c r="K13" i="17"/>
  <c r="M13" i="17"/>
  <c r="R13" i="17"/>
  <c r="C14" i="17" s="1"/>
  <c r="T13" i="17"/>
  <c r="K14" i="17"/>
  <c r="M14" i="17"/>
  <c r="R14" i="17"/>
  <c r="C15" i="17" s="1"/>
  <c r="T14" i="17"/>
  <c r="K15" i="17"/>
  <c r="M15" i="17"/>
  <c r="R15" i="17"/>
  <c r="C16" i="17" s="1"/>
  <c r="T15" i="17"/>
  <c r="K16" i="17"/>
  <c r="M16" i="17"/>
  <c r="R16" i="17"/>
  <c r="C17" i="17" s="1"/>
  <c r="T16" i="17"/>
  <c r="K17" i="17"/>
  <c r="M17" i="17"/>
  <c r="R17" i="17"/>
  <c r="T17" i="17"/>
  <c r="C18" i="17"/>
  <c r="K18" i="17"/>
  <c r="M18" i="17"/>
  <c r="R18" i="17"/>
  <c r="T18" i="17"/>
  <c r="C19" i="17"/>
  <c r="K19" i="17"/>
  <c r="M19" i="17"/>
  <c r="R19" i="17"/>
  <c r="C20" i="17" s="1"/>
  <c r="T19" i="17"/>
  <c r="K20" i="17"/>
  <c r="M20" i="17"/>
  <c r="R20" i="17"/>
  <c r="T20" i="17"/>
  <c r="C21" i="17"/>
  <c r="K21" i="17"/>
  <c r="M21" i="17"/>
  <c r="R21" i="17"/>
  <c r="C22" i="17" s="1"/>
  <c r="T21" i="17"/>
  <c r="K22" i="17"/>
  <c r="M22" i="17"/>
  <c r="R22" i="17"/>
  <c r="C23" i="17" s="1"/>
  <c r="T22" i="17"/>
  <c r="K23" i="17"/>
  <c r="M23" i="17"/>
  <c r="R23" i="17"/>
  <c r="C24" i="17" s="1"/>
  <c r="T23" i="17"/>
  <c r="K24" i="17"/>
  <c r="M24" i="17"/>
  <c r="R24" i="17"/>
  <c r="C25" i="17" s="1"/>
  <c r="T24" i="17"/>
  <c r="K25" i="17"/>
  <c r="M25" i="17"/>
  <c r="R25" i="17"/>
  <c r="C26" i="17" s="1"/>
  <c r="T25" i="17"/>
  <c r="K26" i="17"/>
  <c r="M26" i="17"/>
  <c r="R26" i="17"/>
  <c r="T26" i="17"/>
  <c r="C27" i="17"/>
  <c r="K27" i="17"/>
  <c r="M27" i="17"/>
  <c r="R27" i="17"/>
  <c r="C28" i="17" s="1"/>
  <c r="T27" i="17"/>
  <c r="K28" i="17"/>
  <c r="M28" i="17"/>
  <c r="R28" i="17"/>
  <c r="T28" i="17"/>
  <c r="C29" i="17"/>
  <c r="K29" i="17"/>
  <c r="M29" i="17"/>
  <c r="R29" i="17"/>
  <c r="C30" i="17" s="1"/>
  <c r="T29" i="17"/>
  <c r="K30" i="17"/>
  <c r="M30" i="17"/>
  <c r="R30" i="17"/>
  <c r="C31" i="17" s="1"/>
  <c r="T30" i="17"/>
  <c r="K31" i="17"/>
  <c r="M31" i="17"/>
  <c r="R31" i="17"/>
  <c r="C32" i="17" s="1"/>
  <c r="T31" i="17"/>
  <c r="K32" i="17"/>
  <c r="M32" i="17"/>
  <c r="R32" i="17"/>
  <c r="C33" i="17" s="1"/>
  <c r="T32" i="17"/>
  <c r="K33" i="17"/>
  <c r="M33" i="17"/>
  <c r="R33" i="17"/>
  <c r="T33" i="17"/>
  <c r="C34" i="17"/>
  <c r="K34" i="17"/>
  <c r="M34" i="17"/>
  <c r="R34" i="17"/>
  <c r="T34" i="17"/>
  <c r="C35" i="17"/>
  <c r="K35" i="17"/>
  <c r="M35" i="17"/>
  <c r="R35" i="17"/>
  <c r="C36" i="17" s="1"/>
  <c r="T35" i="17"/>
  <c r="K36" i="17"/>
  <c r="M36" i="17"/>
  <c r="R36" i="17"/>
  <c r="T36" i="17"/>
  <c r="C37" i="17"/>
  <c r="K37" i="17"/>
  <c r="M37" i="17"/>
  <c r="R37" i="17"/>
  <c r="C38" i="17" s="1"/>
  <c r="T37" i="17"/>
  <c r="K38" i="17"/>
  <c r="M38" i="17"/>
  <c r="R38" i="17"/>
  <c r="C39" i="17" s="1"/>
  <c r="T38" i="17"/>
  <c r="K39" i="17"/>
  <c r="M39" i="17"/>
  <c r="R39" i="17"/>
  <c r="C40" i="17" s="1"/>
  <c r="T39" i="17"/>
  <c r="K40" i="17"/>
  <c r="M40" i="17"/>
  <c r="R40" i="17"/>
  <c r="C41" i="17" s="1"/>
  <c r="T40" i="17"/>
  <c r="K41" i="17"/>
  <c r="M41" i="17"/>
  <c r="R41" i="17"/>
  <c r="C42" i="17" s="1"/>
  <c r="T41" i="17"/>
  <c r="K42" i="17"/>
  <c r="M42" i="17"/>
  <c r="R42" i="17"/>
  <c r="T42" i="17"/>
  <c r="C43" i="17"/>
  <c r="K43" i="17"/>
  <c r="M43" i="17"/>
  <c r="R43" i="17"/>
  <c r="C44" i="17" s="1"/>
  <c r="T43" i="17"/>
  <c r="K44" i="17"/>
  <c r="M44" i="17"/>
  <c r="R44" i="17"/>
  <c r="T44" i="17"/>
  <c r="C45" i="17"/>
  <c r="K45" i="17"/>
  <c r="M45" i="17"/>
  <c r="R45" i="17"/>
  <c r="C46" i="17" s="1"/>
  <c r="T45" i="17"/>
  <c r="K46" i="17"/>
  <c r="M46" i="17"/>
  <c r="R46" i="17"/>
  <c r="C47" i="17" s="1"/>
  <c r="T46" i="17"/>
  <c r="K47" i="17"/>
  <c r="M47" i="17"/>
  <c r="R47" i="17"/>
  <c r="C48" i="17" s="1"/>
  <c r="T47" i="17"/>
  <c r="K48" i="17"/>
  <c r="M48" i="17"/>
  <c r="R48" i="17"/>
  <c r="C49" i="17" s="1"/>
  <c r="T48" i="17"/>
  <c r="K49" i="17"/>
  <c r="M49" i="17"/>
  <c r="R49" i="17"/>
  <c r="T49" i="17"/>
  <c r="C50" i="17"/>
  <c r="K50" i="17"/>
  <c r="M50" i="17"/>
  <c r="R50" i="17"/>
  <c r="T50" i="17"/>
  <c r="C51" i="17"/>
  <c r="K51" i="17"/>
  <c r="M51" i="17"/>
  <c r="R51" i="17"/>
  <c r="C52" i="17" s="1"/>
  <c r="T51" i="17"/>
  <c r="K52" i="17"/>
  <c r="M52" i="17"/>
  <c r="R52" i="17"/>
  <c r="T52" i="17"/>
  <c r="C53" i="17"/>
  <c r="K53" i="17"/>
  <c r="M53" i="17"/>
  <c r="R53" i="17"/>
  <c r="C54" i="17" s="1"/>
  <c r="T53" i="17"/>
  <c r="K54" i="17"/>
  <c r="M54" i="17"/>
  <c r="R54" i="17"/>
  <c r="C55" i="17" s="1"/>
  <c r="T54" i="17"/>
  <c r="K55" i="17"/>
  <c r="M55" i="17"/>
  <c r="R55" i="17"/>
  <c r="C56" i="17" s="1"/>
  <c r="T55" i="17"/>
  <c r="K56" i="17"/>
  <c r="M56" i="17"/>
  <c r="R56" i="17"/>
  <c r="C57" i="17" s="1"/>
  <c r="T56" i="17"/>
  <c r="K57" i="17"/>
  <c r="M57" i="17"/>
  <c r="R57" i="17"/>
  <c r="C58" i="17" s="1"/>
  <c r="T57" i="17"/>
  <c r="K58" i="17"/>
  <c r="M58" i="17"/>
  <c r="R58" i="17"/>
  <c r="T58" i="17"/>
  <c r="C59" i="17"/>
  <c r="K59" i="17"/>
  <c r="M59" i="17"/>
  <c r="R59" i="17"/>
  <c r="C60" i="17" s="1"/>
  <c r="T59" i="17"/>
  <c r="K60" i="17"/>
  <c r="M60" i="17"/>
  <c r="R60" i="17"/>
  <c r="T60" i="17"/>
  <c r="C61" i="17"/>
  <c r="K61" i="17"/>
  <c r="M61" i="17"/>
  <c r="R61" i="17"/>
  <c r="C62" i="17" s="1"/>
  <c r="T61" i="17"/>
  <c r="K62" i="17"/>
  <c r="M62" i="17"/>
  <c r="R62" i="17"/>
  <c r="C63" i="17" s="1"/>
  <c r="T62" i="17"/>
  <c r="K63" i="17"/>
  <c r="M63" i="17"/>
  <c r="R63" i="17"/>
  <c r="C64" i="17" s="1"/>
  <c r="T63" i="17"/>
  <c r="K64" i="17"/>
  <c r="M64" i="17"/>
  <c r="R64" i="17"/>
  <c r="C65" i="17" s="1"/>
  <c r="T64" i="17"/>
  <c r="K65" i="17"/>
  <c r="M65" i="17"/>
  <c r="R65" i="17"/>
  <c r="T65" i="17"/>
  <c r="C66" i="17"/>
  <c r="K66" i="17"/>
  <c r="M66" i="17"/>
  <c r="R66" i="17"/>
  <c r="T66" i="17"/>
  <c r="C67" i="17"/>
  <c r="K67" i="17"/>
  <c r="M67" i="17"/>
  <c r="R67" i="17"/>
  <c r="C68" i="17" s="1"/>
  <c r="T67" i="17"/>
  <c r="K68" i="17"/>
  <c r="M68" i="17"/>
  <c r="R68" i="17"/>
  <c r="T68" i="17"/>
  <c r="C69" i="17"/>
  <c r="K69" i="17"/>
  <c r="M69" i="17"/>
  <c r="R69" i="17"/>
  <c r="C70" i="17" s="1"/>
  <c r="T69" i="17"/>
  <c r="K70" i="17"/>
  <c r="M70" i="17"/>
  <c r="R70" i="17"/>
  <c r="C71" i="17" s="1"/>
  <c r="T70" i="17"/>
  <c r="K71" i="17"/>
  <c r="M71" i="17"/>
  <c r="R71" i="17"/>
  <c r="C72" i="17" s="1"/>
  <c r="T71" i="17"/>
  <c r="K72" i="17"/>
  <c r="M72" i="17"/>
  <c r="R72" i="17"/>
  <c r="C73" i="17" s="1"/>
  <c r="T72" i="17"/>
  <c r="K73" i="17"/>
  <c r="M73" i="17"/>
  <c r="R73" i="17"/>
  <c r="C74" i="17" s="1"/>
  <c r="T73" i="17"/>
  <c r="K74" i="17"/>
  <c r="M74" i="17"/>
  <c r="R74" i="17"/>
  <c r="T74" i="17"/>
  <c r="C75" i="17"/>
  <c r="K75" i="17"/>
  <c r="M75" i="17"/>
  <c r="R75" i="17"/>
  <c r="C76" i="17" s="1"/>
  <c r="T75" i="17"/>
  <c r="K76" i="17"/>
  <c r="M76" i="17"/>
  <c r="R76" i="17"/>
  <c r="T76" i="17"/>
  <c r="C77" i="17"/>
  <c r="K77" i="17"/>
  <c r="M77" i="17"/>
  <c r="R77" i="17"/>
  <c r="C78" i="17" s="1"/>
  <c r="T77" i="17"/>
  <c r="K78" i="17"/>
  <c r="M78" i="17"/>
  <c r="R78" i="17"/>
  <c r="C79" i="17" s="1"/>
  <c r="T78" i="17"/>
  <c r="K79" i="17"/>
  <c r="M79" i="17"/>
  <c r="R79" i="17"/>
  <c r="C80" i="17" s="1"/>
  <c r="T79" i="17"/>
  <c r="K80" i="17"/>
  <c r="M80" i="17"/>
  <c r="R80" i="17"/>
  <c r="C81" i="17" s="1"/>
  <c r="T80" i="17"/>
  <c r="K81" i="17"/>
  <c r="M81" i="17"/>
  <c r="R81" i="17"/>
  <c r="T81" i="17"/>
  <c r="C82" i="17"/>
  <c r="K82" i="17"/>
  <c r="M82" i="17"/>
  <c r="R82" i="17"/>
  <c r="T82" i="17"/>
  <c r="C83" i="17"/>
  <c r="K83" i="17"/>
  <c r="M83" i="17"/>
  <c r="R83" i="17"/>
  <c r="C84" i="17" s="1"/>
  <c r="T83" i="17"/>
  <c r="K84" i="17"/>
  <c r="M84" i="17"/>
  <c r="R84" i="17"/>
  <c r="T84" i="17"/>
  <c r="C85" i="17"/>
  <c r="K85" i="17"/>
  <c r="M85" i="17"/>
  <c r="R85" i="17"/>
  <c r="C86" i="17" s="1"/>
  <c r="T85" i="17"/>
  <c r="K86" i="17"/>
  <c r="M86" i="17"/>
  <c r="R86" i="17"/>
  <c r="C87" i="17" s="1"/>
  <c r="T86" i="17"/>
  <c r="K87" i="17"/>
  <c r="M87" i="17"/>
  <c r="R87" i="17"/>
  <c r="C88" i="17" s="1"/>
  <c r="T87" i="17"/>
  <c r="K88" i="17"/>
  <c r="M88" i="17"/>
  <c r="R88" i="17"/>
  <c r="C89" i="17" s="1"/>
  <c r="T88" i="17"/>
  <c r="K89" i="17"/>
  <c r="M89" i="17"/>
  <c r="R89" i="17"/>
  <c r="C90" i="17" s="1"/>
  <c r="T89" i="17"/>
  <c r="K90" i="17"/>
  <c r="M90" i="17"/>
  <c r="R90" i="17"/>
  <c r="T90" i="17"/>
  <c r="C91" i="17"/>
  <c r="K91" i="17"/>
  <c r="M91" i="17"/>
  <c r="R91" i="17"/>
  <c r="C92" i="17" s="1"/>
  <c r="T91" i="17"/>
  <c r="K92" i="17"/>
  <c r="M92" i="17"/>
  <c r="R92" i="17"/>
  <c r="T92" i="17"/>
  <c r="C93" i="17"/>
  <c r="K93" i="17"/>
  <c r="M93" i="17"/>
  <c r="R93" i="17"/>
  <c r="C94" i="17" s="1"/>
  <c r="T93" i="17"/>
  <c r="K94" i="17"/>
  <c r="M94" i="17"/>
  <c r="R94" i="17"/>
  <c r="C95" i="17" s="1"/>
  <c r="T94" i="17"/>
  <c r="K95" i="17"/>
  <c r="M95" i="17"/>
  <c r="R95" i="17"/>
  <c r="C96" i="17" s="1"/>
  <c r="T95" i="17"/>
  <c r="K96" i="17"/>
  <c r="M96" i="17"/>
  <c r="R96" i="17"/>
  <c r="C97" i="17" s="1"/>
  <c r="T96" i="17"/>
  <c r="K97" i="17"/>
  <c r="M97" i="17"/>
  <c r="R97" i="17"/>
  <c r="T97" i="17"/>
  <c r="C98" i="17"/>
  <c r="K98" i="17"/>
  <c r="M98" i="17"/>
  <c r="R98" i="17"/>
  <c r="T98" i="17"/>
  <c r="C99" i="17"/>
  <c r="K99" i="17"/>
  <c r="M99" i="17"/>
  <c r="R99" i="17"/>
  <c r="C100" i="17" s="1"/>
  <c r="T99" i="17"/>
  <c r="K100" i="17"/>
  <c r="M100" i="17"/>
  <c r="R100" i="17"/>
  <c r="T100" i="17"/>
  <c r="C101" i="17"/>
  <c r="K101" i="17"/>
  <c r="M101" i="17"/>
  <c r="R101" i="17"/>
  <c r="C102" i="17" s="1"/>
  <c r="T101" i="17"/>
  <c r="K102" i="17"/>
  <c r="M102" i="17"/>
  <c r="R102" i="17"/>
  <c r="C103" i="17" s="1"/>
  <c r="T102" i="17"/>
  <c r="K103" i="17"/>
  <c r="M103" i="17"/>
  <c r="R103" i="17"/>
  <c r="C104" i="17" s="1"/>
  <c r="T103" i="17"/>
  <c r="K104" i="17"/>
  <c r="M104" i="17"/>
  <c r="R104" i="17"/>
  <c r="C105" i="17" s="1"/>
  <c r="T104" i="17"/>
  <c r="K105" i="17"/>
  <c r="M105" i="17"/>
  <c r="R105" i="17"/>
  <c r="C106" i="17" s="1"/>
  <c r="T105" i="17"/>
  <c r="K106" i="17"/>
  <c r="M106" i="17"/>
  <c r="R106" i="17"/>
  <c r="T106" i="17"/>
  <c r="C107" i="17"/>
  <c r="K107" i="17"/>
  <c r="M107" i="17"/>
  <c r="R107" i="17"/>
  <c r="C108" i="17" s="1"/>
  <c r="T107" i="17"/>
  <c r="K108" i="17"/>
  <c r="M108" i="17"/>
  <c r="R108" i="17"/>
  <c r="T108" i="17"/>
  <c r="K9" i="28"/>
  <c r="M9" i="28" s="1"/>
  <c r="T9" i="28"/>
  <c r="V9" i="28" s="1"/>
  <c r="T10" i="28"/>
  <c r="V10" i="28" s="1"/>
  <c r="T11" i="28"/>
  <c r="W11" i="28" s="1"/>
  <c r="T12" i="28"/>
  <c r="T13" i="28"/>
  <c r="T14" i="28"/>
  <c r="V14" i="28" s="1"/>
  <c r="T15" i="28"/>
  <c r="V15" i="28" s="1"/>
  <c r="T16" i="28"/>
  <c r="T17" i="28"/>
  <c r="T18" i="28"/>
  <c r="V18" i="28" s="1"/>
  <c r="T19" i="28"/>
  <c r="T20" i="28"/>
  <c r="V20" i="28" s="1"/>
  <c r="T21" i="28"/>
  <c r="T22" i="28"/>
  <c r="T23" i="28"/>
  <c r="V23" i="28"/>
  <c r="T24" i="28"/>
  <c r="V24" i="28"/>
  <c r="T25" i="28"/>
  <c r="W25" i="28" s="1"/>
  <c r="V25" i="28"/>
  <c r="T26" i="28"/>
  <c r="W26" i="28" s="1"/>
  <c r="V26" i="28"/>
  <c r="T27" i="28"/>
  <c r="W27" i="28" s="1"/>
  <c r="V27" i="28"/>
  <c r="T28" i="28"/>
  <c r="V28" i="28"/>
  <c r="T29" i="28"/>
  <c r="V29" i="28"/>
  <c r="T30" i="28"/>
  <c r="W30" i="28" s="1"/>
  <c r="V30" i="28"/>
  <c r="T31" i="28"/>
  <c r="W31" i="28" s="1"/>
  <c r="V31" i="28"/>
  <c r="T32" i="28"/>
  <c r="V32" i="28"/>
  <c r="T33" i="28"/>
  <c r="V33" i="28"/>
  <c r="T34" i="28"/>
  <c r="V34" i="28"/>
  <c r="T35" i="28"/>
  <c r="W35" i="28" s="1"/>
  <c r="V35" i="28"/>
  <c r="T36" i="28"/>
  <c r="V36" i="28"/>
  <c r="T37" i="28"/>
  <c r="V37" i="28"/>
  <c r="T38" i="28"/>
  <c r="V38" i="28"/>
  <c r="T39" i="28"/>
  <c r="V39" i="28"/>
  <c r="T40" i="28"/>
  <c r="V40" i="28"/>
  <c r="T41" i="28"/>
  <c r="V41" i="28"/>
  <c r="T42" i="28"/>
  <c r="W42" i="28" s="1"/>
  <c r="V42" i="28"/>
  <c r="T43" i="28"/>
  <c r="V43" i="28"/>
  <c r="T44" i="28"/>
  <c r="V44" i="28"/>
  <c r="T45" i="28"/>
  <c r="V45" i="28"/>
  <c r="T46" i="28"/>
  <c r="V46" i="28"/>
  <c r="T47" i="28"/>
  <c r="V47" i="28"/>
  <c r="T48" i="28"/>
  <c r="V48" i="28"/>
  <c r="T49" i="28"/>
  <c r="V49" i="28"/>
  <c r="T50" i="28"/>
  <c r="V50" i="28"/>
  <c r="T51" i="28"/>
  <c r="W51" i="28" s="1"/>
  <c r="V51" i="28"/>
  <c r="T52" i="28"/>
  <c r="V52" i="28"/>
  <c r="T53" i="28"/>
  <c r="W53" i="28" s="1"/>
  <c r="V53" i="28"/>
  <c r="T54" i="28"/>
  <c r="W54" i="28" s="1"/>
  <c r="V54" i="28"/>
  <c r="T55" i="28"/>
  <c r="W55" i="28" s="1"/>
  <c r="V55" i="28"/>
  <c r="T56" i="28"/>
  <c r="V56" i="28"/>
  <c r="T57" i="28"/>
  <c r="W57" i="28" s="1"/>
  <c r="V57" i="28"/>
  <c r="T58" i="28"/>
  <c r="V58" i="28"/>
  <c r="T59" i="28"/>
  <c r="V59" i="28"/>
  <c r="T60" i="28"/>
  <c r="W60" i="28" s="1"/>
  <c r="V60" i="28"/>
  <c r="T61" i="28"/>
  <c r="V61" i="28"/>
  <c r="T62" i="28"/>
  <c r="V62" i="28"/>
  <c r="T63" i="28"/>
  <c r="V63" i="28"/>
  <c r="T64" i="28"/>
  <c r="V64" i="28"/>
  <c r="T65" i="28"/>
  <c r="V65" i="28"/>
  <c r="T66" i="28"/>
  <c r="V66" i="28"/>
  <c r="T67" i="28"/>
  <c r="V67" i="28"/>
  <c r="T68" i="28"/>
  <c r="W68" i="28" s="1"/>
  <c r="V68" i="28"/>
  <c r="T69" i="28"/>
  <c r="V69" i="28"/>
  <c r="T70" i="28"/>
  <c r="V70" i="28"/>
  <c r="T71" i="28"/>
  <c r="V71" i="28"/>
  <c r="T72" i="28"/>
  <c r="V72" i="28"/>
  <c r="T73" i="28"/>
  <c r="V73" i="28"/>
  <c r="V74" i="28"/>
  <c r="T75" i="28"/>
  <c r="W75" i="28" s="1"/>
  <c r="V75" i="28"/>
  <c r="T76" i="28"/>
  <c r="V76" i="28"/>
  <c r="T77" i="28"/>
  <c r="W77" i="28" s="1"/>
  <c r="V77" i="28"/>
  <c r="T78" i="28"/>
  <c r="V78" i="28"/>
  <c r="T79" i="28"/>
  <c r="V79" i="28"/>
  <c r="T80" i="28"/>
  <c r="W80" i="28" s="1"/>
  <c r="V80" i="28"/>
  <c r="T81" i="28"/>
  <c r="V81" i="28"/>
  <c r="T82" i="28"/>
  <c r="V82" i="28"/>
  <c r="T83" i="28"/>
  <c r="V83" i="28"/>
  <c r="T84" i="28"/>
  <c r="V84" i="28"/>
  <c r="T85" i="28"/>
  <c r="W85" i="28" s="1"/>
  <c r="V85" i="28"/>
  <c r="T86" i="28"/>
  <c r="W86" i="28" s="1"/>
  <c r="V86" i="28"/>
  <c r="T87" i="28"/>
  <c r="W87" i="28" s="1"/>
  <c r="V87" i="28"/>
  <c r="T88" i="28"/>
  <c r="V88" i="28"/>
  <c r="T89" i="28"/>
  <c r="V89" i="28"/>
  <c r="T90" i="28"/>
  <c r="V90" i="28"/>
  <c r="T91" i="28"/>
  <c r="V91" i="28"/>
  <c r="T92" i="28"/>
  <c r="W92" i="28" s="1"/>
  <c r="V92" i="28"/>
  <c r="T93" i="28"/>
  <c r="V93" i="28"/>
  <c r="T94" i="28"/>
  <c r="V94" i="28"/>
  <c r="T95" i="28"/>
  <c r="W95" i="28" s="1"/>
  <c r="V95" i="28"/>
  <c r="T96" i="28"/>
  <c r="V96" i="28"/>
  <c r="T97" i="28"/>
  <c r="V97" i="28"/>
  <c r="T98" i="28"/>
  <c r="V98" i="28"/>
  <c r="T99" i="28"/>
  <c r="V99" i="28"/>
  <c r="T100" i="28"/>
  <c r="V100" i="28"/>
  <c r="T101" i="28"/>
  <c r="V101" i="28"/>
  <c r="T102" i="28"/>
  <c r="V102" i="28"/>
  <c r="T103" i="28"/>
  <c r="V103" i="28"/>
  <c r="T104" i="28"/>
  <c r="V104" i="28"/>
  <c r="T105" i="28"/>
  <c r="V105" i="28"/>
  <c r="T106" i="28"/>
  <c r="V106" i="28"/>
  <c r="T107" i="28"/>
  <c r="V107" i="28"/>
  <c r="V108" i="28"/>
  <c r="P2" i="17" l="1"/>
  <c r="W76" i="28"/>
  <c r="V16" i="28"/>
  <c r="G5" i="17"/>
  <c r="D4" i="17"/>
  <c r="T9" i="17"/>
  <c r="H4" i="17" s="1"/>
  <c r="C10" i="17"/>
  <c r="E5" i="17"/>
  <c r="C5" i="17"/>
  <c r="W52" i="28"/>
  <c r="V21" i="28"/>
  <c r="V22" i="28" s="1"/>
  <c r="W69" i="28"/>
  <c r="W70" i="28" s="1"/>
  <c r="W71" i="28" s="1"/>
  <c r="W72" i="28" s="1"/>
  <c r="W73" i="28" s="1"/>
  <c r="W74" i="28" s="1"/>
  <c r="W93" i="28"/>
  <c r="W94" i="28" s="1"/>
  <c r="R9" i="28"/>
  <c r="C10" i="28" s="1"/>
  <c r="K10" i="28" s="1"/>
  <c r="M10" i="28" s="1"/>
  <c r="R10" i="28" s="1"/>
  <c r="C11" i="28" s="1"/>
  <c r="K11" i="28" s="1"/>
  <c r="M11" i="28" s="1"/>
  <c r="R11" i="28" s="1"/>
  <c r="C12" i="28" s="1"/>
  <c r="K12" i="28" s="1"/>
  <c r="M12" i="28" s="1"/>
  <c r="R12" i="28" s="1"/>
  <c r="C13" i="28" s="1"/>
  <c r="K13" i="28" s="1"/>
  <c r="M13" i="28" s="1"/>
  <c r="R13" i="28" s="1"/>
  <c r="C14" i="28" s="1"/>
  <c r="K14" i="28" s="1"/>
  <c r="M14" i="28" s="1"/>
  <c r="R14" i="28" s="1"/>
  <c r="C15" i="28" s="1"/>
  <c r="K15" i="28" s="1"/>
  <c r="M15" i="28" s="1"/>
  <c r="R15" i="28" s="1"/>
  <c r="C16" i="28" s="1"/>
  <c r="K16" i="28" s="1"/>
  <c r="M16" i="28" s="1"/>
  <c r="R16" i="28" s="1"/>
  <c r="C17" i="28" s="1"/>
  <c r="K17" i="28" s="1"/>
  <c r="M17" i="28" s="1"/>
  <c r="R17" i="28" s="1"/>
  <c r="C18" i="28" s="1"/>
  <c r="K18" i="28" s="1"/>
  <c r="M18" i="28" s="1"/>
  <c r="R18" i="28" s="1"/>
  <c r="C19" i="28" s="1"/>
  <c r="K19" i="28" s="1"/>
  <c r="M19" i="28" s="1"/>
  <c r="R19" i="28" s="1"/>
  <c r="C20" i="28" s="1"/>
  <c r="K20" i="28" s="1"/>
  <c r="M20" i="28" s="1"/>
  <c r="R20" i="28" s="1"/>
  <c r="C21" i="28" s="1"/>
  <c r="K21" i="28" s="1"/>
  <c r="M21" i="28" s="1"/>
  <c r="R21" i="28" s="1"/>
  <c r="C22" i="28" s="1"/>
  <c r="K22" i="28" s="1"/>
  <c r="M22" i="28" s="1"/>
  <c r="R22" i="28" s="1"/>
  <c r="C23" i="28" s="1"/>
  <c r="K23" i="28" s="1"/>
  <c r="M23" i="28" s="1"/>
  <c r="R23" i="28" s="1"/>
  <c r="C24" i="28" s="1"/>
  <c r="K24" i="28" s="1"/>
  <c r="M24" i="28" s="1"/>
  <c r="R24" i="28" s="1"/>
  <c r="C25" i="28" s="1"/>
  <c r="K25" i="28" s="1"/>
  <c r="M25" i="28" s="1"/>
  <c r="R25" i="28" s="1"/>
  <c r="C26" i="28" s="1"/>
  <c r="K26" i="28" s="1"/>
  <c r="M26" i="28" s="1"/>
  <c r="R26" i="28" s="1"/>
  <c r="C27" i="28" s="1"/>
  <c r="K27" i="28" s="1"/>
  <c r="M27" i="28" s="1"/>
  <c r="R27" i="28" s="1"/>
  <c r="C28" i="28" s="1"/>
  <c r="K28" i="28" s="1"/>
  <c r="M28" i="28" s="1"/>
  <c r="R28" i="28" s="1"/>
  <c r="C29" i="28" s="1"/>
  <c r="K29" i="28" s="1"/>
  <c r="M29" i="28" s="1"/>
  <c r="R29" i="28" s="1"/>
  <c r="C30" i="28" s="1"/>
  <c r="K30" i="28" s="1"/>
  <c r="M30" i="28" s="1"/>
  <c r="R30" i="28" s="1"/>
  <c r="C31" i="28" s="1"/>
  <c r="K31" i="28" s="1"/>
  <c r="M31" i="28" s="1"/>
  <c r="R31" i="28" s="1"/>
  <c r="C32" i="28" s="1"/>
  <c r="K32" i="28" s="1"/>
  <c r="M32" i="28" s="1"/>
  <c r="R32" i="28" s="1"/>
  <c r="C33" i="28" s="1"/>
  <c r="K33" i="28" s="1"/>
  <c r="M33" i="28" s="1"/>
  <c r="R33" i="28" s="1"/>
  <c r="C34" i="28" s="1"/>
  <c r="K34" i="28" s="1"/>
  <c r="M34" i="28" s="1"/>
  <c r="R34" i="28" s="1"/>
  <c r="C35" i="28" s="1"/>
  <c r="K35" i="28" s="1"/>
  <c r="M35" i="28" s="1"/>
  <c r="R35" i="28" s="1"/>
  <c r="C36" i="28" s="1"/>
  <c r="K36" i="28" s="1"/>
  <c r="M36" i="28" s="1"/>
  <c r="R36" i="28" s="1"/>
  <c r="C37" i="28" s="1"/>
  <c r="K37" i="28" s="1"/>
  <c r="M37" i="28" s="1"/>
  <c r="R37" i="28" s="1"/>
  <c r="C38" i="28" s="1"/>
  <c r="K38" i="28" s="1"/>
  <c r="M38" i="28" s="1"/>
  <c r="R38" i="28" s="1"/>
  <c r="C39" i="28" s="1"/>
  <c r="K39" i="28" s="1"/>
  <c r="M39" i="28" s="1"/>
  <c r="R39" i="28" s="1"/>
  <c r="C40" i="28" s="1"/>
  <c r="K40" i="28" s="1"/>
  <c r="M40" i="28" s="1"/>
  <c r="R40" i="28" s="1"/>
  <c r="C41" i="28" s="1"/>
  <c r="K41" i="28" s="1"/>
  <c r="M41" i="28" s="1"/>
  <c r="R41" i="28" s="1"/>
  <c r="C42" i="28" s="1"/>
  <c r="K42" i="28" s="1"/>
  <c r="M42" i="28" s="1"/>
  <c r="R42" i="28" s="1"/>
  <c r="C43" i="28" s="1"/>
  <c r="K43" i="28" s="1"/>
  <c r="M43" i="28" s="1"/>
  <c r="R43" i="28" s="1"/>
  <c r="C44" i="28" s="1"/>
  <c r="K44" i="28" s="1"/>
  <c r="M44" i="28" s="1"/>
  <c r="R44" i="28" s="1"/>
  <c r="C45" i="28" s="1"/>
  <c r="W28" i="28"/>
  <c r="W29" i="28" s="1"/>
  <c r="W81" i="28"/>
  <c r="W82" i="28" s="1"/>
  <c r="W56" i="28"/>
  <c r="W83" i="28"/>
  <c r="W78" i="28"/>
  <c r="W79" i="28" s="1"/>
  <c r="W61" i="28"/>
  <c r="W62" i="28" s="1"/>
  <c r="W63" i="28" s="1"/>
  <c r="W64" i="28" s="1"/>
  <c r="W65" i="28" s="1"/>
  <c r="W66" i="28" s="1"/>
  <c r="W67" i="28" s="1"/>
  <c r="W43" i="28"/>
  <c r="W44" i="28" s="1"/>
  <c r="W45" i="28" s="1"/>
  <c r="W46" i="28" s="1"/>
  <c r="W47" i="28" s="1"/>
  <c r="W48" i="28" s="1"/>
  <c r="W49" i="28" s="1"/>
  <c r="W50" i="28" s="1"/>
  <c r="W96" i="28"/>
  <c r="W97" i="28" s="1"/>
  <c r="W98" i="28" s="1"/>
  <c r="W99" i="28" s="1"/>
  <c r="W100" i="28" s="1"/>
  <c r="W101" i="28" s="1"/>
  <c r="W102" i="28" s="1"/>
  <c r="W103" i="28" s="1"/>
  <c r="W104" i="28" s="1"/>
  <c r="W105" i="28" s="1"/>
  <c r="W106" i="28" s="1"/>
  <c r="W107" i="28" s="1"/>
  <c r="W108" i="28" s="1"/>
  <c r="W88" i="28"/>
  <c r="W89" i="28" s="1"/>
  <c r="W90" i="28" s="1"/>
  <c r="W91" i="28" s="1"/>
  <c r="W58" i="28"/>
  <c r="W59" i="28" s="1"/>
  <c r="W36" i="28"/>
  <c r="W37" i="28" s="1"/>
  <c r="W38" i="28" s="1"/>
  <c r="W39" i="28" s="1"/>
  <c r="W40" i="28" s="1"/>
  <c r="W41" i="28" s="1"/>
  <c r="W32" i="28"/>
  <c r="W33" i="28" s="1"/>
  <c r="W34" i="28" s="1"/>
  <c r="V19" i="28"/>
  <c r="W84" i="28"/>
  <c r="W23" i="28"/>
  <c r="W24" i="28" s="1"/>
  <c r="W22" i="28"/>
  <c r="W21" i="28"/>
  <c r="W19" i="28"/>
  <c r="W20" i="28" s="1"/>
  <c r="V17" i="28"/>
  <c r="W16" i="28"/>
  <c r="W17" i="28" s="1"/>
  <c r="W18" i="28" s="1"/>
  <c r="W15" i="28"/>
  <c r="W13" i="28"/>
  <c r="W14" i="28" s="1"/>
  <c r="W12" i="28"/>
  <c r="V11" i="28"/>
  <c r="V12" i="28" s="1"/>
  <c r="V13" i="28" s="1"/>
  <c r="H4" i="28"/>
  <c r="W9" i="28"/>
  <c r="W10" i="28" s="1"/>
  <c r="I5" i="17" l="1"/>
  <c r="G5" i="36"/>
  <c r="C5" i="36"/>
  <c r="P4" i="36"/>
  <c r="D4" i="36"/>
  <c r="P2" i="36" s="1"/>
  <c r="E5" i="36"/>
  <c r="P4" i="17"/>
  <c r="L4" i="17"/>
  <c r="K45" i="28"/>
  <c r="M45" i="28" s="1"/>
  <c r="R45" i="28" s="1"/>
  <c r="L5" i="28"/>
  <c r="P5" i="28"/>
  <c r="I5" i="36" l="1"/>
  <c r="L4" i="36"/>
  <c r="C46" i="28"/>
  <c r="K46" i="28" l="1"/>
  <c r="M46" i="28" s="1"/>
  <c r="R46" i="28" s="1"/>
  <c r="C47" i="28" l="1"/>
  <c r="P4" i="31" l="1"/>
  <c r="K47" i="28"/>
  <c r="M47" i="28" s="1"/>
  <c r="R47" i="28" s="1"/>
  <c r="L4" i="31" l="1"/>
  <c r="D4" i="31"/>
  <c r="P2" i="31" s="1"/>
  <c r="E5" i="31"/>
  <c r="G5" i="31"/>
  <c r="C5" i="31"/>
  <c r="C48" i="28"/>
  <c r="I5" i="31" l="1"/>
  <c r="K48" i="28"/>
  <c r="M48" i="28" s="1"/>
  <c r="R48" i="28" s="1"/>
  <c r="C49" i="28" l="1"/>
  <c r="K49" i="28" l="1"/>
  <c r="M49" i="28" s="1"/>
  <c r="R49" i="28" s="1"/>
  <c r="C50" i="28" l="1"/>
  <c r="K50" i="28" l="1"/>
  <c r="M50" i="28" s="1"/>
  <c r="R50" i="28" s="1"/>
  <c r="C51" i="28" s="1"/>
  <c r="K51" i="28" s="1"/>
  <c r="M51" i="28" s="1"/>
  <c r="R51" i="28" s="1"/>
  <c r="C52" i="28" s="1"/>
  <c r="K52" i="28" s="1"/>
  <c r="M52" i="28" s="1"/>
  <c r="R52" i="28" s="1"/>
  <c r="C53" i="28" s="1"/>
  <c r="K53" i="28" s="1"/>
  <c r="M53" i="28" s="1"/>
  <c r="R53" i="28" s="1"/>
  <c r="C54" i="28" s="1"/>
  <c r="K54" i="28" s="1"/>
  <c r="M54" i="28" s="1"/>
  <c r="R54" i="28" s="1"/>
  <c r="C55" i="28" s="1"/>
  <c r="K55" i="28" s="1"/>
  <c r="M55" i="28" s="1"/>
  <c r="R55" i="28" s="1"/>
  <c r="C56" i="28" s="1"/>
  <c r="K56" i="28" s="1"/>
  <c r="M56" i="28" s="1"/>
  <c r="R56" i="28" s="1"/>
  <c r="C57" i="28" s="1"/>
  <c r="K57" i="28" s="1"/>
  <c r="M57" i="28" s="1"/>
  <c r="R57" i="28" s="1"/>
  <c r="C58" i="28" s="1"/>
  <c r="K58" i="28" s="1"/>
  <c r="M58" i="28" s="1"/>
  <c r="R58" i="28" s="1"/>
  <c r="C59" i="28" s="1"/>
  <c r="K59" i="28" s="1"/>
  <c r="M59" i="28" s="1"/>
  <c r="R59" i="28" s="1"/>
  <c r="C60" i="28" s="1"/>
  <c r="K60" i="28" s="1"/>
  <c r="M60" i="28" s="1"/>
  <c r="R60" i="28" s="1"/>
  <c r="C61" i="28" s="1"/>
  <c r="K61" i="28" s="1"/>
  <c r="M61" i="28" s="1"/>
  <c r="R61" i="28" s="1"/>
  <c r="C62" i="28" s="1"/>
  <c r="K62" i="28" s="1"/>
  <c r="M62" i="28" s="1"/>
  <c r="R62" i="28" s="1"/>
  <c r="C63" i="28" s="1"/>
  <c r="K63" i="28" s="1"/>
  <c r="M63" i="28" s="1"/>
  <c r="R63" i="28" s="1"/>
  <c r="C64" i="28" s="1"/>
  <c r="K64" i="28" s="1"/>
  <c r="M64" i="28" s="1"/>
  <c r="R64" i="28" s="1"/>
  <c r="C65" i="28" s="1"/>
  <c r="K65" i="28" s="1"/>
  <c r="M65" i="28" s="1"/>
  <c r="R65" i="28" s="1"/>
  <c r="C66" i="28" s="1"/>
  <c r="K66" i="28" s="1"/>
  <c r="M66" i="28" s="1"/>
  <c r="R66" i="28" s="1"/>
  <c r="C67" i="28" s="1"/>
  <c r="K67" i="28" s="1"/>
  <c r="M67" i="28" s="1"/>
  <c r="R67" i="28" s="1"/>
  <c r="C68" i="28" s="1"/>
  <c r="K68" i="28" s="1"/>
  <c r="M68" i="28" s="1"/>
  <c r="R68" i="28" s="1"/>
  <c r="C69" i="28" s="1"/>
  <c r="K69" i="28" s="1"/>
  <c r="M69" i="28" s="1"/>
  <c r="R69" i="28" s="1"/>
  <c r="C70" i="28" s="1"/>
  <c r="K70" i="28" s="1"/>
  <c r="M70" i="28" s="1"/>
  <c r="R70" i="28" s="1"/>
  <c r="C71" i="28" s="1"/>
  <c r="K71" i="28" s="1"/>
  <c r="M71" i="28" s="1"/>
  <c r="R71" i="28" s="1"/>
  <c r="C72" i="28" s="1"/>
  <c r="K72" i="28" s="1"/>
  <c r="M72" i="28" s="1"/>
  <c r="R72" i="28" s="1"/>
  <c r="C73" i="28" s="1"/>
  <c r="K73" i="28" s="1"/>
  <c r="M73" i="28" s="1"/>
  <c r="R73" i="28" s="1"/>
  <c r="C74" i="28" s="1"/>
  <c r="K74" i="28" s="1"/>
  <c r="M74" i="28" s="1"/>
  <c r="R74" i="28" s="1"/>
  <c r="C75" i="28" s="1"/>
  <c r="K75" i="28" s="1"/>
  <c r="M75" i="28" s="1"/>
  <c r="R75" i="28" s="1"/>
  <c r="C76" i="28" s="1"/>
  <c r="K76" i="28" s="1"/>
  <c r="M76" i="28" s="1"/>
  <c r="R76" i="28" s="1"/>
  <c r="C77" i="28" s="1"/>
  <c r="K77" i="28" s="1"/>
  <c r="M77" i="28" s="1"/>
  <c r="R77" i="28" s="1"/>
  <c r="C78" i="28" s="1"/>
  <c r="K78" i="28" s="1"/>
  <c r="M78" i="28" s="1"/>
  <c r="R78" i="28" s="1"/>
  <c r="C79" i="28" s="1"/>
  <c r="K79" i="28" s="1"/>
  <c r="M79" i="28" s="1"/>
  <c r="R79" i="28" s="1"/>
  <c r="C80" i="28" s="1"/>
  <c r="K80" i="28" s="1"/>
  <c r="M80" i="28" s="1"/>
  <c r="R80" i="28" s="1"/>
  <c r="C81" i="28" s="1"/>
  <c r="K81" i="28" s="1"/>
  <c r="M81" i="28" s="1"/>
  <c r="R81" i="28" s="1"/>
  <c r="C82" i="28" s="1"/>
  <c r="K82" i="28" s="1"/>
  <c r="M82" i="28" s="1"/>
  <c r="R82" i="28" s="1"/>
  <c r="C83" i="28" s="1"/>
  <c r="K83" i="28" s="1"/>
  <c r="M83" i="28" s="1"/>
  <c r="R83" i="28" s="1"/>
  <c r="C84" i="28" s="1"/>
  <c r="K84" i="28" s="1"/>
  <c r="M84" i="28" s="1"/>
  <c r="R84" i="28" s="1"/>
  <c r="C85" i="28" s="1"/>
  <c r="K85" i="28" s="1"/>
  <c r="M85" i="28" s="1"/>
  <c r="R85" i="28" s="1"/>
  <c r="C86" i="28" s="1"/>
  <c r="K86" i="28" s="1"/>
  <c r="M86" i="28" s="1"/>
  <c r="R86" i="28" s="1"/>
  <c r="C87" i="28" s="1"/>
  <c r="K87" i="28" s="1"/>
  <c r="M87" i="28" s="1"/>
  <c r="R87" i="28" s="1"/>
  <c r="C88" i="28" s="1"/>
  <c r="K88" i="28" s="1"/>
  <c r="M88" i="28" s="1"/>
  <c r="R88" i="28" s="1"/>
  <c r="C89" i="28" s="1"/>
  <c r="K89" i="28" s="1"/>
  <c r="M89" i="28" s="1"/>
  <c r="R89" i="28" s="1"/>
  <c r="C90" i="28" s="1"/>
  <c r="K90" i="28" s="1"/>
  <c r="M90" i="28" s="1"/>
  <c r="R90" i="28" s="1"/>
  <c r="C91" i="28" s="1"/>
  <c r="K91" i="28" s="1"/>
  <c r="M91" i="28" s="1"/>
  <c r="R91" i="28" s="1"/>
  <c r="C92" i="28" s="1"/>
  <c r="K92" i="28" s="1"/>
  <c r="M92" i="28" s="1"/>
  <c r="R92" i="28" s="1"/>
  <c r="C93" i="28" s="1"/>
  <c r="K93" i="28" s="1"/>
  <c r="M93" i="28" s="1"/>
  <c r="R93" i="28" s="1"/>
  <c r="C94" i="28" s="1"/>
  <c r="K94" i="28" s="1"/>
  <c r="M94" i="28" s="1"/>
  <c r="R94" i="28" s="1"/>
  <c r="C95" i="28" s="1"/>
  <c r="K95" i="28" s="1"/>
  <c r="M95" i="28" s="1"/>
  <c r="R95" i="28" s="1"/>
  <c r="C96" i="28" s="1"/>
  <c r="K96" i="28" s="1"/>
  <c r="M96" i="28" s="1"/>
  <c r="R96" i="28" s="1"/>
  <c r="C97" i="28" s="1"/>
  <c r="K97" i="28" s="1"/>
  <c r="M97" i="28" s="1"/>
  <c r="R97" i="28" s="1"/>
  <c r="C98" i="28" s="1"/>
  <c r="K98" i="28" s="1"/>
  <c r="M98" i="28" s="1"/>
  <c r="R98" i="28" s="1"/>
  <c r="C99" i="28" s="1"/>
  <c r="K99" i="28" s="1"/>
  <c r="M99" i="28" s="1"/>
  <c r="R99" i="28" s="1"/>
  <c r="C100" i="28" s="1"/>
  <c r="K100" i="28" s="1"/>
  <c r="M100" i="28" s="1"/>
  <c r="R100" i="28" s="1"/>
  <c r="C101" i="28" s="1"/>
  <c r="K101" i="28" s="1"/>
  <c r="M101" i="28" s="1"/>
  <c r="R101" i="28" s="1"/>
  <c r="C102" i="28" s="1"/>
  <c r="K102" i="28" s="1"/>
  <c r="M102" i="28" s="1"/>
  <c r="R102" i="28" s="1"/>
  <c r="C103" i="28" s="1"/>
  <c r="K103" i="28" s="1"/>
  <c r="M103" i="28" s="1"/>
  <c r="R103" i="28" s="1"/>
  <c r="C104" i="28" s="1"/>
  <c r="K104" i="28" s="1"/>
  <c r="M104" i="28" s="1"/>
  <c r="R104" i="28" s="1"/>
  <c r="C105" i="28" s="1"/>
  <c r="K105" i="28" s="1"/>
  <c r="M105" i="28" s="1"/>
  <c r="R105" i="28" s="1"/>
  <c r="C106" i="28" s="1"/>
  <c r="K106" i="28" s="1"/>
  <c r="M106" i="28" s="1"/>
  <c r="R106" i="28" s="1"/>
  <c r="C107" i="28" s="1"/>
  <c r="K107" i="28" s="1"/>
  <c r="M107" i="28" s="1"/>
  <c r="R107" i="28" s="1"/>
  <c r="C108" i="28" s="1"/>
  <c r="K108" i="28" s="1"/>
  <c r="M108" i="28" s="1"/>
  <c r="R108" i="28" s="1"/>
  <c r="C109" i="28" s="1"/>
  <c r="K109" i="28" s="1"/>
  <c r="M109" i="28" s="1"/>
  <c r="R109" i="28" s="1"/>
  <c r="C110" i="28" l="1"/>
  <c r="L4" i="28" s="1"/>
  <c r="P4" i="28"/>
  <c r="E5" i="28"/>
  <c r="D4" i="28"/>
  <c r="P2" i="28" s="1"/>
  <c r="G5" i="28"/>
  <c r="C5" i="28"/>
  <c r="I5" i="28" s="1"/>
  <c r="K10" i="35"/>
  <c r="M10" i="35" s="1"/>
  <c r="C11" i="35" l="1"/>
  <c r="K11" i="35" l="1"/>
  <c r="M11" i="35" s="1"/>
  <c r="R11" i="35" s="1"/>
  <c r="C12" i="35" l="1"/>
  <c r="K12" i="35" l="1"/>
  <c r="M12" i="35" s="1"/>
  <c r="R12" i="35" s="1"/>
  <c r="C13" i="35" l="1"/>
  <c r="K13" i="35" l="1"/>
  <c r="M13" i="35" s="1"/>
  <c r="R13" i="35" s="1"/>
  <c r="C14" i="35" l="1"/>
  <c r="K14" i="35" l="1"/>
  <c r="M14" i="35" s="1"/>
  <c r="R14" i="35" s="1"/>
  <c r="C15" i="35" l="1"/>
  <c r="K15" i="35" l="1"/>
  <c r="M15" i="35" s="1"/>
  <c r="R15" i="35" s="1"/>
  <c r="C16" i="35" s="1"/>
  <c r="K16" i="35" s="1"/>
  <c r="M16" i="35" s="1"/>
  <c r="R16" i="35" s="1"/>
  <c r="C17" i="35" s="1"/>
  <c r="K17" i="35" s="1"/>
  <c r="M17" i="35" s="1"/>
  <c r="R17" i="35" s="1"/>
  <c r="C18" i="35" s="1"/>
  <c r="K18" i="35" s="1"/>
  <c r="M18" i="35" s="1"/>
  <c r="R18" i="35" s="1"/>
  <c r="C19" i="35" s="1"/>
  <c r="K19" i="35" s="1"/>
  <c r="M19" i="35" s="1"/>
  <c r="R19" i="35" s="1"/>
  <c r="C20" i="35" s="1"/>
  <c r="K20" i="35" s="1"/>
  <c r="M20" i="35" s="1"/>
  <c r="R20" i="35" s="1"/>
  <c r="C21" i="35" s="1"/>
  <c r="K21" i="35" s="1"/>
  <c r="M21" i="35" s="1"/>
  <c r="R21" i="35" s="1"/>
  <c r="C22" i="35" s="1"/>
  <c r="K22" i="35" s="1"/>
  <c r="M22" i="35" s="1"/>
  <c r="R22" i="35" s="1"/>
  <c r="C23" i="35" s="1"/>
  <c r="K23" i="35" s="1"/>
  <c r="M23" i="35" s="1"/>
  <c r="R23" i="35" s="1"/>
  <c r="C24" i="35" s="1"/>
  <c r="K24" i="35" s="1"/>
  <c r="M24" i="35" s="1"/>
  <c r="R24" i="35" s="1"/>
  <c r="C25" i="35" s="1"/>
  <c r="K25" i="35" s="1"/>
  <c r="M25" i="35" s="1"/>
  <c r="R25" i="35" s="1"/>
  <c r="C26" i="35" s="1"/>
  <c r="K26" i="35" s="1"/>
  <c r="M26" i="35" s="1"/>
  <c r="R26" i="35" s="1"/>
  <c r="C27" i="35" s="1"/>
  <c r="K27" i="35" s="1"/>
  <c r="M27" i="35" s="1"/>
  <c r="R27" i="35" s="1"/>
  <c r="C28" i="35" s="1"/>
  <c r="K28" i="35" s="1"/>
  <c r="M28" i="35" s="1"/>
  <c r="R28" i="35" s="1"/>
  <c r="C29" i="35" s="1"/>
  <c r="K29" i="35" s="1"/>
  <c r="M29" i="35" s="1"/>
  <c r="R29" i="35" s="1"/>
  <c r="C30" i="35" s="1"/>
  <c r="K30" i="35" s="1"/>
  <c r="M30" i="35" s="1"/>
  <c r="R30" i="35" s="1"/>
  <c r="C31" i="35" s="1"/>
  <c r="K31" i="35" s="1"/>
  <c r="M31" i="35" s="1"/>
  <c r="R31" i="35" s="1"/>
  <c r="C32" i="35" s="1"/>
  <c r="K32" i="35" s="1"/>
  <c r="M32" i="35" s="1"/>
  <c r="R32" i="35" s="1"/>
  <c r="C33" i="35" s="1"/>
  <c r="K33" i="35" s="1"/>
  <c r="M33" i="35" s="1"/>
  <c r="R33" i="35" s="1"/>
  <c r="C34" i="35" s="1"/>
  <c r="K34" i="35" s="1"/>
  <c r="M34" i="35" s="1"/>
  <c r="R34" i="35" s="1"/>
  <c r="C35" i="35" s="1"/>
  <c r="K35" i="35" s="1"/>
  <c r="M35" i="35" s="1"/>
  <c r="R35" i="35" s="1"/>
  <c r="C36" i="35" s="1"/>
  <c r="K36" i="35" s="1"/>
  <c r="M36" i="35" s="1"/>
  <c r="R36" i="35" s="1"/>
  <c r="C37" i="35" s="1"/>
  <c r="K37" i="35" s="1"/>
  <c r="M37" i="35" s="1"/>
  <c r="R37" i="35" s="1"/>
  <c r="C38" i="35" s="1"/>
  <c r="K38" i="35" s="1"/>
  <c r="M38" i="35" s="1"/>
  <c r="R38" i="35" s="1"/>
  <c r="C39" i="35" s="1"/>
  <c r="K39" i="35" s="1"/>
  <c r="M39" i="35" s="1"/>
  <c r="R39" i="35" s="1"/>
  <c r="C40" i="35" s="1"/>
  <c r="K40" i="35" s="1"/>
  <c r="M40" i="35" s="1"/>
  <c r="R40" i="35" s="1"/>
  <c r="C41" i="35" s="1"/>
  <c r="K41" i="35" s="1"/>
  <c r="M41" i="35" s="1"/>
  <c r="R41" i="35" s="1"/>
  <c r="C42" i="35" s="1"/>
  <c r="K42" i="35" s="1"/>
  <c r="M42" i="35" s="1"/>
  <c r="R42" i="35" s="1"/>
  <c r="C43" i="35" s="1"/>
  <c r="K43" i="35" s="1"/>
  <c r="M43" i="35" s="1"/>
  <c r="R43" i="35" s="1"/>
  <c r="C44" i="35" s="1"/>
  <c r="K44" i="35" s="1"/>
  <c r="M44" i="35" s="1"/>
  <c r="R44" i="35" s="1"/>
  <c r="C45" i="35" s="1"/>
  <c r="K45" i="35" s="1"/>
  <c r="M45" i="35" s="1"/>
  <c r="R45" i="35" s="1"/>
  <c r="C46" i="35" s="1"/>
  <c r="K46" i="35" s="1"/>
  <c r="M46" i="35" s="1"/>
  <c r="R46" i="35" s="1"/>
  <c r="C47" i="35" s="1"/>
  <c r="K47" i="35" s="1"/>
  <c r="M47" i="35" s="1"/>
  <c r="R47" i="35" s="1"/>
  <c r="C48" i="35" s="1"/>
  <c r="K48" i="35" s="1"/>
  <c r="M48" i="35" s="1"/>
  <c r="R48" i="35" s="1"/>
  <c r="C49" i="35" s="1"/>
  <c r="K49" i="35" s="1"/>
  <c r="M49" i="35" s="1"/>
  <c r="R49" i="35" s="1"/>
  <c r="C50" i="35" s="1"/>
  <c r="K50" i="35" s="1"/>
  <c r="M50" i="35" s="1"/>
  <c r="R50" i="35" s="1"/>
  <c r="C51" i="35" s="1"/>
  <c r="K51" i="35" s="1"/>
  <c r="M51" i="35" s="1"/>
  <c r="R51" i="35" s="1"/>
  <c r="C52" i="35" s="1"/>
  <c r="K52" i="35" s="1"/>
  <c r="M52" i="35" s="1"/>
  <c r="R52" i="35" s="1"/>
  <c r="C53" i="35" s="1"/>
  <c r="K53" i="35" s="1"/>
  <c r="M53" i="35" s="1"/>
  <c r="R53" i="35" s="1"/>
  <c r="C54" i="35" s="1"/>
  <c r="K54" i="35" s="1"/>
  <c r="M54" i="35" s="1"/>
  <c r="R54" i="35" s="1"/>
  <c r="C55" i="35" s="1"/>
  <c r="K55" i="35" s="1"/>
  <c r="M55" i="35" s="1"/>
  <c r="R55" i="35" s="1"/>
  <c r="C56" i="35" s="1"/>
  <c r="K56" i="35" s="1"/>
  <c r="M56" i="35" s="1"/>
  <c r="R56" i="35" s="1"/>
  <c r="C57" i="35" s="1"/>
  <c r="K57" i="35" s="1"/>
  <c r="M57" i="35" s="1"/>
  <c r="R57" i="35" s="1"/>
  <c r="C58" i="35" s="1"/>
  <c r="K58" i="35" s="1"/>
  <c r="M58" i="35" s="1"/>
  <c r="R58" i="35" s="1"/>
  <c r="C59" i="35" s="1"/>
  <c r="K59" i="35" s="1"/>
  <c r="M59" i="35" s="1"/>
  <c r="R59" i="35" s="1"/>
  <c r="C60" i="35" s="1"/>
  <c r="K60" i="35" s="1"/>
  <c r="M60" i="35" s="1"/>
  <c r="R60" i="35" s="1"/>
  <c r="C61" i="35" s="1"/>
  <c r="K61" i="35" s="1"/>
  <c r="M61" i="35" s="1"/>
  <c r="R61" i="35" s="1"/>
  <c r="C62" i="35" s="1"/>
  <c r="K62" i="35" s="1"/>
  <c r="M62" i="35" s="1"/>
  <c r="R62" i="35" s="1"/>
  <c r="C63" i="35" s="1"/>
  <c r="K63" i="35" s="1"/>
  <c r="M63" i="35" s="1"/>
  <c r="R63" i="35" s="1"/>
  <c r="C64" i="35" s="1"/>
  <c r="K64" i="35" s="1"/>
  <c r="M64" i="35" s="1"/>
  <c r="R64" i="35" s="1"/>
  <c r="C65" i="35" s="1"/>
  <c r="K65" i="35" s="1"/>
  <c r="M65" i="35" s="1"/>
  <c r="R65" i="35" s="1"/>
  <c r="C66" i="35" s="1"/>
  <c r="K66" i="35" s="1"/>
  <c r="M66" i="35" s="1"/>
  <c r="R66" i="35" s="1"/>
  <c r="C67" i="35" s="1"/>
  <c r="K67" i="35" s="1"/>
  <c r="M67" i="35" s="1"/>
  <c r="R67" i="35" s="1"/>
  <c r="C68" i="35" s="1"/>
  <c r="K68" i="35" s="1"/>
  <c r="M68" i="35" s="1"/>
  <c r="R68" i="35" s="1"/>
  <c r="C69" i="35" s="1"/>
  <c r="K69" i="35" s="1"/>
  <c r="M69" i="35" s="1"/>
  <c r="R69" i="35" s="1"/>
  <c r="C70" i="35" s="1"/>
  <c r="K70" i="35" s="1"/>
  <c r="M70" i="35" s="1"/>
  <c r="R70" i="35" s="1"/>
  <c r="C71" i="35" s="1"/>
  <c r="K71" i="35" s="1"/>
  <c r="M71" i="35" s="1"/>
  <c r="R71" i="35" s="1"/>
  <c r="C72" i="35" s="1"/>
  <c r="K72" i="35" s="1"/>
  <c r="M72" i="35" s="1"/>
  <c r="R72" i="35" s="1"/>
  <c r="C73" i="35" s="1"/>
  <c r="K73" i="35" s="1"/>
  <c r="M73" i="35" s="1"/>
  <c r="R73" i="35" s="1"/>
  <c r="C74" i="35" s="1"/>
  <c r="K74" i="35" s="1"/>
  <c r="M74" i="35" s="1"/>
  <c r="R74" i="35" s="1"/>
  <c r="C75" i="35" s="1"/>
  <c r="K75" i="35" s="1"/>
  <c r="M75" i="35" s="1"/>
  <c r="R75" i="35" s="1"/>
  <c r="C76" i="35" s="1"/>
  <c r="K76" i="35" s="1"/>
  <c r="M76" i="35" s="1"/>
  <c r="R76" i="35" s="1"/>
  <c r="C77" i="35" s="1"/>
  <c r="K77" i="35" s="1"/>
  <c r="M77" i="35" s="1"/>
  <c r="R77" i="35" s="1"/>
  <c r="C78" i="35" s="1"/>
  <c r="K78" i="35" s="1"/>
  <c r="M78" i="35" s="1"/>
  <c r="R78" i="35" s="1"/>
  <c r="C79" i="35" s="1"/>
  <c r="K79" i="35" s="1"/>
  <c r="M79" i="35" s="1"/>
  <c r="R79" i="35" s="1"/>
  <c r="C80" i="35" s="1"/>
  <c r="K80" i="35" s="1"/>
  <c r="M80" i="35" s="1"/>
  <c r="R80" i="35" s="1"/>
  <c r="C81" i="35" s="1"/>
  <c r="K81" i="35" s="1"/>
  <c r="M81" i="35" s="1"/>
  <c r="R81" i="35" s="1"/>
  <c r="C82" i="35" s="1"/>
  <c r="K82" i="35" s="1"/>
  <c r="M82" i="35" s="1"/>
  <c r="R82" i="35" s="1"/>
  <c r="C83" i="35" s="1"/>
  <c r="K83" i="35" s="1"/>
  <c r="M83" i="35" s="1"/>
  <c r="R83" i="35" s="1"/>
  <c r="C84" i="35" s="1"/>
  <c r="K84" i="35" s="1"/>
  <c r="M84" i="35" s="1"/>
  <c r="R84" i="35" s="1"/>
  <c r="C85" i="35" s="1"/>
  <c r="K85" i="35" s="1"/>
  <c r="M85" i="35" s="1"/>
  <c r="R85" i="35" s="1"/>
  <c r="C86" i="35" s="1"/>
  <c r="K86" i="35" s="1"/>
  <c r="M86" i="35" s="1"/>
  <c r="R86" i="35" s="1"/>
  <c r="C87" i="35" s="1"/>
  <c r="K87" i="35" s="1"/>
  <c r="M87" i="35" s="1"/>
  <c r="R87" i="35" s="1"/>
  <c r="C88" i="35" s="1"/>
  <c r="K88" i="35" s="1"/>
  <c r="M88" i="35" s="1"/>
  <c r="R88" i="35" s="1"/>
  <c r="C89" i="35" s="1"/>
  <c r="K89" i="35" s="1"/>
  <c r="M89" i="35" s="1"/>
  <c r="R89" i="35" s="1"/>
  <c r="C90" i="35" s="1"/>
  <c r="K90" i="35" s="1"/>
  <c r="M90" i="35" s="1"/>
  <c r="R90" i="35" s="1"/>
  <c r="C91" i="35" s="1"/>
  <c r="K91" i="35" s="1"/>
  <c r="M91" i="35" s="1"/>
  <c r="R91" i="35" s="1"/>
  <c r="C92" i="35" s="1"/>
  <c r="K92" i="35" s="1"/>
  <c r="M92" i="35" s="1"/>
  <c r="R92" i="35" s="1"/>
  <c r="C93" i="35" s="1"/>
  <c r="K93" i="35" s="1"/>
  <c r="M93" i="35" s="1"/>
  <c r="R93" i="35" s="1"/>
  <c r="C94" i="35" s="1"/>
  <c r="K94" i="35" s="1"/>
  <c r="M94" i="35" s="1"/>
  <c r="R94" i="35" s="1"/>
  <c r="C95" i="35" s="1"/>
  <c r="K95" i="35" s="1"/>
  <c r="M95" i="35" s="1"/>
  <c r="R95" i="35" s="1"/>
  <c r="C96" i="35" s="1"/>
  <c r="K96" i="35" s="1"/>
  <c r="M96" i="35" s="1"/>
  <c r="R96" i="35" s="1"/>
  <c r="C97" i="35" s="1"/>
  <c r="K97" i="35" s="1"/>
  <c r="M97" i="35" s="1"/>
  <c r="R97" i="35" s="1"/>
  <c r="C98" i="35" s="1"/>
  <c r="K98" i="35" s="1"/>
  <c r="M98" i="35" s="1"/>
  <c r="R98" i="35" s="1"/>
  <c r="C99" i="35" s="1"/>
  <c r="K99" i="35" s="1"/>
  <c r="M99" i="35" s="1"/>
  <c r="R99" i="35" s="1"/>
  <c r="C100" i="35" s="1"/>
  <c r="K100" i="35" s="1"/>
  <c r="M100" i="35" s="1"/>
  <c r="R100" i="35" s="1"/>
  <c r="C101" i="35" s="1"/>
  <c r="K101" i="35" s="1"/>
  <c r="M101" i="35" s="1"/>
  <c r="R101" i="35" s="1"/>
  <c r="C102" i="35" s="1"/>
  <c r="K102" i="35" s="1"/>
  <c r="M102" i="35" s="1"/>
  <c r="R102" i="35" s="1"/>
  <c r="C103" i="35" s="1"/>
  <c r="K103" i="35" s="1"/>
  <c r="M103" i="35" s="1"/>
  <c r="R103" i="35" s="1"/>
  <c r="C104" i="35" s="1"/>
  <c r="K104" i="35" s="1"/>
  <c r="M104" i="35" s="1"/>
  <c r="R104" i="35" s="1"/>
  <c r="C105" i="35" s="1"/>
  <c r="K105" i="35" s="1"/>
  <c r="M105" i="35" s="1"/>
  <c r="R105" i="35" s="1"/>
  <c r="C106" i="35" s="1"/>
  <c r="K106" i="35" s="1"/>
  <c r="M106" i="35" s="1"/>
  <c r="R106" i="35" s="1"/>
  <c r="C107" i="35" s="1"/>
  <c r="K107" i="35" s="1"/>
  <c r="M107" i="35" s="1"/>
  <c r="R107" i="35" s="1"/>
  <c r="C108" i="35" s="1"/>
  <c r="K108" i="35" s="1"/>
  <c r="M108" i="35" s="1"/>
  <c r="R108" i="35" s="1"/>
  <c r="C109" i="35" s="1"/>
  <c r="K109" i="35" s="1"/>
  <c r="M109" i="35" s="1"/>
  <c r="R109" i="35" s="1"/>
  <c r="C110" i="35" s="1"/>
  <c r="K110" i="35" s="1"/>
  <c r="M110" i="35" s="1"/>
  <c r="R110" i="35" s="1"/>
  <c r="C111" i="35" s="1"/>
  <c r="K111" i="35" s="1"/>
  <c r="M111" i="35" s="1"/>
  <c r="R111" i="35" s="1"/>
  <c r="C112" i="35" s="1"/>
  <c r="K112" i="35" s="1"/>
  <c r="M112" i="35" s="1"/>
  <c r="R112" i="35" s="1"/>
  <c r="C113" i="35" s="1"/>
  <c r="K113" i="35" s="1"/>
  <c r="M113" i="35" s="1"/>
  <c r="R113" i="35" s="1"/>
  <c r="C114" i="35" s="1"/>
  <c r="K114" i="35" s="1"/>
  <c r="M114" i="35" s="1"/>
  <c r="R114" i="35" s="1"/>
  <c r="C115" i="35" s="1"/>
  <c r="K115" i="35" s="1"/>
  <c r="M115" i="35" s="1"/>
  <c r="R115" i="35" s="1"/>
  <c r="C116" i="35" s="1"/>
  <c r="K116" i="35" s="1"/>
  <c r="M116" i="35" s="1"/>
  <c r="R116" i="35" s="1"/>
  <c r="C117" i="35" l="1"/>
  <c r="L4" i="35" s="1"/>
  <c r="E5" i="35"/>
  <c r="P4" i="35"/>
  <c r="G5" i="35"/>
  <c r="C5" i="35"/>
  <c r="I5" i="35" s="1"/>
  <c r="D4" i="35"/>
  <c r="P2" i="35" s="1"/>
  <c r="K10" i="44" l="1"/>
  <c r="M10" i="44" s="1"/>
  <c r="R10" i="44" s="1"/>
  <c r="C11" i="44" l="1"/>
  <c r="K11" i="44" l="1"/>
  <c r="M11" i="44" s="1"/>
  <c r="R11" i="44" s="1"/>
  <c r="C12" i="44" l="1"/>
  <c r="K12" i="44" l="1"/>
  <c r="M12" i="44" s="1"/>
  <c r="R12" i="44" s="1"/>
  <c r="C13" i="44" l="1"/>
  <c r="K13" i="44" l="1"/>
  <c r="M13" i="44" s="1"/>
  <c r="R13" i="44" s="1"/>
  <c r="C14" i="44" l="1"/>
  <c r="K14" i="44" l="1"/>
  <c r="M14" i="44" s="1"/>
  <c r="R14" i="44" s="1"/>
  <c r="C15" i="44" s="1"/>
  <c r="K15" i="44" s="1"/>
  <c r="M15" i="44" s="1"/>
  <c r="R15" i="44" s="1"/>
  <c r="C16" i="44" s="1"/>
  <c r="K16" i="44" s="1"/>
  <c r="M16" i="44" s="1"/>
  <c r="R16" i="44" s="1"/>
  <c r="C17" i="44" s="1"/>
  <c r="K17" i="44" s="1"/>
  <c r="M17" i="44" s="1"/>
  <c r="R17" i="44" s="1"/>
  <c r="C18" i="44" s="1"/>
  <c r="K18" i="44" s="1"/>
  <c r="M18" i="44" s="1"/>
  <c r="R18" i="44" s="1"/>
  <c r="C19" i="44" s="1"/>
  <c r="K19" i="44" s="1"/>
  <c r="M19" i="44" s="1"/>
  <c r="R19" i="44" s="1"/>
  <c r="C20" i="44" s="1"/>
  <c r="K20" i="44" s="1"/>
  <c r="M20" i="44" s="1"/>
  <c r="R20" i="44" s="1"/>
  <c r="C21" i="44" s="1"/>
  <c r="K21" i="44" s="1"/>
  <c r="M21" i="44" s="1"/>
  <c r="R21" i="44" s="1"/>
  <c r="C22" i="44" s="1"/>
  <c r="K22" i="44" s="1"/>
  <c r="M22" i="44" s="1"/>
  <c r="R22" i="44" s="1"/>
  <c r="C23" i="44" s="1"/>
  <c r="K23" i="44" s="1"/>
  <c r="M23" i="44" s="1"/>
  <c r="R23" i="44" s="1"/>
  <c r="C24" i="44" s="1"/>
  <c r="K24" i="44" s="1"/>
  <c r="M24" i="44" s="1"/>
  <c r="R24" i="44" s="1"/>
  <c r="C25" i="44" s="1"/>
  <c r="K25" i="44" s="1"/>
  <c r="M25" i="44" s="1"/>
  <c r="R25" i="44" s="1"/>
  <c r="C26" i="44" s="1"/>
  <c r="K26" i="44" s="1"/>
  <c r="M26" i="44" s="1"/>
  <c r="R26" i="44" s="1"/>
  <c r="C27" i="44" s="1"/>
  <c r="K27" i="44" s="1"/>
  <c r="M27" i="44" s="1"/>
  <c r="R27" i="44" s="1"/>
  <c r="C28" i="44" s="1"/>
  <c r="K28" i="44" s="1"/>
  <c r="M28" i="44" s="1"/>
  <c r="R28" i="44" s="1"/>
  <c r="C29" i="44" s="1"/>
  <c r="K29" i="44" s="1"/>
  <c r="M29" i="44" s="1"/>
  <c r="R29" i="44" s="1"/>
  <c r="C30" i="44" s="1"/>
  <c r="K30" i="44" s="1"/>
  <c r="M30" i="44" s="1"/>
  <c r="R30" i="44" s="1"/>
  <c r="C31" i="44" s="1"/>
  <c r="K31" i="44" s="1"/>
  <c r="M31" i="44" s="1"/>
  <c r="R31" i="44" s="1"/>
  <c r="C32" i="44" s="1"/>
  <c r="K32" i="44" s="1"/>
  <c r="M32" i="44" s="1"/>
  <c r="R32" i="44" s="1"/>
  <c r="C33" i="44" s="1"/>
  <c r="K33" i="44" s="1"/>
  <c r="M33" i="44" s="1"/>
  <c r="R33" i="44" s="1"/>
  <c r="C34" i="44" s="1"/>
  <c r="K34" i="44" s="1"/>
  <c r="M34" i="44" s="1"/>
  <c r="R34" i="44" s="1"/>
  <c r="C35" i="44" s="1"/>
  <c r="K35" i="44" s="1"/>
  <c r="M35" i="44" s="1"/>
  <c r="R35" i="44" s="1"/>
  <c r="C36" i="44" s="1"/>
  <c r="K36" i="44" s="1"/>
  <c r="M36" i="44" s="1"/>
  <c r="R36" i="44" s="1"/>
  <c r="C37" i="44" s="1"/>
  <c r="K37" i="44" s="1"/>
  <c r="M37" i="44" s="1"/>
  <c r="R37" i="44" s="1"/>
  <c r="C38" i="44" s="1"/>
  <c r="K38" i="44" s="1"/>
  <c r="M38" i="44" s="1"/>
  <c r="R38" i="44" s="1"/>
  <c r="C39" i="44" s="1"/>
  <c r="K39" i="44" s="1"/>
  <c r="M39" i="44" s="1"/>
  <c r="R39" i="44" s="1"/>
  <c r="C40" i="44" s="1"/>
  <c r="K40" i="44" s="1"/>
  <c r="M40" i="44" s="1"/>
  <c r="R40" i="44" s="1"/>
  <c r="C41" i="44" s="1"/>
  <c r="K41" i="44" s="1"/>
  <c r="M41" i="44" s="1"/>
  <c r="R41" i="44" s="1"/>
  <c r="C42" i="44" s="1"/>
  <c r="K42" i="44" s="1"/>
  <c r="M42" i="44" s="1"/>
  <c r="R42" i="44" s="1"/>
  <c r="C43" i="44" s="1"/>
  <c r="K43" i="44" s="1"/>
  <c r="M43" i="44" s="1"/>
  <c r="R43" i="44" s="1"/>
  <c r="C44" i="44" s="1"/>
  <c r="K44" i="44" s="1"/>
  <c r="M44" i="44" s="1"/>
  <c r="R44" i="44" s="1"/>
  <c r="C45" i="44" s="1"/>
  <c r="K45" i="44" s="1"/>
  <c r="M45" i="44" s="1"/>
  <c r="R45" i="44" s="1"/>
  <c r="C46" i="44" s="1"/>
  <c r="K46" i="44" s="1"/>
  <c r="M46" i="44" s="1"/>
  <c r="R46" i="44" s="1"/>
  <c r="C47" i="44" s="1"/>
  <c r="K47" i="44" s="1"/>
  <c r="M47" i="44" s="1"/>
  <c r="R47" i="44" s="1"/>
  <c r="C48" i="44" s="1"/>
  <c r="K48" i="44" s="1"/>
  <c r="M48" i="44" s="1"/>
  <c r="R48" i="44" s="1"/>
  <c r="C49" i="44" s="1"/>
  <c r="K49" i="44" s="1"/>
  <c r="M49" i="44" s="1"/>
  <c r="R49" i="44" s="1"/>
  <c r="C50" i="44" s="1"/>
  <c r="K50" i="44" s="1"/>
  <c r="M50" i="44" s="1"/>
  <c r="R50" i="44" s="1"/>
  <c r="C51" i="44" s="1"/>
  <c r="K51" i="44" s="1"/>
  <c r="M51" i="44" s="1"/>
  <c r="R51" i="44" s="1"/>
  <c r="C52" i="44" s="1"/>
  <c r="K52" i="44" s="1"/>
  <c r="M52" i="44" s="1"/>
  <c r="R52" i="44" s="1"/>
  <c r="C53" i="44" s="1"/>
  <c r="K53" i="44" s="1"/>
  <c r="M53" i="44" s="1"/>
  <c r="R53" i="44" s="1"/>
  <c r="C54" i="44" s="1"/>
  <c r="K54" i="44" s="1"/>
  <c r="M54" i="44" s="1"/>
  <c r="R54" i="44" s="1"/>
  <c r="C55" i="44" s="1"/>
  <c r="K55" i="44" s="1"/>
  <c r="M55" i="44" s="1"/>
  <c r="R55" i="44" s="1"/>
  <c r="C56" i="44" s="1"/>
  <c r="K56" i="44" s="1"/>
  <c r="M56" i="44" s="1"/>
  <c r="R56" i="44" s="1"/>
  <c r="C57" i="44" s="1"/>
  <c r="K57" i="44" s="1"/>
  <c r="M57" i="44" s="1"/>
  <c r="R57" i="44" s="1"/>
  <c r="C58" i="44" s="1"/>
  <c r="K58" i="44" s="1"/>
  <c r="M58" i="44" s="1"/>
  <c r="R58" i="44" s="1"/>
  <c r="C59" i="44" s="1"/>
  <c r="K59" i="44" s="1"/>
  <c r="M59" i="44" s="1"/>
  <c r="R59" i="44" s="1"/>
  <c r="C60" i="44" s="1"/>
  <c r="K60" i="44" s="1"/>
  <c r="M60" i="44" s="1"/>
  <c r="R60" i="44" s="1"/>
  <c r="C61" i="44" s="1"/>
  <c r="K61" i="44" s="1"/>
  <c r="M61" i="44" s="1"/>
  <c r="R61" i="44" s="1"/>
  <c r="C62" i="44" s="1"/>
  <c r="K62" i="44" s="1"/>
  <c r="M62" i="44" s="1"/>
  <c r="R62" i="44" s="1"/>
  <c r="C63" i="44" s="1"/>
  <c r="K63" i="44" s="1"/>
  <c r="M63" i="44" s="1"/>
  <c r="R63" i="44" s="1"/>
  <c r="C64" i="44" s="1"/>
  <c r="K64" i="44" s="1"/>
  <c r="M64" i="44" s="1"/>
  <c r="R64" i="44" s="1"/>
  <c r="C65" i="44" s="1"/>
  <c r="K65" i="44" s="1"/>
  <c r="M65" i="44" s="1"/>
  <c r="R65" i="44" s="1"/>
  <c r="C66" i="44" s="1"/>
  <c r="K66" i="44" s="1"/>
  <c r="M66" i="44" s="1"/>
  <c r="R66" i="44" s="1"/>
  <c r="C67" i="44" s="1"/>
  <c r="K67" i="44" s="1"/>
  <c r="M67" i="44" s="1"/>
  <c r="R67" i="44" s="1"/>
  <c r="C68" i="44" s="1"/>
  <c r="K68" i="44" s="1"/>
  <c r="M68" i="44" s="1"/>
  <c r="R68" i="44" s="1"/>
  <c r="C69" i="44" s="1"/>
  <c r="K69" i="44" s="1"/>
  <c r="M69" i="44" s="1"/>
  <c r="R69" i="44" s="1"/>
  <c r="C70" i="44" s="1"/>
  <c r="K70" i="44" s="1"/>
  <c r="M70" i="44" s="1"/>
  <c r="R70" i="44" s="1"/>
  <c r="C71" i="44" s="1"/>
  <c r="K71" i="44" s="1"/>
  <c r="M71" i="44" s="1"/>
  <c r="R71" i="44" s="1"/>
  <c r="C72" i="44" s="1"/>
  <c r="K72" i="44" s="1"/>
  <c r="M72" i="44" s="1"/>
  <c r="R72" i="44" s="1"/>
  <c r="C73" i="44" s="1"/>
  <c r="K73" i="44" s="1"/>
  <c r="M73" i="44" s="1"/>
  <c r="R73" i="44" s="1"/>
  <c r="C74" i="44" s="1"/>
  <c r="K74" i="44" s="1"/>
  <c r="M74" i="44" s="1"/>
  <c r="R74" i="44" s="1"/>
  <c r="C75" i="44" s="1"/>
  <c r="K75" i="44" s="1"/>
  <c r="M75" i="44" s="1"/>
  <c r="R75" i="44" s="1"/>
  <c r="C76" i="44" s="1"/>
  <c r="K76" i="44" s="1"/>
  <c r="M76" i="44" s="1"/>
  <c r="R76" i="44" s="1"/>
  <c r="C77" i="44" s="1"/>
  <c r="K77" i="44" s="1"/>
  <c r="M77" i="44" s="1"/>
  <c r="R77" i="44" s="1"/>
  <c r="C78" i="44" s="1"/>
  <c r="K78" i="44" s="1"/>
  <c r="M78" i="44" s="1"/>
  <c r="R78" i="44" s="1"/>
  <c r="C79" i="44" s="1"/>
  <c r="K79" i="44" s="1"/>
  <c r="M79" i="44" s="1"/>
  <c r="R79" i="44" s="1"/>
  <c r="C80" i="44" s="1"/>
  <c r="K80" i="44" s="1"/>
  <c r="M80" i="44" s="1"/>
  <c r="R80" i="44" s="1"/>
  <c r="C81" i="44" s="1"/>
  <c r="K81" i="44" s="1"/>
  <c r="M81" i="44" s="1"/>
  <c r="R81" i="44" s="1"/>
  <c r="C82" i="44" s="1"/>
  <c r="K82" i="44" s="1"/>
  <c r="M82" i="44" s="1"/>
  <c r="R82" i="44" s="1"/>
  <c r="C83" i="44" s="1"/>
  <c r="K83" i="44" s="1"/>
  <c r="M83" i="44" s="1"/>
  <c r="R83" i="44" s="1"/>
  <c r="C84" i="44" s="1"/>
  <c r="K84" i="44" s="1"/>
  <c r="M84" i="44" s="1"/>
  <c r="R84" i="44" s="1"/>
  <c r="C85" i="44" s="1"/>
  <c r="K85" i="44" s="1"/>
  <c r="M85" i="44" s="1"/>
  <c r="R85" i="44" s="1"/>
  <c r="C86" i="44" s="1"/>
  <c r="K86" i="44" s="1"/>
  <c r="M86" i="44" s="1"/>
  <c r="R86" i="44" s="1"/>
  <c r="C87" i="44" s="1"/>
  <c r="K87" i="44" s="1"/>
  <c r="M87" i="44" s="1"/>
  <c r="R87" i="44" s="1"/>
  <c r="C88" i="44" s="1"/>
  <c r="K88" i="44" s="1"/>
  <c r="M88" i="44" s="1"/>
  <c r="R88" i="44" s="1"/>
  <c r="C89" i="44" s="1"/>
  <c r="K89" i="44" s="1"/>
  <c r="M89" i="44" s="1"/>
  <c r="R89" i="44" s="1"/>
  <c r="C90" i="44" s="1"/>
  <c r="K90" i="44" s="1"/>
  <c r="M90" i="44" s="1"/>
  <c r="R90" i="44" s="1"/>
  <c r="C91" i="44" s="1"/>
  <c r="K91" i="44" s="1"/>
  <c r="M91" i="44" s="1"/>
  <c r="R91" i="44" s="1"/>
  <c r="C92" i="44" s="1"/>
  <c r="K92" i="44" s="1"/>
  <c r="M92" i="44" s="1"/>
  <c r="R92" i="44" s="1"/>
  <c r="C93" i="44" s="1"/>
  <c r="K93" i="44" s="1"/>
  <c r="M93" i="44" s="1"/>
  <c r="R93" i="44" s="1"/>
  <c r="C94" i="44" s="1"/>
  <c r="K94" i="44" s="1"/>
  <c r="M94" i="44" s="1"/>
  <c r="R94" i="44" s="1"/>
  <c r="C95" i="44" s="1"/>
  <c r="K95" i="44" s="1"/>
  <c r="M95" i="44" s="1"/>
  <c r="R95" i="44" s="1"/>
  <c r="C96" i="44" s="1"/>
  <c r="K96" i="44" s="1"/>
  <c r="M96" i="44" s="1"/>
  <c r="R96" i="44" s="1"/>
  <c r="C97" i="44" s="1"/>
  <c r="K97" i="44" s="1"/>
  <c r="M97" i="44" s="1"/>
  <c r="R97" i="44" s="1"/>
  <c r="C98" i="44" s="1"/>
  <c r="K98" i="44" s="1"/>
  <c r="M98" i="44" s="1"/>
  <c r="R98" i="44" s="1"/>
  <c r="C99" i="44" s="1"/>
  <c r="K99" i="44" s="1"/>
  <c r="M99" i="44" s="1"/>
  <c r="R99" i="44" s="1"/>
  <c r="C100" i="44" s="1"/>
  <c r="K100" i="44" s="1"/>
  <c r="M100" i="44" s="1"/>
  <c r="R100" i="44" s="1"/>
  <c r="C101" i="44" s="1"/>
  <c r="K101" i="44" s="1"/>
  <c r="M101" i="44" s="1"/>
  <c r="R101" i="44" s="1"/>
  <c r="C102" i="44" s="1"/>
  <c r="K102" i="44" s="1"/>
  <c r="M102" i="44" s="1"/>
  <c r="R102" i="44" s="1"/>
  <c r="C103" i="44" s="1"/>
  <c r="K103" i="44" s="1"/>
  <c r="M103" i="44" s="1"/>
  <c r="R103" i="44" s="1"/>
  <c r="C104" i="44" s="1"/>
  <c r="K104" i="44" s="1"/>
  <c r="M104" i="44" s="1"/>
  <c r="R104" i="44" s="1"/>
  <c r="C105" i="44" s="1"/>
  <c r="K105" i="44" s="1"/>
  <c r="M105" i="44" s="1"/>
  <c r="R105" i="44" s="1"/>
  <c r="C106" i="44" s="1"/>
  <c r="K106" i="44" s="1"/>
  <c r="M106" i="44" s="1"/>
  <c r="R106" i="44" s="1"/>
  <c r="C107" i="44" s="1"/>
  <c r="K107" i="44" s="1"/>
  <c r="M107" i="44" s="1"/>
  <c r="R107" i="44" s="1"/>
  <c r="C108" i="44" s="1"/>
  <c r="K108" i="44" s="1"/>
  <c r="M108" i="44" s="1"/>
  <c r="R108" i="44" s="1"/>
  <c r="C109" i="44" s="1"/>
  <c r="K109" i="44" s="1"/>
  <c r="M109" i="44" s="1"/>
  <c r="R109" i="44" s="1"/>
  <c r="C110" i="44" s="1"/>
  <c r="K110" i="44" s="1"/>
  <c r="M110" i="44" s="1"/>
  <c r="R110" i="44" s="1"/>
  <c r="C111" i="44" l="1"/>
  <c r="P4" i="44"/>
  <c r="G5" i="44"/>
  <c r="D4" i="44"/>
  <c r="P2" i="44" s="1"/>
  <c r="E5" i="44"/>
  <c r="C5" i="44"/>
  <c r="I5" i="44" s="1"/>
  <c r="K111" i="44" l="1"/>
  <c r="M111" i="44" s="1"/>
  <c r="L4" i="44"/>
</calcChain>
</file>

<file path=xl/sharedStrings.xml><?xml version="1.0" encoding="utf-8"?>
<sst xmlns="http://schemas.openxmlformats.org/spreadsheetml/2006/main" count="1221" uniqueCount="159">
  <si>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</si>
  <si>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</si>
  <si>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</si>
  <si>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</si>
  <si>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</si>
  <si>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</si>
  <si>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</si>
  <si>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</si>
  <si>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</si>
  <si>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</si>
  <si>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</si>
  <si>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</si>
  <si>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</si>
  <si>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</si>
  <si>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</si>
  <si>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</si>
  <si>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</si>
  <si>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</si>
  <si>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</si>
  <si>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</si>
  <si>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</si>
  <si>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</si>
  <si>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</si>
  <si>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</si>
  <si>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</si>
  <si>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</si>
  <si>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</si>
  <si>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</si>
  <si>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</si>
  <si>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</si>
  <si>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</si>
  <si>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</si>
  <si>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</si>
  <si>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</si>
  <si>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</si>
  <si>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</si>
  <si>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</si>
  <si>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</si>
  <si>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</si>
  <si>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</si>
  <si>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</si>
  <si>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</si>
  <si>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</si>
  <si>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</si>
  <si>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EUR/USD</t>
    <phoneticPr fontId="2"/>
  </si>
  <si>
    <t>日足</t>
    <rPh sb="0" eb="2">
      <t>ヒアシ</t>
    </rPh>
    <phoneticPr fontId="2"/>
  </si>
  <si>
    <t>4Ｈ足</t>
    <rPh sb="2" eb="3">
      <t>アシ</t>
    </rPh>
    <phoneticPr fontId="2"/>
  </si>
  <si>
    <t>１Ｈ足</t>
    <rPh sb="2" eb="3">
      <t>アシ</t>
    </rPh>
    <phoneticPr fontId="2"/>
  </si>
  <si>
    <t>EURUSD</t>
    <phoneticPr fontId="2"/>
  </si>
  <si>
    <t>取引通貨単位</t>
    <rPh sb="0" eb="2">
      <t>トリヒキ</t>
    </rPh>
    <rPh sb="2" eb="4">
      <t>ツウカ</t>
    </rPh>
    <rPh sb="4" eb="6">
      <t>タンイ</t>
    </rPh>
    <phoneticPr fontId="2"/>
  </si>
  <si>
    <t>通貨平均価格</t>
    <rPh sb="0" eb="2">
      <t>ツウカ</t>
    </rPh>
    <rPh sb="2" eb="4">
      <t>ヘイキン</t>
    </rPh>
    <rPh sb="4" eb="6">
      <t>カカク</t>
    </rPh>
    <phoneticPr fontId="2"/>
  </si>
  <si>
    <t>USD</t>
    <phoneticPr fontId="2"/>
  </si>
  <si>
    <t>EUR</t>
    <phoneticPr fontId="2"/>
  </si>
  <si>
    <t>GBP</t>
    <phoneticPr fontId="2"/>
  </si>
  <si>
    <t>CHF</t>
    <phoneticPr fontId="2"/>
  </si>
  <si>
    <t>NZD</t>
    <phoneticPr fontId="2"/>
  </si>
  <si>
    <t>CAD</t>
    <phoneticPr fontId="2"/>
  </si>
  <si>
    <t>AUD</t>
    <phoneticPr fontId="2"/>
  </si>
  <si>
    <t>JPY</t>
    <phoneticPr fontId="2"/>
  </si>
  <si>
    <t>2018/10/28 1:27 に実行</t>
  </si>
  <si>
    <t>このブックを以前のファイル形式で保存した場合、または以前のバージョンの Microsoft Excel で開いた場合、一覧表示されている機能は利用できなくなります。</t>
  </si>
  <si>
    <t>再現性の低下</t>
  </si>
  <si>
    <t>出現数</t>
  </si>
  <si>
    <t>バージョン</t>
  </si>
  <si>
    <t>選択したファイル形式でサポートされていない書式が、このブック内の一部のセルまたはスタイルに設定されています。このような書式は、選択したファイル形式で使用できる最も近い書式に変換されます。</t>
  </si>
  <si>
    <t>Excel 97-2003</t>
  </si>
  <si>
    <t>←MAに触れていないPBだったが、サポレジを抜ける所でできたPBだと思ったのでエントリー。＋になったのはたまたまか？</t>
    <rPh sb="4" eb="5">
      <t>フ</t>
    </rPh>
    <rPh sb="22" eb="23">
      <t>ヌ</t>
    </rPh>
    <rPh sb="25" eb="26">
      <t>トコロ</t>
    </rPh>
    <rPh sb="34" eb="35">
      <t>オモ</t>
    </rPh>
    <phoneticPr fontId="2"/>
  </si>
  <si>
    <t>←レンジ相場でのPB</t>
    <rPh sb="4" eb="6">
      <t>ソウバ</t>
    </rPh>
    <phoneticPr fontId="2"/>
  </si>
  <si>
    <t>←サポレジ抜けてのPBと思ってエントリー。だけど、よく見たら上ひげの方が長いから違ったのかな</t>
    <rPh sb="5" eb="6">
      <t>ヌ</t>
    </rPh>
    <rPh sb="12" eb="13">
      <t>オモ</t>
    </rPh>
    <phoneticPr fontId="2"/>
  </si>
  <si>
    <t>←ちょうどMAがクロスしてる．なんか意味ある？</t>
    <rPh sb="18" eb="20">
      <t>イミ</t>
    </rPh>
    <phoneticPr fontId="2"/>
  </si>
  <si>
    <t>ここから、サポレジを意識して、トレンドがなさそうなときにはエントリーしないでみる。いくつか見送ったが、結局トレンド発生してないところでエントリー。</t>
    <rPh sb="10" eb="12">
      <t>イシキ</t>
    </rPh>
    <rPh sb="45" eb="47">
      <t>ミオク</t>
    </rPh>
    <rPh sb="51" eb="53">
      <t>ケッキョク</t>
    </rPh>
    <rPh sb="57" eb="59">
      <t>ハッセイ</t>
    </rPh>
    <phoneticPr fontId="2"/>
  </si>
  <si>
    <t>またも、サポレジ抜けそうなのかなとエントリーして失敗</t>
    <rPh sb="8" eb="9">
      <t>ヌ</t>
    </rPh>
    <rPh sb="24" eb="26">
      <t>シッパイ</t>
    </rPh>
    <phoneticPr fontId="2"/>
  </si>
  <si>
    <t>売</t>
    <phoneticPr fontId="2"/>
  </si>
  <si>
    <t>サポレジ抜けてると思ってエントリー。損切りにあう。その後もたいして下がらなかった。</t>
    <rPh sb="4" eb="5">
      <t>ヌ</t>
    </rPh>
    <rPh sb="9" eb="10">
      <t>オモ</t>
    </rPh>
    <rPh sb="18" eb="20">
      <t>ソンギ</t>
    </rPh>
    <rPh sb="27" eb="28">
      <t>ゴ</t>
    </rPh>
    <rPh sb="33" eb="34">
      <t>サ</t>
    </rPh>
    <phoneticPr fontId="2"/>
  </si>
  <si>
    <t>NO.84</t>
    <phoneticPr fontId="2"/>
  </si>
  <si>
    <t>※画像あり</t>
    <rPh sb="1" eb="3">
      <t>ガゾウ</t>
    </rPh>
    <phoneticPr fontId="2"/>
  </si>
  <si>
    <t>NO.85</t>
    <phoneticPr fontId="2"/>
  </si>
  <si>
    <t>NO.88</t>
    <phoneticPr fontId="2"/>
  </si>
  <si>
    <t>サポレジやトレンドなど、少し意識してみたがまだよく分からないので、PB出たらエントリーすることにした。</t>
    <rPh sb="12" eb="13">
      <t>スコ</t>
    </rPh>
    <rPh sb="14" eb="16">
      <t>イシキ</t>
    </rPh>
    <rPh sb="25" eb="26">
      <t>ワ</t>
    </rPh>
    <rPh sb="35" eb="36">
      <t>デ</t>
    </rPh>
    <phoneticPr fontId="2"/>
  </si>
  <si>
    <t>NO.90</t>
    <phoneticPr fontId="2"/>
  </si>
  <si>
    <t>負けすぎ</t>
    <rPh sb="0" eb="1">
      <t>マ</t>
    </rPh>
    <phoneticPr fontId="2"/>
  </si>
  <si>
    <t>NO.97</t>
    <phoneticPr fontId="2"/>
  </si>
  <si>
    <t>NO.88
～
NO.93</t>
    <phoneticPr fontId="2"/>
  </si>
  <si>
    <t>NO.94
～
NO.98</t>
    <phoneticPr fontId="2"/>
  </si>
  <si>
    <t>（てるママ）検証用エクセル(自動回復済み).xls の互換性レポート</t>
    <phoneticPr fontId="2"/>
  </si>
  <si>
    <t>まずは、11月15日までに同じ通貨で4Hを検証し、他の通貨でも検証してみたい。
また、勝率重視のフィボナッチトレードも検証してみたい。</t>
    <rPh sb="6" eb="7">
      <t>ガツ</t>
    </rPh>
    <rPh sb="9" eb="10">
      <t>ニチ</t>
    </rPh>
    <rPh sb="13" eb="14">
      <t>オナ</t>
    </rPh>
    <rPh sb="15" eb="17">
      <t>ツウカ</t>
    </rPh>
    <rPh sb="21" eb="23">
      <t>ケンショウ</t>
    </rPh>
    <rPh sb="25" eb="26">
      <t>ホカ</t>
    </rPh>
    <rPh sb="27" eb="29">
      <t>ツウカ</t>
    </rPh>
    <rPh sb="31" eb="33">
      <t>ケンショウ</t>
    </rPh>
    <rPh sb="43" eb="45">
      <t>ショウリツ</t>
    </rPh>
    <rPh sb="45" eb="47">
      <t>ジュウシ</t>
    </rPh>
    <rPh sb="59" eb="61">
      <t>ケンショウ</t>
    </rPh>
    <phoneticPr fontId="2"/>
  </si>
  <si>
    <t>1D</t>
    <phoneticPr fontId="3"/>
  </si>
  <si>
    <t>条件を満たしたPBが出たらエントリーをする方法で、勝率はかなり低くかなり負けてはいるが、それでも資金を減らすことはなかった。ただ、300万まで増えた資金を結果的に負けが続き、200万にまで減らしてしまっているのは残念。これではまったく理想の稼ぎにはほど遠いので、さらに他の手法や相場の見極めができるように勉強が必要。PBだけでは、エントリーする機会も少ないので、他の手法を早く勉強したいと思う。また、４Hや他の通貨でどのような結果になるのか検証したい。今回の検証では、最後は負けが続いたまま終わってしまい、何か間違っているのか？それともそういう相場だったのか、これから先負けを取り戻せるのか？よく分からないまま終わってしまったのが残念。</t>
    <rPh sb="0" eb="2">
      <t>ジョウケン</t>
    </rPh>
    <rPh sb="3" eb="4">
      <t>ミ</t>
    </rPh>
    <rPh sb="10" eb="11">
      <t>デ</t>
    </rPh>
    <rPh sb="21" eb="23">
      <t>ホウホウ</t>
    </rPh>
    <rPh sb="25" eb="27">
      <t>ショウリツ</t>
    </rPh>
    <rPh sb="31" eb="32">
      <t>ヒク</t>
    </rPh>
    <rPh sb="36" eb="37">
      <t>マ</t>
    </rPh>
    <rPh sb="48" eb="50">
      <t>シキン</t>
    </rPh>
    <rPh sb="51" eb="52">
      <t>ヘ</t>
    </rPh>
    <rPh sb="68" eb="69">
      <t>マン</t>
    </rPh>
    <rPh sb="71" eb="72">
      <t>フ</t>
    </rPh>
    <rPh sb="74" eb="76">
      <t>シキン</t>
    </rPh>
    <rPh sb="77" eb="80">
      <t>ケッカテキ</t>
    </rPh>
    <rPh sb="81" eb="82">
      <t>マ</t>
    </rPh>
    <rPh sb="84" eb="85">
      <t>ツヅ</t>
    </rPh>
    <rPh sb="90" eb="91">
      <t>マン</t>
    </rPh>
    <rPh sb="94" eb="95">
      <t>ヘ</t>
    </rPh>
    <rPh sb="106" eb="108">
      <t>ザンネン</t>
    </rPh>
    <rPh sb="117" eb="119">
      <t>リソウ</t>
    </rPh>
    <rPh sb="120" eb="121">
      <t>カセ</t>
    </rPh>
    <rPh sb="126" eb="127">
      <t>トオ</t>
    </rPh>
    <rPh sb="134" eb="135">
      <t>ホカ</t>
    </rPh>
    <rPh sb="136" eb="138">
      <t>シュホウ</t>
    </rPh>
    <rPh sb="139" eb="141">
      <t>ソウバ</t>
    </rPh>
    <rPh sb="142" eb="144">
      <t>ミキワ</t>
    </rPh>
    <rPh sb="152" eb="154">
      <t>ベンキョウ</t>
    </rPh>
    <rPh sb="155" eb="157">
      <t>ヒツヨウ</t>
    </rPh>
    <rPh sb="172" eb="174">
      <t>キカイ</t>
    </rPh>
    <rPh sb="175" eb="176">
      <t>スク</t>
    </rPh>
    <rPh sb="181" eb="182">
      <t>ホカ</t>
    </rPh>
    <rPh sb="183" eb="185">
      <t>シュホウ</t>
    </rPh>
    <rPh sb="186" eb="187">
      <t>ハヤ</t>
    </rPh>
    <rPh sb="188" eb="190">
      <t>ベンキョウ</t>
    </rPh>
    <rPh sb="194" eb="195">
      <t>オモ</t>
    </rPh>
    <rPh sb="203" eb="204">
      <t>ホカ</t>
    </rPh>
    <rPh sb="205" eb="207">
      <t>ツウカ</t>
    </rPh>
    <rPh sb="213" eb="215">
      <t>ケッカ</t>
    </rPh>
    <rPh sb="220" eb="222">
      <t>ケンショウ</t>
    </rPh>
    <rPh sb="226" eb="228">
      <t>コンカイ</t>
    </rPh>
    <rPh sb="229" eb="231">
      <t>ケンショウ</t>
    </rPh>
    <rPh sb="234" eb="236">
      <t>サイゴ</t>
    </rPh>
    <rPh sb="237" eb="238">
      <t>マ</t>
    </rPh>
    <rPh sb="240" eb="241">
      <t>ツヅ</t>
    </rPh>
    <rPh sb="245" eb="246">
      <t>オ</t>
    </rPh>
    <rPh sb="253" eb="254">
      <t>ナニ</t>
    </rPh>
    <rPh sb="255" eb="257">
      <t>マチガ</t>
    </rPh>
    <rPh sb="272" eb="274">
      <t>ソウバ</t>
    </rPh>
    <rPh sb="284" eb="285">
      <t>サキ</t>
    </rPh>
    <rPh sb="285" eb="286">
      <t>マ</t>
    </rPh>
    <rPh sb="288" eb="289">
      <t>ト</t>
    </rPh>
    <rPh sb="290" eb="291">
      <t>モド</t>
    </rPh>
    <rPh sb="298" eb="299">
      <t>ワ</t>
    </rPh>
    <rPh sb="305" eb="306">
      <t>オ</t>
    </rPh>
    <rPh sb="315" eb="317">
      <t>ザンネン</t>
    </rPh>
    <phoneticPr fontId="2"/>
  </si>
  <si>
    <t>初心者なのでさっぱり分からない中からのスタートでしたが、なんとか１つ検証をすることができました。途中(NO.57)から、レートの小数点以下の桁が増えたのですがこれで良かったのでしょうか？負け続けてもストップをきちんと置いておけば、資金をなくしてしまうことはないと分かりました。ですが、勝率が低すぎて、もっと勝てるようになるにはどうしたらいいのか、これからさらに検証を続ける必要があると強く思いました。</t>
    <rPh sb="0" eb="3">
      <t>ショシンシャ</t>
    </rPh>
    <rPh sb="10" eb="11">
      <t>ワ</t>
    </rPh>
    <rPh sb="15" eb="16">
      <t>ナカ</t>
    </rPh>
    <rPh sb="34" eb="36">
      <t>ケンショウ</t>
    </rPh>
    <rPh sb="48" eb="50">
      <t>トチュウ</t>
    </rPh>
    <rPh sb="64" eb="67">
      <t>ショウスウテン</t>
    </rPh>
    <rPh sb="67" eb="69">
      <t>イカ</t>
    </rPh>
    <rPh sb="70" eb="71">
      <t>ケタ</t>
    </rPh>
    <rPh sb="72" eb="73">
      <t>フ</t>
    </rPh>
    <rPh sb="82" eb="83">
      <t>ヨ</t>
    </rPh>
    <rPh sb="93" eb="94">
      <t>マ</t>
    </rPh>
    <rPh sb="95" eb="96">
      <t>ツヅ</t>
    </rPh>
    <rPh sb="108" eb="109">
      <t>オ</t>
    </rPh>
    <rPh sb="142" eb="144">
      <t>ショウリツ</t>
    </rPh>
    <rPh sb="145" eb="146">
      <t>ヒク</t>
    </rPh>
    <rPh sb="153" eb="154">
      <t>カ</t>
    </rPh>
    <rPh sb="180" eb="182">
      <t>ケンショウ</t>
    </rPh>
    <rPh sb="183" eb="184">
      <t>ツヅ</t>
    </rPh>
    <rPh sb="186" eb="188">
      <t>ヒツヨウ</t>
    </rPh>
    <rPh sb="192" eb="193">
      <t>ツヨ</t>
    </rPh>
    <rPh sb="194" eb="195">
      <t>オモ</t>
    </rPh>
    <phoneticPr fontId="2"/>
  </si>
  <si>
    <t>4H</t>
    <phoneticPr fontId="3"/>
  </si>
  <si>
    <t>NO.1</t>
    <phoneticPr fontId="2"/>
  </si>
  <si>
    <t>NO.2</t>
    <phoneticPr fontId="2"/>
  </si>
  <si>
    <t>NO.9</t>
    <phoneticPr fontId="2"/>
  </si>
  <si>
    <t>NO.11</t>
    <phoneticPr fontId="2"/>
  </si>
  <si>
    <t>NO.10</t>
    <phoneticPr fontId="2"/>
  </si>
  <si>
    <t>3/21.</t>
    <phoneticPr fontId="2"/>
  </si>
  <si>
    <t>2/29</t>
    <phoneticPr fontId="2"/>
  </si>
  <si>
    <t>3/7.</t>
    <phoneticPr fontId="2"/>
  </si>
  <si>
    <t>NO.59</t>
    <phoneticPr fontId="2"/>
  </si>
  <si>
    <t>レンジ相場でPBが出たら、レンジが抜けるところをエントリーで入る</t>
    <rPh sb="3" eb="5">
      <t>ソウバ</t>
    </rPh>
    <rPh sb="9" eb="10">
      <t>デ</t>
    </rPh>
    <rPh sb="17" eb="18">
      <t>ヌ</t>
    </rPh>
    <rPh sb="30" eb="31">
      <t>ハイ</t>
    </rPh>
    <phoneticPr fontId="2"/>
  </si>
  <si>
    <t>NO.67</t>
    <phoneticPr fontId="2"/>
  </si>
  <si>
    <t>※損切りではなくて決済でした。</t>
    <rPh sb="1" eb="3">
      <t>ソンギ</t>
    </rPh>
    <rPh sb="9" eb="11">
      <t>ケッサイ</t>
    </rPh>
    <phoneticPr fontId="2"/>
  </si>
  <si>
    <t>今回は、レンジ相場ではなるべくエントリーせず、抜けてからエントリーするように心がけた。PBが出たら、素直にPBの高値安値でエントリーする場合もあるが、レンジ相場だと思ったらレンジの中での高値安値を超えた値でエントリーするようにした。ただ、レンジ相場の見極めがまだ難しく、エントリーを見送ったのに、相場が動いていたり、トレンドが終わりそうと考え決済したら、まだトレンド継続したりと失敗も多い。100回終えたところで、100万を515万まで増やすことができたが、まだまだ検証を続けて、さらに利益を増やせるようにしたい。</t>
    <rPh sb="0" eb="2">
      <t>コンカイ</t>
    </rPh>
    <rPh sb="7" eb="9">
      <t>ソウバ</t>
    </rPh>
    <rPh sb="23" eb="24">
      <t>ヌ</t>
    </rPh>
    <rPh sb="38" eb="39">
      <t>ココロ</t>
    </rPh>
    <rPh sb="46" eb="47">
      <t>デ</t>
    </rPh>
    <rPh sb="50" eb="52">
      <t>スナオ</t>
    </rPh>
    <rPh sb="56" eb="58">
      <t>タカネ</t>
    </rPh>
    <rPh sb="58" eb="60">
      <t>ヤスネ</t>
    </rPh>
    <rPh sb="68" eb="70">
      <t>バアイ</t>
    </rPh>
    <rPh sb="78" eb="80">
      <t>ソウバ</t>
    </rPh>
    <rPh sb="82" eb="83">
      <t>オモ</t>
    </rPh>
    <rPh sb="90" eb="91">
      <t>ナカ</t>
    </rPh>
    <rPh sb="93" eb="95">
      <t>タカネ</t>
    </rPh>
    <rPh sb="95" eb="97">
      <t>ヤスネ</t>
    </rPh>
    <rPh sb="98" eb="99">
      <t>コ</t>
    </rPh>
    <rPh sb="101" eb="102">
      <t>アタイ</t>
    </rPh>
    <rPh sb="122" eb="124">
      <t>ソウバ</t>
    </rPh>
    <rPh sb="125" eb="127">
      <t>ミキワ</t>
    </rPh>
    <rPh sb="131" eb="132">
      <t>ムズカ</t>
    </rPh>
    <rPh sb="141" eb="143">
      <t>ミオク</t>
    </rPh>
    <rPh sb="148" eb="150">
      <t>ソウバ</t>
    </rPh>
    <rPh sb="151" eb="152">
      <t>ウゴ</t>
    </rPh>
    <rPh sb="163" eb="164">
      <t>オ</t>
    </rPh>
    <rPh sb="169" eb="170">
      <t>カンガ</t>
    </rPh>
    <rPh sb="171" eb="173">
      <t>ケッサイ</t>
    </rPh>
    <rPh sb="183" eb="185">
      <t>ケイゾク</t>
    </rPh>
    <rPh sb="189" eb="191">
      <t>シッパイ</t>
    </rPh>
    <rPh sb="192" eb="193">
      <t>オオ</t>
    </rPh>
    <rPh sb="198" eb="199">
      <t>カイ</t>
    </rPh>
    <rPh sb="199" eb="200">
      <t>オ</t>
    </rPh>
    <rPh sb="210" eb="211">
      <t>マン</t>
    </rPh>
    <rPh sb="215" eb="216">
      <t>マン</t>
    </rPh>
    <rPh sb="218" eb="219">
      <t>フ</t>
    </rPh>
    <rPh sb="233" eb="235">
      <t>ケンショウ</t>
    </rPh>
    <rPh sb="236" eb="237">
      <t>ツヅ</t>
    </rPh>
    <rPh sb="243" eb="245">
      <t>リエキ</t>
    </rPh>
    <rPh sb="246" eb="247">
      <t>フ</t>
    </rPh>
    <phoneticPr fontId="2"/>
  </si>
  <si>
    <t>今回の検証では、かなりメンタルが影響することが分かった。資金を増やしたい気持ちが先行して、ヒゲが2倍くらいしかないPBでエントリーしてみて失敗することもあった。エントリー機会が少ないと、早くエントリーできないかと考えてしまう。また、今は過去のデータで検証しているので、先のデータを確認できるので甘い部分があると思う(見ないで判断しようと努力してはいる)。いったんトレンドが終わると、レンジ相場になることが多いように思うが、その中で出てくるPBはずっと見送っていると、レンジが終わる時のPBでエントリーし損ねることがあるので、その見極めができるようになりたい。今回はいけるだろう、とか今回はレンジっぽいとか、なんとなく判断している部分も多い。これはこういう相場だからエントリーなんだと確信を持ってエントリーできるようになりたい。</t>
    <rPh sb="0" eb="2">
      <t>コンカイ</t>
    </rPh>
    <rPh sb="3" eb="5">
      <t>ケンショウ</t>
    </rPh>
    <rPh sb="16" eb="18">
      <t>エイキョウ</t>
    </rPh>
    <rPh sb="23" eb="24">
      <t>ワ</t>
    </rPh>
    <rPh sb="28" eb="30">
      <t>シキン</t>
    </rPh>
    <rPh sb="31" eb="32">
      <t>フ</t>
    </rPh>
    <rPh sb="36" eb="38">
      <t>キモ</t>
    </rPh>
    <rPh sb="40" eb="42">
      <t>センコウ</t>
    </rPh>
    <rPh sb="49" eb="50">
      <t>バイ</t>
    </rPh>
    <rPh sb="69" eb="71">
      <t>シッパイ</t>
    </rPh>
    <rPh sb="85" eb="87">
      <t>キカイ</t>
    </rPh>
    <rPh sb="88" eb="89">
      <t>スク</t>
    </rPh>
    <rPh sb="93" eb="94">
      <t>ハヤ</t>
    </rPh>
    <rPh sb="106" eb="107">
      <t>カンガ</t>
    </rPh>
    <rPh sb="116" eb="117">
      <t>イマ</t>
    </rPh>
    <rPh sb="118" eb="120">
      <t>カコ</t>
    </rPh>
    <rPh sb="125" eb="127">
      <t>ケンショウ</t>
    </rPh>
    <rPh sb="134" eb="135">
      <t>サキ</t>
    </rPh>
    <rPh sb="140" eb="142">
      <t>カクニン</t>
    </rPh>
    <rPh sb="147" eb="148">
      <t>アマ</t>
    </rPh>
    <rPh sb="149" eb="151">
      <t>ブブン</t>
    </rPh>
    <rPh sb="155" eb="156">
      <t>オモ</t>
    </rPh>
    <rPh sb="158" eb="159">
      <t>ミ</t>
    </rPh>
    <rPh sb="162" eb="164">
      <t>ハンダン</t>
    </rPh>
    <rPh sb="168" eb="170">
      <t>ドリョク</t>
    </rPh>
    <rPh sb="186" eb="187">
      <t>オ</t>
    </rPh>
    <rPh sb="194" eb="196">
      <t>ソウバ</t>
    </rPh>
    <rPh sb="202" eb="203">
      <t>オオ</t>
    </rPh>
    <rPh sb="207" eb="208">
      <t>オモ</t>
    </rPh>
    <rPh sb="213" eb="214">
      <t>ナカ</t>
    </rPh>
    <rPh sb="215" eb="216">
      <t>デ</t>
    </rPh>
    <rPh sb="225" eb="227">
      <t>ミオク</t>
    </rPh>
    <rPh sb="237" eb="238">
      <t>オ</t>
    </rPh>
    <rPh sb="240" eb="241">
      <t>トキ</t>
    </rPh>
    <rPh sb="251" eb="252">
      <t>ソコ</t>
    </rPh>
    <rPh sb="264" eb="266">
      <t>ミキワ</t>
    </rPh>
    <rPh sb="279" eb="281">
      <t>コンカイ</t>
    </rPh>
    <rPh sb="291" eb="293">
      <t>コンカイ</t>
    </rPh>
    <rPh sb="308" eb="310">
      <t>ハンダン</t>
    </rPh>
    <rPh sb="314" eb="316">
      <t>ブブン</t>
    </rPh>
    <rPh sb="317" eb="318">
      <t>オオ</t>
    </rPh>
    <rPh sb="327" eb="329">
      <t>ソウバ</t>
    </rPh>
    <rPh sb="341" eb="343">
      <t>カクシン</t>
    </rPh>
    <rPh sb="344" eb="345">
      <t>モ</t>
    </rPh>
    <phoneticPr fontId="2"/>
  </si>
  <si>
    <t>次は1Hでの検証を進めたいと思う。18日までに終わらせたい。
そして、早く他の手法も勉強したいと思う。</t>
    <rPh sb="0" eb="1">
      <t>ツギ</t>
    </rPh>
    <rPh sb="6" eb="8">
      <t>ケンショウ</t>
    </rPh>
    <rPh sb="9" eb="10">
      <t>スス</t>
    </rPh>
    <rPh sb="14" eb="15">
      <t>オモ</t>
    </rPh>
    <rPh sb="19" eb="20">
      <t>ニチ</t>
    </rPh>
    <rPh sb="23" eb="24">
      <t>オ</t>
    </rPh>
    <rPh sb="35" eb="36">
      <t>ハヤ</t>
    </rPh>
    <rPh sb="37" eb="38">
      <t>ホカ</t>
    </rPh>
    <rPh sb="39" eb="41">
      <t>シュホウ</t>
    </rPh>
    <rPh sb="42" eb="44">
      <t>ベンキョウ</t>
    </rPh>
    <rPh sb="48" eb="49">
      <t>オモ</t>
    </rPh>
    <phoneticPr fontId="2"/>
  </si>
  <si>
    <t>←PBではなかった</t>
    <phoneticPr fontId="2"/>
  </si>
  <si>
    <t>1H</t>
    <phoneticPr fontId="3"/>
  </si>
  <si>
    <t>NO.51～</t>
    <phoneticPr fontId="2"/>
  </si>
  <si>
    <t>1Hでの検証では、エントリー機会が増えたので、短い期間で資金を増やすことができた。今回は、PBが出てもむやみにエントリーせず、レンジ相場を抜けたり、サポレジを超えてから…など考えながらトレードしたが、レンジ相場を抜けたのでエントリー！と思っても、PBが出なかったりともどかしいときもあった。逆に、よく分からないと思いPBが出てもエントリーを見送った時に、ものすごく上がる(下がる)時もあり後悔することも…。新しい手法などを勉強することで、エントリー機会が増えたり、エントリーする根拠に自信を持てるようになるのではないかと思うので、新たな手法を勉強しつつ、検証を続けたい。
また、一回勝っても2～3回続けて負けてしまうと、増えた資金分を失ってしまうので、いかに負けを減らせるかが大事だと実感した。</t>
    <rPh sb="4" eb="6">
      <t>ケンショウ</t>
    </rPh>
    <rPh sb="14" eb="16">
      <t>キカイ</t>
    </rPh>
    <rPh sb="17" eb="18">
      <t>フ</t>
    </rPh>
    <rPh sb="23" eb="24">
      <t>ミジカ</t>
    </rPh>
    <rPh sb="25" eb="27">
      <t>キカン</t>
    </rPh>
    <rPh sb="28" eb="30">
      <t>シキン</t>
    </rPh>
    <rPh sb="31" eb="32">
      <t>フ</t>
    </rPh>
    <rPh sb="41" eb="43">
      <t>コンカイ</t>
    </rPh>
    <rPh sb="48" eb="49">
      <t>デ</t>
    </rPh>
    <rPh sb="66" eb="68">
      <t>ソウバ</t>
    </rPh>
    <rPh sb="69" eb="70">
      <t>ヌ</t>
    </rPh>
    <rPh sb="79" eb="80">
      <t>コ</t>
    </rPh>
    <rPh sb="87" eb="88">
      <t>カンガ</t>
    </rPh>
    <rPh sb="103" eb="105">
      <t>ソウバ</t>
    </rPh>
    <rPh sb="106" eb="107">
      <t>ヌ</t>
    </rPh>
    <rPh sb="118" eb="119">
      <t>オモ</t>
    </rPh>
    <rPh sb="126" eb="127">
      <t>デ</t>
    </rPh>
    <rPh sb="145" eb="146">
      <t>ギャク</t>
    </rPh>
    <rPh sb="150" eb="151">
      <t>ワ</t>
    </rPh>
    <rPh sb="156" eb="157">
      <t>オモ</t>
    </rPh>
    <rPh sb="161" eb="162">
      <t>デ</t>
    </rPh>
    <rPh sb="170" eb="172">
      <t>ミオク</t>
    </rPh>
    <rPh sb="174" eb="175">
      <t>トキ</t>
    </rPh>
    <rPh sb="182" eb="183">
      <t>ア</t>
    </rPh>
    <rPh sb="186" eb="187">
      <t>サ</t>
    </rPh>
    <rPh sb="190" eb="191">
      <t>トキ</t>
    </rPh>
    <rPh sb="194" eb="196">
      <t>コウカイ</t>
    </rPh>
    <rPh sb="203" eb="204">
      <t>アタラ</t>
    </rPh>
    <rPh sb="206" eb="208">
      <t>シュホウ</t>
    </rPh>
    <rPh sb="211" eb="213">
      <t>ベンキョウ</t>
    </rPh>
    <rPh sb="224" eb="226">
      <t>キカイ</t>
    </rPh>
    <rPh sb="227" eb="228">
      <t>フ</t>
    </rPh>
    <rPh sb="239" eb="241">
      <t>コンキョ</t>
    </rPh>
    <rPh sb="242" eb="244">
      <t>ジシン</t>
    </rPh>
    <rPh sb="245" eb="246">
      <t>モ</t>
    </rPh>
    <rPh sb="260" eb="261">
      <t>オモ</t>
    </rPh>
    <rPh sb="265" eb="266">
      <t>アラ</t>
    </rPh>
    <rPh sb="268" eb="270">
      <t>シュホウ</t>
    </rPh>
    <rPh sb="271" eb="273">
      <t>ベンキョウ</t>
    </rPh>
    <rPh sb="277" eb="279">
      <t>ケンショウ</t>
    </rPh>
    <rPh sb="280" eb="281">
      <t>ツヅ</t>
    </rPh>
    <rPh sb="289" eb="291">
      <t>イッカイ</t>
    </rPh>
    <rPh sb="291" eb="292">
      <t>カ</t>
    </rPh>
    <phoneticPr fontId="2"/>
  </si>
  <si>
    <t>ついPBが出るとエントリーしたくなるが、むやみにエントリーすると負けてしまう。とにかく負けを減らさなくては資金を増やせないので、エントリーする根拠を自分で見つけれるようにトレーニング(検証)がまだまだ必要だと感じた。
デモトレードも同時に始めたが、1つの通貨だけで、かつPBだけでは、なかなかエントリーできないので、検証が進まない。早く、次の通貨＆新しい手法を検証しなければと思う。</t>
    <rPh sb="5" eb="6">
      <t>デ</t>
    </rPh>
    <rPh sb="32" eb="33">
      <t>マ</t>
    </rPh>
    <rPh sb="43" eb="44">
      <t>マ</t>
    </rPh>
    <rPh sb="46" eb="47">
      <t>ヘ</t>
    </rPh>
    <rPh sb="53" eb="55">
      <t>シキン</t>
    </rPh>
    <rPh sb="56" eb="57">
      <t>フ</t>
    </rPh>
    <rPh sb="71" eb="73">
      <t>コンキョ</t>
    </rPh>
    <rPh sb="74" eb="76">
      <t>ジブン</t>
    </rPh>
    <rPh sb="77" eb="78">
      <t>ミ</t>
    </rPh>
    <rPh sb="92" eb="94">
      <t>ケンショウ</t>
    </rPh>
    <rPh sb="100" eb="102">
      <t>ヒツヨウ</t>
    </rPh>
    <rPh sb="104" eb="105">
      <t>カン</t>
    </rPh>
    <rPh sb="116" eb="118">
      <t>ドウジ</t>
    </rPh>
    <rPh sb="119" eb="120">
      <t>ハジ</t>
    </rPh>
    <rPh sb="127" eb="129">
      <t>ツウカ</t>
    </rPh>
    <rPh sb="158" eb="160">
      <t>ケンショウ</t>
    </rPh>
    <rPh sb="161" eb="162">
      <t>スス</t>
    </rPh>
    <rPh sb="166" eb="167">
      <t>ハヤ</t>
    </rPh>
    <rPh sb="169" eb="170">
      <t>ツギ</t>
    </rPh>
    <rPh sb="171" eb="173">
      <t>ツウカ</t>
    </rPh>
    <rPh sb="174" eb="175">
      <t>アタラ</t>
    </rPh>
    <rPh sb="177" eb="179">
      <t>シュホウ</t>
    </rPh>
    <rPh sb="180" eb="182">
      <t>ケンショウ</t>
    </rPh>
    <rPh sb="188" eb="189">
      <t>オモ</t>
    </rPh>
    <phoneticPr fontId="2"/>
  </si>
  <si>
    <t>新しい通貨の検証と違う手法も学んで、同時進行でいきたい。</t>
    <rPh sb="0" eb="1">
      <t>アタラ</t>
    </rPh>
    <rPh sb="3" eb="5">
      <t>ツウカ</t>
    </rPh>
    <rPh sb="6" eb="8">
      <t>ケンショウ</t>
    </rPh>
    <rPh sb="9" eb="10">
      <t>チガ</t>
    </rPh>
    <rPh sb="11" eb="13">
      <t>シュホウ</t>
    </rPh>
    <rPh sb="14" eb="15">
      <t>マナ</t>
    </rPh>
    <rPh sb="18" eb="20">
      <t>ドウジ</t>
    </rPh>
    <rPh sb="20" eb="22">
      <t>シンコウ</t>
    </rPh>
    <phoneticPr fontId="2"/>
  </si>
  <si>
    <t>USDJPY</t>
    <phoneticPr fontId="2"/>
  </si>
  <si>
    <t>・トレーリングストップ（ダウ理論とPB、EB）</t>
    <rPh sb="14" eb="16">
      <t>リロン</t>
    </rPh>
    <phoneticPr fontId="3"/>
  </si>
  <si>
    <t>10MA・20MAの両方の上側にキャンドルがあれば買い方向、下側なら売り方向。MAに触れてEB出現でエントリー待ち、EB高値or安値ブレイクでエントリー。</t>
    <phoneticPr fontId="3"/>
  </si>
  <si>
    <t>5/.3</t>
    <phoneticPr fontId="2"/>
  </si>
  <si>
    <t>NO.15</t>
    <phoneticPr fontId="2"/>
  </si>
  <si>
    <t>NO.19</t>
    <phoneticPr fontId="2"/>
  </si>
  <si>
    <t>2017.9.25</t>
    <phoneticPr fontId="2"/>
  </si>
  <si>
    <t>NO.4</t>
    <phoneticPr fontId="2"/>
  </si>
  <si>
    <t>NO.8</t>
    <phoneticPr fontId="2"/>
  </si>
  <si>
    <t>※PBを抱いてるEBだと思い、PBだから下がるはずと思ってエントリーしましたが、下がらなかった</t>
    <rPh sb="4" eb="5">
      <t>ダ</t>
    </rPh>
    <rPh sb="12" eb="13">
      <t>オモ</t>
    </rPh>
    <rPh sb="20" eb="21">
      <t>サ</t>
    </rPh>
    <rPh sb="26" eb="27">
      <t>オモ</t>
    </rPh>
    <rPh sb="40" eb="41">
      <t>サ</t>
    </rPh>
    <phoneticPr fontId="2"/>
  </si>
  <si>
    <t>質問
画像A</t>
    <rPh sb="0" eb="2">
      <t>シツモン</t>
    </rPh>
    <rPh sb="3" eb="5">
      <t>ガゾウ</t>
    </rPh>
    <phoneticPr fontId="2"/>
  </si>
  <si>
    <t>2006.7.26</t>
    <phoneticPr fontId="2"/>
  </si>
  <si>
    <t>質問
画像B</t>
    <rPh sb="0" eb="2">
      <t>シツモン</t>
    </rPh>
    <rPh sb="3" eb="5">
      <t>ガゾウ</t>
    </rPh>
    <phoneticPr fontId="2"/>
  </si>
  <si>
    <t>質問画像C</t>
    <rPh sb="0" eb="2">
      <t>シツモン</t>
    </rPh>
    <rPh sb="2" eb="4">
      <t>ガゾウ</t>
    </rPh>
    <phoneticPr fontId="2"/>
  </si>
  <si>
    <t>NO.17</t>
    <phoneticPr fontId="2"/>
  </si>
  <si>
    <t>NO.22</t>
    <phoneticPr fontId="2"/>
  </si>
  <si>
    <t>NO.46</t>
    <phoneticPr fontId="2"/>
  </si>
  <si>
    <t>20MAの両方の上側にキャンドルがあり、両方のMAの上に終値があれば買い方向、下側なら売り方向。MAに触れてEB出現でエントリー待ち、EB高値or安値ブレイクでエントリー。</t>
    <rPh sb="20" eb="22">
      <t>リョウホウ</t>
    </rPh>
    <rPh sb="26" eb="27">
      <t>ウエ</t>
    </rPh>
    <rPh sb="28" eb="30">
      <t>オワリネ</t>
    </rPh>
    <phoneticPr fontId="3"/>
  </si>
  <si>
    <t>2014.7.24</t>
    <phoneticPr fontId="2"/>
  </si>
  <si>
    <t>1Dで検証をすると、1つのキャンドルのPipsが大きく、リスクに対しての利益を大きくとろうと考えるとエントリー機会がなかなかなかったが、4HではキャンドルのPipsが小さくなるので、エントリーしやすく利益も大きくだしやすかった。</t>
    <rPh sb="3" eb="5">
      <t>ケンショウ</t>
    </rPh>
    <rPh sb="24" eb="25">
      <t>オオ</t>
    </rPh>
    <rPh sb="32" eb="33">
      <t>タイ</t>
    </rPh>
    <rPh sb="36" eb="38">
      <t>リエキ</t>
    </rPh>
    <rPh sb="39" eb="40">
      <t>オオ</t>
    </rPh>
    <rPh sb="46" eb="47">
      <t>カンガ</t>
    </rPh>
    <rPh sb="55" eb="57">
      <t>キカイ</t>
    </rPh>
    <rPh sb="83" eb="84">
      <t>チイ</t>
    </rPh>
    <rPh sb="100" eb="102">
      <t>リエキ</t>
    </rPh>
    <rPh sb="103" eb="104">
      <t>オオ</t>
    </rPh>
    <phoneticPr fontId="2"/>
  </si>
  <si>
    <t>他の通貨の検証も進めたいが、OBシステムの検証もしたい。する事がたくさんあるが、時間が足りない・・・</t>
    <rPh sb="0" eb="1">
      <t>ホカ</t>
    </rPh>
    <rPh sb="2" eb="4">
      <t>ツウカ</t>
    </rPh>
    <rPh sb="5" eb="7">
      <t>ケンショウ</t>
    </rPh>
    <rPh sb="8" eb="9">
      <t>スス</t>
    </rPh>
    <rPh sb="21" eb="23">
      <t>ケンショウ</t>
    </rPh>
    <rPh sb="30" eb="31">
      <t>コト</t>
    </rPh>
    <rPh sb="40" eb="42">
      <t>ジカン</t>
    </rPh>
    <rPh sb="43" eb="44">
      <t>タ</t>
    </rPh>
    <phoneticPr fontId="2"/>
  </si>
  <si>
    <t>トレンドにしっかり乗れた上で、損切りのPips？が小さくエントリーできれば、利益が大きく出せることが分かった。</t>
    <rPh sb="9" eb="10">
      <t>ノ</t>
    </rPh>
    <rPh sb="12" eb="13">
      <t>ウエ</t>
    </rPh>
    <rPh sb="15" eb="17">
      <t>ソンギ</t>
    </rPh>
    <rPh sb="25" eb="26">
      <t>チイ</t>
    </rPh>
    <rPh sb="38" eb="40">
      <t>リエキ</t>
    </rPh>
    <rPh sb="41" eb="42">
      <t>オオ</t>
    </rPh>
    <rPh sb="44" eb="45">
      <t>ダ</t>
    </rPh>
    <rPh sb="50" eb="51">
      <t>ワ</t>
    </rPh>
    <phoneticPr fontId="2"/>
  </si>
  <si>
    <t>10.20MAの両方の上側にキャンドルがあり、両方のMAの上に終値があれば買い方向、下側なら売り方向。MAに触れてEB出現でエントリー待ち、EB高値or安値ブレイクでエントリー。</t>
    <rPh sb="23" eb="25">
      <t>リョウホウ</t>
    </rPh>
    <rPh sb="29" eb="30">
      <t>ウエ</t>
    </rPh>
    <rPh sb="31" eb="33">
      <t>オワリネ</t>
    </rPh>
    <phoneticPr fontId="3"/>
  </si>
  <si>
    <t>5/4.</t>
    <phoneticPr fontId="2"/>
  </si>
  <si>
    <t>←ここからは、ルールにあったものは全てエントリー</t>
    <rPh sb="17" eb="18">
      <t>スベ</t>
    </rPh>
    <phoneticPr fontId="2"/>
  </si>
  <si>
    <t>NO.23</t>
    <phoneticPr fontId="2"/>
  </si>
  <si>
    <t>NO.29</t>
    <phoneticPr fontId="2"/>
  </si>
  <si>
    <t>緑：20MA</t>
    <rPh sb="0" eb="1">
      <t>ミドリ</t>
    </rPh>
    <phoneticPr fontId="2"/>
  </si>
  <si>
    <t>ピンク：10MA</t>
    <phoneticPr fontId="2"/>
  </si>
  <si>
    <t>2006.2.17</t>
    <phoneticPr fontId="2"/>
  </si>
  <si>
    <t>レンジの中なのに、EBが出ていたので飛び乗り、見れていない時間の中で損切りにあう。レンジの中でのエントリーはやめるべし。</t>
    <rPh sb="4" eb="5">
      <t>ナカ</t>
    </rPh>
    <rPh sb="12" eb="13">
      <t>デ</t>
    </rPh>
    <rPh sb="18" eb="19">
      <t>ト</t>
    </rPh>
    <rPh sb="20" eb="21">
      <t>ノ</t>
    </rPh>
    <rPh sb="23" eb="24">
      <t>ミ</t>
    </rPh>
    <rPh sb="29" eb="31">
      <t>ジカン</t>
    </rPh>
    <rPh sb="32" eb="33">
      <t>ナカ</t>
    </rPh>
    <rPh sb="34" eb="36">
      <t>ソンギ</t>
    </rPh>
    <rPh sb="45" eb="46">
      <t>ナカ</t>
    </rPh>
    <phoneticPr fontId="2"/>
  </si>
  <si>
    <t>検証が終了している1Hまででエントリーするように固定。今回はPB。レンジの中ではあるが、検証したものなので、エントリーしてみながら、今後修正。PBの前にEBも出現。4Hでエントリー。</t>
    <rPh sb="0" eb="2">
      <t>ケンショウ</t>
    </rPh>
    <rPh sb="3" eb="5">
      <t>シュウリョウ</t>
    </rPh>
    <rPh sb="24" eb="26">
      <t>コテイ</t>
    </rPh>
    <rPh sb="27" eb="29">
      <t>コンカイ</t>
    </rPh>
    <rPh sb="37" eb="38">
      <t>ナカ</t>
    </rPh>
    <rPh sb="44" eb="46">
      <t>ケンショウ</t>
    </rPh>
    <rPh sb="66" eb="68">
      <t>コンゴ</t>
    </rPh>
    <rPh sb="68" eb="70">
      <t>シュウセイ</t>
    </rPh>
    <rPh sb="74" eb="75">
      <t>マエ</t>
    </rPh>
    <rPh sb="79" eb="81">
      <t>シュツゲン</t>
    </rPh>
    <phoneticPr fontId="2"/>
  </si>
  <si>
    <t>ｄ</t>
    <phoneticPr fontId="2"/>
  </si>
  <si>
    <t>EBのヒゲが10MA/20MAｗ突き抜けている</t>
    <rPh sb="16" eb="17">
      <t>ツ</t>
    </rPh>
    <rPh sb="18" eb="19">
      <t>ヌ</t>
    </rPh>
    <phoneticPr fontId="2"/>
  </si>
  <si>
    <t>売りで20MA より10MAが上にある</t>
    <rPh sb="0" eb="1">
      <t>ウ</t>
    </rPh>
    <rPh sb="15" eb="16">
      <t>ウエ</t>
    </rPh>
    <phoneticPr fontId="2"/>
  </si>
  <si>
    <t>売りだがEBの下ヒゲの方が長かった</t>
    <rPh sb="0" eb="1">
      <t>ウ</t>
    </rPh>
    <rPh sb="7" eb="8">
      <t>シタ</t>
    </rPh>
    <rPh sb="11" eb="12">
      <t>ホウ</t>
    </rPh>
    <rPh sb="13" eb="14">
      <t>ナガ</t>
    </rPh>
    <phoneticPr fontId="2"/>
  </si>
  <si>
    <t>EBのヒゲが10MA/20MA突き抜けている</t>
    <rPh sb="15" eb="16">
      <t>ツ</t>
    </rPh>
    <rPh sb="17" eb="18">
      <t>ヌ</t>
    </rPh>
    <phoneticPr fontId="2"/>
  </si>
  <si>
    <t>売りだがEBの下ヒゲの方が長い</t>
    <rPh sb="0" eb="1">
      <t>ウ</t>
    </rPh>
    <rPh sb="7" eb="8">
      <t>シタ</t>
    </rPh>
    <rPh sb="11" eb="12">
      <t>ホウ</t>
    </rPh>
    <rPh sb="13" eb="14">
      <t>ナガ</t>
    </rPh>
    <phoneticPr fontId="2"/>
  </si>
  <si>
    <t>売りのEBだが下ヒゲしかない</t>
    <rPh sb="0" eb="1">
      <t>ウ</t>
    </rPh>
    <rPh sb="7" eb="8">
      <t>シタ</t>
    </rPh>
    <phoneticPr fontId="2"/>
  </si>
  <si>
    <t>売りだけど下ヒゲの方が長い</t>
    <rPh sb="0" eb="1">
      <t>ウ</t>
    </rPh>
    <rPh sb="5" eb="6">
      <t>シタ</t>
    </rPh>
    <rPh sb="9" eb="10">
      <t>ホウ</t>
    </rPh>
    <rPh sb="11" eb="12">
      <t>ナガ</t>
    </rPh>
    <phoneticPr fontId="2"/>
  </si>
  <si>
    <t>EBのヒゲが10MA/20MA突き抜けているが、
EBも抱いているキャンドルもPB</t>
    <rPh sb="15" eb="16">
      <t>ツ</t>
    </rPh>
    <rPh sb="17" eb="18">
      <t>ヌ</t>
    </rPh>
    <rPh sb="28" eb="29">
      <t>ダ</t>
    </rPh>
    <phoneticPr fontId="2"/>
  </si>
  <si>
    <t>EB</t>
    <phoneticPr fontId="2"/>
  </si>
  <si>
    <t>NO.</t>
    <phoneticPr fontId="2"/>
  </si>
  <si>
    <t>NO.98
NO.99]</t>
    <phoneticPr fontId="2"/>
  </si>
  <si>
    <t>最後に負けが続き、資金を大幅に減らしてしまった。このままのトレードでは、勝てるとはいえないので、ストップの置き方やEBでエントリーするときの条件を見直さなければならない。デモトレをやってみて、今までの検証は、検証になっていなかったと感じたので、4Hの検証も再度やり直したい。次の検証で、サポレジ転換が4Hで起こっているトレンドの中での、15分足でのEBを検証する。ストップは、ダウの高値安値切り上げた時に、ストップをあげていくのと、今までのトレンドと反対のEBが出たときの高値安値でストップ。</t>
    <rPh sb="0" eb="2">
      <t>サイゴ</t>
    </rPh>
    <rPh sb="3" eb="4">
      <t>マ</t>
    </rPh>
    <rPh sb="6" eb="7">
      <t>ツヅ</t>
    </rPh>
    <rPh sb="9" eb="11">
      <t>シキン</t>
    </rPh>
    <rPh sb="12" eb="14">
      <t>オオハバ</t>
    </rPh>
    <rPh sb="15" eb="16">
      <t>ヘ</t>
    </rPh>
    <rPh sb="36" eb="37">
      <t>カ</t>
    </rPh>
    <rPh sb="53" eb="54">
      <t>オ</t>
    </rPh>
    <rPh sb="55" eb="56">
      <t>カタ</t>
    </rPh>
    <rPh sb="70" eb="72">
      <t>ジョウケン</t>
    </rPh>
    <rPh sb="73" eb="75">
      <t>ミナオ</t>
    </rPh>
    <rPh sb="96" eb="97">
      <t>イマ</t>
    </rPh>
    <rPh sb="100" eb="102">
      <t>ケンショウ</t>
    </rPh>
    <rPh sb="104" eb="106">
      <t>ケンショウ</t>
    </rPh>
    <rPh sb="116" eb="117">
      <t>カン</t>
    </rPh>
    <rPh sb="125" eb="127">
      <t>ケンショウ</t>
    </rPh>
    <rPh sb="128" eb="130">
      <t>サイド</t>
    </rPh>
    <rPh sb="132" eb="133">
      <t>ナオ</t>
    </rPh>
    <rPh sb="137" eb="138">
      <t>ツギ</t>
    </rPh>
    <rPh sb="139" eb="141">
      <t>ケンショウ</t>
    </rPh>
    <rPh sb="147" eb="149">
      <t>テンカン</t>
    </rPh>
    <rPh sb="153" eb="154">
      <t>オ</t>
    </rPh>
    <rPh sb="164" eb="165">
      <t>ナカ</t>
    </rPh>
    <rPh sb="170" eb="171">
      <t>フン</t>
    </rPh>
    <rPh sb="171" eb="172">
      <t>アシ</t>
    </rPh>
    <rPh sb="177" eb="179">
      <t>ケンショウ</t>
    </rPh>
    <rPh sb="191" eb="193">
      <t>タカネ</t>
    </rPh>
    <rPh sb="193" eb="195">
      <t>ヤスネ</t>
    </rPh>
    <rPh sb="195" eb="196">
      <t>キ</t>
    </rPh>
    <rPh sb="197" eb="198">
      <t>ア</t>
    </rPh>
    <rPh sb="200" eb="201">
      <t>トキ</t>
    </rPh>
    <rPh sb="216" eb="217">
      <t>イマ</t>
    </rPh>
    <rPh sb="225" eb="227">
      <t>ハンタイ</t>
    </rPh>
    <rPh sb="231" eb="232">
      <t>デ</t>
    </rPh>
    <rPh sb="236" eb="238">
      <t>タカネ</t>
    </rPh>
    <rPh sb="238" eb="240">
      <t>ヤスネ</t>
    </rPh>
    <phoneticPr fontId="2"/>
  </si>
  <si>
    <t>ルールに沿ってエントリーするのがまだまだ甘かった。淡々とルール通りにエントリーして検証していけば、今までより検証のスピードも上がる。</t>
    <rPh sb="4" eb="5">
      <t>ソ</t>
    </rPh>
    <rPh sb="20" eb="21">
      <t>アマ</t>
    </rPh>
    <rPh sb="25" eb="27">
      <t>タンタン</t>
    </rPh>
    <rPh sb="31" eb="32">
      <t>ドオ</t>
    </rPh>
    <rPh sb="41" eb="43">
      <t>ケンショウ</t>
    </rPh>
    <rPh sb="49" eb="50">
      <t>イマ</t>
    </rPh>
    <rPh sb="54" eb="56">
      <t>ケンショウ</t>
    </rPh>
    <rPh sb="62" eb="63">
      <t>ア</t>
    </rPh>
    <phoneticPr fontId="2"/>
  </si>
  <si>
    <t>3日以内に次の検証を終わらせる。</t>
    <rPh sb="1" eb="2">
      <t>ヒ</t>
    </rPh>
    <rPh sb="2" eb="4">
      <t>イナイ</t>
    </rPh>
    <rPh sb="5" eb="6">
      <t>ツギ</t>
    </rPh>
    <rPh sb="7" eb="9">
      <t>ケンショウ</t>
    </rPh>
    <rPh sb="10" eb="11">
      <t>オ</t>
    </rPh>
    <phoneticPr fontId="2"/>
  </si>
  <si>
    <t>※検証してみたいこと
4H、1Hのトレンドに沿って損小利大
キレイにトレンドが出ているものを選んで、2つ時間足を落として、大きい時間足の流れに沿うタイミングを待つ</t>
    <rPh sb="1" eb="3">
      <t>ケンショウ</t>
    </rPh>
    <rPh sb="22" eb="23">
      <t>ソ</t>
    </rPh>
    <rPh sb="25" eb="29">
      <t>ソンショウリダイ</t>
    </rPh>
    <rPh sb="39" eb="40">
      <t>デ</t>
    </rPh>
    <rPh sb="46" eb="47">
      <t>エラ</t>
    </rPh>
    <rPh sb="52" eb="54">
      <t>ジカン</t>
    </rPh>
    <rPh sb="54" eb="55">
      <t>アシ</t>
    </rPh>
    <rPh sb="56" eb="57">
      <t>オ</t>
    </rPh>
    <rPh sb="61" eb="62">
      <t>オオ</t>
    </rPh>
    <rPh sb="64" eb="66">
      <t>ジカン</t>
    </rPh>
    <rPh sb="66" eb="67">
      <t>アシ</t>
    </rPh>
    <rPh sb="68" eb="69">
      <t>ナガ</t>
    </rPh>
    <rPh sb="71" eb="72">
      <t>ソ</t>
    </rPh>
    <rPh sb="79" eb="80">
      <t>マ</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</si>
</sst>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m/d;@"/>
    <numFmt numFmtId="178" formatCode="#,##0_ ;[Red]\-#,##0\ "/>
    <numFmt numFmtId="179" formatCode="0.0%"/>
    <numFmt numFmtId="180" formatCode="#,##0_ "/>
    <numFmt numFmtId="181" formatCode="0.0_ ;[Red]\-0.0\ "/>
  </numFmts>
  <fonts count="15" x14ac:knownFonts="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2"/>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
      <sz val="11"/>
      <name val="ＭＳ Ｐゴシック"/>
      <family val="3"/>
      <charset val="128"/>
    </font>
    <font>
      <b/>
      <sz val="11"/>
      <name val="ＭＳ Ｐゴシック"/>
      <family val="3"/>
      <charset val="128"/>
    </font>
    <font>
      <b/>
      <sz val="10"/>
      <color indexed="8"/>
      <name val="ＭＳ Ｐゴシック"/>
      <family val="3"/>
      <charset val="128"/>
    </font>
    <font>
      <sz val="11"/>
      <color rgb="FFFF0000"/>
      <name val="ＭＳ Ｐゴシック"/>
      <family val="3"/>
      <charset val="128"/>
      <scheme val="minor"/>
    </font>
  </fonts>
  <fills count="13">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CCCCFF"/>
        <bgColor indexed="64"/>
      </patternFill>
    </fill>
    <fill>
      <patternFill patternType="solid">
        <fgColor rgb="FFFFFF00"/>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right/>
      <top style="double">
        <color indexed="64"/>
      </top>
      <bottom/>
      <diagonal/>
    </border>
    <border>
      <left style="medium">
        <color rgb="FFFF0000"/>
      </left>
      <right style="thin">
        <color indexed="64"/>
      </right>
      <top style="medium">
        <color rgb="FFFF0000"/>
      </top>
      <bottom style="thin">
        <color indexed="64"/>
      </bottom>
      <diagonal/>
    </border>
    <border>
      <left style="thin">
        <color indexed="64"/>
      </left>
      <right style="thin">
        <color indexed="64"/>
      </right>
      <top style="medium">
        <color rgb="FFFF0000"/>
      </top>
      <bottom style="thin">
        <color indexed="64"/>
      </bottom>
      <diagonal/>
    </border>
    <border>
      <left style="thin">
        <color indexed="64"/>
      </left>
      <right style="medium">
        <color rgb="FFFF0000"/>
      </right>
      <top style="medium">
        <color rgb="FFFF0000"/>
      </top>
      <bottom style="thin">
        <color indexed="64"/>
      </bottom>
      <diagonal/>
    </border>
    <border>
      <left style="medium">
        <color rgb="FFFF0000"/>
      </left>
      <right style="thin">
        <color indexed="64"/>
      </right>
      <top style="thin">
        <color indexed="64"/>
      </top>
      <bottom style="thin">
        <color indexed="64"/>
      </bottom>
      <diagonal/>
    </border>
    <border>
      <left style="thin">
        <color indexed="64"/>
      </left>
      <right style="medium">
        <color rgb="FFFF0000"/>
      </right>
      <top style="thin">
        <color indexed="64"/>
      </top>
      <bottom style="thin">
        <color indexed="64"/>
      </bottom>
      <diagonal/>
    </border>
    <border>
      <left style="thin">
        <color indexed="64"/>
      </left>
      <right style="medium">
        <color rgb="FFFF0000"/>
      </right>
      <top style="thin">
        <color theme="1"/>
      </top>
      <bottom style="thin">
        <color indexed="64"/>
      </bottom>
      <diagonal/>
    </border>
    <border>
      <left style="thin">
        <color indexed="64"/>
      </left>
      <right style="medium">
        <color rgb="FFFF0000"/>
      </right>
      <top style="thin">
        <color indexed="64"/>
      </top>
      <bottom/>
      <diagonal/>
    </border>
    <border>
      <left style="thin">
        <color indexed="64"/>
      </left>
      <right style="thin">
        <color indexed="64"/>
      </right>
      <top style="thin">
        <color theme="1"/>
      </top>
      <bottom style="thin">
        <color indexed="64"/>
      </bottom>
      <diagonal/>
    </border>
    <border>
      <left style="thin">
        <color indexed="64"/>
      </left>
      <right style="medium">
        <color rgb="FFFF0000"/>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theme="1"/>
      </left>
      <right style="thin">
        <color theme="1"/>
      </right>
      <top style="thin">
        <color theme="1"/>
      </top>
      <bottom style="thin">
        <color theme="1"/>
      </bottom>
      <diagonal/>
    </border>
    <border>
      <left style="medium">
        <color rgb="FFFF0000"/>
      </left>
      <right style="thin">
        <color indexed="64"/>
      </right>
      <top style="thin">
        <color indexed="64"/>
      </top>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237">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8" fillId="2" borderId="1" xfId="0" applyFont="1" applyFill="1" applyBorder="1" applyAlignment="1">
      <alignment horizontal="center" vertical="center" shrinkToFit="1"/>
    </xf>
    <xf numFmtId="0" fontId="8" fillId="3" borderId="1" xfId="0" applyFont="1" applyFill="1" applyBorder="1" applyAlignment="1">
      <alignment horizontal="center" vertical="center" shrinkToFit="1"/>
    </xf>
    <xf numFmtId="176" fontId="9" fillId="0" borderId="1" xfId="0" applyNumberFormat="1" applyFont="1" applyFill="1" applyBorder="1" applyAlignment="1">
      <alignment horizontal="center" vertical="center"/>
    </xf>
    <xf numFmtId="0" fontId="0" fillId="0" borderId="2" xfId="0" applyBorder="1" applyAlignment="1">
      <alignment horizontal="center" vertical="center"/>
    </xf>
    <xf numFmtId="177" fontId="9" fillId="0" borderId="1" xfId="0" applyNumberFormat="1" applyFont="1" applyFill="1" applyBorder="1" applyAlignment="1">
      <alignment horizontal="center" vertical="center"/>
    </xf>
    <xf numFmtId="0" fontId="8" fillId="4" borderId="2" xfId="0" applyFont="1" applyFill="1" applyBorder="1" applyAlignment="1">
      <alignment vertical="center"/>
    </xf>
    <xf numFmtId="0" fontId="0" fillId="0" borderId="3" xfId="0" applyBorder="1" applyAlignment="1">
      <alignment horizontal="center" vertical="center"/>
    </xf>
    <xf numFmtId="0" fontId="8" fillId="0" borderId="3" xfId="0" applyFont="1" applyFill="1" applyBorder="1" applyAlignment="1">
      <alignment horizontal="center" vertical="center"/>
    </xf>
    <xf numFmtId="0" fontId="0" fillId="0" borderId="3" xfId="0" applyFill="1" applyBorder="1" applyAlignment="1">
      <alignment horizontal="center" vertical="center"/>
    </xf>
    <xf numFmtId="0" fontId="8" fillId="0" borderId="3" xfId="0" applyFont="1" applyFill="1" applyBorder="1" applyAlignment="1">
      <alignment vertical="center"/>
    </xf>
    <xf numFmtId="0" fontId="0" fillId="0" borderId="4" xfId="0" applyFill="1" applyBorder="1" applyAlignment="1">
      <alignment horizontal="center" vertical="center"/>
    </xf>
    <xf numFmtId="0" fontId="8" fillId="0" borderId="4" xfId="0" applyFont="1" applyFill="1" applyBorder="1" applyAlignment="1">
      <alignment horizontal="center" vertical="center"/>
    </xf>
    <xf numFmtId="0" fontId="0" fillId="0" borderId="5" xfId="0" applyBorder="1" applyAlignment="1">
      <alignment horizontal="center" vertical="center"/>
    </xf>
    <xf numFmtId="179" fontId="0" fillId="0" borderId="3" xfId="1" applyNumberFormat="1" applyFont="1" applyFill="1" applyBorder="1" applyAlignment="1">
      <alignment horizontal="center" vertical="center"/>
    </xf>
    <xf numFmtId="0" fontId="8" fillId="4" borderId="6" xfId="0" applyFont="1" applyFill="1" applyBorder="1" applyAlignment="1">
      <alignment vertical="center"/>
    </xf>
    <xf numFmtId="0" fontId="8" fillId="5" borderId="1" xfId="0" applyFont="1" applyFill="1" applyBorder="1" applyAlignment="1">
      <alignment horizontal="center" vertical="center" shrinkToFit="1"/>
    </xf>
    <xf numFmtId="0" fontId="9" fillId="0" borderId="1"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10" fillId="0" borderId="0" xfId="0" applyFont="1" applyAlignment="1">
      <alignment horizontal="center" vertical="center"/>
    </xf>
    <xf numFmtId="14"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7" fillId="0" borderId="0" xfId="0" applyFont="1" applyAlignment="1">
      <alignment horizontal="center" vertical="center"/>
    </xf>
    <xf numFmtId="0" fontId="9" fillId="0" borderId="1" xfId="0" applyFont="1" applyFill="1" applyBorder="1" applyAlignment="1">
      <alignment horizontal="center" vertical="center"/>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9" fillId="0" borderId="1" xfId="0" applyFont="1" applyFill="1" applyBorder="1" applyAlignment="1">
      <alignment horizontal="center" vertical="center"/>
    </xf>
    <xf numFmtId="0" fontId="0" fillId="0" borderId="0" xfId="0" applyFont="1" applyAlignment="1">
      <alignment horizontal="center" vertical="center"/>
    </xf>
    <xf numFmtId="0" fontId="4" fillId="0" borderId="0" xfId="0" applyNumberFormat="1" applyFont="1" applyAlignment="1">
      <alignment vertical="top" wrapText="1"/>
    </xf>
    <xf numFmtId="0" fontId="0" fillId="0" borderId="0" xfId="0" applyNumberFormat="1" applyAlignment="1">
      <alignment vertical="top" wrapText="1"/>
    </xf>
    <xf numFmtId="0" fontId="0" fillId="0" borderId="12" xfId="0" applyNumberFormat="1" applyBorder="1" applyAlignment="1">
      <alignment vertical="top" wrapText="1"/>
    </xf>
    <xf numFmtId="0" fontId="0" fillId="0" borderId="13" xfId="0" applyNumberFormat="1" applyBorder="1" applyAlignment="1">
      <alignment vertical="top" wrapText="1"/>
    </xf>
    <xf numFmtId="0" fontId="4" fillId="0" borderId="0" xfId="0" applyNumberFormat="1" applyFont="1" applyAlignment="1">
      <alignment horizontal="center" vertical="top" wrapText="1"/>
    </xf>
    <xf numFmtId="0" fontId="0" fillId="0" borderId="0" xfId="0" applyNumberFormat="1" applyAlignment="1">
      <alignment horizontal="center" vertical="top" wrapText="1"/>
    </xf>
    <xf numFmtId="0" fontId="0" fillId="0" borderId="13" xfId="0" applyNumberFormat="1" applyBorder="1" applyAlignment="1">
      <alignment horizontal="center" vertical="top" wrapText="1"/>
    </xf>
    <xf numFmtId="0" fontId="0" fillId="0" borderId="14" xfId="0" applyNumberFormat="1" applyBorder="1" applyAlignment="1">
      <alignment horizontal="center" vertical="top" wrapText="1"/>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0" fillId="0" borderId="15" xfId="0" applyBorder="1">
      <alignment vertical="center"/>
    </xf>
    <xf numFmtId="0" fontId="9" fillId="0" borderId="1" xfId="0" applyFont="1" applyFill="1" applyBorder="1" applyAlignment="1">
      <alignment horizontal="center" vertical="center"/>
    </xf>
    <xf numFmtId="0" fontId="9" fillId="5" borderId="1" xfId="0" applyFont="1" applyFill="1" applyBorder="1" applyAlignment="1">
      <alignment horizontal="center" vertical="center"/>
    </xf>
    <xf numFmtId="177" fontId="9" fillId="5" borderId="1" xfId="0" applyNumberFormat="1" applyFont="1" applyFill="1" applyBorder="1" applyAlignment="1">
      <alignment horizontal="center" vertical="center"/>
    </xf>
    <xf numFmtId="0" fontId="9" fillId="5" borderId="1" xfId="0" applyFont="1" applyFill="1" applyBorder="1" applyAlignment="1">
      <alignment horizontal="center" vertical="center"/>
    </xf>
    <xf numFmtId="176" fontId="9" fillId="5" borderId="1" xfId="0" applyNumberFormat="1" applyFont="1" applyFill="1" applyBorder="1" applyAlignment="1">
      <alignment horizontal="center" vertical="center"/>
    </xf>
    <xf numFmtId="0" fontId="4" fillId="0" borderId="0" xfId="0" applyFont="1">
      <alignment vertical="center"/>
    </xf>
    <xf numFmtId="0" fontId="9" fillId="0" borderId="1" xfId="0" applyFont="1" applyFill="1" applyBorder="1" applyAlignment="1">
      <alignment horizontal="center" vertical="center"/>
    </xf>
    <xf numFmtId="0" fontId="8" fillId="4" borderId="1" xfId="0" applyFont="1" applyFill="1" applyBorder="1" applyAlignment="1">
      <alignment horizontal="center" vertical="center"/>
    </xf>
    <xf numFmtId="0" fontId="0" fillId="0" borderId="1" xfId="0" applyBorder="1" applyAlignment="1">
      <alignment horizontal="center" vertical="center"/>
    </xf>
    <xf numFmtId="0" fontId="8" fillId="4" borderId="5" xfId="0" applyFont="1" applyFill="1" applyBorder="1" applyAlignment="1">
      <alignment horizontal="center" vertical="center"/>
    </xf>
    <xf numFmtId="0" fontId="0" fillId="0" borderId="2" xfId="0" applyBorder="1" applyAlignment="1">
      <alignment horizontal="center" vertical="center"/>
    </xf>
    <xf numFmtId="0" fontId="9" fillId="0" borderId="1" xfId="0" applyFont="1" applyFill="1" applyBorder="1" applyAlignment="1">
      <alignment horizontal="center" vertical="center"/>
    </xf>
    <xf numFmtId="0" fontId="0" fillId="0" borderId="0" xfId="0" applyFont="1" applyFill="1" applyAlignment="1">
      <alignment horizontal="center" vertical="center"/>
    </xf>
    <xf numFmtId="0" fontId="0" fillId="0" borderId="0" xfId="0" applyFill="1">
      <alignment vertical="center"/>
    </xf>
    <xf numFmtId="0" fontId="4" fillId="0" borderId="0" xfId="0" applyFont="1" applyFill="1" applyAlignment="1">
      <alignment horizontal="center" vertical="center"/>
    </xf>
    <xf numFmtId="0" fontId="4" fillId="0" borderId="0" xfId="0" applyFont="1" applyFill="1">
      <alignment vertical="center"/>
    </xf>
    <xf numFmtId="0" fontId="0" fillId="0" borderId="0" xfId="0" applyFill="1" applyBorder="1">
      <alignment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8" fillId="4" borderId="1" xfId="0" applyFont="1" applyFill="1" applyBorder="1" applyAlignment="1">
      <alignment horizontal="center" vertical="center"/>
    </xf>
    <xf numFmtId="0" fontId="0" fillId="0" borderId="1" xfId="0" applyBorder="1" applyAlignment="1">
      <alignment horizontal="center" vertical="center"/>
    </xf>
    <xf numFmtId="0" fontId="8" fillId="4" borderId="5" xfId="0" applyFont="1" applyFill="1" applyBorder="1" applyAlignment="1">
      <alignment horizontal="center" vertical="center"/>
    </xf>
    <xf numFmtId="0" fontId="0" fillId="0" borderId="2" xfId="0" applyBorder="1" applyAlignment="1">
      <alignment horizontal="center" vertical="center"/>
    </xf>
    <xf numFmtId="0" fontId="9" fillId="0" borderId="1" xfId="0" applyFont="1" applyFill="1" applyBorder="1" applyAlignment="1">
      <alignment horizontal="center" vertical="center"/>
    </xf>
    <xf numFmtId="14" fontId="6" fillId="0" borderId="1" xfId="0" applyNumberFormat="1" applyFont="1" applyBorder="1" applyAlignment="1">
      <alignment horizontal="center" vertical="center"/>
    </xf>
    <xf numFmtId="0" fontId="8" fillId="4" borderId="1" xfId="0" applyFont="1" applyFill="1" applyBorder="1" applyAlignment="1">
      <alignment horizontal="center" vertical="center"/>
    </xf>
    <xf numFmtId="0" fontId="0" fillId="0" borderId="1" xfId="0" applyBorder="1" applyAlignment="1">
      <alignment horizontal="center" vertical="center"/>
    </xf>
    <xf numFmtId="0" fontId="8" fillId="4" borderId="5" xfId="0" applyFont="1" applyFill="1" applyBorder="1" applyAlignment="1">
      <alignment horizontal="center" vertical="center"/>
    </xf>
    <xf numFmtId="0" fontId="0" fillId="0" borderId="2" xfId="0"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0" fillId="0" borderId="0" xfId="0" applyFill="1" applyAlignment="1">
      <alignment vertical="center"/>
    </xf>
    <xf numFmtId="56" fontId="0" fillId="0" borderId="0" xfId="0" applyNumberFormat="1" applyFill="1">
      <alignment vertical="center"/>
    </xf>
    <xf numFmtId="0" fontId="9" fillId="0" borderId="1" xfId="0" applyFont="1" applyFill="1" applyBorder="1" applyAlignment="1">
      <alignment horizontal="center" vertical="center"/>
    </xf>
    <xf numFmtId="0" fontId="11" fillId="0" borderId="0" xfId="0" applyFont="1" applyFill="1">
      <alignment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8" fillId="4" borderId="1" xfId="0" applyFont="1" applyFill="1" applyBorder="1" applyAlignment="1">
      <alignment horizontal="center" vertical="center"/>
    </xf>
    <xf numFmtId="0" fontId="0" fillId="0" borderId="1" xfId="0" applyBorder="1" applyAlignment="1">
      <alignment horizontal="center" vertical="center"/>
    </xf>
    <xf numFmtId="0" fontId="8" fillId="4" borderId="5" xfId="0" applyFont="1" applyFill="1" applyBorder="1" applyAlignment="1">
      <alignment horizontal="center" vertical="center"/>
    </xf>
    <xf numFmtId="0" fontId="0" fillId="0" borderId="2" xfId="0"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8" fillId="4" borderId="1" xfId="0" applyFont="1" applyFill="1" applyBorder="1" applyAlignment="1">
      <alignment horizontal="center" vertical="center"/>
    </xf>
    <xf numFmtId="0" fontId="0" fillId="0" borderId="1" xfId="0" applyBorder="1" applyAlignment="1">
      <alignment horizontal="center" vertical="center"/>
    </xf>
    <xf numFmtId="0" fontId="8" fillId="4" borderId="5" xfId="0" applyFont="1" applyFill="1" applyBorder="1" applyAlignment="1">
      <alignment horizontal="center" vertical="center"/>
    </xf>
    <xf numFmtId="0" fontId="0" fillId="0" borderId="2" xfId="0"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8" fillId="4" borderId="1" xfId="0" applyFont="1" applyFill="1" applyBorder="1" applyAlignment="1">
      <alignment horizontal="center" vertical="center"/>
    </xf>
    <xf numFmtId="0" fontId="0" fillId="0" borderId="1" xfId="0" applyBorder="1" applyAlignment="1">
      <alignment horizontal="center" vertical="center"/>
    </xf>
    <xf numFmtId="0" fontId="8" fillId="4" borderId="5" xfId="0" applyFont="1" applyFill="1" applyBorder="1" applyAlignment="1">
      <alignment horizontal="center" vertical="center"/>
    </xf>
    <xf numFmtId="0" fontId="0" fillId="0" borderId="2" xfId="0"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14" fontId="0" fillId="0" borderId="0" xfId="0" applyNumberFormat="1" applyFill="1">
      <alignment vertical="center"/>
    </xf>
    <xf numFmtId="0" fontId="9" fillId="0" borderId="1" xfId="0" applyFont="1" applyFill="1" applyBorder="1" applyAlignment="1">
      <alignment horizontal="center" vertical="center"/>
    </xf>
    <xf numFmtId="0" fontId="8" fillId="4" borderId="1" xfId="0" applyFont="1" applyFill="1" applyBorder="1" applyAlignment="1">
      <alignment horizontal="center" vertical="center"/>
    </xf>
    <xf numFmtId="0" fontId="0" fillId="0" borderId="1" xfId="0" applyBorder="1" applyAlignment="1">
      <alignment horizontal="center" vertical="center"/>
    </xf>
    <xf numFmtId="0" fontId="8" fillId="4" borderId="5" xfId="0" applyFont="1" applyFill="1" applyBorder="1" applyAlignment="1">
      <alignment horizontal="center" vertical="center"/>
    </xf>
    <xf numFmtId="0" fontId="0" fillId="0" borderId="2" xfId="0"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12" fillId="0" borderId="0" xfId="0" applyFont="1">
      <alignment vertical="center"/>
    </xf>
    <xf numFmtId="0" fontId="8" fillId="4" borderId="1" xfId="0" applyFont="1" applyFill="1" applyBorder="1" applyAlignment="1">
      <alignment horizontal="center" vertical="center"/>
    </xf>
    <xf numFmtId="180" fontId="0" fillId="7" borderId="1" xfId="0" applyNumberFormat="1" applyFill="1" applyBorder="1" applyAlignment="1">
      <alignment horizontal="center" vertical="center"/>
    </xf>
    <xf numFmtId="0" fontId="0" fillId="7" borderId="1" xfId="0" applyFill="1" applyBorder="1" applyAlignment="1">
      <alignment horizontal="center" vertical="center"/>
    </xf>
    <xf numFmtId="180"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vertical="center" wrapText="1"/>
    </xf>
    <xf numFmtId="0" fontId="0" fillId="0" borderId="1" xfId="0" applyBorder="1" applyAlignment="1">
      <alignment vertical="center"/>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0" fontId="8" fillId="4" borderId="1" xfId="0" applyFont="1" applyFill="1" applyBorder="1" applyAlignment="1">
      <alignment horizontal="center" vertical="center" shrinkToFit="1"/>
    </xf>
    <xf numFmtId="0" fontId="8" fillId="4" borderId="5"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8" fillId="8" borderId="8" xfId="0" applyFont="1" applyFill="1" applyBorder="1" applyAlignment="1">
      <alignment horizontal="center" vertical="center" shrinkToFit="1"/>
    </xf>
    <xf numFmtId="0" fontId="8" fillId="8" borderId="1" xfId="0" applyFont="1" applyFill="1" applyBorder="1" applyAlignment="1">
      <alignment horizontal="center" vertical="center" shrinkToFit="1"/>
    </xf>
    <xf numFmtId="0" fontId="8" fillId="9" borderId="6" xfId="0" applyFont="1" applyFill="1" applyBorder="1" applyAlignment="1">
      <alignment horizontal="center" vertical="center" shrinkToFit="1"/>
    </xf>
    <xf numFmtId="0" fontId="8" fillId="9" borderId="9" xfId="0" applyFont="1" applyFill="1" applyBorder="1" applyAlignment="1">
      <alignment horizontal="center" vertical="center" shrinkToFit="1"/>
    </xf>
    <xf numFmtId="0" fontId="8" fillId="9" borderId="10" xfId="0" applyFont="1" applyFill="1" applyBorder="1" applyAlignment="1">
      <alignment horizontal="center" vertical="center" shrinkToFit="1"/>
    </xf>
    <xf numFmtId="0" fontId="8" fillId="9" borderId="11" xfId="0" applyFont="1" applyFill="1" applyBorder="1" applyAlignment="1">
      <alignment horizontal="center" vertical="center" shrinkToFit="1"/>
    </xf>
    <xf numFmtId="0" fontId="8" fillId="5" borderId="10" xfId="0" applyFont="1" applyFill="1" applyBorder="1" applyAlignment="1">
      <alignment horizontal="center" vertical="center" shrinkToFit="1"/>
    </xf>
    <xf numFmtId="0" fontId="8" fillId="5" borderId="3" xfId="0" applyFont="1" applyFill="1" applyBorder="1" applyAlignment="1">
      <alignment horizontal="center" vertical="center" shrinkToFit="1"/>
    </xf>
    <xf numFmtId="0" fontId="8" fillId="5" borderId="2"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2" borderId="2" xfId="0" applyFont="1" applyFill="1" applyBorder="1" applyAlignment="1">
      <alignment horizontal="center" vertical="center" shrinkToFit="1"/>
    </xf>
    <xf numFmtId="0" fontId="8" fillId="10" borderId="1" xfId="0" applyFont="1" applyFill="1" applyBorder="1" applyAlignment="1">
      <alignment horizontal="center" vertical="center" shrinkToFit="1"/>
    </xf>
    <xf numFmtId="0" fontId="8" fillId="3" borderId="10" xfId="0" applyFont="1" applyFill="1" applyBorder="1" applyAlignment="1">
      <alignment horizontal="center" vertical="center" shrinkToFit="1"/>
    </xf>
    <xf numFmtId="0" fontId="8" fillId="3" borderId="3"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8" fillId="11" borderId="1" xfId="0" applyFont="1" applyFill="1" applyBorder="1" applyAlignment="1">
      <alignment horizontal="center" vertical="center" shrinkToFit="1"/>
    </xf>
    <xf numFmtId="0" fontId="8" fillId="5" borderId="7"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3" borderId="7" xfId="0" applyFont="1" applyFill="1" applyBorder="1" applyAlignment="1">
      <alignment horizontal="center" vertical="center" shrinkToFit="1"/>
    </xf>
    <xf numFmtId="180" fontId="9" fillId="0" borderId="1" xfId="0" applyNumberFormat="1" applyFont="1" applyFill="1" applyBorder="1" applyAlignment="1">
      <alignment horizontal="center" vertical="center"/>
    </xf>
    <xf numFmtId="0" fontId="9" fillId="0" borderId="1" xfId="0" applyFont="1" applyFill="1" applyBorder="1" applyAlignment="1">
      <alignment horizontal="center" vertical="center"/>
    </xf>
    <xf numFmtId="178" fontId="9" fillId="0" borderId="1" xfId="0" applyNumberFormat="1" applyFont="1" applyFill="1" applyBorder="1" applyAlignment="1">
      <alignment horizontal="center" vertical="center"/>
    </xf>
    <xf numFmtId="181" fontId="9" fillId="0" borderId="1" xfId="0" applyNumberFormat="1" applyFont="1" applyFill="1" applyBorder="1" applyAlignment="1">
      <alignment horizontal="center" vertical="center"/>
    </xf>
    <xf numFmtId="180" fontId="9" fillId="0" borderId="7" xfId="0" applyNumberFormat="1" applyFont="1" applyFill="1" applyBorder="1" applyAlignment="1">
      <alignment horizontal="center" vertical="center"/>
    </xf>
    <xf numFmtId="180" fontId="9" fillId="0" borderId="2" xfId="0" applyNumberFormat="1" applyFont="1" applyFill="1" applyBorder="1" applyAlignment="1">
      <alignment horizontal="center" vertical="center"/>
    </xf>
    <xf numFmtId="180" fontId="9" fillId="5" borderId="1" xfId="0" applyNumberFormat="1" applyFont="1" applyFill="1" applyBorder="1" applyAlignment="1">
      <alignment horizontal="center" vertical="center"/>
    </xf>
    <xf numFmtId="0" fontId="9" fillId="5" borderId="1" xfId="0" applyFont="1" applyFill="1" applyBorder="1" applyAlignment="1">
      <alignment horizontal="center" vertical="center"/>
    </xf>
    <xf numFmtId="180" fontId="9" fillId="5" borderId="7" xfId="0" applyNumberFormat="1" applyFont="1" applyFill="1" applyBorder="1" applyAlignment="1">
      <alignment horizontal="center" vertical="center"/>
    </xf>
    <xf numFmtId="180" fontId="9" fillId="5" borderId="2" xfId="0" applyNumberFormat="1" applyFont="1" applyFill="1" applyBorder="1" applyAlignment="1">
      <alignment horizontal="center" vertical="center"/>
    </xf>
    <xf numFmtId="178" fontId="9" fillId="5" borderId="1" xfId="0" applyNumberFormat="1" applyFont="1" applyFill="1" applyBorder="1" applyAlignment="1">
      <alignment horizontal="center" vertical="center"/>
    </xf>
    <xf numFmtId="181" fontId="9" fillId="5" borderId="1" xfId="0" applyNumberFormat="1" applyFont="1" applyFill="1" applyBorder="1" applyAlignment="1">
      <alignment horizontal="center" vertical="center"/>
    </xf>
    <xf numFmtId="0" fontId="7" fillId="0" borderId="1" xfId="0" applyFont="1" applyBorder="1" applyAlignment="1">
      <alignment horizontal="center" vertical="center"/>
    </xf>
    <xf numFmtId="0" fontId="7" fillId="0" borderId="1" xfId="0" applyFont="1" applyBorder="1" applyAlignment="1">
      <alignment horizontal="center" vertical="center" wrapText="1"/>
    </xf>
    <xf numFmtId="0" fontId="0" fillId="0" borderId="0" xfId="0" applyAlignment="1">
      <alignment horizontal="left" vertical="top" wrapText="1"/>
    </xf>
    <xf numFmtId="0" fontId="0" fillId="0" borderId="0" xfId="0" applyAlignment="1">
      <alignment horizontal="left" vertical="top"/>
    </xf>
    <xf numFmtId="0" fontId="0" fillId="0" borderId="0" xfId="0" applyFont="1" applyAlignment="1">
      <alignment vertical="top" wrapText="1"/>
    </xf>
    <xf numFmtId="0" fontId="0" fillId="0" borderId="0" xfId="0" applyAlignment="1">
      <alignment vertical="top"/>
    </xf>
    <xf numFmtId="0" fontId="0" fillId="0" borderId="0" xfId="0" applyAlignment="1">
      <alignment vertical="top" wrapText="1"/>
    </xf>
    <xf numFmtId="0" fontId="13" fillId="0" borderId="0" xfId="0" applyFont="1" applyAlignment="1">
      <alignment horizontal="left" vertical="center" wrapText="1"/>
    </xf>
    <xf numFmtId="0" fontId="13" fillId="0" borderId="0" xfId="0" applyFont="1" applyAlignment="1">
      <alignment horizontal="left" vertical="center"/>
    </xf>
    <xf numFmtId="0" fontId="9" fillId="12" borderId="1" xfId="0" applyFont="1" applyFill="1" applyBorder="1" applyAlignment="1">
      <alignment horizontal="center" vertical="center"/>
    </xf>
    <xf numFmtId="180" fontId="9" fillId="12" borderId="1" xfId="0" applyNumberFormat="1" applyFont="1" applyFill="1" applyBorder="1" applyAlignment="1">
      <alignment horizontal="center" vertical="center"/>
    </xf>
    <xf numFmtId="177" fontId="9" fillId="12" borderId="1" xfId="0" applyNumberFormat="1" applyFont="1" applyFill="1" applyBorder="1" applyAlignment="1">
      <alignment horizontal="center" vertical="center"/>
    </xf>
    <xf numFmtId="0" fontId="9" fillId="12" borderId="1" xfId="0" applyFont="1" applyFill="1" applyBorder="1" applyAlignment="1">
      <alignment horizontal="center" vertical="center"/>
    </xf>
    <xf numFmtId="176" fontId="9" fillId="12" borderId="1" xfId="0" applyNumberFormat="1" applyFont="1" applyFill="1" applyBorder="1" applyAlignment="1">
      <alignment horizontal="center" vertical="center"/>
    </xf>
    <xf numFmtId="178" fontId="9" fillId="12" borderId="1" xfId="0" applyNumberFormat="1" applyFont="1" applyFill="1" applyBorder="1" applyAlignment="1">
      <alignment horizontal="center" vertical="center"/>
    </xf>
    <xf numFmtId="181" fontId="9" fillId="12" borderId="1" xfId="0" applyNumberFormat="1" applyFont="1" applyFill="1" applyBorder="1" applyAlignment="1">
      <alignment horizontal="center" vertical="center"/>
    </xf>
    <xf numFmtId="0" fontId="0" fillId="12" borderId="0" xfId="0" applyFill="1">
      <alignment vertical="center"/>
    </xf>
    <xf numFmtId="0" fontId="9" fillId="0" borderId="5" xfId="0" applyFont="1" applyFill="1" applyBorder="1" applyAlignment="1">
      <alignment horizontal="center" vertical="center"/>
    </xf>
    <xf numFmtId="180" fontId="9" fillId="0" borderId="5" xfId="0" applyNumberFormat="1" applyFont="1" applyFill="1" applyBorder="1" applyAlignment="1">
      <alignment horizontal="center" vertical="center"/>
    </xf>
    <xf numFmtId="177" fontId="9" fillId="0" borderId="5" xfId="0" applyNumberFormat="1" applyFont="1" applyFill="1" applyBorder="1" applyAlignment="1">
      <alignment horizontal="center" vertical="center"/>
    </xf>
    <xf numFmtId="0" fontId="9" fillId="0" borderId="5" xfId="0" applyFont="1" applyFill="1" applyBorder="1" applyAlignment="1">
      <alignment horizontal="center" vertical="center"/>
    </xf>
    <xf numFmtId="176" fontId="9" fillId="0" borderId="5" xfId="0" applyNumberFormat="1" applyFont="1" applyFill="1" applyBorder="1" applyAlignment="1">
      <alignment horizontal="center" vertical="center"/>
    </xf>
    <xf numFmtId="178" fontId="9" fillId="0" borderId="5" xfId="0" applyNumberFormat="1" applyFont="1" applyFill="1" applyBorder="1" applyAlignment="1">
      <alignment horizontal="center" vertical="center"/>
    </xf>
    <xf numFmtId="181" fontId="9" fillId="0" borderId="5" xfId="0" applyNumberFormat="1" applyFont="1" applyFill="1" applyBorder="1" applyAlignment="1">
      <alignment horizontal="center" vertical="center"/>
    </xf>
    <xf numFmtId="0" fontId="9" fillId="0" borderId="8" xfId="0" applyFont="1" applyFill="1" applyBorder="1" applyAlignment="1">
      <alignment horizontal="center" vertical="center"/>
    </xf>
    <xf numFmtId="0" fontId="9" fillId="0" borderId="16" xfId="0" applyFont="1" applyFill="1" applyBorder="1" applyAlignment="1">
      <alignment horizontal="center" vertical="center"/>
    </xf>
    <xf numFmtId="180" fontId="9" fillId="0" borderId="17" xfId="0" applyNumberFormat="1" applyFont="1" applyFill="1" applyBorder="1" applyAlignment="1">
      <alignment horizontal="center" vertical="center"/>
    </xf>
    <xf numFmtId="0" fontId="9" fillId="0" borderId="17" xfId="0" applyFont="1" applyFill="1" applyBorder="1" applyAlignment="1">
      <alignment horizontal="center" vertical="center"/>
    </xf>
    <xf numFmtId="177" fontId="9" fillId="0" borderId="17" xfId="0" applyNumberFormat="1" applyFont="1" applyFill="1" applyBorder="1" applyAlignment="1">
      <alignment horizontal="center" vertical="center"/>
    </xf>
    <xf numFmtId="0" fontId="9" fillId="0" borderId="17" xfId="0" applyFont="1" applyFill="1" applyBorder="1" applyAlignment="1">
      <alignment horizontal="center" vertical="center"/>
    </xf>
    <xf numFmtId="176" fontId="9" fillId="0" borderId="17" xfId="0" applyNumberFormat="1" applyFont="1" applyFill="1" applyBorder="1" applyAlignment="1">
      <alignment horizontal="center" vertical="center"/>
    </xf>
    <xf numFmtId="178" fontId="9" fillId="0" borderId="17" xfId="0" applyNumberFormat="1" applyFont="1" applyFill="1" applyBorder="1" applyAlignment="1">
      <alignment horizontal="center" vertical="center"/>
    </xf>
    <xf numFmtId="181" fontId="9" fillId="0" borderId="17" xfId="0" applyNumberFormat="1" applyFont="1" applyFill="1" applyBorder="1" applyAlignment="1">
      <alignment horizontal="center" vertical="center"/>
    </xf>
    <xf numFmtId="181" fontId="9" fillId="0" borderId="18" xfId="0" applyNumberFormat="1" applyFont="1" applyFill="1" applyBorder="1" applyAlignment="1">
      <alignment horizontal="center" vertical="center"/>
    </xf>
    <xf numFmtId="0" fontId="9" fillId="0" borderId="19" xfId="0" applyFont="1" applyFill="1" applyBorder="1" applyAlignment="1">
      <alignment horizontal="center" vertical="center"/>
    </xf>
    <xf numFmtId="181" fontId="9" fillId="0" borderId="20" xfId="0" applyNumberFormat="1" applyFont="1" applyFill="1" applyBorder="1" applyAlignment="1">
      <alignment horizontal="center" vertical="center"/>
    </xf>
    <xf numFmtId="181" fontId="9" fillId="0" borderId="23" xfId="0" applyNumberFormat="1" applyFont="1" applyFill="1" applyBorder="1" applyAlignment="1">
      <alignment horizontal="center" vertical="center"/>
    </xf>
    <xf numFmtId="181" fontId="9" fillId="0" borderId="21" xfId="0" applyNumberFormat="1" applyFont="1" applyFill="1" applyBorder="1" applyAlignment="1">
      <alignment horizontal="center" vertical="center"/>
    </xf>
    <xf numFmtId="181" fontId="9" fillId="0" borderId="22" xfId="0" applyNumberFormat="1" applyFont="1" applyFill="1" applyBorder="1" applyAlignment="1">
      <alignment horizontal="center" vertical="center"/>
    </xf>
    <xf numFmtId="181" fontId="14" fillId="0" borderId="25" xfId="0" applyNumberFormat="1" applyFont="1" applyFill="1" applyBorder="1" applyAlignment="1">
      <alignment horizontal="center" vertical="center"/>
    </xf>
    <xf numFmtId="181" fontId="14" fillId="0" borderId="24" xfId="0" applyNumberFormat="1" applyFont="1" applyFill="1" applyBorder="1" applyAlignment="1">
      <alignment horizontal="center" vertical="center"/>
    </xf>
    <xf numFmtId="0" fontId="9" fillId="0" borderId="27" xfId="0" applyFont="1" applyFill="1" applyBorder="1" applyAlignment="1">
      <alignment horizontal="center" vertical="center"/>
    </xf>
    <xf numFmtId="0" fontId="9" fillId="0" borderId="26" xfId="0" applyFont="1" applyFill="1" applyBorder="1" applyAlignment="1">
      <alignment horizontal="center" vertical="center"/>
    </xf>
    <xf numFmtId="180" fontId="9" fillId="0" borderId="26" xfId="0" applyNumberFormat="1" applyFont="1" applyFill="1" applyBorder="1" applyAlignment="1">
      <alignment horizontal="center" vertical="center"/>
    </xf>
    <xf numFmtId="177" fontId="9" fillId="0" borderId="26" xfId="0" applyNumberFormat="1" applyFont="1" applyFill="1" applyBorder="1" applyAlignment="1">
      <alignment horizontal="center" vertical="center"/>
    </xf>
    <xf numFmtId="0" fontId="9" fillId="0" borderId="26" xfId="0" applyFont="1" applyFill="1" applyBorder="1" applyAlignment="1">
      <alignment horizontal="center" vertical="center"/>
    </xf>
    <xf numFmtId="176" fontId="9" fillId="0" borderId="26" xfId="0" applyNumberFormat="1" applyFont="1" applyFill="1" applyBorder="1" applyAlignment="1">
      <alignment horizontal="center" vertical="center"/>
    </xf>
    <xf numFmtId="178" fontId="9" fillId="0" borderId="26" xfId="0" applyNumberFormat="1" applyFont="1" applyFill="1" applyBorder="1" applyAlignment="1">
      <alignment horizontal="center" vertical="center"/>
    </xf>
    <xf numFmtId="181" fontId="9" fillId="0" borderId="26" xfId="0" applyNumberFormat="1" applyFont="1" applyFill="1" applyBorder="1" applyAlignment="1">
      <alignment horizontal="center" vertical="center"/>
    </xf>
    <xf numFmtId="0" fontId="9" fillId="12" borderId="26" xfId="0" applyFont="1" applyFill="1" applyBorder="1" applyAlignment="1">
      <alignment horizontal="center" vertical="center"/>
    </xf>
    <xf numFmtId="0" fontId="0" fillId="0" borderId="0" xfId="0" applyFill="1" applyAlignment="1">
      <alignment vertical="center" wrapText="1"/>
    </xf>
  </cellXfs>
  <cellStyles count="4">
    <cellStyle name="パーセント" xfId="1" builtinId="5"/>
    <cellStyle name="標準" xfId="0" builtinId="0"/>
    <cellStyle name="標準 2" xfId="2" xr:uid="{00000000-0005-0000-0000-000002000000}"/>
    <cellStyle name="標準 3" xfId="3" xr:uid="{00000000-0005-0000-0000-000003000000}"/>
  </cellStyles>
  <dxfs count="96">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 Id="rId9" Type="http://schemas.openxmlformats.org/officeDocument/2006/relationships/image" Target="../media/image26.png"/></Relationships>
</file>

<file path=xl/drawings/_rels/drawing6.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4"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1</xdr:col>
      <xdr:colOff>20003</xdr:colOff>
      <xdr:row>1</xdr:row>
      <xdr:rowOff>99060</xdr:rowOff>
    </xdr:from>
    <xdr:to>
      <xdr:col>13</xdr:col>
      <xdr:colOff>524448</xdr:colOff>
      <xdr:row>20</xdr:row>
      <xdr:rowOff>38100</xdr:rowOff>
    </xdr:to>
    <xdr:pic>
      <xdr:nvPicPr>
        <xdr:cNvPr id="2" name="図 1">
          <a:extLst>
            <a:ext uri="{FF2B5EF4-FFF2-40B4-BE49-F238E27FC236}">
              <a16:creationId xmlns:a16="http://schemas.microsoft.com/office/drawing/2014/main" id="{7187763A-ADA1-4DF6-9A38-81F79881DCD7}"/>
            </a:ext>
          </a:extLst>
        </xdr:cNvPr>
        <xdr:cNvPicPr>
          <a:picLocks noChangeAspect="1"/>
        </xdr:cNvPicPr>
      </xdr:nvPicPr>
      <xdr:blipFill>
        <a:blip xmlns:r="http://schemas.openxmlformats.org/officeDocument/2006/relationships" r:embed="rId1"/>
        <a:stretch>
          <a:fillRect/>
        </a:stretch>
      </xdr:blipFill>
      <xdr:spPr>
        <a:xfrm>
          <a:off x="530543" y="281940"/>
          <a:ext cx="7766305" cy="3413760"/>
        </a:xfrm>
        <a:prstGeom prst="rect">
          <a:avLst/>
        </a:prstGeom>
      </xdr:spPr>
    </xdr:pic>
    <xdr:clientData/>
  </xdr:twoCellAnchor>
  <xdr:twoCellAnchor editAs="oneCell">
    <xdr:from>
      <xdr:col>1</xdr:col>
      <xdr:colOff>426720</xdr:colOff>
      <xdr:row>21</xdr:row>
      <xdr:rowOff>68579</xdr:rowOff>
    </xdr:from>
    <xdr:to>
      <xdr:col>12</xdr:col>
      <xdr:colOff>457200</xdr:colOff>
      <xdr:row>41</xdr:row>
      <xdr:rowOff>160309</xdr:rowOff>
    </xdr:to>
    <xdr:pic>
      <xdr:nvPicPr>
        <xdr:cNvPr id="4" name="図 3">
          <a:extLst>
            <a:ext uri="{FF2B5EF4-FFF2-40B4-BE49-F238E27FC236}">
              <a16:creationId xmlns:a16="http://schemas.microsoft.com/office/drawing/2014/main" id="{3B7B5C8D-9ED7-4584-B6AB-722864C56D0C}"/>
            </a:ext>
          </a:extLst>
        </xdr:cNvPr>
        <xdr:cNvPicPr>
          <a:picLocks noChangeAspect="1"/>
        </xdr:cNvPicPr>
      </xdr:nvPicPr>
      <xdr:blipFill rotWithShape="1">
        <a:blip xmlns:r="http://schemas.openxmlformats.org/officeDocument/2006/relationships" r:embed="rId2"/>
        <a:srcRect l="28439" t="10051"/>
        <a:stretch/>
      </xdr:blipFill>
      <xdr:spPr>
        <a:xfrm>
          <a:off x="937260" y="3909059"/>
          <a:ext cx="6682740" cy="3749330"/>
        </a:xfrm>
        <a:prstGeom prst="rect">
          <a:avLst/>
        </a:prstGeom>
      </xdr:spPr>
    </xdr:pic>
    <xdr:clientData/>
  </xdr:twoCellAnchor>
  <xdr:twoCellAnchor editAs="oneCell">
    <xdr:from>
      <xdr:col>1</xdr:col>
      <xdr:colOff>53340</xdr:colOff>
      <xdr:row>42</xdr:row>
      <xdr:rowOff>69955</xdr:rowOff>
    </xdr:from>
    <xdr:to>
      <xdr:col>13</xdr:col>
      <xdr:colOff>585316</xdr:colOff>
      <xdr:row>62</xdr:row>
      <xdr:rowOff>129541</xdr:rowOff>
    </xdr:to>
    <xdr:pic>
      <xdr:nvPicPr>
        <xdr:cNvPr id="5" name="図 4">
          <a:extLst>
            <a:ext uri="{FF2B5EF4-FFF2-40B4-BE49-F238E27FC236}">
              <a16:creationId xmlns:a16="http://schemas.microsoft.com/office/drawing/2014/main" id="{7B841922-15F8-453F-AE37-93F6DA0A5FBE}"/>
            </a:ext>
          </a:extLst>
        </xdr:cNvPr>
        <xdr:cNvPicPr>
          <a:picLocks noChangeAspect="1"/>
        </xdr:cNvPicPr>
      </xdr:nvPicPr>
      <xdr:blipFill>
        <a:blip xmlns:r="http://schemas.openxmlformats.org/officeDocument/2006/relationships" r:embed="rId3"/>
        <a:stretch>
          <a:fillRect/>
        </a:stretch>
      </xdr:blipFill>
      <xdr:spPr>
        <a:xfrm>
          <a:off x="563880" y="7750915"/>
          <a:ext cx="7793836" cy="3717186"/>
        </a:xfrm>
        <a:prstGeom prst="rect">
          <a:avLst/>
        </a:prstGeom>
      </xdr:spPr>
    </xdr:pic>
    <xdr:clientData/>
  </xdr:twoCellAnchor>
  <xdr:twoCellAnchor editAs="oneCell">
    <xdr:from>
      <xdr:col>1</xdr:col>
      <xdr:colOff>15240</xdr:colOff>
      <xdr:row>63</xdr:row>
      <xdr:rowOff>4417</xdr:rowOff>
    </xdr:from>
    <xdr:to>
      <xdr:col>13</xdr:col>
      <xdr:colOff>602578</xdr:colOff>
      <xdr:row>83</xdr:row>
      <xdr:rowOff>15241</xdr:rowOff>
    </xdr:to>
    <xdr:pic>
      <xdr:nvPicPr>
        <xdr:cNvPr id="6" name="図 5">
          <a:extLst>
            <a:ext uri="{FF2B5EF4-FFF2-40B4-BE49-F238E27FC236}">
              <a16:creationId xmlns:a16="http://schemas.microsoft.com/office/drawing/2014/main" id="{8C69F00A-FF29-4C78-94B3-7AEE0F4665D8}"/>
            </a:ext>
          </a:extLst>
        </xdr:cNvPr>
        <xdr:cNvPicPr>
          <a:picLocks noChangeAspect="1"/>
        </xdr:cNvPicPr>
      </xdr:nvPicPr>
      <xdr:blipFill>
        <a:blip xmlns:r="http://schemas.openxmlformats.org/officeDocument/2006/relationships" r:embed="rId4"/>
        <a:stretch>
          <a:fillRect/>
        </a:stretch>
      </xdr:blipFill>
      <xdr:spPr>
        <a:xfrm>
          <a:off x="525780" y="11525857"/>
          <a:ext cx="7849198" cy="3668424"/>
        </a:xfrm>
        <a:prstGeom prst="rect">
          <a:avLst/>
        </a:prstGeom>
      </xdr:spPr>
    </xdr:pic>
    <xdr:clientData/>
  </xdr:twoCellAnchor>
  <xdr:twoCellAnchor editAs="oneCell">
    <xdr:from>
      <xdr:col>1</xdr:col>
      <xdr:colOff>1</xdr:colOff>
      <xdr:row>84</xdr:row>
      <xdr:rowOff>53339</xdr:rowOff>
    </xdr:from>
    <xdr:to>
      <xdr:col>14</xdr:col>
      <xdr:colOff>48539</xdr:colOff>
      <xdr:row>104</xdr:row>
      <xdr:rowOff>114300</xdr:rowOff>
    </xdr:to>
    <xdr:pic>
      <xdr:nvPicPr>
        <xdr:cNvPr id="7" name="図 6">
          <a:extLst>
            <a:ext uri="{FF2B5EF4-FFF2-40B4-BE49-F238E27FC236}">
              <a16:creationId xmlns:a16="http://schemas.microsoft.com/office/drawing/2014/main" id="{BEECB09C-8A1C-49FB-8132-51B30FECB881}"/>
            </a:ext>
          </a:extLst>
        </xdr:cNvPr>
        <xdr:cNvPicPr>
          <a:picLocks noChangeAspect="1"/>
        </xdr:cNvPicPr>
      </xdr:nvPicPr>
      <xdr:blipFill>
        <a:blip xmlns:r="http://schemas.openxmlformats.org/officeDocument/2006/relationships" r:embed="rId5"/>
        <a:stretch>
          <a:fillRect/>
        </a:stretch>
      </xdr:blipFill>
      <xdr:spPr>
        <a:xfrm>
          <a:off x="510541" y="15415259"/>
          <a:ext cx="7919998" cy="3718561"/>
        </a:xfrm>
        <a:prstGeom prst="rect">
          <a:avLst/>
        </a:prstGeom>
      </xdr:spPr>
    </xdr:pic>
    <xdr:clientData/>
  </xdr:twoCellAnchor>
  <xdr:twoCellAnchor editAs="oneCell">
    <xdr:from>
      <xdr:col>1</xdr:col>
      <xdr:colOff>7620</xdr:colOff>
      <xdr:row>105</xdr:row>
      <xdr:rowOff>8558</xdr:rowOff>
    </xdr:from>
    <xdr:to>
      <xdr:col>14</xdr:col>
      <xdr:colOff>50032</xdr:colOff>
      <xdr:row>125</xdr:row>
      <xdr:rowOff>83820</xdr:rowOff>
    </xdr:to>
    <xdr:pic>
      <xdr:nvPicPr>
        <xdr:cNvPr id="9" name="図 8">
          <a:extLst>
            <a:ext uri="{FF2B5EF4-FFF2-40B4-BE49-F238E27FC236}">
              <a16:creationId xmlns:a16="http://schemas.microsoft.com/office/drawing/2014/main" id="{9FA92608-2E7C-420D-82DF-C5E705163756}"/>
            </a:ext>
          </a:extLst>
        </xdr:cNvPr>
        <xdr:cNvPicPr>
          <a:picLocks noChangeAspect="1"/>
        </xdr:cNvPicPr>
      </xdr:nvPicPr>
      <xdr:blipFill>
        <a:blip xmlns:r="http://schemas.openxmlformats.org/officeDocument/2006/relationships" r:embed="rId6"/>
        <a:stretch>
          <a:fillRect/>
        </a:stretch>
      </xdr:blipFill>
      <xdr:spPr>
        <a:xfrm>
          <a:off x="518160" y="17930798"/>
          <a:ext cx="7913872" cy="3717622"/>
        </a:xfrm>
        <a:prstGeom prst="rect">
          <a:avLst/>
        </a:prstGeom>
      </xdr:spPr>
    </xdr:pic>
    <xdr:clientData/>
  </xdr:twoCellAnchor>
  <xdr:twoCellAnchor editAs="oneCell">
    <xdr:from>
      <xdr:col>1</xdr:col>
      <xdr:colOff>5740</xdr:colOff>
      <xdr:row>126</xdr:row>
      <xdr:rowOff>30481</xdr:rowOff>
    </xdr:from>
    <xdr:to>
      <xdr:col>14</xdr:col>
      <xdr:colOff>126216</xdr:colOff>
      <xdr:row>146</xdr:row>
      <xdr:rowOff>167641</xdr:rowOff>
    </xdr:to>
    <xdr:pic>
      <xdr:nvPicPr>
        <xdr:cNvPr id="10" name="図 9">
          <a:extLst>
            <a:ext uri="{FF2B5EF4-FFF2-40B4-BE49-F238E27FC236}">
              <a16:creationId xmlns:a16="http://schemas.microsoft.com/office/drawing/2014/main" id="{F8F2EDD3-BAF2-4365-8D6D-FF8028472FE9}"/>
            </a:ext>
          </a:extLst>
        </xdr:cNvPr>
        <xdr:cNvPicPr>
          <a:picLocks noChangeAspect="1"/>
        </xdr:cNvPicPr>
      </xdr:nvPicPr>
      <xdr:blipFill>
        <a:blip xmlns:r="http://schemas.openxmlformats.org/officeDocument/2006/relationships" r:embed="rId7"/>
        <a:stretch>
          <a:fillRect/>
        </a:stretch>
      </xdr:blipFill>
      <xdr:spPr>
        <a:xfrm>
          <a:off x="516280" y="21777961"/>
          <a:ext cx="7991936" cy="37795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15240</xdr:colOff>
      <xdr:row>0</xdr:row>
      <xdr:rowOff>91440</xdr:rowOff>
    </xdr:from>
    <xdr:to>
      <xdr:col>13</xdr:col>
      <xdr:colOff>587876</xdr:colOff>
      <xdr:row>19</xdr:row>
      <xdr:rowOff>160020</xdr:rowOff>
    </xdr:to>
    <xdr:pic>
      <xdr:nvPicPr>
        <xdr:cNvPr id="9" name="図 8">
          <a:extLst>
            <a:ext uri="{FF2B5EF4-FFF2-40B4-BE49-F238E27FC236}">
              <a16:creationId xmlns:a16="http://schemas.microsoft.com/office/drawing/2014/main" id="{65CC0F2A-0539-412F-8F8E-877559B2FA6D}"/>
            </a:ext>
          </a:extLst>
        </xdr:cNvPr>
        <xdr:cNvPicPr>
          <a:picLocks noChangeAspect="1"/>
        </xdr:cNvPicPr>
      </xdr:nvPicPr>
      <xdr:blipFill>
        <a:blip xmlns:r="http://schemas.openxmlformats.org/officeDocument/2006/relationships" r:embed="rId1"/>
        <a:stretch>
          <a:fillRect/>
        </a:stretch>
      </xdr:blipFill>
      <xdr:spPr>
        <a:xfrm>
          <a:off x="525780" y="91440"/>
          <a:ext cx="7834496" cy="3543300"/>
        </a:xfrm>
        <a:prstGeom prst="rect">
          <a:avLst/>
        </a:prstGeom>
      </xdr:spPr>
    </xdr:pic>
    <xdr:clientData/>
  </xdr:twoCellAnchor>
  <xdr:twoCellAnchor editAs="oneCell">
    <xdr:from>
      <xdr:col>1</xdr:col>
      <xdr:colOff>8245</xdr:colOff>
      <xdr:row>21</xdr:row>
      <xdr:rowOff>15240</xdr:rowOff>
    </xdr:from>
    <xdr:to>
      <xdr:col>14</xdr:col>
      <xdr:colOff>22860</xdr:colOff>
      <xdr:row>42</xdr:row>
      <xdr:rowOff>1607</xdr:rowOff>
    </xdr:to>
    <xdr:pic>
      <xdr:nvPicPr>
        <xdr:cNvPr id="10" name="図 9">
          <a:extLst>
            <a:ext uri="{FF2B5EF4-FFF2-40B4-BE49-F238E27FC236}">
              <a16:creationId xmlns:a16="http://schemas.microsoft.com/office/drawing/2014/main" id="{36C503DF-2FC9-40F3-B1C1-F9164217F47B}"/>
            </a:ext>
          </a:extLst>
        </xdr:cNvPr>
        <xdr:cNvPicPr>
          <a:picLocks noChangeAspect="1"/>
        </xdr:cNvPicPr>
      </xdr:nvPicPr>
      <xdr:blipFill>
        <a:blip xmlns:r="http://schemas.openxmlformats.org/officeDocument/2006/relationships" r:embed="rId2"/>
        <a:stretch>
          <a:fillRect/>
        </a:stretch>
      </xdr:blipFill>
      <xdr:spPr>
        <a:xfrm>
          <a:off x="518785" y="3855720"/>
          <a:ext cx="7886075" cy="3712547"/>
        </a:xfrm>
        <a:prstGeom prst="rect">
          <a:avLst/>
        </a:prstGeom>
      </xdr:spPr>
    </xdr:pic>
    <xdr:clientData/>
  </xdr:twoCellAnchor>
  <xdr:twoCellAnchor editAs="oneCell">
    <xdr:from>
      <xdr:col>0</xdr:col>
      <xdr:colOff>502471</xdr:colOff>
      <xdr:row>42</xdr:row>
      <xdr:rowOff>15241</xdr:rowOff>
    </xdr:from>
    <xdr:to>
      <xdr:col>14</xdr:col>
      <xdr:colOff>11205</xdr:colOff>
      <xdr:row>62</xdr:row>
      <xdr:rowOff>388621</xdr:rowOff>
    </xdr:to>
    <xdr:pic>
      <xdr:nvPicPr>
        <xdr:cNvPr id="2" name="図 1">
          <a:extLst>
            <a:ext uri="{FF2B5EF4-FFF2-40B4-BE49-F238E27FC236}">
              <a16:creationId xmlns:a16="http://schemas.microsoft.com/office/drawing/2014/main" id="{7E8D7D9C-009C-49F4-A83D-FE73153A919D}"/>
            </a:ext>
          </a:extLst>
        </xdr:cNvPr>
        <xdr:cNvPicPr>
          <a:picLocks noChangeAspect="1"/>
        </xdr:cNvPicPr>
      </xdr:nvPicPr>
      <xdr:blipFill>
        <a:blip xmlns:r="http://schemas.openxmlformats.org/officeDocument/2006/relationships" r:embed="rId3"/>
        <a:stretch>
          <a:fillRect/>
        </a:stretch>
      </xdr:blipFill>
      <xdr:spPr>
        <a:xfrm>
          <a:off x="502471" y="7581901"/>
          <a:ext cx="7890734" cy="3726180"/>
        </a:xfrm>
        <a:prstGeom prst="rect">
          <a:avLst/>
        </a:prstGeom>
      </xdr:spPr>
    </xdr:pic>
    <xdr:clientData/>
  </xdr:twoCellAnchor>
  <xdr:twoCellAnchor editAs="oneCell">
    <xdr:from>
      <xdr:col>1</xdr:col>
      <xdr:colOff>22861</xdr:colOff>
      <xdr:row>63</xdr:row>
      <xdr:rowOff>28193</xdr:rowOff>
    </xdr:from>
    <xdr:to>
      <xdr:col>14</xdr:col>
      <xdr:colOff>50630</xdr:colOff>
      <xdr:row>84</xdr:row>
      <xdr:rowOff>0</xdr:rowOff>
    </xdr:to>
    <xdr:pic>
      <xdr:nvPicPr>
        <xdr:cNvPr id="3" name="図 2">
          <a:extLst>
            <a:ext uri="{FF2B5EF4-FFF2-40B4-BE49-F238E27FC236}">
              <a16:creationId xmlns:a16="http://schemas.microsoft.com/office/drawing/2014/main" id="{D5AB9128-5573-4070-9CDE-9A471B524C57}"/>
            </a:ext>
          </a:extLst>
        </xdr:cNvPr>
        <xdr:cNvPicPr>
          <a:picLocks noChangeAspect="1"/>
        </xdr:cNvPicPr>
      </xdr:nvPicPr>
      <xdr:blipFill>
        <a:blip xmlns:r="http://schemas.openxmlformats.org/officeDocument/2006/relationships" r:embed="rId4"/>
        <a:stretch>
          <a:fillRect/>
        </a:stretch>
      </xdr:blipFill>
      <xdr:spPr>
        <a:xfrm>
          <a:off x="533401" y="11366753"/>
          <a:ext cx="7899229" cy="3591307"/>
        </a:xfrm>
        <a:prstGeom prst="rect">
          <a:avLst/>
        </a:prstGeom>
      </xdr:spPr>
    </xdr:pic>
    <xdr:clientData/>
  </xdr:twoCellAnchor>
  <xdr:twoCellAnchor editAs="oneCell">
    <xdr:from>
      <xdr:col>1</xdr:col>
      <xdr:colOff>3919</xdr:colOff>
      <xdr:row>84</xdr:row>
      <xdr:rowOff>7621</xdr:rowOff>
    </xdr:from>
    <xdr:to>
      <xdr:col>14</xdr:col>
      <xdr:colOff>105475</xdr:colOff>
      <xdr:row>105</xdr:row>
      <xdr:rowOff>7621</xdr:rowOff>
    </xdr:to>
    <xdr:pic>
      <xdr:nvPicPr>
        <xdr:cNvPr id="4" name="図 3">
          <a:extLst>
            <a:ext uri="{FF2B5EF4-FFF2-40B4-BE49-F238E27FC236}">
              <a16:creationId xmlns:a16="http://schemas.microsoft.com/office/drawing/2014/main" id="{4AC44C16-D6E8-405F-B07C-954BB05DE371}"/>
            </a:ext>
          </a:extLst>
        </xdr:cNvPr>
        <xdr:cNvPicPr>
          <a:picLocks noChangeAspect="1"/>
        </xdr:cNvPicPr>
      </xdr:nvPicPr>
      <xdr:blipFill>
        <a:blip xmlns:r="http://schemas.openxmlformats.org/officeDocument/2006/relationships" r:embed="rId5"/>
        <a:stretch>
          <a:fillRect/>
        </a:stretch>
      </xdr:blipFill>
      <xdr:spPr>
        <a:xfrm>
          <a:off x="514459" y="14965681"/>
          <a:ext cx="7973016" cy="3627120"/>
        </a:xfrm>
        <a:prstGeom prst="rect">
          <a:avLst/>
        </a:prstGeom>
      </xdr:spPr>
    </xdr:pic>
    <xdr:clientData/>
  </xdr:twoCellAnchor>
  <xdr:twoCellAnchor editAs="oneCell">
    <xdr:from>
      <xdr:col>1</xdr:col>
      <xdr:colOff>24914</xdr:colOff>
      <xdr:row>105</xdr:row>
      <xdr:rowOff>15240</xdr:rowOff>
    </xdr:from>
    <xdr:to>
      <xdr:col>14</xdr:col>
      <xdr:colOff>60960</xdr:colOff>
      <xdr:row>126</xdr:row>
      <xdr:rowOff>80858</xdr:rowOff>
    </xdr:to>
    <xdr:pic>
      <xdr:nvPicPr>
        <xdr:cNvPr id="5" name="図 4">
          <a:extLst>
            <a:ext uri="{FF2B5EF4-FFF2-40B4-BE49-F238E27FC236}">
              <a16:creationId xmlns:a16="http://schemas.microsoft.com/office/drawing/2014/main" id="{DAFD2DDE-75AF-4F80-AD99-A52019D4BC9E}"/>
            </a:ext>
          </a:extLst>
        </xdr:cNvPr>
        <xdr:cNvPicPr>
          <a:picLocks noChangeAspect="1"/>
        </xdr:cNvPicPr>
      </xdr:nvPicPr>
      <xdr:blipFill>
        <a:blip xmlns:r="http://schemas.openxmlformats.org/officeDocument/2006/relationships" r:embed="rId6"/>
        <a:stretch>
          <a:fillRect/>
        </a:stretch>
      </xdr:blipFill>
      <xdr:spPr>
        <a:xfrm>
          <a:off x="535454" y="18600420"/>
          <a:ext cx="7907506" cy="3586058"/>
        </a:xfrm>
        <a:prstGeom prst="rect">
          <a:avLst/>
        </a:prstGeom>
      </xdr:spPr>
    </xdr:pic>
    <xdr:clientData/>
  </xdr:twoCellAnchor>
  <xdr:twoCellAnchor editAs="oneCell">
    <xdr:from>
      <xdr:col>1</xdr:col>
      <xdr:colOff>22860</xdr:colOff>
      <xdr:row>126</xdr:row>
      <xdr:rowOff>120378</xdr:rowOff>
    </xdr:from>
    <xdr:to>
      <xdr:col>14</xdr:col>
      <xdr:colOff>38503</xdr:colOff>
      <xdr:row>147</xdr:row>
      <xdr:rowOff>175260</xdr:rowOff>
    </xdr:to>
    <xdr:pic>
      <xdr:nvPicPr>
        <xdr:cNvPr id="6" name="図 5">
          <a:extLst>
            <a:ext uri="{FF2B5EF4-FFF2-40B4-BE49-F238E27FC236}">
              <a16:creationId xmlns:a16="http://schemas.microsoft.com/office/drawing/2014/main" id="{35CB05C6-DFC3-480A-8ED1-39E3CBCE5A92}"/>
            </a:ext>
          </a:extLst>
        </xdr:cNvPr>
        <xdr:cNvPicPr>
          <a:picLocks noChangeAspect="1"/>
        </xdr:cNvPicPr>
      </xdr:nvPicPr>
      <xdr:blipFill>
        <a:blip xmlns:r="http://schemas.openxmlformats.org/officeDocument/2006/relationships" r:embed="rId7"/>
        <a:stretch>
          <a:fillRect/>
        </a:stretch>
      </xdr:blipFill>
      <xdr:spPr>
        <a:xfrm>
          <a:off x="533400" y="22225998"/>
          <a:ext cx="7887103" cy="35753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510539</xdr:colOff>
      <xdr:row>0</xdr:row>
      <xdr:rowOff>0</xdr:rowOff>
    </xdr:from>
    <xdr:to>
      <xdr:col>14</xdr:col>
      <xdr:colOff>319472</xdr:colOff>
      <xdr:row>21</xdr:row>
      <xdr:rowOff>30480</xdr:rowOff>
    </xdr:to>
    <xdr:pic>
      <xdr:nvPicPr>
        <xdr:cNvPr id="9" name="図 8">
          <a:extLst>
            <a:ext uri="{FF2B5EF4-FFF2-40B4-BE49-F238E27FC236}">
              <a16:creationId xmlns:a16="http://schemas.microsoft.com/office/drawing/2014/main" id="{59132A99-02D2-4976-AA2A-6096B1EED33B}"/>
            </a:ext>
          </a:extLst>
        </xdr:cNvPr>
        <xdr:cNvPicPr>
          <a:picLocks noChangeAspect="1"/>
        </xdr:cNvPicPr>
      </xdr:nvPicPr>
      <xdr:blipFill>
        <a:blip xmlns:r="http://schemas.openxmlformats.org/officeDocument/2006/relationships" r:embed="rId1"/>
        <a:stretch>
          <a:fillRect/>
        </a:stretch>
      </xdr:blipFill>
      <xdr:spPr>
        <a:xfrm>
          <a:off x="510539" y="0"/>
          <a:ext cx="8190933" cy="38709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464819</xdr:colOff>
      <xdr:row>0</xdr:row>
      <xdr:rowOff>0</xdr:rowOff>
    </xdr:from>
    <xdr:to>
      <xdr:col>15</xdr:col>
      <xdr:colOff>293574</xdr:colOff>
      <xdr:row>22</xdr:row>
      <xdr:rowOff>160020</xdr:rowOff>
    </xdr:to>
    <xdr:pic>
      <xdr:nvPicPr>
        <xdr:cNvPr id="3" name="図 2">
          <a:extLst>
            <a:ext uri="{FF2B5EF4-FFF2-40B4-BE49-F238E27FC236}">
              <a16:creationId xmlns:a16="http://schemas.microsoft.com/office/drawing/2014/main" id="{2F2322FC-D9DB-41B9-A38A-A4F7EF786DB6}"/>
            </a:ext>
          </a:extLst>
        </xdr:cNvPr>
        <xdr:cNvPicPr>
          <a:picLocks noChangeAspect="1"/>
        </xdr:cNvPicPr>
      </xdr:nvPicPr>
      <xdr:blipFill>
        <a:blip xmlns:r="http://schemas.openxmlformats.org/officeDocument/2006/relationships" r:embed="rId1"/>
        <a:stretch>
          <a:fillRect/>
        </a:stretch>
      </xdr:blipFill>
      <xdr:spPr>
        <a:xfrm>
          <a:off x="464819" y="0"/>
          <a:ext cx="8820355" cy="4168140"/>
        </a:xfrm>
        <a:prstGeom prst="rect">
          <a:avLst/>
        </a:prstGeom>
      </xdr:spPr>
    </xdr:pic>
    <xdr:clientData/>
  </xdr:twoCellAnchor>
  <xdr:twoCellAnchor editAs="oneCell">
    <xdr:from>
      <xdr:col>0</xdr:col>
      <xdr:colOff>472440</xdr:colOff>
      <xdr:row>22</xdr:row>
      <xdr:rowOff>160020</xdr:rowOff>
    </xdr:from>
    <xdr:to>
      <xdr:col>15</xdr:col>
      <xdr:colOff>152400</xdr:colOff>
      <xdr:row>46</xdr:row>
      <xdr:rowOff>45897</xdr:rowOff>
    </xdr:to>
    <xdr:pic>
      <xdr:nvPicPr>
        <xdr:cNvPr id="4" name="図 3">
          <a:extLst>
            <a:ext uri="{FF2B5EF4-FFF2-40B4-BE49-F238E27FC236}">
              <a16:creationId xmlns:a16="http://schemas.microsoft.com/office/drawing/2014/main" id="{363C6687-1EBA-4B98-99A9-34DB4049C0B0}"/>
            </a:ext>
          </a:extLst>
        </xdr:cNvPr>
        <xdr:cNvPicPr>
          <a:picLocks noChangeAspect="1"/>
        </xdr:cNvPicPr>
      </xdr:nvPicPr>
      <xdr:blipFill>
        <a:blip xmlns:r="http://schemas.openxmlformats.org/officeDocument/2006/relationships" r:embed="rId2"/>
        <a:stretch>
          <a:fillRect/>
        </a:stretch>
      </xdr:blipFill>
      <xdr:spPr>
        <a:xfrm>
          <a:off x="472440" y="4168140"/>
          <a:ext cx="8671560" cy="411497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510539</xdr:colOff>
      <xdr:row>0</xdr:row>
      <xdr:rowOff>0</xdr:rowOff>
    </xdr:from>
    <xdr:to>
      <xdr:col>15</xdr:col>
      <xdr:colOff>452116</xdr:colOff>
      <xdr:row>21</xdr:row>
      <xdr:rowOff>0</xdr:rowOff>
    </xdr:to>
    <xdr:pic>
      <xdr:nvPicPr>
        <xdr:cNvPr id="4" name="図 3">
          <a:extLst>
            <a:ext uri="{FF2B5EF4-FFF2-40B4-BE49-F238E27FC236}">
              <a16:creationId xmlns:a16="http://schemas.microsoft.com/office/drawing/2014/main" id="{94A4854B-2EB5-4762-8045-1AB029015C76}"/>
            </a:ext>
          </a:extLst>
        </xdr:cNvPr>
        <xdr:cNvPicPr>
          <a:picLocks noChangeAspect="1"/>
        </xdr:cNvPicPr>
      </xdr:nvPicPr>
      <xdr:blipFill>
        <a:blip xmlns:r="http://schemas.openxmlformats.org/officeDocument/2006/relationships" r:embed="rId1"/>
        <a:stretch>
          <a:fillRect/>
        </a:stretch>
      </xdr:blipFill>
      <xdr:spPr>
        <a:xfrm>
          <a:off x="510539" y="0"/>
          <a:ext cx="8933177" cy="4213860"/>
        </a:xfrm>
        <a:prstGeom prst="rect">
          <a:avLst/>
        </a:prstGeom>
      </xdr:spPr>
    </xdr:pic>
    <xdr:clientData/>
  </xdr:twoCellAnchor>
  <xdr:twoCellAnchor editAs="oneCell">
    <xdr:from>
      <xdr:col>0</xdr:col>
      <xdr:colOff>482840</xdr:colOff>
      <xdr:row>20</xdr:row>
      <xdr:rowOff>541019</xdr:rowOff>
    </xdr:from>
    <xdr:to>
      <xdr:col>15</xdr:col>
      <xdr:colOff>441960</xdr:colOff>
      <xdr:row>42</xdr:row>
      <xdr:rowOff>43050</xdr:rowOff>
    </xdr:to>
    <xdr:pic>
      <xdr:nvPicPr>
        <xdr:cNvPr id="5" name="図 4">
          <a:extLst>
            <a:ext uri="{FF2B5EF4-FFF2-40B4-BE49-F238E27FC236}">
              <a16:creationId xmlns:a16="http://schemas.microsoft.com/office/drawing/2014/main" id="{378D2E65-C9D4-4295-B245-4894B1B90963}"/>
            </a:ext>
          </a:extLst>
        </xdr:cNvPr>
        <xdr:cNvPicPr>
          <a:picLocks noChangeAspect="1"/>
        </xdr:cNvPicPr>
      </xdr:nvPicPr>
      <xdr:blipFill>
        <a:blip xmlns:r="http://schemas.openxmlformats.org/officeDocument/2006/relationships" r:embed="rId2"/>
        <a:stretch>
          <a:fillRect/>
        </a:stretch>
      </xdr:blipFill>
      <xdr:spPr>
        <a:xfrm>
          <a:off x="482840" y="4198619"/>
          <a:ext cx="8950720" cy="4218811"/>
        </a:xfrm>
        <a:prstGeom prst="rect">
          <a:avLst/>
        </a:prstGeom>
      </xdr:spPr>
    </xdr:pic>
    <xdr:clientData/>
  </xdr:twoCellAnchor>
  <xdr:twoCellAnchor editAs="oneCell">
    <xdr:from>
      <xdr:col>1</xdr:col>
      <xdr:colOff>38100</xdr:colOff>
      <xdr:row>42</xdr:row>
      <xdr:rowOff>194</xdr:rowOff>
    </xdr:from>
    <xdr:to>
      <xdr:col>15</xdr:col>
      <xdr:colOff>489305</xdr:colOff>
      <xdr:row>63</xdr:row>
      <xdr:rowOff>22860</xdr:rowOff>
    </xdr:to>
    <xdr:pic>
      <xdr:nvPicPr>
        <xdr:cNvPr id="6" name="図 5">
          <a:extLst>
            <a:ext uri="{FF2B5EF4-FFF2-40B4-BE49-F238E27FC236}">
              <a16:creationId xmlns:a16="http://schemas.microsoft.com/office/drawing/2014/main" id="{9B23C39D-6387-4888-8920-D8C8E733F023}"/>
            </a:ext>
          </a:extLst>
        </xdr:cNvPr>
        <xdr:cNvPicPr>
          <a:picLocks noChangeAspect="1"/>
        </xdr:cNvPicPr>
      </xdr:nvPicPr>
      <xdr:blipFill>
        <a:blip xmlns:r="http://schemas.openxmlformats.org/officeDocument/2006/relationships" r:embed="rId3"/>
        <a:stretch>
          <a:fillRect/>
        </a:stretch>
      </xdr:blipFill>
      <xdr:spPr>
        <a:xfrm>
          <a:off x="548640" y="8374574"/>
          <a:ext cx="8932265" cy="4267006"/>
        </a:xfrm>
        <a:prstGeom prst="rect">
          <a:avLst/>
        </a:prstGeom>
      </xdr:spPr>
    </xdr:pic>
    <xdr:clientData/>
  </xdr:twoCellAnchor>
  <xdr:twoCellAnchor editAs="oneCell">
    <xdr:from>
      <xdr:col>0</xdr:col>
      <xdr:colOff>487680</xdr:colOff>
      <xdr:row>63</xdr:row>
      <xdr:rowOff>114775</xdr:rowOff>
    </xdr:from>
    <xdr:to>
      <xdr:col>19</xdr:col>
      <xdr:colOff>285915</xdr:colOff>
      <xdr:row>84</xdr:row>
      <xdr:rowOff>40153</xdr:rowOff>
    </xdr:to>
    <xdr:pic>
      <xdr:nvPicPr>
        <xdr:cNvPr id="2" name="図 1">
          <a:extLst>
            <a:ext uri="{FF2B5EF4-FFF2-40B4-BE49-F238E27FC236}">
              <a16:creationId xmlns:a16="http://schemas.microsoft.com/office/drawing/2014/main" id="{702E09F0-852E-4623-BA56-C3D338CFF079}"/>
            </a:ext>
          </a:extLst>
        </xdr:cNvPr>
        <xdr:cNvPicPr>
          <a:picLocks noChangeAspect="1"/>
        </xdr:cNvPicPr>
      </xdr:nvPicPr>
      <xdr:blipFill>
        <a:blip xmlns:r="http://schemas.openxmlformats.org/officeDocument/2006/relationships" r:embed="rId4"/>
        <a:stretch>
          <a:fillRect/>
        </a:stretch>
      </xdr:blipFill>
      <xdr:spPr>
        <a:xfrm>
          <a:off x="487680" y="11925775"/>
          <a:ext cx="11228235" cy="5800398"/>
        </a:xfrm>
        <a:prstGeom prst="rect">
          <a:avLst/>
        </a:prstGeom>
      </xdr:spPr>
    </xdr:pic>
    <xdr:clientData/>
  </xdr:twoCellAnchor>
  <xdr:twoCellAnchor editAs="oneCell">
    <xdr:from>
      <xdr:col>1</xdr:col>
      <xdr:colOff>0</xdr:colOff>
      <xdr:row>84</xdr:row>
      <xdr:rowOff>0</xdr:rowOff>
    </xdr:from>
    <xdr:to>
      <xdr:col>19</xdr:col>
      <xdr:colOff>229674</xdr:colOff>
      <xdr:row>104</xdr:row>
      <xdr:rowOff>1935480</xdr:rowOff>
    </xdr:to>
    <xdr:pic>
      <xdr:nvPicPr>
        <xdr:cNvPr id="3" name="図 2">
          <a:extLst>
            <a:ext uri="{FF2B5EF4-FFF2-40B4-BE49-F238E27FC236}">
              <a16:creationId xmlns:a16="http://schemas.microsoft.com/office/drawing/2014/main" id="{A42B335D-6C94-4DB1-9B1E-88040832F833}"/>
            </a:ext>
          </a:extLst>
        </xdr:cNvPr>
        <xdr:cNvPicPr>
          <a:picLocks noChangeAspect="1"/>
        </xdr:cNvPicPr>
      </xdr:nvPicPr>
      <xdr:blipFill>
        <a:blip xmlns:r="http://schemas.openxmlformats.org/officeDocument/2006/relationships" r:embed="rId5"/>
        <a:stretch>
          <a:fillRect/>
        </a:stretch>
      </xdr:blipFill>
      <xdr:spPr>
        <a:xfrm>
          <a:off x="510540" y="17686020"/>
          <a:ext cx="11149134" cy="5288280"/>
        </a:xfrm>
        <a:prstGeom prst="rect">
          <a:avLst/>
        </a:prstGeom>
      </xdr:spPr>
    </xdr:pic>
    <xdr:clientData/>
  </xdr:twoCellAnchor>
  <xdr:twoCellAnchor editAs="oneCell">
    <xdr:from>
      <xdr:col>1</xdr:col>
      <xdr:colOff>7898</xdr:colOff>
      <xdr:row>105</xdr:row>
      <xdr:rowOff>7620</xdr:rowOff>
    </xdr:from>
    <xdr:to>
      <xdr:col>19</xdr:col>
      <xdr:colOff>72513</xdr:colOff>
      <xdr:row>125</xdr:row>
      <xdr:rowOff>1861145</xdr:rowOff>
    </xdr:to>
    <xdr:pic>
      <xdr:nvPicPr>
        <xdr:cNvPr id="7" name="図 6">
          <a:extLst>
            <a:ext uri="{FF2B5EF4-FFF2-40B4-BE49-F238E27FC236}">
              <a16:creationId xmlns:a16="http://schemas.microsoft.com/office/drawing/2014/main" id="{DF2DACEE-FD46-43E0-B286-B8705642AE94}"/>
            </a:ext>
          </a:extLst>
        </xdr:cNvPr>
        <xdr:cNvPicPr>
          <a:picLocks noChangeAspect="1"/>
        </xdr:cNvPicPr>
      </xdr:nvPicPr>
      <xdr:blipFill>
        <a:blip xmlns:r="http://schemas.openxmlformats.org/officeDocument/2006/relationships" r:embed="rId6"/>
        <a:stretch>
          <a:fillRect/>
        </a:stretch>
      </xdr:blipFill>
      <xdr:spPr>
        <a:xfrm>
          <a:off x="518438" y="23004780"/>
          <a:ext cx="10984075" cy="5206325"/>
        </a:xfrm>
        <a:prstGeom prst="rect">
          <a:avLst/>
        </a:prstGeom>
      </xdr:spPr>
    </xdr:pic>
    <xdr:clientData/>
  </xdr:twoCellAnchor>
  <xdr:twoCellAnchor editAs="oneCell">
    <xdr:from>
      <xdr:col>1</xdr:col>
      <xdr:colOff>0</xdr:colOff>
      <xdr:row>126</xdr:row>
      <xdr:rowOff>2583</xdr:rowOff>
    </xdr:from>
    <xdr:to>
      <xdr:col>18</xdr:col>
      <xdr:colOff>316442</xdr:colOff>
      <xdr:row>150</xdr:row>
      <xdr:rowOff>30480</xdr:rowOff>
    </xdr:to>
    <xdr:pic>
      <xdr:nvPicPr>
        <xdr:cNvPr id="8" name="図 7">
          <a:extLst>
            <a:ext uri="{FF2B5EF4-FFF2-40B4-BE49-F238E27FC236}">
              <a16:creationId xmlns:a16="http://schemas.microsoft.com/office/drawing/2014/main" id="{6F04A6CA-3C82-49D8-973E-46498634FE14}"/>
            </a:ext>
          </a:extLst>
        </xdr:cNvPr>
        <xdr:cNvPicPr>
          <a:picLocks noChangeAspect="1"/>
        </xdr:cNvPicPr>
      </xdr:nvPicPr>
      <xdr:blipFill>
        <a:blip xmlns:r="http://schemas.openxmlformats.org/officeDocument/2006/relationships" r:embed="rId7"/>
        <a:stretch>
          <a:fillRect/>
        </a:stretch>
      </xdr:blipFill>
      <xdr:spPr>
        <a:xfrm>
          <a:off x="510540" y="29133843"/>
          <a:ext cx="10626302" cy="5018997"/>
        </a:xfrm>
        <a:prstGeom prst="rect">
          <a:avLst/>
        </a:prstGeom>
      </xdr:spPr>
    </xdr:pic>
    <xdr:clientData/>
  </xdr:twoCellAnchor>
  <xdr:twoCellAnchor editAs="oneCell">
    <xdr:from>
      <xdr:col>1</xdr:col>
      <xdr:colOff>24516</xdr:colOff>
      <xdr:row>150</xdr:row>
      <xdr:rowOff>68580</xdr:rowOff>
    </xdr:from>
    <xdr:to>
      <xdr:col>18</xdr:col>
      <xdr:colOff>445276</xdr:colOff>
      <xdr:row>170</xdr:row>
      <xdr:rowOff>1059180</xdr:rowOff>
    </xdr:to>
    <xdr:pic>
      <xdr:nvPicPr>
        <xdr:cNvPr id="9" name="図 8">
          <a:extLst>
            <a:ext uri="{FF2B5EF4-FFF2-40B4-BE49-F238E27FC236}">
              <a16:creationId xmlns:a16="http://schemas.microsoft.com/office/drawing/2014/main" id="{523E06CF-1E56-4639-BAAE-829AB08029DF}"/>
            </a:ext>
          </a:extLst>
        </xdr:cNvPr>
        <xdr:cNvPicPr>
          <a:picLocks noChangeAspect="1"/>
        </xdr:cNvPicPr>
      </xdr:nvPicPr>
      <xdr:blipFill>
        <a:blip xmlns:r="http://schemas.openxmlformats.org/officeDocument/2006/relationships" r:embed="rId8"/>
        <a:stretch>
          <a:fillRect/>
        </a:stretch>
      </xdr:blipFill>
      <xdr:spPr>
        <a:xfrm>
          <a:off x="535056" y="34190940"/>
          <a:ext cx="10730620" cy="5029200"/>
        </a:xfrm>
        <a:prstGeom prst="rect">
          <a:avLst/>
        </a:prstGeom>
      </xdr:spPr>
    </xdr:pic>
    <xdr:clientData/>
  </xdr:twoCellAnchor>
  <xdr:twoCellAnchor editAs="oneCell">
    <xdr:from>
      <xdr:col>0</xdr:col>
      <xdr:colOff>495300</xdr:colOff>
      <xdr:row>170</xdr:row>
      <xdr:rowOff>1056145</xdr:rowOff>
    </xdr:from>
    <xdr:to>
      <xdr:col>18</xdr:col>
      <xdr:colOff>335280</xdr:colOff>
      <xdr:row>191</xdr:row>
      <xdr:rowOff>1335345</xdr:rowOff>
    </xdr:to>
    <xdr:pic>
      <xdr:nvPicPr>
        <xdr:cNvPr id="10" name="図 9">
          <a:extLst>
            <a:ext uri="{FF2B5EF4-FFF2-40B4-BE49-F238E27FC236}">
              <a16:creationId xmlns:a16="http://schemas.microsoft.com/office/drawing/2014/main" id="{0F7B6F4B-5796-43CE-8D89-DDC6FF9C58DD}"/>
            </a:ext>
          </a:extLst>
        </xdr:cNvPr>
        <xdr:cNvPicPr>
          <a:picLocks noChangeAspect="1"/>
        </xdr:cNvPicPr>
      </xdr:nvPicPr>
      <xdr:blipFill>
        <a:blip xmlns:r="http://schemas.openxmlformats.org/officeDocument/2006/relationships" r:embed="rId9"/>
        <a:stretch>
          <a:fillRect/>
        </a:stretch>
      </xdr:blipFill>
      <xdr:spPr>
        <a:xfrm>
          <a:off x="495300" y="38973265"/>
          <a:ext cx="10660380" cy="50036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30480</xdr:colOff>
      <xdr:row>0</xdr:row>
      <xdr:rowOff>0</xdr:rowOff>
    </xdr:from>
    <xdr:to>
      <xdr:col>15</xdr:col>
      <xdr:colOff>471742</xdr:colOff>
      <xdr:row>21</xdr:row>
      <xdr:rowOff>7620</xdr:rowOff>
    </xdr:to>
    <xdr:pic>
      <xdr:nvPicPr>
        <xdr:cNvPr id="11" name="図 10">
          <a:extLst>
            <a:ext uri="{FF2B5EF4-FFF2-40B4-BE49-F238E27FC236}">
              <a16:creationId xmlns:a16="http://schemas.microsoft.com/office/drawing/2014/main" id="{93E16A91-793B-47F8-8F7E-A082BD41E7B3}"/>
            </a:ext>
          </a:extLst>
        </xdr:cNvPr>
        <xdr:cNvPicPr>
          <a:picLocks noChangeAspect="1"/>
        </xdr:cNvPicPr>
      </xdr:nvPicPr>
      <xdr:blipFill>
        <a:blip xmlns:r="http://schemas.openxmlformats.org/officeDocument/2006/relationships" r:embed="rId1"/>
        <a:stretch>
          <a:fillRect/>
        </a:stretch>
      </xdr:blipFill>
      <xdr:spPr>
        <a:xfrm>
          <a:off x="541020" y="0"/>
          <a:ext cx="8922322" cy="4221480"/>
        </a:xfrm>
        <a:prstGeom prst="rect">
          <a:avLst/>
        </a:prstGeom>
      </xdr:spPr>
    </xdr:pic>
    <xdr:clientData/>
  </xdr:twoCellAnchor>
  <xdr:twoCellAnchor editAs="oneCell">
    <xdr:from>
      <xdr:col>0</xdr:col>
      <xdr:colOff>472440</xdr:colOff>
      <xdr:row>21</xdr:row>
      <xdr:rowOff>9521</xdr:rowOff>
    </xdr:from>
    <xdr:to>
      <xdr:col>15</xdr:col>
      <xdr:colOff>345371</xdr:colOff>
      <xdr:row>42</xdr:row>
      <xdr:rowOff>30480</xdr:rowOff>
    </xdr:to>
    <xdr:pic>
      <xdr:nvPicPr>
        <xdr:cNvPr id="3" name="図 2">
          <a:extLst>
            <a:ext uri="{FF2B5EF4-FFF2-40B4-BE49-F238E27FC236}">
              <a16:creationId xmlns:a16="http://schemas.microsoft.com/office/drawing/2014/main" id="{395EEA14-136D-4AE1-A2E9-55D75ED9C98C}"/>
            </a:ext>
          </a:extLst>
        </xdr:cNvPr>
        <xdr:cNvPicPr>
          <a:picLocks noChangeAspect="1"/>
        </xdr:cNvPicPr>
      </xdr:nvPicPr>
      <xdr:blipFill>
        <a:blip xmlns:r="http://schemas.openxmlformats.org/officeDocument/2006/relationships" r:embed="rId2"/>
        <a:stretch>
          <a:fillRect/>
        </a:stretch>
      </xdr:blipFill>
      <xdr:spPr>
        <a:xfrm>
          <a:off x="472440" y="4223381"/>
          <a:ext cx="8864531" cy="4181479"/>
        </a:xfrm>
        <a:prstGeom prst="rect">
          <a:avLst/>
        </a:prstGeom>
      </xdr:spPr>
    </xdr:pic>
    <xdr:clientData/>
  </xdr:twoCellAnchor>
  <xdr:twoCellAnchor editAs="oneCell">
    <xdr:from>
      <xdr:col>1</xdr:col>
      <xdr:colOff>38100</xdr:colOff>
      <xdr:row>66</xdr:row>
      <xdr:rowOff>17986</xdr:rowOff>
    </xdr:from>
    <xdr:to>
      <xdr:col>16</xdr:col>
      <xdr:colOff>219079</xdr:colOff>
      <xdr:row>83</xdr:row>
      <xdr:rowOff>1478280</xdr:rowOff>
    </xdr:to>
    <xdr:pic>
      <xdr:nvPicPr>
        <xdr:cNvPr id="2" name="図 1">
          <a:extLst>
            <a:ext uri="{FF2B5EF4-FFF2-40B4-BE49-F238E27FC236}">
              <a16:creationId xmlns:a16="http://schemas.microsoft.com/office/drawing/2014/main" id="{00797214-2B27-4E16-A371-5E32AE30831E}"/>
            </a:ext>
          </a:extLst>
        </xdr:cNvPr>
        <xdr:cNvPicPr>
          <a:picLocks noChangeAspect="1"/>
        </xdr:cNvPicPr>
      </xdr:nvPicPr>
      <xdr:blipFill>
        <a:blip xmlns:r="http://schemas.openxmlformats.org/officeDocument/2006/relationships" r:embed="rId3"/>
        <a:stretch>
          <a:fillRect/>
        </a:stretch>
      </xdr:blipFill>
      <xdr:spPr>
        <a:xfrm>
          <a:off x="548640" y="13139626"/>
          <a:ext cx="9271639" cy="4310174"/>
        </a:xfrm>
        <a:prstGeom prst="rect">
          <a:avLst/>
        </a:prstGeom>
      </xdr:spPr>
    </xdr:pic>
    <xdr:clientData/>
  </xdr:twoCellAnchor>
  <xdr:twoCellAnchor editAs="oneCell">
    <xdr:from>
      <xdr:col>1</xdr:col>
      <xdr:colOff>53340</xdr:colOff>
      <xdr:row>42</xdr:row>
      <xdr:rowOff>24249</xdr:rowOff>
    </xdr:from>
    <xdr:to>
      <xdr:col>16</xdr:col>
      <xdr:colOff>545947</xdr:colOff>
      <xdr:row>64</xdr:row>
      <xdr:rowOff>129541</xdr:rowOff>
    </xdr:to>
    <xdr:pic>
      <xdr:nvPicPr>
        <xdr:cNvPr id="4" name="図 3">
          <a:extLst>
            <a:ext uri="{FF2B5EF4-FFF2-40B4-BE49-F238E27FC236}">
              <a16:creationId xmlns:a16="http://schemas.microsoft.com/office/drawing/2014/main" id="{FAED5E7C-CB37-4913-AE5B-768BBB9F4FD9}"/>
            </a:ext>
          </a:extLst>
        </xdr:cNvPr>
        <xdr:cNvPicPr>
          <a:picLocks noChangeAspect="1"/>
        </xdr:cNvPicPr>
      </xdr:nvPicPr>
      <xdr:blipFill>
        <a:blip xmlns:r="http://schemas.openxmlformats.org/officeDocument/2006/relationships" r:embed="rId4"/>
        <a:stretch>
          <a:fillRect/>
        </a:stretch>
      </xdr:blipFill>
      <xdr:spPr>
        <a:xfrm>
          <a:off x="563880" y="8398629"/>
          <a:ext cx="9583267" cy="45172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13"/>
  <sheetViews>
    <sheetView workbookViewId="0">
      <selection activeCell="A3" sqref="A3"/>
    </sheetView>
  </sheetViews>
  <sheetFormatPr defaultRowHeight="13.2" x14ac:dyDescent="0.2"/>
  <sheetData>
    <row r="2" spans="1:2" x14ac:dyDescent="0.2">
      <c r="A2" t="s">
        <v>49</v>
      </c>
    </row>
    <row r="3" spans="1:2" x14ac:dyDescent="0.2">
      <c r="A3">
        <v>100000</v>
      </c>
    </row>
    <row r="5" spans="1:2" x14ac:dyDescent="0.2">
      <c r="A5" t="s">
        <v>50</v>
      </c>
    </row>
    <row r="6" spans="1:2" x14ac:dyDescent="0.2">
      <c r="A6" t="s">
        <v>57</v>
      </c>
      <c r="B6">
        <v>90</v>
      </c>
    </row>
    <row r="7" spans="1:2" x14ac:dyDescent="0.2">
      <c r="A7" t="s">
        <v>56</v>
      </c>
      <c r="B7">
        <v>90</v>
      </c>
    </row>
    <row r="8" spans="1:2" x14ac:dyDescent="0.2">
      <c r="A8" t="s">
        <v>54</v>
      </c>
      <c r="B8">
        <v>110</v>
      </c>
    </row>
    <row r="9" spans="1:2" x14ac:dyDescent="0.2">
      <c r="A9" t="s">
        <v>52</v>
      </c>
      <c r="B9">
        <v>120</v>
      </c>
    </row>
    <row r="10" spans="1:2" x14ac:dyDescent="0.2">
      <c r="A10" t="s">
        <v>53</v>
      </c>
      <c r="B10">
        <v>150</v>
      </c>
    </row>
    <row r="11" spans="1:2" x14ac:dyDescent="0.2">
      <c r="A11" t="s">
        <v>58</v>
      </c>
      <c r="B11">
        <v>100</v>
      </c>
    </row>
    <row r="12" spans="1:2" x14ac:dyDescent="0.2">
      <c r="A12" t="s">
        <v>55</v>
      </c>
      <c r="B12">
        <v>80</v>
      </c>
    </row>
    <row r="13" spans="1:2" x14ac:dyDescent="0.2">
      <c r="A13" t="s">
        <v>51</v>
      </c>
      <c r="B13">
        <v>120</v>
      </c>
    </row>
  </sheetData>
  <phoneticPr fontId="2"/>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5033F-309E-4F15-A846-A0D847BF3F82}">
  <sheetPr>
    <tabColor rgb="FFFFFFCC"/>
  </sheetPr>
  <dimension ref="A1:J29"/>
  <sheetViews>
    <sheetView zoomScale="145" zoomScaleNormal="145" zoomScaleSheetLayoutView="100" workbookViewId="0">
      <selection activeCell="A22" sqref="A22:J29"/>
    </sheetView>
  </sheetViews>
  <sheetFormatPr defaultColWidth="9" defaultRowHeight="13.2" x14ac:dyDescent="0.2"/>
  <sheetData>
    <row r="1" spans="1:10" x14ac:dyDescent="0.2">
      <c r="A1" t="s">
        <v>0</v>
      </c>
    </row>
    <row r="2" spans="1:10" x14ac:dyDescent="0.2">
      <c r="A2" s="188" t="s">
        <v>108</v>
      </c>
      <c r="B2" s="189"/>
      <c r="C2" s="189"/>
      <c r="D2" s="189"/>
      <c r="E2" s="189"/>
      <c r="F2" s="189"/>
      <c r="G2" s="189"/>
      <c r="H2" s="189"/>
      <c r="I2" s="189"/>
      <c r="J2" s="189"/>
    </row>
    <row r="3" spans="1:10" x14ac:dyDescent="0.2">
      <c r="A3" s="189"/>
      <c r="B3" s="189"/>
      <c r="C3" s="189"/>
      <c r="D3" s="189"/>
      <c r="E3" s="189"/>
      <c r="F3" s="189"/>
      <c r="G3" s="189"/>
      <c r="H3" s="189"/>
      <c r="I3" s="189"/>
      <c r="J3" s="189"/>
    </row>
    <row r="4" spans="1:10" x14ac:dyDescent="0.2">
      <c r="A4" s="189"/>
      <c r="B4" s="189"/>
      <c r="C4" s="189"/>
      <c r="D4" s="189"/>
      <c r="E4" s="189"/>
      <c r="F4" s="189"/>
      <c r="G4" s="189"/>
      <c r="H4" s="189"/>
      <c r="I4" s="189"/>
      <c r="J4" s="189"/>
    </row>
    <row r="5" spans="1:10" x14ac:dyDescent="0.2">
      <c r="A5" s="189"/>
      <c r="B5" s="189"/>
      <c r="C5" s="189"/>
      <c r="D5" s="189"/>
      <c r="E5" s="189"/>
      <c r="F5" s="189"/>
      <c r="G5" s="189"/>
      <c r="H5" s="189"/>
      <c r="I5" s="189"/>
      <c r="J5" s="189"/>
    </row>
    <row r="6" spans="1:10" x14ac:dyDescent="0.2">
      <c r="A6" s="189"/>
      <c r="B6" s="189"/>
      <c r="C6" s="189"/>
      <c r="D6" s="189"/>
      <c r="E6" s="189"/>
      <c r="F6" s="189"/>
      <c r="G6" s="189"/>
      <c r="H6" s="189"/>
      <c r="I6" s="189"/>
      <c r="J6" s="189"/>
    </row>
    <row r="7" spans="1:10" x14ac:dyDescent="0.2">
      <c r="A7" s="189"/>
      <c r="B7" s="189"/>
      <c r="C7" s="189"/>
      <c r="D7" s="189"/>
      <c r="E7" s="189"/>
      <c r="F7" s="189"/>
      <c r="G7" s="189"/>
      <c r="H7" s="189"/>
      <c r="I7" s="189"/>
      <c r="J7" s="189"/>
    </row>
    <row r="8" spans="1:10" x14ac:dyDescent="0.2">
      <c r="A8" s="189"/>
      <c r="B8" s="189"/>
      <c r="C8" s="189"/>
      <c r="D8" s="189"/>
      <c r="E8" s="189"/>
      <c r="F8" s="189"/>
      <c r="G8" s="189"/>
      <c r="H8" s="189"/>
      <c r="I8" s="189"/>
      <c r="J8" s="189"/>
    </row>
    <row r="9" spans="1:10" x14ac:dyDescent="0.2">
      <c r="A9" s="189"/>
      <c r="B9" s="189"/>
      <c r="C9" s="189"/>
      <c r="D9" s="189"/>
      <c r="E9" s="189"/>
      <c r="F9" s="189"/>
      <c r="G9" s="189"/>
      <c r="H9" s="189"/>
      <c r="I9" s="189"/>
      <c r="J9" s="189"/>
    </row>
    <row r="11" spans="1:10" x14ac:dyDescent="0.2">
      <c r="A11" t="s">
        <v>1</v>
      </c>
    </row>
    <row r="12" spans="1:10" x14ac:dyDescent="0.2">
      <c r="A12" s="190" t="s">
        <v>109</v>
      </c>
      <c r="B12" s="191"/>
      <c r="C12" s="191"/>
      <c r="D12" s="191"/>
      <c r="E12" s="191"/>
      <c r="F12" s="191"/>
      <c r="G12" s="191"/>
      <c r="H12" s="191"/>
      <c r="I12" s="191"/>
      <c r="J12" s="191"/>
    </row>
    <row r="13" spans="1:10" x14ac:dyDescent="0.2">
      <c r="A13" s="191"/>
      <c r="B13" s="191"/>
      <c r="C13" s="191"/>
      <c r="D13" s="191"/>
      <c r="E13" s="191"/>
      <c r="F13" s="191"/>
      <c r="G13" s="191"/>
      <c r="H13" s="191"/>
      <c r="I13" s="191"/>
      <c r="J13" s="191"/>
    </row>
    <row r="14" spans="1:10" x14ac:dyDescent="0.2">
      <c r="A14" s="191"/>
      <c r="B14" s="191"/>
      <c r="C14" s="191"/>
      <c r="D14" s="191"/>
      <c r="E14" s="191"/>
      <c r="F14" s="191"/>
      <c r="G14" s="191"/>
      <c r="H14" s="191"/>
      <c r="I14" s="191"/>
      <c r="J14" s="191"/>
    </row>
    <row r="15" spans="1:10" x14ac:dyDescent="0.2">
      <c r="A15" s="191"/>
      <c r="B15" s="191"/>
      <c r="C15" s="191"/>
      <c r="D15" s="191"/>
      <c r="E15" s="191"/>
      <c r="F15" s="191"/>
      <c r="G15" s="191"/>
      <c r="H15" s="191"/>
      <c r="I15" s="191"/>
      <c r="J15" s="191"/>
    </row>
    <row r="16" spans="1:10" x14ac:dyDescent="0.2">
      <c r="A16" s="191"/>
      <c r="B16" s="191"/>
      <c r="C16" s="191"/>
      <c r="D16" s="191"/>
      <c r="E16" s="191"/>
      <c r="F16" s="191"/>
      <c r="G16" s="191"/>
      <c r="H16" s="191"/>
      <c r="I16" s="191"/>
      <c r="J16" s="191"/>
    </row>
    <row r="17" spans="1:10" x14ac:dyDescent="0.2">
      <c r="A17" s="191"/>
      <c r="B17" s="191"/>
      <c r="C17" s="191"/>
      <c r="D17" s="191"/>
      <c r="E17" s="191"/>
      <c r="F17" s="191"/>
      <c r="G17" s="191"/>
      <c r="H17" s="191"/>
      <c r="I17" s="191"/>
      <c r="J17" s="191"/>
    </row>
    <row r="18" spans="1:10" x14ac:dyDescent="0.2">
      <c r="A18" s="191"/>
      <c r="B18" s="191"/>
      <c r="C18" s="191"/>
      <c r="D18" s="191"/>
      <c r="E18" s="191"/>
      <c r="F18" s="191"/>
      <c r="G18" s="191"/>
      <c r="H18" s="191"/>
      <c r="I18" s="191"/>
      <c r="J18" s="191"/>
    </row>
    <row r="19" spans="1:10" x14ac:dyDescent="0.2">
      <c r="A19" s="191"/>
      <c r="B19" s="191"/>
      <c r="C19" s="191"/>
      <c r="D19" s="191"/>
      <c r="E19" s="191"/>
      <c r="F19" s="191"/>
      <c r="G19" s="191"/>
      <c r="H19" s="191"/>
      <c r="I19" s="191"/>
      <c r="J19" s="191"/>
    </row>
    <row r="21" spans="1:10" x14ac:dyDescent="0.2">
      <c r="A21" t="s">
        <v>2</v>
      </c>
    </row>
    <row r="22" spans="1:10" x14ac:dyDescent="0.2">
      <c r="A22" s="192" t="s">
        <v>110</v>
      </c>
      <c r="B22" s="192"/>
      <c r="C22" s="192"/>
      <c r="D22" s="192"/>
      <c r="E22" s="192"/>
      <c r="F22" s="192"/>
      <c r="G22" s="192"/>
      <c r="H22" s="192"/>
      <c r="I22" s="192"/>
      <c r="J22" s="192"/>
    </row>
    <row r="23" spans="1:10" x14ac:dyDescent="0.2">
      <c r="A23" s="192"/>
      <c r="B23" s="192"/>
      <c r="C23" s="192"/>
      <c r="D23" s="192"/>
      <c r="E23" s="192"/>
      <c r="F23" s="192"/>
      <c r="G23" s="192"/>
      <c r="H23" s="192"/>
      <c r="I23" s="192"/>
      <c r="J23" s="192"/>
    </row>
    <row r="24" spans="1:10" x14ac:dyDescent="0.2">
      <c r="A24" s="192"/>
      <c r="B24" s="192"/>
      <c r="C24" s="192"/>
      <c r="D24" s="192"/>
      <c r="E24" s="192"/>
      <c r="F24" s="192"/>
      <c r="G24" s="192"/>
      <c r="H24" s="192"/>
      <c r="I24" s="192"/>
      <c r="J24" s="192"/>
    </row>
    <row r="25" spans="1:10" x14ac:dyDescent="0.2">
      <c r="A25" s="192"/>
      <c r="B25" s="192"/>
      <c r="C25" s="192"/>
      <c r="D25" s="192"/>
      <c r="E25" s="192"/>
      <c r="F25" s="192"/>
      <c r="G25" s="192"/>
      <c r="H25" s="192"/>
      <c r="I25" s="192"/>
      <c r="J25" s="192"/>
    </row>
    <row r="26" spans="1:10" x14ac:dyDescent="0.2">
      <c r="A26" s="192"/>
      <c r="B26" s="192"/>
      <c r="C26" s="192"/>
      <c r="D26" s="192"/>
      <c r="E26" s="192"/>
      <c r="F26" s="192"/>
      <c r="G26" s="192"/>
      <c r="H26" s="192"/>
      <c r="I26" s="192"/>
      <c r="J26" s="192"/>
    </row>
    <row r="27" spans="1:10" x14ac:dyDescent="0.2">
      <c r="A27" s="192"/>
      <c r="B27" s="192"/>
      <c r="C27" s="192"/>
      <c r="D27" s="192"/>
      <c r="E27" s="192"/>
      <c r="F27" s="192"/>
      <c r="G27" s="192"/>
      <c r="H27" s="192"/>
      <c r="I27" s="192"/>
      <c r="J27" s="192"/>
    </row>
    <row r="28" spans="1:10" x14ac:dyDescent="0.2">
      <c r="A28" s="192"/>
      <c r="B28" s="192"/>
      <c r="C28" s="192"/>
      <c r="D28" s="192"/>
      <c r="E28" s="192"/>
      <c r="F28" s="192"/>
      <c r="G28" s="192"/>
      <c r="H28" s="192"/>
      <c r="I28" s="192"/>
      <c r="J28" s="192"/>
    </row>
    <row r="29" spans="1:10" x14ac:dyDescent="0.2">
      <c r="A29" s="192"/>
      <c r="B29" s="192"/>
      <c r="C29" s="192"/>
      <c r="D29" s="192"/>
      <c r="E29" s="192"/>
      <c r="F29" s="192"/>
      <c r="G29" s="192"/>
      <c r="H29" s="192"/>
      <c r="I29" s="192"/>
      <c r="J29" s="192"/>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704E0-F012-48B7-B090-9F5508485EA4}">
  <dimension ref="B2:BH196"/>
  <sheetViews>
    <sheetView zoomScale="102" zoomScaleNormal="102" workbookViewId="0">
      <pane ySplit="8" topLeftCell="A24" activePane="bottomLeft" state="frozen"/>
      <selection pane="bottomLeft" activeCell="H25" sqref="H24:I25"/>
    </sheetView>
  </sheetViews>
  <sheetFormatPr defaultRowHeight="13.2" x14ac:dyDescent="0.2"/>
  <cols>
    <col min="1" max="1" width="2.88671875" customWidth="1"/>
    <col min="2" max="12" width="6.6640625" customWidth="1"/>
    <col min="13" max="13" width="9.21875" bestFit="1" customWidth="1"/>
    <col min="14" max="18" width="6.6640625" customWidth="1"/>
    <col min="22" max="22" width="10.88671875" style="23" hidden="1" customWidth="1"/>
    <col min="23" max="23" width="0" hidden="1" customWidth="1"/>
    <col min="24" max="24" width="10" bestFit="1" customWidth="1"/>
  </cols>
  <sheetData>
    <row r="2" spans="2:60" x14ac:dyDescent="0.2">
      <c r="B2" s="141" t="s">
        <v>5</v>
      </c>
      <c r="C2" s="141"/>
      <c r="D2" s="143" t="s">
        <v>48</v>
      </c>
      <c r="E2" s="143"/>
      <c r="F2" s="141" t="s">
        <v>6</v>
      </c>
      <c r="G2" s="141"/>
      <c r="H2" s="145" t="s">
        <v>86</v>
      </c>
      <c r="I2" s="145"/>
      <c r="J2" s="141" t="s">
        <v>7</v>
      </c>
      <c r="K2" s="141"/>
      <c r="L2" s="142">
        <v>1000000</v>
      </c>
      <c r="M2" s="143"/>
      <c r="N2" s="141" t="s">
        <v>8</v>
      </c>
      <c r="O2" s="141"/>
      <c r="P2" s="144">
        <f>SUM(L2+D4)</f>
        <v>2380127.118783826</v>
      </c>
      <c r="Q2" s="145"/>
      <c r="R2" s="1"/>
      <c r="S2" s="1"/>
      <c r="T2" s="1"/>
    </row>
    <row r="3" spans="2:60" ht="57" customHeight="1" x14ac:dyDescent="0.2">
      <c r="B3" s="141" t="s">
        <v>9</v>
      </c>
      <c r="C3" s="141"/>
      <c r="D3" s="146" t="s">
        <v>113</v>
      </c>
      <c r="E3" s="146"/>
      <c r="F3" s="146"/>
      <c r="G3" s="146"/>
      <c r="H3" s="146"/>
      <c r="I3" s="146"/>
      <c r="J3" s="141" t="s">
        <v>10</v>
      </c>
      <c r="K3" s="141"/>
      <c r="L3" s="146" t="s">
        <v>112</v>
      </c>
      <c r="M3" s="147"/>
      <c r="N3" s="147"/>
      <c r="O3" s="147"/>
      <c r="P3" s="147"/>
      <c r="Q3" s="147"/>
      <c r="R3" s="1"/>
      <c r="S3" s="1"/>
    </row>
    <row r="4" spans="2:60" x14ac:dyDescent="0.2">
      <c r="B4" s="141" t="s">
        <v>11</v>
      </c>
      <c r="C4" s="141"/>
      <c r="D4" s="148">
        <f>SUM($R$9:$S$993)</f>
        <v>1380127.118783826</v>
      </c>
      <c r="E4" s="148"/>
      <c r="F4" s="141" t="s">
        <v>12</v>
      </c>
      <c r="G4" s="141"/>
      <c r="H4" s="149">
        <f>SUM($T$9:$U$108)</f>
        <v>4324.2999999999993</v>
      </c>
      <c r="I4" s="145"/>
      <c r="J4" s="150" t="s">
        <v>13</v>
      </c>
      <c r="K4" s="150"/>
      <c r="L4" s="144">
        <f>MAX($C$9:$D$990)-C9</f>
        <v>1380127.118783826</v>
      </c>
      <c r="M4" s="144"/>
      <c r="N4" s="150" t="s">
        <v>14</v>
      </c>
      <c r="O4" s="150"/>
      <c r="P4" s="148">
        <f>SUMIF(R9:S990,"&lt;0",R9:S990)</f>
        <v>-314356.85662056867</v>
      </c>
      <c r="Q4" s="148"/>
      <c r="R4" s="1"/>
      <c r="S4" s="1"/>
      <c r="T4" s="1"/>
    </row>
    <row r="5" spans="2:60" x14ac:dyDescent="0.2">
      <c r="B5" s="109" t="s">
        <v>15</v>
      </c>
      <c r="C5" s="108">
        <f>COUNTIF($R$9:$R$990,"&gt;0")</f>
        <v>15</v>
      </c>
      <c r="D5" s="107" t="s">
        <v>16</v>
      </c>
      <c r="E5" s="16">
        <f>COUNTIF($R$9:$R$990,"&lt;0")</f>
        <v>10</v>
      </c>
      <c r="F5" s="107" t="s">
        <v>17</v>
      </c>
      <c r="G5" s="108">
        <f>COUNTIF($R$9:$R$990,"=0")</f>
        <v>0</v>
      </c>
      <c r="H5" s="107" t="s">
        <v>18</v>
      </c>
      <c r="I5" s="3">
        <f>C5/SUM(C5,E5,G5)</f>
        <v>0.6</v>
      </c>
      <c r="J5" s="151" t="s">
        <v>19</v>
      </c>
      <c r="K5" s="141"/>
      <c r="L5" s="152">
        <v>5</v>
      </c>
      <c r="M5" s="153"/>
      <c r="N5" s="18" t="s">
        <v>20</v>
      </c>
      <c r="O5" s="9"/>
      <c r="P5" s="152">
        <v>3</v>
      </c>
      <c r="Q5" s="153"/>
      <c r="R5" s="1"/>
      <c r="S5" s="1"/>
      <c r="T5" s="1"/>
    </row>
    <row r="6" spans="2:60" x14ac:dyDescent="0.2">
      <c r="B6" s="11"/>
      <c r="C6" s="14"/>
      <c r="D6" s="15"/>
      <c r="E6" s="12"/>
      <c r="F6" s="11"/>
      <c r="G6" s="12"/>
      <c r="H6" s="11"/>
      <c r="I6" s="17"/>
      <c r="J6" s="11"/>
      <c r="K6" s="11"/>
      <c r="L6" s="12"/>
      <c r="M6" s="12"/>
      <c r="N6" s="13"/>
      <c r="O6" s="13"/>
      <c r="P6" s="10"/>
      <c r="Q6" s="110"/>
      <c r="R6" s="1"/>
      <c r="S6" s="1"/>
      <c r="T6" s="1"/>
    </row>
    <row r="7" spans="2:60" x14ac:dyDescent="0.2">
      <c r="B7" s="154" t="s">
        <v>21</v>
      </c>
      <c r="C7" s="156" t="s">
        <v>22</v>
      </c>
      <c r="D7" s="157"/>
      <c r="E7" s="160" t="s">
        <v>23</v>
      </c>
      <c r="F7" s="161"/>
      <c r="G7" s="161"/>
      <c r="H7" s="161"/>
      <c r="I7" s="162"/>
      <c r="J7" s="163" t="s">
        <v>24</v>
      </c>
      <c r="K7" s="164"/>
      <c r="L7" s="165"/>
      <c r="M7" s="166" t="s">
        <v>25</v>
      </c>
      <c r="N7" s="167" t="s">
        <v>26</v>
      </c>
      <c r="O7" s="168"/>
      <c r="P7" s="168"/>
      <c r="Q7" s="169"/>
      <c r="R7" s="170" t="s">
        <v>27</v>
      </c>
      <c r="S7" s="170"/>
      <c r="T7" s="170"/>
      <c r="U7" s="170"/>
    </row>
    <row r="8" spans="2:60" x14ac:dyDescent="0.2">
      <c r="B8" s="155"/>
      <c r="C8" s="158"/>
      <c r="D8" s="159"/>
      <c r="E8" s="19" t="s">
        <v>28</v>
      </c>
      <c r="F8" s="19" t="s">
        <v>29</v>
      </c>
      <c r="G8" s="19" t="s">
        <v>30</v>
      </c>
      <c r="H8" s="171" t="s">
        <v>31</v>
      </c>
      <c r="I8" s="162"/>
      <c r="J8" s="4" t="s">
        <v>32</v>
      </c>
      <c r="K8" s="172" t="s">
        <v>33</v>
      </c>
      <c r="L8" s="165"/>
      <c r="M8" s="166"/>
      <c r="N8" s="5" t="s">
        <v>28</v>
      </c>
      <c r="O8" s="5" t="s">
        <v>29</v>
      </c>
      <c r="P8" s="173" t="s">
        <v>31</v>
      </c>
      <c r="Q8" s="169"/>
      <c r="R8" s="170" t="s">
        <v>34</v>
      </c>
      <c r="S8" s="170"/>
      <c r="T8" s="170" t="s">
        <v>32</v>
      </c>
      <c r="U8" s="170"/>
    </row>
    <row r="9" spans="2:60" x14ac:dyDescent="0.2">
      <c r="B9" s="106">
        <v>1</v>
      </c>
      <c r="C9" s="174">
        <v>1000000</v>
      </c>
      <c r="D9" s="174"/>
      <c r="E9" s="106">
        <v>2005</v>
      </c>
      <c r="F9" s="8">
        <v>43408</v>
      </c>
      <c r="G9" s="106" t="s">
        <v>3</v>
      </c>
      <c r="H9" s="175">
        <v>1.1873899999999999</v>
      </c>
      <c r="I9" s="175"/>
      <c r="J9" s="106">
        <v>207.2</v>
      </c>
      <c r="K9" s="174">
        <f>IF(J9="","",C9*0.03)</f>
        <v>30000</v>
      </c>
      <c r="L9" s="174"/>
      <c r="M9" s="6">
        <f>IF(J9="","",(K9/J9)/LOOKUP(RIGHT($D$2,3),定数!$A$6:$A$13,定数!$B$6:$B$13))</f>
        <v>1.2065637065637067</v>
      </c>
      <c r="N9" s="106">
        <v>2005</v>
      </c>
      <c r="O9" s="8">
        <v>43425</v>
      </c>
      <c r="P9" s="175">
        <v>1.17971</v>
      </c>
      <c r="Q9" s="175"/>
      <c r="R9" s="176">
        <f>IF(P9="","",T9*M9*LOOKUP(RIGHT($D$2,3),定数!$A$6:$A$13,定数!$B$6:$B$13))</f>
        <v>11119.691119690988</v>
      </c>
      <c r="S9" s="176"/>
      <c r="T9" s="177">
        <f>IF(P9="","",IF(G9="買",(P9-H9),(H9-P9))*IF(RIGHT($D$2,3)="JPY",100,10000))</f>
        <v>76.799999999999088</v>
      </c>
      <c r="U9" s="177"/>
      <c r="V9" s="66"/>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row>
    <row r="10" spans="2:60" x14ac:dyDescent="0.2">
      <c r="B10" s="106">
        <v>2</v>
      </c>
      <c r="C10" s="174">
        <f>IF(R9="","",C9+R9)</f>
        <v>1011119.691119691</v>
      </c>
      <c r="D10" s="174"/>
      <c r="E10" s="112">
        <v>2005</v>
      </c>
      <c r="F10" s="8">
        <v>43446</v>
      </c>
      <c r="G10" s="106" t="s">
        <v>4</v>
      </c>
      <c r="H10" s="175">
        <v>1.1848099999999999</v>
      </c>
      <c r="I10" s="175"/>
      <c r="J10" s="106">
        <v>145</v>
      </c>
      <c r="K10" s="178">
        <f>IF(J10="","",C10*0.03)</f>
        <v>30333.590733590729</v>
      </c>
      <c r="L10" s="179"/>
      <c r="M10" s="6">
        <f>IF(J10="","",(K10/J10)/LOOKUP(RIGHT($D$2,3),定数!$A$6:$A$13,定数!$B$6:$B$13))</f>
        <v>1.7433098122753292</v>
      </c>
      <c r="N10" s="112">
        <v>2005</v>
      </c>
      <c r="O10" s="8">
        <v>43454</v>
      </c>
      <c r="P10" s="175">
        <v>1.1935899999999999</v>
      </c>
      <c r="Q10" s="175"/>
      <c r="R10" s="176">
        <f>IF(P10="","",T10*M10*LOOKUP(RIGHT($D$2,3),定数!$A$6:$A$13,定数!$B$6:$B$13))</f>
        <v>18367.51218213289</v>
      </c>
      <c r="S10" s="176"/>
      <c r="T10" s="177">
        <f>IF(P10="","",IF(G10="買",(P10-H10),(H10-P10))*IF(RIGHT($D$2,3)="JPY",100,10000))</f>
        <v>87.800000000000097</v>
      </c>
      <c r="U10" s="177"/>
      <c r="V10" s="68"/>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row>
    <row r="11" spans="2:60" x14ac:dyDescent="0.2">
      <c r="B11" s="106">
        <v>3</v>
      </c>
      <c r="C11" s="174">
        <f>IF(R10="","",C10+R10)</f>
        <v>1029487.2033018239</v>
      </c>
      <c r="D11" s="174"/>
      <c r="E11" s="112">
        <v>2006</v>
      </c>
      <c r="F11" s="8">
        <v>43116</v>
      </c>
      <c r="G11" s="106" t="s">
        <v>4</v>
      </c>
      <c r="H11" s="175">
        <v>1.21421</v>
      </c>
      <c r="I11" s="175"/>
      <c r="J11" s="111">
        <v>115</v>
      </c>
      <c r="K11" s="178">
        <f>IF(J11="","",C11*0.03)</f>
        <v>30884.616099054718</v>
      </c>
      <c r="L11" s="179"/>
      <c r="M11" s="6">
        <f>IF(J11="","",(K11/J11)/LOOKUP(RIGHT($D$2,3),定数!$A$6:$A$13,定数!$B$6:$B$13))</f>
        <v>2.2380156593517908</v>
      </c>
      <c r="N11" s="112">
        <v>2006</v>
      </c>
      <c r="O11" s="8">
        <v>43130</v>
      </c>
      <c r="P11" s="175">
        <v>1.2085900000000001</v>
      </c>
      <c r="Q11" s="175"/>
      <c r="R11" s="176">
        <f>IF(P11="","",T11*M11*LOOKUP(RIGHT($D$2,3),定数!$A$6:$A$13,定数!$B$6:$B$13))</f>
        <v>-15093.177606668365</v>
      </c>
      <c r="S11" s="176"/>
      <c r="T11" s="177">
        <f>IF(P11="","",IF(G11="買",(P11-H11),(H11-P11))*IF(RIGHT($D$2,3)="JPY",100,10000))</f>
        <v>-56.199999999999584</v>
      </c>
      <c r="U11" s="177"/>
      <c r="V11" s="68"/>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row>
    <row r="12" spans="2:60" x14ac:dyDescent="0.2">
      <c r="B12" s="106">
        <v>4</v>
      </c>
      <c r="C12" s="174">
        <f t="shared" ref="C12:C75" si="0">IF(R11="","",C11+R11)</f>
        <v>1014394.0256951556</v>
      </c>
      <c r="D12" s="174"/>
      <c r="E12" s="113">
        <v>2006</v>
      </c>
      <c r="F12" s="8">
        <v>43144</v>
      </c>
      <c r="G12" s="106" t="s">
        <v>3</v>
      </c>
      <c r="H12" s="175">
        <v>1.18919</v>
      </c>
      <c r="I12" s="175"/>
      <c r="J12" s="111">
        <v>132.19999999999999</v>
      </c>
      <c r="K12" s="178">
        <f t="shared" ref="K12:K75" si="1">IF(J12="","",C12*0.03)</f>
        <v>30431.820770854669</v>
      </c>
      <c r="L12" s="179"/>
      <c r="M12" s="6">
        <f>IF(J12="","",(K12/J12)/LOOKUP(RIGHT($D$2,3),定数!$A$6:$A$13,定数!$B$6:$B$13))</f>
        <v>1.9182942997260888</v>
      </c>
      <c r="N12" s="114">
        <v>2006</v>
      </c>
      <c r="O12" s="8">
        <v>43160</v>
      </c>
      <c r="P12" s="175">
        <v>1.1969099999999999</v>
      </c>
      <c r="Q12" s="175"/>
      <c r="R12" s="176">
        <f>IF(P12="","",T12*M12*LOOKUP(RIGHT($D$2,3),定数!$A$6:$A$13,定数!$B$6:$B$13))</f>
        <v>-17771.07839266237</v>
      </c>
      <c r="S12" s="176"/>
      <c r="T12" s="177">
        <f t="shared" ref="T12:T75" si="2">IF(P12="","",IF(G12="買",(P12-H12),(H12-P12))*IF(RIGHT($D$2,3)="JPY",100,10000))</f>
        <v>-77.199999999999491</v>
      </c>
      <c r="U12" s="177"/>
      <c r="V12" s="68"/>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row>
    <row r="13" spans="2:60" x14ac:dyDescent="0.2">
      <c r="B13" s="106">
        <v>5</v>
      </c>
      <c r="C13" s="174">
        <f t="shared" si="0"/>
        <v>996622.94730249327</v>
      </c>
      <c r="D13" s="174"/>
      <c r="E13" s="113">
        <v>2006</v>
      </c>
      <c r="F13" s="8">
        <v>43157</v>
      </c>
      <c r="G13" s="106" t="s">
        <v>4</v>
      </c>
      <c r="H13" s="175">
        <v>1.31881</v>
      </c>
      <c r="I13" s="175"/>
      <c r="J13" s="111">
        <v>86.2</v>
      </c>
      <c r="K13" s="178">
        <f t="shared" si="1"/>
        <v>29898.688419074795</v>
      </c>
      <c r="L13" s="179"/>
      <c r="M13" s="6">
        <f>IF(J13="","",(K13/J13)/LOOKUP(RIGHT($D$2,3),定数!$A$6:$A$13,定数!$B$6:$B$13))</f>
        <v>2.8904377821998057</v>
      </c>
      <c r="N13" s="114">
        <v>2006</v>
      </c>
      <c r="O13" s="8">
        <v>43164</v>
      </c>
      <c r="P13" s="175">
        <v>1.31019</v>
      </c>
      <c r="Q13" s="175"/>
      <c r="R13" s="176">
        <f>IF(P13="","",T13*M13*LOOKUP(RIGHT($D$2,3),定数!$A$6:$A$13,定数!$B$6:$B$13))</f>
        <v>-29898.688419075042</v>
      </c>
      <c r="S13" s="176"/>
      <c r="T13" s="177">
        <f t="shared" si="2"/>
        <v>-86.200000000000728</v>
      </c>
      <c r="U13" s="177"/>
      <c r="V13" s="68"/>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row>
    <row r="14" spans="2:60" x14ac:dyDescent="0.2">
      <c r="B14" s="106">
        <v>6</v>
      </c>
      <c r="C14" s="174">
        <f t="shared" si="0"/>
        <v>966724.25888341828</v>
      </c>
      <c r="D14" s="174"/>
      <c r="E14" s="113">
        <v>2006</v>
      </c>
      <c r="F14" s="8">
        <v>43202</v>
      </c>
      <c r="G14" s="106" t="s">
        <v>4</v>
      </c>
      <c r="H14" s="175">
        <v>1.34551</v>
      </c>
      <c r="I14" s="175"/>
      <c r="J14" s="111">
        <v>106</v>
      </c>
      <c r="K14" s="178">
        <f t="shared" si="1"/>
        <v>29001.727766502547</v>
      </c>
      <c r="L14" s="179"/>
      <c r="M14" s="6">
        <f>IF(J14="","",(K14/J14)/LOOKUP(RIGHT($D$2,3),定数!$A$6:$A$13,定数!$B$6:$B$13))</f>
        <v>2.2800100445363634</v>
      </c>
      <c r="N14" s="114">
        <v>2006</v>
      </c>
      <c r="O14" s="8">
        <v>43224</v>
      </c>
      <c r="P14" s="175">
        <v>1.3547899999999999</v>
      </c>
      <c r="Q14" s="175"/>
      <c r="R14" s="176">
        <f>IF(P14="","",T14*M14*LOOKUP(RIGHT($D$2,3),定数!$A$6:$A$13,定数!$B$6:$B$13))</f>
        <v>25390.191855956822</v>
      </c>
      <c r="S14" s="176"/>
      <c r="T14" s="177">
        <f t="shared" si="2"/>
        <v>92.799999999999557</v>
      </c>
      <c r="U14" s="177"/>
      <c r="V14" s="68"/>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row>
    <row r="15" spans="2:60" x14ac:dyDescent="0.2">
      <c r="B15" s="106">
        <v>7</v>
      </c>
      <c r="C15" s="174">
        <f t="shared" si="0"/>
        <v>992114.45073937508</v>
      </c>
      <c r="D15" s="174"/>
      <c r="E15" s="113">
        <v>2006</v>
      </c>
      <c r="F15" s="8">
        <v>43292</v>
      </c>
      <c r="G15" s="106" t="s">
        <v>4</v>
      </c>
      <c r="H15" s="175">
        <v>1.3748100000000001</v>
      </c>
      <c r="I15" s="175"/>
      <c r="J15" s="111">
        <v>155</v>
      </c>
      <c r="K15" s="178">
        <f t="shared" si="1"/>
        <v>29763.433522181251</v>
      </c>
      <c r="L15" s="179"/>
      <c r="M15" s="6">
        <f>IF(J15="","",(K15/J15)/LOOKUP(RIGHT($D$2,3),定数!$A$6:$A$13,定数!$B$6:$B$13))</f>
        <v>1.600184597966734</v>
      </c>
      <c r="N15" s="114">
        <v>2006</v>
      </c>
      <c r="O15" s="8">
        <v>43326</v>
      </c>
      <c r="P15" s="175">
        <v>1.3608899999999999</v>
      </c>
      <c r="Q15" s="175"/>
      <c r="R15" s="176">
        <f>IF(P15="","",T15*M15*LOOKUP(RIGHT($D$2,3),定数!$A$6:$A$13,定数!$B$6:$B$13))</f>
        <v>-26729.483524436622</v>
      </c>
      <c r="S15" s="176"/>
      <c r="T15" s="177">
        <f t="shared" si="2"/>
        <v>-139.20000000000155</v>
      </c>
      <c r="U15" s="177"/>
      <c r="V15" s="68"/>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row>
    <row r="16" spans="2:60" x14ac:dyDescent="0.2">
      <c r="B16" s="106">
        <v>8</v>
      </c>
      <c r="C16" s="174">
        <f t="shared" si="0"/>
        <v>965384.96721493849</v>
      </c>
      <c r="D16" s="174"/>
      <c r="E16" s="113">
        <v>2007</v>
      </c>
      <c r="F16" s="8">
        <v>43202</v>
      </c>
      <c r="G16" s="106" t="s">
        <v>4</v>
      </c>
      <c r="H16" s="175">
        <v>1.34551</v>
      </c>
      <c r="I16" s="175"/>
      <c r="J16" s="111">
        <v>106</v>
      </c>
      <c r="K16" s="178">
        <f t="shared" si="1"/>
        <v>28961.549016448153</v>
      </c>
      <c r="L16" s="179"/>
      <c r="M16" s="6">
        <f>IF(J16="","",(K16/J16)/LOOKUP(RIGHT($D$2,3),定数!$A$6:$A$13,定数!$B$6:$B$13))</f>
        <v>2.2768513377710815</v>
      </c>
      <c r="N16" s="112">
        <v>2007</v>
      </c>
      <c r="O16" s="8" t="s">
        <v>114</v>
      </c>
      <c r="P16" s="175">
        <v>1.3547899999999999</v>
      </c>
      <c r="Q16" s="175"/>
      <c r="R16" s="176">
        <f>IF(P16="","",T16*M16*LOOKUP(RIGHT($D$2,3),定数!$A$6:$A$13,定数!$B$6:$B$13))</f>
        <v>25355.016497418645</v>
      </c>
      <c r="S16" s="176"/>
      <c r="T16" s="177">
        <f t="shared" si="2"/>
        <v>92.799999999999557</v>
      </c>
      <c r="U16" s="177"/>
      <c r="V16" s="68"/>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row>
    <row r="17" spans="2:60" x14ac:dyDescent="0.2">
      <c r="B17" s="106">
        <v>9</v>
      </c>
      <c r="C17" s="174">
        <f t="shared" si="0"/>
        <v>990739.98371235712</v>
      </c>
      <c r="D17" s="174"/>
      <c r="E17" s="114">
        <v>2007</v>
      </c>
      <c r="F17" s="8">
        <v>43283</v>
      </c>
      <c r="G17" s="106" t="s">
        <v>4</v>
      </c>
      <c r="H17" s="175">
        <v>1.3540099999999999</v>
      </c>
      <c r="I17" s="175"/>
      <c r="J17" s="111">
        <v>110</v>
      </c>
      <c r="K17" s="178">
        <f t="shared" si="1"/>
        <v>29722.199511370713</v>
      </c>
      <c r="L17" s="179"/>
      <c r="M17" s="6">
        <f>IF(J17="","",(K17/J17)/LOOKUP(RIGHT($D$2,3),定数!$A$6:$A$13,定数!$B$6:$B$13))</f>
        <v>2.2516817811644478</v>
      </c>
      <c r="N17" s="114">
        <v>2007</v>
      </c>
      <c r="O17" s="8">
        <v>43322</v>
      </c>
      <c r="P17" s="175">
        <v>1.3653900000000001</v>
      </c>
      <c r="Q17" s="175"/>
      <c r="R17" s="176">
        <f>IF(P17="","",T17*M17*LOOKUP(RIGHT($D$2,3),定数!$A$6:$A$13,定数!$B$6:$B$13))</f>
        <v>30748.966403582148</v>
      </c>
      <c r="S17" s="176"/>
      <c r="T17" s="177">
        <f t="shared" si="2"/>
        <v>113.80000000000167</v>
      </c>
      <c r="U17" s="177"/>
      <c r="V17" s="68"/>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row>
    <row r="18" spans="2:60" x14ac:dyDescent="0.2">
      <c r="B18" s="106">
        <v>10</v>
      </c>
      <c r="C18" s="174">
        <f t="shared" si="0"/>
        <v>1021488.9501159393</v>
      </c>
      <c r="D18" s="174"/>
      <c r="E18" s="114">
        <v>2007</v>
      </c>
      <c r="F18" s="8">
        <v>43363</v>
      </c>
      <c r="G18" s="106" t="s">
        <v>4</v>
      </c>
      <c r="H18" s="175">
        <v>1.3988100000000001</v>
      </c>
      <c r="I18" s="175"/>
      <c r="J18" s="111">
        <v>159</v>
      </c>
      <c r="K18" s="178">
        <f t="shared" si="1"/>
        <v>30644.668503478177</v>
      </c>
      <c r="L18" s="179"/>
      <c r="M18" s="6">
        <f>IF(J18="","",(K18/J18)/LOOKUP(RIGHT($D$2,3),定数!$A$6:$A$13,定数!$B$6:$B$13))</f>
        <v>1.606114701440156</v>
      </c>
      <c r="N18" s="114">
        <v>2007</v>
      </c>
      <c r="O18" s="8">
        <v>43440</v>
      </c>
      <c r="P18" s="175">
        <v>1.45919</v>
      </c>
      <c r="Q18" s="175"/>
      <c r="R18" s="176">
        <f>IF(P18="","",T18*M18*LOOKUP(RIGHT($D$2,3),定数!$A$6:$A$13,定数!$B$6:$B$13))</f>
        <v>116372.64680754772</v>
      </c>
      <c r="S18" s="176"/>
      <c r="T18" s="177">
        <f t="shared" si="2"/>
        <v>603.79999999999882</v>
      </c>
      <c r="U18" s="177"/>
      <c r="V18" s="68"/>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row>
    <row r="19" spans="2:60" x14ac:dyDescent="0.2">
      <c r="B19" s="106">
        <v>11</v>
      </c>
      <c r="C19" s="174">
        <f t="shared" si="0"/>
        <v>1137861.596923487</v>
      </c>
      <c r="D19" s="174"/>
      <c r="E19" s="114">
        <v>2007</v>
      </c>
      <c r="F19" s="8">
        <v>43448</v>
      </c>
      <c r="G19" s="106" t="s">
        <v>3</v>
      </c>
      <c r="H19" s="175">
        <v>1.45259</v>
      </c>
      <c r="I19" s="175"/>
      <c r="J19" s="111">
        <v>211.2</v>
      </c>
      <c r="K19" s="178">
        <f t="shared" si="1"/>
        <v>34135.847907704607</v>
      </c>
      <c r="L19" s="179"/>
      <c r="M19" s="6">
        <f>IF(J19="","",(K19/J19)/LOOKUP(RIGHT($D$2,3),定数!$A$6:$A$13,定数!$B$6:$B$13))</f>
        <v>1.3469005645401124</v>
      </c>
      <c r="N19" s="114">
        <v>2007</v>
      </c>
      <c r="O19" s="8">
        <v>43465</v>
      </c>
      <c r="P19" s="175">
        <v>1.4737100000000001</v>
      </c>
      <c r="Q19" s="175"/>
      <c r="R19" s="176">
        <f>IF(P19="","",T19*M19*LOOKUP(RIGHT($D$2,3),定数!$A$6:$A$13,定数!$B$6:$B$13))</f>
        <v>-34135.84790770465</v>
      </c>
      <c r="S19" s="176"/>
      <c r="T19" s="177">
        <f t="shared" si="2"/>
        <v>-211.20000000000027</v>
      </c>
      <c r="U19" s="177"/>
      <c r="V19" s="68"/>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row>
    <row r="20" spans="2:60" x14ac:dyDescent="0.2">
      <c r="B20" s="106">
        <v>12</v>
      </c>
      <c r="C20" s="174">
        <f t="shared" si="0"/>
        <v>1103725.7490157825</v>
      </c>
      <c r="D20" s="174"/>
      <c r="E20" s="114">
        <v>2008</v>
      </c>
      <c r="F20" s="8">
        <v>43241</v>
      </c>
      <c r="G20" s="106" t="s">
        <v>4</v>
      </c>
      <c r="H20" s="175">
        <v>1.3829100000000001</v>
      </c>
      <c r="I20" s="175"/>
      <c r="J20" s="111">
        <v>247</v>
      </c>
      <c r="K20" s="178">
        <f t="shared" si="1"/>
        <v>33111.772470473472</v>
      </c>
      <c r="L20" s="179"/>
      <c r="M20" s="6">
        <f>IF(J20="","",(K20/J20)/LOOKUP(RIGHT($D$2,3),定数!$A$6:$A$13,定数!$B$6:$B$13))</f>
        <v>1.1171313249147594</v>
      </c>
      <c r="N20" s="114">
        <v>2008</v>
      </c>
      <c r="O20" s="8">
        <v>43259</v>
      </c>
      <c r="P20" s="175">
        <v>1.3790899999999999</v>
      </c>
      <c r="Q20" s="175"/>
      <c r="R20" s="176">
        <f>IF(P20="","",T20*M20*LOOKUP(RIGHT($D$2,3),定数!$A$6:$A$13,定数!$B$6:$B$13))</f>
        <v>-5120.929993409467</v>
      </c>
      <c r="S20" s="176"/>
      <c r="T20" s="177">
        <f t="shared" si="2"/>
        <v>-38.200000000001566</v>
      </c>
      <c r="U20" s="177"/>
      <c r="V20" s="68"/>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row>
    <row r="21" spans="2:60" x14ac:dyDescent="0.2">
      <c r="B21" s="106">
        <v>13</v>
      </c>
      <c r="C21" s="174">
        <f t="shared" si="0"/>
        <v>1098604.8190223731</v>
      </c>
      <c r="D21" s="174"/>
      <c r="E21" s="114">
        <v>2008</v>
      </c>
      <c r="F21" s="8">
        <v>43352</v>
      </c>
      <c r="G21" s="106" t="s">
        <v>4</v>
      </c>
      <c r="H21" s="175">
        <v>1.4534100000000001</v>
      </c>
      <c r="I21" s="175"/>
      <c r="J21" s="111">
        <v>237</v>
      </c>
      <c r="K21" s="178">
        <f t="shared" si="1"/>
        <v>32958.144570671189</v>
      </c>
      <c r="L21" s="179"/>
      <c r="M21" s="6">
        <f>IF(J21="","",(K21/J21)/LOOKUP(RIGHT($D$2,3),定数!$A$6:$A$13,定数!$B$6:$B$13))</f>
        <v>1.1588658428506045</v>
      </c>
      <c r="N21" s="115">
        <v>2008</v>
      </c>
      <c r="O21" s="8">
        <v>43371</v>
      </c>
      <c r="P21" s="175">
        <v>1.46099</v>
      </c>
      <c r="Q21" s="175"/>
      <c r="R21" s="176">
        <f>IF(P21="","",T21*M21*LOOKUP(RIGHT($D$2,3),定数!$A$6:$A$13,定数!$B$6:$B$13))</f>
        <v>10541.043706568986</v>
      </c>
      <c r="S21" s="176"/>
      <c r="T21" s="177">
        <f t="shared" si="2"/>
        <v>75.799999999999201</v>
      </c>
      <c r="U21" s="177"/>
      <c r="V21" s="68"/>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row>
    <row r="22" spans="2:60" s="67" customFormat="1" ht="12.6" customHeight="1" x14ac:dyDescent="0.2">
      <c r="B22" s="106">
        <v>14</v>
      </c>
      <c r="C22" s="174">
        <f t="shared" si="0"/>
        <v>1109145.862728942</v>
      </c>
      <c r="D22" s="174"/>
      <c r="E22" s="114">
        <v>2008</v>
      </c>
      <c r="F22" s="8">
        <v>43437</v>
      </c>
      <c r="G22" s="106" t="s">
        <v>4</v>
      </c>
      <c r="H22" s="175">
        <v>1.5116099999999999</v>
      </c>
      <c r="I22" s="175"/>
      <c r="J22" s="111">
        <v>146</v>
      </c>
      <c r="K22" s="178">
        <f t="shared" si="1"/>
        <v>33274.375881868255</v>
      </c>
      <c r="L22" s="179"/>
      <c r="M22" s="6">
        <f>IF(J22="","",(K22/J22)/LOOKUP(RIGHT($D$2,3),定数!$A$6:$A$13,定数!$B$6:$B$13))</f>
        <v>1.8992223676865443</v>
      </c>
      <c r="N22" s="115">
        <v>2008</v>
      </c>
      <c r="O22" s="8">
        <v>43438</v>
      </c>
      <c r="P22" s="175">
        <v>1.49699</v>
      </c>
      <c r="Q22" s="175"/>
      <c r="R22" s="176">
        <f>IF(P22="","",T22*M22*LOOKUP(RIGHT($D$2,3),定数!$A$6:$A$13,定数!$B$6:$B$13))</f>
        <v>-33319.957218692412</v>
      </c>
      <c r="S22" s="176"/>
      <c r="T22" s="177">
        <f t="shared" si="2"/>
        <v>-146.19999999999857</v>
      </c>
      <c r="U22" s="177"/>
      <c r="V22" s="68"/>
    </row>
    <row r="23" spans="2:60" s="67" customFormat="1" x14ac:dyDescent="0.2">
      <c r="B23" s="106">
        <v>15</v>
      </c>
      <c r="C23" s="174">
        <f t="shared" si="0"/>
        <v>1075825.9055102495</v>
      </c>
      <c r="D23" s="174"/>
      <c r="E23" s="114">
        <v>2009</v>
      </c>
      <c r="F23" s="8">
        <v>43135</v>
      </c>
      <c r="G23" s="106" t="s">
        <v>3</v>
      </c>
      <c r="H23" s="175">
        <v>1.38849</v>
      </c>
      <c r="I23" s="175"/>
      <c r="J23" s="111">
        <v>140.19999999999999</v>
      </c>
      <c r="K23" s="178">
        <f t="shared" si="1"/>
        <v>32274.777165307485</v>
      </c>
      <c r="L23" s="179"/>
      <c r="M23" s="6">
        <f>IF(J23="","",(K23/J23)/LOOKUP(RIGHT($D$2,3),定数!$A$6:$A$13,定数!$B$6:$B$13))</f>
        <v>1.9183771496259798</v>
      </c>
      <c r="N23" s="114">
        <v>2009</v>
      </c>
      <c r="O23" s="8">
        <v>43170</v>
      </c>
      <c r="P23" s="175">
        <v>1.36781</v>
      </c>
      <c r="Q23" s="175"/>
      <c r="R23" s="176">
        <f>IF(P23="","",T23*M23*LOOKUP(RIGHT($D$2,3),定数!$A$6:$A$13,定数!$B$6:$B$13))</f>
        <v>47606.447345118388</v>
      </c>
      <c r="S23" s="176"/>
      <c r="T23" s="177">
        <f t="shared" si="2"/>
        <v>206.80000000000032</v>
      </c>
      <c r="U23" s="177"/>
    </row>
    <row r="24" spans="2:60" s="67" customFormat="1" x14ac:dyDescent="0.2">
      <c r="B24" s="106">
        <v>16</v>
      </c>
      <c r="C24" s="174">
        <f t="shared" si="0"/>
        <v>1123432.3528553681</v>
      </c>
      <c r="D24" s="174"/>
      <c r="E24" s="115">
        <v>2009</v>
      </c>
      <c r="F24" s="8">
        <v>43218</v>
      </c>
      <c r="G24" s="106" t="s">
        <v>3</v>
      </c>
      <c r="H24" s="175">
        <v>1.3163899999999999</v>
      </c>
      <c r="I24" s="175"/>
      <c r="J24" s="111">
        <v>251.2</v>
      </c>
      <c r="K24" s="178">
        <f t="shared" si="1"/>
        <v>33702.970585661038</v>
      </c>
      <c r="L24" s="179"/>
      <c r="M24" s="6">
        <f>IF(J24="","",(K24/J24)/LOOKUP(RIGHT($D$2,3),定数!$A$6:$A$13,定数!$B$6:$B$13))</f>
        <v>1.1180656377939571</v>
      </c>
      <c r="N24" s="115">
        <v>2009</v>
      </c>
      <c r="O24" s="8">
        <v>43266</v>
      </c>
      <c r="P24" s="175">
        <v>1.23251</v>
      </c>
      <c r="Q24" s="175"/>
      <c r="R24" s="176">
        <f>IF(P24="","",T24*M24*LOOKUP(RIGHT($D$2,3),定数!$A$6:$A$13,定数!$B$6:$B$13))</f>
        <v>112540.01483778848</v>
      </c>
      <c r="S24" s="176"/>
      <c r="T24" s="177">
        <f t="shared" si="2"/>
        <v>838.7999999999995</v>
      </c>
      <c r="U24" s="177"/>
    </row>
    <row r="25" spans="2:60" s="67" customFormat="1" x14ac:dyDescent="0.2">
      <c r="B25" s="106">
        <v>17</v>
      </c>
      <c r="C25" s="174">
        <f t="shared" si="0"/>
        <v>1235972.3676931565</v>
      </c>
      <c r="D25" s="174"/>
      <c r="E25" s="115">
        <v>2009</v>
      </c>
      <c r="F25" s="8">
        <v>43283</v>
      </c>
      <c r="G25" s="106" t="s">
        <v>4</v>
      </c>
      <c r="H25" s="175">
        <v>1.2539100000000001</v>
      </c>
      <c r="I25" s="175"/>
      <c r="J25" s="111">
        <v>347</v>
      </c>
      <c r="K25" s="178">
        <f t="shared" si="1"/>
        <v>37079.171030794692</v>
      </c>
      <c r="L25" s="179"/>
      <c r="M25" s="6">
        <f>IF(J25="","",(K25/J25)/LOOKUP(RIGHT($D$2,3),定数!$A$6:$A$13,定数!$B$6:$B$13))</f>
        <v>0.8904700055426199</v>
      </c>
      <c r="N25" s="115">
        <v>2009</v>
      </c>
      <c r="O25" s="8">
        <v>43324</v>
      </c>
      <c r="P25" s="175">
        <v>1.28589</v>
      </c>
      <c r="Q25" s="175"/>
      <c r="R25" s="176">
        <f>IF(P25="","",T25*M25*LOOKUP(RIGHT($D$2,3),定数!$A$6:$A$13,定数!$B$6:$B$13))</f>
        <v>34172.676932703478</v>
      </c>
      <c r="S25" s="176"/>
      <c r="T25" s="177">
        <f t="shared" si="2"/>
        <v>319.79999999999899</v>
      </c>
      <c r="U25" s="177"/>
    </row>
    <row r="26" spans="2:60" s="67" customFormat="1" x14ac:dyDescent="0.2">
      <c r="B26" s="106">
        <v>18</v>
      </c>
      <c r="C26" s="174">
        <f t="shared" si="0"/>
        <v>1270145.0446258599</v>
      </c>
      <c r="D26" s="174"/>
      <c r="E26" s="115">
        <v>2009</v>
      </c>
      <c r="F26" s="8">
        <v>43414</v>
      </c>
      <c r="G26" s="106" t="s">
        <v>3</v>
      </c>
      <c r="H26" s="175">
        <v>1.3749899999999999</v>
      </c>
      <c r="I26" s="175"/>
      <c r="J26" s="111">
        <v>223.2</v>
      </c>
      <c r="K26" s="178">
        <f t="shared" si="1"/>
        <v>38104.351338775799</v>
      </c>
      <c r="L26" s="179"/>
      <c r="M26" s="6">
        <f>IF(J26="","",(K26/J26)/LOOKUP(RIGHT($D$2,3),定数!$A$6:$A$13,定数!$B$6:$B$13))</f>
        <v>1.4226534998049509</v>
      </c>
      <c r="N26" s="115">
        <v>2009</v>
      </c>
      <c r="O26" s="8">
        <v>43447</v>
      </c>
      <c r="P26" s="175">
        <v>1.3420099999999999</v>
      </c>
      <c r="Q26" s="175"/>
      <c r="R26" s="176">
        <f>IF(P26="","",T26*M26*LOOKUP(RIGHT($D$2,3),定数!$A$6:$A$13,定数!$B$6:$B$13))</f>
        <v>56302.934908280753</v>
      </c>
      <c r="S26" s="176"/>
      <c r="T26" s="177">
        <f t="shared" si="2"/>
        <v>329.80000000000007</v>
      </c>
      <c r="U26" s="177"/>
    </row>
    <row r="27" spans="2:60" s="67" customFormat="1" x14ac:dyDescent="0.2">
      <c r="B27" s="106">
        <v>19</v>
      </c>
      <c r="C27" s="174">
        <f t="shared" si="0"/>
        <v>1326447.9795341408</v>
      </c>
      <c r="D27" s="174"/>
      <c r="E27" s="114">
        <v>2011</v>
      </c>
      <c r="F27" s="8">
        <v>43155</v>
      </c>
      <c r="G27" s="106" t="s">
        <v>4</v>
      </c>
      <c r="H27" s="175">
        <v>1.3785499999999999</v>
      </c>
      <c r="I27" s="175"/>
      <c r="J27" s="111">
        <v>139</v>
      </c>
      <c r="K27" s="178">
        <f t="shared" si="1"/>
        <v>39793.43938602422</v>
      </c>
      <c r="L27" s="179"/>
      <c r="M27" s="6">
        <f>IF(J27="","",(K27/J27)/LOOKUP(RIGHT($D$2,3),定数!$A$6:$A$13,定数!$B$6:$B$13))</f>
        <v>2.3856978049175193</v>
      </c>
      <c r="N27" s="115">
        <v>2011</v>
      </c>
      <c r="O27" s="8">
        <v>43221</v>
      </c>
      <c r="P27" s="175">
        <v>1.43272</v>
      </c>
      <c r="Q27" s="175"/>
      <c r="R27" s="176">
        <f>IF(P27="","",T27*M27*LOOKUP(RIGHT($D$2,3),定数!$A$6:$A$13,定数!$B$6:$B$13))</f>
        <v>155079.90011085855</v>
      </c>
      <c r="S27" s="176"/>
      <c r="T27" s="177">
        <f t="shared" si="2"/>
        <v>541.7000000000005</v>
      </c>
      <c r="U27" s="177"/>
    </row>
    <row r="28" spans="2:60" s="93" customFormat="1" x14ac:dyDescent="0.2">
      <c r="B28" s="106">
        <v>20</v>
      </c>
      <c r="C28" s="174">
        <f t="shared" si="0"/>
        <v>1481527.8796449993</v>
      </c>
      <c r="D28" s="174"/>
      <c r="E28" s="115">
        <v>2011</v>
      </c>
      <c r="F28" s="8">
        <v>43243</v>
      </c>
      <c r="G28" s="106" t="s">
        <v>3</v>
      </c>
      <c r="H28" s="175">
        <v>1.41554</v>
      </c>
      <c r="I28" s="175"/>
      <c r="J28" s="111">
        <v>189.3</v>
      </c>
      <c r="K28" s="178">
        <f t="shared" si="1"/>
        <v>44445.836389349977</v>
      </c>
      <c r="L28" s="179"/>
      <c r="M28" s="6">
        <f>IF(J28="","",(K28/J28)/LOOKUP(RIGHT($D$2,3),定数!$A$6:$A$13,定数!$B$6:$B$13))</f>
        <v>1.9565872684165335</v>
      </c>
      <c r="N28" s="115">
        <v>2011</v>
      </c>
      <c r="O28" s="8">
        <v>43251</v>
      </c>
      <c r="P28" s="175">
        <v>1.4344699999999999</v>
      </c>
      <c r="Q28" s="175"/>
      <c r="R28" s="176">
        <f>IF(P28="","",T28*M28*LOOKUP(RIGHT($D$2,3),定数!$A$6:$A$13,定数!$B$6:$B$13))</f>
        <v>-44445.836389349723</v>
      </c>
      <c r="S28" s="176"/>
      <c r="T28" s="177">
        <f t="shared" si="2"/>
        <v>-189.2999999999989</v>
      </c>
      <c r="U28" s="177"/>
    </row>
    <row r="29" spans="2:60" s="67" customFormat="1" x14ac:dyDescent="0.2">
      <c r="B29" s="106">
        <v>21</v>
      </c>
      <c r="C29" s="174">
        <f t="shared" si="0"/>
        <v>1437082.0432556495</v>
      </c>
      <c r="D29" s="174"/>
      <c r="E29" s="115">
        <v>2011</v>
      </c>
      <c r="F29" s="8">
        <v>43428</v>
      </c>
      <c r="G29" s="106" t="s">
        <v>3</v>
      </c>
      <c r="H29" s="175">
        <v>1.3319300000000001</v>
      </c>
      <c r="I29" s="175"/>
      <c r="J29" s="111">
        <v>211</v>
      </c>
      <c r="K29" s="178">
        <f t="shared" si="1"/>
        <v>43112.461297669484</v>
      </c>
      <c r="L29" s="179"/>
      <c r="M29" s="6">
        <f>IF(J29="","",(K29/J29)/LOOKUP(RIGHT($D$2,3),定数!$A$6:$A$13,定数!$B$6:$B$13))</f>
        <v>1.7027038427199637</v>
      </c>
      <c r="N29" s="115">
        <v>2011</v>
      </c>
      <c r="O29" s="8">
        <v>43436</v>
      </c>
      <c r="P29" s="175">
        <v>1.35303</v>
      </c>
      <c r="Q29" s="175"/>
      <c r="R29" s="176">
        <f>IF(P29="","",T29*M29*LOOKUP(RIGHT($D$2,3),定数!$A$6:$A$13,定数!$B$6:$B$13))</f>
        <v>-43112.461297669273</v>
      </c>
      <c r="S29" s="176"/>
      <c r="T29" s="177">
        <f t="shared" si="2"/>
        <v>-210.99999999999898</v>
      </c>
      <c r="U29" s="177"/>
    </row>
    <row r="30" spans="2:60" s="67" customFormat="1" x14ac:dyDescent="0.2">
      <c r="B30" s="106">
        <v>22</v>
      </c>
      <c r="C30" s="174">
        <f t="shared" si="0"/>
        <v>1393969.5819579803</v>
      </c>
      <c r="D30" s="174"/>
      <c r="E30" s="115">
        <v>2014</v>
      </c>
      <c r="F30" s="8">
        <v>43365</v>
      </c>
      <c r="G30" s="106" t="s">
        <v>3</v>
      </c>
      <c r="H30" s="175">
        <v>1.2829900000000001</v>
      </c>
      <c r="I30" s="175"/>
      <c r="J30" s="111">
        <v>98.3</v>
      </c>
      <c r="K30" s="178">
        <f t="shared" si="1"/>
        <v>41819.087458739406</v>
      </c>
      <c r="L30" s="179"/>
      <c r="M30" s="6">
        <f>IF(J30="","",(K30/J30)/LOOKUP(RIGHT($D$2,3),定数!$A$6:$A$13,定数!$B$6:$B$13))</f>
        <v>3.5451922226805195</v>
      </c>
      <c r="N30" s="115">
        <v>2014</v>
      </c>
      <c r="O30" s="8">
        <v>43219</v>
      </c>
      <c r="P30" s="175">
        <v>1.10348</v>
      </c>
      <c r="Q30" s="175"/>
      <c r="R30" s="176">
        <f>IF(P30="","",T30*M30*LOOKUP(RIGHT($D$2,3),定数!$A$6:$A$13,定数!$B$6:$B$13))</f>
        <v>763676.94707205635</v>
      </c>
      <c r="S30" s="176"/>
      <c r="T30" s="177">
        <f t="shared" si="2"/>
        <v>1795.1000000000006</v>
      </c>
      <c r="U30" s="177"/>
      <c r="X30" s="91"/>
    </row>
    <row r="31" spans="2:60" s="67" customFormat="1" x14ac:dyDescent="0.2">
      <c r="B31" s="106">
        <v>23</v>
      </c>
      <c r="C31" s="174">
        <f t="shared" si="0"/>
        <v>2157646.5290300366</v>
      </c>
      <c r="D31" s="174"/>
      <c r="E31" s="115">
        <v>2015</v>
      </c>
      <c r="F31" s="8">
        <v>43301</v>
      </c>
      <c r="G31" s="106" t="s">
        <v>3</v>
      </c>
      <c r="H31" s="175">
        <v>1.09989</v>
      </c>
      <c r="I31" s="175"/>
      <c r="J31" s="111">
        <v>80.599999999999994</v>
      </c>
      <c r="K31" s="178">
        <f t="shared" si="1"/>
        <v>64729.395870901099</v>
      </c>
      <c r="L31" s="179"/>
      <c r="M31" s="6">
        <f>IF(J31="","",(K31/J31)/LOOKUP(RIGHT($D$2,3),定数!$A$6:$A$13,定数!$B$6:$B$13))</f>
        <v>6.6924520131204615</v>
      </c>
      <c r="N31" s="115">
        <v>2015</v>
      </c>
      <c r="O31" s="8">
        <v>43309</v>
      </c>
      <c r="P31" s="175">
        <v>1.10795</v>
      </c>
      <c r="Q31" s="175"/>
      <c r="R31" s="176">
        <f>IF(P31="","",T31*M31*LOOKUP(RIGHT($D$2,3),定数!$A$6:$A$13,定数!$B$6:$B$13))</f>
        <v>-64729.395870900757</v>
      </c>
      <c r="S31" s="176"/>
      <c r="T31" s="177">
        <f t="shared" si="2"/>
        <v>-80.599999999999568</v>
      </c>
      <c r="U31" s="177"/>
    </row>
    <row r="32" spans="2:60" s="67" customFormat="1" x14ac:dyDescent="0.2">
      <c r="B32" s="106">
        <v>24</v>
      </c>
      <c r="C32" s="174">
        <f t="shared" si="0"/>
        <v>2092917.1331591359</v>
      </c>
      <c r="D32" s="174"/>
      <c r="E32" s="115">
        <v>2017</v>
      </c>
      <c r="F32" s="8">
        <v>43111</v>
      </c>
      <c r="G32" s="106" t="s">
        <v>4</v>
      </c>
      <c r="H32" s="175">
        <v>1.06223</v>
      </c>
      <c r="I32" s="175"/>
      <c r="J32" s="111">
        <v>170</v>
      </c>
      <c r="K32" s="178">
        <f t="shared" si="1"/>
        <v>62787.513994774075</v>
      </c>
      <c r="L32" s="179"/>
      <c r="M32" s="6">
        <f>IF(J32="","",(K32/J32)/LOOKUP(RIGHT($D$2,3),定数!$A$6:$A$13,定数!$B$6:$B$13))</f>
        <v>3.0778193134693175</v>
      </c>
      <c r="N32" s="115">
        <v>2017</v>
      </c>
      <c r="O32" s="8">
        <v>43138</v>
      </c>
      <c r="P32" s="175">
        <v>1.0655300000000001</v>
      </c>
      <c r="Q32" s="175"/>
      <c r="R32" s="176">
        <f>IF(P32="","",T32*M32*LOOKUP(RIGHT($D$2,3),定数!$A$6:$A$13,定数!$B$6:$B$13))</f>
        <v>12188.164481338796</v>
      </c>
      <c r="S32" s="176"/>
      <c r="T32" s="177">
        <f t="shared" si="2"/>
        <v>33.00000000000081</v>
      </c>
      <c r="U32" s="177"/>
    </row>
    <row r="33" spans="2:60" s="67" customFormat="1" x14ac:dyDescent="0.2">
      <c r="B33" s="106">
        <v>25</v>
      </c>
      <c r="C33" s="174">
        <f t="shared" si="0"/>
        <v>2105105.2976404745</v>
      </c>
      <c r="D33" s="174"/>
      <c r="E33" s="116">
        <v>2017</v>
      </c>
      <c r="F33" s="8">
        <v>43295</v>
      </c>
      <c r="G33" s="106" t="s">
        <v>4</v>
      </c>
      <c r="H33" s="175">
        <v>1.14713</v>
      </c>
      <c r="I33" s="175"/>
      <c r="J33" s="111">
        <v>80.599999999999994</v>
      </c>
      <c r="K33" s="178">
        <f t="shared" si="1"/>
        <v>63153.158929214231</v>
      </c>
      <c r="L33" s="179"/>
      <c r="M33" s="6">
        <f>IF(J33="","",(K33/J33)/LOOKUP(RIGHT($D$2,3),定数!$A$6:$A$13,定数!$B$6:$B$13))</f>
        <v>6.5294829331280226</v>
      </c>
      <c r="N33" s="116">
        <v>2017</v>
      </c>
      <c r="O33" s="8">
        <v>43368</v>
      </c>
      <c r="P33" s="175">
        <v>1.1822299999999999</v>
      </c>
      <c r="Q33" s="175"/>
      <c r="R33" s="176">
        <f>IF(P33="","",T33*M33*LOOKUP(RIGHT($D$2,3),定数!$A$6:$A$13,定数!$B$6:$B$13))</f>
        <v>275021.82114335161</v>
      </c>
      <c r="S33" s="176"/>
      <c r="T33" s="177">
        <f t="shared" si="2"/>
        <v>350.99999999999909</v>
      </c>
      <c r="U33" s="177"/>
    </row>
    <row r="34" spans="2:60" s="67" customFormat="1" x14ac:dyDescent="0.2">
      <c r="B34" s="106">
        <v>26</v>
      </c>
      <c r="C34" s="174">
        <f t="shared" si="0"/>
        <v>2380127.118783826</v>
      </c>
      <c r="D34" s="174"/>
      <c r="E34" s="116">
        <v>2017</v>
      </c>
      <c r="F34" s="8"/>
      <c r="G34" s="106"/>
      <c r="H34" s="175"/>
      <c r="I34" s="175"/>
      <c r="J34" s="111">
        <f t="shared" ref="J34:J74" si="3">(P34-H34)*10000</f>
        <v>0</v>
      </c>
      <c r="K34" s="178">
        <f t="shared" si="1"/>
        <v>71403.813563514777</v>
      </c>
      <c r="L34" s="179"/>
      <c r="M34" s="6" t="e">
        <f>IF(J34="","",(K34/J34)/LOOKUP(RIGHT($D$2,3),定数!$A$6:$A$13,定数!$B$6:$B$13))</f>
        <v>#DIV/0!</v>
      </c>
      <c r="N34" s="116">
        <v>2017</v>
      </c>
      <c r="O34" s="8"/>
      <c r="P34" s="175"/>
      <c r="Q34" s="175"/>
      <c r="R34" s="176" t="str">
        <f>IF(P34="","",T34*M34*LOOKUP(RIGHT($D$2,3),定数!$A$6:$A$13,定数!$B$6:$B$13))</f>
        <v/>
      </c>
      <c r="S34" s="176"/>
      <c r="T34" s="177" t="str">
        <f t="shared" si="2"/>
        <v/>
      </c>
      <c r="U34" s="177"/>
    </row>
    <row r="35" spans="2:60" s="67" customFormat="1" x14ac:dyDescent="0.2">
      <c r="B35" s="106">
        <v>27</v>
      </c>
      <c r="C35" s="174" t="str">
        <f t="shared" si="0"/>
        <v/>
      </c>
      <c r="D35" s="174"/>
      <c r="E35" s="116">
        <v>2017</v>
      </c>
      <c r="F35" s="8"/>
      <c r="G35" s="106"/>
      <c r="H35" s="175"/>
      <c r="I35" s="175"/>
      <c r="J35" s="111">
        <f t="shared" si="3"/>
        <v>0</v>
      </c>
      <c r="K35" s="178" t="e">
        <f t="shared" si="1"/>
        <v>#VALUE!</v>
      </c>
      <c r="L35" s="179"/>
      <c r="M35" s="6" t="e">
        <f>IF(J35="","",(K35/J35)/LOOKUP(RIGHT($D$2,3),定数!$A$6:$A$13,定数!$B$6:$B$13))</f>
        <v>#VALUE!</v>
      </c>
      <c r="N35" s="116">
        <v>2017</v>
      </c>
      <c r="O35" s="8"/>
      <c r="P35" s="175"/>
      <c r="Q35" s="175"/>
      <c r="R35" s="176" t="str">
        <f>IF(P35="","",T35*M35*LOOKUP(RIGHT($D$2,3),定数!$A$6:$A$13,定数!$B$6:$B$13))</f>
        <v/>
      </c>
      <c r="S35" s="176"/>
      <c r="T35" s="177" t="str">
        <f t="shared" si="2"/>
        <v/>
      </c>
      <c r="U35" s="177"/>
    </row>
    <row r="36" spans="2:60" s="67" customFormat="1" x14ac:dyDescent="0.2">
      <c r="B36" s="106">
        <v>28</v>
      </c>
      <c r="C36" s="174" t="str">
        <f t="shared" si="0"/>
        <v/>
      </c>
      <c r="D36" s="174"/>
      <c r="E36" s="116">
        <v>2017</v>
      </c>
      <c r="F36" s="8"/>
      <c r="G36" s="106"/>
      <c r="H36" s="175"/>
      <c r="I36" s="175"/>
      <c r="J36" s="111">
        <f t="shared" si="3"/>
        <v>0</v>
      </c>
      <c r="K36" s="178" t="e">
        <f t="shared" si="1"/>
        <v>#VALUE!</v>
      </c>
      <c r="L36" s="179"/>
      <c r="M36" s="6" t="e">
        <f>IF(J36="","",(K36/J36)/LOOKUP(RIGHT($D$2,3),定数!$A$6:$A$13,定数!$B$6:$B$13))</f>
        <v>#VALUE!</v>
      </c>
      <c r="N36" s="116">
        <v>2017</v>
      </c>
      <c r="O36" s="8"/>
      <c r="P36" s="175"/>
      <c r="Q36" s="175"/>
      <c r="R36" s="176" t="str">
        <f>IF(P36="","",T36*M36*LOOKUP(RIGHT($D$2,3),定数!$A$6:$A$13,定数!$B$6:$B$13))</f>
        <v/>
      </c>
      <c r="S36" s="176"/>
      <c r="T36" s="177" t="str">
        <f t="shared" si="2"/>
        <v/>
      </c>
      <c r="U36" s="177"/>
    </row>
    <row r="37" spans="2:60" s="67" customFormat="1" x14ac:dyDescent="0.2">
      <c r="B37" s="106">
        <v>29</v>
      </c>
      <c r="C37" s="174" t="str">
        <f t="shared" si="0"/>
        <v/>
      </c>
      <c r="D37" s="174"/>
      <c r="E37" s="116">
        <v>2017</v>
      </c>
      <c r="F37" s="8"/>
      <c r="G37" s="106"/>
      <c r="H37" s="175"/>
      <c r="I37" s="175"/>
      <c r="J37" s="111">
        <f t="shared" si="3"/>
        <v>0</v>
      </c>
      <c r="K37" s="178" t="e">
        <f t="shared" si="1"/>
        <v>#VALUE!</v>
      </c>
      <c r="L37" s="179"/>
      <c r="M37" s="6" t="e">
        <f>IF(J37="","",(K37/J37)/LOOKUP(RIGHT($D$2,3),定数!$A$6:$A$13,定数!$B$6:$B$13))</f>
        <v>#VALUE!</v>
      </c>
      <c r="N37" s="106"/>
      <c r="O37" s="8"/>
      <c r="P37" s="175"/>
      <c r="Q37" s="175"/>
      <c r="R37" s="176" t="str">
        <f>IF(P37="","",T37*M37*LOOKUP(RIGHT($D$2,3),定数!$A$6:$A$13,定数!$B$6:$B$13))</f>
        <v/>
      </c>
      <c r="S37" s="176"/>
      <c r="T37" s="177" t="str">
        <f t="shared" si="2"/>
        <v/>
      </c>
      <c r="U37" s="177"/>
    </row>
    <row r="38" spans="2:60" s="67" customFormat="1" x14ac:dyDescent="0.2">
      <c r="B38" s="106">
        <v>30</v>
      </c>
      <c r="C38" s="174" t="str">
        <f t="shared" si="0"/>
        <v/>
      </c>
      <c r="D38" s="174"/>
      <c r="E38" s="106"/>
      <c r="F38" s="8"/>
      <c r="G38" s="106"/>
      <c r="H38" s="175"/>
      <c r="I38" s="175"/>
      <c r="J38" s="111">
        <f t="shared" si="3"/>
        <v>0</v>
      </c>
      <c r="K38" s="178" t="e">
        <f t="shared" si="1"/>
        <v>#VALUE!</v>
      </c>
      <c r="L38" s="179"/>
      <c r="M38" s="6" t="e">
        <f>IF(J38="","",(K38/J38)/LOOKUP(RIGHT($D$2,3),定数!$A$6:$A$13,定数!$B$6:$B$13))</f>
        <v>#VALUE!</v>
      </c>
      <c r="N38" s="106"/>
      <c r="O38" s="8"/>
      <c r="P38" s="175"/>
      <c r="Q38" s="175"/>
      <c r="R38" s="176" t="str">
        <f>IF(P38="","",T38*M38*LOOKUP(RIGHT($D$2,3),定数!$A$6:$A$13,定数!$B$6:$B$13))</f>
        <v/>
      </c>
      <c r="S38" s="176"/>
      <c r="T38" s="177" t="str">
        <f t="shared" si="2"/>
        <v/>
      </c>
      <c r="U38" s="177"/>
    </row>
    <row r="39" spans="2:60" s="67" customFormat="1" x14ac:dyDescent="0.2">
      <c r="B39" s="106">
        <v>31</v>
      </c>
      <c r="C39" s="174" t="str">
        <f t="shared" si="0"/>
        <v/>
      </c>
      <c r="D39" s="174"/>
      <c r="E39" s="106"/>
      <c r="F39" s="8"/>
      <c r="G39" s="106"/>
      <c r="H39" s="175"/>
      <c r="I39" s="175"/>
      <c r="J39" s="111">
        <f t="shared" si="3"/>
        <v>0</v>
      </c>
      <c r="K39" s="178" t="e">
        <f t="shared" si="1"/>
        <v>#VALUE!</v>
      </c>
      <c r="L39" s="179"/>
      <c r="M39" s="6" t="e">
        <f>IF(J39="","",(K39/J39)/LOOKUP(RIGHT($D$2,3),定数!$A$6:$A$13,定数!$B$6:$B$13))</f>
        <v>#VALUE!</v>
      </c>
      <c r="N39" s="106"/>
      <c r="O39" s="8"/>
      <c r="P39" s="175"/>
      <c r="Q39" s="175"/>
      <c r="R39" s="176" t="str">
        <f>IF(P39="","",T39*M39*LOOKUP(RIGHT($D$2,3),定数!$A$6:$A$13,定数!$B$6:$B$13))</f>
        <v/>
      </c>
      <c r="S39" s="176"/>
      <c r="T39" s="177" t="str">
        <f t="shared" si="2"/>
        <v/>
      </c>
      <c r="U39" s="177"/>
    </row>
    <row r="40" spans="2:60" s="67" customFormat="1" x14ac:dyDescent="0.2">
      <c r="B40" s="106">
        <v>32</v>
      </c>
      <c r="C40" s="174" t="str">
        <f t="shared" si="0"/>
        <v/>
      </c>
      <c r="D40" s="174"/>
      <c r="E40" s="106"/>
      <c r="F40" s="8"/>
      <c r="G40" s="106"/>
      <c r="H40" s="175"/>
      <c r="I40" s="175"/>
      <c r="J40" s="111">
        <f t="shared" si="3"/>
        <v>0</v>
      </c>
      <c r="K40" s="178" t="e">
        <f t="shared" si="1"/>
        <v>#VALUE!</v>
      </c>
      <c r="L40" s="179"/>
      <c r="M40" s="6" t="e">
        <f>IF(J40="","",(K40/J40)/LOOKUP(RIGHT($D$2,3),定数!$A$6:$A$13,定数!$B$6:$B$13))</f>
        <v>#VALUE!</v>
      </c>
      <c r="N40" s="106"/>
      <c r="O40" s="8"/>
      <c r="P40" s="175"/>
      <c r="Q40" s="175"/>
      <c r="R40" s="176" t="str">
        <f>IF(P40="","",T40*M40*LOOKUP(RIGHT($D$2,3),定数!$A$6:$A$13,定数!$B$6:$B$13))</f>
        <v/>
      </c>
      <c r="S40" s="176"/>
      <c r="T40" s="177" t="str">
        <f t="shared" si="2"/>
        <v/>
      </c>
      <c r="U40" s="177"/>
      <c r="X40" s="90"/>
    </row>
    <row r="41" spans="2:60" s="67" customFormat="1" x14ac:dyDescent="0.2">
      <c r="B41" s="106">
        <v>33</v>
      </c>
      <c r="C41" s="174" t="str">
        <f t="shared" si="0"/>
        <v/>
      </c>
      <c r="D41" s="174"/>
      <c r="E41" s="106"/>
      <c r="F41" s="8"/>
      <c r="G41" s="106"/>
      <c r="H41" s="175"/>
      <c r="I41" s="175"/>
      <c r="J41" s="111">
        <f t="shared" si="3"/>
        <v>0</v>
      </c>
      <c r="K41" s="178" t="e">
        <f t="shared" si="1"/>
        <v>#VALUE!</v>
      </c>
      <c r="L41" s="179"/>
      <c r="M41" s="6" t="e">
        <f>IF(J41="","",(K41/J41)/LOOKUP(RIGHT($D$2,3),定数!$A$6:$A$13,定数!$B$6:$B$13))</f>
        <v>#VALUE!</v>
      </c>
      <c r="N41" s="106"/>
      <c r="O41" s="8"/>
      <c r="P41" s="175"/>
      <c r="Q41" s="175"/>
      <c r="R41" s="176" t="str">
        <f>IF(P41="","",T41*M41*LOOKUP(RIGHT($D$2,3),定数!$A$6:$A$13,定数!$B$6:$B$13))</f>
        <v/>
      </c>
      <c r="S41" s="176"/>
      <c r="T41" s="177" t="str">
        <f t="shared" si="2"/>
        <v/>
      </c>
      <c r="U41" s="177"/>
    </row>
    <row r="42" spans="2:60" s="67" customFormat="1" x14ac:dyDescent="0.2">
      <c r="B42" s="106">
        <v>34</v>
      </c>
      <c r="C42" s="174" t="str">
        <f t="shared" si="0"/>
        <v/>
      </c>
      <c r="D42" s="174"/>
      <c r="E42" s="106"/>
      <c r="F42" s="8"/>
      <c r="G42" s="106"/>
      <c r="H42" s="175"/>
      <c r="I42" s="175"/>
      <c r="J42" s="111">
        <f t="shared" si="3"/>
        <v>0</v>
      </c>
      <c r="K42" s="178" t="e">
        <f t="shared" si="1"/>
        <v>#VALUE!</v>
      </c>
      <c r="L42" s="179"/>
      <c r="M42" s="6" t="e">
        <f>IF(J42="","",(K42/J42)/LOOKUP(RIGHT($D$2,3),定数!$A$6:$A$13,定数!$B$6:$B$13))</f>
        <v>#VALUE!</v>
      </c>
      <c r="N42" s="106"/>
      <c r="O42" s="8"/>
      <c r="P42" s="175"/>
      <c r="Q42" s="175"/>
      <c r="R42" s="176" t="str">
        <f>IF(P42="","",T42*M42*LOOKUP(RIGHT($D$2,3),定数!$A$6:$A$13,定数!$B$6:$B$13))</f>
        <v/>
      </c>
      <c r="S42" s="176"/>
      <c r="T42" s="177" t="str">
        <f t="shared" si="2"/>
        <v/>
      </c>
      <c r="U42" s="177"/>
      <c r="X42" s="91"/>
    </row>
    <row r="43" spans="2:60" s="67" customFormat="1" x14ac:dyDescent="0.2">
      <c r="B43" s="106">
        <v>35</v>
      </c>
      <c r="C43" s="174" t="str">
        <f t="shared" si="0"/>
        <v/>
      </c>
      <c r="D43" s="174"/>
      <c r="E43" s="106"/>
      <c r="F43" s="8"/>
      <c r="G43" s="106"/>
      <c r="H43" s="175"/>
      <c r="I43" s="175"/>
      <c r="J43" s="111">
        <f t="shared" si="3"/>
        <v>0</v>
      </c>
      <c r="K43" s="178" t="e">
        <f t="shared" si="1"/>
        <v>#VALUE!</v>
      </c>
      <c r="L43" s="179"/>
      <c r="M43" s="6" t="e">
        <f>IF(J43="","",(K43/J43)/LOOKUP(RIGHT($D$2,3),定数!$A$6:$A$13,定数!$B$6:$B$13))</f>
        <v>#VALUE!</v>
      </c>
      <c r="N43" s="106"/>
      <c r="O43" s="8"/>
      <c r="P43" s="175"/>
      <c r="Q43" s="175"/>
      <c r="R43" s="176" t="str">
        <f>IF(P43="","",T43*M43*LOOKUP(RIGHT($D$2,3),定数!$A$6:$A$13,定数!$B$6:$B$13))</f>
        <v/>
      </c>
      <c r="S43" s="176"/>
      <c r="T43" s="177" t="str">
        <f t="shared" si="2"/>
        <v/>
      </c>
      <c r="U43" s="177"/>
    </row>
    <row r="44" spans="2:60" s="67" customFormat="1" x14ac:dyDescent="0.2">
      <c r="B44" s="106">
        <v>36</v>
      </c>
      <c r="C44" s="174" t="str">
        <f t="shared" si="0"/>
        <v/>
      </c>
      <c r="D44" s="174"/>
      <c r="E44" s="106"/>
      <c r="F44" s="8"/>
      <c r="G44" s="106"/>
      <c r="H44" s="175"/>
      <c r="I44" s="175"/>
      <c r="J44" s="111">
        <f t="shared" si="3"/>
        <v>0</v>
      </c>
      <c r="K44" s="178" t="e">
        <f t="shared" si="1"/>
        <v>#VALUE!</v>
      </c>
      <c r="L44" s="179"/>
      <c r="M44" s="6" t="e">
        <f>IF(J44="","",(K44/J44)/LOOKUP(RIGHT($D$2,3),定数!$A$6:$A$13,定数!$B$6:$B$13))</f>
        <v>#VALUE!</v>
      </c>
      <c r="N44" s="106"/>
      <c r="O44" s="8"/>
      <c r="P44" s="175"/>
      <c r="Q44" s="175"/>
      <c r="R44" s="176" t="str">
        <f>IF(P44="","",T44*M44*LOOKUP(RIGHT($D$2,3),定数!$A$6:$A$13,定数!$B$6:$B$13))</f>
        <v/>
      </c>
      <c r="S44" s="176"/>
      <c r="T44" s="177" t="str">
        <f t="shared" si="2"/>
        <v/>
      </c>
      <c r="U44" s="177"/>
    </row>
    <row r="45" spans="2:60" s="67" customFormat="1" x14ac:dyDescent="0.2">
      <c r="B45" s="106">
        <v>37</v>
      </c>
      <c r="C45" s="174" t="str">
        <f t="shared" si="0"/>
        <v/>
      </c>
      <c r="D45" s="174"/>
      <c r="E45" s="106"/>
      <c r="F45" s="8"/>
      <c r="G45" s="106"/>
      <c r="H45" s="175"/>
      <c r="I45" s="175"/>
      <c r="J45" s="111">
        <f t="shared" si="3"/>
        <v>0</v>
      </c>
      <c r="K45" s="178" t="e">
        <f t="shared" si="1"/>
        <v>#VALUE!</v>
      </c>
      <c r="L45" s="179"/>
      <c r="M45" s="6" t="e">
        <f>IF(J45="","",(K45/J45)/LOOKUP(RIGHT($D$2,3),定数!$A$6:$A$13,定数!$B$6:$B$13))</f>
        <v>#VALUE!</v>
      </c>
      <c r="N45" s="106"/>
      <c r="O45" s="8"/>
      <c r="P45" s="175"/>
      <c r="Q45" s="175"/>
      <c r="R45" s="176" t="str">
        <f>IF(P45="","",T45*M45*LOOKUP(RIGHT($D$2,3),定数!$A$6:$A$13,定数!$B$6:$B$13))</f>
        <v/>
      </c>
      <c r="S45" s="176"/>
      <c r="T45" s="177" t="str">
        <f t="shared" si="2"/>
        <v/>
      </c>
      <c r="U45" s="177"/>
      <c r="X45" s="91"/>
    </row>
    <row r="46" spans="2:60" s="67" customFormat="1" x14ac:dyDescent="0.2">
      <c r="B46" s="106">
        <v>38</v>
      </c>
      <c r="C46" s="174" t="str">
        <f t="shared" si="0"/>
        <v/>
      </c>
      <c r="D46" s="174"/>
      <c r="E46" s="106"/>
      <c r="F46" s="8"/>
      <c r="G46" s="106"/>
      <c r="H46" s="175"/>
      <c r="I46" s="175"/>
      <c r="J46" s="111">
        <f t="shared" si="3"/>
        <v>0</v>
      </c>
      <c r="K46" s="178" t="e">
        <f t="shared" si="1"/>
        <v>#VALUE!</v>
      </c>
      <c r="L46" s="179"/>
      <c r="M46" s="6" t="e">
        <f>IF(J46="","",(K46/J46)/LOOKUP(RIGHT($D$2,3),定数!$A$6:$A$13,定数!$B$6:$B$13))</f>
        <v>#VALUE!</v>
      </c>
      <c r="N46" s="106"/>
      <c r="O46" s="8"/>
      <c r="P46" s="175"/>
      <c r="Q46" s="175"/>
      <c r="R46" s="176" t="str">
        <f>IF(P46="","",T46*M46*LOOKUP(RIGHT($D$2,3),定数!$A$6:$A$13,定数!$B$6:$B$13))</f>
        <v/>
      </c>
      <c r="S46" s="176"/>
      <c r="T46" s="177" t="str">
        <f t="shared" si="2"/>
        <v/>
      </c>
      <c r="U46" s="177"/>
    </row>
    <row r="47" spans="2:60" x14ac:dyDescent="0.2">
      <c r="B47" s="106">
        <v>39</v>
      </c>
      <c r="C47" s="174" t="str">
        <f t="shared" si="0"/>
        <v/>
      </c>
      <c r="D47" s="174"/>
      <c r="E47" s="106"/>
      <c r="F47" s="8"/>
      <c r="G47" s="106"/>
      <c r="H47" s="175"/>
      <c r="I47" s="175"/>
      <c r="J47" s="111">
        <f t="shared" si="3"/>
        <v>0</v>
      </c>
      <c r="K47" s="178" t="e">
        <f t="shared" si="1"/>
        <v>#VALUE!</v>
      </c>
      <c r="L47" s="179"/>
      <c r="M47" s="6" t="e">
        <f>IF(J47="","",(K47/J47)/LOOKUP(RIGHT($D$2,3),定数!$A$6:$A$13,定数!$B$6:$B$13))</f>
        <v>#VALUE!</v>
      </c>
      <c r="N47" s="106"/>
      <c r="O47" s="8"/>
      <c r="P47" s="175"/>
      <c r="Q47" s="175"/>
      <c r="R47" s="176" t="str">
        <f>IF(P47="","",T47*M47*LOOKUP(RIGHT($D$2,3),定数!$A$6:$A$13,定数!$B$6:$B$13))</f>
        <v/>
      </c>
      <c r="S47" s="176"/>
      <c r="T47" s="177" t="str">
        <f t="shared" si="2"/>
        <v/>
      </c>
      <c r="U47" s="17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row>
    <row r="48" spans="2:60" x14ac:dyDescent="0.2">
      <c r="B48" s="106">
        <v>40</v>
      </c>
      <c r="C48" s="174" t="str">
        <f t="shared" si="0"/>
        <v/>
      </c>
      <c r="D48" s="174"/>
      <c r="E48" s="106"/>
      <c r="F48" s="8"/>
      <c r="G48" s="106"/>
      <c r="H48" s="175"/>
      <c r="I48" s="175"/>
      <c r="J48" s="111">
        <f t="shared" si="3"/>
        <v>0</v>
      </c>
      <c r="K48" s="178" t="e">
        <f t="shared" si="1"/>
        <v>#VALUE!</v>
      </c>
      <c r="L48" s="179"/>
      <c r="M48" s="6" t="e">
        <f>IF(J48="","",(K48/J48)/LOOKUP(RIGHT($D$2,3),定数!$A$6:$A$13,定数!$B$6:$B$13))</f>
        <v>#VALUE!</v>
      </c>
      <c r="N48" s="106"/>
      <c r="O48" s="8"/>
      <c r="P48" s="175"/>
      <c r="Q48" s="175"/>
      <c r="R48" s="176" t="str">
        <f>IF(P48="","",T48*M48*LOOKUP(RIGHT($D$2,3),定数!$A$6:$A$13,定数!$B$6:$B$13))</f>
        <v/>
      </c>
      <c r="S48" s="176"/>
      <c r="T48" s="177" t="str">
        <f t="shared" si="2"/>
        <v/>
      </c>
      <c r="U48" s="17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row>
    <row r="49" spans="2:60" x14ac:dyDescent="0.2">
      <c r="B49" s="106">
        <v>41</v>
      </c>
      <c r="C49" s="174" t="str">
        <f t="shared" si="0"/>
        <v/>
      </c>
      <c r="D49" s="174"/>
      <c r="E49" s="106"/>
      <c r="F49" s="8"/>
      <c r="G49" s="106"/>
      <c r="H49" s="175"/>
      <c r="I49" s="175"/>
      <c r="J49" s="111">
        <f t="shared" si="3"/>
        <v>0</v>
      </c>
      <c r="K49" s="178" t="e">
        <f t="shared" si="1"/>
        <v>#VALUE!</v>
      </c>
      <c r="L49" s="179"/>
      <c r="M49" s="6" t="e">
        <f>IF(J49="","",(K49/J49)/LOOKUP(RIGHT($D$2,3),定数!$A$6:$A$13,定数!$B$6:$B$13))</f>
        <v>#VALUE!</v>
      </c>
      <c r="N49" s="106"/>
      <c r="O49" s="8"/>
      <c r="P49" s="175"/>
      <c r="Q49" s="175"/>
      <c r="R49" s="176" t="str">
        <f>IF(P49="","",T49*M49*LOOKUP(RIGHT($D$2,3),定数!$A$6:$A$13,定数!$B$6:$B$13))</f>
        <v/>
      </c>
      <c r="S49" s="176"/>
      <c r="T49" s="177" t="str">
        <f t="shared" si="2"/>
        <v/>
      </c>
      <c r="U49" s="17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row>
    <row r="50" spans="2:60" x14ac:dyDescent="0.2">
      <c r="B50" s="106">
        <v>42</v>
      </c>
      <c r="C50" s="174" t="str">
        <f t="shared" si="0"/>
        <v/>
      </c>
      <c r="D50" s="174"/>
      <c r="E50" s="106"/>
      <c r="F50" s="8"/>
      <c r="G50" s="106"/>
      <c r="H50" s="175"/>
      <c r="I50" s="175"/>
      <c r="J50" s="111">
        <f t="shared" si="3"/>
        <v>0</v>
      </c>
      <c r="K50" s="178" t="e">
        <f t="shared" si="1"/>
        <v>#VALUE!</v>
      </c>
      <c r="L50" s="179"/>
      <c r="M50" s="6" t="e">
        <f>IF(J50="","",(K50/J50)/LOOKUP(RIGHT($D$2,3),定数!$A$6:$A$13,定数!$B$6:$B$13))</f>
        <v>#VALUE!</v>
      </c>
      <c r="N50" s="106"/>
      <c r="O50" s="8"/>
      <c r="P50" s="175"/>
      <c r="Q50" s="175"/>
      <c r="R50" s="176" t="str">
        <f>IF(P50="","",T50*M50*LOOKUP(RIGHT($D$2,3),定数!$A$6:$A$13,定数!$B$6:$B$13))</f>
        <v/>
      </c>
      <c r="S50" s="176"/>
      <c r="T50" s="177" t="str">
        <f t="shared" si="2"/>
        <v/>
      </c>
      <c r="U50" s="17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row>
    <row r="51" spans="2:60" x14ac:dyDescent="0.2">
      <c r="B51" s="106">
        <v>43</v>
      </c>
      <c r="C51" s="174" t="str">
        <f t="shared" si="0"/>
        <v/>
      </c>
      <c r="D51" s="174"/>
      <c r="E51" s="106"/>
      <c r="F51" s="8"/>
      <c r="G51" s="106"/>
      <c r="H51" s="175"/>
      <c r="I51" s="175"/>
      <c r="J51" s="111">
        <f t="shared" si="3"/>
        <v>0</v>
      </c>
      <c r="K51" s="178" t="e">
        <f t="shared" si="1"/>
        <v>#VALUE!</v>
      </c>
      <c r="L51" s="179"/>
      <c r="M51" s="6" t="e">
        <f>IF(J51="","",(K51/J51)/LOOKUP(RIGHT($D$2,3),定数!$A$6:$A$13,定数!$B$6:$B$13))</f>
        <v>#VALUE!</v>
      </c>
      <c r="N51" s="106"/>
      <c r="O51" s="8"/>
      <c r="P51" s="175"/>
      <c r="Q51" s="175"/>
      <c r="R51" s="176" t="str">
        <f>IF(P51="","",T51*M51*LOOKUP(RIGHT($D$2,3),定数!$A$6:$A$13,定数!$B$6:$B$13))</f>
        <v/>
      </c>
      <c r="S51" s="176"/>
      <c r="T51" s="177" t="str">
        <f t="shared" si="2"/>
        <v/>
      </c>
      <c r="U51" s="17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row>
    <row r="52" spans="2:60" x14ac:dyDescent="0.2">
      <c r="B52" s="106">
        <v>44</v>
      </c>
      <c r="C52" s="174" t="str">
        <f t="shared" si="0"/>
        <v/>
      </c>
      <c r="D52" s="174"/>
      <c r="E52" s="106"/>
      <c r="F52" s="8"/>
      <c r="G52" s="106"/>
      <c r="H52" s="175"/>
      <c r="I52" s="175"/>
      <c r="J52" s="111">
        <f t="shared" si="3"/>
        <v>0</v>
      </c>
      <c r="K52" s="178" t="e">
        <f t="shared" si="1"/>
        <v>#VALUE!</v>
      </c>
      <c r="L52" s="179"/>
      <c r="M52" s="6" t="e">
        <f>IF(J52="","",(K52/J52)/LOOKUP(RIGHT($D$2,3),定数!$A$6:$A$13,定数!$B$6:$B$13))</f>
        <v>#VALUE!</v>
      </c>
      <c r="N52" s="106"/>
      <c r="O52" s="8"/>
      <c r="P52" s="175"/>
      <c r="Q52" s="175"/>
      <c r="R52" s="176" t="str">
        <f>IF(P52="","",T52*M52*LOOKUP(RIGHT($D$2,3),定数!$A$6:$A$13,定数!$B$6:$B$13))</f>
        <v/>
      </c>
      <c r="S52" s="176"/>
      <c r="T52" s="177" t="str">
        <f t="shared" si="2"/>
        <v/>
      </c>
      <c r="U52" s="17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row>
    <row r="53" spans="2:60" x14ac:dyDescent="0.2">
      <c r="B53" s="106">
        <v>45</v>
      </c>
      <c r="C53" s="174" t="str">
        <f t="shared" si="0"/>
        <v/>
      </c>
      <c r="D53" s="174"/>
      <c r="E53" s="106"/>
      <c r="F53" s="8"/>
      <c r="G53" s="106"/>
      <c r="H53" s="175"/>
      <c r="I53" s="175"/>
      <c r="J53" s="111">
        <f t="shared" si="3"/>
        <v>0</v>
      </c>
      <c r="K53" s="178" t="e">
        <f t="shared" si="1"/>
        <v>#VALUE!</v>
      </c>
      <c r="L53" s="179"/>
      <c r="M53" s="6" t="e">
        <f>IF(J53="","",(K53/J53)/LOOKUP(RIGHT($D$2,3),定数!$A$6:$A$13,定数!$B$6:$B$13))</f>
        <v>#VALUE!</v>
      </c>
      <c r="N53" s="106"/>
      <c r="O53" s="8"/>
      <c r="P53" s="175"/>
      <c r="Q53" s="175"/>
      <c r="R53" s="176" t="str">
        <f>IF(P53="","",T53*M53*LOOKUP(RIGHT($D$2,3),定数!$A$6:$A$13,定数!$B$6:$B$13))</f>
        <v/>
      </c>
      <c r="S53" s="176"/>
      <c r="T53" s="177" t="str">
        <f t="shared" si="2"/>
        <v/>
      </c>
      <c r="U53" s="17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row>
    <row r="54" spans="2:60" x14ac:dyDescent="0.2">
      <c r="B54" s="106">
        <v>46</v>
      </c>
      <c r="C54" s="174" t="str">
        <f t="shared" si="0"/>
        <v/>
      </c>
      <c r="D54" s="174"/>
      <c r="E54" s="106"/>
      <c r="F54" s="8"/>
      <c r="G54" s="106"/>
      <c r="H54" s="175"/>
      <c r="I54" s="175"/>
      <c r="J54" s="111">
        <f t="shared" si="3"/>
        <v>0</v>
      </c>
      <c r="K54" s="178" t="e">
        <f t="shared" si="1"/>
        <v>#VALUE!</v>
      </c>
      <c r="L54" s="179"/>
      <c r="M54" s="6" t="e">
        <f>IF(J54="","",(K54/J54)/LOOKUP(RIGHT($D$2,3),定数!$A$6:$A$13,定数!$B$6:$B$13))</f>
        <v>#VALUE!</v>
      </c>
      <c r="N54" s="106"/>
      <c r="O54" s="8"/>
      <c r="P54" s="175"/>
      <c r="Q54" s="175"/>
      <c r="R54" s="176" t="str">
        <f>IF(P54="","",T54*M54*LOOKUP(RIGHT($D$2,3),定数!$A$6:$A$13,定数!$B$6:$B$13))</f>
        <v/>
      </c>
      <c r="S54" s="176"/>
      <c r="T54" s="177" t="str">
        <f t="shared" si="2"/>
        <v/>
      </c>
      <c r="U54" s="17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row>
    <row r="55" spans="2:60" x14ac:dyDescent="0.2">
      <c r="B55" s="106">
        <v>47</v>
      </c>
      <c r="C55" s="174" t="str">
        <f t="shared" si="0"/>
        <v/>
      </c>
      <c r="D55" s="174"/>
      <c r="E55" s="106"/>
      <c r="F55" s="8"/>
      <c r="G55" s="106"/>
      <c r="H55" s="175"/>
      <c r="I55" s="175"/>
      <c r="J55" s="111">
        <f t="shared" si="3"/>
        <v>0</v>
      </c>
      <c r="K55" s="178" t="e">
        <f t="shared" si="1"/>
        <v>#VALUE!</v>
      </c>
      <c r="L55" s="179"/>
      <c r="M55" s="6" t="e">
        <f>IF(J55="","",(K55/J55)/LOOKUP(RIGHT($D$2,3),定数!$A$6:$A$13,定数!$B$6:$B$13))</f>
        <v>#VALUE!</v>
      </c>
      <c r="N55" s="106"/>
      <c r="O55" s="8"/>
      <c r="P55" s="175"/>
      <c r="Q55" s="175"/>
      <c r="R55" s="176" t="str">
        <f>IF(P55="","",T55*M55*LOOKUP(RIGHT($D$2,3),定数!$A$6:$A$13,定数!$B$6:$B$13))</f>
        <v/>
      </c>
      <c r="S55" s="176"/>
      <c r="T55" s="177" t="str">
        <f t="shared" si="2"/>
        <v/>
      </c>
      <c r="U55" s="17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row>
    <row r="56" spans="2:60" x14ac:dyDescent="0.2">
      <c r="B56" s="106">
        <v>48</v>
      </c>
      <c r="C56" s="174" t="str">
        <f t="shared" si="0"/>
        <v/>
      </c>
      <c r="D56" s="174"/>
      <c r="E56" s="106"/>
      <c r="F56" s="8"/>
      <c r="G56" s="106"/>
      <c r="H56" s="175"/>
      <c r="I56" s="175"/>
      <c r="J56" s="111">
        <f t="shared" si="3"/>
        <v>0</v>
      </c>
      <c r="K56" s="178" t="e">
        <f t="shared" si="1"/>
        <v>#VALUE!</v>
      </c>
      <c r="L56" s="179"/>
      <c r="M56" s="6" t="e">
        <f>IF(J56="","",(K56/J56)/LOOKUP(RIGHT($D$2,3),定数!$A$6:$A$13,定数!$B$6:$B$13))</f>
        <v>#VALUE!</v>
      </c>
      <c r="N56" s="106"/>
      <c r="O56" s="8"/>
      <c r="P56" s="175"/>
      <c r="Q56" s="175"/>
      <c r="R56" s="176" t="str">
        <f>IF(P56="","",T56*M56*LOOKUP(RIGHT($D$2,3),定数!$A$6:$A$13,定数!$B$6:$B$13))</f>
        <v/>
      </c>
      <c r="S56" s="176"/>
      <c r="T56" s="177" t="str">
        <f t="shared" si="2"/>
        <v/>
      </c>
      <c r="U56" s="17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row>
    <row r="57" spans="2:60" x14ac:dyDescent="0.2">
      <c r="B57" s="106">
        <v>49</v>
      </c>
      <c r="C57" s="174" t="str">
        <f t="shared" si="0"/>
        <v/>
      </c>
      <c r="D57" s="174"/>
      <c r="E57" s="106"/>
      <c r="F57" s="8"/>
      <c r="G57" s="106"/>
      <c r="H57" s="175"/>
      <c r="I57" s="175"/>
      <c r="J57" s="111">
        <f t="shared" si="3"/>
        <v>0</v>
      </c>
      <c r="K57" s="178" t="e">
        <f t="shared" si="1"/>
        <v>#VALUE!</v>
      </c>
      <c r="L57" s="179"/>
      <c r="M57" s="6" t="e">
        <f>IF(J57="","",(K57/J57)/LOOKUP(RIGHT($D$2,3),定数!$A$6:$A$13,定数!$B$6:$B$13))</f>
        <v>#VALUE!</v>
      </c>
      <c r="N57" s="106"/>
      <c r="O57" s="8"/>
      <c r="P57" s="175"/>
      <c r="Q57" s="175"/>
      <c r="R57" s="176" t="str">
        <f>IF(P57="","",T57*M57*LOOKUP(RIGHT($D$2,3),定数!$A$6:$A$13,定数!$B$6:$B$13))</f>
        <v/>
      </c>
      <c r="S57" s="176"/>
      <c r="T57" s="177" t="str">
        <f t="shared" si="2"/>
        <v/>
      </c>
      <c r="U57" s="17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row>
    <row r="58" spans="2:60" x14ac:dyDescent="0.2">
      <c r="B58" s="106">
        <v>50</v>
      </c>
      <c r="C58" s="174" t="str">
        <f t="shared" si="0"/>
        <v/>
      </c>
      <c r="D58" s="174"/>
      <c r="E58" s="106"/>
      <c r="F58" s="8"/>
      <c r="G58" s="106"/>
      <c r="H58" s="175"/>
      <c r="I58" s="175"/>
      <c r="J58" s="111">
        <f t="shared" si="3"/>
        <v>0</v>
      </c>
      <c r="K58" s="178" t="e">
        <f t="shared" si="1"/>
        <v>#VALUE!</v>
      </c>
      <c r="L58" s="179"/>
      <c r="M58" s="6" t="e">
        <f>IF(J58="","",(K58/J58)/LOOKUP(RIGHT($D$2,3),定数!$A$6:$A$13,定数!$B$6:$B$13))</f>
        <v>#VALUE!</v>
      </c>
      <c r="N58" s="106"/>
      <c r="O58" s="8"/>
      <c r="P58" s="175"/>
      <c r="Q58" s="175"/>
      <c r="R58" s="176" t="str">
        <f>IF(P58="","",T58*M58*LOOKUP(RIGHT($D$2,3),定数!$A$6:$A$13,定数!$B$6:$B$13))</f>
        <v/>
      </c>
      <c r="S58" s="176"/>
      <c r="T58" s="177" t="str">
        <f t="shared" si="2"/>
        <v/>
      </c>
      <c r="U58" s="17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row>
    <row r="59" spans="2:60" x14ac:dyDescent="0.2">
      <c r="B59" s="106">
        <v>51</v>
      </c>
      <c r="C59" s="174" t="str">
        <f t="shared" si="0"/>
        <v/>
      </c>
      <c r="D59" s="174"/>
      <c r="E59" s="106"/>
      <c r="F59" s="8"/>
      <c r="G59" s="106"/>
      <c r="H59" s="175"/>
      <c r="I59" s="175"/>
      <c r="J59" s="111">
        <f t="shared" si="3"/>
        <v>0</v>
      </c>
      <c r="K59" s="178" t="e">
        <f t="shared" si="1"/>
        <v>#VALUE!</v>
      </c>
      <c r="L59" s="179"/>
      <c r="M59" s="6" t="e">
        <f>IF(J59="","",(K59/J59)/LOOKUP(RIGHT($D$2,3),定数!$A$6:$A$13,定数!$B$6:$B$13))</f>
        <v>#VALUE!</v>
      </c>
      <c r="N59" s="106"/>
      <c r="O59" s="8"/>
      <c r="P59" s="175"/>
      <c r="Q59" s="175"/>
      <c r="R59" s="176" t="str">
        <f>IF(P59="","",T59*M59*LOOKUP(RIGHT($D$2,3),定数!$A$6:$A$13,定数!$B$6:$B$13))</f>
        <v/>
      </c>
      <c r="S59" s="176"/>
      <c r="T59" s="177" t="str">
        <f t="shared" si="2"/>
        <v/>
      </c>
      <c r="U59" s="17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row>
    <row r="60" spans="2:60" x14ac:dyDescent="0.2">
      <c r="B60" s="106">
        <v>52</v>
      </c>
      <c r="C60" s="174" t="str">
        <f t="shared" si="0"/>
        <v/>
      </c>
      <c r="D60" s="174"/>
      <c r="E60" s="106"/>
      <c r="F60" s="8"/>
      <c r="G60" s="106"/>
      <c r="H60" s="175"/>
      <c r="I60" s="175"/>
      <c r="J60" s="111">
        <f t="shared" si="3"/>
        <v>0</v>
      </c>
      <c r="K60" s="178" t="e">
        <f t="shared" si="1"/>
        <v>#VALUE!</v>
      </c>
      <c r="L60" s="179"/>
      <c r="M60" s="6" t="e">
        <f>IF(J60="","",(K60/J60)/LOOKUP(RIGHT($D$2,3),定数!$A$6:$A$13,定数!$B$6:$B$13))</f>
        <v>#VALUE!</v>
      </c>
      <c r="N60" s="106"/>
      <c r="O60" s="8"/>
      <c r="P60" s="175"/>
      <c r="Q60" s="175"/>
      <c r="R60" s="176" t="str">
        <f>IF(P60="","",T60*M60*LOOKUP(RIGHT($D$2,3),定数!$A$6:$A$13,定数!$B$6:$B$13))</f>
        <v/>
      </c>
      <c r="S60" s="176"/>
      <c r="T60" s="177" t="str">
        <f t="shared" si="2"/>
        <v/>
      </c>
      <c r="U60" s="17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row>
    <row r="61" spans="2:60" x14ac:dyDescent="0.2">
      <c r="B61" s="106">
        <v>53</v>
      </c>
      <c r="C61" s="174" t="str">
        <f t="shared" si="0"/>
        <v/>
      </c>
      <c r="D61" s="174"/>
      <c r="E61" s="106"/>
      <c r="F61" s="8"/>
      <c r="G61" s="106"/>
      <c r="H61" s="175"/>
      <c r="I61" s="175"/>
      <c r="J61" s="111">
        <f t="shared" si="3"/>
        <v>0</v>
      </c>
      <c r="K61" s="178" t="e">
        <f t="shared" si="1"/>
        <v>#VALUE!</v>
      </c>
      <c r="L61" s="179"/>
      <c r="M61" s="6" t="e">
        <f>IF(J61="","",(K61/J61)/LOOKUP(RIGHT($D$2,3),定数!$A$6:$A$13,定数!$B$6:$B$13))</f>
        <v>#VALUE!</v>
      </c>
      <c r="N61" s="106"/>
      <c r="O61" s="8"/>
      <c r="P61" s="175"/>
      <c r="Q61" s="175"/>
      <c r="R61" s="176" t="str">
        <f>IF(P61="","",T61*M61*LOOKUP(RIGHT($D$2,3),定数!$A$6:$A$13,定数!$B$6:$B$13))</f>
        <v/>
      </c>
      <c r="S61" s="176"/>
      <c r="T61" s="177" t="str">
        <f t="shared" si="2"/>
        <v/>
      </c>
      <c r="U61" s="17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row>
    <row r="62" spans="2:60" x14ac:dyDescent="0.2">
      <c r="B62" s="106">
        <v>54</v>
      </c>
      <c r="C62" s="174" t="str">
        <f t="shared" si="0"/>
        <v/>
      </c>
      <c r="D62" s="174"/>
      <c r="E62" s="106"/>
      <c r="F62" s="8"/>
      <c r="G62" s="106"/>
      <c r="H62" s="175"/>
      <c r="I62" s="175"/>
      <c r="J62" s="111">
        <f t="shared" si="3"/>
        <v>0</v>
      </c>
      <c r="K62" s="178" t="e">
        <f t="shared" si="1"/>
        <v>#VALUE!</v>
      </c>
      <c r="L62" s="179"/>
      <c r="M62" s="6" t="e">
        <f>IF(J62="","",(K62/J62)/LOOKUP(RIGHT($D$2,3),定数!$A$6:$A$13,定数!$B$6:$B$13))</f>
        <v>#VALUE!</v>
      </c>
      <c r="N62" s="106"/>
      <c r="O62" s="8"/>
      <c r="P62" s="175"/>
      <c r="Q62" s="175"/>
      <c r="R62" s="176" t="str">
        <f>IF(P62="","",T62*M62*LOOKUP(RIGHT($D$2,3),定数!$A$6:$A$13,定数!$B$6:$B$13))</f>
        <v/>
      </c>
      <c r="S62" s="176"/>
      <c r="T62" s="177" t="str">
        <f t="shared" si="2"/>
        <v/>
      </c>
      <c r="U62" s="17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row>
    <row r="63" spans="2:60" x14ac:dyDescent="0.2">
      <c r="B63" s="106">
        <v>55</v>
      </c>
      <c r="C63" s="174" t="str">
        <f t="shared" si="0"/>
        <v/>
      </c>
      <c r="D63" s="174"/>
      <c r="E63" s="106"/>
      <c r="F63" s="8"/>
      <c r="G63" s="106"/>
      <c r="H63" s="175"/>
      <c r="I63" s="175"/>
      <c r="J63" s="111">
        <f t="shared" si="3"/>
        <v>0</v>
      </c>
      <c r="K63" s="178" t="e">
        <f t="shared" si="1"/>
        <v>#VALUE!</v>
      </c>
      <c r="L63" s="179"/>
      <c r="M63" s="6" t="e">
        <f>IF(J63="","",(K63/J63)/LOOKUP(RIGHT($D$2,3),定数!$A$6:$A$13,定数!$B$6:$B$13))</f>
        <v>#VALUE!</v>
      </c>
      <c r="N63" s="106"/>
      <c r="O63" s="8"/>
      <c r="P63" s="175"/>
      <c r="Q63" s="175"/>
      <c r="R63" s="176" t="str">
        <f>IF(P63="","",T63*M63*LOOKUP(RIGHT($D$2,3),定数!$A$6:$A$13,定数!$B$6:$B$13))</f>
        <v/>
      </c>
      <c r="S63" s="176"/>
      <c r="T63" s="177" t="str">
        <f t="shared" si="2"/>
        <v/>
      </c>
      <c r="U63" s="17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row>
    <row r="64" spans="2:60" x14ac:dyDescent="0.2">
      <c r="B64" s="106">
        <v>56</v>
      </c>
      <c r="C64" s="174" t="str">
        <f t="shared" si="0"/>
        <v/>
      </c>
      <c r="D64" s="174"/>
      <c r="E64" s="106"/>
      <c r="F64" s="8"/>
      <c r="G64" s="106"/>
      <c r="H64" s="175"/>
      <c r="I64" s="175"/>
      <c r="J64" s="111">
        <f t="shared" si="3"/>
        <v>0</v>
      </c>
      <c r="K64" s="178" t="e">
        <f t="shared" si="1"/>
        <v>#VALUE!</v>
      </c>
      <c r="L64" s="179"/>
      <c r="M64" s="6" t="e">
        <f>IF(J64="","",(K64/J64)/LOOKUP(RIGHT($D$2,3),定数!$A$6:$A$13,定数!$B$6:$B$13))</f>
        <v>#VALUE!</v>
      </c>
      <c r="N64" s="106"/>
      <c r="O64" s="8"/>
      <c r="P64" s="175"/>
      <c r="Q64" s="175"/>
      <c r="R64" s="176" t="str">
        <f>IF(P64="","",T64*M64*LOOKUP(RIGHT($D$2,3),定数!$A$6:$A$13,定数!$B$6:$B$13))</f>
        <v/>
      </c>
      <c r="S64" s="176"/>
      <c r="T64" s="177" t="str">
        <f t="shared" si="2"/>
        <v/>
      </c>
      <c r="U64" s="17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row>
    <row r="65" spans="2:60" x14ac:dyDescent="0.2">
      <c r="B65" s="106">
        <v>57</v>
      </c>
      <c r="C65" s="174" t="str">
        <f t="shared" si="0"/>
        <v/>
      </c>
      <c r="D65" s="174"/>
      <c r="E65" s="106"/>
      <c r="F65" s="8"/>
      <c r="G65" s="106"/>
      <c r="H65" s="175"/>
      <c r="I65" s="175"/>
      <c r="J65" s="111">
        <f t="shared" si="3"/>
        <v>0</v>
      </c>
      <c r="K65" s="178" t="e">
        <f t="shared" si="1"/>
        <v>#VALUE!</v>
      </c>
      <c r="L65" s="179"/>
      <c r="M65" s="6" t="e">
        <f>IF(J65="","",(K65/J65)/LOOKUP(RIGHT($D$2,3),定数!$A$6:$A$13,定数!$B$6:$B$13))</f>
        <v>#VALUE!</v>
      </c>
      <c r="N65" s="106"/>
      <c r="O65" s="8"/>
      <c r="P65" s="175"/>
      <c r="Q65" s="175"/>
      <c r="R65" s="176" t="str">
        <f>IF(P65="","",T65*M65*LOOKUP(RIGHT($D$2,3),定数!$A$6:$A$13,定数!$B$6:$B$13))</f>
        <v/>
      </c>
      <c r="S65" s="176"/>
      <c r="T65" s="177" t="str">
        <f t="shared" si="2"/>
        <v/>
      </c>
      <c r="U65" s="17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row>
    <row r="66" spans="2:60" x14ac:dyDescent="0.2">
      <c r="B66" s="106">
        <v>58</v>
      </c>
      <c r="C66" s="174" t="str">
        <f t="shared" si="0"/>
        <v/>
      </c>
      <c r="D66" s="174"/>
      <c r="E66" s="106"/>
      <c r="F66" s="8"/>
      <c r="G66" s="106"/>
      <c r="H66" s="175"/>
      <c r="I66" s="175"/>
      <c r="J66" s="111">
        <f t="shared" si="3"/>
        <v>0</v>
      </c>
      <c r="K66" s="178" t="e">
        <f t="shared" si="1"/>
        <v>#VALUE!</v>
      </c>
      <c r="L66" s="179"/>
      <c r="M66" s="6" t="e">
        <f>IF(J66="","",(K66/J66)/LOOKUP(RIGHT($D$2,3),定数!$A$6:$A$13,定数!$B$6:$B$13))</f>
        <v>#VALUE!</v>
      </c>
      <c r="N66" s="106"/>
      <c r="O66" s="8"/>
      <c r="P66" s="175"/>
      <c r="Q66" s="175"/>
      <c r="R66" s="176" t="str">
        <f>IF(P66="","",T66*M66*LOOKUP(RIGHT($D$2,3),定数!$A$6:$A$13,定数!$B$6:$B$13))</f>
        <v/>
      </c>
      <c r="S66" s="176"/>
      <c r="T66" s="177" t="str">
        <f t="shared" si="2"/>
        <v/>
      </c>
      <c r="U66" s="17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row>
    <row r="67" spans="2:60" x14ac:dyDescent="0.2">
      <c r="B67" s="106">
        <v>59</v>
      </c>
      <c r="C67" s="174" t="str">
        <f t="shared" si="0"/>
        <v/>
      </c>
      <c r="D67" s="174"/>
      <c r="E67" s="106"/>
      <c r="F67" s="8"/>
      <c r="G67" s="106"/>
      <c r="H67" s="175"/>
      <c r="I67" s="175"/>
      <c r="J67" s="111">
        <f t="shared" si="3"/>
        <v>0</v>
      </c>
      <c r="K67" s="178" t="e">
        <f t="shared" si="1"/>
        <v>#VALUE!</v>
      </c>
      <c r="L67" s="179"/>
      <c r="M67" s="6" t="e">
        <f>IF(J67="","",(K67/J67)/LOOKUP(RIGHT($D$2,3),定数!$A$6:$A$13,定数!$B$6:$B$13))</f>
        <v>#VALUE!</v>
      </c>
      <c r="N67" s="106"/>
      <c r="O67" s="8"/>
      <c r="P67" s="175"/>
      <c r="Q67" s="175"/>
      <c r="R67" s="176" t="str">
        <f>IF(P67="","",T67*M67*LOOKUP(RIGHT($D$2,3),定数!$A$6:$A$13,定数!$B$6:$B$13))</f>
        <v/>
      </c>
      <c r="S67" s="176"/>
      <c r="T67" s="177" t="str">
        <f t="shared" si="2"/>
        <v/>
      </c>
      <c r="U67" s="17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row>
    <row r="68" spans="2:60" x14ac:dyDescent="0.2">
      <c r="B68" s="106">
        <v>60</v>
      </c>
      <c r="C68" s="174" t="str">
        <f t="shared" si="0"/>
        <v/>
      </c>
      <c r="D68" s="174"/>
      <c r="E68" s="106"/>
      <c r="F68" s="8"/>
      <c r="G68" s="106"/>
      <c r="H68" s="175"/>
      <c r="I68" s="175"/>
      <c r="J68" s="111">
        <f t="shared" si="3"/>
        <v>0</v>
      </c>
      <c r="K68" s="178" t="e">
        <f t="shared" si="1"/>
        <v>#VALUE!</v>
      </c>
      <c r="L68" s="179"/>
      <c r="M68" s="6" t="e">
        <f>IF(J68="","",(K68/J68)/LOOKUP(RIGHT($D$2,3),定数!$A$6:$A$13,定数!$B$6:$B$13))</f>
        <v>#VALUE!</v>
      </c>
      <c r="N68" s="106"/>
      <c r="O68" s="8"/>
      <c r="P68" s="175"/>
      <c r="Q68" s="175"/>
      <c r="R68" s="176" t="str">
        <f>IF(P68="","",T68*M68*LOOKUP(RIGHT($D$2,3),定数!$A$6:$A$13,定数!$B$6:$B$13))</f>
        <v/>
      </c>
      <c r="S68" s="176"/>
      <c r="T68" s="177" t="str">
        <f t="shared" si="2"/>
        <v/>
      </c>
      <c r="U68" s="17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row>
    <row r="69" spans="2:60" x14ac:dyDescent="0.2">
      <c r="B69" s="106">
        <v>61</v>
      </c>
      <c r="C69" s="174" t="str">
        <f t="shared" si="0"/>
        <v/>
      </c>
      <c r="D69" s="174"/>
      <c r="E69" s="106"/>
      <c r="F69" s="8"/>
      <c r="G69" s="106"/>
      <c r="H69" s="175"/>
      <c r="I69" s="175"/>
      <c r="J69" s="111">
        <f t="shared" si="3"/>
        <v>0</v>
      </c>
      <c r="K69" s="178" t="e">
        <f t="shared" si="1"/>
        <v>#VALUE!</v>
      </c>
      <c r="L69" s="179"/>
      <c r="M69" s="6" t="e">
        <f>IF(J69="","",(K69/J69)/LOOKUP(RIGHT($D$2,3),定数!$A$6:$A$13,定数!$B$6:$B$13))</f>
        <v>#VALUE!</v>
      </c>
      <c r="N69" s="106"/>
      <c r="O69" s="8"/>
      <c r="P69" s="175"/>
      <c r="Q69" s="175"/>
      <c r="R69" s="176" t="str">
        <f>IF(P69="","",T69*M69*LOOKUP(RIGHT($D$2,3),定数!$A$6:$A$13,定数!$B$6:$B$13))</f>
        <v/>
      </c>
      <c r="S69" s="176"/>
      <c r="T69" s="177" t="str">
        <f t="shared" si="2"/>
        <v/>
      </c>
      <c r="U69" s="17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row>
    <row r="70" spans="2:60" x14ac:dyDescent="0.2">
      <c r="B70" s="106">
        <v>62</v>
      </c>
      <c r="C70" s="174" t="str">
        <f t="shared" si="0"/>
        <v/>
      </c>
      <c r="D70" s="174"/>
      <c r="E70" s="106"/>
      <c r="F70" s="8"/>
      <c r="G70" s="106"/>
      <c r="H70" s="175"/>
      <c r="I70" s="175"/>
      <c r="J70" s="111">
        <f t="shared" si="3"/>
        <v>0</v>
      </c>
      <c r="K70" s="178" t="e">
        <f t="shared" si="1"/>
        <v>#VALUE!</v>
      </c>
      <c r="L70" s="179"/>
      <c r="M70" s="6" t="e">
        <f>IF(J70="","",(K70/J70)/LOOKUP(RIGHT($D$2,3),定数!$A$6:$A$13,定数!$B$6:$B$13))</f>
        <v>#VALUE!</v>
      </c>
      <c r="N70" s="106"/>
      <c r="O70" s="8"/>
      <c r="P70" s="175"/>
      <c r="Q70" s="175"/>
      <c r="R70" s="176" t="str">
        <f>IF(P70="","",T70*M70*LOOKUP(RIGHT($D$2,3),定数!$A$6:$A$13,定数!$B$6:$B$13))</f>
        <v/>
      </c>
      <c r="S70" s="176"/>
      <c r="T70" s="177" t="str">
        <f t="shared" si="2"/>
        <v/>
      </c>
      <c r="U70" s="17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row>
    <row r="71" spans="2:60" x14ac:dyDescent="0.2">
      <c r="B71" s="106">
        <v>63</v>
      </c>
      <c r="C71" s="174" t="str">
        <f t="shared" si="0"/>
        <v/>
      </c>
      <c r="D71" s="174"/>
      <c r="E71" s="106"/>
      <c r="F71" s="8"/>
      <c r="G71" s="106"/>
      <c r="H71" s="175"/>
      <c r="I71" s="175"/>
      <c r="J71" s="111">
        <f t="shared" si="3"/>
        <v>0</v>
      </c>
      <c r="K71" s="178" t="e">
        <f t="shared" si="1"/>
        <v>#VALUE!</v>
      </c>
      <c r="L71" s="179"/>
      <c r="M71" s="6" t="e">
        <f>IF(J71="","",(K71/J71)/LOOKUP(RIGHT($D$2,3),定数!$A$6:$A$13,定数!$B$6:$B$13))</f>
        <v>#VALUE!</v>
      </c>
      <c r="N71" s="106"/>
      <c r="O71" s="8"/>
      <c r="P71" s="175"/>
      <c r="Q71" s="175"/>
      <c r="R71" s="176" t="str">
        <f>IF(P71="","",T71*M71*LOOKUP(RIGHT($D$2,3),定数!$A$6:$A$13,定数!$B$6:$B$13))</f>
        <v/>
      </c>
      <c r="S71" s="176"/>
      <c r="T71" s="177" t="str">
        <f t="shared" si="2"/>
        <v/>
      </c>
      <c r="U71" s="17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row>
    <row r="72" spans="2:60" x14ac:dyDescent="0.2">
      <c r="B72" s="106">
        <v>64</v>
      </c>
      <c r="C72" s="174" t="str">
        <f t="shared" si="0"/>
        <v/>
      </c>
      <c r="D72" s="174"/>
      <c r="E72" s="106"/>
      <c r="F72" s="8"/>
      <c r="G72" s="106"/>
      <c r="H72" s="175"/>
      <c r="I72" s="175"/>
      <c r="J72" s="111">
        <f t="shared" si="3"/>
        <v>0</v>
      </c>
      <c r="K72" s="178" t="e">
        <f t="shared" si="1"/>
        <v>#VALUE!</v>
      </c>
      <c r="L72" s="179"/>
      <c r="M72" s="6" t="e">
        <f>IF(J72="","",(K72/J72)/LOOKUP(RIGHT($D$2,3),定数!$A$6:$A$13,定数!$B$6:$B$13))</f>
        <v>#VALUE!</v>
      </c>
      <c r="N72" s="106"/>
      <c r="O72" s="8"/>
      <c r="P72" s="175"/>
      <c r="Q72" s="175"/>
      <c r="R72" s="176" t="str">
        <f>IF(P72="","",T72*M72*LOOKUP(RIGHT($D$2,3),定数!$A$6:$A$13,定数!$B$6:$B$13))</f>
        <v/>
      </c>
      <c r="S72" s="176"/>
      <c r="T72" s="177" t="str">
        <f t="shared" si="2"/>
        <v/>
      </c>
      <c r="U72" s="17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row>
    <row r="73" spans="2:60" x14ac:dyDescent="0.2">
      <c r="B73" s="106">
        <v>65</v>
      </c>
      <c r="C73" s="174" t="str">
        <f t="shared" si="0"/>
        <v/>
      </c>
      <c r="D73" s="174"/>
      <c r="E73" s="106"/>
      <c r="F73" s="8"/>
      <c r="G73" s="106"/>
      <c r="H73" s="175"/>
      <c r="I73" s="175"/>
      <c r="J73" s="111">
        <f t="shared" si="3"/>
        <v>0</v>
      </c>
      <c r="K73" s="178" t="e">
        <f t="shared" si="1"/>
        <v>#VALUE!</v>
      </c>
      <c r="L73" s="179"/>
      <c r="M73" s="6" t="e">
        <f>IF(J73="","",(K73/J73)/LOOKUP(RIGHT($D$2,3),定数!$A$6:$A$13,定数!$B$6:$B$13))</f>
        <v>#VALUE!</v>
      </c>
      <c r="N73" s="106"/>
      <c r="O73" s="8"/>
      <c r="P73" s="175"/>
      <c r="Q73" s="175"/>
      <c r="R73" s="176" t="str">
        <f>IF(P73="","",T73*M73*LOOKUP(RIGHT($D$2,3),定数!$A$6:$A$13,定数!$B$6:$B$13))</f>
        <v/>
      </c>
      <c r="S73" s="176"/>
      <c r="T73" s="177" t="str">
        <f t="shared" si="2"/>
        <v/>
      </c>
      <c r="U73" s="17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row>
    <row r="74" spans="2:60" x14ac:dyDescent="0.2">
      <c r="B74" s="106">
        <v>66</v>
      </c>
      <c r="C74" s="174" t="str">
        <f t="shared" si="0"/>
        <v/>
      </c>
      <c r="D74" s="174"/>
      <c r="E74" s="106"/>
      <c r="F74" s="8"/>
      <c r="G74" s="106"/>
      <c r="H74" s="175"/>
      <c r="I74" s="175"/>
      <c r="J74" s="111">
        <f t="shared" si="3"/>
        <v>0</v>
      </c>
      <c r="K74" s="178" t="e">
        <f t="shared" si="1"/>
        <v>#VALUE!</v>
      </c>
      <c r="L74" s="179"/>
      <c r="M74" s="6" t="e">
        <f>IF(J74="","",(K74/J74)/LOOKUP(RIGHT($D$2,3),定数!$A$6:$A$13,定数!$B$6:$B$13))</f>
        <v>#VALUE!</v>
      </c>
      <c r="N74" s="106"/>
      <c r="O74" s="8"/>
      <c r="P74" s="175"/>
      <c r="Q74" s="175"/>
      <c r="R74" s="176" t="str">
        <f>IF(P74="","",T74*M74*LOOKUP(RIGHT($D$2,3),定数!$A$6:$A$13,定数!$B$6:$B$13))</f>
        <v/>
      </c>
      <c r="S74" s="176"/>
      <c r="T74" s="177" t="str">
        <f t="shared" si="2"/>
        <v/>
      </c>
      <c r="U74" s="17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row>
    <row r="75" spans="2:60" x14ac:dyDescent="0.2">
      <c r="B75" s="106">
        <v>67</v>
      </c>
      <c r="C75" s="174" t="str">
        <f t="shared" si="0"/>
        <v/>
      </c>
      <c r="D75" s="174"/>
      <c r="E75" s="106"/>
      <c r="F75" s="8"/>
      <c r="G75" s="106"/>
      <c r="H75" s="175"/>
      <c r="I75" s="175"/>
      <c r="J75" s="111">
        <f t="shared" ref="J75:J119" si="4">(P75-H75)*10000</f>
        <v>0</v>
      </c>
      <c r="K75" s="178" t="e">
        <f t="shared" si="1"/>
        <v>#VALUE!</v>
      </c>
      <c r="L75" s="179"/>
      <c r="M75" s="6" t="e">
        <f>IF(J75="","",(K75/J75)/LOOKUP(RIGHT($D$2,3),定数!$A$6:$A$13,定数!$B$6:$B$13))</f>
        <v>#VALUE!</v>
      </c>
      <c r="N75" s="106"/>
      <c r="O75" s="8"/>
      <c r="P75" s="175"/>
      <c r="Q75" s="175"/>
      <c r="R75" s="176" t="str">
        <f>IF(P75="","",T75*M75*LOOKUP(RIGHT($D$2,3),定数!$A$6:$A$13,定数!$B$6:$B$13))</f>
        <v/>
      </c>
      <c r="S75" s="176"/>
      <c r="T75" s="177" t="str">
        <f t="shared" si="2"/>
        <v/>
      </c>
      <c r="U75" s="17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row>
    <row r="76" spans="2:60" x14ac:dyDescent="0.2">
      <c r="B76" s="106">
        <v>68</v>
      </c>
      <c r="C76" s="174" t="str">
        <f t="shared" ref="C76:C119" si="5">IF(R75="","",C75+R75)</f>
        <v/>
      </c>
      <c r="D76" s="174"/>
      <c r="E76" s="106"/>
      <c r="F76" s="8"/>
      <c r="G76" s="106"/>
      <c r="H76" s="175"/>
      <c r="I76" s="175"/>
      <c r="J76" s="111">
        <f t="shared" si="4"/>
        <v>0</v>
      </c>
      <c r="K76" s="178" t="e">
        <f t="shared" ref="K76:K119" si="6">IF(J76="","",C76*0.03)</f>
        <v>#VALUE!</v>
      </c>
      <c r="L76" s="179"/>
      <c r="M76" s="6" t="e">
        <f>IF(J76="","",(K76/J76)/LOOKUP(RIGHT($D$2,3),定数!$A$6:$A$13,定数!$B$6:$B$13))</f>
        <v>#VALUE!</v>
      </c>
      <c r="N76" s="106"/>
      <c r="O76" s="8"/>
      <c r="P76" s="175"/>
      <c r="Q76" s="175"/>
      <c r="R76" s="176" t="str">
        <f>IF(P76="","",T76*M76*LOOKUP(RIGHT($D$2,3),定数!$A$6:$A$13,定数!$B$6:$B$13))</f>
        <v/>
      </c>
      <c r="S76" s="176"/>
      <c r="T76" s="177" t="str">
        <f t="shared" ref="T76:T119" si="7">IF(P76="","",IF(G76="買",(P76-H76),(H76-P76))*IF(RIGHT($D$2,3)="JPY",100,10000))</f>
        <v/>
      </c>
      <c r="U76" s="17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row>
    <row r="77" spans="2:60" x14ac:dyDescent="0.2">
      <c r="B77" s="106">
        <v>69</v>
      </c>
      <c r="C77" s="174" t="str">
        <f t="shared" si="5"/>
        <v/>
      </c>
      <c r="D77" s="174"/>
      <c r="E77" s="106"/>
      <c r="F77" s="8"/>
      <c r="G77" s="106"/>
      <c r="H77" s="175"/>
      <c r="I77" s="175"/>
      <c r="J77" s="111">
        <f t="shared" si="4"/>
        <v>0</v>
      </c>
      <c r="K77" s="178" t="e">
        <f t="shared" si="6"/>
        <v>#VALUE!</v>
      </c>
      <c r="L77" s="179"/>
      <c r="M77" s="6" t="e">
        <f>IF(J77="","",(K77/J77)/LOOKUP(RIGHT($D$2,3),定数!$A$6:$A$13,定数!$B$6:$B$13))</f>
        <v>#VALUE!</v>
      </c>
      <c r="N77" s="106"/>
      <c r="O77" s="8"/>
      <c r="P77" s="175"/>
      <c r="Q77" s="175"/>
      <c r="R77" s="176" t="str">
        <f>IF(P77="","",T77*M77*LOOKUP(RIGHT($D$2,3),定数!$A$6:$A$13,定数!$B$6:$B$13))</f>
        <v/>
      </c>
      <c r="S77" s="176"/>
      <c r="T77" s="177" t="str">
        <f t="shared" si="7"/>
        <v/>
      </c>
      <c r="U77" s="17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row>
    <row r="78" spans="2:60" x14ac:dyDescent="0.2">
      <c r="B78" s="106">
        <v>70</v>
      </c>
      <c r="C78" s="174" t="str">
        <f t="shared" si="5"/>
        <v/>
      </c>
      <c r="D78" s="174"/>
      <c r="E78" s="106"/>
      <c r="F78" s="8"/>
      <c r="G78" s="106"/>
      <c r="H78" s="175"/>
      <c r="I78" s="175"/>
      <c r="J78" s="111">
        <f t="shared" si="4"/>
        <v>0</v>
      </c>
      <c r="K78" s="178" t="e">
        <f t="shared" si="6"/>
        <v>#VALUE!</v>
      </c>
      <c r="L78" s="179"/>
      <c r="M78" s="6" t="e">
        <f>IF(J78="","",(K78/J78)/LOOKUP(RIGHT($D$2,3),定数!$A$6:$A$13,定数!$B$6:$B$13))</f>
        <v>#VALUE!</v>
      </c>
      <c r="N78" s="106"/>
      <c r="O78" s="8"/>
      <c r="P78" s="175"/>
      <c r="Q78" s="175"/>
      <c r="R78" s="176" t="str">
        <f>IF(P78="","",T78*M78*LOOKUP(RIGHT($D$2,3),定数!$A$6:$A$13,定数!$B$6:$B$13))</f>
        <v/>
      </c>
      <c r="S78" s="176"/>
      <c r="T78" s="177" t="str">
        <f t="shared" si="7"/>
        <v/>
      </c>
      <c r="U78" s="17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row>
    <row r="79" spans="2:60" x14ac:dyDescent="0.2">
      <c r="B79" s="106">
        <v>71</v>
      </c>
      <c r="C79" s="174" t="str">
        <f t="shared" si="5"/>
        <v/>
      </c>
      <c r="D79" s="174"/>
      <c r="E79" s="106"/>
      <c r="F79" s="8"/>
      <c r="G79" s="106"/>
      <c r="H79" s="175"/>
      <c r="I79" s="175"/>
      <c r="J79" s="111">
        <f t="shared" si="4"/>
        <v>0</v>
      </c>
      <c r="K79" s="178" t="e">
        <f t="shared" si="6"/>
        <v>#VALUE!</v>
      </c>
      <c r="L79" s="179"/>
      <c r="M79" s="6" t="e">
        <f>IF(J79="","",(K79/J79)/LOOKUP(RIGHT($D$2,3),定数!$A$6:$A$13,定数!$B$6:$B$13))</f>
        <v>#VALUE!</v>
      </c>
      <c r="N79" s="106"/>
      <c r="O79" s="8"/>
      <c r="P79" s="175"/>
      <c r="Q79" s="175"/>
      <c r="R79" s="176" t="str">
        <f>IF(P79="","",T79*M79*LOOKUP(RIGHT($D$2,3),定数!$A$6:$A$13,定数!$B$6:$B$13))</f>
        <v/>
      </c>
      <c r="S79" s="176"/>
      <c r="T79" s="177" t="str">
        <f t="shared" si="7"/>
        <v/>
      </c>
      <c r="U79" s="17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row>
    <row r="80" spans="2:60" x14ac:dyDescent="0.2">
      <c r="B80" s="106">
        <v>72</v>
      </c>
      <c r="C80" s="174" t="str">
        <f t="shared" si="5"/>
        <v/>
      </c>
      <c r="D80" s="174"/>
      <c r="E80" s="106"/>
      <c r="F80" s="8"/>
      <c r="G80" s="106"/>
      <c r="H80" s="175"/>
      <c r="I80" s="175"/>
      <c r="J80" s="111">
        <f t="shared" si="4"/>
        <v>0</v>
      </c>
      <c r="K80" s="178" t="e">
        <f t="shared" si="6"/>
        <v>#VALUE!</v>
      </c>
      <c r="L80" s="179"/>
      <c r="M80" s="6" t="e">
        <f>IF(J80="","",(K80/J80)/LOOKUP(RIGHT($D$2,3),定数!$A$6:$A$13,定数!$B$6:$B$13))</f>
        <v>#VALUE!</v>
      </c>
      <c r="N80" s="106"/>
      <c r="O80" s="8"/>
      <c r="P80" s="175"/>
      <c r="Q80" s="175"/>
      <c r="R80" s="176" t="str">
        <f>IF(P80="","",T80*M80*LOOKUP(RIGHT($D$2,3),定数!$A$6:$A$13,定数!$B$6:$B$13))</f>
        <v/>
      </c>
      <c r="S80" s="176"/>
      <c r="T80" s="177" t="str">
        <f t="shared" si="7"/>
        <v/>
      </c>
      <c r="U80" s="17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row>
    <row r="81" spans="2:60" x14ac:dyDescent="0.2">
      <c r="B81" s="106">
        <v>73</v>
      </c>
      <c r="C81" s="174" t="str">
        <f t="shared" si="5"/>
        <v/>
      </c>
      <c r="D81" s="174"/>
      <c r="E81" s="106"/>
      <c r="F81" s="8"/>
      <c r="G81" s="106"/>
      <c r="H81" s="175"/>
      <c r="I81" s="175"/>
      <c r="J81" s="111">
        <f t="shared" si="4"/>
        <v>0</v>
      </c>
      <c r="K81" s="178" t="e">
        <f t="shared" si="6"/>
        <v>#VALUE!</v>
      </c>
      <c r="L81" s="179"/>
      <c r="M81" s="6" t="e">
        <f>IF(J81="","",(K81/J81)/LOOKUP(RIGHT($D$2,3),定数!$A$6:$A$13,定数!$B$6:$B$13))</f>
        <v>#VALUE!</v>
      </c>
      <c r="N81" s="106"/>
      <c r="O81" s="8"/>
      <c r="P81" s="175"/>
      <c r="Q81" s="175"/>
      <c r="R81" s="176" t="str">
        <f>IF(P81="","",T81*M81*LOOKUP(RIGHT($D$2,3),定数!$A$6:$A$13,定数!$B$6:$B$13))</f>
        <v/>
      </c>
      <c r="S81" s="176"/>
      <c r="T81" s="177" t="str">
        <f t="shared" si="7"/>
        <v/>
      </c>
      <c r="U81" s="17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row>
    <row r="82" spans="2:60" x14ac:dyDescent="0.2">
      <c r="B82" s="106">
        <v>74</v>
      </c>
      <c r="C82" s="174" t="str">
        <f t="shared" si="5"/>
        <v/>
      </c>
      <c r="D82" s="174"/>
      <c r="E82" s="106"/>
      <c r="F82" s="8"/>
      <c r="G82" s="106"/>
      <c r="H82" s="175"/>
      <c r="I82" s="175"/>
      <c r="J82" s="111">
        <f t="shared" si="4"/>
        <v>0</v>
      </c>
      <c r="K82" s="178" t="e">
        <f t="shared" si="6"/>
        <v>#VALUE!</v>
      </c>
      <c r="L82" s="179"/>
      <c r="M82" s="6" t="e">
        <f>IF(J82="","",(K82/J82)/LOOKUP(RIGHT($D$2,3),定数!$A$6:$A$13,定数!$B$6:$B$13))</f>
        <v>#VALUE!</v>
      </c>
      <c r="N82" s="106"/>
      <c r="O82" s="8"/>
      <c r="P82" s="175"/>
      <c r="Q82" s="175"/>
      <c r="R82" s="176" t="str">
        <f>IF(P82="","",T82*M82*LOOKUP(RIGHT($D$2,3),定数!$A$6:$A$13,定数!$B$6:$B$13))</f>
        <v/>
      </c>
      <c r="S82" s="176"/>
      <c r="T82" s="177" t="str">
        <f t="shared" si="7"/>
        <v/>
      </c>
      <c r="U82" s="17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row>
    <row r="83" spans="2:60" x14ac:dyDescent="0.2">
      <c r="B83" s="106">
        <v>75</v>
      </c>
      <c r="C83" s="174" t="str">
        <f t="shared" si="5"/>
        <v/>
      </c>
      <c r="D83" s="174"/>
      <c r="E83" s="106"/>
      <c r="F83" s="8"/>
      <c r="G83" s="106"/>
      <c r="H83" s="175"/>
      <c r="I83" s="175"/>
      <c r="J83" s="111">
        <f t="shared" si="4"/>
        <v>0</v>
      </c>
      <c r="K83" s="178" t="e">
        <f t="shared" si="6"/>
        <v>#VALUE!</v>
      </c>
      <c r="L83" s="179"/>
      <c r="M83" s="6" t="e">
        <f>IF(J83="","",(K83/J83)/LOOKUP(RIGHT($D$2,3),定数!$A$6:$A$13,定数!$B$6:$B$13))</f>
        <v>#VALUE!</v>
      </c>
      <c r="N83" s="106"/>
      <c r="O83" s="8"/>
      <c r="P83" s="175"/>
      <c r="Q83" s="175"/>
      <c r="R83" s="176" t="str">
        <f>IF(P83="","",T83*M83*LOOKUP(RIGHT($D$2,3),定数!$A$6:$A$13,定数!$B$6:$B$13))</f>
        <v/>
      </c>
      <c r="S83" s="176"/>
      <c r="T83" s="177" t="str">
        <f t="shared" si="7"/>
        <v/>
      </c>
      <c r="U83" s="17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row>
    <row r="84" spans="2:60" x14ac:dyDescent="0.2">
      <c r="B84" s="106">
        <v>76</v>
      </c>
      <c r="C84" s="174" t="str">
        <f t="shared" si="5"/>
        <v/>
      </c>
      <c r="D84" s="174"/>
      <c r="E84" s="106"/>
      <c r="F84" s="8"/>
      <c r="G84" s="106"/>
      <c r="H84" s="175"/>
      <c r="I84" s="175"/>
      <c r="J84" s="111">
        <f t="shared" si="4"/>
        <v>0</v>
      </c>
      <c r="K84" s="178" t="e">
        <f t="shared" si="6"/>
        <v>#VALUE!</v>
      </c>
      <c r="L84" s="179"/>
      <c r="M84" s="6" t="e">
        <f>IF(J84="","",(K84/J84)/LOOKUP(RIGHT($D$2,3),定数!$A$6:$A$13,定数!$B$6:$B$13))</f>
        <v>#VALUE!</v>
      </c>
      <c r="N84" s="106"/>
      <c r="O84" s="8"/>
      <c r="P84" s="175"/>
      <c r="Q84" s="175"/>
      <c r="R84" s="176" t="str">
        <f>IF(P84="","",T84*M84*LOOKUP(RIGHT($D$2,3),定数!$A$6:$A$13,定数!$B$6:$B$13))</f>
        <v/>
      </c>
      <c r="S84" s="176"/>
      <c r="T84" s="177" t="str">
        <f t="shared" si="7"/>
        <v/>
      </c>
      <c r="U84" s="17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row>
    <row r="85" spans="2:60" x14ac:dyDescent="0.2">
      <c r="B85" s="106">
        <v>77</v>
      </c>
      <c r="C85" s="174" t="str">
        <f t="shared" si="5"/>
        <v/>
      </c>
      <c r="D85" s="174"/>
      <c r="E85" s="106"/>
      <c r="F85" s="8"/>
      <c r="G85" s="106"/>
      <c r="H85" s="175"/>
      <c r="I85" s="175"/>
      <c r="J85" s="111">
        <f t="shared" si="4"/>
        <v>0</v>
      </c>
      <c r="K85" s="178" t="e">
        <f t="shared" si="6"/>
        <v>#VALUE!</v>
      </c>
      <c r="L85" s="179"/>
      <c r="M85" s="6" t="e">
        <f>IF(J85="","",(K85/J85)/LOOKUP(RIGHT($D$2,3),定数!$A$6:$A$13,定数!$B$6:$B$13))</f>
        <v>#VALUE!</v>
      </c>
      <c r="N85" s="106"/>
      <c r="O85" s="8"/>
      <c r="P85" s="175"/>
      <c r="Q85" s="175"/>
      <c r="R85" s="176" t="str">
        <f>IF(P85="","",T85*M85*LOOKUP(RIGHT($D$2,3),定数!$A$6:$A$13,定数!$B$6:$B$13))</f>
        <v/>
      </c>
      <c r="S85" s="176"/>
      <c r="T85" s="177" t="str">
        <f t="shared" si="7"/>
        <v/>
      </c>
      <c r="U85" s="17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row>
    <row r="86" spans="2:60" x14ac:dyDescent="0.2">
      <c r="B86" s="106">
        <v>78</v>
      </c>
      <c r="C86" s="174" t="str">
        <f t="shared" si="5"/>
        <v/>
      </c>
      <c r="D86" s="174"/>
      <c r="E86" s="106"/>
      <c r="F86" s="8"/>
      <c r="G86" s="106"/>
      <c r="H86" s="175"/>
      <c r="I86" s="175"/>
      <c r="J86" s="111">
        <f t="shared" si="4"/>
        <v>0</v>
      </c>
      <c r="K86" s="178" t="e">
        <f t="shared" si="6"/>
        <v>#VALUE!</v>
      </c>
      <c r="L86" s="179"/>
      <c r="M86" s="6" t="e">
        <f>IF(J86="","",(K86/J86)/LOOKUP(RIGHT($D$2,3),定数!$A$6:$A$13,定数!$B$6:$B$13))</f>
        <v>#VALUE!</v>
      </c>
      <c r="N86" s="106"/>
      <c r="O86" s="8"/>
      <c r="P86" s="175"/>
      <c r="Q86" s="175"/>
      <c r="R86" s="176" t="str">
        <f>IF(P86="","",T86*M86*LOOKUP(RIGHT($D$2,3),定数!$A$6:$A$13,定数!$B$6:$B$13))</f>
        <v/>
      </c>
      <c r="S86" s="176"/>
      <c r="T86" s="177" t="str">
        <f t="shared" si="7"/>
        <v/>
      </c>
      <c r="U86" s="17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row>
    <row r="87" spans="2:60" x14ac:dyDescent="0.2">
      <c r="B87" s="106">
        <v>79</v>
      </c>
      <c r="C87" s="174" t="str">
        <f t="shared" si="5"/>
        <v/>
      </c>
      <c r="D87" s="174"/>
      <c r="E87" s="106"/>
      <c r="F87" s="8"/>
      <c r="G87" s="106"/>
      <c r="H87" s="175"/>
      <c r="I87" s="175"/>
      <c r="J87" s="111">
        <f t="shared" si="4"/>
        <v>0</v>
      </c>
      <c r="K87" s="178" t="e">
        <f t="shared" si="6"/>
        <v>#VALUE!</v>
      </c>
      <c r="L87" s="179"/>
      <c r="M87" s="6" t="e">
        <f>IF(J87="","",(K87/J87)/LOOKUP(RIGHT($D$2,3),定数!$A$6:$A$13,定数!$B$6:$B$13))</f>
        <v>#VALUE!</v>
      </c>
      <c r="N87" s="106"/>
      <c r="O87" s="8"/>
      <c r="P87" s="175"/>
      <c r="Q87" s="175"/>
      <c r="R87" s="176" t="str">
        <f>IF(P87="","",T87*M87*LOOKUP(RIGHT($D$2,3),定数!$A$6:$A$13,定数!$B$6:$B$13))</f>
        <v/>
      </c>
      <c r="S87" s="176"/>
      <c r="T87" s="177" t="str">
        <f t="shared" si="7"/>
        <v/>
      </c>
      <c r="U87" s="17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row>
    <row r="88" spans="2:60" x14ac:dyDescent="0.2">
      <c r="B88" s="106">
        <v>80</v>
      </c>
      <c r="C88" s="174" t="str">
        <f t="shared" si="5"/>
        <v/>
      </c>
      <c r="D88" s="174"/>
      <c r="E88" s="106"/>
      <c r="F88" s="8"/>
      <c r="G88" s="106"/>
      <c r="H88" s="175"/>
      <c r="I88" s="175"/>
      <c r="J88" s="111">
        <f t="shared" si="4"/>
        <v>0</v>
      </c>
      <c r="K88" s="178" t="e">
        <f t="shared" si="6"/>
        <v>#VALUE!</v>
      </c>
      <c r="L88" s="179"/>
      <c r="M88" s="6" t="e">
        <f>IF(J88="","",(K88/J88)/LOOKUP(RIGHT($D$2,3),定数!$A$6:$A$13,定数!$B$6:$B$13))</f>
        <v>#VALUE!</v>
      </c>
      <c r="N88" s="106"/>
      <c r="O88" s="8"/>
      <c r="P88" s="175"/>
      <c r="Q88" s="175"/>
      <c r="R88" s="176" t="str">
        <f>IF(P88="","",T88*M88*LOOKUP(RIGHT($D$2,3),定数!$A$6:$A$13,定数!$B$6:$B$13))</f>
        <v/>
      </c>
      <c r="S88" s="176"/>
      <c r="T88" s="177" t="str">
        <f t="shared" si="7"/>
        <v/>
      </c>
      <c r="U88" s="177"/>
      <c r="V88" s="67"/>
      <c r="W88" s="67"/>
      <c r="X88" s="70"/>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row>
    <row r="89" spans="2:60" x14ac:dyDescent="0.2">
      <c r="B89" s="106">
        <v>81</v>
      </c>
      <c r="C89" s="174" t="str">
        <f t="shared" si="5"/>
        <v/>
      </c>
      <c r="D89" s="174"/>
      <c r="E89" s="106"/>
      <c r="F89" s="8"/>
      <c r="G89" s="106"/>
      <c r="H89" s="175"/>
      <c r="I89" s="175"/>
      <c r="J89" s="111">
        <f t="shared" si="4"/>
        <v>0</v>
      </c>
      <c r="K89" s="178" t="e">
        <f t="shared" si="6"/>
        <v>#VALUE!</v>
      </c>
      <c r="L89" s="179"/>
      <c r="M89" s="6" t="e">
        <f>IF(J89="","",(K89/J89)/LOOKUP(RIGHT($D$2,3),定数!$A$6:$A$13,定数!$B$6:$B$13))</f>
        <v>#VALUE!</v>
      </c>
      <c r="N89" s="106"/>
      <c r="O89" s="8"/>
      <c r="P89" s="175"/>
      <c r="Q89" s="175"/>
      <c r="R89" s="176" t="str">
        <f>IF(P89="","",T89*M89*LOOKUP(RIGHT($D$2,3),定数!$A$6:$A$13,定数!$B$6:$B$13))</f>
        <v/>
      </c>
      <c r="S89" s="176"/>
      <c r="T89" s="177" t="str">
        <f t="shared" si="7"/>
        <v/>
      </c>
      <c r="U89" s="17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row>
    <row r="90" spans="2:60" x14ac:dyDescent="0.2">
      <c r="B90" s="106">
        <v>82</v>
      </c>
      <c r="C90" s="174" t="str">
        <f t="shared" si="5"/>
        <v/>
      </c>
      <c r="D90" s="174"/>
      <c r="E90" s="106"/>
      <c r="F90" s="8"/>
      <c r="G90" s="106"/>
      <c r="H90" s="175"/>
      <c r="I90" s="175"/>
      <c r="J90" s="111">
        <f t="shared" si="4"/>
        <v>0</v>
      </c>
      <c r="K90" s="178" t="e">
        <f t="shared" si="6"/>
        <v>#VALUE!</v>
      </c>
      <c r="L90" s="179"/>
      <c r="M90" s="6" t="e">
        <f>IF(J90="","",(K90/J90)/LOOKUP(RIGHT($D$2,3),定数!$A$6:$A$13,定数!$B$6:$B$13))</f>
        <v>#VALUE!</v>
      </c>
      <c r="N90" s="106"/>
      <c r="O90" s="8"/>
      <c r="P90" s="175"/>
      <c r="Q90" s="175"/>
      <c r="R90" s="176" t="str">
        <f>IF(P90="","",T90*M90*LOOKUP(RIGHT($D$2,3),定数!$A$6:$A$13,定数!$B$6:$B$13))</f>
        <v/>
      </c>
      <c r="S90" s="176"/>
      <c r="T90" s="177" t="str">
        <f t="shared" si="7"/>
        <v/>
      </c>
      <c r="U90" s="17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row>
    <row r="91" spans="2:60" x14ac:dyDescent="0.2">
      <c r="B91" s="106">
        <v>83</v>
      </c>
      <c r="C91" s="174" t="str">
        <f t="shared" si="5"/>
        <v/>
      </c>
      <c r="D91" s="174"/>
      <c r="E91" s="106"/>
      <c r="F91" s="8"/>
      <c r="G91" s="106"/>
      <c r="H91" s="175"/>
      <c r="I91" s="175"/>
      <c r="J91" s="111">
        <f t="shared" si="4"/>
        <v>0</v>
      </c>
      <c r="K91" s="178" t="e">
        <f t="shared" si="6"/>
        <v>#VALUE!</v>
      </c>
      <c r="L91" s="179"/>
      <c r="M91" s="6" t="e">
        <f>IF(J91="","",(K91/J91)/LOOKUP(RIGHT($D$2,3),定数!$A$6:$A$13,定数!$B$6:$B$13))</f>
        <v>#VALUE!</v>
      </c>
      <c r="N91" s="106"/>
      <c r="O91" s="8"/>
      <c r="P91" s="175"/>
      <c r="Q91" s="175"/>
      <c r="R91" s="176" t="str">
        <f>IF(P91="","",T91*M91*LOOKUP(RIGHT($D$2,3),定数!$A$6:$A$13,定数!$B$6:$B$13))</f>
        <v/>
      </c>
      <c r="S91" s="176"/>
      <c r="T91" s="177" t="str">
        <f t="shared" si="7"/>
        <v/>
      </c>
      <c r="U91" s="17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row>
    <row r="92" spans="2:60" x14ac:dyDescent="0.2">
      <c r="B92" s="106">
        <v>84</v>
      </c>
      <c r="C92" s="174" t="str">
        <f t="shared" si="5"/>
        <v/>
      </c>
      <c r="D92" s="174"/>
      <c r="E92" s="106"/>
      <c r="F92" s="8"/>
      <c r="G92" s="106"/>
      <c r="H92" s="175"/>
      <c r="I92" s="175"/>
      <c r="J92" s="111">
        <f t="shared" si="4"/>
        <v>0</v>
      </c>
      <c r="K92" s="178" t="e">
        <f t="shared" si="6"/>
        <v>#VALUE!</v>
      </c>
      <c r="L92" s="179"/>
      <c r="M92" s="6" t="e">
        <f>IF(J92="","",(K92/J92)/LOOKUP(RIGHT($D$2,3),定数!$A$6:$A$13,定数!$B$6:$B$13))</f>
        <v>#VALUE!</v>
      </c>
      <c r="N92" s="106"/>
      <c r="O92" s="8"/>
      <c r="P92" s="175"/>
      <c r="Q92" s="175"/>
      <c r="R92" s="176" t="str">
        <f>IF(P92="","",T92*M92*LOOKUP(RIGHT($D$2,3),定数!$A$6:$A$13,定数!$B$6:$B$13))</f>
        <v/>
      </c>
      <c r="S92" s="176"/>
      <c r="T92" s="177" t="str">
        <f t="shared" si="7"/>
        <v/>
      </c>
      <c r="U92" s="177"/>
      <c r="V92" s="67"/>
      <c r="W92" s="67"/>
      <c r="X92" s="69"/>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row>
    <row r="93" spans="2:60" x14ac:dyDescent="0.2">
      <c r="B93" s="106">
        <v>85</v>
      </c>
      <c r="C93" s="174" t="str">
        <f t="shared" si="5"/>
        <v/>
      </c>
      <c r="D93" s="174"/>
      <c r="E93" s="106"/>
      <c r="F93" s="8"/>
      <c r="G93" s="106"/>
      <c r="H93" s="175"/>
      <c r="I93" s="175"/>
      <c r="J93" s="111">
        <f t="shared" si="4"/>
        <v>0</v>
      </c>
      <c r="K93" s="178" t="e">
        <f t="shared" si="6"/>
        <v>#VALUE!</v>
      </c>
      <c r="L93" s="179"/>
      <c r="M93" s="6" t="e">
        <f>IF(J93="","",(K93/J93)/LOOKUP(RIGHT($D$2,3),定数!$A$6:$A$13,定数!$B$6:$B$13))</f>
        <v>#VALUE!</v>
      </c>
      <c r="N93" s="106"/>
      <c r="O93" s="8"/>
      <c r="P93" s="175"/>
      <c r="Q93" s="175"/>
      <c r="R93" s="176" t="str">
        <f>IF(P93="","",T93*M93*LOOKUP(RIGHT($D$2,3),定数!$A$6:$A$13,定数!$B$6:$B$13))</f>
        <v/>
      </c>
      <c r="S93" s="176"/>
      <c r="T93" s="177" t="str">
        <f t="shared" si="7"/>
        <v/>
      </c>
      <c r="U93" s="17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row>
    <row r="94" spans="2:60" x14ac:dyDescent="0.2">
      <c r="B94" s="106">
        <v>86</v>
      </c>
      <c r="C94" s="174" t="str">
        <f t="shared" si="5"/>
        <v/>
      </c>
      <c r="D94" s="174"/>
      <c r="E94" s="106"/>
      <c r="F94" s="8"/>
      <c r="G94" s="106"/>
      <c r="H94" s="175"/>
      <c r="I94" s="175"/>
      <c r="J94" s="111">
        <f t="shared" si="4"/>
        <v>0</v>
      </c>
      <c r="K94" s="178" t="e">
        <f t="shared" si="6"/>
        <v>#VALUE!</v>
      </c>
      <c r="L94" s="179"/>
      <c r="M94" s="6" t="e">
        <f>IF(J94="","",(K94/J94)/LOOKUP(RIGHT($D$2,3),定数!$A$6:$A$13,定数!$B$6:$B$13))</f>
        <v>#VALUE!</v>
      </c>
      <c r="N94" s="106"/>
      <c r="O94" s="8"/>
      <c r="P94" s="175"/>
      <c r="Q94" s="175"/>
      <c r="R94" s="176" t="str">
        <f>IF(P94="","",T94*M94*LOOKUP(RIGHT($D$2,3),定数!$A$6:$A$13,定数!$B$6:$B$13))</f>
        <v/>
      </c>
      <c r="S94" s="176"/>
      <c r="T94" s="177" t="str">
        <f t="shared" si="7"/>
        <v/>
      </c>
      <c r="U94" s="17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row>
    <row r="95" spans="2:60" x14ac:dyDescent="0.2">
      <c r="B95" s="106">
        <v>87</v>
      </c>
      <c r="C95" s="174" t="str">
        <f t="shared" si="5"/>
        <v/>
      </c>
      <c r="D95" s="174"/>
      <c r="E95" s="106"/>
      <c r="F95" s="8"/>
      <c r="G95" s="106"/>
      <c r="H95" s="175"/>
      <c r="I95" s="175"/>
      <c r="J95" s="111">
        <f t="shared" si="4"/>
        <v>0</v>
      </c>
      <c r="K95" s="178" t="e">
        <f t="shared" si="6"/>
        <v>#VALUE!</v>
      </c>
      <c r="L95" s="179"/>
      <c r="M95" s="6" t="e">
        <f>IF(J95="","",(K95/J95)/LOOKUP(RIGHT($D$2,3),定数!$A$6:$A$13,定数!$B$6:$B$13))</f>
        <v>#VALUE!</v>
      </c>
      <c r="N95" s="106"/>
      <c r="O95" s="8"/>
      <c r="P95" s="175"/>
      <c r="Q95" s="175"/>
      <c r="R95" s="176" t="str">
        <f>IF(P95="","",T95*M95*LOOKUP(RIGHT($D$2,3),定数!$A$6:$A$13,定数!$B$6:$B$13))</f>
        <v/>
      </c>
      <c r="S95" s="176"/>
      <c r="T95" s="177" t="str">
        <f t="shared" si="7"/>
        <v/>
      </c>
      <c r="U95" s="17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row>
    <row r="96" spans="2:60" x14ac:dyDescent="0.2">
      <c r="B96" s="106">
        <v>88</v>
      </c>
      <c r="C96" s="174" t="str">
        <f t="shared" si="5"/>
        <v/>
      </c>
      <c r="D96" s="174"/>
      <c r="E96" s="106"/>
      <c r="F96" s="8"/>
      <c r="G96" s="106"/>
      <c r="H96" s="175"/>
      <c r="I96" s="175"/>
      <c r="J96" s="111">
        <f t="shared" si="4"/>
        <v>0</v>
      </c>
      <c r="K96" s="178" t="e">
        <f t="shared" si="6"/>
        <v>#VALUE!</v>
      </c>
      <c r="L96" s="179"/>
      <c r="M96" s="6" t="e">
        <f>IF(J96="","",(K96/J96)/LOOKUP(RIGHT($D$2,3),定数!$A$6:$A$13,定数!$B$6:$B$13))</f>
        <v>#VALUE!</v>
      </c>
      <c r="N96" s="106"/>
      <c r="O96" s="8"/>
      <c r="P96" s="175"/>
      <c r="Q96" s="175"/>
      <c r="R96" s="176" t="str">
        <f>IF(P96="","",T96*M96*LOOKUP(RIGHT($D$2,3),定数!$A$6:$A$13,定数!$B$6:$B$13))</f>
        <v/>
      </c>
      <c r="S96" s="176"/>
      <c r="T96" s="177" t="str">
        <f t="shared" si="7"/>
        <v/>
      </c>
      <c r="U96" s="17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row>
    <row r="97" spans="2:60" x14ac:dyDescent="0.2">
      <c r="B97" s="106">
        <v>89</v>
      </c>
      <c r="C97" s="174" t="str">
        <f t="shared" si="5"/>
        <v/>
      </c>
      <c r="D97" s="174"/>
      <c r="E97" s="106"/>
      <c r="F97" s="8"/>
      <c r="G97" s="106"/>
      <c r="H97" s="175"/>
      <c r="I97" s="175"/>
      <c r="J97" s="111">
        <f t="shared" si="4"/>
        <v>0</v>
      </c>
      <c r="K97" s="178" t="e">
        <f t="shared" si="6"/>
        <v>#VALUE!</v>
      </c>
      <c r="L97" s="179"/>
      <c r="M97" s="6" t="e">
        <f>IF(J97="","",(K97/J97)/LOOKUP(RIGHT($D$2,3),定数!$A$6:$A$13,定数!$B$6:$B$13))</f>
        <v>#VALUE!</v>
      </c>
      <c r="N97" s="106"/>
      <c r="O97" s="8"/>
      <c r="P97" s="175"/>
      <c r="Q97" s="175"/>
      <c r="R97" s="176" t="str">
        <f>IF(P97="","",T97*M97*LOOKUP(RIGHT($D$2,3),定数!$A$6:$A$13,定数!$B$6:$B$13))</f>
        <v/>
      </c>
      <c r="S97" s="176"/>
      <c r="T97" s="177" t="str">
        <f t="shared" si="7"/>
        <v/>
      </c>
      <c r="U97" s="17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row>
    <row r="98" spans="2:60" x14ac:dyDescent="0.2">
      <c r="B98" s="106">
        <v>90</v>
      </c>
      <c r="C98" s="174" t="str">
        <f t="shared" si="5"/>
        <v/>
      </c>
      <c r="D98" s="174"/>
      <c r="E98" s="106"/>
      <c r="F98" s="8"/>
      <c r="G98" s="106"/>
      <c r="H98" s="175"/>
      <c r="I98" s="175"/>
      <c r="J98" s="111">
        <f t="shared" si="4"/>
        <v>0</v>
      </c>
      <c r="K98" s="178" t="e">
        <f t="shared" si="6"/>
        <v>#VALUE!</v>
      </c>
      <c r="L98" s="179"/>
      <c r="M98" s="6" t="e">
        <f>IF(J98="","",(K98/J98)/LOOKUP(RIGHT($D$2,3),定数!$A$6:$A$13,定数!$B$6:$B$13))</f>
        <v>#VALUE!</v>
      </c>
      <c r="N98" s="106"/>
      <c r="O98" s="8"/>
      <c r="P98" s="175"/>
      <c r="Q98" s="175"/>
      <c r="R98" s="176" t="str">
        <f>IF(P98="","",T98*M98*LOOKUP(RIGHT($D$2,3),定数!$A$6:$A$13,定数!$B$6:$B$13))</f>
        <v/>
      </c>
      <c r="S98" s="176"/>
      <c r="T98" s="177" t="str">
        <f t="shared" si="7"/>
        <v/>
      </c>
      <c r="U98" s="17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row>
    <row r="99" spans="2:60" x14ac:dyDescent="0.2">
      <c r="B99" s="106">
        <v>91</v>
      </c>
      <c r="C99" s="174" t="str">
        <f t="shared" si="5"/>
        <v/>
      </c>
      <c r="D99" s="174"/>
      <c r="E99" s="106"/>
      <c r="F99" s="8"/>
      <c r="G99" s="106"/>
      <c r="H99" s="175"/>
      <c r="I99" s="175"/>
      <c r="J99" s="111">
        <f t="shared" si="4"/>
        <v>0</v>
      </c>
      <c r="K99" s="178" t="e">
        <f t="shared" si="6"/>
        <v>#VALUE!</v>
      </c>
      <c r="L99" s="179"/>
      <c r="M99" s="6" t="e">
        <f>IF(J99="","",(K99/J99)/LOOKUP(RIGHT($D$2,3),定数!$A$6:$A$13,定数!$B$6:$B$13))</f>
        <v>#VALUE!</v>
      </c>
      <c r="N99" s="106"/>
      <c r="O99" s="8"/>
      <c r="P99" s="175"/>
      <c r="Q99" s="175"/>
      <c r="R99" s="176" t="str">
        <f>IF(P99="","",T99*M99*LOOKUP(RIGHT($D$2,3),定数!$A$6:$A$13,定数!$B$6:$B$13))</f>
        <v/>
      </c>
      <c r="S99" s="176"/>
      <c r="T99" s="177" t="str">
        <f t="shared" si="7"/>
        <v/>
      </c>
      <c r="U99" s="17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row>
    <row r="100" spans="2:60" x14ac:dyDescent="0.2">
      <c r="B100" s="106">
        <v>92</v>
      </c>
      <c r="C100" s="174" t="str">
        <f t="shared" si="5"/>
        <v/>
      </c>
      <c r="D100" s="174"/>
      <c r="E100" s="106"/>
      <c r="F100" s="8"/>
      <c r="G100" s="106"/>
      <c r="H100" s="175"/>
      <c r="I100" s="175"/>
      <c r="J100" s="111">
        <f t="shared" si="4"/>
        <v>0</v>
      </c>
      <c r="K100" s="178" t="e">
        <f t="shared" si="6"/>
        <v>#VALUE!</v>
      </c>
      <c r="L100" s="179"/>
      <c r="M100" s="6" t="e">
        <f>IF(J100="","",(K100/J100)/LOOKUP(RIGHT($D$2,3),定数!$A$6:$A$13,定数!$B$6:$B$13))</f>
        <v>#VALUE!</v>
      </c>
      <c r="N100" s="106"/>
      <c r="O100" s="8"/>
      <c r="P100" s="175"/>
      <c r="Q100" s="175"/>
      <c r="R100" s="176" t="str">
        <f>IF(P100="","",T100*M100*LOOKUP(RIGHT($D$2,3),定数!$A$6:$A$13,定数!$B$6:$B$13))</f>
        <v/>
      </c>
      <c r="S100" s="176"/>
      <c r="T100" s="177" t="str">
        <f t="shared" si="7"/>
        <v/>
      </c>
      <c r="U100" s="17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row>
    <row r="101" spans="2:60" x14ac:dyDescent="0.2">
      <c r="B101" s="106">
        <v>93</v>
      </c>
      <c r="C101" s="174" t="str">
        <f t="shared" si="5"/>
        <v/>
      </c>
      <c r="D101" s="174"/>
      <c r="E101" s="106"/>
      <c r="F101" s="8"/>
      <c r="G101" s="106"/>
      <c r="H101" s="175"/>
      <c r="I101" s="175"/>
      <c r="J101" s="111">
        <f t="shared" si="4"/>
        <v>0</v>
      </c>
      <c r="K101" s="178" t="e">
        <f t="shared" si="6"/>
        <v>#VALUE!</v>
      </c>
      <c r="L101" s="179"/>
      <c r="M101" s="6" t="e">
        <f>IF(J101="","",(K101/J101)/LOOKUP(RIGHT($D$2,3),定数!$A$6:$A$13,定数!$B$6:$B$13))</f>
        <v>#VALUE!</v>
      </c>
      <c r="N101" s="106"/>
      <c r="O101" s="8"/>
      <c r="P101" s="175"/>
      <c r="Q101" s="175"/>
      <c r="R101" s="176" t="str">
        <f>IF(P101="","",T101*M101*LOOKUP(RIGHT($D$2,3),定数!$A$6:$A$13,定数!$B$6:$B$13))</f>
        <v/>
      </c>
      <c r="S101" s="176"/>
      <c r="T101" s="177" t="str">
        <f t="shared" si="7"/>
        <v/>
      </c>
      <c r="U101" s="17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row>
    <row r="102" spans="2:60" x14ac:dyDescent="0.2">
      <c r="B102" s="106">
        <v>94</v>
      </c>
      <c r="C102" s="174" t="str">
        <f t="shared" si="5"/>
        <v/>
      </c>
      <c r="D102" s="174"/>
      <c r="E102" s="106"/>
      <c r="F102" s="8"/>
      <c r="G102" s="106"/>
      <c r="H102" s="175"/>
      <c r="I102" s="175"/>
      <c r="J102" s="111">
        <f t="shared" si="4"/>
        <v>0</v>
      </c>
      <c r="K102" s="178" t="e">
        <f t="shared" si="6"/>
        <v>#VALUE!</v>
      </c>
      <c r="L102" s="179"/>
      <c r="M102" s="6" t="e">
        <f>IF(J102="","",(K102/J102)/LOOKUP(RIGHT($D$2,3),定数!$A$6:$A$13,定数!$B$6:$B$13))</f>
        <v>#VALUE!</v>
      </c>
      <c r="N102" s="106"/>
      <c r="O102" s="8"/>
      <c r="P102" s="175"/>
      <c r="Q102" s="175"/>
      <c r="R102" s="176" t="str">
        <f>IF(P102="","",T102*M102*LOOKUP(RIGHT($D$2,3),定数!$A$6:$A$13,定数!$B$6:$B$13))</f>
        <v/>
      </c>
      <c r="S102" s="176"/>
      <c r="T102" s="177" t="str">
        <f t="shared" si="7"/>
        <v/>
      </c>
      <c r="U102" s="17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row>
    <row r="103" spans="2:60" x14ac:dyDescent="0.2">
      <c r="B103" s="106">
        <v>95</v>
      </c>
      <c r="C103" s="174" t="str">
        <f t="shared" si="5"/>
        <v/>
      </c>
      <c r="D103" s="174"/>
      <c r="E103" s="106"/>
      <c r="F103" s="8"/>
      <c r="G103" s="106"/>
      <c r="H103" s="175"/>
      <c r="I103" s="175"/>
      <c r="J103" s="111">
        <f t="shared" si="4"/>
        <v>0</v>
      </c>
      <c r="K103" s="178" t="e">
        <f t="shared" si="6"/>
        <v>#VALUE!</v>
      </c>
      <c r="L103" s="179"/>
      <c r="M103" s="6" t="e">
        <f>IF(J103="","",(K103/J103)/LOOKUP(RIGHT($D$2,3),定数!$A$6:$A$13,定数!$B$6:$B$13))</f>
        <v>#VALUE!</v>
      </c>
      <c r="N103" s="106"/>
      <c r="O103" s="8"/>
      <c r="P103" s="175"/>
      <c r="Q103" s="175"/>
      <c r="R103" s="176" t="str">
        <f>IF(P103="","",T103*M103*LOOKUP(RIGHT($D$2,3),定数!$A$6:$A$13,定数!$B$6:$B$13))</f>
        <v/>
      </c>
      <c r="S103" s="176"/>
      <c r="T103" s="177" t="str">
        <f t="shared" si="7"/>
        <v/>
      </c>
      <c r="U103" s="17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row>
    <row r="104" spans="2:60" x14ac:dyDescent="0.2">
      <c r="B104" s="106">
        <v>96</v>
      </c>
      <c r="C104" s="174" t="str">
        <f t="shared" si="5"/>
        <v/>
      </c>
      <c r="D104" s="174"/>
      <c r="E104" s="106"/>
      <c r="F104" s="8"/>
      <c r="G104" s="106"/>
      <c r="H104" s="175"/>
      <c r="I104" s="175"/>
      <c r="J104" s="111">
        <f t="shared" si="4"/>
        <v>0</v>
      </c>
      <c r="K104" s="178" t="e">
        <f t="shared" si="6"/>
        <v>#VALUE!</v>
      </c>
      <c r="L104" s="179"/>
      <c r="M104" s="6" t="e">
        <f>IF(J104="","",(K104/J104)/LOOKUP(RIGHT($D$2,3),定数!$A$6:$A$13,定数!$B$6:$B$13))</f>
        <v>#VALUE!</v>
      </c>
      <c r="N104" s="106"/>
      <c r="O104" s="8"/>
      <c r="P104" s="175"/>
      <c r="Q104" s="175"/>
      <c r="R104" s="176" t="str">
        <f>IF(P104="","",T104*M104*LOOKUP(RIGHT($D$2,3),定数!$A$6:$A$13,定数!$B$6:$B$13))</f>
        <v/>
      </c>
      <c r="S104" s="176"/>
      <c r="T104" s="177" t="str">
        <f t="shared" si="7"/>
        <v/>
      </c>
      <c r="U104" s="17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row>
    <row r="105" spans="2:60" x14ac:dyDescent="0.2">
      <c r="B105" s="106">
        <v>97</v>
      </c>
      <c r="C105" s="174" t="str">
        <f t="shared" si="5"/>
        <v/>
      </c>
      <c r="D105" s="174"/>
      <c r="E105" s="106"/>
      <c r="F105" s="8"/>
      <c r="G105" s="106"/>
      <c r="H105" s="175"/>
      <c r="I105" s="175"/>
      <c r="J105" s="111">
        <f t="shared" si="4"/>
        <v>0</v>
      </c>
      <c r="K105" s="178" t="e">
        <f t="shared" si="6"/>
        <v>#VALUE!</v>
      </c>
      <c r="L105" s="179"/>
      <c r="M105" s="6" t="e">
        <f>IF(J105="","",(K105/J105)/LOOKUP(RIGHT($D$2,3),定数!$A$6:$A$13,定数!$B$6:$B$13))</f>
        <v>#VALUE!</v>
      </c>
      <c r="N105" s="106"/>
      <c r="O105" s="8"/>
      <c r="P105" s="175"/>
      <c r="Q105" s="175"/>
      <c r="R105" s="176" t="str">
        <f>IF(P105="","",T105*M105*LOOKUP(RIGHT($D$2,3),定数!$A$6:$A$13,定数!$B$6:$B$13))</f>
        <v/>
      </c>
      <c r="S105" s="176"/>
      <c r="T105" s="177" t="str">
        <f t="shared" si="7"/>
        <v/>
      </c>
      <c r="U105" s="17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row>
    <row r="106" spans="2:60" x14ac:dyDescent="0.2">
      <c r="B106" s="106">
        <v>98</v>
      </c>
      <c r="C106" s="174" t="str">
        <f t="shared" si="5"/>
        <v/>
      </c>
      <c r="D106" s="174"/>
      <c r="E106" s="106"/>
      <c r="F106" s="8"/>
      <c r="G106" s="106"/>
      <c r="H106" s="175"/>
      <c r="I106" s="175"/>
      <c r="J106" s="111">
        <f t="shared" si="4"/>
        <v>0</v>
      </c>
      <c r="K106" s="178" t="e">
        <f t="shared" si="6"/>
        <v>#VALUE!</v>
      </c>
      <c r="L106" s="179"/>
      <c r="M106" s="6" t="e">
        <f>IF(J106="","",(K106/J106)/LOOKUP(RIGHT($D$2,3),定数!$A$6:$A$13,定数!$B$6:$B$13))</f>
        <v>#VALUE!</v>
      </c>
      <c r="N106" s="106"/>
      <c r="O106" s="8"/>
      <c r="P106" s="175"/>
      <c r="Q106" s="175"/>
      <c r="R106" s="176" t="str">
        <f>IF(P106="","",T106*M106*LOOKUP(RIGHT($D$2,3),定数!$A$6:$A$13,定数!$B$6:$B$13))</f>
        <v/>
      </c>
      <c r="S106" s="176"/>
      <c r="T106" s="177" t="str">
        <f t="shared" si="7"/>
        <v/>
      </c>
      <c r="U106" s="17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row>
    <row r="107" spans="2:60" x14ac:dyDescent="0.2">
      <c r="B107" s="106">
        <v>99</v>
      </c>
      <c r="C107" s="174" t="str">
        <f t="shared" si="5"/>
        <v/>
      </c>
      <c r="D107" s="174"/>
      <c r="E107" s="106"/>
      <c r="F107" s="8"/>
      <c r="G107" s="106"/>
      <c r="H107" s="175"/>
      <c r="I107" s="175"/>
      <c r="J107" s="111">
        <f t="shared" si="4"/>
        <v>0</v>
      </c>
      <c r="K107" s="178" t="e">
        <f t="shared" si="6"/>
        <v>#VALUE!</v>
      </c>
      <c r="L107" s="179"/>
      <c r="M107" s="6" t="e">
        <f>IF(J107="","",(K107/J107)/LOOKUP(RIGHT($D$2,3),定数!$A$6:$A$13,定数!$B$6:$B$13))</f>
        <v>#VALUE!</v>
      </c>
      <c r="N107" s="106"/>
      <c r="O107" s="8"/>
      <c r="P107" s="175"/>
      <c r="Q107" s="175"/>
      <c r="R107" s="176" t="str">
        <f>IF(P107="","",T107*M107*LOOKUP(RIGHT($D$2,3),定数!$A$6:$A$13,定数!$B$6:$B$13))</f>
        <v/>
      </c>
      <c r="S107" s="176"/>
      <c r="T107" s="177" t="str">
        <f t="shared" si="7"/>
        <v/>
      </c>
      <c r="U107" s="17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row>
    <row r="108" spans="2:60" x14ac:dyDescent="0.2">
      <c r="B108" s="106">
        <v>100</v>
      </c>
      <c r="C108" s="174" t="str">
        <f t="shared" si="5"/>
        <v/>
      </c>
      <c r="D108" s="174"/>
      <c r="E108" s="106"/>
      <c r="F108" s="8"/>
      <c r="G108" s="106"/>
      <c r="H108" s="175"/>
      <c r="I108" s="175"/>
      <c r="J108" s="111">
        <f t="shared" si="4"/>
        <v>0</v>
      </c>
      <c r="K108" s="178" t="e">
        <f t="shared" si="6"/>
        <v>#VALUE!</v>
      </c>
      <c r="L108" s="179"/>
      <c r="M108" s="6" t="e">
        <f>IF(J108="","",(K108/J108)/LOOKUP(RIGHT($D$2,3),定数!$A$6:$A$13,定数!$B$6:$B$13))</f>
        <v>#VALUE!</v>
      </c>
      <c r="N108" s="106"/>
      <c r="O108" s="8"/>
      <c r="P108" s="175"/>
      <c r="Q108" s="175"/>
      <c r="R108" s="176" t="str">
        <f>IF(P108="","",T108*M108*LOOKUP(RIGHT($D$2,3),定数!$A$6:$A$13,定数!$B$6:$B$13))</f>
        <v/>
      </c>
      <c r="S108" s="176"/>
      <c r="T108" s="177" t="str">
        <f t="shared" si="7"/>
        <v/>
      </c>
      <c r="U108" s="17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row>
    <row r="109" spans="2:60" x14ac:dyDescent="0.2">
      <c r="B109" s="106">
        <v>101</v>
      </c>
      <c r="C109" s="174" t="str">
        <f t="shared" si="5"/>
        <v/>
      </c>
      <c r="D109" s="174"/>
      <c r="E109" s="106"/>
      <c r="F109" s="8"/>
      <c r="G109" s="106"/>
      <c r="H109" s="175"/>
      <c r="I109" s="175"/>
      <c r="J109" s="111">
        <f t="shared" si="4"/>
        <v>0</v>
      </c>
      <c r="K109" s="178" t="e">
        <f t="shared" si="6"/>
        <v>#VALUE!</v>
      </c>
      <c r="L109" s="179"/>
      <c r="M109" s="6" t="e">
        <f>IF(J109="","",(K109/J109)/LOOKUP(RIGHT($D$2,3),定数!$A$6:$A$13,定数!$B$6:$B$13))</f>
        <v>#VALUE!</v>
      </c>
      <c r="N109" s="106"/>
      <c r="O109" s="8"/>
      <c r="P109" s="175"/>
      <c r="Q109" s="175"/>
      <c r="R109" s="176" t="str">
        <f>IF(P109="","",T109*M109*LOOKUP(RIGHT($D$2,3),定数!$A$6:$A$13,定数!$B$6:$B$13))</f>
        <v/>
      </c>
      <c r="S109" s="176"/>
      <c r="T109" s="177" t="str">
        <f t="shared" si="7"/>
        <v/>
      </c>
      <c r="U109" s="177"/>
      <c r="V109" s="68"/>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row>
    <row r="110" spans="2:60" x14ac:dyDescent="0.2">
      <c r="B110" s="106">
        <v>102</v>
      </c>
      <c r="C110" s="174" t="str">
        <f t="shared" si="5"/>
        <v/>
      </c>
      <c r="D110" s="174"/>
      <c r="E110" s="106"/>
      <c r="F110" s="8"/>
      <c r="G110" s="106"/>
      <c r="H110" s="175"/>
      <c r="I110" s="175"/>
      <c r="J110" s="111">
        <f t="shared" si="4"/>
        <v>0</v>
      </c>
      <c r="K110" s="178" t="e">
        <f t="shared" si="6"/>
        <v>#VALUE!</v>
      </c>
      <c r="L110" s="179"/>
      <c r="M110" s="6" t="e">
        <f>IF(J110="","",(K110/J110)/LOOKUP(RIGHT($D$2,3),定数!$A$6:$A$13,定数!$B$6:$B$13))</f>
        <v>#VALUE!</v>
      </c>
      <c r="N110" s="106"/>
      <c r="O110" s="8"/>
      <c r="P110" s="175"/>
      <c r="Q110" s="175"/>
      <c r="R110" s="176" t="str">
        <f>IF(P110="","",T110*M110*LOOKUP(RIGHT($D$2,3),定数!$A$6:$A$13,定数!$B$6:$B$13))</f>
        <v/>
      </c>
      <c r="S110" s="176"/>
      <c r="T110" s="177" t="str">
        <f t="shared" si="7"/>
        <v/>
      </c>
      <c r="U110" s="177"/>
      <c r="V110" s="68"/>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row>
    <row r="111" spans="2:60" x14ac:dyDescent="0.2">
      <c r="B111" s="106">
        <v>103</v>
      </c>
      <c r="C111" s="174" t="str">
        <f t="shared" si="5"/>
        <v/>
      </c>
      <c r="D111" s="174"/>
      <c r="E111" s="106"/>
      <c r="F111" s="8"/>
      <c r="G111" s="106"/>
      <c r="H111" s="175"/>
      <c r="I111" s="175"/>
      <c r="J111" s="111">
        <f t="shared" si="4"/>
        <v>0</v>
      </c>
      <c r="K111" s="178" t="e">
        <f t="shared" si="6"/>
        <v>#VALUE!</v>
      </c>
      <c r="L111" s="179"/>
      <c r="M111" s="6" t="e">
        <f>IF(J111="","",(K111/J111)/LOOKUP(RIGHT($D$2,3),定数!$A$6:$A$13,定数!$B$6:$B$13))</f>
        <v>#VALUE!</v>
      </c>
      <c r="N111" s="106"/>
      <c r="O111" s="8"/>
      <c r="P111" s="175"/>
      <c r="Q111" s="175"/>
      <c r="R111" s="176" t="str">
        <f>IF(P111="","",T111*M111*LOOKUP(RIGHT($D$2,3),定数!$A$6:$A$13,定数!$B$6:$B$13))</f>
        <v/>
      </c>
      <c r="S111" s="176"/>
      <c r="T111" s="177" t="str">
        <f t="shared" si="7"/>
        <v/>
      </c>
      <c r="U111" s="177"/>
      <c r="V111" s="68"/>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row>
    <row r="112" spans="2:60" x14ac:dyDescent="0.2">
      <c r="B112" s="106">
        <v>104</v>
      </c>
      <c r="C112" s="174" t="str">
        <f t="shared" si="5"/>
        <v/>
      </c>
      <c r="D112" s="174"/>
      <c r="E112" s="106"/>
      <c r="F112" s="8"/>
      <c r="G112" s="106"/>
      <c r="H112" s="175"/>
      <c r="I112" s="175"/>
      <c r="J112" s="111">
        <f t="shared" si="4"/>
        <v>0</v>
      </c>
      <c r="K112" s="178" t="e">
        <f t="shared" si="6"/>
        <v>#VALUE!</v>
      </c>
      <c r="L112" s="179"/>
      <c r="M112" s="6" t="e">
        <f>IF(J112="","",(K112/J112)/LOOKUP(RIGHT($D$2,3),定数!$A$6:$A$13,定数!$B$6:$B$13))</f>
        <v>#VALUE!</v>
      </c>
      <c r="N112" s="106"/>
      <c r="O112" s="8"/>
      <c r="P112" s="175"/>
      <c r="Q112" s="175"/>
      <c r="R112" s="176" t="str">
        <f>IF(P112="","",T112*M112*LOOKUP(RIGHT($D$2,3),定数!$A$6:$A$13,定数!$B$6:$B$13))</f>
        <v/>
      </c>
      <c r="S112" s="176"/>
      <c r="T112" s="177" t="str">
        <f t="shared" si="7"/>
        <v/>
      </c>
      <c r="U112" s="177"/>
      <c r="V112" s="68"/>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row>
    <row r="113" spans="2:60" x14ac:dyDescent="0.2">
      <c r="B113" s="106">
        <v>105</v>
      </c>
      <c r="C113" s="174" t="str">
        <f t="shared" si="5"/>
        <v/>
      </c>
      <c r="D113" s="174"/>
      <c r="E113" s="106"/>
      <c r="F113" s="8"/>
      <c r="G113" s="106"/>
      <c r="H113" s="175"/>
      <c r="I113" s="175"/>
      <c r="J113" s="111">
        <f t="shared" si="4"/>
        <v>0</v>
      </c>
      <c r="K113" s="178" t="e">
        <f t="shared" si="6"/>
        <v>#VALUE!</v>
      </c>
      <c r="L113" s="179"/>
      <c r="M113" s="6" t="e">
        <f>IF(J113="","",(K113/J113)/LOOKUP(RIGHT($D$2,3),定数!$A$6:$A$13,定数!$B$6:$B$13))</f>
        <v>#VALUE!</v>
      </c>
      <c r="N113" s="106"/>
      <c r="O113" s="8"/>
      <c r="P113" s="175"/>
      <c r="Q113" s="175"/>
      <c r="R113" s="176" t="str">
        <f>IF(P113="","",T113*M113*LOOKUP(RIGHT($D$2,3),定数!$A$6:$A$13,定数!$B$6:$B$13))</f>
        <v/>
      </c>
      <c r="S113" s="176"/>
      <c r="T113" s="177" t="str">
        <f t="shared" si="7"/>
        <v/>
      </c>
      <c r="U113" s="177"/>
      <c r="V113" s="68"/>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row>
    <row r="114" spans="2:60" x14ac:dyDescent="0.2">
      <c r="B114" s="106">
        <v>106</v>
      </c>
      <c r="C114" s="174" t="str">
        <f t="shared" si="5"/>
        <v/>
      </c>
      <c r="D114" s="174"/>
      <c r="E114" s="106"/>
      <c r="F114" s="8"/>
      <c r="G114" s="106"/>
      <c r="H114" s="175"/>
      <c r="I114" s="175"/>
      <c r="J114" s="111">
        <f t="shared" si="4"/>
        <v>0</v>
      </c>
      <c r="K114" s="178" t="e">
        <f t="shared" si="6"/>
        <v>#VALUE!</v>
      </c>
      <c r="L114" s="179"/>
      <c r="M114" s="6" t="e">
        <f>IF(J114="","",(K114/J114)/LOOKUP(RIGHT($D$2,3),定数!$A$6:$A$13,定数!$B$6:$B$13))</f>
        <v>#VALUE!</v>
      </c>
      <c r="N114" s="106"/>
      <c r="O114" s="8"/>
      <c r="P114" s="175"/>
      <c r="Q114" s="175"/>
      <c r="R114" s="176" t="str">
        <f>IF(P114="","",T114*M114*LOOKUP(RIGHT($D$2,3),定数!$A$6:$A$13,定数!$B$6:$B$13))</f>
        <v/>
      </c>
      <c r="S114" s="176"/>
      <c r="T114" s="177" t="str">
        <f t="shared" si="7"/>
        <v/>
      </c>
      <c r="U114" s="177"/>
      <c r="V114" s="68"/>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row>
    <row r="115" spans="2:60" x14ac:dyDescent="0.2">
      <c r="B115" s="106">
        <v>107</v>
      </c>
      <c r="C115" s="174" t="str">
        <f t="shared" si="5"/>
        <v/>
      </c>
      <c r="D115" s="174"/>
      <c r="E115" s="106"/>
      <c r="F115" s="8"/>
      <c r="G115" s="106"/>
      <c r="H115" s="175"/>
      <c r="I115" s="175"/>
      <c r="J115" s="111">
        <f t="shared" si="4"/>
        <v>0</v>
      </c>
      <c r="K115" s="178" t="e">
        <f t="shared" si="6"/>
        <v>#VALUE!</v>
      </c>
      <c r="L115" s="179"/>
      <c r="M115" s="6" t="e">
        <f>IF(J115="","",(K115/J115)/LOOKUP(RIGHT($D$2,3),定数!$A$6:$A$13,定数!$B$6:$B$13))</f>
        <v>#VALUE!</v>
      </c>
      <c r="N115" s="106"/>
      <c r="O115" s="8"/>
      <c r="P115" s="175"/>
      <c r="Q115" s="175"/>
      <c r="R115" s="176" t="str">
        <f>IF(P115="","",T115*M115*LOOKUP(RIGHT($D$2,3),定数!$A$6:$A$13,定数!$B$6:$B$13))</f>
        <v/>
      </c>
      <c r="S115" s="176"/>
      <c r="T115" s="177" t="str">
        <f t="shared" si="7"/>
        <v/>
      </c>
      <c r="U115" s="177"/>
      <c r="V115" s="68"/>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row>
    <row r="116" spans="2:60" x14ac:dyDescent="0.2">
      <c r="B116" s="106">
        <v>108</v>
      </c>
      <c r="C116" s="174" t="str">
        <f t="shared" si="5"/>
        <v/>
      </c>
      <c r="D116" s="174"/>
      <c r="E116" s="106"/>
      <c r="F116" s="8"/>
      <c r="G116" s="106"/>
      <c r="H116" s="175"/>
      <c r="I116" s="175"/>
      <c r="J116" s="111">
        <f t="shared" si="4"/>
        <v>0</v>
      </c>
      <c r="K116" s="178" t="e">
        <f t="shared" si="6"/>
        <v>#VALUE!</v>
      </c>
      <c r="L116" s="179"/>
      <c r="M116" s="6" t="e">
        <f>IF(J116="","",(K116/J116)/LOOKUP(RIGHT($D$2,3),定数!$A$6:$A$13,定数!$B$6:$B$13))</f>
        <v>#VALUE!</v>
      </c>
      <c r="N116" s="106"/>
      <c r="O116" s="8"/>
      <c r="P116" s="175"/>
      <c r="Q116" s="175"/>
      <c r="R116" s="176" t="str">
        <f>IF(P116="","",T116*M116*LOOKUP(RIGHT($D$2,3),定数!$A$6:$A$13,定数!$B$6:$B$13))</f>
        <v/>
      </c>
      <c r="S116" s="176"/>
      <c r="T116" s="177" t="str">
        <f t="shared" si="7"/>
        <v/>
      </c>
      <c r="U116" s="177"/>
      <c r="V116" s="68"/>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row>
    <row r="117" spans="2:60" x14ac:dyDescent="0.2">
      <c r="B117" s="106">
        <v>109</v>
      </c>
      <c r="C117" s="174" t="str">
        <f t="shared" si="5"/>
        <v/>
      </c>
      <c r="D117" s="174"/>
      <c r="E117" s="106"/>
      <c r="F117" s="8"/>
      <c r="G117" s="106"/>
      <c r="H117" s="175"/>
      <c r="I117" s="175"/>
      <c r="J117" s="111">
        <f t="shared" si="4"/>
        <v>0</v>
      </c>
      <c r="K117" s="178" t="e">
        <f t="shared" si="6"/>
        <v>#VALUE!</v>
      </c>
      <c r="L117" s="179"/>
      <c r="M117" s="6" t="e">
        <f>IF(J117="","",(K117/J117)/LOOKUP(RIGHT($D$2,3),定数!$A$6:$A$13,定数!$B$6:$B$13))</f>
        <v>#VALUE!</v>
      </c>
      <c r="N117" s="106"/>
      <c r="O117" s="8"/>
      <c r="P117" s="175"/>
      <c r="Q117" s="175"/>
      <c r="R117" s="176" t="str">
        <f>IF(P117="","",T117*M117*LOOKUP(RIGHT($D$2,3),定数!$A$6:$A$13,定数!$B$6:$B$13))</f>
        <v/>
      </c>
      <c r="S117" s="176"/>
      <c r="T117" s="177" t="str">
        <f t="shared" si="7"/>
        <v/>
      </c>
      <c r="U117" s="177"/>
      <c r="V117" s="68"/>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row>
    <row r="118" spans="2:60" x14ac:dyDescent="0.2">
      <c r="B118" s="106">
        <v>110</v>
      </c>
      <c r="C118" s="174" t="str">
        <f t="shared" si="5"/>
        <v/>
      </c>
      <c r="D118" s="174"/>
      <c r="E118" s="106"/>
      <c r="F118" s="8"/>
      <c r="G118" s="106"/>
      <c r="H118" s="175"/>
      <c r="I118" s="175"/>
      <c r="J118" s="111">
        <f t="shared" si="4"/>
        <v>0</v>
      </c>
      <c r="K118" s="178" t="e">
        <f t="shared" si="6"/>
        <v>#VALUE!</v>
      </c>
      <c r="L118" s="179"/>
      <c r="M118" s="6" t="e">
        <f>IF(J118="","",(K118/J118)/LOOKUP(RIGHT($D$2,3),定数!$A$6:$A$13,定数!$B$6:$B$13))</f>
        <v>#VALUE!</v>
      </c>
      <c r="N118" s="106"/>
      <c r="O118" s="8"/>
      <c r="P118" s="175"/>
      <c r="Q118" s="175"/>
      <c r="R118" s="176" t="str">
        <f>IF(P118="","",T118*M118*LOOKUP(RIGHT($D$2,3),定数!$A$6:$A$13,定数!$B$6:$B$13))</f>
        <v/>
      </c>
      <c r="S118" s="176"/>
      <c r="T118" s="177" t="str">
        <f t="shared" si="7"/>
        <v/>
      </c>
      <c r="U118" s="177"/>
      <c r="V118" s="68"/>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row>
    <row r="119" spans="2:60" x14ac:dyDescent="0.2">
      <c r="B119" s="106">
        <v>111</v>
      </c>
      <c r="C119" s="174" t="str">
        <f t="shared" si="5"/>
        <v/>
      </c>
      <c r="D119" s="174"/>
      <c r="E119" s="106"/>
      <c r="F119" s="8"/>
      <c r="G119" s="106"/>
      <c r="H119" s="175"/>
      <c r="I119" s="175"/>
      <c r="J119" s="111">
        <f t="shared" si="4"/>
        <v>0</v>
      </c>
      <c r="K119" s="178" t="e">
        <f t="shared" si="6"/>
        <v>#VALUE!</v>
      </c>
      <c r="L119" s="179"/>
      <c r="M119" s="6" t="e">
        <f>IF(J119="","",(K119/J119)/LOOKUP(RIGHT($D$2,3),定数!$A$6:$A$13,定数!$B$6:$B$13))</f>
        <v>#VALUE!</v>
      </c>
      <c r="N119" s="106"/>
      <c r="O119" s="8"/>
      <c r="P119" s="175"/>
      <c r="Q119" s="175"/>
      <c r="R119" s="176" t="str">
        <f>IF(P119="","",T119*M119*LOOKUP(RIGHT($D$2,3),定数!$A$6:$A$13,定数!$B$6:$B$13))</f>
        <v/>
      </c>
      <c r="S119" s="176"/>
      <c r="T119" s="177" t="str">
        <f t="shared" si="7"/>
        <v/>
      </c>
      <c r="U119" s="177"/>
      <c r="V119" s="68"/>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row>
    <row r="120" spans="2:60" x14ac:dyDescent="0.2">
      <c r="B120" s="67"/>
      <c r="C120" s="67"/>
      <c r="D120" s="67"/>
      <c r="E120" s="67"/>
      <c r="F120" s="67"/>
      <c r="G120" s="67"/>
      <c r="H120" s="67"/>
      <c r="I120" s="67"/>
      <c r="J120" s="67"/>
      <c r="K120" s="67"/>
      <c r="L120" s="67"/>
      <c r="M120" s="67"/>
      <c r="N120" s="67"/>
      <c r="O120" s="67"/>
      <c r="P120" s="67"/>
      <c r="Q120" s="67"/>
      <c r="R120" s="67"/>
      <c r="S120" s="67"/>
      <c r="T120" s="67"/>
      <c r="U120" s="67"/>
      <c r="V120" s="68"/>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row>
    <row r="121" spans="2:60" x14ac:dyDescent="0.2">
      <c r="B121" s="67"/>
      <c r="C121" s="67"/>
      <c r="D121" s="67"/>
      <c r="E121" s="67"/>
      <c r="F121" s="67"/>
      <c r="G121" s="67"/>
      <c r="H121" s="67"/>
      <c r="I121" s="67"/>
      <c r="J121" s="67"/>
      <c r="K121" s="67"/>
      <c r="L121" s="67"/>
      <c r="M121" s="67"/>
      <c r="N121" s="67"/>
      <c r="O121" s="67"/>
      <c r="P121" s="67"/>
      <c r="Q121" s="67"/>
      <c r="R121" s="67"/>
      <c r="S121" s="67"/>
      <c r="T121" s="67"/>
      <c r="U121" s="67"/>
      <c r="V121" s="68"/>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row>
    <row r="122" spans="2:60" x14ac:dyDescent="0.2">
      <c r="B122" s="67"/>
      <c r="C122" s="67"/>
      <c r="D122" s="67"/>
      <c r="E122" s="67"/>
      <c r="F122" s="67"/>
      <c r="G122" s="67"/>
      <c r="H122" s="67"/>
      <c r="I122" s="67"/>
      <c r="J122" s="67"/>
      <c r="K122" s="67"/>
      <c r="L122" s="67"/>
      <c r="M122" s="67"/>
      <c r="N122" s="67"/>
      <c r="O122" s="67"/>
      <c r="P122" s="67"/>
      <c r="Q122" s="67"/>
      <c r="R122" s="67"/>
      <c r="S122" s="67"/>
      <c r="T122" s="67"/>
      <c r="U122" s="67"/>
      <c r="V122" s="68"/>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row>
    <row r="123" spans="2:60" x14ac:dyDescent="0.2">
      <c r="B123" s="67"/>
      <c r="C123" s="67"/>
      <c r="D123" s="67"/>
      <c r="E123" s="67"/>
      <c r="F123" s="67"/>
      <c r="G123" s="67"/>
      <c r="H123" s="67"/>
      <c r="I123" s="67"/>
      <c r="J123" s="67"/>
      <c r="K123" s="67"/>
      <c r="L123" s="67"/>
      <c r="M123" s="67"/>
      <c r="N123" s="67"/>
      <c r="O123" s="67"/>
      <c r="P123" s="67"/>
      <c r="Q123" s="67"/>
      <c r="R123" s="67"/>
      <c r="S123" s="67"/>
      <c r="T123" s="67"/>
      <c r="U123" s="67"/>
      <c r="V123" s="68"/>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row>
    <row r="124" spans="2:60" x14ac:dyDescent="0.2">
      <c r="B124" s="67"/>
      <c r="C124" s="67"/>
      <c r="D124" s="67"/>
      <c r="E124" s="67"/>
      <c r="F124" s="67"/>
      <c r="G124" s="67"/>
      <c r="H124" s="67"/>
      <c r="I124" s="67"/>
      <c r="J124" s="67"/>
      <c r="K124" s="67"/>
      <c r="L124" s="67"/>
      <c r="M124" s="67"/>
      <c r="N124" s="67"/>
      <c r="O124" s="67"/>
      <c r="P124" s="67"/>
      <c r="Q124" s="67"/>
      <c r="R124" s="67"/>
      <c r="S124" s="67"/>
      <c r="T124" s="67"/>
      <c r="U124" s="67"/>
      <c r="V124" s="68"/>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row>
    <row r="125" spans="2:60" x14ac:dyDescent="0.2">
      <c r="B125" s="67"/>
      <c r="C125" s="67"/>
      <c r="D125" s="67"/>
      <c r="E125" s="67"/>
      <c r="F125" s="67"/>
      <c r="G125" s="67"/>
      <c r="H125" s="67"/>
      <c r="I125" s="67"/>
      <c r="J125" s="67"/>
      <c r="K125" s="67"/>
      <c r="L125" s="67"/>
      <c r="M125" s="67"/>
      <c r="N125" s="67"/>
      <c r="O125" s="67"/>
      <c r="P125" s="67"/>
      <c r="Q125" s="67"/>
      <c r="R125" s="67"/>
      <c r="S125" s="67"/>
      <c r="T125" s="67"/>
      <c r="U125" s="67"/>
      <c r="V125" s="68"/>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row>
    <row r="126" spans="2:60" x14ac:dyDescent="0.2">
      <c r="B126" s="67"/>
      <c r="C126" s="67"/>
      <c r="D126" s="67"/>
      <c r="E126" s="67"/>
      <c r="F126" s="67"/>
      <c r="G126" s="67"/>
      <c r="H126" s="67"/>
      <c r="I126" s="67"/>
      <c r="J126" s="67"/>
      <c r="K126" s="67"/>
      <c r="L126" s="67"/>
      <c r="M126" s="67"/>
      <c r="N126" s="67"/>
      <c r="O126" s="67"/>
      <c r="P126" s="67"/>
      <c r="Q126" s="67"/>
      <c r="R126" s="67"/>
      <c r="S126" s="67"/>
      <c r="T126" s="67"/>
      <c r="U126" s="67"/>
      <c r="V126" s="68"/>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row>
    <row r="127" spans="2:60" x14ac:dyDescent="0.2">
      <c r="B127" s="67"/>
      <c r="C127" s="67"/>
      <c r="D127" s="67"/>
      <c r="E127" s="67"/>
      <c r="F127" s="67"/>
      <c r="G127" s="67"/>
      <c r="H127" s="67"/>
      <c r="I127" s="67"/>
      <c r="J127" s="67"/>
      <c r="K127" s="67"/>
      <c r="L127" s="67"/>
      <c r="M127" s="67"/>
      <c r="N127" s="67"/>
      <c r="O127" s="67"/>
      <c r="P127" s="67"/>
      <c r="Q127" s="67"/>
      <c r="R127" s="67"/>
      <c r="S127" s="67"/>
      <c r="T127" s="67"/>
      <c r="U127" s="67"/>
      <c r="V127" s="68"/>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row>
    <row r="128" spans="2:60" x14ac:dyDescent="0.2">
      <c r="B128" s="67"/>
      <c r="C128" s="67"/>
      <c r="D128" s="67"/>
      <c r="E128" s="67"/>
      <c r="F128" s="67"/>
      <c r="G128" s="67"/>
      <c r="H128" s="67"/>
      <c r="I128" s="67"/>
      <c r="J128" s="67"/>
      <c r="K128" s="67"/>
      <c r="L128" s="67"/>
      <c r="M128" s="67"/>
      <c r="N128" s="67"/>
      <c r="O128" s="67"/>
      <c r="P128" s="67"/>
      <c r="Q128" s="67"/>
      <c r="R128" s="67"/>
      <c r="S128" s="67"/>
      <c r="T128" s="67"/>
      <c r="U128" s="67"/>
      <c r="V128" s="68"/>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row>
    <row r="129" spans="2:60" x14ac:dyDescent="0.2">
      <c r="B129" s="67"/>
      <c r="C129" s="67"/>
      <c r="D129" s="67"/>
      <c r="E129" s="67"/>
      <c r="F129" s="67"/>
      <c r="G129" s="67"/>
      <c r="H129" s="67"/>
      <c r="I129" s="67"/>
      <c r="J129" s="67"/>
      <c r="K129" s="67"/>
      <c r="L129" s="67"/>
      <c r="M129" s="67"/>
      <c r="N129" s="67"/>
      <c r="O129" s="67"/>
      <c r="P129" s="67"/>
      <c r="Q129" s="67"/>
      <c r="R129" s="67"/>
      <c r="S129" s="67"/>
      <c r="T129" s="67"/>
      <c r="U129" s="67"/>
      <c r="V129" s="68"/>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row>
    <row r="130" spans="2:60" x14ac:dyDescent="0.2">
      <c r="B130" s="67"/>
      <c r="C130" s="67"/>
      <c r="D130" s="67"/>
      <c r="E130" s="67"/>
      <c r="F130" s="67"/>
      <c r="G130" s="67"/>
      <c r="H130" s="67"/>
      <c r="I130" s="67"/>
      <c r="J130" s="67"/>
      <c r="K130" s="67"/>
      <c r="L130" s="67"/>
      <c r="M130" s="67"/>
      <c r="N130" s="67"/>
      <c r="O130" s="67"/>
      <c r="P130" s="67"/>
      <c r="Q130" s="67"/>
      <c r="R130" s="67"/>
      <c r="S130" s="67"/>
      <c r="T130" s="67"/>
      <c r="U130" s="67"/>
      <c r="V130" s="68"/>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row>
    <row r="131" spans="2:60" x14ac:dyDescent="0.2">
      <c r="B131" s="67"/>
      <c r="C131" s="67"/>
      <c r="D131" s="67"/>
      <c r="E131" s="67"/>
      <c r="F131" s="67"/>
      <c r="G131" s="67"/>
      <c r="H131" s="67"/>
      <c r="I131" s="67"/>
      <c r="J131" s="67"/>
      <c r="K131" s="67"/>
      <c r="L131" s="67"/>
      <c r="M131" s="67"/>
      <c r="N131" s="67"/>
      <c r="O131" s="67"/>
      <c r="P131" s="67"/>
      <c r="Q131" s="67"/>
      <c r="R131" s="67"/>
      <c r="S131" s="67"/>
      <c r="T131" s="67"/>
      <c r="U131" s="67"/>
      <c r="V131" s="68"/>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row>
    <row r="132" spans="2:60" x14ac:dyDescent="0.2">
      <c r="B132" s="67"/>
      <c r="C132" s="67"/>
      <c r="D132" s="67"/>
      <c r="E132" s="67"/>
      <c r="F132" s="67"/>
      <c r="G132" s="67"/>
      <c r="H132" s="67"/>
      <c r="I132" s="67"/>
      <c r="J132" s="67"/>
      <c r="K132" s="67"/>
      <c r="L132" s="67"/>
      <c r="M132" s="67"/>
      <c r="N132" s="67"/>
      <c r="O132" s="67"/>
      <c r="P132" s="67"/>
      <c r="Q132" s="67"/>
      <c r="R132" s="67"/>
      <c r="S132" s="67"/>
      <c r="T132" s="67"/>
      <c r="U132" s="67"/>
      <c r="V132" s="68"/>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row>
    <row r="133" spans="2:60" x14ac:dyDescent="0.2">
      <c r="B133" s="67"/>
      <c r="C133" s="67"/>
      <c r="D133" s="67"/>
      <c r="E133" s="67"/>
      <c r="F133" s="67"/>
      <c r="G133" s="67"/>
      <c r="H133" s="67"/>
      <c r="I133" s="67"/>
      <c r="J133" s="67"/>
      <c r="K133" s="67"/>
      <c r="L133" s="67"/>
      <c r="M133" s="67"/>
      <c r="N133" s="67"/>
      <c r="O133" s="67"/>
      <c r="P133" s="67"/>
      <c r="Q133" s="67"/>
      <c r="R133" s="67"/>
      <c r="S133" s="67"/>
      <c r="T133" s="67"/>
      <c r="U133" s="67"/>
      <c r="V133" s="68"/>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row>
    <row r="134" spans="2:60" x14ac:dyDescent="0.2">
      <c r="B134" s="67"/>
      <c r="C134" s="67"/>
      <c r="D134" s="67"/>
      <c r="E134" s="67"/>
      <c r="F134" s="67"/>
      <c r="G134" s="67"/>
      <c r="H134" s="67"/>
      <c r="I134" s="67"/>
      <c r="J134" s="67"/>
      <c r="K134" s="67"/>
      <c r="L134" s="67"/>
      <c r="M134" s="67"/>
      <c r="N134" s="67"/>
      <c r="O134" s="67"/>
      <c r="P134" s="67"/>
      <c r="Q134" s="67"/>
      <c r="R134" s="67"/>
      <c r="S134" s="67"/>
      <c r="T134" s="67"/>
      <c r="U134" s="67"/>
      <c r="V134" s="68"/>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row>
    <row r="135" spans="2:60" x14ac:dyDescent="0.2">
      <c r="B135" s="67"/>
      <c r="C135" s="67"/>
      <c r="D135" s="67"/>
      <c r="E135" s="67"/>
      <c r="F135" s="67"/>
      <c r="G135" s="67"/>
      <c r="H135" s="67"/>
      <c r="I135" s="67"/>
      <c r="J135" s="67"/>
      <c r="K135" s="67"/>
      <c r="L135" s="67"/>
      <c r="M135" s="67"/>
      <c r="N135" s="67"/>
      <c r="O135" s="67"/>
      <c r="P135" s="67"/>
      <c r="Q135" s="67"/>
      <c r="R135" s="67"/>
      <c r="S135" s="67"/>
      <c r="T135" s="67"/>
      <c r="U135" s="67"/>
      <c r="V135" s="68"/>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row>
    <row r="136" spans="2:60" x14ac:dyDescent="0.2">
      <c r="B136" s="67"/>
      <c r="C136" s="67"/>
      <c r="D136" s="67"/>
      <c r="E136" s="67"/>
      <c r="F136" s="67"/>
      <c r="G136" s="67"/>
      <c r="H136" s="67"/>
      <c r="I136" s="67"/>
      <c r="J136" s="67"/>
      <c r="K136" s="67"/>
      <c r="L136" s="67"/>
      <c r="M136" s="67"/>
      <c r="N136" s="67"/>
      <c r="O136" s="67"/>
      <c r="P136" s="67"/>
      <c r="Q136" s="67"/>
      <c r="R136" s="67"/>
      <c r="S136" s="67"/>
      <c r="T136" s="67"/>
      <c r="U136" s="67"/>
      <c r="V136" s="68"/>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row>
    <row r="137" spans="2:60" x14ac:dyDescent="0.2">
      <c r="B137" s="67"/>
      <c r="C137" s="67"/>
      <c r="D137" s="67"/>
      <c r="E137" s="67"/>
      <c r="F137" s="67"/>
      <c r="G137" s="67"/>
      <c r="H137" s="67"/>
      <c r="I137" s="67"/>
      <c r="J137" s="67"/>
      <c r="K137" s="67"/>
      <c r="L137" s="67"/>
      <c r="M137" s="67"/>
      <c r="N137" s="67"/>
      <c r="O137" s="67"/>
      <c r="P137" s="67"/>
      <c r="Q137" s="67"/>
      <c r="R137" s="67"/>
      <c r="S137" s="67"/>
      <c r="T137" s="67"/>
      <c r="U137" s="67"/>
      <c r="V137" s="68"/>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row>
    <row r="138" spans="2:60" x14ac:dyDescent="0.2">
      <c r="B138" s="67"/>
      <c r="C138" s="67"/>
      <c r="D138" s="67"/>
      <c r="E138" s="67"/>
      <c r="F138" s="67"/>
      <c r="G138" s="67"/>
      <c r="H138" s="67"/>
      <c r="I138" s="67"/>
      <c r="J138" s="67"/>
      <c r="K138" s="67"/>
      <c r="L138" s="67"/>
      <c r="M138" s="67"/>
      <c r="N138" s="67"/>
      <c r="O138" s="67"/>
      <c r="P138" s="67"/>
      <c r="Q138" s="67"/>
      <c r="R138" s="67"/>
      <c r="S138" s="67"/>
      <c r="T138" s="67"/>
      <c r="U138" s="67"/>
      <c r="V138" s="68"/>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row>
    <row r="139" spans="2:60" x14ac:dyDescent="0.2">
      <c r="B139" s="67"/>
      <c r="C139" s="67"/>
      <c r="D139" s="67"/>
      <c r="E139" s="67"/>
      <c r="F139" s="67"/>
      <c r="G139" s="67"/>
      <c r="H139" s="67"/>
      <c r="I139" s="67"/>
      <c r="J139" s="67"/>
      <c r="K139" s="67"/>
      <c r="L139" s="67"/>
      <c r="M139" s="67"/>
      <c r="N139" s="67"/>
      <c r="O139" s="67"/>
      <c r="P139" s="67"/>
      <c r="Q139" s="67"/>
      <c r="R139" s="67"/>
      <c r="S139" s="67"/>
      <c r="T139" s="67"/>
      <c r="U139" s="67"/>
      <c r="V139" s="68"/>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row>
    <row r="140" spans="2:60" x14ac:dyDescent="0.2">
      <c r="B140" s="67"/>
      <c r="C140" s="67"/>
      <c r="D140" s="67"/>
      <c r="E140" s="67"/>
      <c r="F140" s="67"/>
      <c r="G140" s="67"/>
      <c r="H140" s="67"/>
      <c r="I140" s="67"/>
      <c r="J140" s="67"/>
      <c r="K140" s="67"/>
      <c r="L140" s="67"/>
      <c r="M140" s="67"/>
      <c r="N140" s="67"/>
      <c r="O140" s="67"/>
      <c r="P140" s="67"/>
      <c r="Q140" s="67"/>
      <c r="R140" s="67"/>
      <c r="S140" s="67"/>
      <c r="T140" s="67"/>
      <c r="U140" s="67"/>
      <c r="V140" s="68"/>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row>
    <row r="141" spans="2:60" x14ac:dyDescent="0.2">
      <c r="B141" s="67"/>
      <c r="C141" s="67"/>
      <c r="D141" s="67"/>
      <c r="E141" s="67"/>
      <c r="F141" s="67"/>
      <c r="G141" s="67"/>
      <c r="H141" s="67"/>
      <c r="I141" s="67"/>
      <c r="J141" s="67"/>
      <c r="K141" s="67"/>
      <c r="L141" s="67"/>
      <c r="M141" s="67"/>
      <c r="N141" s="67"/>
      <c r="O141" s="67"/>
      <c r="P141" s="67"/>
      <c r="Q141" s="67"/>
      <c r="R141" s="67"/>
      <c r="S141" s="67"/>
      <c r="T141" s="67"/>
      <c r="U141" s="67"/>
      <c r="V141" s="68"/>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row>
    <row r="142" spans="2:60" x14ac:dyDescent="0.2">
      <c r="B142" s="67"/>
      <c r="C142" s="67"/>
      <c r="D142" s="67"/>
      <c r="E142" s="67"/>
      <c r="F142" s="67"/>
      <c r="G142" s="67"/>
      <c r="H142" s="67"/>
      <c r="I142" s="67"/>
      <c r="J142" s="67"/>
      <c r="K142" s="67"/>
      <c r="L142" s="67"/>
      <c r="M142" s="67"/>
      <c r="N142" s="67"/>
      <c r="O142" s="67"/>
      <c r="P142" s="67"/>
      <c r="Q142" s="67"/>
      <c r="R142" s="67"/>
      <c r="S142" s="67"/>
      <c r="T142" s="67"/>
      <c r="U142" s="67"/>
      <c r="V142" s="68"/>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row>
    <row r="143" spans="2:60" x14ac:dyDescent="0.2">
      <c r="B143" s="67"/>
      <c r="C143" s="67"/>
      <c r="D143" s="67"/>
      <c r="E143" s="67"/>
      <c r="F143" s="67"/>
      <c r="G143" s="67"/>
      <c r="H143" s="67"/>
      <c r="I143" s="67"/>
      <c r="J143" s="67"/>
      <c r="K143" s="67"/>
      <c r="L143" s="67"/>
      <c r="M143" s="67"/>
      <c r="N143" s="67"/>
      <c r="O143" s="67"/>
      <c r="P143" s="67"/>
      <c r="Q143" s="67"/>
      <c r="R143" s="67"/>
      <c r="S143" s="67"/>
      <c r="T143" s="67"/>
      <c r="U143" s="67"/>
      <c r="V143" s="68"/>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row>
    <row r="144" spans="2:60" x14ac:dyDescent="0.2">
      <c r="B144" s="67"/>
      <c r="C144" s="67"/>
      <c r="D144" s="67"/>
      <c r="E144" s="67"/>
      <c r="F144" s="67"/>
      <c r="G144" s="67"/>
      <c r="H144" s="67"/>
      <c r="I144" s="67"/>
      <c r="J144" s="67"/>
      <c r="K144" s="67"/>
      <c r="L144" s="67"/>
      <c r="M144" s="67"/>
      <c r="N144" s="67"/>
      <c r="O144" s="67"/>
      <c r="P144" s="67"/>
      <c r="Q144" s="67"/>
      <c r="R144" s="67"/>
      <c r="S144" s="67"/>
      <c r="T144" s="67"/>
      <c r="U144" s="67"/>
      <c r="V144" s="68"/>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row>
    <row r="145" spans="2:60" x14ac:dyDescent="0.2">
      <c r="B145" s="67"/>
      <c r="C145" s="67"/>
      <c r="D145" s="67"/>
      <c r="E145" s="67"/>
      <c r="F145" s="67"/>
      <c r="G145" s="67"/>
      <c r="H145" s="67"/>
      <c r="I145" s="67"/>
      <c r="J145" s="67"/>
      <c r="K145" s="67"/>
      <c r="L145" s="67"/>
      <c r="M145" s="67"/>
      <c r="N145" s="67"/>
      <c r="O145" s="67"/>
      <c r="P145" s="67"/>
      <c r="Q145" s="67"/>
      <c r="R145" s="67"/>
      <c r="S145" s="67"/>
      <c r="T145" s="67"/>
      <c r="U145" s="67"/>
      <c r="V145" s="68"/>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row>
    <row r="146" spans="2:60" x14ac:dyDescent="0.2">
      <c r="B146" s="67"/>
      <c r="C146" s="67"/>
      <c r="D146" s="67"/>
      <c r="E146" s="67"/>
      <c r="F146" s="67"/>
      <c r="G146" s="67"/>
      <c r="H146" s="67"/>
      <c r="I146" s="67"/>
      <c r="J146" s="67"/>
      <c r="K146" s="67"/>
      <c r="L146" s="67"/>
      <c r="M146" s="67"/>
      <c r="N146" s="67"/>
      <c r="O146" s="67"/>
      <c r="P146" s="67"/>
      <c r="Q146" s="67"/>
      <c r="R146" s="67"/>
      <c r="S146" s="67"/>
      <c r="T146" s="67"/>
      <c r="U146" s="67"/>
      <c r="V146" s="68"/>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row>
    <row r="147" spans="2:60" x14ac:dyDescent="0.2">
      <c r="B147" s="67"/>
      <c r="C147" s="67"/>
      <c r="D147" s="67"/>
      <c r="E147" s="67"/>
      <c r="F147" s="67"/>
      <c r="G147" s="67"/>
      <c r="H147" s="67"/>
      <c r="I147" s="67"/>
      <c r="J147" s="67"/>
      <c r="K147" s="67"/>
      <c r="L147" s="67"/>
      <c r="M147" s="67"/>
      <c r="N147" s="67"/>
      <c r="O147" s="67"/>
      <c r="P147" s="67"/>
      <c r="Q147" s="67"/>
      <c r="R147" s="67"/>
      <c r="S147" s="67"/>
      <c r="T147" s="67"/>
      <c r="U147" s="67"/>
      <c r="V147" s="68"/>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row>
    <row r="148" spans="2:60" x14ac:dyDescent="0.2">
      <c r="B148" s="67"/>
      <c r="C148" s="67"/>
      <c r="D148" s="67"/>
      <c r="E148" s="67"/>
      <c r="F148" s="67"/>
      <c r="G148" s="67"/>
      <c r="H148" s="67"/>
      <c r="I148" s="67"/>
      <c r="J148" s="67"/>
      <c r="K148" s="67"/>
      <c r="L148" s="67"/>
      <c r="M148" s="67"/>
      <c r="N148" s="67"/>
      <c r="O148" s="67"/>
      <c r="P148" s="67"/>
      <c r="Q148" s="67"/>
      <c r="R148" s="67"/>
      <c r="S148" s="67"/>
      <c r="T148" s="67"/>
      <c r="U148" s="67"/>
      <c r="V148" s="68"/>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row>
    <row r="149" spans="2:60" x14ac:dyDescent="0.2">
      <c r="B149" s="67"/>
      <c r="C149" s="67"/>
      <c r="D149" s="67"/>
      <c r="E149" s="67"/>
      <c r="F149" s="67"/>
      <c r="G149" s="67"/>
      <c r="H149" s="67"/>
      <c r="I149" s="67"/>
      <c r="J149" s="67"/>
      <c r="K149" s="67"/>
      <c r="L149" s="67"/>
      <c r="M149" s="67"/>
      <c r="N149" s="67"/>
      <c r="O149" s="67"/>
      <c r="P149" s="67"/>
      <c r="Q149" s="67"/>
      <c r="R149" s="67"/>
      <c r="S149" s="67"/>
      <c r="T149" s="67"/>
      <c r="U149" s="67"/>
      <c r="V149" s="68"/>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row>
    <row r="150" spans="2:60" x14ac:dyDescent="0.2">
      <c r="B150" s="67"/>
      <c r="C150" s="67"/>
      <c r="D150" s="67"/>
      <c r="E150" s="67"/>
      <c r="F150" s="67"/>
      <c r="G150" s="67"/>
      <c r="H150" s="67"/>
      <c r="I150" s="67"/>
      <c r="J150" s="67"/>
      <c r="K150" s="67"/>
      <c r="L150" s="67"/>
      <c r="M150" s="67"/>
      <c r="N150" s="67"/>
      <c r="O150" s="67"/>
      <c r="P150" s="67"/>
      <c r="Q150" s="67"/>
      <c r="R150" s="67"/>
      <c r="S150" s="67"/>
      <c r="T150" s="67"/>
      <c r="U150" s="67"/>
      <c r="V150" s="68"/>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row>
    <row r="151" spans="2:60" x14ac:dyDescent="0.2">
      <c r="B151" s="67"/>
      <c r="C151" s="67"/>
      <c r="D151" s="67"/>
      <c r="E151" s="67"/>
      <c r="F151" s="67"/>
      <c r="G151" s="67"/>
      <c r="H151" s="67"/>
      <c r="I151" s="67"/>
      <c r="J151" s="67"/>
      <c r="K151" s="67"/>
      <c r="L151" s="67"/>
      <c r="M151" s="67"/>
      <c r="N151" s="67"/>
      <c r="O151" s="67"/>
      <c r="P151" s="67"/>
      <c r="Q151" s="67"/>
      <c r="R151" s="67"/>
      <c r="S151" s="67"/>
      <c r="T151" s="67"/>
      <c r="U151" s="67"/>
      <c r="V151" s="68"/>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row>
    <row r="152" spans="2:60" x14ac:dyDescent="0.2">
      <c r="B152" s="67"/>
      <c r="C152" s="67"/>
      <c r="D152" s="67"/>
      <c r="E152" s="67"/>
      <c r="F152" s="67"/>
      <c r="G152" s="67"/>
      <c r="H152" s="67"/>
      <c r="I152" s="67"/>
      <c r="J152" s="67"/>
      <c r="K152" s="67"/>
      <c r="L152" s="67"/>
      <c r="M152" s="67"/>
      <c r="N152" s="67"/>
      <c r="O152" s="67"/>
      <c r="P152" s="67"/>
      <c r="Q152" s="67"/>
      <c r="R152" s="67"/>
      <c r="S152" s="67"/>
      <c r="T152" s="67"/>
      <c r="U152" s="67"/>
      <c r="V152" s="68"/>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row>
    <row r="153" spans="2:60" x14ac:dyDescent="0.2">
      <c r="B153" s="67"/>
      <c r="C153" s="67"/>
      <c r="D153" s="67"/>
      <c r="E153" s="67"/>
      <c r="F153" s="67"/>
      <c r="G153" s="67"/>
      <c r="H153" s="67"/>
      <c r="I153" s="67"/>
      <c r="J153" s="67"/>
      <c r="K153" s="67"/>
      <c r="L153" s="67"/>
      <c r="M153" s="67"/>
      <c r="N153" s="67"/>
      <c r="O153" s="67"/>
      <c r="P153" s="67"/>
      <c r="Q153" s="67"/>
      <c r="R153" s="67"/>
      <c r="S153" s="67"/>
      <c r="T153" s="67"/>
      <c r="U153" s="67"/>
      <c r="V153" s="68"/>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row>
    <row r="154" spans="2:60" x14ac:dyDescent="0.2">
      <c r="B154" s="67"/>
      <c r="C154" s="67"/>
      <c r="D154" s="67"/>
      <c r="E154" s="67"/>
      <c r="F154" s="67"/>
      <c r="G154" s="67"/>
      <c r="H154" s="67"/>
      <c r="I154" s="67"/>
      <c r="J154" s="67"/>
      <c r="K154" s="67"/>
      <c r="L154" s="67"/>
      <c r="M154" s="67"/>
      <c r="N154" s="67"/>
      <c r="O154" s="67"/>
      <c r="P154" s="67"/>
      <c r="Q154" s="67"/>
      <c r="R154" s="67"/>
      <c r="S154" s="67"/>
      <c r="T154" s="67"/>
      <c r="U154" s="67"/>
      <c r="V154" s="68"/>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row>
    <row r="155" spans="2:60" x14ac:dyDescent="0.2">
      <c r="B155" s="67"/>
      <c r="C155" s="67"/>
      <c r="D155" s="67"/>
      <c r="E155" s="67"/>
      <c r="F155" s="67"/>
      <c r="G155" s="67"/>
      <c r="H155" s="67"/>
      <c r="I155" s="67"/>
      <c r="J155" s="67"/>
      <c r="K155" s="67"/>
      <c r="L155" s="67"/>
      <c r="M155" s="67"/>
      <c r="N155" s="67"/>
      <c r="O155" s="67"/>
      <c r="P155" s="67"/>
      <c r="Q155" s="67"/>
      <c r="R155" s="67"/>
      <c r="S155" s="67"/>
      <c r="T155" s="67"/>
      <c r="U155" s="67"/>
      <c r="V155" s="68"/>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row>
    <row r="156" spans="2:60" x14ac:dyDescent="0.2">
      <c r="B156" s="67"/>
      <c r="C156" s="67"/>
      <c r="D156" s="67"/>
      <c r="E156" s="67"/>
      <c r="F156" s="67"/>
      <c r="G156" s="67"/>
      <c r="H156" s="67"/>
      <c r="I156" s="67"/>
      <c r="J156" s="67"/>
      <c r="K156" s="67"/>
      <c r="L156" s="67"/>
      <c r="M156" s="67"/>
      <c r="N156" s="67"/>
      <c r="O156" s="67"/>
      <c r="P156" s="67"/>
      <c r="Q156" s="67"/>
      <c r="R156" s="67"/>
      <c r="S156" s="67"/>
      <c r="T156" s="67"/>
      <c r="U156" s="67"/>
      <c r="V156" s="68"/>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row>
    <row r="157" spans="2:60" x14ac:dyDescent="0.2">
      <c r="B157" s="67"/>
      <c r="C157" s="67"/>
      <c r="D157" s="67"/>
      <c r="E157" s="67"/>
      <c r="F157" s="67"/>
      <c r="G157" s="67"/>
      <c r="H157" s="67"/>
      <c r="I157" s="67"/>
      <c r="J157" s="67"/>
      <c r="K157" s="67"/>
      <c r="L157" s="67"/>
      <c r="M157" s="67"/>
      <c r="N157" s="67"/>
      <c r="O157" s="67"/>
      <c r="P157" s="67"/>
      <c r="Q157" s="67"/>
      <c r="R157" s="67"/>
      <c r="S157" s="67"/>
      <c r="T157" s="67"/>
      <c r="U157" s="67"/>
      <c r="V157" s="68"/>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row>
    <row r="158" spans="2:60" x14ac:dyDescent="0.2">
      <c r="B158" s="67"/>
      <c r="C158" s="67"/>
      <c r="D158" s="67"/>
      <c r="E158" s="67"/>
      <c r="F158" s="67"/>
      <c r="G158" s="67"/>
      <c r="H158" s="67"/>
      <c r="I158" s="67"/>
      <c r="J158" s="67"/>
      <c r="K158" s="67"/>
      <c r="L158" s="67"/>
      <c r="M158" s="67"/>
      <c r="N158" s="67"/>
      <c r="O158" s="67"/>
      <c r="P158" s="67"/>
      <c r="Q158" s="67"/>
      <c r="R158" s="67"/>
      <c r="S158" s="67"/>
      <c r="T158" s="67"/>
      <c r="U158" s="67"/>
      <c r="V158" s="68"/>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row>
    <row r="159" spans="2:60" x14ac:dyDescent="0.2">
      <c r="B159" s="67"/>
      <c r="C159" s="67"/>
      <c r="D159" s="67"/>
      <c r="E159" s="67"/>
      <c r="F159" s="67"/>
      <c r="G159" s="67"/>
      <c r="H159" s="67"/>
      <c r="I159" s="67"/>
      <c r="J159" s="67"/>
      <c r="K159" s="67"/>
      <c r="L159" s="67"/>
      <c r="M159" s="67"/>
      <c r="N159" s="67"/>
      <c r="O159" s="67"/>
      <c r="P159" s="67"/>
      <c r="Q159" s="67"/>
      <c r="R159" s="67"/>
      <c r="S159" s="67"/>
      <c r="T159" s="67"/>
      <c r="U159" s="67"/>
      <c r="V159" s="68"/>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row>
    <row r="160" spans="2:60" x14ac:dyDescent="0.2">
      <c r="B160" s="67"/>
      <c r="C160" s="67"/>
      <c r="D160" s="67"/>
      <c r="E160" s="67"/>
      <c r="F160" s="67"/>
      <c r="G160" s="67"/>
      <c r="H160" s="67"/>
      <c r="I160" s="67"/>
      <c r="J160" s="67"/>
      <c r="K160" s="67"/>
      <c r="L160" s="67"/>
      <c r="M160" s="67"/>
      <c r="N160" s="67"/>
      <c r="O160" s="67"/>
      <c r="P160" s="67"/>
      <c r="Q160" s="67"/>
      <c r="R160" s="67"/>
      <c r="S160" s="67"/>
      <c r="T160" s="67"/>
      <c r="U160" s="67"/>
      <c r="V160" s="68"/>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row>
    <row r="161" spans="2:60" x14ac:dyDescent="0.2">
      <c r="B161" s="67"/>
      <c r="C161" s="67"/>
      <c r="D161" s="67"/>
      <c r="E161" s="67"/>
      <c r="F161" s="67"/>
      <c r="G161" s="67"/>
      <c r="H161" s="67"/>
      <c r="I161" s="67"/>
      <c r="J161" s="67"/>
      <c r="K161" s="67"/>
      <c r="L161" s="67"/>
      <c r="M161" s="67"/>
      <c r="N161" s="67"/>
      <c r="O161" s="67"/>
      <c r="P161" s="67"/>
      <c r="Q161" s="67"/>
      <c r="R161" s="67"/>
      <c r="S161" s="67"/>
      <c r="T161" s="67"/>
      <c r="U161" s="67"/>
      <c r="V161" s="68"/>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row>
    <row r="162" spans="2:60" x14ac:dyDescent="0.2">
      <c r="B162" s="67"/>
      <c r="C162" s="67"/>
      <c r="D162" s="67"/>
      <c r="E162" s="67"/>
      <c r="F162" s="67"/>
      <c r="G162" s="67"/>
      <c r="H162" s="67"/>
      <c r="I162" s="67"/>
      <c r="J162" s="67"/>
      <c r="K162" s="67"/>
      <c r="L162" s="67"/>
      <c r="M162" s="67"/>
      <c r="N162" s="67"/>
      <c r="O162" s="67"/>
      <c r="P162" s="67"/>
      <c r="Q162" s="67"/>
      <c r="R162" s="67"/>
      <c r="S162" s="67"/>
      <c r="T162" s="67"/>
      <c r="U162" s="67"/>
      <c r="V162" s="68"/>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row>
    <row r="163" spans="2:60" x14ac:dyDescent="0.2">
      <c r="B163" s="67"/>
      <c r="C163" s="67"/>
      <c r="D163" s="67"/>
      <c r="E163" s="67"/>
      <c r="F163" s="67"/>
      <c r="G163" s="67"/>
      <c r="H163" s="67"/>
      <c r="I163" s="67"/>
      <c r="J163" s="67"/>
      <c r="K163" s="67"/>
      <c r="L163" s="67"/>
      <c r="M163" s="67"/>
      <c r="N163" s="67"/>
      <c r="O163" s="67"/>
      <c r="P163" s="67"/>
      <c r="Q163" s="67"/>
      <c r="R163" s="67"/>
      <c r="S163" s="67"/>
      <c r="T163" s="67"/>
      <c r="U163" s="67"/>
      <c r="V163" s="68"/>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row>
    <row r="164" spans="2:60" x14ac:dyDescent="0.2">
      <c r="B164" s="67"/>
      <c r="C164" s="67"/>
      <c r="D164" s="67"/>
      <c r="E164" s="67"/>
      <c r="F164" s="67"/>
      <c r="G164" s="67"/>
      <c r="H164" s="67"/>
      <c r="I164" s="67"/>
      <c r="J164" s="67"/>
      <c r="K164" s="67"/>
      <c r="L164" s="67"/>
      <c r="M164" s="67"/>
      <c r="N164" s="67"/>
      <c r="O164" s="67"/>
      <c r="P164" s="67"/>
      <c r="Q164" s="67"/>
      <c r="R164" s="67"/>
      <c r="S164" s="67"/>
      <c r="T164" s="67"/>
      <c r="U164" s="67"/>
      <c r="V164" s="68"/>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row>
    <row r="165" spans="2:60" x14ac:dyDescent="0.2">
      <c r="B165" s="67"/>
      <c r="C165" s="67"/>
      <c r="D165" s="67"/>
      <c r="E165" s="67"/>
      <c r="F165" s="67"/>
      <c r="G165" s="67"/>
      <c r="H165" s="67"/>
      <c r="I165" s="67"/>
      <c r="J165" s="67"/>
      <c r="K165" s="67"/>
      <c r="L165" s="67"/>
      <c r="M165" s="67"/>
      <c r="N165" s="67"/>
      <c r="O165" s="67"/>
      <c r="P165" s="67"/>
      <c r="Q165" s="67"/>
      <c r="R165" s="67"/>
      <c r="S165" s="67"/>
      <c r="T165" s="67"/>
      <c r="U165" s="67"/>
      <c r="V165" s="68"/>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row>
    <row r="166" spans="2:60" x14ac:dyDescent="0.2">
      <c r="B166" s="67"/>
      <c r="C166" s="67"/>
      <c r="D166" s="67"/>
      <c r="E166" s="67"/>
      <c r="F166" s="67"/>
      <c r="G166" s="67"/>
      <c r="H166" s="67"/>
      <c r="I166" s="67"/>
      <c r="J166" s="67"/>
      <c r="K166" s="67"/>
      <c r="L166" s="67"/>
      <c r="M166" s="67"/>
      <c r="N166" s="67"/>
      <c r="O166" s="67"/>
      <c r="P166" s="67"/>
      <c r="Q166" s="67"/>
      <c r="R166" s="67"/>
      <c r="S166" s="67"/>
      <c r="T166" s="67"/>
      <c r="U166" s="67"/>
      <c r="V166" s="68"/>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row>
    <row r="167" spans="2:60" x14ac:dyDescent="0.2">
      <c r="B167" s="67"/>
      <c r="C167" s="67"/>
      <c r="D167" s="67"/>
      <c r="E167" s="67"/>
      <c r="F167" s="67"/>
      <c r="G167" s="67"/>
      <c r="H167" s="67"/>
      <c r="I167" s="67"/>
      <c r="J167" s="67"/>
      <c r="K167" s="67"/>
      <c r="L167" s="67"/>
      <c r="M167" s="67"/>
      <c r="N167" s="67"/>
      <c r="O167" s="67"/>
      <c r="P167" s="67"/>
      <c r="Q167" s="67"/>
      <c r="R167" s="67"/>
      <c r="S167" s="67"/>
      <c r="T167" s="67"/>
      <c r="U167" s="67"/>
      <c r="V167" s="68"/>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row>
    <row r="168" spans="2:60" x14ac:dyDescent="0.2">
      <c r="B168" s="67"/>
      <c r="C168" s="67"/>
      <c r="D168" s="67"/>
      <c r="E168" s="67"/>
      <c r="F168" s="67"/>
      <c r="G168" s="67"/>
      <c r="H168" s="67"/>
      <c r="I168" s="67"/>
      <c r="J168" s="67"/>
      <c r="K168" s="67"/>
      <c r="L168" s="67"/>
      <c r="M168" s="67"/>
      <c r="N168" s="67"/>
      <c r="O168" s="67"/>
      <c r="P168" s="67"/>
      <c r="Q168" s="67"/>
      <c r="R168" s="67"/>
      <c r="S168" s="67"/>
      <c r="T168" s="67"/>
      <c r="U168" s="67"/>
      <c r="V168" s="68"/>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row>
    <row r="169" spans="2:60" x14ac:dyDescent="0.2">
      <c r="B169" s="67"/>
      <c r="C169" s="67"/>
      <c r="D169" s="67"/>
      <c r="E169" s="67"/>
      <c r="F169" s="67"/>
      <c r="G169" s="67"/>
      <c r="H169" s="67"/>
      <c r="I169" s="67"/>
      <c r="J169" s="67"/>
      <c r="K169" s="67"/>
      <c r="L169" s="67"/>
      <c r="M169" s="67"/>
      <c r="N169" s="67"/>
      <c r="O169" s="67"/>
      <c r="P169" s="67"/>
      <c r="Q169" s="67"/>
      <c r="R169" s="67"/>
      <c r="S169" s="67"/>
      <c r="T169" s="67"/>
      <c r="U169" s="67"/>
      <c r="V169" s="68"/>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row>
    <row r="170" spans="2:60" x14ac:dyDescent="0.2">
      <c r="B170" s="67"/>
      <c r="C170" s="67"/>
      <c r="D170" s="67"/>
      <c r="E170" s="67"/>
      <c r="F170" s="67"/>
      <c r="G170" s="67"/>
      <c r="H170" s="67"/>
      <c r="I170" s="67"/>
      <c r="J170" s="67"/>
      <c r="K170" s="67"/>
      <c r="L170" s="67"/>
      <c r="M170" s="67"/>
      <c r="N170" s="67"/>
      <c r="O170" s="67"/>
      <c r="P170" s="67"/>
      <c r="Q170" s="67"/>
      <c r="R170" s="67"/>
      <c r="S170" s="67"/>
      <c r="T170" s="67"/>
      <c r="U170" s="67"/>
      <c r="V170" s="68"/>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row>
    <row r="171" spans="2:60" x14ac:dyDescent="0.2">
      <c r="B171" s="67"/>
      <c r="C171" s="67"/>
      <c r="D171" s="67"/>
      <c r="E171" s="67"/>
      <c r="F171" s="67"/>
      <c r="G171" s="67"/>
      <c r="H171" s="67"/>
      <c r="I171" s="67"/>
      <c r="J171" s="67"/>
      <c r="K171" s="67"/>
      <c r="L171" s="67"/>
      <c r="M171" s="67"/>
      <c r="N171" s="67"/>
      <c r="O171" s="67"/>
      <c r="P171" s="67"/>
      <c r="Q171" s="67"/>
      <c r="R171" s="67"/>
      <c r="S171" s="67"/>
      <c r="T171" s="67"/>
      <c r="U171" s="67"/>
      <c r="V171" s="68"/>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row>
    <row r="172" spans="2:60" x14ac:dyDescent="0.2">
      <c r="B172" s="67"/>
      <c r="C172" s="67"/>
      <c r="D172" s="67"/>
      <c r="E172" s="67"/>
      <c r="F172" s="67"/>
      <c r="G172" s="67"/>
      <c r="H172" s="67"/>
      <c r="I172" s="67"/>
      <c r="J172" s="67"/>
      <c r="K172" s="67"/>
      <c r="L172" s="67"/>
      <c r="M172" s="67"/>
      <c r="N172" s="67"/>
      <c r="O172" s="67"/>
      <c r="P172" s="67"/>
      <c r="Q172" s="67"/>
      <c r="R172" s="67"/>
      <c r="S172" s="67"/>
      <c r="T172" s="67"/>
      <c r="U172" s="67"/>
      <c r="V172" s="68"/>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row>
    <row r="173" spans="2:60" x14ac:dyDescent="0.2">
      <c r="B173" s="67"/>
      <c r="C173" s="67"/>
      <c r="D173" s="67"/>
      <c r="E173" s="67"/>
      <c r="F173" s="67"/>
      <c r="G173" s="67"/>
      <c r="H173" s="67"/>
      <c r="I173" s="67"/>
      <c r="J173" s="67"/>
      <c r="K173" s="67"/>
      <c r="L173" s="67"/>
      <c r="M173" s="67"/>
      <c r="N173" s="67"/>
      <c r="O173" s="67"/>
      <c r="P173" s="67"/>
      <c r="Q173" s="67"/>
      <c r="R173" s="67"/>
      <c r="S173" s="67"/>
      <c r="T173" s="67"/>
      <c r="U173" s="67"/>
      <c r="V173" s="68"/>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row>
    <row r="174" spans="2:60" x14ac:dyDescent="0.2">
      <c r="B174" s="67"/>
      <c r="C174" s="67"/>
      <c r="D174" s="67"/>
      <c r="E174" s="67"/>
      <c r="F174" s="67"/>
      <c r="G174" s="67"/>
      <c r="H174" s="67"/>
      <c r="I174" s="67"/>
      <c r="J174" s="67"/>
      <c r="K174" s="67"/>
      <c r="L174" s="67"/>
      <c r="M174" s="67"/>
      <c r="N174" s="67"/>
      <c r="O174" s="67"/>
      <c r="P174" s="67"/>
      <c r="Q174" s="67"/>
      <c r="R174" s="67"/>
      <c r="S174" s="67"/>
      <c r="T174" s="67"/>
      <c r="U174" s="67"/>
      <c r="V174" s="68"/>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row>
    <row r="175" spans="2:60" x14ac:dyDescent="0.2">
      <c r="B175" s="67"/>
      <c r="C175" s="67"/>
      <c r="D175" s="67"/>
      <c r="E175" s="67"/>
      <c r="F175" s="67"/>
      <c r="G175" s="67"/>
      <c r="H175" s="67"/>
      <c r="I175" s="67"/>
      <c r="J175" s="67"/>
      <c r="K175" s="67"/>
      <c r="L175" s="67"/>
      <c r="M175" s="67"/>
      <c r="N175" s="67"/>
      <c r="O175" s="67"/>
      <c r="P175" s="67"/>
      <c r="Q175" s="67"/>
      <c r="R175" s="67"/>
      <c r="S175" s="67"/>
      <c r="T175" s="67"/>
      <c r="U175" s="67"/>
      <c r="V175" s="68"/>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row>
    <row r="176" spans="2:60" x14ac:dyDescent="0.2">
      <c r="B176" s="67"/>
      <c r="C176" s="67"/>
      <c r="D176" s="67"/>
      <c r="E176" s="67"/>
      <c r="F176" s="67"/>
      <c r="G176" s="67"/>
      <c r="H176" s="67"/>
      <c r="I176" s="67"/>
      <c r="J176" s="67"/>
      <c r="K176" s="67"/>
      <c r="L176" s="67"/>
      <c r="M176" s="67"/>
      <c r="N176" s="67"/>
      <c r="O176" s="67"/>
      <c r="P176" s="67"/>
      <c r="Q176" s="67"/>
      <c r="R176" s="67"/>
      <c r="S176" s="67"/>
      <c r="T176" s="67"/>
      <c r="U176" s="67"/>
      <c r="V176" s="68"/>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row>
    <row r="177" spans="2:60" x14ac:dyDescent="0.2">
      <c r="B177" s="67"/>
      <c r="C177" s="67"/>
      <c r="D177" s="67"/>
      <c r="E177" s="67"/>
      <c r="F177" s="67"/>
      <c r="G177" s="67"/>
      <c r="H177" s="67"/>
      <c r="I177" s="67"/>
      <c r="J177" s="67"/>
      <c r="K177" s="67"/>
      <c r="L177" s="67"/>
      <c r="M177" s="67"/>
      <c r="N177" s="67"/>
      <c r="O177" s="67"/>
      <c r="P177" s="67"/>
      <c r="Q177" s="67"/>
      <c r="R177" s="67"/>
      <c r="S177" s="67"/>
      <c r="T177" s="67"/>
      <c r="U177" s="67"/>
      <c r="V177" s="68"/>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row>
    <row r="178" spans="2:60" x14ac:dyDescent="0.2">
      <c r="B178" s="67"/>
      <c r="C178" s="67"/>
      <c r="D178" s="67"/>
      <c r="E178" s="67"/>
      <c r="F178" s="67"/>
      <c r="G178" s="67"/>
      <c r="H178" s="67"/>
      <c r="I178" s="67"/>
      <c r="J178" s="67"/>
      <c r="K178" s="67"/>
      <c r="L178" s="67"/>
      <c r="M178" s="67"/>
      <c r="N178" s="67"/>
      <c r="O178" s="67"/>
      <c r="P178" s="67"/>
      <c r="Q178" s="67"/>
      <c r="R178" s="67"/>
      <c r="S178" s="67"/>
      <c r="T178" s="67"/>
      <c r="U178" s="67"/>
      <c r="V178" s="68"/>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row>
    <row r="179" spans="2:60" x14ac:dyDescent="0.2">
      <c r="B179" s="67"/>
      <c r="C179" s="67"/>
      <c r="D179" s="67"/>
      <c r="E179" s="67"/>
      <c r="F179" s="67"/>
      <c r="G179" s="67"/>
      <c r="H179" s="67"/>
      <c r="I179" s="67"/>
      <c r="J179" s="67"/>
      <c r="K179" s="67"/>
      <c r="L179" s="67"/>
      <c r="M179" s="67"/>
      <c r="N179" s="67"/>
      <c r="O179" s="67"/>
      <c r="P179" s="67"/>
      <c r="Q179" s="67"/>
      <c r="R179" s="67"/>
      <c r="S179" s="67"/>
      <c r="T179" s="67"/>
      <c r="U179" s="67"/>
      <c r="V179" s="68"/>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row>
    <row r="180" spans="2:60" x14ac:dyDescent="0.2">
      <c r="B180" s="67"/>
      <c r="C180" s="67"/>
      <c r="D180" s="67"/>
      <c r="E180" s="67"/>
      <c r="F180" s="67"/>
      <c r="G180" s="67"/>
      <c r="H180" s="67"/>
      <c r="I180" s="67"/>
      <c r="J180" s="67"/>
      <c r="K180" s="67"/>
      <c r="L180" s="67"/>
      <c r="M180" s="67"/>
      <c r="N180" s="67"/>
      <c r="O180" s="67"/>
      <c r="P180" s="67"/>
      <c r="Q180" s="67"/>
      <c r="R180" s="67"/>
      <c r="S180" s="67"/>
      <c r="T180" s="67"/>
      <c r="U180" s="67"/>
      <c r="V180" s="68"/>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row>
    <row r="181" spans="2:60" x14ac:dyDescent="0.2">
      <c r="B181" s="67"/>
      <c r="C181" s="67"/>
      <c r="D181" s="67"/>
      <c r="E181" s="67"/>
      <c r="F181" s="67"/>
      <c r="G181" s="67"/>
      <c r="H181" s="67"/>
      <c r="I181" s="67"/>
      <c r="J181" s="67"/>
      <c r="K181" s="67"/>
      <c r="L181" s="67"/>
      <c r="M181" s="67"/>
      <c r="N181" s="67"/>
      <c r="O181" s="67"/>
      <c r="P181" s="67"/>
      <c r="Q181" s="67"/>
      <c r="R181" s="67"/>
      <c r="S181" s="67"/>
      <c r="T181" s="67"/>
      <c r="U181" s="67"/>
      <c r="V181" s="68"/>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row>
    <row r="182" spans="2:60" x14ac:dyDescent="0.2">
      <c r="B182" s="67"/>
      <c r="C182" s="67"/>
      <c r="D182" s="67"/>
      <c r="E182" s="67"/>
      <c r="F182" s="67"/>
      <c r="G182" s="67"/>
      <c r="H182" s="67"/>
      <c r="I182" s="67"/>
      <c r="J182" s="67"/>
      <c r="K182" s="67"/>
      <c r="L182" s="67"/>
      <c r="M182" s="67"/>
      <c r="N182" s="67"/>
      <c r="O182" s="67"/>
      <c r="P182" s="67"/>
      <c r="Q182" s="67"/>
      <c r="R182" s="67"/>
      <c r="S182" s="67"/>
      <c r="T182" s="67"/>
      <c r="U182" s="67"/>
      <c r="V182" s="68"/>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row>
    <row r="183" spans="2:60" x14ac:dyDescent="0.2">
      <c r="B183" s="67"/>
      <c r="C183" s="67"/>
      <c r="D183" s="67"/>
      <c r="E183" s="67"/>
      <c r="F183" s="67"/>
      <c r="G183" s="67"/>
      <c r="H183" s="67"/>
      <c r="I183" s="67"/>
      <c r="J183" s="67"/>
      <c r="K183" s="67"/>
      <c r="L183" s="67"/>
      <c r="M183" s="67"/>
      <c r="N183" s="67"/>
      <c r="O183" s="67"/>
      <c r="P183" s="67"/>
      <c r="Q183" s="67"/>
      <c r="R183" s="67"/>
      <c r="S183" s="67"/>
      <c r="T183" s="67"/>
      <c r="U183" s="67"/>
      <c r="V183" s="68"/>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row>
    <row r="184" spans="2:60" x14ac:dyDescent="0.2">
      <c r="B184" s="67"/>
      <c r="C184" s="67"/>
      <c r="D184" s="67"/>
      <c r="E184" s="67"/>
      <c r="F184" s="67"/>
      <c r="G184" s="67"/>
      <c r="H184" s="67"/>
      <c r="I184" s="67"/>
      <c r="J184" s="67"/>
      <c r="K184" s="67"/>
      <c r="L184" s="67"/>
      <c r="M184" s="67"/>
      <c r="N184" s="67"/>
      <c r="O184" s="67"/>
      <c r="P184" s="67"/>
      <c r="Q184" s="67"/>
      <c r="R184" s="67"/>
      <c r="S184" s="67"/>
      <c r="T184" s="67"/>
      <c r="U184" s="67"/>
      <c r="V184" s="68"/>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row>
    <row r="185" spans="2:60" x14ac:dyDescent="0.2">
      <c r="B185" s="67"/>
      <c r="C185" s="67"/>
      <c r="D185" s="67"/>
      <c r="E185" s="67"/>
      <c r="F185" s="67"/>
      <c r="G185" s="67"/>
      <c r="H185" s="67"/>
      <c r="I185" s="67"/>
      <c r="J185" s="67"/>
      <c r="K185" s="67"/>
      <c r="L185" s="67"/>
      <c r="M185" s="67"/>
      <c r="N185" s="67"/>
      <c r="O185" s="67"/>
      <c r="P185" s="67"/>
      <c r="Q185" s="67"/>
      <c r="R185" s="67"/>
      <c r="S185" s="67"/>
      <c r="T185" s="67"/>
      <c r="U185" s="67"/>
      <c r="V185" s="68"/>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row>
    <row r="186" spans="2:60" x14ac:dyDescent="0.2">
      <c r="B186" s="67"/>
      <c r="C186" s="67"/>
      <c r="D186" s="67"/>
      <c r="E186" s="67"/>
      <c r="F186" s="67"/>
      <c r="G186" s="67"/>
      <c r="H186" s="67"/>
      <c r="I186" s="67"/>
      <c r="J186" s="67"/>
      <c r="K186" s="67"/>
      <c r="L186" s="67"/>
      <c r="M186" s="67"/>
      <c r="N186" s="67"/>
      <c r="O186" s="67"/>
      <c r="P186" s="67"/>
      <c r="Q186" s="67"/>
      <c r="R186" s="67"/>
      <c r="S186" s="67"/>
      <c r="T186" s="67"/>
      <c r="U186" s="67"/>
      <c r="V186" s="68"/>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row>
    <row r="187" spans="2:60" x14ac:dyDescent="0.2">
      <c r="B187" s="67"/>
      <c r="C187" s="67"/>
      <c r="D187" s="67"/>
      <c r="E187" s="67"/>
      <c r="F187" s="67"/>
      <c r="G187" s="67"/>
      <c r="H187" s="67"/>
      <c r="I187" s="67"/>
      <c r="J187" s="67"/>
      <c r="K187" s="67"/>
      <c r="L187" s="67"/>
      <c r="M187" s="67"/>
      <c r="N187" s="67"/>
      <c r="O187" s="67"/>
      <c r="P187" s="67"/>
      <c r="Q187" s="67"/>
      <c r="R187" s="67"/>
      <c r="S187" s="67"/>
      <c r="T187" s="67"/>
      <c r="U187" s="67"/>
      <c r="V187" s="68"/>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row>
    <row r="188" spans="2:60" x14ac:dyDescent="0.2">
      <c r="B188" s="67"/>
      <c r="C188" s="67"/>
      <c r="D188" s="67"/>
      <c r="E188" s="67"/>
      <c r="F188" s="67"/>
      <c r="G188" s="67"/>
      <c r="H188" s="67"/>
      <c r="I188" s="67"/>
      <c r="J188" s="67"/>
      <c r="K188" s="67"/>
      <c r="L188" s="67"/>
      <c r="M188" s="67"/>
      <c r="N188" s="67"/>
      <c r="O188" s="67"/>
      <c r="P188" s="67"/>
      <c r="Q188" s="67"/>
      <c r="R188" s="67"/>
      <c r="S188" s="67"/>
      <c r="T188" s="67"/>
      <c r="U188" s="67"/>
      <c r="V188" s="68"/>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row>
    <row r="189" spans="2:60" x14ac:dyDescent="0.2">
      <c r="B189" s="67"/>
      <c r="C189" s="67"/>
      <c r="D189" s="67"/>
      <c r="E189" s="67"/>
      <c r="F189" s="67"/>
      <c r="G189" s="67"/>
      <c r="H189" s="67"/>
      <c r="I189" s="67"/>
      <c r="J189" s="67"/>
      <c r="K189" s="67"/>
      <c r="L189" s="67"/>
      <c r="M189" s="67"/>
      <c r="N189" s="67"/>
      <c r="O189" s="67"/>
      <c r="P189" s="67"/>
      <c r="Q189" s="67"/>
      <c r="R189" s="67"/>
      <c r="S189" s="67"/>
      <c r="T189" s="67"/>
      <c r="U189" s="67"/>
      <c r="V189" s="68"/>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row>
    <row r="190" spans="2:60" x14ac:dyDescent="0.2">
      <c r="B190" s="67"/>
      <c r="C190" s="67"/>
      <c r="D190" s="67"/>
      <c r="E190" s="67"/>
      <c r="F190" s="67"/>
      <c r="G190" s="67"/>
      <c r="H190" s="67"/>
      <c r="I190" s="67"/>
      <c r="J190" s="67"/>
      <c r="K190" s="67"/>
      <c r="L190" s="67"/>
      <c r="M190" s="67"/>
      <c r="N190" s="67"/>
      <c r="O190" s="67"/>
      <c r="P190" s="67"/>
      <c r="Q190" s="67"/>
      <c r="R190" s="67"/>
      <c r="S190" s="67"/>
      <c r="T190" s="67"/>
      <c r="U190" s="67"/>
      <c r="V190" s="68"/>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row>
    <row r="191" spans="2:60" x14ac:dyDescent="0.2">
      <c r="B191" s="67"/>
      <c r="C191" s="67"/>
      <c r="D191" s="67"/>
      <c r="E191" s="67"/>
      <c r="F191" s="67"/>
      <c r="G191" s="67"/>
      <c r="H191" s="67"/>
      <c r="I191" s="67"/>
      <c r="J191" s="67"/>
      <c r="K191" s="67"/>
      <c r="L191" s="67"/>
      <c r="M191" s="67"/>
      <c r="N191" s="67"/>
      <c r="O191" s="67"/>
      <c r="P191" s="67"/>
      <c r="Q191" s="67"/>
      <c r="R191" s="67"/>
      <c r="S191" s="67"/>
      <c r="T191" s="67"/>
      <c r="U191" s="67"/>
      <c r="V191" s="68"/>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row>
    <row r="192" spans="2:60" x14ac:dyDescent="0.2">
      <c r="B192" s="67"/>
      <c r="C192" s="67"/>
      <c r="D192" s="67"/>
      <c r="E192" s="67"/>
      <c r="F192" s="67"/>
      <c r="G192" s="67"/>
      <c r="H192" s="67"/>
      <c r="I192" s="67"/>
      <c r="J192" s="67"/>
      <c r="K192" s="67"/>
      <c r="L192" s="67"/>
      <c r="M192" s="67"/>
      <c r="N192" s="67"/>
      <c r="O192" s="67"/>
      <c r="P192" s="67"/>
      <c r="Q192" s="67"/>
      <c r="R192" s="67"/>
      <c r="S192" s="67"/>
      <c r="T192" s="67"/>
      <c r="U192" s="67"/>
      <c r="V192" s="68"/>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row>
    <row r="193" spans="2:60" x14ac:dyDescent="0.2">
      <c r="B193" s="67"/>
      <c r="C193" s="67"/>
      <c r="D193" s="67"/>
      <c r="E193" s="67"/>
      <c r="F193" s="67"/>
      <c r="G193" s="67"/>
      <c r="H193" s="67"/>
      <c r="I193" s="67"/>
      <c r="J193" s="67"/>
      <c r="K193" s="67"/>
      <c r="L193" s="67"/>
      <c r="M193" s="67"/>
      <c r="N193" s="67"/>
      <c r="O193" s="67"/>
      <c r="P193" s="67"/>
      <c r="Q193" s="67"/>
      <c r="R193" s="67"/>
      <c r="S193" s="67"/>
      <c r="T193" s="67"/>
      <c r="U193" s="67"/>
      <c r="V193" s="68"/>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row>
    <row r="194" spans="2:60" x14ac:dyDescent="0.2">
      <c r="B194" s="67"/>
      <c r="C194" s="67"/>
      <c r="D194" s="67"/>
      <c r="E194" s="67"/>
      <c r="F194" s="67"/>
      <c r="G194" s="67"/>
      <c r="H194" s="67"/>
      <c r="I194" s="67"/>
      <c r="J194" s="67"/>
      <c r="K194" s="67"/>
      <c r="L194" s="67"/>
      <c r="M194" s="67"/>
      <c r="N194" s="67"/>
      <c r="O194" s="67"/>
      <c r="P194" s="67"/>
      <c r="Q194" s="67"/>
      <c r="R194" s="67"/>
      <c r="S194" s="67"/>
      <c r="T194" s="67"/>
      <c r="U194" s="67"/>
      <c r="V194" s="68"/>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row>
    <row r="195" spans="2:60" x14ac:dyDescent="0.2">
      <c r="B195" s="67"/>
      <c r="C195" s="67"/>
      <c r="D195" s="67"/>
      <c r="E195" s="67"/>
      <c r="F195" s="67"/>
      <c r="G195" s="67"/>
      <c r="H195" s="67"/>
      <c r="I195" s="67"/>
      <c r="J195" s="67"/>
      <c r="K195" s="67"/>
      <c r="L195" s="67"/>
      <c r="M195" s="67"/>
      <c r="N195" s="67"/>
      <c r="O195" s="67"/>
      <c r="P195" s="67"/>
      <c r="Q195" s="67"/>
      <c r="R195" s="67"/>
      <c r="S195" s="67"/>
      <c r="T195" s="67"/>
      <c r="U195" s="67"/>
      <c r="V195" s="68"/>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row>
    <row r="196" spans="2:60" x14ac:dyDescent="0.2">
      <c r="B196" s="67"/>
      <c r="C196" s="67"/>
      <c r="D196" s="67"/>
      <c r="E196" s="67"/>
      <c r="F196" s="67"/>
      <c r="G196" s="67"/>
      <c r="H196" s="67"/>
      <c r="I196" s="67"/>
      <c r="J196" s="67"/>
      <c r="K196" s="67"/>
      <c r="L196" s="67"/>
      <c r="M196" s="67"/>
      <c r="N196" s="67"/>
      <c r="O196" s="67"/>
      <c r="P196" s="67"/>
      <c r="Q196" s="67"/>
      <c r="R196" s="67"/>
      <c r="S196" s="67"/>
      <c r="T196" s="67"/>
      <c r="U196" s="67"/>
      <c r="V196" s="68"/>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row>
  </sheetData>
  <mergeCells count="701">
    <mergeCell ref="C119:D119"/>
    <mergeCell ref="H119:I119"/>
    <mergeCell ref="K119:L119"/>
    <mergeCell ref="P119:Q119"/>
    <mergeCell ref="R119:S119"/>
    <mergeCell ref="T119:U119"/>
    <mergeCell ref="C118:D118"/>
    <mergeCell ref="H118:I118"/>
    <mergeCell ref="K118:L118"/>
    <mergeCell ref="P118:Q118"/>
    <mergeCell ref="R118:S118"/>
    <mergeCell ref="T118:U118"/>
    <mergeCell ref="C117:D117"/>
    <mergeCell ref="H117:I117"/>
    <mergeCell ref="K117:L117"/>
    <mergeCell ref="P117:Q117"/>
    <mergeCell ref="R117:S117"/>
    <mergeCell ref="T117:U117"/>
    <mergeCell ref="C116:D116"/>
    <mergeCell ref="H116:I116"/>
    <mergeCell ref="K116:L116"/>
    <mergeCell ref="P116:Q116"/>
    <mergeCell ref="R116:S116"/>
    <mergeCell ref="T116:U116"/>
    <mergeCell ref="C115:D115"/>
    <mergeCell ref="H115:I115"/>
    <mergeCell ref="K115:L115"/>
    <mergeCell ref="P115:Q115"/>
    <mergeCell ref="R115:S115"/>
    <mergeCell ref="T115:U115"/>
    <mergeCell ref="C114:D114"/>
    <mergeCell ref="H114:I114"/>
    <mergeCell ref="K114:L114"/>
    <mergeCell ref="P114:Q114"/>
    <mergeCell ref="R114:S114"/>
    <mergeCell ref="T114:U114"/>
    <mergeCell ref="C113:D113"/>
    <mergeCell ref="H113:I113"/>
    <mergeCell ref="K113:L113"/>
    <mergeCell ref="P113:Q113"/>
    <mergeCell ref="R113:S113"/>
    <mergeCell ref="T113:U113"/>
    <mergeCell ref="C112:D112"/>
    <mergeCell ref="H112:I112"/>
    <mergeCell ref="K112:L112"/>
    <mergeCell ref="P112:Q112"/>
    <mergeCell ref="R112:S112"/>
    <mergeCell ref="T112:U112"/>
    <mergeCell ref="C111:D111"/>
    <mergeCell ref="H111:I111"/>
    <mergeCell ref="K111:L111"/>
    <mergeCell ref="P111:Q111"/>
    <mergeCell ref="R111:S111"/>
    <mergeCell ref="T111:U111"/>
    <mergeCell ref="C110:D110"/>
    <mergeCell ref="H110:I110"/>
    <mergeCell ref="K110:L110"/>
    <mergeCell ref="P110:Q110"/>
    <mergeCell ref="R110:S110"/>
    <mergeCell ref="T110:U110"/>
    <mergeCell ref="C109:D109"/>
    <mergeCell ref="H109:I109"/>
    <mergeCell ref="K109:L109"/>
    <mergeCell ref="P109:Q109"/>
    <mergeCell ref="R109:S109"/>
    <mergeCell ref="T109:U109"/>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N7:Q7"/>
    <mergeCell ref="R7:U7"/>
    <mergeCell ref="H8:I8"/>
    <mergeCell ref="K8:L8"/>
    <mergeCell ref="P8:Q8"/>
    <mergeCell ref="R8:S8"/>
    <mergeCell ref="T8:U8"/>
    <mergeCell ref="N4:O4"/>
    <mergeCell ref="P4:Q4"/>
    <mergeCell ref="J5:K5"/>
    <mergeCell ref="L5:M5"/>
    <mergeCell ref="P5:Q5"/>
    <mergeCell ref="B7:B8"/>
    <mergeCell ref="C7:D8"/>
    <mergeCell ref="E7:I7"/>
    <mergeCell ref="J7:L7"/>
    <mergeCell ref="M7:M8"/>
    <mergeCell ref="B4:C4"/>
    <mergeCell ref="D4:E4"/>
    <mergeCell ref="F4:G4"/>
    <mergeCell ref="H4:I4"/>
    <mergeCell ref="J4:K4"/>
    <mergeCell ref="L4:M4"/>
    <mergeCell ref="N2:O2"/>
    <mergeCell ref="P2:Q2"/>
    <mergeCell ref="B3:C3"/>
    <mergeCell ref="D3:I3"/>
    <mergeCell ref="J3:K3"/>
    <mergeCell ref="L3:Q3"/>
    <mergeCell ref="B2:C2"/>
    <mergeCell ref="D2:E2"/>
    <mergeCell ref="F2:G2"/>
    <mergeCell ref="H2:I2"/>
    <mergeCell ref="J2:K2"/>
    <mergeCell ref="L2:M2"/>
  </mergeCells>
  <phoneticPr fontId="2"/>
  <conditionalFormatting sqref="G46">
    <cfRule type="cellIs" dxfId="67" priority="7" stopIfTrue="1" operator="equal">
      <formula>"買"</formula>
    </cfRule>
    <cfRule type="cellIs" dxfId="66" priority="8" stopIfTrue="1" operator="equal">
      <formula>"売"</formula>
    </cfRule>
  </conditionalFormatting>
  <conditionalFormatting sqref="G11 G14:G45 G47:G119">
    <cfRule type="cellIs" dxfId="65" priority="9" stopIfTrue="1" operator="equal">
      <formula>"買"</formula>
    </cfRule>
    <cfRule type="cellIs" dxfId="64" priority="10" stopIfTrue="1" operator="equal">
      <formula>"売"</formula>
    </cfRule>
  </conditionalFormatting>
  <conditionalFormatting sqref="G12">
    <cfRule type="cellIs" dxfId="63" priority="5" stopIfTrue="1" operator="equal">
      <formula>"買"</formula>
    </cfRule>
    <cfRule type="cellIs" dxfId="62" priority="6" stopIfTrue="1" operator="equal">
      <formula>"売"</formula>
    </cfRule>
  </conditionalFormatting>
  <conditionalFormatting sqref="G13">
    <cfRule type="cellIs" dxfId="61" priority="3" stopIfTrue="1" operator="equal">
      <formula>"買"</formula>
    </cfRule>
    <cfRule type="cellIs" dxfId="60" priority="4" stopIfTrue="1" operator="equal">
      <formula>"売"</formula>
    </cfRule>
  </conditionalFormatting>
  <conditionalFormatting sqref="G9:G10">
    <cfRule type="cellIs" dxfId="59" priority="1" stopIfTrue="1" operator="equal">
      <formula>"買"</formula>
    </cfRule>
    <cfRule type="cellIs" dxfId="58" priority="2" stopIfTrue="1" operator="equal">
      <formula>"売"</formula>
    </cfRule>
  </conditionalFormatting>
  <dataValidations count="1">
    <dataValidation type="list" allowBlank="1" showInputMessage="1" showErrorMessage="1" sqref="G9:G119" xr:uid="{9C3439B5-8A33-45F6-AE30-323B441303B6}">
      <formula1>"買,売"</formula1>
    </dataValidation>
  </dataValidation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677BD-A24F-4934-9EAA-9DC4561617F3}">
  <dimension ref="A1:N147"/>
  <sheetViews>
    <sheetView workbookViewId="0">
      <selection activeCell="B43" sqref="B43:N63"/>
    </sheetView>
  </sheetViews>
  <sheetFormatPr defaultRowHeight="14.4" x14ac:dyDescent="0.2"/>
  <cols>
    <col min="1" max="1" width="7.44140625" style="35" customWidth="1"/>
    <col min="2" max="2" width="8.109375" customWidth="1"/>
  </cols>
  <sheetData>
    <row r="1" spans="1:14" ht="14.4" customHeight="1" x14ac:dyDescent="0.2">
      <c r="A1" s="186" t="s">
        <v>115</v>
      </c>
      <c r="B1" s="145"/>
      <c r="C1" s="145"/>
      <c r="D1" s="145"/>
      <c r="E1" s="145"/>
      <c r="F1" s="145"/>
      <c r="G1" s="145"/>
      <c r="H1" s="145"/>
      <c r="I1" s="145"/>
      <c r="J1" s="145"/>
      <c r="K1" s="145"/>
      <c r="L1" s="145"/>
      <c r="M1" s="145"/>
      <c r="N1" s="145"/>
    </row>
    <row r="2" spans="1:14" ht="14.4" customHeight="1" x14ac:dyDescent="0.2">
      <c r="A2" s="186"/>
      <c r="B2" s="145"/>
      <c r="C2" s="145"/>
      <c r="D2" s="145"/>
      <c r="E2" s="145"/>
      <c r="F2" s="145"/>
      <c r="G2" s="145"/>
      <c r="H2" s="145"/>
      <c r="I2" s="145"/>
      <c r="J2" s="145"/>
      <c r="K2" s="145"/>
      <c r="L2" s="145"/>
      <c r="M2" s="145"/>
      <c r="N2" s="145"/>
    </row>
    <row r="3" spans="1:14" ht="14.4" customHeight="1" x14ac:dyDescent="0.2">
      <c r="A3" s="186"/>
      <c r="B3" s="145"/>
      <c r="C3" s="145"/>
      <c r="D3" s="145"/>
      <c r="E3" s="145"/>
      <c r="F3" s="145"/>
      <c r="G3" s="145"/>
      <c r="H3" s="145"/>
      <c r="I3" s="145"/>
      <c r="J3" s="145"/>
      <c r="K3" s="145"/>
      <c r="L3" s="145"/>
      <c r="M3" s="145"/>
      <c r="N3" s="145"/>
    </row>
    <row r="4" spans="1:14" ht="14.4" customHeight="1" x14ac:dyDescent="0.2">
      <c r="A4" s="186"/>
      <c r="B4" s="145"/>
      <c r="C4" s="145"/>
      <c r="D4" s="145"/>
      <c r="E4" s="145"/>
      <c r="F4" s="145"/>
      <c r="G4" s="145"/>
      <c r="H4" s="145"/>
      <c r="I4" s="145"/>
      <c r="J4" s="145"/>
      <c r="K4" s="145"/>
      <c r="L4" s="145"/>
      <c r="M4" s="145"/>
      <c r="N4" s="145"/>
    </row>
    <row r="5" spans="1:14" ht="14.4" customHeight="1" x14ac:dyDescent="0.2">
      <c r="A5" s="186"/>
      <c r="B5" s="145"/>
      <c r="C5" s="145"/>
      <c r="D5" s="145"/>
      <c r="E5" s="145"/>
      <c r="F5" s="145"/>
      <c r="G5" s="145"/>
      <c r="H5" s="145"/>
      <c r="I5" s="145"/>
      <c r="J5" s="145"/>
      <c r="K5" s="145"/>
      <c r="L5" s="145"/>
      <c r="M5" s="145"/>
      <c r="N5" s="145"/>
    </row>
    <row r="6" spans="1:14" ht="14.4" customHeight="1" x14ac:dyDescent="0.2">
      <c r="A6" s="186"/>
      <c r="B6" s="145"/>
      <c r="C6" s="145"/>
      <c r="D6" s="145"/>
      <c r="E6" s="145"/>
      <c r="F6" s="145"/>
      <c r="G6" s="145"/>
      <c r="H6" s="145"/>
      <c r="I6" s="145"/>
      <c r="J6" s="145"/>
      <c r="K6" s="145"/>
      <c r="L6" s="145"/>
      <c r="M6" s="145"/>
      <c r="N6" s="145"/>
    </row>
    <row r="7" spans="1:14" ht="14.4" customHeight="1" x14ac:dyDescent="0.2">
      <c r="A7" s="186"/>
      <c r="B7" s="145"/>
      <c r="C7" s="145"/>
      <c r="D7" s="145"/>
      <c r="E7" s="145"/>
      <c r="F7" s="145"/>
      <c r="G7" s="145"/>
      <c r="H7" s="145"/>
      <c r="I7" s="145"/>
      <c r="J7" s="145"/>
      <c r="K7" s="145"/>
      <c r="L7" s="145"/>
      <c r="M7" s="145"/>
      <c r="N7" s="145"/>
    </row>
    <row r="8" spans="1:14" ht="14.4" customHeight="1" x14ac:dyDescent="0.2">
      <c r="A8" s="186"/>
      <c r="B8" s="145"/>
      <c r="C8" s="145"/>
      <c r="D8" s="145"/>
      <c r="E8" s="145"/>
      <c r="F8" s="145"/>
      <c r="G8" s="145"/>
      <c r="H8" s="145"/>
      <c r="I8" s="145"/>
      <c r="J8" s="145"/>
      <c r="K8" s="145"/>
      <c r="L8" s="145"/>
      <c r="M8" s="145"/>
      <c r="N8" s="145"/>
    </row>
    <row r="9" spans="1:14" ht="14.4" customHeight="1" x14ac:dyDescent="0.2">
      <c r="A9" s="186"/>
      <c r="B9" s="145"/>
      <c r="C9" s="145"/>
      <c r="D9" s="145"/>
      <c r="E9" s="145"/>
      <c r="F9" s="145"/>
      <c r="G9" s="145"/>
      <c r="H9" s="145"/>
      <c r="I9" s="145"/>
      <c r="J9" s="145"/>
      <c r="K9" s="145"/>
      <c r="L9" s="145"/>
      <c r="M9" s="145"/>
      <c r="N9" s="145"/>
    </row>
    <row r="10" spans="1:14" ht="14.4" customHeight="1" x14ac:dyDescent="0.2">
      <c r="A10" s="186"/>
      <c r="B10" s="145"/>
      <c r="C10" s="145"/>
      <c r="D10" s="145"/>
      <c r="E10" s="145"/>
      <c r="F10" s="145"/>
      <c r="G10" s="145"/>
      <c r="H10" s="145"/>
      <c r="I10" s="145"/>
      <c r="J10" s="145"/>
      <c r="K10" s="145"/>
      <c r="L10" s="145"/>
      <c r="M10" s="145"/>
      <c r="N10" s="145"/>
    </row>
    <row r="11" spans="1:14" ht="14.4" customHeight="1" x14ac:dyDescent="0.2">
      <c r="A11" s="186"/>
      <c r="B11" s="145"/>
      <c r="C11" s="145"/>
      <c r="D11" s="145"/>
      <c r="E11" s="145"/>
      <c r="F11" s="145"/>
      <c r="G11" s="145"/>
      <c r="H11" s="145"/>
      <c r="I11" s="145"/>
      <c r="J11" s="145"/>
      <c r="K11" s="145"/>
      <c r="L11" s="145"/>
      <c r="M11" s="145"/>
      <c r="N11" s="145"/>
    </row>
    <row r="12" spans="1:14" ht="14.4" customHeight="1" x14ac:dyDescent="0.2">
      <c r="A12" s="186"/>
      <c r="B12" s="145"/>
      <c r="C12" s="145"/>
      <c r="D12" s="145"/>
      <c r="E12" s="145"/>
      <c r="F12" s="145"/>
      <c r="G12" s="145"/>
      <c r="H12" s="145"/>
      <c r="I12" s="145"/>
      <c r="J12" s="145"/>
      <c r="K12" s="145"/>
      <c r="L12" s="145"/>
      <c r="M12" s="145"/>
      <c r="N12" s="145"/>
    </row>
    <row r="13" spans="1:14" ht="14.4" customHeight="1" x14ac:dyDescent="0.2">
      <c r="A13" s="186"/>
      <c r="B13" s="145"/>
      <c r="C13" s="145"/>
      <c r="D13" s="145"/>
      <c r="E13" s="145"/>
      <c r="F13" s="145"/>
      <c r="G13" s="145"/>
      <c r="H13" s="145"/>
      <c r="I13" s="145"/>
      <c r="J13" s="145"/>
      <c r="K13" s="145"/>
      <c r="L13" s="145"/>
      <c r="M13" s="145"/>
      <c r="N13" s="145"/>
    </row>
    <row r="14" spans="1:14" ht="14.4" customHeight="1" x14ac:dyDescent="0.2">
      <c r="A14" s="186"/>
      <c r="B14" s="145"/>
      <c r="C14" s="145"/>
      <c r="D14" s="145"/>
      <c r="E14" s="145"/>
      <c r="F14" s="145"/>
      <c r="G14" s="145"/>
      <c r="H14" s="145"/>
      <c r="I14" s="145"/>
      <c r="J14" s="145"/>
      <c r="K14" s="145"/>
      <c r="L14" s="145"/>
      <c r="M14" s="145"/>
      <c r="N14" s="145"/>
    </row>
    <row r="15" spans="1:14" ht="14.4" customHeight="1" x14ac:dyDescent="0.2">
      <c r="A15" s="186"/>
      <c r="B15" s="145"/>
      <c r="C15" s="145"/>
      <c r="D15" s="145"/>
      <c r="E15" s="145"/>
      <c r="F15" s="145"/>
      <c r="G15" s="145"/>
      <c r="H15" s="145"/>
      <c r="I15" s="145"/>
      <c r="J15" s="145"/>
      <c r="K15" s="145"/>
      <c r="L15" s="145"/>
      <c r="M15" s="145"/>
      <c r="N15" s="145"/>
    </row>
    <row r="16" spans="1:14" ht="14.4" customHeight="1" x14ac:dyDescent="0.2">
      <c r="A16" s="186"/>
      <c r="B16" s="145"/>
      <c r="C16" s="145"/>
      <c r="D16" s="145"/>
      <c r="E16" s="145"/>
      <c r="F16" s="145"/>
      <c r="G16" s="145"/>
      <c r="H16" s="145"/>
      <c r="I16" s="145"/>
      <c r="J16" s="145"/>
      <c r="K16" s="145"/>
      <c r="L16" s="145"/>
      <c r="M16" s="145"/>
      <c r="N16" s="145"/>
    </row>
    <row r="17" spans="1:14" ht="14.4" customHeight="1" x14ac:dyDescent="0.2">
      <c r="A17" s="186"/>
      <c r="B17" s="145"/>
      <c r="C17" s="145"/>
      <c r="D17" s="145"/>
      <c r="E17" s="145"/>
      <c r="F17" s="145"/>
      <c r="G17" s="145"/>
      <c r="H17" s="145"/>
      <c r="I17" s="145"/>
      <c r="J17" s="145"/>
      <c r="K17" s="145"/>
      <c r="L17" s="145"/>
      <c r="M17" s="145"/>
      <c r="N17" s="145"/>
    </row>
    <row r="18" spans="1:14" ht="14.4" customHeight="1" x14ac:dyDescent="0.2">
      <c r="A18" s="186"/>
      <c r="B18" s="145"/>
      <c r="C18" s="145"/>
      <c r="D18" s="145"/>
      <c r="E18" s="145"/>
      <c r="F18" s="145"/>
      <c r="G18" s="145"/>
      <c r="H18" s="145"/>
      <c r="I18" s="145"/>
      <c r="J18" s="145"/>
      <c r="K18" s="145"/>
      <c r="L18" s="145"/>
      <c r="M18" s="145"/>
      <c r="N18" s="145"/>
    </row>
    <row r="19" spans="1:14" ht="14.4" customHeight="1" x14ac:dyDescent="0.2">
      <c r="A19" s="186"/>
      <c r="B19" s="145"/>
      <c r="C19" s="145"/>
      <c r="D19" s="145"/>
      <c r="E19" s="145"/>
      <c r="F19" s="145"/>
      <c r="G19" s="145"/>
      <c r="H19" s="145"/>
      <c r="I19" s="145"/>
      <c r="J19" s="145"/>
      <c r="K19" s="145"/>
      <c r="L19" s="145"/>
      <c r="M19" s="145"/>
      <c r="N19" s="145"/>
    </row>
    <row r="20" spans="1:14" ht="14.4" customHeight="1" x14ac:dyDescent="0.2">
      <c r="A20" s="186"/>
      <c r="B20" s="145"/>
      <c r="C20" s="145"/>
      <c r="D20" s="145"/>
      <c r="E20" s="145"/>
      <c r="F20" s="145"/>
      <c r="G20" s="145"/>
      <c r="H20" s="145"/>
      <c r="I20" s="145"/>
      <c r="J20" s="145"/>
      <c r="K20" s="145"/>
      <c r="L20" s="145"/>
      <c r="M20" s="145"/>
      <c r="N20" s="145"/>
    </row>
    <row r="21" spans="1:14" ht="14.4" customHeight="1" x14ac:dyDescent="0.2">
      <c r="A21" s="186"/>
      <c r="B21" s="145"/>
      <c r="C21" s="145"/>
      <c r="D21" s="145"/>
      <c r="E21" s="145"/>
      <c r="F21" s="145"/>
      <c r="G21" s="145"/>
      <c r="H21" s="145"/>
      <c r="I21" s="145"/>
      <c r="J21" s="145"/>
      <c r="K21" s="145"/>
      <c r="L21" s="145"/>
      <c r="M21" s="145"/>
      <c r="N21" s="145"/>
    </row>
    <row r="22" spans="1:14" ht="13.2" x14ac:dyDescent="0.2">
      <c r="A22" s="186" t="s">
        <v>116</v>
      </c>
      <c r="B22" s="145"/>
      <c r="C22" s="145"/>
      <c r="D22" s="145"/>
      <c r="E22" s="145"/>
      <c r="F22" s="145"/>
      <c r="G22" s="145"/>
      <c r="H22" s="145"/>
      <c r="I22" s="145"/>
      <c r="J22" s="145"/>
      <c r="K22" s="145"/>
      <c r="L22" s="145"/>
      <c r="M22" s="145"/>
      <c r="N22" s="145"/>
    </row>
    <row r="23" spans="1:14" ht="13.2" x14ac:dyDescent="0.2">
      <c r="A23" s="186"/>
      <c r="B23" s="145"/>
      <c r="C23" s="145"/>
      <c r="D23" s="145"/>
      <c r="E23" s="145"/>
      <c r="F23" s="145"/>
      <c r="G23" s="145"/>
      <c r="H23" s="145"/>
      <c r="I23" s="145"/>
      <c r="J23" s="145"/>
      <c r="K23" s="145"/>
      <c r="L23" s="145"/>
      <c r="M23" s="145"/>
      <c r="N23" s="145"/>
    </row>
    <row r="24" spans="1:14" ht="13.2" x14ac:dyDescent="0.2">
      <c r="A24" s="186"/>
      <c r="B24" s="145"/>
      <c r="C24" s="145"/>
      <c r="D24" s="145"/>
      <c r="E24" s="145"/>
      <c r="F24" s="145"/>
      <c r="G24" s="145"/>
      <c r="H24" s="145"/>
      <c r="I24" s="145"/>
      <c r="J24" s="145"/>
      <c r="K24" s="145"/>
      <c r="L24" s="145"/>
      <c r="M24" s="145"/>
      <c r="N24" s="145"/>
    </row>
    <row r="25" spans="1:14" ht="13.2" x14ac:dyDescent="0.2">
      <c r="A25" s="186"/>
      <c r="B25" s="145"/>
      <c r="C25" s="145"/>
      <c r="D25" s="145"/>
      <c r="E25" s="145"/>
      <c r="F25" s="145"/>
      <c r="G25" s="145"/>
      <c r="H25" s="145"/>
      <c r="I25" s="145"/>
      <c r="J25" s="145"/>
      <c r="K25" s="145"/>
      <c r="L25" s="145"/>
      <c r="M25" s="145"/>
      <c r="N25" s="145"/>
    </row>
    <row r="26" spans="1:14" ht="13.2" x14ac:dyDescent="0.2">
      <c r="A26" s="186"/>
      <c r="B26" s="145"/>
      <c r="C26" s="145"/>
      <c r="D26" s="145"/>
      <c r="E26" s="145"/>
      <c r="F26" s="145"/>
      <c r="G26" s="145"/>
      <c r="H26" s="145"/>
      <c r="I26" s="145"/>
      <c r="J26" s="145"/>
      <c r="K26" s="145"/>
      <c r="L26" s="145"/>
      <c r="M26" s="145"/>
      <c r="N26" s="145"/>
    </row>
    <row r="27" spans="1:14" ht="13.2" x14ac:dyDescent="0.2">
      <c r="A27" s="186"/>
      <c r="B27" s="145"/>
      <c r="C27" s="145"/>
      <c r="D27" s="145"/>
      <c r="E27" s="145"/>
      <c r="F27" s="145"/>
      <c r="G27" s="145"/>
      <c r="H27" s="145"/>
      <c r="I27" s="145"/>
      <c r="J27" s="145"/>
      <c r="K27" s="145"/>
      <c r="L27" s="145"/>
      <c r="M27" s="145"/>
      <c r="N27" s="145"/>
    </row>
    <row r="28" spans="1:14" ht="13.2" x14ac:dyDescent="0.2">
      <c r="A28" s="186"/>
      <c r="B28" s="145"/>
      <c r="C28" s="145"/>
      <c r="D28" s="145"/>
      <c r="E28" s="145"/>
      <c r="F28" s="145"/>
      <c r="G28" s="145"/>
      <c r="H28" s="145"/>
      <c r="I28" s="145"/>
      <c r="J28" s="145"/>
      <c r="K28" s="145"/>
      <c r="L28" s="145"/>
      <c r="M28" s="145"/>
      <c r="N28" s="145"/>
    </row>
    <row r="29" spans="1:14" ht="13.2" x14ac:dyDescent="0.2">
      <c r="A29" s="186"/>
      <c r="B29" s="145"/>
      <c r="C29" s="145"/>
      <c r="D29" s="145"/>
      <c r="E29" s="145"/>
      <c r="F29" s="145"/>
      <c r="G29" s="145"/>
      <c r="H29" s="145"/>
      <c r="I29" s="145"/>
      <c r="J29" s="145"/>
      <c r="K29" s="145"/>
      <c r="L29" s="145"/>
      <c r="M29" s="145"/>
      <c r="N29" s="145"/>
    </row>
    <row r="30" spans="1:14" ht="13.2" x14ac:dyDescent="0.2">
      <c r="A30" s="186"/>
      <c r="B30" s="145"/>
      <c r="C30" s="145"/>
      <c r="D30" s="145"/>
      <c r="E30" s="145"/>
      <c r="F30" s="145"/>
      <c r="G30" s="145"/>
      <c r="H30" s="145"/>
      <c r="I30" s="145"/>
      <c r="J30" s="145"/>
      <c r="K30" s="145"/>
      <c r="L30" s="145"/>
      <c r="M30" s="145"/>
      <c r="N30" s="145"/>
    </row>
    <row r="31" spans="1:14" ht="13.2" x14ac:dyDescent="0.2">
      <c r="A31" s="186"/>
      <c r="B31" s="145"/>
      <c r="C31" s="145"/>
      <c r="D31" s="145"/>
      <c r="E31" s="145"/>
      <c r="F31" s="145"/>
      <c r="G31" s="145"/>
      <c r="H31" s="145"/>
      <c r="I31" s="145"/>
      <c r="J31" s="145"/>
      <c r="K31" s="145"/>
      <c r="L31" s="145"/>
      <c r="M31" s="145"/>
      <c r="N31" s="145"/>
    </row>
    <row r="32" spans="1:14" ht="13.2" x14ac:dyDescent="0.2">
      <c r="A32" s="186"/>
      <c r="B32" s="145"/>
      <c r="C32" s="145"/>
      <c r="D32" s="145"/>
      <c r="E32" s="145"/>
      <c r="F32" s="145"/>
      <c r="G32" s="145"/>
      <c r="H32" s="145"/>
      <c r="I32" s="145"/>
      <c r="J32" s="145"/>
      <c r="K32" s="145"/>
      <c r="L32" s="145"/>
      <c r="M32" s="145"/>
      <c r="N32" s="145"/>
    </row>
    <row r="33" spans="1:14" ht="13.2" x14ac:dyDescent="0.2">
      <c r="A33" s="186"/>
      <c r="B33" s="145"/>
      <c r="C33" s="145"/>
      <c r="D33" s="145"/>
      <c r="E33" s="145"/>
      <c r="F33" s="145"/>
      <c r="G33" s="145"/>
      <c r="H33" s="145"/>
      <c r="I33" s="145"/>
      <c r="J33" s="145"/>
      <c r="K33" s="145"/>
      <c r="L33" s="145"/>
      <c r="M33" s="145"/>
      <c r="N33" s="145"/>
    </row>
    <row r="34" spans="1:14" ht="13.2" x14ac:dyDescent="0.2">
      <c r="A34" s="186"/>
      <c r="B34" s="145"/>
      <c r="C34" s="145"/>
      <c r="D34" s="145"/>
      <c r="E34" s="145"/>
      <c r="F34" s="145"/>
      <c r="G34" s="145"/>
      <c r="H34" s="145"/>
      <c r="I34" s="145"/>
      <c r="J34" s="145"/>
      <c r="K34" s="145"/>
      <c r="L34" s="145"/>
      <c r="M34" s="145"/>
      <c r="N34" s="145"/>
    </row>
    <row r="35" spans="1:14" ht="13.2" x14ac:dyDescent="0.2">
      <c r="A35" s="186"/>
      <c r="B35" s="145"/>
      <c r="C35" s="145"/>
      <c r="D35" s="145"/>
      <c r="E35" s="145"/>
      <c r="F35" s="145"/>
      <c r="G35" s="145"/>
      <c r="H35" s="145"/>
      <c r="I35" s="145"/>
      <c r="J35" s="145"/>
      <c r="K35" s="145"/>
      <c r="L35" s="145"/>
      <c r="M35" s="145"/>
      <c r="N35" s="145"/>
    </row>
    <row r="36" spans="1:14" ht="13.2" x14ac:dyDescent="0.2">
      <c r="A36" s="186"/>
      <c r="B36" s="145"/>
      <c r="C36" s="145"/>
      <c r="D36" s="145"/>
      <c r="E36" s="145"/>
      <c r="F36" s="145"/>
      <c r="G36" s="145"/>
      <c r="H36" s="145"/>
      <c r="I36" s="145"/>
      <c r="J36" s="145"/>
      <c r="K36" s="145"/>
      <c r="L36" s="145"/>
      <c r="M36" s="145"/>
      <c r="N36" s="145"/>
    </row>
    <row r="37" spans="1:14" ht="13.2" x14ac:dyDescent="0.2">
      <c r="A37" s="186"/>
      <c r="B37" s="145"/>
      <c r="C37" s="145"/>
      <c r="D37" s="145"/>
      <c r="E37" s="145"/>
      <c r="F37" s="145"/>
      <c r="G37" s="145"/>
      <c r="H37" s="145"/>
      <c r="I37" s="145"/>
      <c r="J37" s="145"/>
      <c r="K37" s="145"/>
      <c r="L37" s="145"/>
      <c r="M37" s="145"/>
      <c r="N37" s="145"/>
    </row>
    <row r="38" spans="1:14" ht="13.2" x14ac:dyDescent="0.2">
      <c r="A38" s="186"/>
      <c r="B38" s="145"/>
      <c r="C38" s="145"/>
      <c r="D38" s="145"/>
      <c r="E38" s="145"/>
      <c r="F38" s="145"/>
      <c r="G38" s="145"/>
      <c r="H38" s="145"/>
      <c r="I38" s="145"/>
      <c r="J38" s="145"/>
      <c r="K38" s="145"/>
      <c r="L38" s="145"/>
      <c r="M38" s="145"/>
      <c r="N38" s="145"/>
    </row>
    <row r="39" spans="1:14" ht="13.2" x14ac:dyDescent="0.2">
      <c r="A39" s="186"/>
      <c r="B39" s="145"/>
      <c r="C39" s="145"/>
      <c r="D39" s="145"/>
      <c r="E39" s="145"/>
      <c r="F39" s="145"/>
      <c r="G39" s="145"/>
      <c r="H39" s="145"/>
      <c r="I39" s="145"/>
      <c r="J39" s="145"/>
      <c r="K39" s="145"/>
      <c r="L39" s="145"/>
      <c r="M39" s="145"/>
      <c r="N39" s="145"/>
    </row>
    <row r="40" spans="1:14" ht="13.2" x14ac:dyDescent="0.2">
      <c r="A40" s="186"/>
      <c r="B40" s="145"/>
      <c r="C40" s="145"/>
      <c r="D40" s="145"/>
      <c r="E40" s="145"/>
      <c r="F40" s="145"/>
      <c r="G40" s="145"/>
      <c r="H40" s="145"/>
      <c r="I40" s="145"/>
      <c r="J40" s="145"/>
      <c r="K40" s="145"/>
      <c r="L40" s="145"/>
      <c r="M40" s="145"/>
      <c r="N40" s="145"/>
    </row>
    <row r="41" spans="1:14" ht="13.2" x14ac:dyDescent="0.2">
      <c r="A41" s="186"/>
      <c r="B41" s="145"/>
      <c r="C41" s="145"/>
      <c r="D41" s="145"/>
      <c r="E41" s="145"/>
      <c r="F41" s="145"/>
      <c r="G41" s="145"/>
      <c r="H41" s="145"/>
      <c r="I41" s="145"/>
      <c r="J41" s="145"/>
      <c r="K41" s="145"/>
      <c r="L41" s="145"/>
      <c r="M41" s="145"/>
      <c r="N41" s="145"/>
    </row>
    <row r="42" spans="1:14" ht="29.4" customHeight="1" x14ac:dyDescent="0.2">
      <c r="A42" s="186"/>
      <c r="B42" s="145"/>
      <c r="C42" s="145"/>
      <c r="D42" s="145"/>
      <c r="E42" s="145"/>
      <c r="F42" s="145"/>
      <c r="G42" s="145"/>
      <c r="H42" s="145"/>
      <c r="I42" s="145"/>
      <c r="J42" s="145"/>
      <c r="K42" s="145"/>
      <c r="L42" s="145"/>
      <c r="M42" s="145"/>
      <c r="N42" s="145"/>
    </row>
    <row r="43" spans="1:14" ht="13.2" x14ac:dyDescent="0.2">
      <c r="A43" s="186" t="s">
        <v>92</v>
      </c>
      <c r="B43" s="145"/>
      <c r="C43" s="145"/>
      <c r="D43" s="145"/>
      <c r="E43" s="145"/>
      <c r="F43" s="145"/>
      <c r="G43" s="145"/>
      <c r="H43" s="145"/>
      <c r="I43" s="145"/>
      <c r="J43" s="145"/>
      <c r="K43" s="145"/>
      <c r="L43" s="145"/>
      <c r="M43" s="145"/>
      <c r="N43" s="145"/>
    </row>
    <row r="44" spans="1:14" ht="13.2" x14ac:dyDescent="0.2">
      <c r="A44" s="186"/>
      <c r="B44" s="145"/>
      <c r="C44" s="145"/>
      <c r="D44" s="145"/>
      <c r="E44" s="145"/>
      <c r="F44" s="145"/>
      <c r="G44" s="145"/>
      <c r="H44" s="145"/>
      <c r="I44" s="145"/>
      <c r="J44" s="145"/>
      <c r="K44" s="145"/>
      <c r="L44" s="145"/>
      <c r="M44" s="145"/>
      <c r="N44" s="145"/>
    </row>
    <row r="45" spans="1:14" ht="13.2" x14ac:dyDescent="0.2">
      <c r="A45" s="186"/>
      <c r="B45" s="145"/>
      <c r="C45" s="145"/>
      <c r="D45" s="145"/>
      <c r="E45" s="145"/>
      <c r="F45" s="145"/>
      <c r="G45" s="145"/>
      <c r="H45" s="145"/>
      <c r="I45" s="145"/>
      <c r="J45" s="145"/>
      <c r="K45" s="145"/>
      <c r="L45" s="145"/>
      <c r="M45" s="145"/>
      <c r="N45" s="145"/>
    </row>
    <row r="46" spans="1:14" ht="13.2" x14ac:dyDescent="0.2">
      <c r="A46" s="186"/>
      <c r="B46" s="145"/>
      <c r="C46" s="145"/>
      <c r="D46" s="145"/>
      <c r="E46" s="145"/>
      <c r="F46" s="145"/>
      <c r="G46" s="145"/>
      <c r="H46" s="145"/>
      <c r="I46" s="145"/>
      <c r="J46" s="145"/>
      <c r="K46" s="145"/>
      <c r="L46" s="145"/>
      <c r="M46" s="145"/>
      <c r="N46" s="145"/>
    </row>
    <row r="47" spans="1:14" ht="13.2" x14ac:dyDescent="0.2">
      <c r="A47" s="186"/>
      <c r="B47" s="145"/>
      <c r="C47" s="145"/>
      <c r="D47" s="145"/>
      <c r="E47" s="145"/>
      <c r="F47" s="145"/>
      <c r="G47" s="145"/>
      <c r="H47" s="145"/>
      <c r="I47" s="145"/>
      <c r="J47" s="145"/>
      <c r="K47" s="145"/>
      <c r="L47" s="145"/>
      <c r="M47" s="145"/>
      <c r="N47" s="145"/>
    </row>
    <row r="48" spans="1:14" ht="13.2" x14ac:dyDescent="0.2">
      <c r="A48" s="186"/>
      <c r="B48" s="145"/>
      <c r="C48" s="145"/>
      <c r="D48" s="145"/>
      <c r="E48" s="145"/>
      <c r="F48" s="145"/>
      <c r="G48" s="145"/>
      <c r="H48" s="145"/>
      <c r="I48" s="145"/>
      <c r="J48" s="145"/>
      <c r="K48" s="145"/>
      <c r="L48" s="145"/>
      <c r="M48" s="145"/>
      <c r="N48" s="145"/>
    </row>
    <row r="49" spans="1:14" ht="13.2" x14ac:dyDescent="0.2">
      <c r="A49" s="186"/>
      <c r="B49" s="145"/>
      <c r="C49" s="145"/>
      <c r="D49" s="145"/>
      <c r="E49" s="145"/>
      <c r="F49" s="145"/>
      <c r="G49" s="145"/>
      <c r="H49" s="145"/>
      <c r="I49" s="145"/>
      <c r="J49" s="145"/>
      <c r="K49" s="145"/>
      <c r="L49" s="145"/>
      <c r="M49" s="145"/>
      <c r="N49" s="145"/>
    </row>
    <row r="50" spans="1:14" ht="13.2" x14ac:dyDescent="0.2">
      <c r="A50" s="186"/>
      <c r="B50" s="145"/>
      <c r="C50" s="145"/>
      <c r="D50" s="145"/>
      <c r="E50" s="145"/>
      <c r="F50" s="145"/>
      <c r="G50" s="145"/>
      <c r="H50" s="145"/>
      <c r="I50" s="145"/>
      <c r="J50" s="145"/>
      <c r="K50" s="145"/>
      <c r="L50" s="145"/>
      <c r="M50" s="145"/>
      <c r="N50" s="145"/>
    </row>
    <row r="51" spans="1:14" ht="13.2" x14ac:dyDescent="0.2">
      <c r="A51" s="186"/>
      <c r="B51" s="145"/>
      <c r="C51" s="145"/>
      <c r="D51" s="145"/>
      <c r="E51" s="145"/>
      <c r="F51" s="145"/>
      <c r="G51" s="145"/>
      <c r="H51" s="145"/>
      <c r="I51" s="145"/>
      <c r="J51" s="145"/>
      <c r="K51" s="145"/>
      <c r="L51" s="145"/>
      <c r="M51" s="145"/>
      <c r="N51" s="145"/>
    </row>
    <row r="52" spans="1:14" ht="13.2" x14ac:dyDescent="0.2">
      <c r="A52" s="186"/>
      <c r="B52" s="145"/>
      <c r="C52" s="145"/>
      <c r="D52" s="145"/>
      <c r="E52" s="145"/>
      <c r="F52" s="145"/>
      <c r="G52" s="145"/>
      <c r="H52" s="145"/>
      <c r="I52" s="145"/>
      <c r="J52" s="145"/>
      <c r="K52" s="145"/>
      <c r="L52" s="145"/>
      <c r="M52" s="145"/>
      <c r="N52" s="145"/>
    </row>
    <row r="53" spans="1:14" ht="13.2" x14ac:dyDescent="0.2">
      <c r="A53" s="186"/>
      <c r="B53" s="145"/>
      <c r="C53" s="145"/>
      <c r="D53" s="145"/>
      <c r="E53" s="145"/>
      <c r="F53" s="145"/>
      <c r="G53" s="145"/>
      <c r="H53" s="145"/>
      <c r="I53" s="145"/>
      <c r="J53" s="145"/>
      <c r="K53" s="145"/>
      <c r="L53" s="145"/>
      <c r="M53" s="145"/>
      <c r="N53" s="145"/>
    </row>
    <row r="54" spans="1:14" ht="13.2" x14ac:dyDescent="0.2">
      <c r="A54" s="186"/>
      <c r="B54" s="145"/>
      <c r="C54" s="145"/>
      <c r="D54" s="145"/>
      <c r="E54" s="145"/>
      <c r="F54" s="145"/>
      <c r="G54" s="145"/>
      <c r="H54" s="145"/>
      <c r="I54" s="145"/>
      <c r="J54" s="145"/>
      <c r="K54" s="145"/>
      <c r="L54" s="145"/>
      <c r="M54" s="145"/>
      <c r="N54" s="145"/>
    </row>
    <row r="55" spans="1:14" ht="13.2" x14ac:dyDescent="0.2">
      <c r="A55" s="186"/>
      <c r="B55" s="145"/>
      <c r="C55" s="145"/>
      <c r="D55" s="145"/>
      <c r="E55" s="145"/>
      <c r="F55" s="145"/>
      <c r="G55" s="145"/>
      <c r="H55" s="145"/>
      <c r="I55" s="145"/>
      <c r="J55" s="145"/>
      <c r="K55" s="145"/>
      <c r="L55" s="145"/>
      <c r="M55" s="145"/>
      <c r="N55" s="145"/>
    </row>
    <row r="56" spans="1:14" ht="13.2" x14ac:dyDescent="0.2">
      <c r="A56" s="186"/>
      <c r="B56" s="145"/>
      <c r="C56" s="145"/>
      <c r="D56" s="145"/>
      <c r="E56" s="145"/>
      <c r="F56" s="145"/>
      <c r="G56" s="145"/>
      <c r="H56" s="145"/>
      <c r="I56" s="145"/>
      <c r="J56" s="145"/>
      <c r="K56" s="145"/>
      <c r="L56" s="145"/>
      <c r="M56" s="145"/>
      <c r="N56" s="145"/>
    </row>
    <row r="57" spans="1:14" ht="13.2" x14ac:dyDescent="0.2">
      <c r="A57" s="186"/>
      <c r="B57" s="145"/>
      <c r="C57" s="145"/>
      <c r="D57" s="145"/>
      <c r="E57" s="145"/>
      <c r="F57" s="145"/>
      <c r="G57" s="145"/>
      <c r="H57" s="145"/>
      <c r="I57" s="145"/>
      <c r="J57" s="145"/>
      <c r="K57" s="145"/>
      <c r="L57" s="145"/>
      <c r="M57" s="145"/>
      <c r="N57" s="145"/>
    </row>
    <row r="58" spans="1:14" ht="13.2" x14ac:dyDescent="0.2">
      <c r="A58" s="186"/>
      <c r="B58" s="145"/>
      <c r="C58" s="145"/>
      <c r="D58" s="145"/>
      <c r="E58" s="145"/>
      <c r="F58" s="145"/>
      <c r="G58" s="145"/>
      <c r="H58" s="145"/>
      <c r="I58" s="145"/>
      <c r="J58" s="145"/>
      <c r="K58" s="145"/>
      <c r="L58" s="145"/>
      <c r="M58" s="145"/>
      <c r="N58" s="145"/>
    </row>
    <row r="59" spans="1:14" ht="13.2" x14ac:dyDescent="0.2">
      <c r="A59" s="186"/>
      <c r="B59" s="145"/>
      <c r="C59" s="145"/>
      <c r="D59" s="145"/>
      <c r="E59" s="145"/>
      <c r="F59" s="145"/>
      <c r="G59" s="145"/>
      <c r="H59" s="145"/>
      <c r="I59" s="145"/>
      <c r="J59" s="145"/>
      <c r="K59" s="145"/>
      <c r="L59" s="145"/>
      <c r="M59" s="145"/>
      <c r="N59" s="145"/>
    </row>
    <row r="60" spans="1:14" ht="13.2" x14ac:dyDescent="0.2">
      <c r="A60" s="186"/>
      <c r="B60" s="145"/>
      <c r="C60" s="145"/>
      <c r="D60" s="145"/>
      <c r="E60" s="145"/>
      <c r="F60" s="145"/>
      <c r="G60" s="145"/>
      <c r="H60" s="145"/>
      <c r="I60" s="145"/>
      <c r="J60" s="145"/>
      <c r="K60" s="145"/>
      <c r="L60" s="145"/>
      <c r="M60" s="145"/>
      <c r="N60" s="145"/>
    </row>
    <row r="61" spans="1:14" ht="13.2" x14ac:dyDescent="0.2">
      <c r="A61" s="186"/>
      <c r="B61" s="145"/>
      <c r="C61" s="145"/>
      <c r="D61" s="145"/>
      <c r="E61" s="145"/>
      <c r="F61" s="145"/>
      <c r="G61" s="145"/>
      <c r="H61" s="145"/>
      <c r="I61" s="145"/>
      <c r="J61" s="145"/>
      <c r="K61" s="145"/>
      <c r="L61" s="145"/>
      <c r="M61" s="145"/>
      <c r="N61" s="145"/>
    </row>
    <row r="62" spans="1:14" ht="13.2" x14ac:dyDescent="0.2">
      <c r="A62" s="186"/>
      <c r="B62" s="145"/>
      <c r="C62" s="145"/>
      <c r="D62" s="145"/>
      <c r="E62" s="145"/>
      <c r="F62" s="145"/>
      <c r="G62" s="145"/>
      <c r="H62" s="145"/>
      <c r="I62" s="145"/>
      <c r="J62" s="145"/>
      <c r="K62" s="145"/>
      <c r="L62" s="145"/>
      <c r="M62" s="145"/>
      <c r="N62" s="145"/>
    </row>
    <row r="63" spans="1:14" ht="33" customHeight="1" x14ac:dyDescent="0.2">
      <c r="A63" s="186"/>
      <c r="B63" s="145"/>
      <c r="C63" s="145"/>
      <c r="D63" s="145"/>
      <c r="E63" s="145"/>
      <c r="F63" s="145"/>
      <c r="G63" s="145"/>
      <c r="H63" s="145"/>
      <c r="I63" s="145"/>
      <c r="J63" s="145"/>
      <c r="K63" s="145"/>
      <c r="L63" s="145"/>
      <c r="M63" s="145"/>
      <c r="N63" s="145"/>
    </row>
    <row r="64" spans="1:14" ht="13.2" x14ac:dyDescent="0.2">
      <c r="A64" s="186" t="s">
        <v>94</v>
      </c>
      <c r="B64" s="145"/>
      <c r="C64" s="145"/>
      <c r="D64" s="145"/>
      <c r="E64" s="145"/>
      <c r="F64" s="145"/>
      <c r="G64" s="145"/>
      <c r="H64" s="145"/>
      <c r="I64" s="145"/>
      <c r="J64" s="145"/>
      <c r="K64" s="145"/>
      <c r="L64" s="145"/>
      <c r="M64" s="145"/>
      <c r="N64" s="145"/>
    </row>
    <row r="65" spans="1:14" ht="13.2" x14ac:dyDescent="0.2">
      <c r="A65" s="186"/>
      <c r="B65" s="145"/>
      <c r="C65" s="145"/>
      <c r="D65" s="145"/>
      <c r="E65" s="145"/>
      <c r="F65" s="145"/>
      <c r="G65" s="145"/>
      <c r="H65" s="145"/>
      <c r="I65" s="145"/>
      <c r="J65" s="145"/>
      <c r="K65" s="145"/>
      <c r="L65" s="145"/>
      <c r="M65" s="145"/>
      <c r="N65" s="145"/>
    </row>
    <row r="66" spans="1:14" ht="13.2" x14ac:dyDescent="0.2">
      <c r="A66" s="186"/>
      <c r="B66" s="145"/>
      <c r="C66" s="145"/>
      <c r="D66" s="145"/>
      <c r="E66" s="145"/>
      <c r="F66" s="145"/>
      <c r="G66" s="145"/>
      <c r="H66" s="145"/>
      <c r="I66" s="145"/>
      <c r="J66" s="145"/>
      <c r="K66" s="145"/>
      <c r="L66" s="145"/>
      <c r="M66" s="145"/>
      <c r="N66" s="145"/>
    </row>
    <row r="67" spans="1:14" ht="13.2" x14ac:dyDescent="0.2">
      <c r="A67" s="186"/>
      <c r="B67" s="145"/>
      <c r="C67" s="145"/>
      <c r="D67" s="145"/>
      <c r="E67" s="145"/>
      <c r="F67" s="145"/>
      <c r="G67" s="145"/>
      <c r="H67" s="145"/>
      <c r="I67" s="145"/>
      <c r="J67" s="145"/>
      <c r="K67" s="145"/>
      <c r="L67" s="145"/>
      <c r="M67" s="145"/>
      <c r="N67" s="145"/>
    </row>
    <row r="68" spans="1:14" ht="13.2" x14ac:dyDescent="0.2">
      <c r="A68" s="186"/>
      <c r="B68" s="145"/>
      <c r="C68" s="145"/>
      <c r="D68" s="145"/>
      <c r="E68" s="145"/>
      <c r="F68" s="145"/>
      <c r="G68" s="145"/>
      <c r="H68" s="145"/>
      <c r="I68" s="145"/>
      <c r="J68" s="145"/>
      <c r="K68" s="145"/>
      <c r="L68" s="145"/>
      <c r="M68" s="145"/>
      <c r="N68" s="145"/>
    </row>
    <row r="69" spans="1:14" ht="13.2" x14ac:dyDescent="0.2">
      <c r="A69" s="186"/>
      <c r="B69" s="145"/>
      <c r="C69" s="145"/>
      <c r="D69" s="145"/>
      <c r="E69" s="145"/>
      <c r="F69" s="145"/>
      <c r="G69" s="145"/>
      <c r="H69" s="145"/>
      <c r="I69" s="145"/>
      <c r="J69" s="145"/>
      <c r="K69" s="145"/>
      <c r="L69" s="145"/>
      <c r="M69" s="145"/>
      <c r="N69" s="145"/>
    </row>
    <row r="70" spans="1:14" ht="13.2" x14ac:dyDescent="0.2">
      <c r="A70" s="186"/>
      <c r="B70" s="145"/>
      <c r="C70" s="145"/>
      <c r="D70" s="145"/>
      <c r="E70" s="145"/>
      <c r="F70" s="145"/>
      <c r="G70" s="145"/>
      <c r="H70" s="145"/>
      <c r="I70" s="145"/>
      <c r="J70" s="145"/>
      <c r="K70" s="145"/>
      <c r="L70" s="145"/>
      <c r="M70" s="145"/>
      <c r="N70" s="145"/>
    </row>
    <row r="71" spans="1:14" ht="13.2" x14ac:dyDescent="0.2">
      <c r="A71" s="186"/>
      <c r="B71" s="145"/>
      <c r="C71" s="145"/>
      <c r="D71" s="145"/>
      <c r="E71" s="145"/>
      <c r="F71" s="145"/>
      <c r="G71" s="145"/>
      <c r="H71" s="145"/>
      <c r="I71" s="145"/>
      <c r="J71" s="145"/>
      <c r="K71" s="145"/>
      <c r="L71" s="145"/>
      <c r="M71" s="145"/>
      <c r="N71" s="145"/>
    </row>
    <row r="72" spans="1:14" ht="13.2" x14ac:dyDescent="0.2">
      <c r="A72" s="186"/>
      <c r="B72" s="145"/>
      <c r="C72" s="145"/>
      <c r="D72" s="145"/>
      <c r="E72" s="145"/>
      <c r="F72" s="145"/>
      <c r="G72" s="145"/>
      <c r="H72" s="145"/>
      <c r="I72" s="145"/>
      <c r="J72" s="145"/>
      <c r="K72" s="145"/>
      <c r="L72" s="145"/>
      <c r="M72" s="145"/>
      <c r="N72" s="145"/>
    </row>
    <row r="73" spans="1:14" ht="13.2" x14ac:dyDescent="0.2">
      <c r="A73" s="186"/>
      <c r="B73" s="145"/>
      <c r="C73" s="145"/>
      <c r="D73" s="145"/>
      <c r="E73" s="145"/>
      <c r="F73" s="145"/>
      <c r="G73" s="145"/>
      <c r="H73" s="145"/>
      <c r="I73" s="145"/>
      <c r="J73" s="145"/>
      <c r="K73" s="145"/>
      <c r="L73" s="145"/>
      <c r="M73" s="145"/>
      <c r="N73" s="145"/>
    </row>
    <row r="74" spans="1:14" ht="13.2" x14ac:dyDescent="0.2">
      <c r="A74" s="186"/>
      <c r="B74" s="145"/>
      <c r="C74" s="145"/>
      <c r="D74" s="145"/>
      <c r="E74" s="145"/>
      <c r="F74" s="145"/>
      <c r="G74" s="145"/>
      <c r="H74" s="145"/>
      <c r="I74" s="145"/>
      <c r="J74" s="145"/>
      <c r="K74" s="145"/>
      <c r="L74" s="145"/>
      <c r="M74" s="145"/>
      <c r="N74" s="145"/>
    </row>
    <row r="75" spans="1:14" ht="13.2" x14ac:dyDescent="0.2">
      <c r="A75" s="186"/>
      <c r="B75" s="145"/>
      <c r="C75" s="145"/>
      <c r="D75" s="145"/>
      <c r="E75" s="145"/>
      <c r="F75" s="145"/>
      <c r="G75" s="145"/>
      <c r="H75" s="145"/>
      <c r="I75" s="145"/>
      <c r="J75" s="145"/>
      <c r="K75" s="145"/>
      <c r="L75" s="145"/>
      <c r="M75" s="145"/>
      <c r="N75" s="145"/>
    </row>
    <row r="76" spans="1:14" ht="13.2" x14ac:dyDescent="0.2">
      <c r="A76" s="186"/>
      <c r="B76" s="145"/>
      <c r="C76" s="145"/>
      <c r="D76" s="145"/>
      <c r="E76" s="145"/>
      <c r="F76" s="145"/>
      <c r="G76" s="145"/>
      <c r="H76" s="145"/>
      <c r="I76" s="145"/>
      <c r="J76" s="145"/>
      <c r="K76" s="145"/>
      <c r="L76" s="145"/>
      <c r="M76" s="145"/>
      <c r="N76" s="145"/>
    </row>
    <row r="77" spans="1:14" ht="13.2" x14ac:dyDescent="0.2">
      <c r="A77" s="186"/>
      <c r="B77" s="145"/>
      <c r="C77" s="145"/>
      <c r="D77" s="145"/>
      <c r="E77" s="145"/>
      <c r="F77" s="145"/>
      <c r="G77" s="145"/>
      <c r="H77" s="145"/>
      <c r="I77" s="145"/>
      <c r="J77" s="145"/>
      <c r="K77" s="145"/>
      <c r="L77" s="145"/>
      <c r="M77" s="145"/>
      <c r="N77" s="145"/>
    </row>
    <row r="78" spans="1:14" ht="13.2" x14ac:dyDescent="0.2">
      <c r="A78" s="186"/>
      <c r="B78" s="145"/>
      <c r="C78" s="145"/>
      <c r="D78" s="145"/>
      <c r="E78" s="145"/>
      <c r="F78" s="145"/>
      <c r="G78" s="145"/>
      <c r="H78" s="145"/>
      <c r="I78" s="145"/>
      <c r="J78" s="145"/>
      <c r="K78" s="145"/>
      <c r="L78" s="145"/>
      <c r="M78" s="145"/>
      <c r="N78" s="145"/>
    </row>
    <row r="79" spans="1:14" ht="13.2" x14ac:dyDescent="0.2">
      <c r="A79" s="186"/>
      <c r="B79" s="145"/>
      <c r="C79" s="145"/>
      <c r="D79" s="145"/>
      <c r="E79" s="145"/>
      <c r="F79" s="145"/>
      <c r="G79" s="145"/>
      <c r="H79" s="145"/>
      <c r="I79" s="145"/>
      <c r="J79" s="145"/>
      <c r="K79" s="145"/>
      <c r="L79" s="145"/>
      <c r="M79" s="145"/>
      <c r="N79" s="145"/>
    </row>
    <row r="80" spans="1:14" ht="13.2" x14ac:dyDescent="0.2">
      <c r="A80" s="186"/>
      <c r="B80" s="145"/>
      <c r="C80" s="145"/>
      <c r="D80" s="145"/>
      <c r="E80" s="145"/>
      <c r="F80" s="145"/>
      <c r="G80" s="145"/>
      <c r="H80" s="145"/>
      <c r="I80" s="145"/>
      <c r="J80" s="145"/>
      <c r="K80" s="145"/>
      <c r="L80" s="145"/>
      <c r="M80" s="145"/>
      <c r="N80" s="145"/>
    </row>
    <row r="81" spans="1:14" ht="13.2" x14ac:dyDescent="0.2">
      <c r="A81" s="186"/>
      <c r="B81" s="145"/>
      <c r="C81" s="145"/>
      <c r="D81" s="145"/>
      <c r="E81" s="145"/>
      <c r="F81" s="145"/>
      <c r="G81" s="145"/>
      <c r="H81" s="145"/>
      <c r="I81" s="145"/>
      <c r="J81" s="145"/>
      <c r="K81" s="145"/>
      <c r="L81" s="145"/>
      <c r="M81" s="145"/>
      <c r="N81" s="145"/>
    </row>
    <row r="82" spans="1:14" ht="13.2" x14ac:dyDescent="0.2">
      <c r="A82" s="186"/>
      <c r="B82" s="145"/>
      <c r="C82" s="145"/>
      <c r="D82" s="145"/>
      <c r="E82" s="145"/>
      <c r="F82" s="145"/>
      <c r="G82" s="145"/>
      <c r="H82" s="145"/>
      <c r="I82" s="145"/>
      <c r="J82" s="145"/>
      <c r="K82" s="145"/>
      <c r="L82" s="145"/>
      <c r="M82" s="145"/>
      <c r="N82" s="145"/>
    </row>
    <row r="83" spans="1:14" ht="13.2" x14ac:dyDescent="0.2">
      <c r="A83" s="186"/>
      <c r="B83" s="145"/>
      <c r="C83" s="145"/>
      <c r="D83" s="145"/>
      <c r="E83" s="145"/>
      <c r="F83" s="145"/>
      <c r="G83" s="145"/>
      <c r="H83" s="145"/>
      <c r="I83" s="145"/>
      <c r="J83" s="145"/>
      <c r="K83" s="145"/>
      <c r="L83" s="145"/>
      <c r="M83" s="145"/>
      <c r="N83" s="145"/>
    </row>
    <row r="84" spans="1:14" ht="21" customHeight="1" x14ac:dyDescent="0.2">
      <c r="A84" s="186"/>
      <c r="B84" s="145"/>
      <c r="C84" s="145"/>
      <c r="D84" s="145"/>
      <c r="E84" s="145"/>
      <c r="F84" s="145"/>
      <c r="G84" s="145"/>
      <c r="H84" s="145"/>
      <c r="I84" s="145"/>
      <c r="J84" s="145"/>
      <c r="K84" s="145"/>
      <c r="L84" s="145"/>
      <c r="M84" s="145"/>
      <c r="N84" s="145"/>
    </row>
    <row r="85" spans="1:14" ht="13.2" x14ac:dyDescent="0.2">
      <c r="A85" s="186" t="s">
        <v>93</v>
      </c>
      <c r="B85" s="145"/>
      <c r="C85" s="145"/>
      <c r="D85" s="145"/>
      <c r="E85" s="145"/>
      <c r="F85" s="145"/>
      <c r="G85" s="145"/>
      <c r="H85" s="145"/>
      <c r="I85" s="145"/>
      <c r="J85" s="145"/>
      <c r="K85" s="145"/>
      <c r="L85" s="145"/>
      <c r="M85" s="145"/>
      <c r="N85" s="145"/>
    </row>
    <row r="86" spans="1:14" ht="13.2" x14ac:dyDescent="0.2">
      <c r="A86" s="186"/>
      <c r="B86" s="145"/>
      <c r="C86" s="145"/>
      <c r="D86" s="145"/>
      <c r="E86" s="145"/>
      <c r="F86" s="145"/>
      <c r="G86" s="145"/>
      <c r="H86" s="145"/>
      <c r="I86" s="145"/>
      <c r="J86" s="145"/>
      <c r="K86" s="145"/>
      <c r="L86" s="145"/>
      <c r="M86" s="145"/>
      <c r="N86" s="145"/>
    </row>
    <row r="87" spans="1:14" ht="13.2" x14ac:dyDescent="0.2">
      <c r="A87" s="186"/>
      <c r="B87" s="145"/>
      <c r="C87" s="145"/>
      <c r="D87" s="145"/>
      <c r="E87" s="145"/>
      <c r="F87" s="145"/>
      <c r="G87" s="145"/>
      <c r="H87" s="145"/>
      <c r="I87" s="145"/>
      <c r="J87" s="145"/>
      <c r="K87" s="145"/>
      <c r="L87" s="145"/>
      <c r="M87" s="145"/>
      <c r="N87" s="145"/>
    </row>
    <row r="88" spans="1:14" ht="13.2" x14ac:dyDescent="0.2">
      <c r="A88" s="186"/>
      <c r="B88" s="145"/>
      <c r="C88" s="145"/>
      <c r="D88" s="145"/>
      <c r="E88" s="145"/>
      <c r="F88" s="145"/>
      <c r="G88" s="145"/>
      <c r="H88" s="145"/>
      <c r="I88" s="145"/>
      <c r="J88" s="145"/>
      <c r="K88" s="145"/>
      <c r="L88" s="145"/>
      <c r="M88" s="145"/>
      <c r="N88" s="145"/>
    </row>
    <row r="89" spans="1:14" ht="13.2" x14ac:dyDescent="0.2">
      <c r="A89" s="186"/>
      <c r="B89" s="145"/>
      <c r="C89" s="145"/>
      <c r="D89" s="145"/>
      <c r="E89" s="145"/>
      <c r="F89" s="145"/>
      <c r="G89" s="145"/>
      <c r="H89" s="145"/>
      <c r="I89" s="145"/>
      <c r="J89" s="145"/>
      <c r="K89" s="145"/>
      <c r="L89" s="145"/>
      <c r="M89" s="145"/>
      <c r="N89" s="145"/>
    </row>
    <row r="90" spans="1:14" ht="13.2" x14ac:dyDescent="0.2">
      <c r="A90" s="186"/>
      <c r="B90" s="145"/>
      <c r="C90" s="145"/>
      <c r="D90" s="145"/>
      <c r="E90" s="145"/>
      <c r="F90" s="145"/>
      <c r="G90" s="145"/>
      <c r="H90" s="145"/>
      <c r="I90" s="145"/>
      <c r="J90" s="145"/>
      <c r="K90" s="145"/>
      <c r="L90" s="145"/>
      <c r="M90" s="145"/>
      <c r="N90" s="145"/>
    </row>
    <row r="91" spans="1:14" ht="13.2" x14ac:dyDescent="0.2">
      <c r="A91" s="186"/>
      <c r="B91" s="145"/>
      <c r="C91" s="145"/>
      <c r="D91" s="145"/>
      <c r="E91" s="145"/>
      <c r="F91" s="145"/>
      <c r="G91" s="145"/>
      <c r="H91" s="145"/>
      <c r="I91" s="145"/>
      <c r="J91" s="145"/>
      <c r="K91" s="145"/>
      <c r="L91" s="145"/>
      <c r="M91" s="145"/>
      <c r="N91" s="145"/>
    </row>
    <row r="92" spans="1:14" ht="13.2" x14ac:dyDescent="0.2">
      <c r="A92" s="186"/>
      <c r="B92" s="145"/>
      <c r="C92" s="145"/>
      <c r="D92" s="145"/>
      <c r="E92" s="145"/>
      <c r="F92" s="145"/>
      <c r="G92" s="145"/>
      <c r="H92" s="145"/>
      <c r="I92" s="145"/>
      <c r="J92" s="145"/>
      <c r="K92" s="145"/>
      <c r="L92" s="145"/>
      <c r="M92" s="145"/>
      <c r="N92" s="145"/>
    </row>
    <row r="93" spans="1:14" ht="13.2" x14ac:dyDescent="0.2">
      <c r="A93" s="186"/>
      <c r="B93" s="145"/>
      <c r="C93" s="145"/>
      <c r="D93" s="145"/>
      <c r="E93" s="145"/>
      <c r="F93" s="145"/>
      <c r="G93" s="145"/>
      <c r="H93" s="145"/>
      <c r="I93" s="145"/>
      <c r="J93" s="145"/>
      <c r="K93" s="145"/>
      <c r="L93" s="145"/>
      <c r="M93" s="145"/>
      <c r="N93" s="145"/>
    </row>
    <row r="94" spans="1:14" ht="13.2" x14ac:dyDescent="0.2">
      <c r="A94" s="186"/>
      <c r="B94" s="145"/>
      <c r="C94" s="145"/>
      <c r="D94" s="145"/>
      <c r="E94" s="145"/>
      <c r="F94" s="145"/>
      <c r="G94" s="145"/>
      <c r="H94" s="145"/>
      <c r="I94" s="145"/>
      <c r="J94" s="145"/>
      <c r="K94" s="145"/>
      <c r="L94" s="145"/>
      <c r="M94" s="145"/>
      <c r="N94" s="145"/>
    </row>
    <row r="95" spans="1:14" ht="13.2" x14ac:dyDescent="0.2">
      <c r="A95" s="186"/>
      <c r="B95" s="145"/>
      <c r="C95" s="145"/>
      <c r="D95" s="145"/>
      <c r="E95" s="145"/>
      <c r="F95" s="145"/>
      <c r="G95" s="145"/>
      <c r="H95" s="145"/>
      <c r="I95" s="145"/>
      <c r="J95" s="145"/>
      <c r="K95" s="145"/>
      <c r="L95" s="145"/>
      <c r="M95" s="145"/>
      <c r="N95" s="145"/>
    </row>
    <row r="96" spans="1:14" ht="13.2" x14ac:dyDescent="0.2">
      <c r="A96" s="186"/>
      <c r="B96" s="145"/>
      <c r="C96" s="145"/>
      <c r="D96" s="145"/>
      <c r="E96" s="145"/>
      <c r="F96" s="145"/>
      <c r="G96" s="145"/>
      <c r="H96" s="145"/>
      <c r="I96" s="145"/>
      <c r="J96" s="145"/>
      <c r="K96" s="145"/>
      <c r="L96" s="145"/>
      <c r="M96" s="145"/>
      <c r="N96" s="145"/>
    </row>
    <row r="97" spans="1:14" ht="13.2" x14ac:dyDescent="0.2">
      <c r="A97" s="186"/>
      <c r="B97" s="145"/>
      <c r="C97" s="145"/>
      <c r="D97" s="145"/>
      <c r="E97" s="145"/>
      <c r="F97" s="145"/>
      <c r="G97" s="145"/>
      <c r="H97" s="145"/>
      <c r="I97" s="145"/>
      <c r="J97" s="145"/>
      <c r="K97" s="145"/>
      <c r="L97" s="145"/>
      <c r="M97" s="145"/>
      <c r="N97" s="145"/>
    </row>
    <row r="98" spans="1:14" ht="13.2" x14ac:dyDescent="0.2">
      <c r="A98" s="186"/>
      <c r="B98" s="145"/>
      <c r="C98" s="145"/>
      <c r="D98" s="145"/>
      <c r="E98" s="145"/>
      <c r="F98" s="145"/>
      <c r="G98" s="145"/>
      <c r="H98" s="145"/>
      <c r="I98" s="145"/>
      <c r="J98" s="145"/>
      <c r="K98" s="145"/>
      <c r="L98" s="145"/>
      <c r="M98" s="145"/>
      <c r="N98" s="145"/>
    </row>
    <row r="99" spans="1:14" ht="13.2" x14ac:dyDescent="0.2">
      <c r="A99" s="186"/>
      <c r="B99" s="145"/>
      <c r="C99" s="145"/>
      <c r="D99" s="145"/>
      <c r="E99" s="145"/>
      <c r="F99" s="145"/>
      <c r="G99" s="145"/>
      <c r="H99" s="145"/>
      <c r="I99" s="145"/>
      <c r="J99" s="145"/>
      <c r="K99" s="145"/>
      <c r="L99" s="145"/>
      <c r="M99" s="145"/>
      <c r="N99" s="145"/>
    </row>
    <row r="100" spans="1:14" ht="13.2" x14ac:dyDescent="0.2">
      <c r="A100" s="186"/>
      <c r="B100" s="145"/>
      <c r="C100" s="145"/>
      <c r="D100" s="145"/>
      <c r="E100" s="145"/>
      <c r="F100" s="145"/>
      <c r="G100" s="145"/>
      <c r="H100" s="145"/>
      <c r="I100" s="145"/>
      <c r="J100" s="145"/>
      <c r="K100" s="145"/>
      <c r="L100" s="145"/>
      <c r="M100" s="145"/>
      <c r="N100" s="145"/>
    </row>
    <row r="101" spans="1:14" ht="13.2" x14ac:dyDescent="0.2">
      <c r="A101" s="186"/>
      <c r="B101" s="145"/>
      <c r="C101" s="145"/>
      <c r="D101" s="145"/>
      <c r="E101" s="145"/>
      <c r="F101" s="145"/>
      <c r="G101" s="145"/>
      <c r="H101" s="145"/>
      <c r="I101" s="145"/>
      <c r="J101" s="145"/>
      <c r="K101" s="145"/>
      <c r="L101" s="145"/>
      <c r="M101" s="145"/>
      <c r="N101" s="145"/>
    </row>
    <row r="102" spans="1:14" ht="13.2" x14ac:dyDescent="0.2">
      <c r="A102" s="186"/>
      <c r="B102" s="145"/>
      <c r="C102" s="145"/>
      <c r="D102" s="145"/>
      <c r="E102" s="145"/>
      <c r="F102" s="145"/>
      <c r="G102" s="145"/>
      <c r="H102" s="145"/>
      <c r="I102" s="145"/>
      <c r="J102" s="145"/>
      <c r="K102" s="145"/>
      <c r="L102" s="145"/>
      <c r="M102" s="145"/>
      <c r="N102" s="145"/>
    </row>
    <row r="103" spans="1:14" ht="13.2" x14ac:dyDescent="0.2">
      <c r="A103" s="186"/>
      <c r="B103" s="145"/>
      <c r="C103" s="145"/>
      <c r="D103" s="145"/>
      <c r="E103" s="145"/>
      <c r="F103" s="145"/>
      <c r="G103" s="145"/>
      <c r="H103" s="145"/>
      <c r="I103" s="145"/>
      <c r="J103" s="145"/>
      <c r="K103" s="145"/>
      <c r="L103" s="145"/>
      <c r="M103" s="145"/>
      <c r="N103" s="145"/>
    </row>
    <row r="104" spans="1:14" ht="13.2" x14ac:dyDescent="0.2">
      <c r="A104" s="186"/>
      <c r="B104" s="145"/>
      <c r="C104" s="145"/>
      <c r="D104" s="145"/>
      <c r="E104" s="145"/>
      <c r="F104" s="145"/>
      <c r="G104" s="145"/>
      <c r="H104" s="145"/>
      <c r="I104" s="145"/>
      <c r="J104" s="145"/>
      <c r="K104" s="145"/>
      <c r="L104" s="145"/>
      <c r="M104" s="145"/>
      <c r="N104" s="145"/>
    </row>
    <row r="105" spans="1:14" ht="21.6" customHeight="1" x14ac:dyDescent="0.2">
      <c r="A105" s="186"/>
      <c r="B105" s="145"/>
      <c r="C105" s="145"/>
      <c r="D105" s="145"/>
      <c r="E105" s="145"/>
      <c r="F105" s="145"/>
      <c r="G105" s="145"/>
      <c r="H105" s="145"/>
      <c r="I105" s="145"/>
      <c r="J105" s="145"/>
      <c r="K105" s="145"/>
      <c r="L105" s="145"/>
      <c r="M105" s="145"/>
      <c r="N105" s="145"/>
    </row>
    <row r="106" spans="1:14" ht="13.2" x14ac:dyDescent="0.2">
      <c r="A106" s="187" t="s">
        <v>98</v>
      </c>
      <c r="B106" s="145"/>
      <c r="C106" s="145"/>
      <c r="D106" s="145"/>
      <c r="E106" s="145"/>
      <c r="F106" s="145"/>
      <c r="G106" s="145"/>
      <c r="H106" s="145"/>
      <c r="I106" s="145"/>
      <c r="J106" s="145"/>
      <c r="K106" s="145"/>
      <c r="L106" s="145"/>
      <c r="M106" s="145"/>
      <c r="N106" s="145"/>
    </row>
    <row r="107" spans="1:14" ht="13.2" x14ac:dyDescent="0.2">
      <c r="A107" s="186"/>
      <c r="B107" s="145"/>
      <c r="C107" s="145"/>
      <c r="D107" s="145"/>
      <c r="E107" s="145"/>
      <c r="F107" s="145"/>
      <c r="G107" s="145"/>
      <c r="H107" s="145"/>
      <c r="I107" s="145"/>
      <c r="J107" s="145"/>
      <c r="K107" s="145"/>
      <c r="L107" s="145"/>
      <c r="M107" s="145"/>
      <c r="N107" s="145"/>
    </row>
    <row r="108" spans="1:14" ht="13.2" x14ac:dyDescent="0.2">
      <c r="A108" s="186"/>
      <c r="B108" s="145"/>
      <c r="C108" s="145"/>
      <c r="D108" s="145"/>
      <c r="E108" s="145"/>
      <c r="F108" s="145"/>
      <c r="G108" s="145"/>
      <c r="H108" s="145"/>
      <c r="I108" s="145"/>
      <c r="J108" s="145"/>
      <c r="K108" s="145"/>
      <c r="L108" s="145"/>
      <c r="M108" s="145"/>
      <c r="N108" s="145"/>
    </row>
    <row r="109" spans="1:14" ht="13.2" x14ac:dyDescent="0.2">
      <c r="A109" s="186"/>
      <c r="B109" s="145"/>
      <c r="C109" s="145"/>
      <c r="D109" s="145"/>
      <c r="E109" s="145"/>
      <c r="F109" s="145"/>
      <c r="G109" s="145"/>
      <c r="H109" s="145"/>
      <c r="I109" s="145"/>
      <c r="J109" s="145"/>
      <c r="K109" s="145"/>
      <c r="L109" s="145"/>
      <c r="M109" s="145"/>
      <c r="N109" s="145"/>
    </row>
    <row r="110" spans="1:14" ht="13.2" x14ac:dyDescent="0.2">
      <c r="A110" s="186"/>
      <c r="B110" s="145"/>
      <c r="C110" s="145"/>
      <c r="D110" s="145"/>
      <c r="E110" s="145"/>
      <c r="F110" s="145"/>
      <c r="G110" s="145"/>
      <c r="H110" s="145"/>
      <c r="I110" s="145"/>
      <c r="J110" s="145"/>
      <c r="K110" s="145"/>
      <c r="L110" s="145"/>
      <c r="M110" s="145"/>
      <c r="N110" s="145"/>
    </row>
    <row r="111" spans="1:14" ht="13.2" x14ac:dyDescent="0.2">
      <c r="A111" s="186"/>
      <c r="B111" s="145"/>
      <c r="C111" s="145"/>
      <c r="D111" s="145"/>
      <c r="E111" s="145"/>
      <c r="F111" s="145"/>
      <c r="G111" s="145"/>
      <c r="H111" s="145"/>
      <c r="I111" s="145"/>
      <c r="J111" s="145"/>
      <c r="K111" s="145"/>
      <c r="L111" s="145"/>
      <c r="M111" s="145"/>
      <c r="N111" s="145"/>
    </row>
    <row r="112" spans="1:14" ht="13.2" x14ac:dyDescent="0.2">
      <c r="A112" s="186"/>
      <c r="B112" s="145"/>
      <c r="C112" s="145"/>
      <c r="D112" s="145"/>
      <c r="E112" s="145"/>
      <c r="F112" s="145"/>
      <c r="G112" s="145"/>
      <c r="H112" s="145"/>
      <c r="I112" s="145"/>
      <c r="J112" s="145"/>
      <c r="K112" s="145"/>
      <c r="L112" s="145"/>
      <c r="M112" s="145"/>
      <c r="N112" s="145"/>
    </row>
    <row r="113" spans="1:14" ht="13.2" x14ac:dyDescent="0.2">
      <c r="A113" s="186"/>
      <c r="B113" s="145"/>
      <c r="C113" s="145"/>
      <c r="D113" s="145"/>
      <c r="E113" s="145"/>
      <c r="F113" s="145"/>
      <c r="G113" s="145"/>
      <c r="H113" s="145"/>
      <c r="I113" s="145"/>
      <c r="J113" s="145"/>
      <c r="K113" s="145"/>
      <c r="L113" s="145"/>
      <c r="M113" s="145"/>
      <c r="N113" s="145"/>
    </row>
    <row r="114" spans="1:14" ht="13.2" x14ac:dyDescent="0.2">
      <c r="A114" s="186"/>
      <c r="B114" s="145"/>
      <c r="C114" s="145"/>
      <c r="D114" s="145"/>
      <c r="E114" s="145"/>
      <c r="F114" s="145"/>
      <c r="G114" s="145"/>
      <c r="H114" s="145"/>
      <c r="I114" s="145"/>
      <c r="J114" s="145"/>
      <c r="K114" s="145"/>
      <c r="L114" s="145"/>
      <c r="M114" s="145"/>
      <c r="N114" s="145"/>
    </row>
    <row r="115" spans="1:14" ht="13.2" x14ac:dyDescent="0.2">
      <c r="A115" s="186"/>
      <c r="B115" s="145"/>
      <c r="C115" s="145"/>
      <c r="D115" s="145"/>
      <c r="E115" s="145"/>
      <c r="F115" s="145"/>
      <c r="G115" s="145"/>
      <c r="H115" s="145"/>
      <c r="I115" s="145"/>
      <c r="J115" s="145"/>
      <c r="K115" s="145"/>
      <c r="L115" s="145"/>
      <c r="M115" s="145"/>
      <c r="N115" s="145"/>
    </row>
    <row r="116" spans="1:14" ht="13.2" x14ac:dyDescent="0.2">
      <c r="A116" s="186"/>
      <c r="B116" s="145"/>
      <c r="C116" s="145"/>
      <c r="D116" s="145"/>
      <c r="E116" s="145"/>
      <c r="F116" s="145"/>
      <c r="G116" s="145"/>
      <c r="H116" s="145"/>
      <c r="I116" s="145"/>
      <c r="J116" s="145"/>
      <c r="K116" s="145"/>
      <c r="L116" s="145"/>
      <c r="M116" s="145"/>
      <c r="N116" s="145"/>
    </row>
    <row r="117" spans="1:14" ht="13.2" x14ac:dyDescent="0.2">
      <c r="A117" s="186"/>
      <c r="B117" s="145"/>
      <c r="C117" s="145"/>
      <c r="D117" s="145"/>
      <c r="E117" s="145"/>
      <c r="F117" s="145"/>
      <c r="G117" s="145"/>
      <c r="H117" s="145"/>
      <c r="I117" s="145"/>
      <c r="J117" s="145"/>
      <c r="K117" s="145"/>
      <c r="L117" s="145"/>
      <c r="M117" s="145"/>
      <c r="N117" s="145"/>
    </row>
    <row r="118" spans="1:14" ht="13.2" x14ac:dyDescent="0.2">
      <c r="A118" s="186"/>
      <c r="B118" s="145"/>
      <c r="C118" s="145"/>
      <c r="D118" s="145"/>
      <c r="E118" s="145"/>
      <c r="F118" s="145"/>
      <c r="G118" s="145"/>
      <c r="H118" s="145"/>
      <c r="I118" s="145"/>
      <c r="J118" s="145"/>
      <c r="K118" s="145"/>
      <c r="L118" s="145"/>
      <c r="M118" s="145"/>
      <c r="N118" s="145"/>
    </row>
    <row r="119" spans="1:14" ht="13.2" x14ac:dyDescent="0.2">
      <c r="A119" s="186"/>
      <c r="B119" s="145"/>
      <c r="C119" s="145"/>
      <c r="D119" s="145"/>
      <c r="E119" s="145"/>
      <c r="F119" s="145"/>
      <c r="G119" s="145"/>
      <c r="H119" s="145"/>
      <c r="I119" s="145"/>
      <c r="J119" s="145"/>
      <c r="K119" s="145"/>
      <c r="L119" s="145"/>
      <c r="M119" s="145"/>
      <c r="N119" s="145"/>
    </row>
    <row r="120" spans="1:14" ht="13.2" x14ac:dyDescent="0.2">
      <c r="A120" s="186"/>
      <c r="B120" s="145"/>
      <c r="C120" s="145"/>
      <c r="D120" s="145"/>
      <c r="E120" s="145"/>
      <c r="F120" s="145"/>
      <c r="G120" s="145"/>
      <c r="H120" s="145"/>
      <c r="I120" s="145"/>
      <c r="J120" s="145"/>
      <c r="K120" s="145"/>
      <c r="L120" s="145"/>
      <c r="M120" s="145"/>
      <c r="N120" s="145"/>
    </row>
    <row r="121" spans="1:14" ht="13.2" x14ac:dyDescent="0.2">
      <c r="A121" s="186"/>
      <c r="B121" s="145"/>
      <c r="C121" s="145"/>
      <c r="D121" s="145"/>
      <c r="E121" s="145"/>
      <c r="F121" s="145"/>
      <c r="G121" s="145"/>
      <c r="H121" s="145"/>
      <c r="I121" s="145"/>
      <c r="J121" s="145"/>
      <c r="K121" s="145"/>
      <c r="L121" s="145"/>
      <c r="M121" s="145"/>
      <c r="N121" s="145"/>
    </row>
    <row r="122" spans="1:14" ht="13.2" x14ac:dyDescent="0.2">
      <c r="A122" s="186"/>
      <c r="B122" s="145"/>
      <c r="C122" s="145"/>
      <c r="D122" s="145"/>
      <c r="E122" s="145"/>
      <c r="F122" s="145"/>
      <c r="G122" s="145"/>
      <c r="H122" s="145"/>
      <c r="I122" s="145"/>
      <c r="J122" s="145"/>
      <c r="K122" s="145"/>
      <c r="L122" s="145"/>
      <c r="M122" s="145"/>
      <c r="N122" s="145"/>
    </row>
    <row r="123" spans="1:14" ht="13.2" x14ac:dyDescent="0.2">
      <c r="A123" s="186"/>
      <c r="B123" s="145"/>
      <c r="C123" s="145"/>
      <c r="D123" s="145"/>
      <c r="E123" s="145"/>
      <c r="F123" s="145"/>
      <c r="G123" s="145"/>
      <c r="H123" s="145"/>
      <c r="I123" s="145"/>
      <c r="J123" s="145"/>
      <c r="K123" s="145"/>
      <c r="L123" s="145"/>
      <c r="M123" s="145"/>
      <c r="N123" s="145"/>
    </row>
    <row r="124" spans="1:14" ht="13.2" x14ac:dyDescent="0.2">
      <c r="A124" s="186"/>
      <c r="B124" s="145"/>
      <c r="C124" s="145"/>
      <c r="D124" s="145"/>
      <c r="E124" s="145"/>
      <c r="F124" s="145"/>
      <c r="G124" s="145"/>
      <c r="H124" s="145"/>
      <c r="I124" s="145"/>
      <c r="J124" s="145"/>
      <c r="K124" s="145"/>
      <c r="L124" s="145"/>
      <c r="M124" s="145"/>
      <c r="N124" s="145"/>
    </row>
    <row r="125" spans="1:14" ht="13.2" x14ac:dyDescent="0.2">
      <c r="A125" s="186"/>
      <c r="B125" s="145"/>
      <c r="C125" s="145"/>
      <c r="D125" s="145"/>
      <c r="E125" s="145"/>
      <c r="F125" s="145"/>
      <c r="G125" s="145"/>
      <c r="H125" s="145"/>
      <c r="I125" s="145"/>
      <c r="J125" s="145"/>
      <c r="K125" s="145"/>
      <c r="L125" s="145"/>
      <c r="M125" s="145"/>
      <c r="N125" s="145"/>
    </row>
    <row r="126" spans="1:14" ht="13.2" x14ac:dyDescent="0.2">
      <c r="A126" s="186"/>
      <c r="B126" s="145"/>
      <c r="C126" s="145"/>
      <c r="D126" s="145"/>
      <c r="E126" s="145"/>
      <c r="F126" s="145"/>
      <c r="G126" s="145"/>
      <c r="H126" s="145"/>
      <c r="I126" s="145"/>
      <c r="J126" s="145"/>
      <c r="K126" s="145"/>
      <c r="L126" s="145"/>
      <c r="M126" s="145"/>
      <c r="N126" s="145"/>
    </row>
    <row r="127" spans="1:14" ht="13.2" x14ac:dyDescent="0.2">
      <c r="A127" s="187" t="s">
        <v>100</v>
      </c>
      <c r="B127" s="145"/>
      <c r="C127" s="145"/>
      <c r="D127" s="145"/>
      <c r="E127" s="145"/>
      <c r="F127" s="145"/>
      <c r="G127" s="145"/>
      <c r="H127" s="145"/>
      <c r="I127" s="145"/>
      <c r="J127" s="145"/>
      <c r="K127" s="145"/>
      <c r="L127" s="145"/>
      <c r="M127" s="145"/>
      <c r="N127" s="145"/>
    </row>
    <row r="128" spans="1:14" ht="13.2" x14ac:dyDescent="0.2">
      <c r="A128" s="186"/>
      <c r="B128" s="145"/>
      <c r="C128" s="145"/>
      <c r="D128" s="145"/>
      <c r="E128" s="145"/>
      <c r="F128" s="145"/>
      <c r="G128" s="145"/>
      <c r="H128" s="145"/>
      <c r="I128" s="145"/>
      <c r="J128" s="145"/>
      <c r="K128" s="145"/>
      <c r="L128" s="145"/>
      <c r="M128" s="145"/>
      <c r="N128" s="145"/>
    </row>
    <row r="129" spans="1:14" ht="13.2" x14ac:dyDescent="0.2">
      <c r="A129" s="186"/>
      <c r="B129" s="145"/>
      <c r="C129" s="145"/>
      <c r="D129" s="145"/>
      <c r="E129" s="145"/>
      <c r="F129" s="145"/>
      <c r="G129" s="145"/>
      <c r="H129" s="145"/>
      <c r="I129" s="145"/>
      <c r="J129" s="145"/>
      <c r="K129" s="145"/>
      <c r="L129" s="145"/>
      <c r="M129" s="145"/>
      <c r="N129" s="145"/>
    </row>
    <row r="130" spans="1:14" ht="13.2" x14ac:dyDescent="0.2">
      <c r="A130" s="186"/>
      <c r="B130" s="145"/>
      <c r="C130" s="145"/>
      <c r="D130" s="145"/>
      <c r="E130" s="145"/>
      <c r="F130" s="145"/>
      <c r="G130" s="145"/>
      <c r="H130" s="145"/>
      <c r="I130" s="145"/>
      <c r="J130" s="145"/>
      <c r="K130" s="145"/>
      <c r="L130" s="145"/>
      <c r="M130" s="145"/>
      <c r="N130" s="145"/>
    </row>
    <row r="131" spans="1:14" ht="13.2" x14ac:dyDescent="0.2">
      <c r="A131" s="186"/>
      <c r="B131" s="145"/>
      <c r="C131" s="145"/>
      <c r="D131" s="145"/>
      <c r="E131" s="145"/>
      <c r="F131" s="145"/>
      <c r="G131" s="145"/>
      <c r="H131" s="145"/>
      <c r="I131" s="145"/>
      <c r="J131" s="145"/>
      <c r="K131" s="145"/>
      <c r="L131" s="145"/>
      <c r="M131" s="145"/>
      <c r="N131" s="145"/>
    </row>
    <row r="132" spans="1:14" ht="13.2" x14ac:dyDescent="0.2">
      <c r="A132" s="186"/>
      <c r="B132" s="145"/>
      <c r="C132" s="145"/>
      <c r="D132" s="145"/>
      <c r="E132" s="145"/>
      <c r="F132" s="145"/>
      <c r="G132" s="145"/>
      <c r="H132" s="145"/>
      <c r="I132" s="145"/>
      <c r="J132" s="145"/>
      <c r="K132" s="145"/>
      <c r="L132" s="145"/>
      <c r="M132" s="145"/>
      <c r="N132" s="145"/>
    </row>
    <row r="133" spans="1:14" ht="13.2" x14ac:dyDescent="0.2">
      <c r="A133" s="186"/>
      <c r="B133" s="145"/>
      <c r="C133" s="145"/>
      <c r="D133" s="145"/>
      <c r="E133" s="145"/>
      <c r="F133" s="145"/>
      <c r="G133" s="145"/>
      <c r="H133" s="145"/>
      <c r="I133" s="145"/>
      <c r="J133" s="145"/>
      <c r="K133" s="145"/>
      <c r="L133" s="145"/>
      <c r="M133" s="145"/>
      <c r="N133" s="145"/>
    </row>
    <row r="134" spans="1:14" ht="13.2" x14ac:dyDescent="0.2">
      <c r="A134" s="186"/>
      <c r="B134" s="145"/>
      <c r="C134" s="145"/>
      <c r="D134" s="145"/>
      <c r="E134" s="145"/>
      <c r="F134" s="145"/>
      <c r="G134" s="145"/>
      <c r="H134" s="145"/>
      <c r="I134" s="145"/>
      <c r="J134" s="145"/>
      <c r="K134" s="145"/>
      <c r="L134" s="145"/>
      <c r="M134" s="145"/>
      <c r="N134" s="145"/>
    </row>
    <row r="135" spans="1:14" ht="13.2" x14ac:dyDescent="0.2">
      <c r="A135" s="186"/>
      <c r="B135" s="145"/>
      <c r="C135" s="145"/>
      <c r="D135" s="145"/>
      <c r="E135" s="145"/>
      <c r="F135" s="145"/>
      <c r="G135" s="145"/>
      <c r="H135" s="145"/>
      <c r="I135" s="145"/>
      <c r="J135" s="145"/>
      <c r="K135" s="145"/>
      <c r="L135" s="145"/>
      <c r="M135" s="145"/>
      <c r="N135" s="145"/>
    </row>
    <row r="136" spans="1:14" ht="13.2" x14ac:dyDescent="0.2">
      <c r="A136" s="186"/>
      <c r="B136" s="145"/>
      <c r="C136" s="145"/>
      <c r="D136" s="145"/>
      <c r="E136" s="145"/>
      <c r="F136" s="145"/>
      <c r="G136" s="145"/>
      <c r="H136" s="145"/>
      <c r="I136" s="145"/>
      <c r="J136" s="145"/>
      <c r="K136" s="145"/>
      <c r="L136" s="145"/>
      <c r="M136" s="145"/>
      <c r="N136" s="145"/>
    </row>
    <row r="137" spans="1:14" ht="13.2" x14ac:dyDescent="0.2">
      <c r="A137" s="186"/>
      <c r="B137" s="145"/>
      <c r="C137" s="145"/>
      <c r="D137" s="145"/>
      <c r="E137" s="145"/>
      <c r="F137" s="145"/>
      <c r="G137" s="145"/>
      <c r="H137" s="145"/>
      <c r="I137" s="145"/>
      <c r="J137" s="145"/>
      <c r="K137" s="145"/>
      <c r="L137" s="145"/>
      <c r="M137" s="145"/>
      <c r="N137" s="145"/>
    </row>
    <row r="138" spans="1:14" ht="13.2" x14ac:dyDescent="0.2">
      <c r="A138" s="186"/>
      <c r="B138" s="145"/>
      <c r="C138" s="145"/>
      <c r="D138" s="145"/>
      <c r="E138" s="145"/>
      <c r="F138" s="145"/>
      <c r="G138" s="145"/>
      <c r="H138" s="145"/>
      <c r="I138" s="145"/>
      <c r="J138" s="145"/>
      <c r="K138" s="145"/>
      <c r="L138" s="145"/>
      <c r="M138" s="145"/>
      <c r="N138" s="145"/>
    </row>
    <row r="139" spans="1:14" ht="13.2" x14ac:dyDescent="0.2">
      <c r="A139" s="186"/>
      <c r="B139" s="145"/>
      <c r="C139" s="145"/>
      <c r="D139" s="145"/>
      <c r="E139" s="145"/>
      <c r="F139" s="145"/>
      <c r="G139" s="145"/>
      <c r="H139" s="145"/>
      <c r="I139" s="145"/>
      <c r="J139" s="145"/>
      <c r="K139" s="145"/>
      <c r="L139" s="145"/>
      <c r="M139" s="145"/>
      <c r="N139" s="145"/>
    </row>
    <row r="140" spans="1:14" ht="13.2" x14ac:dyDescent="0.2">
      <c r="A140" s="186"/>
      <c r="B140" s="145"/>
      <c r="C140" s="145"/>
      <c r="D140" s="145"/>
      <c r="E140" s="145"/>
      <c r="F140" s="145"/>
      <c r="G140" s="145"/>
      <c r="H140" s="145"/>
      <c r="I140" s="145"/>
      <c r="J140" s="145"/>
      <c r="K140" s="145"/>
      <c r="L140" s="145"/>
      <c r="M140" s="145"/>
      <c r="N140" s="145"/>
    </row>
    <row r="141" spans="1:14" ht="13.2" x14ac:dyDescent="0.2">
      <c r="A141" s="186"/>
      <c r="B141" s="145"/>
      <c r="C141" s="145"/>
      <c r="D141" s="145"/>
      <c r="E141" s="145"/>
      <c r="F141" s="145"/>
      <c r="G141" s="145"/>
      <c r="H141" s="145"/>
      <c r="I141" s="145"/>
      <c r="J141" s="145"/>
      <c r="K141" s="145"/>
      <c r="L141" s="145"/>
      <c r="M141" s="145"/>
      <c r="N141" s="145"/>
    </row>
    <row r="142" spans="1:14" ht="13.2" x14ac:dyDescent="0.2">
      <c r="A142" s="186"/>
      <c r="B142" s="145"/>
      <c r="C142" s="145"/>
      <c r="D142" s="145"/>
      <c r="E142" s="145"/>
      <c r="F142" s="145"/>
      <c r="G142" s="145"/>
      <c r="H142" s="145"/>
      <c r="I142" s="145"/>
      <c r="J142" s="145"/>
      <c r="K142" s="145"/>
      <c r="L142" s="145"/>
      <c r="M142" s="145"/>
      <c r="N142" s="145"/>
    </row>
    <row r="143" spans="1:14" ht="13.2" x14ac:dyDescent="0.2">
      <c r="A143" s="186"/>
      <c r="B143" s="145"/>
      <c r="C143" s="145"/>
      <c r="D143" s="145"/>
      <c r="E143" s="145"/>
      <c r="F143" s="145"/>
      <c r="G143" s="145"/>
      <c r="H143" s="145"/>
      <c r="I143" s="145"/>
      <c r="J143" s="145"/>
      <c r="K143" s="145"/>
      <c r="L143" s="145"/>
      <c r="M143" s="145"/>
      <c r="N143" s="145"/>
    </row>
    <row r="144" spans="1:14" ht="13.2" x14ac:dyDescent="0.2">
      <c r="A144" s="186"/>
      <c r="B144" s="145"/>
      <c r="C144" s="145"/>
      <c r="D144" s="145"/>
      <c r="E144" s="145"/>
      <c r="F144" s="145"/>
      <c r="G144" s="145"/>
      <c r="H144" s="145"/>
      <c r="I144" s="145"/>
      <c r="J144" s="145"/>
      <c r="K144" s="145"/>
      <c r="L144" s="145"/>
      <c r="M144" s="145"/>
      <c r="N144" s="145"/>
    </row>
    <row r="145" spans="1:14" ht="13.2" x14ac:dyDescent="0.2">
      <c r="A145" s="186"/>
      <c r="B145" s="145"/>
      <c r="C145" s="145"/>
      <c r="D145" s="145"/>
      <c r="E145" s="145"/>
      <c r="F145" s="145"/>
      <c r="G145" s="145"/>
      <c r="H145" s="145"/>
      <c r="I145" s="145"/>
      <c r="J145" s="145"/>
      <c r="K145" s="145"/>
      <c r="L145" s="145"/>
      <c r="M145" s="145"/>
      <c r="N145" s="145"/>
    </row>
    <row r="146" spans="1:14" ht="13.2" x14ac:dyDescent="0.2">
      <c r="A146" s="186"/>
      <c r="B146" s="145"/>
      <c r="C146" s="145"/>
      <c r="D146" s="145"/>
      <c r="E146" s="145"/>
      <c r="F146" s="145"/>
      <c r="G146" s="145"/>
      <c r="H146" s="145"/>
      <c r="I146" s="145"/>
      <c r="J146" s="145"/>
      <c r="K146" s="145"/>
      <c r="L146" s="145"/>
      <c r="M146" s="145"/>
      <c r="N146" s="145"/>
    </row>
    <row r="147" spans="1:14" ht="13.2" x14ac:dyDescent="0.2">
      <c r="A147" s="186"/>
      <c r="B147" s="145"/>
      <c r="C147" s="145"/>
      <c r="D147" s="145"/>
      <c r="E147" s="145"/>
      <c r="F147" s="145"/>
      <c r="G147" s="145"/>
      <c r="H147" s="145"/>
      <c r="I147" s="145"/>
      <c r="J147" s="145"/>
      <c r="K147" s="145"/>
      <c r="L147" s="145"/>
      <c r="M147" s="145"/>
      <c r="N147" s="145"/>
    </row>
  </sheetData>
  <mergeCells count="14">
    <mergeCell ref="A127:A147"/>
    <mergeCell ref="B127:N147"/>
    <mergeCell ref="A64:A84"/>
    <mergeCell ref="B64:N84"/>
    <mergeCell ref="A85:A105"/>
    <mergeCell ref="B85:N105"/>
    <mergeCell ref="A106:A126"/>
    <mergeCell ref="B106:N126"/>
    <mergeCell ref="A1:A21"/>
    <mergeCell ref="B1:N21"/>
    <mergeCell ref="A22:A42"/>
    <mergeCell ref="B22:N42"/>
    <mergeCell ref="A43:A63"/>
    <mergeCell ref="B43:N63"/>
  </mergeCells>
  <phoneticPr fontId="2"/>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4A438-C0FB-4856-B4DF-F8A699D5627C}">
  <dimension ref="B2:BH196"/>
  <sheetViews>
    <sheetView zoomScale="102" zoomScaleNormal="102" workbookViewId="0">
      <pane ySplit="8" topLeftCell="A9" activePane="bottomLeft" state="frozen"/>
      <selection pane="bottomLeft" activeCell="C28" sqref="C28:D28"/>
    </sheetView>
  </sheetViews>
  <sheetFormatPr defaultRowHeight="13.2" x14ac:dyDescent="0.2"/>
  <cols>
    <col min="1" max="1" width="2.88671875" customWidth="1"/>
    <col min="2" max="12" width="6.6640625" customWidth="1"/>
    <col min="13" max="13" width="9.21875" bestFit="1" customWidth="1"/>
    <col min="14" max="18" width="6.6640625" customWidth="1"/>
    <col min="22" max="22" width="10.88671875" style="23" hidden="1" customWidth="1"/>
    <col min="23" max="23" width="0" hidden="1" customWidth="1"/>
    <col min="24" max="24" width="11.33203125" bestFit="1" customWidth="1"/>
  </cols>
  <sheetData>
    <row r="2" spans="2:60" x14ac:dyDescent="0.2">
      <c r="B2" s="141" t="s">
        <v>5</v>
      </c>
      <c r="C2" s="141"/>
      <c r="D2" s="143" t="s">
        <v>48</v>
      </c>
      <c r="E2" s="143"/>
      <c r="F2" s="141" t="s">
        <v>6</v>
      </c>
      <c r="G2" s="141"/>
      <c r="H2" s="145" t="s">
        <v>89</v>
      </c>
      <c r="I2" s="145"/>
      <c r="J2" s="141" t="s">
        <v>7</v>
      </c>
      <c r="K2" s="141"/>
      <c r="L2" s="142">
        <v>1000000</v>
      </c>
      <c r="M2" s="143"/>
      <c r="N2" s="141" t="s">
        <v>8</v>
      </c>
      <c r="O2" s="141"/>
      <c r="P2" s="144">
        <f>SUM(L2+D4)</f>
        <v>54458239.74689839</v>
      </c>
      <c r="Q2" s="145"/>
      <c r="R2" s="1"/>
      <c r="S2" s="1"/>
      <c r="T2" s="1"/>
    </row>
    <row r="3" spans="2:60" ht="57" customHeight="1" x14ac:dyDescent="0.2">
      <c r="B3" s="141" t="s">
        <v>9</v>
      </c>
      <c r="C3" s="141"/>
      <c r="D3" s="146" t="s">
        <v>128</v>
      </c>
      <c r="E3" s="146"/>
      <c r="F3" s="146"/>
      <c r="G3" s="146"/>
      <c r="H3" s="146"/>
      <c r="I3" s="146"/>
      <c r="J3" s="141" t="s">
        <v>10</v>
      </c>
      <c r="K3" s="141"/>
      <c r="L3" s="146" t="s">
        <v>112</v>
      </c>
      <c r="M3" s="147"/>
      <c r="N3" s="147"/>
      <c r="O3" s="147"/>
      <c r="P3" s="147"/>
      <c r="Q3" s="147"/>
      <c r="R3" s="1"/>
      <c r="S3" s="1"/>
    </row>
    <row r="4" spans="2:60" x14ac:dyDescent="0.2">
      <c r="B4" s="141" t="s">
        <v>11</v>
      </c>
      <c r="C4" s="141"/>
      <c r="D4" s="148">
        <f>SUM($R$9:$S$993)</f>
        <v>53458239.74689839</v>
      </c>
      <c r="E4" s="148"/>
      <c r="F4" s="141" t="s">
        <v>12</v>
      </c>
      <c r="G4" s="141"/>
      <c r="H4" s="149">
        <f>SUM($T$9:$U$108)</f>
        <v>6939.9000000000078</v>
      </c>
      <c r="I4" s="145"/>
      <c r="J4" s="150" t="s">
        <v>13</v>
      </c>
      <c r="K4" s="150"/>
      <c r="L4" s="144">
        <f>MAX($C$9:$D$990)-C9</f>
        <v>57115411.834795244</v>
      </c>
      <c r="M4" s="144"/>
      <c r="N4" s="150" t="s">
        <v>14</v>
      </c>
      <c r="O4" s="150"/>
      <c r="P4" s="148">
        <f>SUMIF(R9:S990,"&lt;0",R9:S990)</f>
        <v>-30504276.316785764</v>
      </c>
      <c r="Q4" s="148"/>
      <c r="R4" s="1"/>
      <c r="S4" s="1"/>
      <c r="T4" s="1"/>
    </row>
    <row r="5" spans="2:60" x14ac:dyDescent="0.2">
      <c r="B5" s="119" t="s">
        <v>15</v>
      </c>
      <c r="C5" s="118">
        <f>COUNTIF($R$9:$R$990,"&gt;0")</f>
        <v>46</v>
      </c>
      <c r="D5" s="117" t="s">
        <v>16</v>
      </c>
      <c r="E5" s="16">
        <f>COUNTIF($R$9:$R$990,"&lt;0")</f>
        <v>56</v>
      </c>
      <c r="F5" s="117" t="s">
        <v>17</v>
      </c>
      <c r="G5" s="118">
        <f>COUNTIF($R$9:$R$990,"=0")</f>
        <v>0</v>
      </c>
      <c r="H5" s="117" t="s">
        <v>18</v>
      </c>
      <c r="I5" s="3">
        <f>C5/SUM(C5,E5,G5)</f>
        <v>0.45098039215686275</v>
      </c>
      <c r="J5" s="151" t="s">
        <v>19</v>
      </c>
      <c r="K5" s="141"/>
      <c r="L5" s="152">
        <v>10</v>
      </c>
      <c r="M5" s="153"/>
      <c r="N5" s="18" t="s">
        <v>20</v>
      </c>
      <c r="O5" s="9"/>
      <c r="P5" s="152">
        <v>5</v>
      </c>
      <c r="Q5" s="153"/>
      <c r="R5" s="1"/>
      <c r="S5" s="1"/>
      <c r="T5" s="1"/>
    </row>
    <row r="6" spans="2:60" x14ac:dyDescent="0.2">
      <c r="B6" s="11"/>
      <c r="C6" s="14"/>
      <c r="D6" s="15"/>
      <c r="E6" s="12"/>
      <c r="F6" s="11"/>
      <c r="G6" s="12"/>
      <c r="H6" s="11"/>
      <c r="I6" s="17"/>
      <c r="J6" s="11"/>
      <c r="K6" s="11"/>
      <c r="L6" s="12"/>
      <c r="M6" s="12"/>
      <c r="N6" s="13"/>
      <c r="O6" s="13"/>
      <c r="P6" s="10"/>
      <c r="Q6" s="120"/>
      <c r="R6" s="1"/>
      <c r="S6" s="1"/>
      <c r="T6" s="1"/>
    </row>
    <row r="7" spans="2:60" x14ac:dyDescent="0.2">
      <c r="B7" s="154" t="s">
        <v>21</v>
      </c>
      <c r="C7" s="156" t="s">
        <v>22</v>
      </c>
      <c r="D7" s="157"/>
      <c r="E7" s="160" t="s">
        <v>23</v>
      </c>
      <c r="F7" s="161"/>
      <c r="G7" s="161"/>
      <c r="H7" s="161"/>
      <c r="I7" s="162"/>
      <c r="J7" s="163" t="s">
        <v>24</v>
      </c>
      <c r="K7" s="164"/>
      <c r="L7" s="165"/>
      <c r="M7" s="166" t="s">
        <v>25</v>
      </c>
      <c r="N7" s="167" t="s">
        <v>26</v>
      </c>
      <c r="O7" s="168"/>
      <c r="P7" s="168"/>
      <c r="Q7" s="169"/>
      <c r="R7" s="170" t="s">
        <v>27</v>
      </c>
      <c r="S7" s="170"/>
      <c r="T7" s="170"/>
      <c r="U7" s="170"/>
    </row>
    <row r="8" spans="2:60" x14ac:dyDescent="0.2">
      <c r="B8" s="155"/>
      <c r="C8" s="158"/>
      <c r="D8" s="159"/>
      <c r="E8" s="19" t="s">
        <v>28</v>
      </c>
      <c r="F8" s="19" t="s">
        <v>29</v>
      </c>
      <c r="G8" s="19" t="s">
        <v>30</v>
      </c>
      <c r="H8" s="171" t="s">
        <v>31</v>
      </c>
      <c r="I8" s="162"/>
      <c r="J8" s="4" t="s">
        <v>32</v>
      </c>
      <c r="K8" s="172" t="s">
        <v>33</v>
      </c>
      <c r="L8" s="165"/>
      <c r="M8" s="166"/>
      <c r="N8" s="5" t="s">
        <v>28</v>
      </c>
      <c r="O8" s="5" t="s">
        <v>29</v>
      </c>
      <c r="P8" s="173" t="s">
        <v>31</v>
      </c>
      <c r="Q8" s="169"/>
      <c r="R8" s="170" t="s">
        <v>34</v>
      </c>
      <c r="S8" s="170"/>
      <c r="T8" s="170" t="s">
        <v>32</v>
      </c>
      <c r="U8" s="170"/>
    </row>
    <row r="9" spans="2:60" x14ac:dyDescent="0.2">
      <c r="B9" s="121">
        <v>1</v>
      </c>
      <c r="C9" s="174">
        <v>1000000</v>
      </c>
      <c r="D9" s="174"/>
      <c r="E9" s="121">
        <v>2005</v>
      </c>
      <c r="F9" s="8">
        <v>43168</v>
      </c>
      <c r="G9" s="121" t="s">
        <v>3</v>
      </c>
      <c r="H9" s="175">
        <v>1.3387100000000001</v>
      </c>
      <c r="I9" s="175"/>
      <c r="J9" s="121">
        <v>57.2</v>
      </c>
      <c r="K9" s="174">
        <f>IF(J9="","",C9*0.03)</f>
        <v>30000</v>
      </c>
      <c r="L9" s="174"/>
      <c r="M9" s="6">
        <f>IF(J9="","",(K9/J9)/LOOKUP(RIGHT($D$2,3),定数!$A$6:$A$13,定数!$B$6:$B$13))</f>
        <v>4.3706293706293708</v>
      </c>
      <c r="N9" s="121">
        <v>2005</v>
      </c>
      <c r="O9" s="8">
        <v>43173</v>
      </c>
      <c r="P9" s="175">
        <v>1.3394900000000001</v>
      </c>
      <c r="Q9" s="175"/>
      <c r="R9" s="176">
        <f>IF(P9="","",T9*M9*LOOKUP(RIGHT($D$2,3),定数!$A$6:$A$13,定数!$B$6:$B$13))</f>
        <v>-4090.9090909091065</v>
      </c>
      <c r="S9" s="176"/>
      <c r="T9" s="177">
        <f>IF(P9="","",IF(G9="買",(P9-H9),(H9-P9))*IF(RIGHT($D$2,3)="JPY",100,10000))</f>
        <v>-7.8000000000000291</v>
      </c>
      <c r="U9" s="177"/>
      <c r="V9" s="66"/>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row>
    <row r="10" spans="2:60" x14ac:dyDescent="0.2">
      <c r="B10" s="121">
        <v>2</v>
      </c>
      <c r="C10" s="174">
        <f>IF(R9="","",C9+R9)</f>
        <v>995909.09090909094</v>
      </c>
      <c r="D10" s="174"/>
      <c r="E10" s="121">
        <v>2005</v>
      </c>
      <c r="F10" s="8">
        <v>43183</v>
      </c>
      <c r="G10" s="121" t="s">
        <v>3</v>
      </c>
      <c r="H10" s="175">
        <v>1.2970900000000001</v>
      </c>
      <c r="I10" s="175"/>
      <c r="J10" s="121">
        <v>62.2</v>
      </c>
      <c r="K10" s="178">
        <f>IF(J10="","",C10*0.03)</f>
        <v>29877.272727272728</v>
      </c>
      <c r="L10" s="179"/>
      <c r="M10" s="6">
        <f>IF(J10="","",(K10/J10)/LOOKUP(RIGHT($D$2,3),定数!$A$6:$A$13,定数!$B$6:$B$13))</f>
        <v>4.0028500438468289</v>
      </c>
      <c r="N10" s="121">
        <v>2005</v>
      </c>
      <c r="O10" s="8">
        <v>43188</v>
      </c>
      <c r="P10" s="175">
        <v>1.28549</v>
      </c>
      <c r="Q10" s="175"/>
      <c r="R10" s="176">
        <f>IF(P10="","",T10*M10*LOOKUP(RIGHT($D$2,3),定数!$A$6:$A$13,定数!$B$6:$B$13))</f>
        <v>55719.67261034812</v>
      </c>
      <c r="S10" s="176"/>
      <c r="T10" s="177">
        <f>IF(P10="","",IF(G10="買",(P10-H10),(H10-P10))*IF(RIGHT($D$2,3)="JPY",100,10000))</f>
        <v>116.00000000000054</v>
      </c>
      <c r="U10" s="177"/>
      <c r="V10" s="68"/>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row>
    <row r="11" spans="2:60" x14ac:dyDescent="0.2">
      <c r="B11" s="121">
        <v>3</v>
      </c>
      <c r="C11" s="174">
        <f>IF(R10="","",C10+R10)</f>
        <v>1051628.7635194391</v>
      </c>
      <c r="D11" s="174"/>
      <c r="E11" s="121">
        <v>2005</v>
      </c>
      <c r="F11" s="8">
        <v>43216</v>
      </c>
      <c r="G11" s="121" t="s">
        <v>3</v>
      </c>
      <c r="H11" s="175">
        <v>1.29539</v>
      </c>
      <c r="I11" s="175"/>
      <c r="J11" s="121">
        <v>60.2</v>
      </c>
      <c r="K11" s="178">
        <f>IF(J11="","",C11*0.03)</f>
        <v>31548.862905583173</v>
      </c>
      <c r="L11" s="179"/>
      <c r="M11" s="6">
        <f>IF(J11="","",(K11/J11)/LOOKUP(RIGHT($D$2,3),定数!$A$6:$A$13,定数!$B$6:$B$13))</f>
        <v>4.3672290843830526</v>
      </c>
      <c r="N11" s="121">
        <v>2005</v>
      </c>
      <c r="O11" s="8">
        <v>43223</v>
      </c>
      <c r="P11" s="175">
        <v>1.28589</v>
      </c>
      <c r="Q11" s="175"/>
      <c r="R11" s="176">
        <f>IF(P11="","",T11*M11*LOOKUP(RIGHT($D$2,3),定数!$A$6:$A$13,定数!$B$6:$B$13))</f>
        <v>49786.411561967128</v>
      </c>
      <c r="S11" s="176"/>
      <c r="T11" s="177">
        <f>IF(P11="","",IF(G11="買",(P11-H11),(H11-P11))*IF(RIGHT($D$2,3)="JPY",100,10000))</f>
        <v>95.000000000000639</v>
      </c>
      <c r="U11" s="177"/>
      <c r="V11" s="68"/>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row>
    <row r="12" spans="2:60" x14ac:dyDescent="0.2">
      <c r="B12" s="121">
        <v>4</v>
      </c>
      <c r="C12" s="174">
        <f t="shared" ref="C12:C75" si="0">IF(R11="","",C11+R11)</f>
        <v>1101415.1750814063</v>
      </c>
      <c r="D12" s="174"/>
      <c r="E12" s="121">
        <v>2005</v>
      </c>
      <c r="F12" s="8">
        <v>43240</v>
      </c>
      <c r="G12" s="121" t="s">
        <v>3</v>
      </c>
      <c r="H12" s="175">
        <v>1.25779</v>
      </c>
      <c r="I12" s="175"/>
      <c r="J12" s="121">
        <v>63.2</v>
      </c>
      <c r="K12" s="178">
        <f>IF(J12="","",C12*0.03)</f>
        <v>33042.455252442189</v>
      </c>
      <c r="L12" s="179"/>
      <c r="M12" s="6">
        <f>IF(J12="","",(K12/J12)/LOOKUP(RIGHT($D$2,3),定数!$A$6:$A$13,定数!$B$6:$B$13))</f>
        <v>4.3568638254802465</v>
      </c>
      <c r="N12" s="121">
        <v>2005</v>
      </c>
      <c r="O12" s="8">
        <v>43254</v>
      </c>
      <c r="P12" s="175">
        <v>1.2340100000000001</v>
      </c>
      <c r="Q12" s="175"/>
      <c r="R12" s="176">
        <f>IF(P12="","",T12*M12*LOOKUP(RIGHT($D$2,3),定数!$A$6:$A$13,定数!$B$6:$B$13))</f>
        <v>124327.46612390385</v>
      </c>
      <c r="S12" s="176"/>
      <c r="T12" s="177">
        <f>IF(P12="","",IF(G12="買",(P12-H12),(H12-P12))*IF(RIGHT($D$2,3)="JPY",100,10000))</f>
        <v>237.79999999999913</v>
      </c>
      <c r="U12" s="177"/>
      <c r="V12" s="68"/>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row>
    <row r="13" spans="2:60" x14ac:dyDescent="0.2">
      <c r="B13" s="121">
        <v>5</v>
      </c>
      <c r="C13" s="174">
        <f t="shared" si="0"/>
        <v>1225742.6412053101</v>
      </c>
      <c r="D13" s="174"/>
      <c r="E13" s="121">
        <v>2005</v>
      </c>
      <c r="F13" s="8">
        <v>43310</v>
      </c>
      <c r="G13" s="121" t="s">
        <v>4</v>
      </c>
      <c r="H13" s="175">
        <v>1.21391</v>
      </c>
      <c r="I13" s="175"/>
      <c r="J13" s="121">
        <v>65.2</v>
      </c>
      <c r="K13" s="178">
        <f>IF(J13="","",C13*0.03)</f>
        <v>36772.279236159302</v>
      </c>
      <c r="L13" s="179"/>
      <c r="M13" s="6">
        <f>IF(J13="","",(K13/J13)/LOOKUP(RIGHT($D$2,3),定数!$A$6:$A$13,定数!$B$6:$B$13))</f>
        <v>4.6999334402044095</v>
      </c>
      <c r="N13" s="121">
        <v>2005</v>
      </c>
      <c r="O13" s="8">
        <v>43315</v>
      </c>
      <c r="P13" s="175">
        <v>1.21719</v>
      </c>
      <c r="Q13" s="175"/>
      <c r="R13" s="176">
        <f>IF(P13="","",T13*M13*LOOKUP(RIGHT($D$2,3),定数!$A$6:$A$13,定数!$B$6:$B$13))</f>
        <v>18498.938020644273</v>
      </c>
      <c r="S13" s="176"/>
      <c r="T13" s="177">
        <f t="shared" ref="T13:T76" si="1">IF(P13="","",IF(G13="買",(P13-H13),(H13-P13))*IF(RIGHT($D$2,3)="JPY",100,10000))</f>
        <v>32.7999999999995</v>
      </c>
      <c r="U13" s="177"/>
      <c r="V13" s="68"/>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row>
    <row r="14" spans="2:60" x14ac:dyDescent="0.2">
      <c r="B14" s="121">
        <v>6</v>
      </c>
      <c r="C14" s="174">
        <f t="shared" si="0"/>
        <v>1244241.5792259544</v>
      </c>
      <c r="D14" s="174"/>
      <c r="E14" s="121">
        <v>2005</v>
      </c>
      <c r="F14" s="8">
        <v>43338</v>
      </c>
      <c r="G14" s="121" t="s">
        <v>4</v>
      </c>
      <c r="H14" s="175">
        <v>1.23271</v>
      </c>
      <c r="I14" s="175"/>
      <c r="J14" s="121">
        <v>42.2</v>
      </c>
      <c r="K14" s="178">
        <f t="shared" ref="K14:K77" si="2">IF(J14="","",C14*0.03)</f>
        <v>37327.247376778629</v>
      </c>
      <c r="L14" s="179"/>
      <c r="M14" s="6">
        <f>IF(J14="","",(K14/J14)/LOOKUP(RIGHT($D$2,3),定数!$A$6:$A$13,定数!$B$6:$B$13))</f>
        <v>7.3710994029973591</v>
      </c>
      <c r="N14" s="121">
        <v>2005</v>
      </c>
      <c r="O14" s="8">
        <v>43338</v>
      </c>
      <c r="P14" s="175">
        <v>1.2284900000000001</v>
      </c>
      <c r="Q14" s="175"/>
      <c r="R14" s="176">
        <f>IF(P14="","",T14*M14*LOOKUP(RIGHT($D$2,3),定数!$A$6:$A$13,定数!$B$6:$B$13))</f>
        <v>-37327.247376777661</v>
      </c>
      <c r="S14" s="176"/>
      <c r="T14" s="177">
        <f t="shared" si="1"/>
        <v>-42.199999999998909</v>
      </c>
      <c r="U14" s="177"/>
      <c r="V14" s="68"/>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row>
    <row r="15" spans="2:60" x14ac:dyDescent="0.2">
      <c r="B15" s="121">
        <v>7</v>
      </c>
      <c r="C15" s="174">
        <f t="shared" si="0"/>
        <v>1206914.3318491767</v>
      </c>
      <c r="D15" s="174"/>
      <c r="E15" s="121">
        <v>2005</v>
      </c>
      <c r="F15" s="8">
        <v>43370</v>
      </c>
      <c r="G15" s="121" t="s">
        <v>3</v>
      </c>
      <c r="H15" s="175">
        <v>1.1996899999999999</v>
      </c>
      <c r="I15" s="175"/>
      <c r="J15" s="121">
        <v>45.2</v>
      </c>
      <c r="K15" s="178">
        <f t="shared" si="2"/>
        <v>36207.429955475302</v>
      </c>
      <c r="L15" s="179"/>
      <c r="M15" s="6">
        <f>IF(J15="","",(K15/J15)/LOOKUP(RIGHT($D$2,3),定数!$A$6:$A$13,定数!$B$6:$B$13))</f>
        <v>6.6754111274843835</v>
      </c>
      <c r="N15" s="121">
        <v>2005</v>
      </c>
      <c r="O15" s="8">
        <v>43371</v>
      </c>
      <c r="P15" s="175">
        <v>1.20421</v>
      </c>
      <c r="Q15" s="175"/>
      <c r="R15" s="176">
        <f>IF(P15="","",T15*M15*LOOKUP(RIGHT($D$2,3),定数!$A$6:$A$13,定数!$B$6:$B$13))</f>
        <v>-36207.429955475935</v>
      </c>
      <c r="S15" s="176"/>
      <c r="T15" s="177">
        <f t="shared" si="1"/>
        <v>-45.200000000000799</v>
      </c>
      <c r="U15" s="177"/>
      <c r="V15" s="68"/>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row>
    <row r="16" spans="2:60" x14ac:dyDescent="0.2">
      <c r="B16" s="121">
        <v>8</v>
      </c>
      <c r="C16" s="174">
        <f t="shared" si="0"/>
        <v>1170706.9018937007</v>
      </c>
      <c r="D16" s="174"/>
      <c r="E16" s="121">
        <v>2005</v>
      </c>
      <c r="F16" s="8">
        <v>43376</v>
      </c>
      <c r="G16" s="121" t="s">
        <v>3</v>
      </c>
      <c r="H16" s="175">
        <v>1.1976899999999999</v>
      </c>
      <c r="I16" s="175"/>
      <c r="J16" s="121">
        <v>52.2</v>
      </c>
      <c r="K16" s="178">
        <f t="shared" si="2"/>
        <v>35121.207056811021</v>
      </c>
      <c r="L16" s="179"/>
      <c r="M16" s="6">
        <f>IF(J16="","",(K16/J16)/LOOKUP(RIGHT($D$2,3),定数!$A$6:$A$13,定数!$B$6:$B$13))</f>
        <v>5.6068338213299844</v>
      </c>
      <c r="N16" s="121">
        <v>2005</v>
      </c>
      <c r="O16" s="8">
        <v>43379</v>
      </c>
      <c r="P16" s="175">
        <v>1.2029099999999999</v>
      </c>
      <c r="Q16" s="175"/>
      <c r="R16" s="176">
        <f>IF(P16="","",T16*M16*LOOKUP(RIGHT($D$2,3),定数!$A$6:$A$13,定数!$B$6:$B$13))</f>
        <v>-35121.207056811043</v>
      </c>
      <c r="S16" s="176"/>
      <c r="T16" s="177">
        <f t="shared" si="1"/>
        <v>-52.200000000000024</v>
      </c>
      <c r="U16" s="177"/>
      <c r="V16" s="68"/>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row>
    <row r="17" spans="2:60" x14ac:dyDescent="0.2">
      <c r="B17" s="121">
        <v>9</v>
      </c>
      <c r="C17" s="174">
        <f t="shared" si="0"/>
        <v>1135585.6948368896</v>
      </c>
      <c r="D17" s="174"/>
      <c r="E17" s="121">
        <v>2005</v>
      </c>
      <c r="F17" s="8">
        <v>43446</v>
      </c>
      <c r="G17" s="121" t="s">
        <v>4</v>
      </c>
      <c r="H17" s="175">
        <v>1.19021</v>
      </c>
      <c r="I17" s="175"/>
      <c r="J17" s="121">
        <v>84.2</v>
      </c>
      <c r="K17" s="178">
        <f t="shared" si="2"/>
        <v>34067.570845106689</v>
      </c>
      <c r="L17" s="179"/>
      <c r="M17" s="6">
        <f>IF(J17="","",(K17/J17)/LOOKUP(RIGHT($D$2,3),定数!$A$6:$A$13,定数!$B$6:$B$13))</f>
        <v>3.371691492983639</v>
      </c>
      <c r="N17" s="121">
        <v>2006</v>
      </c>
      <c r="O17" s="8">
        <v>43454</v>
      </c>
      <c r="P17" s="175">
        <v>1.1935899999999999</v>
      </c>
      <c r="Q17" s="175"/>
      <c r="R17" s="176">
        <f>IF(P17="","",T17*M17*LOOKUP(RIGHT($D$2,3),定数!$A$6:$A$13,定数!$B$6:$B$13))</f>
        <v>13675.58069554139</v>
      </c>
      <c r="S17" s="176"/>
      <c r="T17" s="177">
        <f t="shared" si="1"/>
        <v>33.799999999999386</v>
      </c>
      <c r="U17" s="177"/>
      <c r="V17" s="68"/>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row>
    <row r="18" spans="2:60" x14ac:dyDescent="0.2">
      <c r="B18" s="121">
        <v>10</v>
      </c>
      <c r="C18" s="174">
        <f t="shared" si="0"/>
        <v>1149261.275532431</v>
      </c>
      <c r="D18" s="174"/>
      <c r="E18" s="121">
        <v>2006</v>
      </c>
      <c r="F18" s="8">
        <v>43172</v>
      </c>
      <c r="G18" s="121" t="s">
        <v>4</v>
      </c>
      <c r="H18" s="175">
        <v>1.1948099999999999</v>
      </c>
      <c r="I18" s="175"/>
      <c r="J18" s="121">
        <v>31.2</v>
      </c>
      <c r="K18" s="178">
        <f t="shared" si="2"/>
        <v>34477.838265972925</v>
      </c>
      <c r="L18" s="179"/>
      <c r="M18" s="6">
        <f>IF(J18="","",(K18/J18)/LOOKUP(RIGHT($D$2,3),定数!$A$6:$A$13,定数!$B$6:$B$13))</f>
        <v>9.2088243231765308</v>
      </c>
      <c r="N18" s="121">
        <v>2006</v>
      </c>
      <c r="O18" s="8">
        <v>43180</v>
      </c>
      <c r="P18" s="175">
        <v>1.2118899999999999</v>
      </c>
      <c r="Q18" s="175"/>
      <c r="R18" s="176">
        <f>IF(P18="","",T18*M18*LOOKUP(RIGHT($D$2,3),定数!$A$6:$A$13,定数!$B$6:$B$13))</f>
        <v>188744.06332782601</v>
      </c>
      <c r="S18" s="176"/>
      <c r="T18" s="177">
        <f t="shared" si="1"/>
        <v>170.79999999999984</v>
      </c>
      <c r="U18" s="177"/>
      <c r="V18" s="68"/>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row>
    <row r="19" spans="2:60" x14ac:dyDescent="0.2">
      <c r="B19" s="121">
        <v>11</v>
      </c>
      <c r="C19" s="174">
        <f t="shared" si="0"/>
        <v>1338005.3388602571</v>
      </c>
      <c r="D19" s="174"/>
      <c r="E19" s="121">
        <v>2006</v>
      </c>
      <c r="F19" s="8">
        <v>43182</v>
      </c>
      <c r="G19" s="121" t="s">
        <v>3</v>
      </c>
      <c r="H19" s="175">
        <v>1.2041900000000001</v>
      </c>
      <c r="I19" s="175"/>
      <c r="J19" s="121">
        <v>28.2</v>
      </c>
      <c r="K19" s="178">
        <f t="shared" si="2"/>
        <v>40140.160165807712</v>
      </c>
      <c r="L19" s="179"/>
      <c r="M19" s="6">
        <f>IF(J19="","",(K19/J19)/LOOKUP(RIGHT($D$2,3),定数!$A$6:$A$13,定数!$B$6:$B$13))</f>
        <v>11.861749457981002</v>
      </c>
      <c r="N19" s="121">
        <v>2006</v>
      </c>
      <c r="O19" s="8">
        <v>43187</v>
      </c>
      <c r="P19" s="175">
        <v>1.2070099999999999</v>
      </c>
      <c r="Q19" s="175"/>
      <c r="R19" s="176">
        <f>IF(P19="","",T19*M19*LOOKUP(RIGHT($D$2,3),定数!$A$6:$A$13,定数!$B$6:$B$13))</f>
        <v>-40140.160165805188</v>
      </c>
      <c r="S19" s="176"/>
      <c r="T19" s="177">
        <f t="shared" si="1"/>
        <v>-28.199999999998226</v>
      </c>
      <c r="U19" s="177"/>
      <c r="V19" s="68"/>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row>
    <row r="20" spans="2:60" x14ac:dyDescent="0.2">
      <c r="B20" s="121">
        <v>12</v>
      </c>
      <c r="C20" s="174">
        <f t="shared" si="0"/>
        <v>1297865.1786944519</v>
      </c>
      <c r="D20" s="174"/>
      <c r="E20" s="121">
        <v>2006</v>
      </c>
      <c r="F20" s="8">
        <v>43214</v>
      </c>
      <c r="G20" s="121" t="s">
        <v>4</v>
      </c>
      <c r="H20" s="175">
        <v>1.24011</v>
      </c>
      <c r="I20" s="175"/>
      <c r="J20" s="121">
        <v>68.2</v>
      </c>
      <c r="K20" s="178">
        <f t="shared" si="2"/>
        <v>38935.955360833555</v>
      </c>
      <c r="L20" s="179"/>
      <c r="M20" s="6">
        <f>IF(J20="","",(K20/J20)/LOOKUP(RIGHT($D$2,3),定数!$A$6:$A$13,定数!$B$6:$B$13))</f>
        <v>4.7575703031321543</v>
      </c>
      <c r="N20" s="121">
        <v>2006</v>
      </c>
      <c r="O20" s="8">
        <v>43229</v>
      </c>
      <c r="P20" s="175">
        <v>1.26749</v>
      </c>
      <c r="Q20" s="175"/>
      <c r="R20" s="176">
        <f>IF(P20="","",T20*M20*LOOKUP(RIGHT($D$2,3),定数!$A$6:$A$13,定数!$B$6:$B$13))</f>
        <v>156314.72987970983</v>
      </c>
      <c r="S20" s="176"/>
      <c r="T20" s="177">
        <f t="shared" si="1"/>
        <v>273.79999999999961</v>
      </c>
      <c r="U20" s="177"/>
      <c r="V20" s="68"/>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row>
    <row r="21" spans="2:60" x14ac:dyDescent="0.2">
      <c r="B21" s="121">
        <v>13</v>
      </c>
      <c r="C21" s="174">
        <f t="shared" si="0"/>
        <v>1454179.9085741618</v>
      </c>
      <c r="D21" s="174"/>
      <c r="E21" s="121">
        <v>2006</v>
      </c>
      <c r="F21" s="8">
        <v>43343</v>
      </c>
      <c r="G21" s="121" t="s">
        <v>4</v>
      </c>
      <c r="H21" s="175">
        <v>1.2838099999999999</v>
      </c>
      <c r="I21" s="175"/>
      <c r="J21" s="121">
        <v>65</v>
      </c>
      <c r="K21" s="178">
        <f t="shared" si="2"/>
        <v>43625.397257224853</v>
      </c>
      <c r="L21" s="179"/>
      <c r="M21" s="6">
        <f>IF(J21="","",(K21/J21)/LOOKUP(RIGHT($D$2,3),定数!$A$6:$A$13,定数!$B$6:$B$13))</f>
        <v>5.5929996483621611</v>
      </c>
      <c r="N21" s="121">
        <v>2006</v>
      </c>
      <c r="O21" s="8">
        <v>43343</v>
      </c>
      <c r="P21" s="175">
        <v>1.2879</v>
      </c>
      <c r="Q21" s="175"/>
      <c r="R21" s="176">
        <f>IF(P21="","",T21*M21*LOOKUP(RIGHT($D$2,3),定数!$A$6:$A$13,定数!$B$6:$B$13))</f>
        <v>27450.442274162488</v>
      </c>
      <c r="S21" s="176"/>
      <c r="T21" s="177">
        <f t="shared" si="1"/>
        <v>40.900000000001491</v>
      </c>
      <c r="U21" s="177"/>
      <c r="V21" s="68"/>
      <c r="W21" s="67"/>
      <c r="X21" s="67" t="s">
        <v>122</v>
      </c>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row>
    <row r="22" spans="2:60" s="67" customFormat="1" ht="12.6" customHeight="1" x14ac:dyDescent="0.2">
      <c r="B22" s="121">
        <v>14</v>
      </c>
      <c r="C22" s="174">
        <f t="shared" si="0"/>
        <v>1481630.3508483244</v>
      </c>
      <c r="D22" s="174"/>
      <c r="E22" s="121">
        <v>2006</v>
      </c>
      <c r="F22" s="8">
        <v>43364</v>
      </c>
      <c r="G22" s="121" t="s">
        <v>4</v>
      </c>
      <c r="H22" s="175">
        <v>1.27281</v>
      </c>
      <c r="I22" s="175"/>
      <c r="J22" s="121">
        <v>45.2</v>
      </c>
      <c r="K22" s="178">
        <f t="shared" si="2"/>
        <v>44448.910525449726</v>
      </c>
      <c r="L22" s="179"/>
      <c r="M22" s="6">
        <f>IF(J22="","",(K22/J22)/LOOKUP(RIGHT($D$2,3),定数!$A$6:$A$13,定数!$B$6:$B$13))</f>
        <v>8.1948581352230327</v>
      </c>
      <c r="N22" s="121">
        <v>2006</v>
      </c>
      <c r="O22" s="8">
        <v>43368</v>
      </c>
      <c r="P22" s="175">
        <v>1.2764899999999999</v>
      </c>
      <c r="Q22" s="175"/>
      <c r="R22" s="176">
        <f>IF(P22="","",T22*M22*LOOKUP(RIGHT($D$2,3),定数!$A$6:$A$13,定数!$B$6:$B$13))</f>
        <v>36188.493525143989</v>
      </c>
      <c r="S22" s="176"/>
      <c r="T22" s="177">
        <f t="shared" si="1"/>
        <v>36.799999999999059</v>
      </c>
      <c r="U22" s="177"/>
      <c r="V22" s="68"/>
    </row>
    <row r="23" spans="2:60" s="67" customFormat="1" x14ac:dyDescent="0.2">
      <c r="B23" s="121">
        <v>15</v>
      </c>
      <c r="C23" s="174">
        <f t="shared" si="0"/>
        <v>1517818.8443734683</v>
      </c>
      <c r="D23" s="174"/>
      <c r="E23" s="121">
        <v>2006</v>
      </c>
      <c r="F23" s="8">
        <v>43383</v>
      </c>
      <c r="G23" s="121" t="s">
        <v>3</v>
      </c>
      <c r="H23" s="175">
        <v>1.2684899999999999</v>
      </c>
      <c r="I23" s="175"/>
      <c r="J23" s="121">
        <v>40.200000000000003</v>
      </c>
      <c r="K23" s="178">
        <f t="shared" si="2"/>
        <v>45534.565331204045</v>
      </c>
      <c r="L23" s="179"/>
      <c r="M23" s="6">
        <f>IF(J23="","",(K23/J23)/LOOKUP(RIGHT($D$2,3),定数!$A$6:$A$13,定数!$B$6:$B$13))</f>
        <v>9.4391719177454494</v>
      </c>
      <c r="N23" s="122">
        <v>2006</v>
      </c>
      <c r="O23" s="8">
        <v>43385</v>
      </c>
      <c r="P23" s="175">
        <v>1.2554099999999999</v>
      </c>
      <c r="Q23" s="175"/>
      <c r="R23" s="176">
        <f>IF(P23="","",T23*M23*LOOKUP(RIGHT($D$2,3),定数!$A$6:$A$13,定数!$B$6:$B$13))</f>
        <v>148157.24242093237</v>
      </c>
      <c r="S23" s="176"/>
      <c r="T23" s="177">
        <f t="shared" si="1"/>
        <v>130.79999999999981</v>
      </c>
      <c r="U23" s="177"/>
    </row>
    <row r="24" spans="2:60" s="67" customFormat="1" x14ac:dyDescent="0.2">
      <c r="B24" s="121">
        <v>16</v>
      </c>
      <c r="C24" s="174">
        <f t="shared" si="0"/>
        <v>1665976.0867944006</v>
      </c>
      <c r="D24" s="174"/>
      <c r="E24" s="123">
        <v>2006</v>
      </c>
      <c r="F24" s="8">
        <v>43400</v>
      </c>
      <c r="G24" s="121" t="s">
        <v>4</v>
      </c>
      <c r="H24" s="175">
        <v>1.27251</v>
      </c>
      <c r="I24" s="175"/>
      <c r="J24" s="121">
        <v>62.2</v>
      </c>
      <c r="K24" s="178">
        <f t="shared" si="2"/>
        <v>49979.282603832013</v>
      </c>
      <c r="L24" s="179"/>
      <c r="M24" s="6">
        <f>IF(J24="","",(K24/J24)/LOOKUP(RIGHT($D$2,3),定数!$A$6:$A$13,定数!$B$6:$B$13))</f>
        <v>6.6960453649292617</v>
      </c>
      <c r="N24" s="122">
        <v>2006</v>
      </c>
      <c r="O24" s="8">
        <v>43407</v>
      </c>
      <c r="P24" s="175">
        <v>1.27369</v>
      </c>
      <c r="Q24" s="175"/>
      <c r="R24" s="176">
        <f>IF(P24="","",T24*M24*LOOKUP(RIGHT($D$2,3),定数!$A$6:$A$13,定数!$B$6:$B$13))</f>
        <v>9481.6002367395031</v>
      </c>
      <c r="S24" s="176"/>
      <c r="T24" s="177">
        <f t="shared" si="1"/>
        <v>11.799999999999589</v>
      </c>
      <c r="U24" s="177"/>
    </row>
    <row r="25" spans="2:60" s="67" customFormat="1" x14ac:dyDescent="0.2">
      <c r="B25" s="121">
        <v>17</v>
      </c>
      <c r="C25" s="174">
        <f t="shared" si="0"/>
        <v>1675457.6870311401</v>
      </c>
      <c r="D25" s="174"/>
      <c r="E25" s="123">
        <v>2006</v>
      </c>
      <c r="F25" s="8">
        <v>43414</v>
      </c>
      <c r="G25" s="121" t="s">
        <v>4</v>
      </c>
      <c r="H25" s="175">
        <v>1.28481</v>
      </c>
      <c r="I25" s="175"/>
      <c r="J25" s="121">
        <v>81.2</v>
      </c>
      <c r="K25" s="178">
        <f t="shared" si="2"/>
        <v>50263.730610934203</v>
      </c>
      <c r="L25" s="179"/>
      <c r="M25" s="6">
        <f>IF(J25="","",(K25/J25)/LOOKUP(RIGHT($D$2,3),定数!$A$6:$A$13,定数!$B$6:$B$13))</f>
        <v>5.1584288393815889</v>
      </c>
      <c r="N25" s="123">
        <v>2006</v>
      </c>
      <c r="O25" s="8">
        <v>43417</v>
      </c>
      <c r="P25" s="175">
        <v>1.2843899999999999</v>
      </c>
      <c r="Q25" s="175"/>
      <c r="R25" s="176">
        <f>IF(P25="","",T25*M25*LOOKUP(RIGHT($D$2,3),定数!$A$6:$A$13,定数!$B$6:$B$13))</f>
        <v>-2599.8481350488591</v>
      </c>
      <c r="S25" s="176"/>
      <c r="T25" s="177">
        <f t="shared" si="1"/>
        <v>-4.2000000000008697</v>
      </c>
      <c r="U25" s="177"/>
    </row>
    <row r="26" spans="2:60" s="67" customFormat="1" x14ac:dyDescent="0.2">
      <c r="B26" s="121">
        <v>18</v>
      </c>
      <c r="C26" s="174">
        <f t="shared" si="0"/>
        <v>1672857.8388960913</v>
      </c>
      <c r="D26" s="174"/>
      <c r="E26" s="123">
        <v>2006</v>
      </c>
      <c r="F26" s="8">
        <v>43428</v>
      </c>
      <c r="G26" s="121" t="s">
        <v>4</v>
      </c>
      <c r="H26" s="175">
        <v>1.2958099999999999</v>
      </c>
      <c r="I26" s="175"/>
      <c r="J26" s="121">
        <v>15.2</v>
      </c>
      <c r="K26" s="178">
        <f t="shared" si="2"/>
        <v>50185.73516688274</v>
      </c>
      <c r="L26" s="179"/>
      <c r="M26" s="6">
        <f>IF(J26="","",(K26/J26)/LOOKUP(RIGHT($D$2,3),定数!$A$6:$A$13,定数!$B$6:$B$13))</f>
        <v>27.514109192369922</v>
      </c>
      <c r="N26" s="123">
        <v>2006</v>
      </c>
      <c r="O26" s="8">
        <v>43439</v>
      </c>
      <c r="P26" s="175">
        <v>1.32989</v>
      </c>
      <c r="Q26" s="175"/>
      <c r="R26" s="176">
        <f>IF(P26="","",T26*M26*LOOKUP(RIGHT($D$2,3),定数!$A$6:$A$13,定数!$B$6:$B$13))</f>
        <v>1125217.0095311638</v>
      </c>
      <c r="S26" s="176"/>
      <c r="T26" s="177">
        <f t="shared" si="1"/>
        <v>340.80000000000109</v>
      </c>
      <c r="U26" s="177"/>
    </row>
    <row r="27" spans="2:60" s="67" customFormat="1" x14ac:dyDescent="0.2">
      <c r="B27" s="121">
        <v>19</v>
      </c>
      <c r="C27" s="174">
        <f t="shared" si="0"/>
        <v>2798074.8484272552</v>
      </c>
      <c r="D27" s="174"/>
      <c r="E27" s="123">
        <v>2006</v>
      </c>
      <c r="F27" s="8">
        <v>43448</v>
      </c>
      <c r="G27" s="121" t="s">
        <v>3</v>
      </c>
      <c r="H27" s="175">
        <v>1.3164899999999999</v>
      </c>
      <c r="I27" s="175"/>
      <c r="J27" s="121">
        <v>61</v>
      </c>
      <c r="K27" s="178">
        <f t="shared" si="2"/>
        <v>83942.245452817646</v>
      </c>
      <c r="L27" s="179"/>
      <c r="M27" s="6">
        <f>IF(J27="","",(K27/J27)/LOOKUP(RIGHT($D$2,3),定数!$A$6:$A$13,定数!$B$6:$B$13))</f>
        <v>11.467519870603503</v>
      </c>
      <c r="N27" s="123">
        <v>2006</v>
      </c>
      <c r="O27" s="8">
        <v>43453</v>
      </c>
      <c r="P27" s="175">
        <v>1.3183100000000001</v>
      </c>
      <c r="Q27" s="175"/>
      <c r="R27" s="176">
        <f>IF(P27="","",T27*M27*LOOKUP(RIGHT($D$2,3),定数!$A$6:$A$13,定数!$B$6:$B$13))</f>
        <v>-25045.063397400183</v>
      </c>
      <c r="S27" s="176"/>
      <c r="T27" s="177">
        <f t="shared" si="1"/>
        <v>-18.200000000001548</v>
      </c>
      <c r="U27" s="177"/>
    </row>
    <row r="28" spans="2:60" s="93" customFormat="1" x14ac:dyDescent="0.2">
      <c r="B28" s="121">
        <v>20</v>
      </c>
      <c r="C28" s="174">
        <f t="shared" si="0"/>
        <v>2773029.7850298551</v>
      </c>
      <c r="D28" s="174"/>
      <c r="E28" s="123">
        <v>2006</v>
      </c>
      <c r="F28" s="8">
        <v>43463</v>
      </c>
      <c r="G28" s="121" t="s">
        <v>4</v>
      </c>
      <c r="H28" s="175">
        <v>1.31741</v>
      </c>
      <c r="I28" s="175"/>
      <c r="J28" s="121">
        <v>33.200000000000003</v>
      </c>
      <c r="K28" s="178">
        <f t="shared" si="2"/>
        <v>83190.893550895649</v>
      </c>
      <c r="L28" s="179"/>
      <c r="M28" s="6">
        <f>IF(J28="","",(K28/J28)/LOOKUP(RIGHT($D$2,3),定数!$A$6:$A$13,定数!$B$6:$B$13))</f>
        <v>20.881248381248906</v>
      </c>
      <c r="N28" s="123">
        <v>2007</v>
      </c>
      <c r="O28" s="8">
        <v>43103</v>
      </c>
      <c r="P28" s="175">
        <v>1.3149900000000001</v>
      </c>
      <c r="Q28" s="175"/>
      <c r="R28" s="176">
        <f>IF(P28="","",T28*M28*LOOKUP(RIGHT($D$2,3),定数!$A$6:$A$13,定数!$B$6:$B$13))</f>
        <v>-60639.145299143478</v>
      </c>
      <c r="S28" s="176"/>
      <c r="T28" s="177">
        <f t="shared" si="1"/>
        <v>-24.199999999998667</v>
      </c>
      <c r="U28" s="177"/>
    </row>
    <row r="29" spans="2:60" s="67" customFormat="1" x14ac:dyDescent="0.2">
      <c r="B29" s="121">
        <v>21</v>
      </c>
      <c r="C29" s="174">
        <f t="shared" si="0"/>
        <v>2712390.6397307115</v>
      </c>
      <c r="D29" s="174"/>
      <c r="E29" s="123">
        <v>2007</v>
      </c>
      <c r="F29" s="8">
        <v>43105</v>
      </c>
      <c r="G29" s="121" t="s">
        <v>3</v>
      </c>
      <c r="H29" s="175">
        <v>1.2992900000000001</v>
      </c>
      <c r="I29" s="175"/>
      <c r="J29" s="121">
        <v>113.2</v>
      </c>
      <c r="K29" s="178">
        <f t="shared" si="2"/>
        <v>81371.719191921336</v>
      </c>
      <c r="L29" s="179"/>
      <c r="M29" s="6">
        <f>IF(J29="","",(K29/J29)/LOOKUP(RIGHT($D$2,3),定数!$A$6:$A$13,定数!$B$6:$B$13))</f>
        <v>5.9902620135395557</v>
      </c>
      <c r="N29" s="123">
        <v>2007</v>
      </c>
      <c r="O29" s="8">
        <v>43119</v>
      </c>
      <c r="P29" s="175">
        <v>1.29891</v>
      </c>
      <c r="Q29" s="175"/>
      <c r="R29" s="176">
        <f>IF(P29="","",T29*M29*LOOKUP(RIGHT($D$2,3),定数!$A$6:$A$13,定数!$B$6:$B$13))</f>
        <v>2731.5594781743748</v>
      </c>
      <c r="S29" s="176"/>
      <c r="T29" s="177">
        <f t="shared" si="1"/>
        <v>3.8000000000004697</v>
      </c>
      <c r="U29" s="177"/>
    </row>
    <row r="30" spans="2:60" s="67" customFormat="1" x14ac:dyDescent="0.2">
      <c r="B30" s="121">
        <v>22</v>
      </c>
      <c r="C30" s="174">
        <f t="shared" si="0"/>
        <v>2715122.1992088859</v>
      </c>
      <c r="D30" s="174"/>
      <c r="E30" s="123">
        <v>2007</v>
      </c>
      <c r="F30" s="8">
        <v>43122</v>
      </c>
      <c r="G30" s="121" t="s">
        <v>4</v>
      </c>
      <c r="H30" s="175">
        <v>1.29721</v>
      </c>
      <c r="I30" s="175"/>
      <c r="J30" s="121">
        <v>18.2</v>
      </c>
      <c r="K30" s="178">
        <f t="shared" si="2"/>
        <v>81453.66597626658</v>
      </c>
      <c r="L30" s="179"/>
      <c r="M30" s="6">
        <f>IF(J30="","",(K30/J30)/LOOKUP(RIGHT($D$2,3),定数!$A$6:$A$13,定数!$B$6:$B$13))</f>
        <v>37.295634604517666</v>
      </c>
      <c r="N30" s="123">
        <v>2007</v>
      </c>
      <c r="O30" s="8">
        <v>43122</v>
      </c>
      <c r="P30" s="175">
        <v>1.29539</v>
      </c>
      <c r="Q30" s="175"/>
      <c r="R30" s="176">
        <f>IF(P30="","",T30*M30*LOOKUP(RIGHT($D$2,3),定数!$A$6:$A$13,定数!$B$6:$B$13))</f>
        <v>-81453.665976263568</v>
      </c>
      <c r="S30" s="176"/>
      <c r="T30" s="177">
        <f t="shared" si="1"/>
        <v>-18.199999999999328</v>
      </c>
      <c r="U30" s="177"/>
      <c r="X30" s="91"/>
    </row>
    <row r="31" spans="2:60" s="67" customFormat="1" x14ac:dyDescent="0.2">
      <c r="B31" s="121">
        <v>23</v>
      </c>
      <c r="C31" s="174">
        <f t="shared" si="0"/>
        <v>2633668.5332326223</v>
      </c>
      <c r="D31" s="174"/>
      <c r="E31" s="123">
        <v>2007</v>
      </c>
      <c r="F31" s="8">
        <v>43126</v>
      </c>
      <c r="G31" s="121" t="s">
        <v>3</v>
      </c>
      <c r="H31" s="175">
        <v>1.29149</v>
      </c>
      <c r="I31" s="175"/>
      <c r="J31" s="121">
        <v>72.2</v>
      </c>
      <c r="K31" s="178">
        <f t="shared" si="2"/>
        <v>79010.05599697867</v>
      </c>
      <c r="L31" s="179"/>
      <c r="M31" s="6">
        <f>IF(J31="","",(K31/J31)/LOOKUP(RIGHT($D$2,3),定数!$A$6:$A$13,定数!$B$6:$B$13))</f>
        <v>9.1193508768442602</v>
      </c>
      <c r="N31" s="123">
        <v>2007</v>
      </c>
      <c r="O31" s="8">
        <v>43131</v>
      </c>
      <c r="P31" s="175">
        <v>1.2962100000000001</v>
      </c>
      <c r="Q31" s="175"/>
      <c r="R31" s="176">
        <f>IF(P31="","",T31*M31*LOOKUP(RIGHT($D$2,3),定数!$A$6:$A$13,定数!$B$6:$B$13))</f>
        <v>-51652.003366446515</v>
      </c>
      <c r="S31" s="176"/>
      <c r="T31" s="177">
        <f t="shared" si="1"/>
        <v>-47.200000000000571</v>
      </c>
      <c r="U31" s="177"/>
    </row>
    <row r="32" spans="2:60" s="67" customFormat="1" x14ac:dyDescent="0.2">
      <c r="B32" s="121">
        <v>24</v>
      </c>
      <c r="C32" s="174">
        <f t="shared" si="0"/>
        <v>2582016.5298661757</v>
      </c>
      <c r="D32" s="174"/>
      <c r="E32" s="123">
        <v>2007</v>
      </c>
      <c r="F32" s="8">
        <v>43150</v>
      </c>
      <c r="G32" s="121" t="s">
        <v>4</v>
      </c>
      <c r="H32" s="175">
        <v>1.31541</v>
      </c>
      <c r="I32" s="175"/>
      <c r="J32" s="121">
        <v>21.2</v>
      </c>
      <c r="K32" s="178">
        <f t="shared" si="2"/>
        <v>77460.495895985267</v>
      </c>
      <c r="L32" s="179"/>
      <c r="M32" s="6">
        <f>IF(J32="","",(K32/J32)/LOOKUP(RIGHT($D$2,3),定数!$A$6:$A$13,定数!$B$6:$B$13))</f>
        <v>30.448308135214337</v>
      </c>
      <c r="N32" s="123">
        <v>2007</v>
      </c>
      <c r="O32" s="8">
        <v>43151</v>
      </c>
      <c r="P32" s="175">
        <v>1.3132900000000001</v>
      </c>
      <c r="Q32" s="175"/>
      <c r="R32" s="176">
        <f>IF(P32="","",T32*M32*LOOKUP(RIGHT($D$2,3),定数!$A$6:$A$13,定数!$B$6:$B$13))</f>
        <v>-77460.495895981614</v>
      </c>
      <c r="S32" s="176"/>
      <c r="T32" s="177">
        <f t="shared" si="1"/>
        <v>-21.199999999998997</v>
      </c>
      <c r="U32" s="177"/>
    </row>
    <row r="33" spans="2:60" s="67" customFormat="1" x14ac:dyDescent="0.2">
      <c r="B33" s="121">
        <v>25</v>
      </c>
      <c r="C33" s="174">
        <f t="shared" si="0"/>
        <v>2504556.0339701939</v>
      </c>
      <c r="D33" s="174"/>
      <c r="E33" s="123">
        <v>2007</v>
      </c>
      <c r="F33" s="8">
        <v>43153</v>
      </c>
      <c r="G33" s="121" t="s">
        <v>3</v>
      </c>
      <c r="H33" s="175">
        <v>1.3111900000000001</v>
      </c>
      <c r="I33" s="175"/>
      <c r="J33" s="121">
        <v>41.2</v>
      </c>
      <c r="K33" s="178">
        <f t="shared" si="2"/>
        <v>75136.681019105818</v>
      </c>
      <c r="L33" s="179"/>
      <c r="M33" s="6">
        <f>IF(J33="","",(K33/J33)/LOOKUP(RIGHT($D$2,3),定数!$A$6:$A$13,定数!$B$6:$B$13))</f>
        <v>15.197548749819136</v>
      </c>
      <c r="N33" s="123">
        <v>2007</v>
      </c>
      <c r="O33" s="8">
        <v>43154</v>
      </c>
      <c r="P33" s="175">
        <v>1.31531</v>
      </c>
      <c r="Q33" s="175"/>
      <c r="R33" s="176">
        <f>IF(P33="","",T33*M33*LOOKUP(RIGHT($D$2,3),定数!$A$6:$A$13,定数!$B$6:$B$13))</f>
        <v>-75136.681019104013</v>
      </c>
      <c r="S33" s="176"/>
      <c r="T33" s="177">
        <f t="shared" si="1"/>
        <v>-41.199999999999015</v>
      </c>
      <c r="U33" s="177"/>
    </row>
    <row r="34" spans="2:60" s="67" customFormat="1" x14ac:dyDescent="0.2">
      <c r="B34" s="121">
        <v>26</v>
      </c>
      <c r="C34" s="174">
        <f t="shared" si="0"/>
        <v>2429419.3529510899</v>
      </c>
      <c r="D34" s="174"/>
      <c r="E34" s="123">
        <v>2007</v>
      </c>
      <c r="F34" s="8">
        <v>43158</v>
      </c>
      <c r="G34" s="121" t="s">
        <v>4</v>
      </c>
      <c r="H34" s="175">
        <v>1.31881</v>
      </c>
      <c r="I34" s="175"/>
      <c r="J34" s="121">
        <v>24.2</v>
      </c>
      <c r="K34" s="178">
        <f t="shared" si="2"/>
        <v>72882.580588532699</v>
      </c>
      <c r="L34" s="179"/>
      <c r="M34" s="6">
        <f>IF(J34="","",(K34/J34)/LOOKUP(RIGHT($D$2,3),定数!$A$6:$A$13,定数!$B$6:$B$13))</f>
        <v>25.09730736519721</v>
      </c>
      <c r="N34" s="123">
        <v>2007</v>
      </c>
      <c r="O34" s="8">
        <v>43158</v>
      </c>
      <c r="P34" s="175">
        <v>1.3163899999999999</v>
      </c>
      <c r="Q34" s="175"/>
      <c r="R34" s="176">
        <f>IF(P34="","",T34*M34*LOOKUP(RIGHT($D$2,3),定数!$A$6:$A$13,定数!$B$6:$B$13))</f>
        <v>-72882.580588535377</v>
      </c>
      <c r="S34" s="176"/>
      <c r="T34" s="177">
        <f t="shared" si="1"/>
        <v>-24.200000000000887</v>
      </c>
      <c r="U34" s="177"/>
    </row>
    <row r="35" spans="2:60" s="67" customFormat="1" x14ac:dyDescent="0.2">
      <c r="B35" s="121">
        <v>27</v>
      </c>
      <c r="C35" s="174">
        <f t="shared" si="0"/>
        <v>2356536.7723625544</v>
      </c>
      <c r="D35" s="174"/>
      <c r="E35" s="123">
        <v>2007</v>
      </c>
      <c r="F35" s="8">
        <v>43173</v>
      </c>
      <c r="G35" s="121" t="s">
        <v>4</v>
      </c>
      <c r="H35" s="175">
        <v>1.32209</v>
      </c>
      <c r="I35" s="175"/>
      <c r="J35" s="121">
        <v>59</v>
      </c>
      <c r="K35" s="178">
        <f t="shared" si="2"/>
        <v>70696.103170876624</v>
      </c>
      <c r="L35" s="179"/>
      <c r="M35" s="6">
        <f>IF(J35="","",(K35/J35)/LOOKUP(RIGHT($D$2,3),定数!$A$6:$A$13,定数!$B$6:$B$13))</f>
        <v>9.9853253066209913</v>
      </c>
      <c r="N35" s="123">
        <v>2007</v>
      </c>
      <c r="O35" s="8">
        <v>43182</v>
      </c>
      <c r="P35" s="175">
        <v>1.3288899999999999</v>
      </c>
      <c r="Q35" s="175"/>
      <c r="R35" s="176">
        <f>IF(P35="","",T35*M35*LOOKUP(RIGHT($D$2,3),定数!$A$6:$A$13,定数!$B$6:$B$13))</f>
        <v>81480.254502026306</v>
      </c>
      <c r="S35" s="176"/>
      <c r="T35" s="177">
        <f t="shared" si="1"/>
        <v>67.999999999999176</v>
      </c>
      <c r="U35" s="177"/>
    </row>
    <row r="36" spans="2:60" s="67" customFormat="1" x14ac:dyDescent="0.2">
      <c r="B36" s="121">
        <v>28</v>
      </c>
      <c r="C36" s="174">
        <f t="shared" si="0"/>
        <v>2438017.0268645808</v>
      </c>
      <c r="D36" s="174"/>
      <c r="E36" s="123">
        <v>2007</v>
      </c>
      <c r="F36" s="8">
        <v>43192</v>
      </c>
      <c r="G36" s="121" t="s">
        <v>4</v>
      </c>
      <c r="H36" s="175">
        <v>1.3378099999999999</v>
      </c>
      <c r="I36" s="175"/>
      <c r="J36" s="121">
        <v>32.200000000000003</v>
      </c>
      <c r="K36" s="178">
        <f t="shared" si="2"/>
        <v>73140.510805937418</v>
      </c>
      <c r="L36" s="179"/>
      <c r="M36" s="6">
        <f>IF(J36="","",(K36/J36)/LOOKUP(RIGHT($D$2,3),定数!$A$6:$A$13,定数!$B$6:$B$13))</f>
        <v>18.928703624725003</v>
      </c>
      <c r="N36" s="123">
        <v>2007</v>
      </c>
      <c r="O36" s="8">
        <v>43193</v>
      </c>
      <c r="P36" s="175">
        <v>1.3345899999999999</v>
      </c>
      <c r="Q36" s="175"/>
      <c r="R36" s="176">
        <f>IF(P36="","",T36*M36*LOOKUP(RIGHT($D$2,3),定数!$A$6:$A$13,定数!$B$6:$B$13))</f>
        <v>-73140.510805937418</v>
      </c>
      <c r="S36" s="176"/>
      <c r="T36" s="177">
        <f t="shared" si="1"/>
        <v>-32.200000000000003</v>
      </c>
      <c r="U36" s="177"/>
    </row>
    <row r="37" spans="2:60" s="67" customFormat="1" x14ac:dyDescent="0.2">
      <c r="B37" s="121">
        <v>29</v>
      </c>
      <c r="C37" s="174">
        <f t="shared" si="0"/>
        <v>2364876.5160586433</v>
      </c>
      <c r="D37" s="174"/>
      <c r="E37" s="123">
        <v>2007</v>
      </c>
      <c r="F37" s="8">
        <v>43230</v>
      </c>
      <c r="G37" s="121" t="s">
        <v>3</v>
      </c>
      <c r="H37" s="175">
        <v>1.35029</v>
      </c>
      <c r="I37" s="175"/>
      <c r="J37" s="121">
        <v>43.2</v>
      </c>
      <c r="K37" s="178">
        <f t="shared" si="2"/>
        <v>70946.295481759298</v>
      </c>
      <c r="L37" s="179"/>
      <c r="M37" s="6">
        <f>IF(J37="","",(K37/J37)/LOOKUP(RIGHT($D$2,3),定数!$A$6:$A$13,定数!$B$6:$B$13))</f>
        <v>13.685627986450481</v>
      </c>
      <c r="N37" s="123">
        <v>2007</v>
      </c>
      <c r="O37" s="8">
        <v>43234</v>
      </c>
      <c r="P37" s="175">
        <v>1.3546100000000001</v>
      </c>
      <c r="Q37" s="175"/>
      <c r="R37" s="176">
        <f>IF(P37="","",T37*M37*LOOKUP(RIGHT($D$2,3),定数!$A$6:$A$13,定数!$B$6:$B$13))</f>
        <v>-70946.295481760957</v>
      </c>
      <c r="S37" s="176"/>
      <c r="T37" s="177">
        <f t="shared" si="1"/>
        <v>-43.200000000001012</v>
      </c>
      <c r="U37" s="177"/>
    </row>
    <row r="38" spans="2:60" s="67" customFormat="1" x14ac:dyDescent="0.2">
      <c r="B38" s="121">
        <v>30</v>
      </c>
      <c r="C38" s="174">
        <f t="shared" si="0"/>
        <v>2293930.2205768824</v>
      </c>
      <c r="D38" s="174"/>
      <c r="E38" s="123">
        <v>2007</v>
      </c>
      <c r="F38" s="8">
        <v>43255</v>
      </c>
      <c r="G38" s="121" t="s">
        <v>4</v>
      </c>
      <c r="H38" s="175">
        <v>1.3489100000000001</v>
      </c>
      <c r="I38" s="175"/>
      <c r="J38" s="121">
        <v>42.2</v>
      </c>
      <c r="K38" s="178">
        <f t="shared" si="2"/>
        <v>68817.906617306464</v>
      </c>
      <c r="L38" s="179"/>
      <c r="M38" s="6">
        <f>IF(J38="","",(K38/J38)/LOOKUP(RIGHT($D$2,3),定数!$A$6:$A$13,定数!$B$6:$B$13))</f>
        <v>13.589634008156883</v>
      </c>
      <c r="N38" s="123">
        <v>2007</v>
      </c>
      <c r="O38" s="8">
        <v>43258</v>
      </c>
      <c r="P38" s="175">
        <v>1.34849</v>
      </c>
      <c r="Q38" s="175"/>
      <c r="R38" s="176">
        <f>IF(P38="","",T38*M38*LOOKUP(RIGHT($D$2,3),定数!$A$6:$A$13,定数!$B$6:$B$13))</f>
        <v>-6849.1755401124874</v>
      </c>
      <c r="S38" s="176"/>
      <c r="T38" s="177">
        <f t="shared" si="1"/>
        <v>-4.2000000000008697</v>
      </c>
      <c r="U38" s="177"/>
    </row>
    <row r="39" spans="2:60" s="67" customFormat="1" x14ac:dyDescent="0.2">
      <c r="B39" s="121">
        <v>31</v>
      </c>
      <c r="C39" s="174">
        <f t="shared" si="0"/>
        <v>2287081.0450367699</v>
      </c>
      <c r="D39" s="174"/>
      <c r="E39" s="123">
        <v>2007</v>
      </c>
      <c r="F39" s="8">
        <v>43266</v>
      </c>
      <c r="G39" s="121" t="s">
        <v>4</v>
      </c>
      <c r="H39" s="175">
        <v>1.3342099999999999</v>
      </c>
      <c r="I39" s="175"/>
      <c r="J39" s="121">
        <v>34.200000000000003</v>
      </c>
      <c r="K39" s="178">
        <f t="shared" si="2"/>
        <v>68612.431351103092</v>
      </c>
      <c r="L39" s="179"/>
      <c r="M39" s="6">
        <f>IF(J39="","",(K39/J39)/LOOKUP(RIGHT($D$2,3),定数!$A$6:$A$13,定数!$B$6:$B$13))</f>
        <v>16.718428691789249</v>
      </c>
      <c r="N39" s="123">
        <v>2007</v>
      </c>
      <c r="O39" s="8">
        <v>43298</v>
      </c>
      <c r="P39" s="175">
        <v>1.37599</v>
      </c>
      <c r="Q39" s="175"/>
      <c r="R39" s="176">
        <f>IF(P39="","",T39*M39*LOOKUP(RIGHT($D$2,3),定数!$A$6:$A$13,定数!$B$6:$B$13))</f>
        <v>838195.14089154871</v>
      </c>
      <c r="S39" s="176"/>
      <c r="T39" s="177">
        <f t="shared" si="1"/>
        <v>417.80000000000149</v>
      </c>
      <c r="U39" s="177"/>
    </row>
    <row r="40" spans="2:60" s="67" customFormat="1" x14ac:dyDescent="0.2">
      <c r="B40" s="121">
        <v>32</v>
      </c>
      <c r="C40" s="174">
        <f t="shared" si="0"/>
        <v>3125276.1859283186</v>
      </c>
      <c r="D40" s="174"/>
      <c r="E40" s="123">
        <v>2007</v>
      </c>
      <c r="F40" s="8">
        <v>43306</v>
      </c>
      <c r="G40" s="121" t="s">
        <v>3</v>
      </c>
      <c r="H40" s="175">
        <v>1.3731899999999999</v>
      </c>
      <c r="I40" s="175"/>
      <c r="J40" s="121">
        <v>91</v>
      </c>
      <c r="K40" s="178">
        <f t="shared" si="2"/>
        <v>93758.285577849558</v>
      </c>
      <c r="L40" s="179"/>
      <c r="M40" s="6">
        <f>IF(J40="","",(K40/J40)/LOOKUP(RIGHT($D$2,3),定数!$A$6:$A$13,定数!$B$6:$B$13))</f>
        <v>8.5859235877151612</v>
      </c>
      <c r="N40" s="123">
        <v>2007</v>
      </c>
      <c r="O40" s="8">
        <v>43313</v>
      </c>
      <c r="P40" s="175">
        <v>1.36981</v>
      </c>
      <c r="Q40" s="175"/>
      <c r="R40" s="176">
        <f>IF(P40="","",T40*M40*LOOKUP(RIGHT($D$2,3),定数!$A$6:$A$13,定数!$B$6:$B$13))</f>
        <v>34824.506071772063</v>
      </c>
      <c r="S40" s="176"/>
      <c r="T40" s="177">
        <f t="shared" si="1"/>
        <v>33.799999999999386</v>
      </c>
      <c r="U40" s="177"/>
      <c r="X40" s="90"/>
    </row>
    <row r="41" spans="2:60" s="67" customFormat="1" x14ac:dyDescent="0.2">
      <c r="B41" s="121">
        <v>33</v>
      </c>
      <c r="C41" s="174">
        <f t="shared" si="0"/>
        <v>3160100.6920000906</v>
      </c>
      <c r="D41" s="174"/>
      <c r="E41" s="123">
        <v>2007</v>
      </c>
      <c r="F41" s="8">
        <v>43315</v>
      </c>
      <c r="G41" s="121" t="s">
        <v>4</v>
      </c>
      <c r="H41" s="175">
        <v>1.3723099999999999</v>
      </c>
      <c r="I41" s="175"/>
      <c r="J41" s="121">
        <v>34.200000000000003</v>
      </c>
      <c r="K41" s="178">
        <f t="shared" si="2"/>
        <v>94803.020760002721</v>
      </c>
      <c r="L41" s="179"/>
      <c r="M41" s="6">
        <f>IF(J41="","",(K41/J41)/LOOKUP(RIGHT($D$2,3),定数!$A$6:$A$13,定数!$B$6:$B$13))</f>
        <v>23.1001512573106</v>
      </c>
      <c r="N41" s="123">
        <v>2007</v>
      </c>
      <c r="O41" s="8">
        <v>43319</v>
      </c>
      <c r="P41" s="175">
        <v>1.37799</v>
      </c>
      <c r="Q41" s="175"/>
      <c r="R41" s="176">
        <f>IF(P41="","",T41*M41*LOOKUP(RIGHT($D$2,3),定数!$A$6:$A$13,定数!$B$6:$B$13))</f>
        <v>157450.63096983262</v>
      </c>
      <c r="S41" s="176"/>
      <c r="T41" s="177">
        <f t="shared" si="1"/>
        <v>56.80000000000129</v>
      </c>
      <c r="U41" s="177"/>
    </row>
    <row r="42" spans="2:60" s="67" customFormat="1" x14ac:dyDescent="0.2">
      <c r="B42" s="121">
        <v>34</v>
      </c>
      <c r="C42" s="174">
        <f t="shared" si="0"/>
        <v>3317551.3229699233</v>
      </c>
      <c r="D42" s="174"/>
      <c r="E42" s="123">
        <v>2007</v>
      </c>
      <c r="F42" s="8">
        <v>43325</v>
      </c>
      <c r="G42" s="121" t="s">
        <v>3</v>
      </c>
      <c r="H42" s="175">
        <v>1.3653900000000001</v>
      </c>
      <c r="I42" s="175"/>
      <c r="J42" s="121">
        <v>46.2</v>
      </c>
      <c r="K42" s="178">
        <f t="shared" si="2"/>
        <v>99526.539689097699</v>
      </c>
      <c r="L42" s="179"/>
      <c r="M42" s="6">
        <f>IF(J42="","",(K42/J42)/LOOKUP(RIGHT($D$2,3),定数!$A$6:$A$13,定数!$B$6:$B$13))</f>
        <v>17.952117548538542</v>
      </c>
      <c r="N42" s="123">
        <v>2007</v>
      </c>
      <c r="O42" s="8">
        <v>43329</v>
      </c>
      <c r="P42" s="175">
        <v>1.34771</v>
      </c>
      <c r="Q42" s="175"/>
      <c r="R42" s="176">
        <f>IF(P42="","",T42*M42*LOOKUP(RIGHT($D$2,3),定数!$A$6:$A$13,定数!$B$6:$B$13))</f>
        <v>380872.12590979674</v>
      </c>
      <c r="S42" s="176"/>
      <c r="T42" s="177">
        <f t="shared" si="1"/>
        <v>176.8000000000014</v>
      </c>
      <c r="U42" s="177"/>
      <c r="X42" s="91"/>
    </row>
    <row r="43" spans="2:60" s="67" customFormat="1" x14ac:dyDescent="0.2">
      <c r="B43" s="121">
        <v>35</v>
      </c>
      <c r="C43" s="174">
        <f t="shared" si="0"/>
        <v>3698423.4488797202</v>
      </c>
      <c r="D43" s="174"/>
      <c r="E43" s="123">
        <v>2007</v>
      </c>
      <c r="F43" s="8">
        <v>43348</v>
      </c>
      <c r="G43" s="121" t="s">
        <v>3</v>
      </c>
      <c r="H43" s="175">
        <v>1.3574900000000001</v>
      </c>
      <c r="I43" s="175"/>
      <c r="J43" s="121">
        <v>52.2</v>
      </c>
      <c r="K43" s="178">
        <f t="shared" si="2"/>
        <v>110952.7034663916</v>
      </c>
      <c r="L43" s="179"/>
      <c r="M43" s="6">
        <f>IF(J43="","",(K43/J43)/LOOKUP(RIGHT($D$2,3),定数!$A$6:$A$13,定数!$B$6:$B$13))</f>
        <v>17.71275598122471</v>
      </c>
      <c r="N43" s="123">
        <v>2007</v>
      </c>
      <c r="O43" s="8">
        <v>43348</v>
      </c>
      <c r="P43" s="175">
        <v>1.3627100000000001</v>
      </c>
      <c r="Q43" s="175"/>
      <c r="R43" s="176">
        <f>IF(P43="","",T43*M43*LOOKUP(RIGHT($D$2,3),定数!$A$6:$A$13,定数!$B$6:$B$13))</f>
        <v>-110952.70346639163</v>
      </c>
      <c r="S43" s="176"/>
      <c r="T43" s="177">
        <f t="shared" si="1"/>
        <v>-52.200000000000024</v>
      </c>
      <c r="U43" s="177"/>
    </row>
    <row r="44" spans="2:60" s="67" customFormat="1" x14ac:dyDescent="0.2">
      <c r="B44" s="121">
        <v>36</v>
      </c>
      <c r="C44" s="174">
        <f t="shared" si="0"/>
        <v>3587470.7454133285</v>
      </c>
      <c r="D44" s="174"/>
      <c r="E44" s="123">
        <v>2007</v>
      </c>
      <c r="F44" s="8">
        <v>43350</v>
      </c>
      <c r="G44" s="121" t="s">
        <v>4</v>
      </c>
      <c r="H44" s="175">
        <v>1.36921</v>
      </c>
      <c r="I44" s="175"/>
      <c r="J44" s="121">
        <v>29.2</v>
      </c>
      <c r="K44" s="178">
        <f t="shared" si="2"/>
        <v>107624.12236239985</v>
      </c>
      <c r="L44" s="179"/>
      <c r="M44" s="6">
        <f>IF(J44="","",(K44/J44)/LOOKUP(RIGHT($D$2,3),定数!$A$6:$A$13,定数!$B$6:$B$13))</f>
        <v>30.714646792922334</v>
      </c>
      <c r="N44" s="123">
        <v>2007</v>
      </c>
      <c r="O44" s="8">
        <v>43376</v>
      </c>
      <c r="P44" s="175">
        <v>1.4136899999999999</v>
      </c>
      <c r="Q44" s="175"/>
      <c r="R44" s="176">
        <f>IF(P44="","",T44*M44*LOOKUP(RIGHT($D$2,3),定数!$A$6:$A$13,定数!$B$6:$B$13))</f>
        <v>1639424.9872190172</v>
      </c>
      <c r="S44" s="176"/>
      <c r="T44" s="177">
        <f t="shared" si="1"/>
        <v>444.79999999999853</v>
      </c>
      <c r="U44" s="177"/>
    </row>
    <row r="45" spans="2:60" s="67" customFormat="1" x14ac:dyDescent="0.2">
      <c r="B45" s="121">
        <v>37</v>
      </c>
      <c r="C45" s="174">
        <f t="shared" si="0"/>
        <v>5226895.7326323455</v>
      </c>
      <c r="D45" s="174"/>
      <c r="E45" s="123">
        <v>2007</v>
      </c>
      <c r="F45" s="8">
        <v>43384</v>
      </c>
      <c r="G45" s="121" t="s">
        <v>4</v>
      </c>
      <c r="H45" s="175">
        <v>1.4166099999999999</v>
      </c>
      <c r="I45" s="175"/>
      <c r="J45" s="121">
        <v>30.2</v>
      </c>
      <c r="K45" s="178">
        <f t="shared" si="2"/>
        <v>156806.87197897036</v>
      </c>
      <c r="L45" s="179"/>
      <c r="M45" s="6">
        <f>IF(J45="","",(K45/J45)/LOOKUP(RIGHT($D$2,3),定数!$A$6:$A$13,定数!$B$6:$B$13))</f>
        <v>43.269004409208158</v>
      </c>
      <c r="N45" s="123">
        <v>2007</v>
      </c>
      <c r="O45" s="8">
        <v>43385</v>
      </c>
      <c r="P45" s="175">
        <v>1.4155899999999999</v>
      </c>
      <c r="Q45" s="175"/>
      <c r="R45" s="176">
        <f>IF(P45="","",T45*M45*LOOKUP(RIGHT($D$2,3),定数!$A$6:$A$13,定数!$B$6:$B$13))</f>
        <v>-52961.261396871865</v>
      </c>
      <c r="S45" s="176"/>
      <c r="T45" s="177">
        <f t="shared" si="1"/>
        <v>-10.200000000000209</v>
      </c>
      <c r="U45" s="177"/>
      <c r="X45" s="91"/>
    </row>
    <row r="46" spans="2:60" s="67" customFormat="1" x14ac:dyDescent="0.2">
      <c r="B46" s="121">
        <v>38</v>
      </c>
      <c r="C46" s="174">
        <f t="shared" si="0"/>
        <v>5173934.4712354736</v>
      </c>
      <c r="D46" s="174"/>
      <c r="E46" s="123">
        <v>2007</v>
      </c>
      <c r="F46" s="8">
        <v>43402</v>
      </c>
      <c r="G46" s="121" t="s">
        <v>4</v>
      </c>
      <c r="H46" s="175">
        <v>1.4428099999999999</v>
      </c>
      <c r="I46" s="175"/>
      <c r="J46" s="121">
        <v>51.2</v>
      </c>
      <c r="K46" s="178">
        <f t="shared" si="2"/>
        <v>155218.03413706421</v>
      </c>
      <c r="L46" s="179"/>
      <c r="M46" s="6">
        <f>IF(J46="","",(K46/J46)/LOOKUP(RIGHT($D$2,3),定数!$A$6:$A$13,定数!$B$6:$B$13))</f>
        <v>25.263351910329458</v>
      </c>
      <c r="N46" s="123">
        <v>2007</v>
      </c>
      <c r="O46" s="8">
        <v>43403</v>
      </c>
      <c r="P46" s="175">
        <v>1.4376899999999999</v>
      </c>
      <c r="Q46" s="175"/>
      <c r="R46" s="176">
        <f>IF(P46="","",T46*M46*LOOKUP(RIGHT($D$2,3),定数!$A$6:$A$13,定数!$B$6:$B$13))</f>
        <v>-155218.03413706459</v>
      </c>
      <c r="S46" s="176"/>
      <c r="T46" s="177">
        <f t="shared" si="1"/>
        <v>-51.200000000000131</v>
      </c>
      <c r="U46" s="177"/>
    </row>
    <row r="47" spans="2:60" x14ac:dyDescent="0.2">
      <c r="B47" s="121">
        <v>39</v>
      </c>
      <c r="C47" s="174">
        <f t="shared" si="0"/>
        <v>5018716.437098409</v>
      </c>
      <c r="D47" s="174"/>
      <c r="E47" s="123">
        <v>2007</v>
      </c>
      <c r="F47" s="8">
        <v>43404</v>
      </c>
      <c r="G47" s="121" t="s">
        <v>4</v>
      </c>
      <c r="H47" s="175">
        <v>1.44591</v>
      </c>
      <c r="I47" s="175"/>
      <c r="J47" s="121">
        <v>40.200000000000003</v>
      </c>
      <c r="K47" s="178">
        <f t="shared" si="2"/>
        <v>150561.49311295227</v>
      </c>
      <c r="L47" s="179"/>
      <c r="M47" s="6">
        <f>IF(J47="","",(K47/J47)/LOOKUP(RIGHT($D$2,3),定数!$A$6:$A$13,定数!$B$6:$B$13))</f>
        <v>31.210923116283638</v>
      </c>
      <c r="N47" s="123">
        <v>2007</v>
      </c>
      <c r="O47" s="8">
        <v>43405</v>
      </c>
      <c r="P47" s="175">
        <v>1.4418899999999999</v>
      </c>
      <c r="Q47" s="175"/>
      <c r="R47" s="176">
        <f>IF(P47="","",T47*M47*LOOKUP(RIGHT($D$2,3),定数!$A$6:$A$13,定数!$B$6:$B$13))</f>
        <v>-150561.49311295734</v>
      </c>
      <c r="S47" s="176"/>
      <c r="T47" s="177">
        <f t="shared" si="1"/>
        <v>-40.200000000001346</v>
      </c>
      <c r="U47" s="17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row>
    <row r="48" spans="2:60" x14ac:dyDescent="0.2">
      <c r="B48" s="121">
        <v>40</v>
      </c>
      <c r="C48" s="174">
        <f t="shared" si="0"/>
        <v>4868154.9439854519</v>
      </c>
      <c r="D48" s="174"/>
      <c r="E48" s="124">
        <v>2007</v>
      </c>
      <c r="F48" s="8">
        <v>43412</v>
      </c>
      <c r="G48" s="121" t="s">
        <v>4</v>
      </c>
      <c r="H48" s="175">
        <v>1.4674100000000001</v>
      </c>
      <c r="I48" s="175"/>
      <c r="J48" s="121">
        <v>49.2</v>
      </c>
      <c r="K48" s="178">
        <f t="shared" si="2"/>
        <v>146044.64831956357</v>
      </c>
      <c r="L48" s="179"/>
      <c r="M48" s="6">
        <f>IF(J48="","",(K48/J48)/LOOKUP(RIGHT($D$2,3),定数!$A$6:$A$13,定数!$B$6:$B$13))</f>
        <v>24.736559674722823</v>
      </c>
      <c r="N48" s="123">
        <v>2007</v>
      </c>
      <c r="O48" s="8">
        <v>43416</v>
      </c>
      <c r="P48" s="175">
        <v>1.4624900000000001</v>
      </c>
      <c r="Q48" s="175"/>
      <c r="R48" s="176">
        <f>IF(P48="","",T48*M48*LOOKUP(RIGHT($D$2,3),定数!$A$6:$A$13,定数!$B$6:$B$13))</f>
        <v>-146044.64831956461</v>
      </c>
      <c r="S48" s="176"/>
      <c r="T48" s="177">
        <f t="shared" si="1"/>
        <v>-49.200000000000358</v>
      </c>
      <c r="U48" s="17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row>
    <row r="49" spans="2:60" x14ac:dyDescent="0.2">
      <c r="B49" s="121">
        <v>41</v>
      </c>
      <c r="C49" s="174">
        <f t="shared" si="0"/>
        <v>4722110.2956658872</v>
      </c>
      <c r="D49" s="174"/>
      <c r="E49" s="124">
        <v>2007</v>
      </c>
      <c r="F49" s="8">
        <v>43425</v>
      </c>
      <c r="G49" s="121" t="s">
        <v>4</v>
      </c>
      <c r="H49" s="175">
        <v>1.48441</v>
      </c>
      <c r="I49" s="175"/>
      <c r="J49" s="121">
        <v>68.2</v>
      </c>
      <c r="K49" s="178">
        <f t="shared" si="2"/>
        <v>141663.30886997661</v>
      </c>
      <c r="L49" s="179"/>
      <c r="M49" s="6">
        <f>IF(J49="","",(K49/J49)/LOOKUP(RIGHT($D$2,3),定数!$A$6:$A$13,定数!$B$6:$B$13))</f>
        <v>17.30978847384856</v>
      </c>
      <c r="N49" s="124">
        <v>2007</v>
      </c>
      <c r="O49" s="8">
        <v>43427</v>
      </c>
      <c r="P49" s="175">
        <v>1.4821899999999999</v>
      </c>
      <c r="Q49" s="175"/>
      <c r="R49" s="176">
        <f>IF(P49="","",T49*M49*LOOKUP(RIGHT($D$2,3),定数!$A$6:$A$13,定数!$B$6:$B$13))</f>
        <v>-46113.276494334867</v>
      </c>
      <c r="S49" s="176"/>
      <c r="T49" s="177">
        <f t="shared" si="1"/>
        <v>-22.200000000001108</v>
      </c>
      <c r="U49" s="17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row>
    <row r="50" spans="2:60" x14ac:dyDescent="0.2">
      <c r="B50" s="121">
        <v>42</v>
      </c>
      <c r="C50" s="174">
        <f t="shared" si="0"/>
        <v>4675997.0191715527</v>
      </c>
      <c r="D50" s="174"/>
      <c r="E50" s="124">
        <v>2007</v>
      </c>
      <c r="F50" s="8">
        <v>43434</v>
      </c>
      <c r="G50" s="121" t="s">
        <v>3</v>
      </c>
      <c r="H50" s="175">
        <v>1.46759</v>
      </c>
      <c r="I50" s="175"/>
      <c r="J50" s="121">
        <v>94.2</v>
      </c>
      <c r="K50" s="178">
        <f t="shared" si="2"/>
        <v>140279.91057514658</v>
      </c>
      <c r="L50" s="179"/>
      <c r="M50" s="6">
        <f>IF(J50="","",(K50/J50)/LOOKUP(RIGHT($D$2,3),定数!$A$6:$A$13,定数!$B$6:$B$13))</f>
        <v>12.40975854344892</v>
      </c>
      <c r="N50" s="124">
        <v>2007</v>
      </c>
      <c r="O50" s="8">
        <v>43460</v>
      </c>
      <c r="P50" s="175">
        <v>1.4453100000000001</v>
      </c>
      <c r="Q50" s="175"/>
      <c r="R50" s="176">
        <f>IF(P50="","",T50*M50*LOOKUP(RIGHT($D$2,3),定数!$A$6:$A$13,定数!$B$6:$B$13))</f>
        <v>331787.30441764818</v>
      </c>
      <c r="S50" s="176"/>
      <c r="T50" s="177">
        <f t="shared" si="1"/>
        <v>222.79999999999856</v>
      </c>
      <c r="U50" s="17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row>
    <row r="51" spans="2:60" x14ac:dyDescent="0.2">
      <c r="B51" s="121">
        <v>43</v>
      </c>
      <c r="C51" s="174">
        <f t="shared" si="0"/>
        <v>5007784.3235892011</v>
      </c>
      <c r="D51" s="174"/>
      <c r="E51" s="124">
        <v>2008</v>
      </c>
      <c r="F51" s="8">
        <v>43115</v>
      </c>
      <c r="G51" s="121" t="s">
        <v>4</v>
      </c>
      <c r="H51" s="175">
        <v>1.4911099999999999</v>
      </c>
      <c r="I51" s="175"/>
      <c r="J51" s="121">
        <v>64.2</v>
      </c>
      <c r="K51" s="178">
        <f t="shared" si="2"/>
        <v>150233.52970767603</v>
      </c>
      <c r="L51" s="179"/>
      <c r="M51" s="6">
        <f>IF(J51="","",(K51/J51)/LOOKUP(RIGHT($D$2,3),定数!$A$6:$A$13,定数!$B$6:$B$13))</f>
        <v>19.500717770985986</v>
      </c>
      <c r="N51" s="124">
        <v>2008</v>
      </c>
      <c r="O51" s="8">
        <v>43115</v>
      </c>
      <c r="P51" s="175">
        <v>1.4846900000000001</v>
      </c>
      <c r="Q51" s="175"/>
      <c r="R51" s="176">
        <f>IF(P51="","",T51*M51*LOOKUP(RIGHT($D$2,3),定数!$A$6:$A$13,定数!$B$6:$B$13))</f>
        <v>-150233.52970767301</v>
      </c>
      <c r="S51" s="176"/>
      <c r="T51" s="177">
        <f t="shared" si="1"/>
        <v>-64.19999999999871</v>
      </c>
      <c r="U51" s="17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row>
    <row r="52" spans="2:60" x14ac:dyDescent="0.2">
      <c r="B52" s="121">
        <v>44</v>
      </c>
      <c r="C52" s="174">
        <f t="shared" si="0"/>
        <v>4857550.7938815281</v>
      </c>
      <c r="D52" s="174"/>
      <c r="E52" s="124">
        <v>2008</v>
      </c>
      <c r="F52" s="8">
        <v>43118</v>
      </c>
      <c r="G52" s="121" t="s">
        <v>3</v>
      </c>
      <c r="H52" s="175">
        <v>1.46299</v>
      </c>
      <c r="I52" s="175"/>
      <c r="J52" s="121">
        <f t="shared" ref="J52:J63" si="3">(P52-H52)*10000</f>
        <v>64.200000000000927</v>
      </c>
      <c r="K52" s="178">
        <f t="shared" si="2"/>
        <v>145726.52381644584</v>
      </c>
      <c r="L52" s="179"/>
      <c r="M52" s="6">
        <f>IF(J52="","",(K52/J52)/LOOKUP(RIGHT($D$2,3),定数!$A$6:$A$13,定数!$B$6:$B$13))</f>
        <v>18.915696237856146</v>
      </c>
      <c r="N52" s="124">
        <v>2008</v>
      </c>
      <c r="O52" s="8">
        <v>43118</v>
      </c>
      <c r="P52" s="175">
        <v>1.4694100000000001</v>
      </c>
      <c r="Q52" s="175"/>
      <c r="R52" s="176">
        <f>IF(P52="","",T52*M52*LOOKUP(RIGHT($D$2,3),定数!$A$6:$A$13,定数!$B$6:$B$13))</f>
        <v>-145726.52381644584</v>
      </c>
      <c r="S52" s="176"/>
      <c r="T52" s="177">
        <f t="shared" si="1"/>
        <v>-64.200000000000927</v>
      </c>
      <c r="U52" s="17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row>
    <row r="53" spans="2:60" x14ac:dyDescent="0.2">
      <c r="B53" s="121">
        <v>45</v>
      </c>
      <c r="C53" s="174">
        <f t="shared" si="0"/>
        <v>4711824.2700650822</v>
      </c>
      <c r="D53" s="174"/>
      <c r="E53" s="124">
        <v>2008</v>
      </c>
      <c r="F53" s="8">
        <v>43130</v>
      </c>
      <c r="G53" s="121" t="s">
        <v>4</v>
      </c>
      <c r="H53" s="175">
        <v>1.47841</v>
      </c>
      <c r="I53" s="175"/>
      <c r="J53" s="121">
        <v>20.2</v>
      </c>
      <c r="K53" s="178">
        <f t="shared" si="2"/>
        <v>141354.72810195247</v>
      </c>
      <c r="L53" s="179"/>
      <c r="M53" s="6">
        <f>IF(J53="","",(K53/J53)/LOOKUP(RIGHT($D$2,3),定数!$A$6:$A$13,定数!$B$6:$B$13))</f>
        <v>58.314656807736164</v>
      </c>
      <c r="N53" s="124">
        <v>2008</v>
      </c>
      <c r="O53" s="8">
        <v>43132</v>
      </c>
      <c r="P53" s="175">
        <v>1.48529</v>
      </c>
      <c r="Q53" s="175"/>
      <c r="R53" s="176">
        <f>IF(P53="","",T53*M53*LOOKUP(RIGHT($D$2,3),定数!$A$6:$A$13,定数!$B$6:$B$13))</f>
        <v>481445.80660466955</v>
      </c>
      <c r="S53" s="176"/>
      <c r="T53" s="177">
        <f t="shared" si="1"/>
        <v>68.799999999999969</v>
      </c>
      <c r="U53" s="17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row>
    <row r="54" spans="2:60" x14ac:dyDescent="0.2">
      <c r="B54" s="121">
        <v>46</v>
      </c>
      <c r="C54" s="174">
        <f t="shared" si="0"/>
        <v>5193270.0766697517</v>
      </c>
      <c r="D54" s="174"/>
      <c r="E54" s="124">
        <v>2008</v>
      </c>
      <c r="F54" s="8">
        <v>43136</v>
      </c>
      <c r="G54" s="121" t="s">
        <v>3</v>
      </c>
      <c r="H54" s="175">
        <v>1.4818899999999999</v>
      </c>
      <c r="I54" s="175"/>
      <c r="J54" s="121">
        <v>20.2</v>
      </c>
      <c r="K54" s="178">
        <f t="shared" si="2"/>
        <v>155798.10230009255</v>
      </c>
      <c r="L54" s="179"/>
      <c r="M54" s="6">
        <f>IF(J54="","",(K54/J54)/LOOKUP(RIGHT($D$2,3),定数!$A$6:$A$13,定数!$B$6:$B$13))</f>
        <v>64.273144513239501</v>
      </c>
      <c r="N54" s="124">
        <v>2008</v>
      </c>
      <c r="O54" s="8">
        <v>43139</v>
      </c>
      <c r="P54" s="175">
        <v>1.45251</v>
      </c>
      <c r="Q54" s="175"/>
      <c r="R54" s="176">
        <f>IF(P54="","",T54*M54*LOOKUP(RIGHT($D$2,3),定数!$A$6:$A$13,定数!$B$6:$B$13))</f>
        <v>2266013.982958769</v>
      </c>
      <c r="S54" s="176"/>
      <c r="T54" s="177">
        <f t="shared" si="1"/>
        <v>293.79999999999961</v>
      </c>
      <c r="U54" s="17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row>
    <row r="55" spans="2:60" x14ac:dyDescent="0.2">
      <c r="B55" s="121">
        <v>47</v>
      </c>
      <c r="C55" s="174">
        <f t="shared" si="0"/>
        <v>7459284.0596285202</v>
      </c>
      <c r="D55" s="174"/>
      <c r="E55" s="124">
        <v>2008</v>
      </c>
      <c r="F55" s="8">
        <v>43145</v>
      </c>
      <c r="G55" s="121" t="s">
        <v>4</v>
      </c>
      <c r="H55" s="175">
        <v>1.4633100000000001</v>
      </c>
      <c r="I55" s="175"/>
      <c r="J55" s="121">
        <v>72.2</v>
      </c>
      <c r="K55" s="178">
        <f t="shared" si="2"/>
        <v>223778.52178885561</v>
      </c>
      <c r="L55" s="179"/>
      <c r="M55" s="6">
        <f>IF(J55="","",(K55/J55)/LOOKUP(RIGHT($D$2,3),定数!$A$6:$A$13,定数!$B$6:$B$13))</f>
        <v>25.828545912841136</v>
      </c>
      <c r="N55" s="124">
        <v>2008</v>
      </c>
      <c r="O55" s="8">
        <v>43179</v>
      </c>
      <c r="P55" s="175">
        <v>1.5532900000000001</v>
      </c>
      <c r="Q55" s="175"/>
      <c r="R55" s="176">
        <f>IF(P55="","",T55*M55*LOOKUP(RIGHT($D$2,3),定数!$A$6:$A$13,定数!$B$6:$B$13))</f>
        <v>2788863.073484933</v>
      </c>
      <c r="S55" s="176"/>
      <c r="T55" s="177">
        <f t="shared" si="1"/>
        <v>899.7999999999995</v>
      </c>
      <c r="U55" s="17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row>
    <row r="56" spans="2:60" x14ac:dyDescent="0.2">
      <c r="B56" s="121">
        <v>48</v>
      </c>
      <c r="C56" s="174">
        <f t="shared" si="0"/>
        <v>10248147.133113453</v>
      </c>
      <c r="D56" s="174"/>
      <c r="E56" s="124">
        <v>2008</v>
      </c>
      <c r="F56" s="8">
        <v>43277</v>
      </c>
      <c r="G56" s="121" t="s">
        <v>4</v>
      </c>
      <c r="H56" s="175">
        <v>1.5686100000000001</v>
      </c>
      <c r="I56" s="175"/>
      <c r="J56" s="121">
        <v>147</v>
      </c>
      <c r="K56" s="178">
        <f t="shared" si="2"/>
        <v>307444.41399340361</v>
      </c>
      <c r="L56" s="179"/>
      <c r="M56" s="6">
        <f>IF(J56="","",(K56/J56)/LOOKUP(RIGHT($D$2,3),定数!$A$6:$A$13,定数!$B$6:$B$13))</f>
        <v>17.428821654954852</v>
      </c>
      <c r="N56" s="124">
        <v>2008</v>
      </c>
      <c r="O56" s="8">
        <v>43284</v>
      </c>
      <c r="P56" s="175">
        <v>1.57759</v>
      </c>
      <c r="Q56" s="175"/>
      <c r="R56" s="176">
        <f>IF(P56="","",T56*M56*LOOKUP(RIGHT($D$2,3),定数!$A$6:$A$13,定数!$B$6:$B$13))</f>
        <v>187812.98215379324</v>
      </c>
      <c r="S56" s="176"/>
      <c r="T56" s="177">
        <f t="shared" si="1"/>
        <v>89.799999999999883</v>
      </c>
      <c r="U56" s="17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row>
    <row r="57" spans="2:60" x14ac:dyDescent="0.2">
      <c r="B57" s="121">
        <v>49</v>
      </c>
      <c r="C57" s="174">
        <f t="shared" si="0"/>
        <v>10435960.115267247</v>
      </c>
      <c r="D57" s="174"/>
      <c r="E57" s="125">
        <v>2008</v>
      </c>
      <c r="F57" s="8">
        <v>43319</v>
      </c>
      <c r="G57" s="121" t="s">
        <v>3</v>
      </c>
      <c r="H57" s="175">
        <v>1.5410900000000001</v>
      </c>
      <c r="I57" s="175"/>
      <c r="J57" s="121">
        <v>90.2</v>
      </c>
      <c r="K57" s="178">
        <f t="shared" si="2"/>
        <v>313078.80345801741</v>
      </c>
      <c r="L57" s="179"/>
      <c r="M57" s="6">
        <f>IF(J57="","",(K57/J57)/LOOKUP(RIGHT($D$2,3),定数!$A$6:$A$13,定数!$B$6:$B$13))</f>
        <v>28.924501428124298</v>
      </c>
      <c r="N57" s="125">
        <v>2008</v>
      </c>
      <c r="O57" s="8">
        <v>43331</v>
      </c>
      <c r="P57" s="175">
        <v>1.4791099999999999</v>
      </c>
      <c r="Q57" s="175"/>
      <c r="R57" s="176">
        <f>IF(P57="","",T57*M57*LOOKUP(RIGHT($D$2,3),定数!$A$6:$A$13,定数!$B$6:$B$13))</f>
        <v>2151288.718218178</v>
      </c>
      <c r="S57" s="176"/>
      <c r="T57" s="177">
        <f t="shared" si="1"/>
        <v>619.80000000000143</v>
      </c>
      <c r="U57" s="17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row>
    <row r="58" spans="2:60" x14ac:dyDescent="0.2">
      <c r="B58" s="121">
        <v>50</v>
      </c>
      <c r="C58" s="174">
        <f t="shared" si="0"/>
        <v>12587248.833485425</v>
      </c>
      <c r="D58" s="174"/>
      <c r="E58" s="125">
        <v>2008</v>
      </c>
      <c r="F58" s="8">
        <v>43344</v>
      </c>
      <c r="G58" s="121" t="s">
        <v>3</v>
      </c>
      <c r="H58" s="175">
        <v>1.4605900000000001</v>
      </c>
      <c r="I58" s="175"/>
      <c r="J58" s="121">
        <v>60.2</v>
      </c>
      <c r="K58" s="178">
        <f t="shared" si="2"/>
        <v>377617.46500456275</v>
      </c>
      <c r="L58" s="179"/>
      <c r="M58" s="6">
        <f>IF(J58="","",(K58/J58)/LOOKUP(RIGHT($D$2,3),定数!$A$6:$A$13,定数!$B$6:$B$13))</f>
        <v>52.27262804603582</v>
      </c>
      <c r="N58" s="125">
        <v>2008</v>
      </c>
      <c r="O58" s="8">
        <v>43355</v>
      </c>
      <c r="P58" s="175">
        <v>1.41561</v>
      </c>
      <c r="Q58" s="175"/>
      <c r="R58" s="176">
        <f>IF(P58="","",T58*M58*LOOKUP(RIGHT($D$2,3),定数!$A$6:$A$13,定数!$B$6:$B$13))</f>
        <v>2821467.3714128309</v>
      </c>
      <c r="S58" s="176"/>
      <c r="T58" s="177">
        <f t="shared" si="1"/>
        <v>449.80000000000018</v>
      </c>
      <c r="U58" s="17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row>
    <row r="59" spans="2:60" x14ac:dyDescent="0.2">
      <c r="B59" s="121">
        <v>51</v>
      </c>
      <c r="C59" s="174">
        <f t="shared" si="0"/>
        <v>15408716.204898255</v>
      </c>
      <c r="D59" s="174"/>
      <c r="E59" s="125">
        <v>2008</v>
      </c>
      <c r="F59" s="8">
        <v>43446</v>
      </c>
      <c r="G59" s="121" t="s">
        <v>4</v>
      </c>
      <c r="H59" s="175">
        <v>1.3387100000000001</v>
      </c>
      <c r="I59" s="175"/>
      <c r="J59" s="121">
        <v>139</v>
      </c>
      <c r="K59" s="178">
        <f t="shared" si="2"/>
        <v>462261.48614694766</v>
      </c>
      <c r="L59" s="179"/>
      <c r="M59" s="6">
        <f>IF(J59="","",(K59/J59)/LOOKUP(RIGHT($D$2,3),定数!$A$6:$A$13,定数!$B$6:$B$13))</f>
        <v>27.713518354133551</v>
      </c>
      <c r="N59" s="125">
        <v>2008</v>
      </c>
      <c r="O59" s="8">
        <v>43453</v>
      </c>
      <c r="P59" s="175">
        <v>1.40059</v>
      </c>
      <c r="Q59" s="175"/>
      <c r="R59" s="176">
        <f>IF(P59="","",T59*M59*LOOKUP(RIGHT($D$2,3),定数!$A$6:$A$13,定数!$B$6:$B$13))</f>
        <v>2057895.0189045393</v>
      </c>
      <c r="S59" s="176"/>
      <c r="T59" s="177">
        <f t="shared" si="1"/>
        <v>618.79999999999939</v>
      </c>
      <c r="U59" s="17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row>
    <row r="60" spans="2:60" x14ac:dyDescent="0.2">
      <c r="B60" s="121">
        <v>52</v>
      </c>
      <c r="C60" s="174">
        <f t="shared" si="0"/>
        <v>17466611.223802794</v>
      </c>
      <c r="D60" s="174"/>
      <c r="E60" s="125">
        <v>2009</v>
      </c>
      <c r="F60" s="8">
        <v>43175</v>
      </c>
      <c r="G60" s="121" t="s">
        <v>4</v>
      </c>
      <c r="H60" s="175">
        <v>1.2920100000000001</v>
      </c>
      <c r="I60" s="175"/>
      <c r="J60" s="121">
        <v>48.2</v>
      </c>
      <c r="K60" s="178">
        <f t="shared" si="2"/>
        <v>523998.33671408379</v>
      </c>
      <c r="L60" s="179"/>
      <c r="M60" s="6">
        <f>IF(J60="","",(K60/J60)/LOOKUP(RIGHT($D$2,3),定数!$A$6:$A$13,定数!$B$6:$B$13))</f>
        <v>90.594456554993727</v>
      </c>
      <c r="N60" s="125">
        <v>2009</v>
      </c>
      <c r="O60" s="8">
        <v>43184</v>
      </c>
      <c r="P60" s="175">
        <v>1.3415900000000001</v>
      </c>
      <c r="Q60" s="175"/>
      <c r="R60" s="176">
        <f>IF(P60="","",T60*M60*LOOKUP(RIGHT($D$2,3),定数!$A$6:$A$13,定数!$B$6:$B$13))</f>
        <v>5390007.7871959014</v>
      </c>
      <c r="S60" s="176"/>
      <c r="T60" s="177">
        <f t="shared" si="1"/>
        <v>495.79999999999956</v>
      </c>
      <c r="U60" s="17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row>
    <row r="61" spans="2:60" x14ac:dyDescent="0.2">
      <c r="B61" s="121">
        <v>53</v>
      </c>
      <c r="C61" s="174">
        <f t="shared" si="0"/>
        <v>22856619.010998696</v>
      </c>
      <c r="D61" s="174"/>
      <c r="E61" s="125">
        <v>2009</v>
      </c>
      <c r="F61" s="8">
        <v>43240</v>
      </c>
      <c r="G61" s="121" t="s">
        <v>4</v>
      </c>
      <c r="H61" s="175">
        <v>1.3660099999999999</v>
      </c>
      <c r="I61" s="175"/>
      <c r="J61" s="121">
        <v>78.2</v>
      </c>
      <c r="K61" s="178">
        <f t="shared" si="2"/>
        <v>685698.5703299609</v>
      </c>
      <c r="L61" s="179"/>
      <c r="M61" s="6">
        <f>IF(J61="","",(K61/J61)/LOOKUP(RIGHT($D$2,3),定数!$A$6:$A$13,定数!$B$6:$B$13))</f>
        <v>73.07103264385772</v>
      </c>
      <c r="N61" s="125">
        <v>2009</v>
      </c>
      <c r="O61" s="8">
        <v>43247</v>
      </c>
      <c r="P61" s="175">
        <v>1.3857900000000001</v>
      </c>
      <c r="Q61" s="175"/>
      <c r="R61" s="176">
        <f>IF(P61="","",T61*M61*LOOKUP(RIGHT($D$2,3),定数!$A$6:$A$13,定数!$B$6:$B$13))</f>
        <v>1734414.0308346185</v>
      </c>
      <c r="S61" s="176"/>
      <c r="T61" s="177">
        <f t="shared" si="1"/>
        <v>197.80000000000132</v>
      </c>
      <c r="U61" s="17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row>
    <row r="62" spans="2:60" x14ac:dyDescent="0.2">
      <c r="B62" s="121">
        <v>54</v>
      </c>
      <c r="C62" s="174">
        <f t="shared" si="0"/>
        <v>24591033.041833315</v>
      </c>
      <c r="D62" s="174"/>
      <c r="E62" s="125">
        <v>2010</v>
      </c>
      <c r="F62" s="8">
        <v>43128</v>
      </c>
      <c r="G62" s="121" t="s">
        <v>3</v>
      </c>
      <c r="H62" s="175">
        <v>1.3980900000000001</v>
      </c>
      <c r="I62" s="175"/>
      <c r="J62" s="121">
        <v>55.2</v>
      </c>
      <c r="K62" s="178">
        <f t="shared" si="2"/>
        <v>737730.99125499942</v>
      </c>
      <c r="L62" s="179"/>
      <c r="M62" s="6">
        <f>IF(J62="","",(K62/J62)/LOOKUP(RIGHT($D$2,3),定数!$A$6:$A$13,定数!$B$6:$B$13))</f>
        <v>111.37243225467985</v>
      </c>
      <c r="N62" s="125">
        <v>2010</v>
      </c>
      <c r="O62" s="8">
        <v>43140</v>
      </c>
      <c r="P62" s="175">
        <v>1.3730899999999999</v>
      </c>
      <c r="Q62" s="175"/>
      <c r="R62" s="176">
        <f>IF(P62="","",T62*M62*LOOKUP(RIGHT($D$2,3),定数!$A$6:$A$13,定数!$B$6:$B$13))</f>
        <v>3341172.9676404134</v>
      </c>
      <c r="S62" s="176"/>
      <c r="T62" s="177">
        <f t="shared" si="1"/>
        <v>250.00000000000134</v>
      </c>
      <c r="U62" s="17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row>
    <row r="63" spans="2:60" x14ac:dyDescent="0.2">
      <c r="B63" s="121">
        <v>55</v>
      </c>
      <c r="C63" s="174">
        <f t="shared" si="0"/>
        <v>27932206.00947373</v>
      </c>
      <c r="D63" s="174"/>
      <c r="E63" s="125">
        <v>2010</v>
      </c>
      <c r="F63" s="8">
        <v>43150</v>
      </c>
      <c r="G63" s="121" t="s">
        <v>3</v>
      </c>
      <c r="H63" s="175">
        <v>1.3493900000000001</v>
      </c>
      <c r="I63" s="175"/>
      <c r="J63" s="121">
        <f t="shared" si="3"/>
        <v>127.19999999999843</v>
      </c>
      <c r="K63" s="178">
        <f t="shared" si="2"/>
        <v>837966.18028421188</v>
      </c>
      <c r="L63" s="179"/>
      <c r="M63" s="6">
        <f>IF(J63="","",(K63/J63)/LOOKUP(RIGHT($D$2,3),定数!$A$6:$A$13,定数!$B$6:$B$13))</f>
        <v>54.898203634972631</v>
      </c>
      <c r="N63" s="125">
        <v>2010</v>
      </c>
      <c r="O63" s="8">
        <v>43153</v>
      </c>
      <c r="P63" s="175">
        <v>1.3621099999999999</v>
      </c>
      <c r="Q63" s="175"/>
      <c r="R63" s="176">
        <f>IF(P63="","",T63*M63*LOOKUP(RIGHT($D$2,3),定数!$A$6:$A$13,定数!$B$6:$B$13))</f>
        <v>-837966.18028421188</v>
      </c>
      <c r="S63" s="176"/>
      <c r="T63" s="177">
        <f t="shared" si="1"/>
        <v>-127.19999999999843</v>
      </c>
      <c r="U63" s="17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row>
    <row r="64" spans="2:60" x14ac:dyDescent="0.2">
      <c r="B64" s="121">
        <v>56</v>
      </c>
      <c r="C64" s="174">
        <f t="shared" si="0"/>
        <v>27094239.829189517</v>
      </c>
      <c r="D64" s="174"/>
      <c r="E64" s="125">
        <v>2010</v>
      </c>
      <c r="F64" s="8">
        <v>43212</v>
      </c>
      <c r="G64" s="121" t="s">
        <v>3</v>
      </c>
      <c r="H64" s="175">
        <v>1.33569</v>
      </c>
      <c r="I64" s="175"/>
      <c r="J64" s="121">
        <v>85.2</v>
      </c>
      <c r="K64" s="178">
        <f t="shared" si="2"/>
        <v>812827.1948756855</v>
      </c>
      <c r="L64" s="179"/>
      <c r="M64" s="6">
        <f>IF(J64="","",(K64/J64)/LOOKUP(RIGHT($D$2,3),定数!$A$6:$A$13,定数!$B$6:$B$13))</f>
        <v>79.501877433067833</v>
      </c>
      <c r="N64" s="125">
        <v>2010</v>
      </c>
      <c r="O64" s="8">
        <v>43217</v>
      </c>
      <c r="P64" s="175">
        <v>1.3442099999999999</v>
      </c>
      <c r="Q64" s="175"/>
      <c r="R64" s="176">
        <f>IF(P64="","",T64*M64*LOOKUP(RIGHT($D$2,3),定数!$A$6:$A$13,定数!$B$6:$B$13))</f>
        <v>-812827.19487567223</v>
      </c>
      <c r="S64" s="176"/>
      <c r="T64" s="177">
        <f t="shared" si="1"/>
        <v>-85.19999999999861</v>
      </c>
      <c r="U64" s="17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row>
    <row r="65" spans="2:60" x14ac:dyDescent="0.2">
      <c r="B65" s="121">
        <v>57</v>
      </c>
      <c r="C65" s="174">
        <f t="shared" si="0"/>
        <v>26281412.634313844</v>
      </c>
      <c r="D65" s="174"/>
      <c r="E65" s="125">
        <v>2010</v>
      </c>
      <c r="F65" s="8">
        <v>43266</v>
      </c>
      <c r="G65" s="121" t="s">
        <v>4</v>
      </c>
      <c r="H65" s="175">
        <v>1.2276100000000001</v>
      </c>
      <c r="I65" s="175"/>
      <c r="J65" s="121">
        <v>103</v>
      </c>
      <c r="K65" s="178">
        <f t="shared" si="2"/>
        <v>788442.37902941532</v>
      </c>
      <c r="L65" s="179"/>
      <c r="M65" s="6">
        <f>IF(J65="","",(K65/J65)/LOOKUP(RIGHT($D$2,3),定数!$A$6:$A$13,定数!$B$6:$B$13))</f>
        <v>63.789836491053023</v>
      </c>
      <c r="N65" s="125">
        <v>2010</v>
      </c>
      <c r="O65" s="8">
        <v>43274</v>
      </c>
      <c r="P65" s="175">
        <v>1.2239899999999999</v>
      </c>
      <c r="Q65" s="175"/>
      <c r="R65" s="176">
        <f>IF(P65="","",T65*M65*LOOKUP(RIGHT($D$2,3),定数!$A$6:$A$13,定数!$B$6:$B$13))</f>
        <v>-277103.04971714801</v>
      </c>
      <c r="S65" s="176"/>
      <c r="T65" s="177">
        <f t="shared" si="1"/>
        <v>-36.200000000001786</v>
      </c>
      <c r="U65" s="17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row>
    <row r="66" spans="2:60" x14ac:dyDescent="0.2">
      <c r="B66" s="121">
        <v>58</v>
      </c>
      <c r="C66" s="174">
        <f t="shared" si="0"/>
        <v>26004309.584596697</v>
      </c>
      <c r="D66" s="174"/>
      <c r="E66" s="125">
        <v>2010</v>
      </c>
      <c r="F66" s="8">
        <v>43314</v>
      </c>
      <c r="G66" s="121" t="s">
        <v>4</v>
      </c>
      <c r="H66" s="175">
        <v>1.31141</v>
      </c>
      <c r="I66" s="175"/>
      <c r="J66" s="121">
        <v>59.2</v>
      </c>
      <c r="K66" s="178">
        <f t="shared" si="2"/>
        <v>780129.28753790085</v>
      </c>
      <c r="L66" s="179"/>
      <c r="M66" s="6">
        <f>IF(J66="","",(K66/J66)/LOOKUP(RIGHT($D$2,3),定数!$A$6:$A$13,定数!$B$6:$B$13))</f>
        <v>109.81549655657388</v>
      </c>
      <c r="N66" s="125">
        <v>2010</v>
      </c>
      <c r="O66" s="8">
        <v>43323</v>
      </c>
      <c r="P66" s="175">
        <v>1.3085899999999999</v>
      </c>
      <c r="Q66" s="175"/>
      <c r="R66" s="176">
        <f>IF(P66="","",T66*M66*LOOKUP(RIGHT($D$2,3),定数!$A$6:$A$13,定数!$B$6:$B$13))</f>
        <v>-371615.6403474519</v>
      </c>
      <c r="S66" s="176"/>
      <c r="T66" s="177">
        <f t="shared" si="1"/>
        <v>-28.200000000000447</v>
      </c>
      <c r="U66" s="17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row>
    <row r="67" spans="2:60" x14ac:dyDescent="0.2">
      <c r="B67" s="121">
        <v>59</v>
      </c>
      <c r="C67" s="174">
        <f t="shared" si="0"/>
        <v>25632693.944249246</v>
      </c>
      <c r="D67" s="174"/>
      <c r="E67" s="125">
        <v>2010</v>
      </c>
      <c r="F67" s="8">
        <v>43359</v>
      </c>
      <c r="G67" s="121" t="s">
        <v>4</v>
      </c>
      <c r="H67" s="175">
        <v>1.30681</v>
      </c>
      <c r="I67" s="175"/>
      <c r="J67" s="121">
        <v>90.2</v>
      </c>
      <c r="K67" s="178">
        <f t="shared" si="2"/>
        <v>768980.81832747732</v>
      </c>
      <c r="L67" s="179"/>
      <c r="M67" s="6">
        <f>IF(J67="","",(K67/J67)/LOOKUP(RIGHT($D$2,3),定数!$A$6:$A$13,定数!$B$6:$B$13))</f>
        <v>71.044051951910333</v>
      </c>
      <c r="N67" s="125">
        <v>2010</v>
      </c>
      <c r="O67" s="8">
        <v>43392</v>
      </c>
      <c r="P67" s="175">
        <v>1.3773899999999999</v>
      </c>
      <c r="Q67" s="175"/>
      <c r="R67" s="176">
        <f>IF(P67="","",T67*M67*LOOKUP(RIGHT($D$2,3),定数!$A$6:$A$13,定数!$B$6:$B$13))</f>
        <v>6017147.024118986</v>
      </c>
      <c r="S67" s="176"/>
      <c r="T67" s="177">
        <f t="shared" si="1"/>
        <v>705.7999999999987</v>
      </c>
      <c r="U67" s="17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row>
    <row r="68" spans="2:60" x14ac:dyDescent="0.2">
      <c r="B68" s="121">
        <v>60</v>
      </c>
      <c r="C68" s="174">
        <f t="shared" si="0"/>
        <v>31649840.968368232</v>
      </c>
      <c r="D68" s="174"/>
      <c r="E68" s="125">
        <v>2010</v>
      </c>
      <c r="F68" s="8">
        <v>43433</v>
      </c>
      <c r="G68" s="121" t="s">
        <v>3</v>
      </c>
      <c r="H68" s="175">
        <v>1.3112900000000001</v>
      </c>
      <c r="I68" s="175"/>
      <c r="J68" s="121">
        <v>121.2</v>
      </c>
      <c r="K68" s="178">
        <f t="shared" si="2"/>
        <v>949495.22905104689</v>
      </c>
      <c r="L68" s="179"/>
      <c r="M68" s="6">
        <f>IF(J68="","",(K68/J68)/LOOKUP(RIGHT($D$2,3),定数!$A$6:$A$13,定数!$B$6:$B$13))</f>
        <v>65.28432542980245</v>
      </c>
      <c r="N68" s="125">
        <v>2010</v>
      </c>
      <c r="O68" s="8">
        <v>43435</v>
      </c>
      <c r="P68" s="175">
        <v>1.31491</v>
      </c>
      <c r="Q68" s="175"/>
      <c r="R68" s="176">
        <f>IF(P68="","",T68*M68*LOOKUP(RIGHT($D$2,3),定数!$A$6:$A$13,定数!$B$6:$B$13))</f>
        <v>-283595.10966705845</v>
      </c>
      <c r="S68" s="176"/>
      <c r="T68" s="177">
        <f t="shared" si="1"/>
        <v>-36.199999999999562</v>
      </c>
      <c r="U68" s="17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row>
    <row r="69" spans="2:60" x14ac:dyDescent="0.2">
      <c r="B69" s="121">
        <v>61</v>
      </c>
      <c r="C69" s="174">
        <f t="shared" si="0"/>
        <v>31366245.858701173</v>
      </c>
      <c r="D69" s="174"/>
      <c r="E69" s="125">
        <v>2011</v>
      </c>
      <c r="F69" s="8">
        <v>43121</v>
      </c>
      <c r="G69" s="121" t="s">
        <v>4</v>
      </c>
      <c r="H69" s="175">
        <v>1.3513500000000001</v>
      </c>
      <c r="I69" s="175"/>
      <c r="J69" s="121">
        <v>61.3</v>
      </c>
      <c r="K69" s="178">
        <f t="shared" si="2"/>
        <v>940987.37576103513</v>
      </c>
      <c r="L69" s="179"/>
      <c r="M69" s="6">
        <f>IF(J69="","",(K69/J69)/LOOKUP(RIGHT($D$2,3),定数!$A$6:$A$13,定数!$B$6:$B$13))</f>
        <v>127.92106793923807</v>
      </c>
      <c r="N69" s="125">
        <v>2011</v>
      </c>
      <c r="O69" s="8">
        <v>43131</v>
      </c>
      <c r="P69" s="175">
        <v>1.3575600000000001</v>
      </c>
      <c r="Q69" s="175"/>
      <c r="R69" s="176">
        <f>IF(P69="","",T69*M69*LOOKUP(RIGHT($D$2,3),定数!$A$6:$A$13,定数!$B$6:$B$13))</f>
        <v>953267.79828320967</v>
      </c>
      <c r="S69" s="176"/>
      <c r="T69" s="177">
        <f t="shared" si="1"/>
        <v>62.100000000000492</v>
      </c>
      <c r="U69" s="17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row>
    <row r="70" spans="2:60" x14ac:dyDescent="0.2">
      <c r="B70" s="121">
        <v>62</v>
      </c>
      <c r="C70" s="174">
        <f t="shared" si="0"/>
        <v>32319513.656984381</v>
      </c>
      <c r="D70" s="174"/>
      <c r="E70" s="126">
        <v>2011</v>
      </c>
      <c r="F70" s="8">
        <v>43134</v>
      </c>
      <c r="G70" s="121" t="s">
        <v>4</v>
      </c>
      <c r="H70" s="175">
        <v>1.3809</v>
      </c>
      <c r="I70" s="175"/>
      <c r="J70" s="121">
        <v>42.5</v>
      </c>
      <c r="K70" s="178">
        <f t="shared" si="2"/>
        <v>969585.40970953135</v>
      </c>
      <c r="L70" s="179"/>
      <c r="M70" s="6">
        <f>IF(J70="","",(K70/J70)/LOOKUP(RIGHT($D$2,3),定数!$A$6:$A$13,定数!$B$6:$B$13))</f>
        <v>190.11478621755518</v>
      </c>
      <c r="N70" s="126">
        <v>2011</v>
      </c>
      <c r="O70" s="8">
        <v>43134</v>
      </c>
      <c r="P70" s="175">
        <v>1.3766499999999999</v>
      </c>
      <c r="Q70" s="175"/>
      <c r="R70" s="176">
        <f>IF(P70="","",T70*M70*LOOKUP(RIGHT($D$2,3),定数!$A$6:$A$13,定数!$B$6:$B$13))</f>
        <v>-969585.40970955126</v>
      </c>
      <c r="S70" s="176"/>
      <c r="T70" s="177">
        <f t="shared" si="1"/>
        <v>-42.500000000000867</v>
      </c>
      <c r="U70" s="17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row>
    <row r="71" spans="2:60" x14ac:dyDescent="0.2">
      <c r="B71" s="121">
        <v>63</v>
      </c>
      <c r="C71" s="174">
        <f t="shared" si="0"/>
        <v>31349928.247274831</v>
      </c>
      <c r="D71" s="174"/>
      <c r="E71" s="126">
        <v>2011</v>
      </c>
      <c r="F71" s="8">
        <v>43138</v>
      </c>
      <c r="G71" s="121" t="s">
        <v>3</v>
      </c>
      <c r="H71" s="175">
        <v>1.3532999999999999</v>
      </c>
      <c r="I71" s="175"/>
      <c r="J71" s="121">
        <v>79.400000000000006</v>
      </c>
      <c r="K71" s="178">
        <f t="shared" si="2"/>
        <v>940497.84741824493</v>
      </c>
      <c r="L71" s="179"/>
      <c r="M71" s="6">
        <f>IF(J71="","",(K71/J71)/LOOKUP(RIGHT($D$2,3),定数!$A$6:$A$13,定数!$B$6:$B$13))</f>
        <v>98.708842088396807</v>
      </c>
      <c r="N71" s="126">
        <v>2011</v>
      </c>
      <c r="O71" s="8">
        <v>43139</v>
      </c>
      <c r="P71" s="175">
        <v>1.36124</v>
      </c>
      <c r="Q71" s="175"/>
      <c r="R71" s="176">
        <f>IF(P71="","",T71*M71*LOOKUP(RIGHT($D$2,3),定数!$A$6:$A$13,定数!$B$6:$B$13))</f>
        <v>-940497.84741825156</v>
      </c>
      <c r="S71" s="176"/>
      <c r="T71" s="177">
        <f t="shared" si="1"/>
        <v>-79.400000000000574</v>
      </c>
      <c r="U71" s="17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row>
    <row r="72" spans="2:60" x14ac:dyDescent="0.2">
      <c r="B72" s="121">
        <v>64</v>
      </c>
      <c r="C72" s="174">
        <f t="shared" si="0"/>
        <v>30409430.399856579</v>
      </c>
      <c r="D72" s="174"/>
      <c r="E72" s="126">
        <v>2011</v>
      </c>
      <c r="F72" s="8">
        <v>43145</v>
      </c>
      <c r="G72" s="121" t="s">
        <v>3</v>
      </c>
      <c r="H72" s="175">
        <v>1.3460300000000001</v>
      </c>
      <c r="I72" s="175"/>
      <c r="J72" s="121">
        <v>97.2</v>
      </c>
      <c r="K72" s="178">
        <f t="shared" si="2"/>
        <v>912282.9119956973</v>
      </c>
      <c r="L72" s="179"/>
      <c r="M72" s="6">
        <f>IF(J72="","",(K72/J72)/LOOKUP(RIGHT($D$2,3),定数!$A$6:$A$13,定数!$B$6:$B$13))</f>
        <v>78.213555555186673</v>
      </c>
      <c r="N72" s="126">
        <v>2011</v>
      </c>
      <c r="O72" s="8">
        <v>43147</v>
      </c>
      <c r="P72" s="175">
        <v>1.35575</v>
      </c>
      <c r="Q72" s="175"/>
      <c r="R72" s="176">
        <f>IF(P72="","",T72*M72*LOOKUP(RIGHT($D$2,3),定数!$A$6:$A$13,定数!$B$6:$B$13))</f>
        <v>-912282.91199569276</v>
      </c>
      <c r="S72" s="176"/>
      <c r="T72" s="177">
        <f t="shared" si="1"/>
        <v>-97.199999999999505</v>
      </c>
      <c r="U72" s="17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row>
    <row r="73" spans="2:60" x14ac:dyDescent="0.2">
      <c r="B73" s="121">
        <v>65</v>
      </c>
      <c r="C73" s="174">
        <f t="shared" si="0"/>
        <v>29497147.487860885</v>
      </c>
      <c r="D73" s="174"/>
      <c r="E73" s="126">
        <v>2012</v>
      </c>
      <c r="F73" s="8">
        <v>43145</v>
      </c>
      <c r="G73" s="121" t="s">
        <v>3</v>
      </c>
      <c r="H73" s="175">
        <v>1.31385</v>
      </c>
      <c r="I73" s="175"/>
      <c r="J73" s="121">
        <v>76.5</v>
      </c>
      <c r="K73" s="178">
        <f t="shared" si="2"/>
        <v>884914.42463582649</v>
      </c>
      <c r="L73" s="179"/>
      <c r="M73" s="6">
        <f>IF(J73="","",(K73/J73)/LOOKUP(RIGHT($D$2,3),定数!$A$6:$A$13,定数!$B$6:$B$13))</f>
        <v>96.395906823074782</v>
      </c>
      <c r="N73" s="126">
        <v>2012</v>
      </c>
      <c r="O73" s="8">
        <v>43148</v>
      </c>
      <c r="P73" s="175">
        <v>1.31796</v>
      </c>
      <c r="Q73" s="175"/>
      <c r="R73" s="176">
        <f>IF(P73="","",T73*M73*LOOKUP(RIGHT($D$2,3),定数!$A$6:$A$13,定数!$B$6:$B$13))</f>
        <v>-475424.61245141149</v>
      </c>
      <c r="S73" s="176"/>
      <c r="T73" s="177">
        <f t="shared" si="1"/>
        <v>-41.100000000000577</v>
      </c>
      <c r="U73" s="17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row>
    <row r="74" spans="2:60" x14ac:dyDescent="0.2">
      <c r="B74" s="121">
        <v>66</v>
      </c>
      <c r="C74" s="174">
        <f t="shared" si="0"/>
        <v>29021722.875409473</v>
      </c>
      <c r="D74" s="174"/>
      <c r="E74" s="126">
        <v>2012</v>
      </c>
      <c r="F74" s="8">
        <v>43165</v>
      </c>
      <c r="G74" s="121" t="s">
        <v>3</v>
      </c>
      <c r="H74" s="175">
        <v>1.3187</v>
      </c>
      <c r="I74" s="175"/>
      <c r="J74" s="121">
        <v>34.4</v>
      </c>
      <c r="K74" s="178">
        <f t="shared" si="2"/>
        <v>870651.68626228417</v>
      </c>
      <c r="L74" s="179"/>
      <c r="M74" s="6">
        <f>IF(J74="","",(K74/J74)/LOOKUP(RIGHT($D$2,3),定数!$A$6:$A$13,定数!$B$6:$B$13))</f>
        <v>210.91368368756883</v>
      </c>
      <c r="N74" s="126">
        <v>2012</v>
      </c>
      <c r="O74" s="8">
        <v>43167</v>
      </c>
      <c r="P74" s="175">
        <v>1.3221400000000001</v>
      </c>
      <c r="Q74" s="175"/>
      <c r="R74" s="176">
        <f>IF(P74="","",T74*M74*LOOKUP(RIGHT($D$2,3),定数!$A$6:$A$13,定数!$B$6:$B$13))</f>
        <v>-870651.686262312</v>
      </c>
      <c r="S74" s="176"/>
      <c r="T74" s="177">
        <f t="shared" si="1"/>
        <v>-34.4000000000011</v>
      </c>
      <c r="U74" s="17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row>
    <row r="75" spans="2:60" x14ac:dyDescent="0.2">
      <c r="B75" s="121">
        <v>67</v>
      </c>
      <c r="C75" s="174">
        <f t="shared" si="0"/>
        <v>28151071.189147159</v>
      </c>
      <c r="D75" s="174"/>
      <c r="E75" s="126">
        <v>2012</v>
      </c>
      <c r="F75" s="8">
        <v>43222</v>
      </c>
      <c r="G75" s="121" t="s">
        <v>3</v>
      </c>
      <c r="H75" s="175">
        <v>1.3161700000000001</v>
      </c>
      <c r="I75" s="175"/>
      <c r="J75" s="121">
        <v>67.3</v>
      </c>
      <c r="K75" s="178">
        <f t="shared" si="2"/>
        <v>844532.13567441481</v>
      </c>
      <c r="L75" s="179"/>
      <c r="M75" s="6">
        <f>IF(J75="","",(K75/J75)/LOOKUP(RIGHT($D$2,3),定数!$A$6:$A$13,定数!$B$6:$B$13))</f>
        <v>104.5730727680058</v>
      </c>
      <c r="N75" s="126">
        <v>2012</v>
      </c>
      <c r="O75" s="8">
        <v>43238</v>
      </c>
      <c r="P75" s="175">
        <v>1.2747599999999999</v>
      </c>
      <c r="Q75" s="175"/>
      <c r="R75" s="176">
        <f>IF(P75="","",T75*M75*LOOKUP(RIGHT($D$2,3),定数!$A$6:$A$13,定数!$B$6:$B$13))</f>
        <v>5196445.1319877654</v>
      </c>
      <c r="S75" s="176"/>
      <c r="T75" s="177">
        <f t="shared" si="1"/>
        <v>414.10000000000167</v>
      </c>
      <c r="U75" s="17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row>
    <row r="76" spans="2:60" x14ac:dyDescent="0.2">
      <c r="B76" s="121">
        <v>68</v>
      </c>
      <c r="C76" s="174">
        <f t="shared" ref="C76:C119" si="4">IF(R75="","",C75+R75)</f>
        <v>33347516.321134925</v>
      </c>
      <c r="D76" s="174"/>
      <c r="E76" s="126">
        <v>2012</v>
      </c>
      <c r="F76" s="8">
        <v>43244</v>
      </c>
      <c r="G76" s="121" t="s">
        <v>3</v>
      </c>
      <c r="H76" s="175">
        <v>1.2541599999999999</v>
      </c>
      <c r="I76" s="175"/>
      <c r="J76" s="121">
        <v>76.8</v>
      </c>
      <c r="K76" s="178">
        <f t="shared" si="2"/>
        <v>1000425.4896340477</v>
      </c>
      <c r="L76" s="179"/>
      <c r="M76" s="6">
        <f>IF(J76="","",(K76/J76)/LOOKUP(RIGHT($D$2,3),定数!$A$6:$A$13,定数!$B$6:$B$13))</f>
        <v>108.55311302452775</v>
      </c>
      <c r="N76" s="126">
        <v>2012</v>
      </c>
      <c r="O76" s="8">
        <v>43248</v>
      </c>
      <c r="P76" s="175">
        <v>1.2618400000000001</v>
      </c>
      <c r="Q76" s="175"/>
      <c r="R76" s="176">
        <f>IF(P76="","",T76*M76*LOOKUP(RIGHT($D$2,3),定数!$A$6:$A$13,定数!$B$6:$B$13))</f>
        <v>-1000425.4896340648</v>
      </c>
      <c r="S76" s="176"/>
      <c r="T76" s="177">
        <f t="shared" si="1"/>
        <v>-76.800000000001319</v>
      </c>
      <c r="U76" s="17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row>
    <row r="77" spans="2:60" x14ac:dyDescent="0.2">
      <c r="B77" s="121">
        <v>69</v>
      </c>
      <c r="C77" s="174">
        <f t="shared" si="4"/>
        <v>32347090.831500862</v>
      </c>
      <c r="D77" s="174"/>
      <c r="E77" s="126">
        <v>2012</v>
      </c>
      <c r="F77" s="8">
        <v>43257</v>
      </c>
      <c r="G77" s="121" t="s">
        <v>4</v>
      </c>
      <c r="H77" s="175">
        <v>1.2572399999999999</v>
      </c>
      <c r="I77" s="175"/>
      <c r="J77" s="121">
        <v>130</v>
      </c>
      <c r="K77" s="178">
        <f t="shared" si="2"/>
        <v>970412.72494502587</v>
      </c>
      <c r="L77" s="179"/>
      <c r="M77" s="6">
        <f>IF(J77="","",(K77/J77)/LOOKUP(RIGHT($D$2,3),定数!$A$6:$A$13,定数!$B$6:$B$13))</f>
        <v>62.205943906732422</v>
      </c>
      <c r="N77" s="126">
        <v>2012</v>
      </c>
      <c r="O77" s="8">
        <v>43259</v>
      </c>
      <c r="P77" s="175">
        <v>1.2442500000000001</v>
      </c>
      <c r="Q77" s="175"/>
      <c r="R77" s="176">
        <f>IF(P77="","",T77*M77*LOOKUP(RIGHT($D$2,3),定数!$A$6:$A$13,定数!$B$6:$B$13))</f>
        <v>-969666.25361813267</v>
      </c>
      <c r="S77" s="176"/>
      <c r="T77" s="177">
        <f t="shared" ref="T77:T119" si="5">IF(P77="","",IF(G77="買",(P77-H77),(H77-P77))*IF(RIGHT($D$2,3)="JPY",100,10000))</f>
        <v>-129.89999999999836</v>
      </c>
      <c r="U77" s="17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row>
    <row r="78" spans="2:60" x14ac:dyDescent="0.2">
      <c r="B78" s="121">
        <v>70</v>
      </c>
      <c r="C78" s="174">
        <f t="shared" si="4"/>
        <v>31377424.577882729</v>
      </c>
      <c r="D78" s="174"/>
      <c r="E78" s="126">
        <v>2012</v>
      </c>
      <c r="F78" s="8">
        <v>43305</v>
      </c>
      <c r="G78" s="121" t="s">
        <v>3</v>
      </c>
      <c r="H78" s="175">
        <v>1.20913</v>
      </c>
      <c r="I78" s="175"/>
      <c r="J78" s="121">
        <v>39.799999999999997</v>
      </c>
      <c r="K78" s="178">
        <f t="shared" ref="K78:K119" si="6">IF(J78="","",C78*0.03)</f>
        <v>941322.7373364818</v>
      </c>
      <c r="L78" s="179"/>
      <c r="M78" s="6">
        <f>IF(J78="","",(K78/J78)/LOOKUP(RIGHT($D$2,3),定数!$A$6:$A$13,定数!$B$6:$B$13))</f>
        <v>197.09437548921312</v>
      </c>
      <c r="N78" s="126">
        <v>2012</v>
      </c>
      <c r="O78" s="8">
        <v>43306</v>
      </c>
      <c r="P78" s="175">
        <v>1.2131099999999999</v>
      </c>
      <c r="Q78" s="175"/>
      <c r="R78" s="176">
        <f>IF(P78="","",T78*M78*LOOKUP(RIGHT($D$2,3),定数!$A$6:$A$13,定数!$B$6:$B$13))</f>
        <v>-941322.73733645177</v>
      </c>
      <c r="S78" s="176"/>
      <c r="T78" s="177">
        <f t="shared" si="5"/>
        <v>-39.799999999998725</v>
      </c>
      <c r="U78" s="17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row>
    <row r="79" spans="2:60" x14ac:dyDescent="0.2">
      <c r="B79" s="121">
        <v>71</v>
      </c>
      <c r="C79" s="174">
        <f t="shared" si="4"/>
        <v>30436101.840546276</v>
      </c>
      <c r="D79" s="174"/>
      <c r="E79" s="126">
        <v>2012</v>
      </c>
      <c r="F79" s="8">
        <v>43321</v>
      </c>
      <c r="G79" s="121" t="s">
        <v>3</v>
      </c>
      <c r="H79" s="175">
        <v>1.2331000000000001</v>
      </c>
      <c r="I79" s="175"/>
      <c r="J79" s="121">
        <v>53.9</v>
      </c>
      <c r="K79" s="178">
        <f t="shared" si="6"/>
        <v>913083.05521638831</v>
      </c>
      <c r="L79" s="179"/>
      <c r="M79" s="6">
        <f>IF(J79="","",(K79/J79)/LOOKUP(RIGHT($D$2,3),定数!$A$6:$A$13,定数!$B$6:$B$13))</f>
        <v>141.16930352758015</v>
      </c>
      <c r="N79" s="126">
        <v>2012</v>
      </c>
      <c r="O79" s="8">
        <v>43333</v>
      </c>
      <c r="P79" s="175">
        <v>1.2384900000000001</v>
      </c>
      <c r="Q79" s="175"/>
      <c r="R79" s="176">
        <f>IF(P79="","",T79*M79*LOOKUP(RIGHT($D$2,3),定数!$A$6:$A$13,定数!$B$6:$B$13))</f>
        <v>-913083.05521638959</v>
      </c>
      <c r="S79" s="176"/>
      <c r="T79" s="177">
        <f t="shared" si="5"/>
        <v>-53.900000000000063</v>
      </c>
      <c r="U79" s="17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row>
    <row r="80" spans="2:60" x14ac:dyDescent="0.2">
      <c r="B80" s="121">
        <v>72</v>
      </c>
      <c r="C80" s="174">
        <f t="shared" si="4"/>
        <v>29523018.785329886</v>
      </c>
      <c r="D80" s="174"/>
      <c r="E80" s="126">
        <v>2012</v>
      </c>
      <c r="F80" s="8">
        <v>43362</v>
      </c>
      <c r="G80" s="121" t="s">
        <v>3</v>
      </c>
      <c r="H80" s="175">
        <v>1.30261</v>
      </c>
      <c r="I80" s="175"/>
      <c r="J80" s="121">
        <v>58.4</v>
      </c>
      <c r="K80" s="178">
        <f t="shared" si="6"/>
        <v>885690.56355989655</v>
      </c>
      <c r="L80" s="179"/>
      <c r="M80" s="6">
        <f>IF(J80="","",(K80/J80)/LOOKUP(RIGHT($D$2,3),定数!$A$6:$A$13,定数!$B$6:$B$13))</f>
        <v>126.38278589610397</v>
      </c>
      <c r="N80" s="126">
        <v>2012</v>
      </c>
      <c r="O80" s="8">
        <v>43377</v>
      </c>
      <c r="P80" s="175">
        <v>1.29704</v>
      </c>
      <c r="Q80" s="175"/>
      <c r="R80" s="176">
        <f>IF(P80="","",T80*M80*LOOKUP(RIGHT($D$2,3),定数!$A$6:$A$13,定数!$B$6:$B$13))</f>
        <v>844742.54092957033</v>
      </c>
      <c r="S80" s="176"/>
      <c r="T80" s="177">
        <f t="shared" si="5"/>
        <v>55.700000000000749</v>
      </c>
      <c r="U80" s="17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row>
    <row r="81" spans="2:60" x14ac:dyDescent="0.2">
      <c r="B81" s="121">
        <v>73</v>
      </c>
      <c r="C81" s="174">
        <f t="shared" si="4"/>
        <v>30367761.326259457</v>
      </c>
      <c r="D81" s="174"/>
      <c r="E81" s="126">
        <v>2012</v>
      </c>
      <c r="F81" s="8">
        <v>43392</v>
      </c>
      <c r="G81" s="121" t="s">
        <v>3</v>
      </c>
      <c r="H81" s="175">
        <v>1.3045100000000001</v>
      </c>
      <c r="I81" s="175"/>
      <c r="J81" s="121">
        <f t="shared" ref="J81:J119" si="7">(P81-H81)*10000</f>
        <v>30.799999999999716</v>
      </c>
      <c r="K81" s="178">
        <f t="shared" si="6"/>
        <v>911032.83978778368</v>
      </c>
      <c r="L81" s="179"/>
      <c r="M81" s="6">
        <f>IF(J81="","",(K81/J81)/LOOKUP(RIGHT($D$2,3),定数!$A$6:$A$13,定数!$B$6:$B$13))</f>
        <v>246.49156920665371</v>
      </c>
      <c r="N81" s="126">
        <v>2012</v>
      </c>
      <c r="O81" s="8">
        <v>43395</v>
      </c>
      <c r="P81" s="175">
        <v>1.30759</v>
      </c>
      <c r="Q81" s="175"/>
      <c r="R81" s="176">
        <f>IF(P81="","",T81*M81*LOOKUP(RIGHT($D$2,3),定数!$A$6:$A$13,定数!$B$6:$B$13))</f>
        <v>-911032.83978778368</v>
      </c>
      <c r="S81" s="176"/>
      <c r="T81" s="177">
        <f t="shared" si="5"/>
        <v>-30.799999999999716</v>
      </c>
      <c r="U81" s="17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row>
    <row r="82" spans="2:60" x14ac:dyDescent="0.2">
      <c r="B82" s="121">
        <v>74</v>
      </c>
      <c r="C82" s="174">
        <f t="shared" si="4"/>
        <v>29456728.486471672</v>
      </c>
      <c r="D82" s="174"/>
      <c r="E82" s="126">
        <v>2012</v>
      </c>
      <c r="F82" s="8">
        <v>43406</v>
      </c>
      <c r="G82" s="121" t="s">
        <v>3</v>
      </c>
      <c r="H82" s="175">
        <v>1.29251</v>
      </c>
      <c r="I82" s="175"/>
      <c r="J82" s="121">
        <v>25.3</v>
      </c>
      <c r="K82" s="178">
        <f t="shared" si="6"/>
        <v>883701.85459415009</v>
      </c>
      <c r="L82" s="179"/>
      <c r="M82" s="6">
        <f>IF(J82="","",(K82/J82)/LOOKUP(RIGHT($D$2,3),定数!$A$6:$A$13,定数!$B$6:$B$13))</f>
        <v>291.07439215881095</v>
      </c>
      <c r="N82" s="126">
        <v>2012</v>
      </c>
      <c r="O82" s="8">
        <v>43411</v>
      </c>
      <c r="P82" s="175">
        <v>1.2842</v>
      </c>
      <c r="Q82" s="175"/>
      <c r="R82" s="176">
        <f>IF(P82="","",T82*M82*LOOKUP(RIGHT($D$2,3),定数!$A$6:$A$13,定数!$B$6:$B$13))</f>
        <v>2902593.8386076763</v>
      </c>
      <c r="S82" s="176"/>
      <c r="T82" s="177">
        <f t="shared" si="5"/>
        <v>83.100000000000392</v>
      </c>
      <c r="U82" s="17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row>
    <row r="83" spans="2:60" x14ac:dyDescent="0.2">
      <c r="B83" s="121">
        <v>75</v>
      </c>
      <c r="C83" s="174">
        <f t="shared" si="4"/>
        <v>32359322.325079348</v>
      </c>
      <c r="D83" s="174"/>
      <c r="E83" s="126">
        <v>2012</v>
      </c>
      <c r="F83" s="8">
        <v>43413</v>
      </c>
      <c r="G83" s="121" t="s">
        <v>3</v>
      </c>
      <c r="H83" s="175">
        <v>1.27444</v>
      </c>
      <c r="I83" s="175"/>
      <c r="J83" s="121">
        <v>37.4</v>
      </c>
      <c r="K83" s="178">
        <f t="shared" si="6"/>
        <v>970779.66975238035</v>
      </c>
      <c r="L83" s="179"/>
      <c r="M83" s="6">
        <f>IF(J83="","",(K83/J83)/LOOKUP(RIGHT($D$2,3),定数!$A$6:$A$13,定数!$B$6:$B$13))</f>
        <v>216.30563051523626</v>
      </c>
      <c r="N83" s="126">
        <v>2012</v>
      </c>
      <c r="O83" s="8">
        <v>43419</v>
      </c>
      <c r="P83" s="175">
        <v>1.2781800000000001</v>
      </c>
      <c r="Q83" s="175"/>
      <c r="R83" s="176">
        <f>IF(P83="","",T83*M83*LOOKUP(RIGHT($D$2,3),定数!$A$6:$A$13,定数!$B$6:$B$13))</f>
        <v>-970779.66975240025</v>
      </c>
      <c r="S83" s="176"/>
      <c r="T83" s="177">
        <f t="shared" si="5"/>
        <v>-37.400000000000766</v>
      </c>
      <c r="U83" s="17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row>
    <row r="84" spans="2:60" x14ac:dyDescent="0.2">
      <c r="B84" s="121">
        <v>76</v>
      </c>
      <c r="C84" s="174">
        <f t="shared" si="4"/>
        <v>31388542.655326948</v>
      </c>
      <c r="D84" s="174"/>
      <c r="E84" s="126">
        <v>2012</v>
      </c>
      <c r="F84" s="8">
        <v>43257</v>
      </c>
      <c r="G84" s="121" t="s">
        <v>4</v>
      </c>
      <c r="H84" s="175">
        <v>1.3106</v>
      </c>
      <c r="I84" s="175"/>
      <c r="J84" s="121">
        <v>29.4</v>
      </c>
      <c r="K84" s="178">
        <f t="shared" si="6"/>
        <v>941656.27965980838</v>
      </c>
      <c r="L84" s="179"/>
      <c r="M84" s="6">
        <f>IF(J84="","",(K84/J84)/LOOKUP(RIGHT($D$2,3),定数!$A$6:$A$13,定数!$B$6:$B$13))</f>
        <v>266.90937632080738</v>
      </c>
      <c r="N84" s="126">
        <v>2012</v>
      </c>
      <c r="O84" s="8">
        <v>43264</v>
      </c>
      <c r="P84" s="175">
        <v>1.3281700000000001</v>
      </c>
      <c r="Q84" s="175"/>
      <c r="R84" s="176">
        <f>IF(P84="","",T84*M84*LOOKUP(RIGHT($D$2,3),定数!$A$6:$A$13,定数!$B$6:$B$13))</f>
        <v>5627517.2903479291</v>
      </c>
      <c r="S84" s="176"/>
      <c r="T84" s="177">
        <f t="shared" si="5"/>
        <v>175.70000000000084</v>
      </c>
      <c r="U84" s="17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row>
    <row r="85" spans="2:60" x14ac:dyDescent="0.2">
      <c r="B85" s="121">
        <v>77</v>
      </c>
      <c r="C85" s="174">
        <f t="shared" si="4"/>
        <v>37016059.945674874</v>
      </c>
      <c r="D85" s="174"/>
      <c r="E85" s="126">
        <v>2012</v>
      </c>
      <c r="F85" s="8">
        <v>43291</v>
      </c>
      <c r="G85" s="121" t="s">
        <v>3</v>
      </c>
      <c r="H85" s="175">
        <v>1.22956</v>
      </c>
      <c r="I85" s="175"/>
      <c r="J85" s="121">
        <v>25.7</v>
      </c>
      <c r="K85" s="178">
        <f t="shared" si="6"/>
        <v>1110481.7983702461</v>
      </c>
      <c r="L85" s="179"/>
      <c r="M85" s="6">
        <f>IF(J85="","",(K85/J85)/LOOKUP(RIGHT($D$2,3),定数!$A$6:$A$13,定数!$B$6:$B$13))</f>
        <v>360.07840414080613</v>
      </c>
      <c r="N85" s="126">
        <v>2012</v>
      </c>
      <c r="O85" s="8">
        <v>43291</v>
      </c>
      <c r="P85" s="175">
        <v>1.2321299999999999</v>
      </c>
      <c r="Q85" s="175"/>
      <c r="R85" s="176">
        <f>IF(P85="","",T85*M85*LOOKUP(RIGHT($D$2,3),定数!$A$6:$A$13,定数!$B$6:$B$13))</f>
        <v>-1110481.7983702295</v>
      </c>
      <c r="S85" s="176"/>
      <c r="T85" s="177">
        <f t="shared" si="5"/>
        <v>-25.699999999999612</v>
      </c>
      <c r="U85" s="17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row>
    <row r="86" spans="2:60" x14ac:dyDescent="0.2">
      <c r="B86" s="121">
        <v>78</v>
      </c>
      <c r="C86" s="174">
        <f t="shared" si="4"/>
        <v>35905578.147304647</v>
      </c>
      <c r="D86" s="174"/>
      <c r="E86" s="127">
        <v>2012</v>
      </c>
      <c r="F86" s="8">
        <v>43291</v>
      </c>
      <c r="G86" s="121" t="s">
        <v>3</v>
      </c>
      <c r="H86" s="175">
        <v>1.22611</v>
      </c>
      <c r="I86" s="175"/>
      <c r="J86" s="121">
        <v>72.599999999999994</v>
      </c>
      <c r="K86" s="178">
        <f t="shared" si="6"/>
        <v>1077167.3444191394</v>
      </c>
      <c r="L86" s="179"/>
      <c r="M86" s="6">
        <f>IF(J86="","",(K86/J86)/LOOKUP(RIGHT($D$2,3),定数!$A$6:$A$13,定数!$B$6:$B$13))</f>
        <v>123.64179802790858</v>
      </c>
      <c r="N86" s="126">
        <v>2012</v>
      </c>
      <c r="O86" s="8">
        <v>43297</v>
      </c>
      <c r="P86" s="175">
        <v>1.2271799999999999</v>
      </c>
      <c r="Q86" s="175"/>
      <c r="R86" s="176">
        <f>IF(P86="","",T86*M86*LOOKUP(RIGHT($D$2,3),定数!$A$6:$A$13,定数!$B$6:$B$13))</f>
        <v>-158756.06866782042</v>
      </c>
      <c r="S86" s="176"/>
      <c r="T86" s="177">
        <f t="shared" si="5"/>
        <v>-10.699999999999044</v>
      </c>
      <c r="U86" s="17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row>
    <row r="87" spans="2:60" x14ac:dyDescent="0.2">
      <c r="B87" s="121">
        <v>79</v>
      </c>
      <c r="C87" s="174">
        <f t="shared" si="4"/>
        <v>35746822.078636825</v>
      </c>
      <c r="D87" s="174"/>
      <c r="E87" s="127">
        <v>2012</v>
      </c>
      <c r="F87" s="8">
        <v>43299</v>
      </c>
      <c r="G87" s="121" t="s">
        <v>4</v>
      </c>
      <c r="H87" s="175">
        <v>1.22983</v>
      </c>
      <c r="I87" s="175"/>
      <c r="J87" s="121">
        <v>55.5</v>
      </c>
      <c r="K87" s="178">
        <f t="shared" si="6"/>
        <v>1072404.6623591047</v>
      </c>
      <c r="L87" s="179"/>
      <c r="M87" s="6">
        <f>IF(J87="","",(K87/J87)/LOOKUP(RIGHT($D$2,3),定数!$A$6:$A$13,定数!$B$6:$B$13))</f>
        <v>161.02172107494064</v>
      </c>
      <c r="N87" s="126">
        <v>2012</v>
      </c>
      <c r="O87" s="8">
        <v>43299</v>
      </c>
      <c r="P87" s="175">
        <v>1.22428</v>
      </c>
      <c r="Q87" s="175"/>
      <c r="R87" s="176">
        <f>IF(P87="","",T87*M87*LOOKUP(RIGHT($D$2,3),定数!$A$6:$A$13,定数!$B$6:$B$13))</f>
        <v>-1072404.6623590938</v>
      </c>
      <c r="S87" s="176"/>
      <c r="T87" s="177">
        <f t="shared" si="5"/>
        <v>-55.499999999999439</v>
      </c>
      <c r="U87" s="17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row>
    <row r="88" spans="2:60" x14ac:dyDescent="0.2">
      <c r="B88" s="121">
        <v>80</v>
      </c>
      <c r="C88" s="174">
        <f t="shared" si="4"/>
        <v>34674417.416277729</v>
      </c>
      <c r="D88" s="174"/>
      <c r="E88" s="127">
        <v>2012</v>
      </c>
      <c r="F88" s="8">
        <v>43305</v>
      </c>
      <c r="G88" s="121" t="s">
        <v>3</v>
      </c>
      <c r="H88" s="175">
        <v>1.20913</v>
      </c>
      <c r="I88" s="175"/>
      <c r="J88" s="121">
        <v>39.799999999999997</v>
      </c>
      <c r="K88" s="178">
        <f t="shared" si="6"/>
        <v>1040232.5224883319</v>
      </c>
      <c r="L88" s="179"/>
      <c r="M88" s="6">
        <f>IF(J88="","",(K88/J88)/LOOKUP(RIGHT($D$2,3),定数!$A$6:$A$13,定数!$B$6:$B$13))</f>
        <v>217.804129499232</v>
      </c>
      <c r="N88" s="126">
        <v>2012</v>
      </c>
      <c r="O88" s="8">
        <v>43306</v>
      </c>
      <c r="P88" s="175">
        <v>1.2131099999999999</v>
      </c>
      <c r="Q88" s="175"/>
      <c r="R88" s="176">
        <f>IF(P88="","",T88*M88*LOOKUP(RIGHT($D$2,3),定数!$A$6:$A$13,定数!$B$6:$B$13))</f>
        <v>-1040232.5224882986</v>
      </c>
      <c r="S88" s="176"/>
      <c r="T88" s="177">
        <f t="shared" si="5"/>
        <v>-39.799999999998725</v>
      </c>
      <c r="U88" s="177"/>
      <c r="V88" s="67"/>
      <c r="W88" s="67"/>
      <c r="X88" s="70"/>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row>
    <row r="89" spans="2:60" x14ac:dyDescent="0.2">
      <c r="B89" s="121">
        <v>81</v>
      </c>
      <c r="C89" s="174">
        <f t="shared" si="4"/>
        <v>33634184.893789433</v>
      </c>
      <c r="D89" s="174"/>
      <c r="E89" s="127">
        <v>2012</v>
      </c>
      <c r="F89" s="8">
        <v>43362</v>
      </c>
      <c r="G89" s="121" t="s">
        <v>3</v>
      </c>
      <c r="H89" s="175">
        <v>1.30261</v>
      </c>
      <c r="I89" s="175"/>
      <c r="J89" s="121">
        <v>58.4</v>
      </c>
      <c r="K89" s="178">
        <f t="shared" si="6"/>
        <v>1009025.546813683</v>
      </c>
      <c r="L89" s="179"/>
      <c r="M89" s="6">
        <f>IF(J89="","",(K89/J89)/LOOKUP(RIGHT($D$2,3),定数!$A$6:$A$13,定数!$B$6:$B$13))</f>
        <v>143.98195588094794</v>
      </c>
      <c r="N89" s="126">
        <v>2012</v>
      </c>
      <c r="O89" s="8">
        <v>43375</v>
      </c>
      <c r="P89" s="175">
        <v>1.2937700000000001</v>
      </c>
      <c r="Q89" s="175"/>
      <c r="R89" s="176">
        <f>IF(P89="","",T89*M89*LOOKUP(RIGHT($D$2,3),定数!$A$6:$A$13,定数!$B$6:$B$13))</f>
        <v>1527360.5879850888</v>
      </c>
      <c r="S89" s="176"/>
      <c r="T89" s="177">
        <f t="shared" si="5"/>
        <v>88.399999999999594</v>
      </c>
      <c r="U89" s="17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row>
    <row r="90" spans="2:60" x14ac:dyDescent="0.2">
      <c r="B90" s="121">
        <v>82</v>
      </c>
      <c r="C90" s="174">
        <f t="shared" si="4"/>
        <v>35161545.481774524</v>
      </c>
      <c r="D90" s="174"/>
      <c r="E90" s="127">
        <v>2012</v>
      </c>
      <c r="F90" s="8">
        <v>43377</v>
      </c>
      <c r="G90" s="121" t="s">
        <v>4</v>
      </c>
      <c r="H90" s="175">
        <v>1.29233</v>
      </c>
      <c r="I90" s="175"/>
      <c r="J90" s="121">
        <v>24</v>
      </c>
      <c r="K90" s="178">
        <f t="shared" si="6"/>
        <v>1054846.3644532356</v>
      </c>
      <c r="L90" s="179"/>
      <c r="M90" s="6">
        <f>IF(J90="","",(K90/J90)/LOOKUP(RIGHT($D$2,3),定数!$A$6:$A$13,定数!$B$6:$B$13))</f>
        <v>366.2660987684846</v>
      </c>
      <c r="N90" s="126">
        <v>2012</v>
      </c>
      <c r="O90" s="8">
        <v>43381</v>
      </c>
      <c r="P90" s="175">
        <v>1.29932</v>
      </c>
      <c r="Q90" s="175"/>
      <c r="R90" s="176">
        <f>IF(P90="","",T90*M90*LOOKUP(RIGHT($D$2,3),定数!$A$6:$A$13,定数!$B$6:$B$13))</f>
        <v>3072240.0364700714</v>
      </c>
      <c r="S90" s="176"/>
      <c r="T90" s="177">
        <f t="shared" si="5"/>
        <v>69.900000000000517</v>
      </c>
      <c r="U90" s="17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row>
    <row r="91" spans="2:60" x14ac:dyDescent="0.2">
      <c r="B91" s="121">
        <v>83</v>
      </c>
      <c r="C91" s="174">
        <f t="shared" si="4"/>
        <v>38233785.518244594</v>
      </c>
      <c r="D91" s="174"/>
      <c r="E91" s="127">
        <v>2012</v>
      </c>
      <c r="F91" s="8">
        <v>43382</v>
      </c>
      <c r="G91" s="121" t="s">
        <v>3</v>
      </c>
      <c r="H91" s="175">
        <v>1.2905500000000001</v>
      </c>
      <c r="I91" s="175"/>
      <c r="J91" s="121">
        <v>84.5</v>
      </c>
      <c r="K91" s="178">
        <f t="shared" si="6"/>
        <v>1147013.5655473378</v>
      </c>
      <c r="L91" s="179"/>
      <c r="M91" s="6">
        <f>IF(J91="","",(K91/J91)/LOOKUP(RIGHT($D$2,3),定数!$A$6:$A$13,定数!$B$6:$B$13))</f>
        <v>113.11770863385975</v>
      </c>
      <c r="N91" s="127">
        <v>2012</v>
      </c>
      <c r="O91" s="8">
        <v>43384</v>
      </c>
      <c r="P91" s="175">
        <v>1.2910900000000001</v>
      </c>
      <c r="Q91" s="175"/>
      <c r="R91" s="176">
        <f>IF(P91="","",T91*M91*LOOKUP(RIGHT($D$2,3),定数!$A$6:$A$13,定数!$B$6:$B$13))</f>
        <v>-73300.275194739079</v>
      </c>
      <c r="S91" s="176"/>
      <c r="T91" s="177">
        <f t="shared" si="5"/>
        <v>-5.3999999999998494</v>
      </c>
      <c r="U91" s="17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row>
    <row r="92" spans="2:60" x14ac:dyDescent="0.2">
      <c r="B92" s="121">
        <v>84</v>
      </c>
      <c r="C92" s="174">
        <f t="shared" si="4"/>
        <v>38160485.243049853</v>
      </c>
      <c r="D92" s="174"/>
      <c r="E92" s="127">
        <v>2012</v>
      </c>
      <c r="F92" s="8">
        <v>43392</v>
      </c>
      <c r="G92" s="121" t="s">
        <v>3</v>
      </c>
      <c r="H92" s="175">
        <v>1.3045100000000001</v>
      </c>
      <c r="I92" s="175"/>
      <c r="J92" s="121">
        <v>30.8</v>
      </c>
      <c r="K92" s="178">
        <f t="shared" si="6"/>
        <v>1144814.5572914956</v>
      </c>
      <c r="L92" s="179"/>
      <c r="M92" s="6">
        <f>IF(J92="","",(K92/J92)/LOOKUP(RIGHT($D$2,3),定数!$A$6:$A$13,定数!$B$6:$B$13))</f>
        <v>309.74419840137864</v>
      </c>
      <c r="N92" s="127">
        <v>2012</v>
      </c>
      <c r="O92" s="8">
        <v>43395</v>
      </c>
      <c r="P92" s="175">
        <v>1.30759</v>
      </c>
      <c r="Q92" s="175"/>
      <c r="R92" s="176">
        <f>IF(P92="","",T92*M92*LOOKUP(RIGHT($D$2,3),定数!$A$6:$A$13,定数!$B$6:$B$13))</f>
        <v>-1144814.5572914849</v>
      </c>
      <c r="S92" s="176"/>
      <c r="T92" s="177">
        <f t="shared" si="5"/>
        <v>-30.799999999999716</v>
      </c>
      <c r="U92" s="177"/>
      <c r="V92" s="67"/>
      <c r="W92" s="67"/>
      <c r="X92" s="69"/>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row>
    <row r="93" spans="2:60" x14ac:dyDescent="0.2">
      <c r="B93" s="121">
        <v>85</v>
      </c>
      <c r="C93" s="174">
        <f t="shared" si="4"/>
        <v>37015670.685758367</v>
      </c>
      <c r="D93" s="174"/>
      <c r="E93" s="127">
        <v>2012</v>
      </c>
      <c r="F93" s="8">
        <v>43406</v>
      </c>
      <c r="G93" s="121" t="s">
        <v>3</v>
      </c>
      <c r="H93" s="175">
        <v>1.29251</v>
      </c>
      <c r="I93" s="175"/>
      <c r="J93" s="121">
        <v>25.3</v>
      </c>
      <c r="K93" s="178">
        <f t="shared" si="6"/>
        <v>1110470.1205727509</v>
      </c>
      <c r="L93" s="179"/>
      <c r="M93" s="6">
        <f>IF(J93="","",(K93/J93)/LOOKUP(RIGHT($D$2,3),定数!$A$6:$A$13,定数!$B$6:$B$13))</f>
        <v>365.76749689484552</v>
      </c>
      <c r="N93" s="127">
        <v>2012</v>
      </c>
      <c r="O93" s="8">
        <v>43411</v>
      </c>
      <c r="P93" s="175">
        <v>1.2842</v>
      </c>
      <c r="Q93" s="175"/>
      <c r="R93" s="176">
        <f>IF(P93="","",T93*M93*LOOKUP(RIGHT($D$2,3),定数!$A$6:$A$13,定数!$B$6:$B$13))</f>
        <v>3647433.4790354171</v>
      </c>
      <c r="S93" s="176"/>
      <c r="T93" s="177">
        <f t="shared" si="5"/>
        <v>83.100000000000392</v>
      </c>
      <c r="U93" s="17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row>
    <row r="94" spans="2:60" x14ac:dyDescent="0.2">
      <c r="B94" s="121">
        <v>86</v>
      </c>
      <c r="C94" s="174">
        <f t="shared" si="4"/>
        <v>40663104.164793782</v>
      </c>
      <c r="D94" s="174"/>
      <c r="E94" s="127">
        <v>2012</v>
      </c>
      <c r="F94" s="8">
        <v>43413</v>
      </c>
      <c r="G94" s="121" t="s">
        <v>3</v>
      </c>
      <c r="H94" s="175">
        <v>1.27277</v>
      </c>
      <c r="I94" s="175"/>
      <c r="J94" s="121">
        <v>54.1</v>
      </c>
      <c r="K94" s="178">
        <f t="shared" si="6"/>
        <v>1219893.1249438133</v>
      </c>
      <c r="L94" s="179"/>
      <c r="M94" s="6">
        <f>IF(J94="","",(K94/J94)/LOOKUP(RIGHT($D$2,3),定数!$A$6:$A$13,定数!$B$6:$B$13))</f>
        <v>187.9071356968289</v>
      </c>
      <c r="N94" s="127">
        <v>2012</v>
      </c>
      <c r="O94" s="8">
        <v>43418</v>
      </c>
      <c r="P94" s="175">
        <v>1.2737799999999999</v>
      </c>
      <c r="Q94" s="175"/>
      <c r="R94" s="176">
        <f>IF(P94="","",T94*M94*LOOKUP(RIGHT($D$2,3),定数!$A$6:$A$13,定数!$B$6:$B$13))</f>
        <v>-227743.44846454656</v>
      </c>
      <c r="S94" s="176"/>
      <c r="T94" s="177">
        <f t="shared" si="5"/>
        <v>-10.099999999999554</v>
      </c>
      <c r="U94" s="17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row>
    <row r="95" spans="2:60" x14ac:dyDescent="0.2">
      <c r="B95" s="121">
        <v>87</v>
      </c>
      <c r="C95" s="174">
        <f t="shared" si="4"/>
        <v>40435360.716329232</v>
      </c>
      <c r="D95" s="174"/>
      <c r="E95" s="127">
        <v>2012</v>
      </c>
      <c r="F95" s="8">
        <v>43432</v>
      </c>
      <c r="G95" s="121" t="s">
        <v>3</v>
      </c>
      <c r="H95" s="175">
        <v>1.2924100000000001</v>
      </c>
      <c r="I95" s="175"/>
      <c r="J95" s="121">
        <v>20.7</v>
      </c>
      <c r="K95" s="178">
        <f t="shared" si="6"/>
        <v>1213060.8214898768</v>
      </c>
      <c r="L95" s="179"/>
      <c r="M95" s="6">
        <f>IF(J95="","",(K95/J95)/LOOKUP(RIGHT($D$2,3),定数!$A$6:$A$13,定数!$B$6:$B$13))</f>
        <v>488.34976710542549</v>
      </c>
      <c r="N95" s="127">
        <v>2012</v>
      </c>
      <c r="O95" s="8">
        <v>43432</v>
      </c>
      <c r="P95" s="175">
        <v>1.2944800000000001</v>
      </c>
      <c r="Q95" s="175"/>
      <c r="R95" s="176">
        <f>IF(P95="","",T95*M95*LOOKUP(RIGHT($D$2,3),定数!$A$6:$A$13,定数!$B$6:$B$13))</f>
        <v>-1213060.8214898864</v>
      </c>
      <c r="S95" s="176"/>
      <c r="T95" s="177">
        <f t="shared" si="5"/>
        <v>-20.700000000000163</v>
      </c>
      <c r="U95" s="17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row>
    <row r="96" spans="2:60" x14ac:dyDescent="0.2">
      <c r="B96" s="121">
        <v>88</v>
      </c>
      <c r="C96" s="174">
        <f t="shared" si="4"/>
        <v>39222299.894839346</v>
      </c>
      <c r="D96" s="174"/>
      <c r="E96" s="127">
        <v>2012</v>
      </c>
      <c r="F96" s="8">
        <v>43437</v>
      </c>
      <c r="G96" s="121" t="s">
        <v>4</v>
      </c>
      <c r="H96" s="175">
        <v>1.3022400000000001</v>
      </c>
      <c r="I96" s="175"/>
      <c r="J96" s="121">
        <v>55.4</v>
      </c>
      <c r="K96" s="178">
        <f t="shared" si="6"/>
        <v>1176668.9968451804</v>
      </c>
      <c r="L96" s="179"/>
      <c r="M96" s="6">
        <f>IF(J96="","",(K96/J96)/LOOKUP(RIGHT($D$2,3),定数!$A$6:$A$13,定数!$B$6:$B$13))</f>
        <v>176.99593815360717</v>
      </c>
      <c r="N96" s="127">
        <v>2012</v>
      </c>
      <c r="O96" s="8">
        <v>43440</v>
      </c>
      <c r="P96" s="175">
        <v>1.30444</v>
      </c>
      <c r="Q96" s="175"/>
      <c r="R96" s="176">
        <f>IF(P96="","",T96*M96*LOOKUP(RIGHT($D$2,3),定数!$A$6:$A$13,定数!$B$6:$B$13))</f>
        <v>467269.27672551863</v>
      </c>
      <c r="S96" s="176"/>
      <c r="T96" s="177">
        <f t="shared" si="5"/>
        <v>21.999999999999797</v>
      </c>
      <c r="U96" s="17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row>
    <row r="97" spans="2:60" x14ac:dyDescent="0.2">
      <c r="B97" s="121">
        <v>89</v>
      </c>
      <c r="C97" s="174">
        <f t="shared" si="4"/>
        <v>39689569.171564862</v>
      </c>
      <c r="D97" s="174"/>
      <c r="E97" s="127">
        <v>2012</v>
      </c>
      <c r="F97" s="8">
        <v>43451</v>
      </c>
      <c r="G97" s="121" t="s">
        <v>4</v>
      </c>
      <c r="H97" s="175">
        <v>1.3171999999999999</v>
      </c>
      <c r="I97" s="175"/>
      <c r="J97" s="121">
        <v>93.6</v>
      </c>
      <c r="K97" s="178">
        <f t="shared" si="6"/>
        <v>1190687.0751469459</v>
      </c>
      <c r="L97" s="179"/>
      <c r="M97" s="6">
        <f>IF(J97="","",(K97/J97)/LOOKUP(RIGHT($D$2,3),定数!$A$6:$A$13,定数!$B$6:$B$13))</f>
        <v>106.00846466764121</v>
      </c>
      <c r="N97" s="127">
        <v>2012</v>
      </c>
      <c r="O97" s="8">
        <v>43455</v>
      </c>
      <c r="P97" s="175">
        <v>1.3187199999999999</v>
      </c>
      <c r="Q97" s="175"/>
      <c r="R97" s="176">
        <f>IF(P97="","",T97*M97*LOOKUP(RIGHT($D$2,3),定数!$A$6:$A$13,定数!$B$6:$B$13))</f>
        <v>193359.43955377321</v>
      </c>
      <c r="S97" s="176"/>
      <c r="T97" s="177">
        <f t="shared" si="5"/>
        <v>15.199999999999658</v>
      </c>
      <c r="U97" s="17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row>
    <row r="98" spans="2:60" x14ac:dyDescent="0.2">
      <c r="B98" s="121">
        <v>90</v>
      </c>
      <c r="C98" s="174">
        <f t="shared" si="4"/>
        <v>39882928.611118637</v>
      </c>
      <c r="D98" s="174"/>
      <c r="E98" s="127">
        <v>2013</v>
      </c>
      <c r="F98" s="8">
        <v>43160</v>
      </c>
      <c r="G98" s="121" t="s">
        <v>3</v>
      </c>
      <c r="H98" s="175">
        <v>1.3031999999999999</v>
      </c>
      <c r="I98" s="175"/>
      <c r="J98" s="121">
        <v>68.400000000000006</v>
      </c>
      <c r="K98" s="178">
        <f t="shared" si="6"/>
        <v>1196487.858333559</v>
      </c>
      <c r="L98" s="179"/>
      <c r="M98" s="6">
        <f>IF(J98="","",(K98/J98)/LOOKUP(RIGHT($D$2,3),定数!$A$6:$A$13,定数!$B$6:$B$13))</f>
        <v>145.77093790613534</v>
      </c>
      <c r="N98" s="127">
        <v>2013</v>
      </c>
      <c r="O98" s="8">
        <v>43166</v>
      </c>
      <c r="P98" s="175">
        <v>1.3074600000000001</v>
      </c>
      <c r="Q98" s="175"/>
      <c r="R98" s="176">
        <f>IF(P98="","",T98*M98*LOOKUP(RIGHT($D$2,3),定数!$A$6:$A$13,定数!$B$6:$B$13))</f>
        <v>-745181.03457619064</v>
      </c>
      <c r="S98" s="176"/>
      <c r="T98" s="177">
        <f t="shared" si="5"/>
        <v>-42.600000000001529</v>
      </c>
      <c r="U98" s="17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row>
    <row r="99" spans="2:60" x14ac:dyDescent="0.2">
      <c r="B99" s="121">
        <v>91</v>
      </c>
      <c r="C99" s="174">
        <f t="shared" si="4"/>
        <v>39137747.576542445</v>
      </c>
      <c r="D99" s="174"/>
      <c r="E99" s="127">
        <v>2013</v>
      </c>
      <c r="F99" s="8">
        <v>43178</v>
      </c>
      <c r="G99" s="121" t="s">
        <v>3</v>
      </c>
      <c r="H99" s="175">
        <v>1.2851999999999999</v>
      </c>
      <c r="I99" s="175"/>
      <c r="J99" s="121">
        <v>105</v>
      </c>
      <c r="K99" s="178">
        <f t="shared" si="6"/>
        <v>1174132.4272962732</v>
      </c>
      <c r="L99" s="179"/>
      <c r="M99" s="6">
        <f>IF(J99="","",(K99/J99)/LOOKUP(RIGHT($D$2,3),定数!$A$6:$A$13,定数!$B$6:$B$13))</f>
        <v>93.185113277482003</v>
      </c>
      <c r="N99" s="127">
        <v>2013</v>
      </c>
      <c r="O99" s="8">
        <v>43179</v>
      </c>
      <c r="P99" s="175">
        <v>1.2957000000000001</v>
      </c>
      <c r="Q99" s="175"/>
      <c r="R99" s="176">
        <f>IF(P99="","",T99*M99*LOOKUP(RIGHT($D$2,3),定数!$A$6:$A$13,定数!$B$6:$B$13))</f>
        <v>-1174132.427296293</v>
      </c>
      <c r="S99" s="176"/>
      <c r="T99" s="177">
        <f t="shared" si="5"/>
        <v>-105.00000000000176</v>
      </c>
      <c r="U99" s="17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row>
    <row r="100" spans="2:60" x14ac:dyDescent="0.2">
      <c r="B100" s="121">
        <v>92</v>
      </c>
      <c r="C100" s="174">
        <f t="shared" si="4"/>
        <v>37963615.149246149</v>
      </c>
      <c r="D100" s="174"/>
      <c r="E100" s="127">
        <v>2013</v>
      </c>
      <c r="F100" s="8">
        <v>43199</v>
      </c>
      <c r="G100" s="121" t="s">
        <v>4</v>
      </c>
      <c r="H100" s="175">
        <v>1.3065199999999999</v>
      </c>
      <c r="I100" s="175"/>
      <c r="J100" s="121">
        <v>43.6</v>
      </c>
      <c r="K100" s="178">
        <f t="shared" si="6"/>
        <v>1138908.4544773845</v>
      </c>
      <c r="L100" s="179"/>
      <c r="M100" s="6">
        <f>IF(J100="","",(K100/J100)/LOOKUP(RIGHT($D$2,3),定数!$A$6:$A$13,定数!$B$6:$B$13))</f>
        <v>217.68127952549398</v>
      </c>
      <c r="N100" s="127">
        <v>2013</v>
      </c>
      <c r="O100" s="8">
        <v>43202</v>
      </c>
      <c r="P100" s="175">
        <v>1.30426</v>
      </c>
      <c r="Q100" s="175"/>
      <c r="R100" s="176">
        <f>IF(P100="","",T100*M100*LOOKUP(RIGHT($D$2,3),定数!$A$6:$A$13,定数!$B$6:$B$13))</f>
        <v>-590351.63007312105</v>
      </c>
      <c r="S100" s="176"/>
      <c r="T100" s="177">
        <f t="shared" si="5"/>
        <v>-22.599999999999287</v>
      </c>
      <c r="U100" s="17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row>
    <row r="101" spans="2:60" x14ac:dyDescent="0.2">
      <c r="B101" s="121">
        <v>93</v>
      </c>
      <c r="C101" s="174">
        <f t="shared" si="4"/>
        <v>37373263.519173026</v>
      </c>
      <c r="D101" s="174"/>
      <c r="E101" s="127">
        <v>2013</v>
      </c>
      <c r="F101" s="8">
        <v>43214</v>
      </c>
      <c r="G101" s="121" t="s">
        <v>3</v>
      </c>
      <c r="H101" s="175">
        <v>1.29826</v>
      </c>
      <c r="I101" s="175"/>
      <c r="J101" s="121">
        <v>50.4</v>
      </c>
      <c r="K101" s="178">
        <f t="shared" si="6"/>
        <v>1121197.9055751907</v>
      </c>
      <c r="L101" s="179"/>
      <c r="M101" s="6">
        <f>IF(J101="","",(K101/J101)/LOOKUP(RIGHT($D$2,3),定数!$A$6:$A$13,定数!$B$6:$B$13))</f>
        <v>185.38325158319952</v>
      </c>
      <c r="N101" s="127">
        <v>2013</v>
      </c>
      <c r="O101" s="8">
        <v>43215</v>
      </c>
      <c r="P101" s="175">
        <v>1.3032999999999999</v>
      </c>
      <c r="Q101" s="175"/>
      <c r="R101" s="176">
        <f>IF(P101="","",T101*M101*LOOKUP(RIGHT($D$2,3),定数!$A$6:$A$13,定数!$B$6:$B$13))</f>
        <v>-1121197.905575176</v>
      </c>
      <c r="S101" s="176"/>
      <c r="T101" s="177">
        <f t="shared" si="5"/>
        <v>-50.399999999999338</v>
      </c>
      <c r="U101" s="17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row>
    <row r="102" spans="2:60" x14ac:dyDescent="0.2">
      <c r="B102" s="121">
        <v>94</v>
      </c>
      <c r="C102" s="174">
        <f t="shared" si="4"/>
        <v>36252065.613597848</v>
      </c>
      <c r="D102" s="174"/>
      <c r="E102" s="127">
        <v>2013</v>
      </c>
      <c r="F102" s="8">
        <v>43219</v>
      </c>
      <c r="G102" s="121" t="s">
        <v>4</v>
      </c>
      <c r="H102" s="175">
        <v>1.30359</v>
      </c>
      <c r="I102" s="175"/>
      <c r="J102" s="121">
        <v>18.8</v>
      </c>
      <c r="K102" s="178">
        <f t="shared" si="6"/>
        <v>1087561.9684079355</v>
      </c>
      <c r="L102" s="179"/>
      <c r="M102" s="6">
        <f>IF(J102="","",(K102/J102)/LOOKUP(RIGHT($D$2,3),定数!$A$6:$A$13,定数!$B$6:$B$13))</f>
        <v>482.07534060635436</v>
      </c>
      <c r="N102" s="127">
        <v>2013</v>
      </c>
      <c r="O102" s="8">
        <v>43222</v>
      </c>
      <c r="P102" s="175">
        <v>1.30725</v>
      </c>
      <c r="Q102" s="175"/>
      <c r="R102" s="176">
        <f>IF(P102="","",T102*M102*LOOKUP(RIGHT($D$2,3),定数!$A$6:$A$13,定数!$B$6:$B$13))</f>
        <v>2117274.8959431066</v>
      </c>
      <c r="S102" s="176"/>
      <c r="T102" s="177">
        <f t="shared" si="5"/>
        <v>36.599999999999966</v>
      </c>
      <c r="U102" s="17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row>
    <row r="103" spans="2:60" x14ac:dyDescent="0.2">
      <c r="B103" s="121">
        <v>95</v>
      </c>
      <c r="C103" s="174">
        <f t="shared" si="4"/>
        <v>38369340.509540953</v>
      </c>
      <c r="D103" s="174"/>
      <c r="E103" s="127">
        <v>2013</v>
      </c>
      <c r="F103" s="8">
        <v>43257</v>
      </c>
      <c r="G103" s="121" t="s">
        <v>4</v>
      </c>
      <c r="H103" s="175">
        <v>1.3106</v>
      </c>
      <c r="I103" s="175"/>
      <c r="J103" s="121">
        <v>29.4</v>
      </c>
      <c r="K103" s="178">
        <f t="shared" si="6"/>
        <v>1151080.2152862286</v>
      </c>
      <c r="L103" s="179"/>
      <c r="M103" s="6">
        <f>IF(J103="","",(K103/J103)/LOOKUP(RIGHT($D$2,3),定数!$A$6:$A$13,定数!$B$6:$B$13))</f>
        <v>326.26990229201493</v>
      </c>
      <c r="N103" s="127">
        <v>2013</v>
      </c>
      <c r="O103" s="8">
        <v>43264</v>
      </c>
      <c r="P103" s="175">
        <v>1.3281700000000001</v>
      </c>
      <c r="Q103" s="175"/>
      <c r="R103" s="176">
        <f>IF(P103="","",T103*M103*LOOKUP(RIGHT($D$2,3),定数!$A$6:$A$13,定数!$B$6:$B$13))</f>
        <v>6879074.6199248759</v>
      </c>
      <c r="S103" s="176"/>
      <c r="T103" s="177">
        <f t="shared" si="5"/>
        <v>175.70000000000084</v>
      </c>
      <c r="U103" s="177"/>
      <c r="V103" s="67"/>
      <c r="W103" s="67"/>
      <c r="X103" s="128">
        <v>41502</v>
      </c>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row>
    <row r="104" spans="2:60" x14ac:dyDescent="0.2">
      <c r="B104" s="121">
        <v>96</v>
      </c>
      <c r="C104" s="174">
        <f t="shared" si="4"/>
        <v>45248415.129465826</v>
      </c>
      <c r="D104" s="174"/>
      <c r="E104" s="127">
        <v>2013</v>
      </c>
      <c r="F104" s="8">
        <v>43726</v>
      </c>
      <c r="G104" s="121" t="s">
        <v>4</v>
      </c>
      <c r="H104" s="175">
        <v>1.3359000000000001</v>
      </c>
      <c r="I104" s="175"/>
      <c r="J104" s="121">
        <v>21.8</v>
      </c>
      <c r="K104" s="178">
        <f t="shared" si="6"/>
        <v>1357452.4538839748</v>
      </c>
      <c r="L104" s="179"/>
      <c r="M104" s="6">
        <f>IF(J104="","",(K104/J104)/LOOKUP(RIGHT($D$2,3),定数!$A$6:$A$13,定数!$B$6:$B$13))</f>
        <v>518.90384322781904</v>
      </c>
      <c r="N104" s="127">
        <v>2013</v>
      </c>
      <c r="O104" s="8">
        <v>43728</v>
      </c>
      <c r="P104" s="175">
        <v>1.3508500000000001</v>
      </c>
      <c r="Q104" s="175"/>
      <c r="R104" s="176">
        <f>IF(P104="","",T104*M104*LOOKUP(RIGHT($D$2,3),定数!$A$6:$A$13,定数!$B$6:$B$13))</f>
        <v>9309134.9475070871</v>
      </c>
      <c r="S104" s="176"/>
      <c r="T104" s="177">
        <f t="shared" si="5"/>
        <v>149.5000000000002</v>
      </c>
      <c r="U104" s="17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row>
    <row r="105" spans="2:60" x14ac:dyDescent="0.2">
      <c r="B105" s="121">
        <v>97</v>
      </c>
      <c r="C105" s="174">
        <f t="shared" si="4"/>
        <v>54557550.076972917</v>
      </c>
      <c r="D105" s="174"/>
      <c r="E105" s="127">
        <v>2013</v>
      </c>
      <c r="F105" s="8">
        <v>43769</v>
      </c>
      <c r="G105" s="121" t="s">
        <v>3</v>
      </c>
      <c r="H105" s="175">
        <v>1.36955</v>
      </c>
      <c r="I105" s="175"/>
      <c r="J105" s="121">
        <v>89.2</v>
      </c>
      <c r="K105" s="178">
        <f t="shared" si="6"/>
        <v>1636726.5023091875</v>
      </c>
      <c r="L105" s="179"/>
      <c r="M105" s="6">
        <f>IF(J105="","",(K105/J105)/LOOKUP(RIGHT($D$2,3),定数!$A$6:$A$13,定数!$B$6:$B$13))</f>
        <v>152.90793183008105</v>
      </c>
      <c r="N105" s="127">
        <v>2013</v>
      </c>
      <c r="O105" s="8">
        <v>43773</v>
      </c>
      <c r="P105" s="175">
        <v>1.35016</v>
      </c>
      <c r="Q105" s="175"/>
      <c r="R105" s="176">
        <f>IF(P105="","",T105*M105*LOOKUP(RIGHT($D$2,3),定数!$A$6:$A$13,定数!$B$6:$B$13))</f>
        <v>3557861.7578223292</v>
      </c>
      <c r="S105" s="176"/>
      <c r="T105" s="177">
        <f t="shared" si="5"/>
        <v>193.90000000000018</v>
      </c>
      <c r="U105" s="17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row>
    <row r="106" spans="2:60" x14ac:dyDescent="0.2">
      <c r="B106" s="121">
        <v>98</v>
      </c>
      <c r="C106" s="174">
        <f t="shared" si="4"/>
        <v>58115411.834795244</v>
      </c>
      <c r="D106" s="174"/>
      <c r="E106" s="127">
        <v>2013</v>
      </c>
      <c r="F106" s="8">
        <v>43775</v>
      </c>
      <c r="G106" s="121" t="s">
        <v>4</v>
      </c>
      <c r="H106" s="175">
        <v>1.3531</v>
      </c>
      <c r="I106" s="175"/>
      <c r="J106" s="121">
        <v>31.4</v>
      </c>
      <c r="K106" s="178">
        <f t="shared" si="6"/>
        <v>1743462.3550438574</v>
      </c>
      <c r="L106" s="179"/>
      <c r="M106" s="6">
        <f>IF(J106="","",(K106/J106)/LOOKUP(RIGHT($D$2,3),定数!$A$6:$A$13,定数!$B$6:$B$13))</f>
        <v>462.70232352543991</v>
      </c>
      <c r="N106" s="127">
        <v>2013</v>
      </c>
      <c r="O106" s="8">
        <v>43776</v>
      </c>
      <c r="P106" s="175">
        <v>1.34996</v>
      </c>
      <c r="Q106" s="175"/>
      <c r="R106" s="176">
        <f>IF(P106="","",T106*M106*LOOKUP(RIGHT($D$2,3),定数!$A$6:$A$13,定数!$B$6:$B$13))</f>
        <v>-1743462.3550438136</v>
      </c>
      <c r="S106" s="176"/>
      <c r="T106" s="177">
        <f t="shared" si="5"/>
        <v>-31.399999999999206</v>
      </c>
      <c r="U106" s="17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row>
    <row r="107" spans="2:60" x14ac:dyDescent="0.2">
      <c r="B107" s="121">
        <v>99</v>
      </c>
      <c r="C107" s="174">
        <f t="shared" si="4"/>
        <v>56371949.47975143</v>
      </c>
      <c r="D107" s="174"/>
      <c r="E107" s="127">
        <v>2013</v>
      </c>
      <c r="F107" s="8">
        <v>43797</v>
      </c>
      <c r="G107" s="121" t="s">
        <v>4</v>
      </c>
      <c r="H107" s="175">
        <v>1.35859</v>
      </c>
      <c r="I107" s="175"/>
      <c r="J107" s="121">
        <v>21.9</v>
      </c>
      <c r="K107" s="178">
        <f t="shared" si="6"/>
        <v>1691158.4843925429</v>
      </c>
      <c r="L107" s="179"/>
      <c r="M107" s="6">
        <f>IF(J107="","",(K107/J107)/LOOKUP(RIGHT($D$2,3),定数!$A$6:$A$13,定数!$B$6:$B$13))</f>
        <v>643.51540501999341</v>
      </c>
      <c r="N107" s="127">
        <v>2013</v>
      </c>
      <c r="O107" s="8">
        <v>43801</v>
      </c>
      <c r="P107" s="175">
        <v>1.3564000000000001</v>
      </c>
      <c r="Q107" s="175"/>
      <c r="R107" s="176">
        <f>IF(P107="","",T107*M107*LOOKUP(RIGHT($D$2,3),定数!$A$6:$A$13,定数!$B$6:$B$13))</f>
        <v>-1691158.4843924765</v>
      </c>
      <c r="S107" s="176"/>
      <c r="T107" s="177">
        <f t="shared" si="5"/>
        <v>-21.899999999999142</v>
      </c>
      <c r="U107" s="177"/>
      <c r="V107" s="67"/>
      <c r="W107" s="67"/>
      <c r="X107" s="67" t="s">
        <v>129</v>
      </c>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row>
    <row r="108" spans="2:60" x14ac:dyDescent="0.2">
      <c r="B108" s="121">
        <v>100</v>
      </c>
      <c r="C108" s="174">
        <f t="shared" si="4"/>
        <v>54680790.995358951</v>
      </c>
      <c r="D108" s="174"/>
      <c r="E108" s="129">
        <v>2014</v>
      </c>
      <c r="F108" s="8">
        <v>43670</v>
      </c>
      <c r="G108" s="121" t="s">
        <v>4</v>
      </c>
      <c r="H108" s="175">
        <v>1.32544</v>
      </c>
      <c r="I108" s="175"/>
      <c r="J108" s="121">
        <v>64.599999999999994</v>
      </c>
      <c r="K108" s="178">
        <f t="shared" si="6"/>
        <v>1640423.7298607684</v>
      </c>
      <c r="L108" s="179"/>
      <c r="M108" s="6">
        <f>IF(J108="","",(K108/J108)/LOOKUP(RIGHT($D$2,3),定数!$A$6:$A$13,定数!$B$6:$B$13))</f>
        <v>211.61296824829316</v>
      </c>
      <c r="N108" s="127">
        <v>2014</v>
      </c>
      <c r="O108" s="8">
        <v>43670</v>
      </c>
      <c r="P108" s="175">
        <v>1.31898</v>
      </c>
      <c r="Q108" s="175"/>
      <c r="R108" s="176">
        <f>IF(P108="","",T108*M108*LOOKUP(RIGHT($D$2,3),定数!$A$6:$A$13,定数!$B$6:$B$13))</f>
        <v>-1640423.7298607458</v>
      </c>
      <c r="S108" s="176"/>
      <c r="T108" s="177">
        <f t="shared" si="5"/>
        <v>-64.599999999999099</v>
      </c>
      <c r="U108" s="17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row>
    <row r="109" spans="2:60" x14ac:dyDescent="0.2">
      <c r="B109" s="121">
        <v>101</v>
      </c>
      <c r="C109" s="174">
        <f t="shared" si="4"/>
        <v>53040367.265498206</v>
      </c>
      <c r="D109" s="174"/>
      <c r="E109" s="129">
        <v>2014</v>
      </c>
      <c r="F109" s="8">
        <v>43767</v>
      </c>
      <c r="G109" s="121" t="s">
        <v>3</v>
      </c>
      <c r="H109" s="175">
        <v>1.3781699999999999</v>
      </c>
      <c r="I109" s="175"/>
      <c r="J109" s="121">
        <v>27.4</v>
      </c>
      <c r="K109" s="178">
        <f t="shared" si="6"/>
        <v>1591211.0179649461</v>
      </c>
      <c r="L109" s="179"/>
      <c r="M109" s="6">
        <f>IF(J109="","",(K109/J109)/LOOKUP(RIGHT($D$2,3),定数!$A$6:$A$13,定数!$B$6:$B$13))</f>
        <v>483.94495680199094</v>
      </c>
      <c r="N109" s="129">
        <v>2014</v>
      </c>
      <c r="O109" s="8">
        <v>43767</v>
      </c>
      <c r="P109" s="175">
        <v>1.3809100000000001</v>
      </c>
      <c r="Q109" s="175"/>
      <c r="R109" s="176">
        <f>IF(P109="","",T109*M109*LOOKUP(RIGHT($D$2,3),定数!$A$6:$A$13,定数!$B$6:$B$13))</f>
        <v>-1591211.0179650546</v>
      </c>
      <c r="S109" s="176"/>
      <c r="T109" s="177">
        <f t="shared" si="5"/>
        <v>-27.400000000001867</v>
      </c>
      <c r="U109" s="177"/>
      <c r="V109" s="68"/>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row>
    <row r="110" spans="2:60" x14ac:dyDescent="0.2">
      <c r="B110" s="121">
        <v>102</v>
      </c>
      <c r="C110" s="174">
        <f t="shared" si="4"/>
        <v>51449156.24753315</v>
      </c>
      <c r="D110" s="174"/>
      <c r="E110" s="129">
        <v>2014</v>
      </c>
      <c r="F110" s="8">
        <v>43769</v>
      </c>
      <c r="G110" s="121" t="s">
        <v>3</v>
      </c>
      <c r="H110" s="175">
        <v>1.36955</v>
      </c>
      <c r="I110" s="175"/>
      <c r="J110" s="121">
        <v>89.2</v>
      </c>
      <c r="K110" s="178">
        <f t="shared" si="6"/>
        <v>1543474.6874259945</v>
      </c>
      <c r="L110" s="179"/>
      <c r="M110" s="6">
        <f>IF(J110="","",(K110/J110)/LOOKUP(RIGHT($D$2,3),定数!$A$6:$A$13,定数!$B$6:$B$13))</f>
        <v>144.19606571618036</v>
      </c>
      <c r="N110" s="129">
        <v>2014</v>
      </c>
      <c r="O110" s="8">
        <v>43775</v>
      </c>
      <c r="P110" s="175">
        <v>1.35216</v>
      </c>
      <c r="Q110" s="175"/>
      <c r="R110" s="176">
        <f>IF(P110="","",T110*M110*LOOKUP(RIGHT($D$2,3),定数!$A$6:$A$13,定数!$B$6:$B$13))</f>
        <v>3009083.4993652548</v>
      </c>
      <c r="S110" s="176"/>
      <c r="T110" s="177">
        <f t="shared" si="5"/>
        <v>173.90000000000018</v>
      </c>
      <c r="U110" s="177"/>
      <c r="V110" s="68"/>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row>
    <row r="111" spans="2:60" x14ac:dyDescent="0.2">
      <c r="B111" s="121">
        <v>103</v>
      </c>
      <c r="C111" s="174">
        <f t="shared" si="4"/>
        <v>54458239.746898405</v>
      </c>
      <c r="D111" s="174"/>
      <c r="E111" s="129">
        <v>2014</v>
      </c>
      <c r="F111" s="8"/>
      <c r="G111" s="121"/>
      <c r="H111" s="175"/>
      <c r="I111" s="175"/>
      <c r="J111" s="121">
        <f t="shared" si="7"/>
        <v>0</v>
      </c>
      <c r="K111" s="178">
        <f t="shared" si="6"/>
        <v>1633747.1924069521</v>
      </c>
      <c r="L111" s="179"/>
      <c r="M111" s="6" t="e">
        <f>IF(J111="","",(K111/J111)/LOOKUP(RIGHT($D$2,3),定数!$A$6:$A$13,定数!$B$6:$B$13))</f>
        <v>#DIV/0!</v>
      </c>
      <c r="N111" s="129">
        <v>2014</v>
      </c>
      <c r="O111" s="8"/>
      <c r="P111" s="175"/>
      <c r="Q111" s="175"/>
      <c r="R111" s="176" t="str">
        <f>IF(P111="","",T111*M111*LOOKUP(RIGHT($D$2,3),定数!$A$6:$A$13,定数!$B$6:$B$13))</f>
        <v/>
      </c>
      <c r="S111" s="176"/>
      <c r="T111" s="177" t="str">
        <f t="shared" si="5"/>
        <v/>
      </c>
      <c r="U111" s="177"/>
      <c r="V111" s="68"/>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row>
    <row r="112" spans="2:60" x14ac:dyDescent="0.2">
      <c r="B112" s="121">
        <v>104</v>
      </c>
      <c r="C112" s="174" t="str">
        <f t="shared" si="4"/>
        <v/>
      </c>
      <c r="D112" s="174"/>
      <c r="E112" s="129">
        <v>2014</v>
      </c>
      <c r="F112" s="8"/>
      <c r="G112" s="121"/>
      <c r="H112" s="175"/>
      <c r="I112" s="175"/>
      <c r="J112" s="121">
        <f t="shared" si="7"/>
        <v>0</v>
      </c>
      <c r="K112" s="178" t="e">
        <f t="shared" si="6"/>
        <v>#VALUE!</v>
      </c>
      <c r="L112" s="179"/>
      <c r="M112" s="6" t="e">
        <f>IF(J112="","",(K112/J112)/LOOKUP(RIGHT($D$2,3),定数!$A$6:$A$13,定数!$B$6:$B$13))</f>
        <v>#VALUE!</v>
      </c>
      <c r="N112" s="129">
        <v>2014</v>
      </c>
      <c r="O112" s="8"/>
      <c r="P112" s="175"/>
      <c r="Q112" s="175"/>
      <c r="R112" s="176" t="str">
        <f>IF(P112="","",T112*M112*LOOKUP(RIGHT($D$2,3),定数!$A$6:$A$13,定数!$B$6:$B$13))</f>
        <v/>
      </c>
      <c r="S112" s="176"/>
      <c r="T112" s="177" t="str">
        <f t="shared" si="5"/>
        <v/>
      </c>
      <c r="U112" s="177"/>
      <c r="V112" s="68"/>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row>
    <row r="113" spans="2:60" x14ac:dyDescent="0.2">
      <c r="B113" s="121">
        <v>105</v>
      </c>
      <c r="C113" s="174" t="str">
        <f t="shared" si="4"/>
        <v/>
      </c>
      <c r="D113" s="174"/>
      <c r="E113" s="129">
        <v>2014</v>
      </c>
      <c r="F113" s="8"/>
      <c r="G113" s="121"/>
      <c r="H113" s="175"/>
      <c r="I113" s="175"/>
      <c r="J113" s="121">
        <f t="shared" si="7"/>
        <v>0</v>
      </c>
      <c r="K113" s="178" t="e">
        <f t="shared" si="6"/>
        <v>#VALUE!</v>
      </c>
      <c r="L113" s="179"/>
      <c r="M113" s="6" t="e">
        <f>IF(J113="","",(K113/J113)/LOOKUP(RIGHT($D$2,3),定数!$A$6:$A$13,定数!$B$6:$B$13))</f>
        <v>#VALUE!</v>
      </c>
      <c r="N113" s="129">
        <v>2014</v>
      </c>
      <c r="O113" s="8"/>
      <c r="P113" s="175"/>
      <c r="Q113" s="175"/>
      <c r="R113" s="176" t="str">
        <f>IF(P113="","",T113*M113*LOOKUP(RIGHT($D$2,3),定数!$A$6:$A$13,定数!$B$6:$B$13))</f>
        <v/>
      </c>
      <c r="S113" s="176"/>
      <c r="T113" s="177" t="str">
        <f t="shared" si="5"/>
        <v/>
      </c>
      <c r="U113" s="177"/>
      <c r="V113" s="68"/>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row>
    <row r="114" spans="2:60" x14ac:dyDescent="0.2">
      <c r="B114" s="121">
        <v>106</v>
      </c>
      <c r="C114" s="174" t="str">
        <f t="shared" si="4"/>
        <v/>
      </c>
      <c r="D114" s="174"/>
      <c r="E114" s="121"/>
      <c r="F114" s="8"/>
      <c r="G114" s="121"/>
      <c r="H114" s="175"/>
      <c r="I114" s="175"/>
      <c r="J114" s="121">
        <f t="shared" si="7"/>
        <v>0</v>
      </c>
      <c r="K114" s="178" t="e">
        <f t="shared" si="6"/>
        <v>#VALUE!</v>
      </c>
      <c r="L114" s="179"/>
      <c r="M114" s="6" t="e">
        <f>IF(J114="","",(K114/J114)/LOOKUP(RIGHT($D$2,3),定数!$A$6:$A$13,定数!$B$6:$B$13))</f>
        <v>#VALUE!</v>
      </c>
      <c r="N114" s="129">
        <v>2014</v>
      </c>
      <c r="O114" s="8"/>
      <c r="P114" s="175"/>
      <c r="Q114" s="175"/>
      <c r="R114" s="176" t="str">
        <f>IF(P114="","",T114*M114*LOOKUP(RIGHT($D$2,3),定数!$A$6:$A$13,定数!$B$6:$B$13))</f>
        <v/>
      </c>
      <c r="S114" s="176"/>
      <c r="T114" s="177" t="str">
        <f t="shared" si="5"/>
        <v/>
      </c>
      <c r="U114" s="177"/>
      <c r="V114" s="68"/>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row>
    <row r="115" spans="2:60" x14ac:dyDescent="0.2">
      <c r="B115" s="121">
        <v>107</v>
      </c>
      <c r="C115" s="174" t="str">
        <f t="shared" si="4"/>
        <v/>
      </c>
      <c r="D115" s="174"/>
      <c r="E115" s="121"/>
      <c r="F115" s="8"/>
      <c r="G115" s="121"/>
      <c r="H115" s="175"/>
      <c r="I115" s="175"/>
      <c r="J115" s="121">
        <f t="shared" si="7"/>
        <v>0</v>
      </c>
      <c r="K115" s="178" t="e">
        <f t="shared" si="6"/>
        <v>#VALUE!</v>
      </c>
      <c r="L115" s="179"/>
      <c r="M115" s="6" t="e">
        <f>IF(J115="","",(K115/J115)/LOOKUP(RIGHT($D$2,3),定数!$A$6:$A$13,定数!$B$6:$B$13))</f>
        <v>#VALUE!</v>
      </c>
      <c r="N115" s="121"/>
      <c r="O115" s="8"/>
      <c r="P115" s="175"/>
      <c r="Q115" s="175"/>
      <c r="R115" s="176" t="str">
        <f>IF(P115="","",T115*M115*LOOKUP(RIGHT($D$2,3),定数!$A$6:$A$13,定数!$B$6:$B$13))</f>
        <v/>
      </c>
      <c r="S115" s="176"/>
      <c r="T115" s="177" t="str">
        <f t="shared" si="5"/>
        <v/>
      </c>
      <c r="U115" s="177"/>
      <c r="V115" s="68"/>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row>
    <row r="116" spans="2:60" x14ac:dyDescent="0.2">
      <c r="B116" s="121">
        <v>108</v>
      </c>
      <c r="C116" s="174" t="str">
        <f t="shared" si="4"/>
        <v/>
      </c>
      <c r="D116" s="174"/>
      <c r="E116" s="121"/>
      <c r="F116" s="8"/>
      <c r="G116" s="121"/>
      <c r="H116" s="175"/>
      <c r="I116" s="175"/>
      <c r="J116" s="121">
        <f t="shared" si="7"/>
        <v>0</v>
      </c>
      <c r="K116" s="178" t="e">
        <f t="shared" si="6"/>
        <v>#VALUE!</v>
      </c>
      <c r="L116" s="179"/>
      <c r="M116" s="6" t="e">
        <f>IF(J116="","",(K116/J116)/LOOKUP(RIGHT($D$2,3),定数!$A$6:$A$13,定数!$B$6:$B$13))</f>
        <v>#VALUE!</v>
      </c>
      <c r="N116" s="121"/>
      <c r="O116" s="8"/>
      <c r="P116" s="175"/>
      <c r="Q116" s="175"/>
      <c r="R116" s="176" t="str">
        <f>IF(P116="","",T116*M116*LOOKUP(RIGHT($D$2,3),定数!$A$6:$A$13,定数!$B$6:$B$13))</f>
        <v/>
      </c>
      <c r="S116" s="176"/>
      <c r="T116" s="177" t="str">
        <f t="shared" si="5"/>
        <v/>
      </c>
      <c r="U116" s="177"/>
      <c r="V116" s="68"/>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row>
    <row r="117" spans="2:60" x14ac:dyDescent="0.2">
      <c r="B117" s="121">
        <v>109</v>
      </c>
      <c r="C117" s="174" t="str">
        <f t="shared" si="4"/>
        <v/>
      </c>
      <c r="D117" s="174"/>
      <c r="E117" s="121"/>
      <c r="F117" s="8"/>
      <c r="G117" s="121"/>
      <c r="H117" s="175"/>
      <c r="I117" s="175"/>
      <c r="J117" s="121">
        <f t="shared" si="7"/>
        <v>0</v>
      </c>
      <c r="K117" s="178" t="e">
        <f t="shared" si="6"/>
        <v>#VALUE!</v>
      </c>
      <c r="L117" s="179"/>
      <c r="M117" s="6" t="e">
        <f>IF(J117="","",(K117/J117)/LOOKUP(RIGHT($D$2,3),定数!$A$6:$A$13,定数!$B$6:$B$13))</f>
        <v>#VALUE!</v>
      </c>
      <c r="N117" s="121"/>
      <c r="O117" s="8"/>
      <c r="P117" s="175"/>
      <c r="Q117" s="175"/>
      <c r="R117" s="176" t="str">
        <f>IF(P117="","",T117*M117*LOOKUP(RIGHT($D$2,3),定数!$A$6:$A$13,定数!$B$6:$B$13))</f>
        <v/>
      </c>
      <c r="S117" s="176"/>
      <c r="T117" s="177" t="str">
        <f t="shared" si="5"/>
        <v/>
      </c>
      <c r="U117" s="177"/>
      <c r="V117" s="68"/>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row>
    <row r="118" spans="2:60" x14ac:dyDescent="0.2">
      <c r="B118" s="121">
        <v>110</v>
      </c>
      <c r="C118" s="174" t="str">
        <f t="shared" si="4"/>
        <v/>
      </c>
      <c r="D118" s="174"/>
      <c r="E118" s="121"/>
      <c r="F118" s="8"/>
      <c r="G118" s="121"/>
      <c r="H118" s="175"/>
      <c r="I118" s="175"/>
      <c r="J118" s="121">
        <f t="shared" si="7"/>
        <v>0</v>
      </c>
      <c r="K118" s="178" t="e">
        <f t="shared" si="6"/>
        <v>#VALUE!</v>
      </c>
      <c r="L118" s="179"/>
      <c r="M118" s="6" t="e">
        <f>IF(J118="","",(K118/J118)/LOOKUP(RIGHT($D$2,3),定数!$A$6:$A$13,定数!$B$6:$B$13))</f>
        <v>#VALUE!</v>
      </c>
      <c r="N118" s="121"/>
      <c r="O118" s="8"/>
      <c r="P118" s="175"/>
      <c r="Q118" s="175"/>
      <c r="R118" s="176" t="str">
        <f>IF(P118="","",T118*M118*LOOKUP(RIGHT($D$2,3),定数!$A$6:$A$13,定数!$B$6:$B$13))</f>
        <v/>
      </c>
      <c r="S118" s="176"/>
      <c r="T118" s="177" t="str">
        <f t="shared" si="5"/>
        <v/>
      </c>
      <c r="U118" s="177"/>
      <c r="V118" s="68"/>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row>
    <row r="119" spans="2:60" x14ac:dyDescent="0.2">
      <c r="B119" s="121">
        <v>111</v>
      </c>
      <c r="C119" s="174" t="str">
        <f t="shared" si="4"/>
        <v/>
      </c>
      <c r="D119" s="174"/>
      <c r="E119" s="121"/>
      <c r="F119" s="8"/>
      <c r="G119" s="121"/>
      <c r="H119" s="175"/>
      <c r="I119" s="175"/>
      <c r="J119" s="121">
        <f t="shared" si="7"/>
        <v>0</v>
      </c>
      <c r="K119" s="178" t="e">
        <f t="shared" si="6"/>
        <v>#VALUE!</v>
      </c>
      <c r="L119" s="179"/>
      <c r="M119" s="6" t="e">
        <f>IF(J119="","",(K119/J119)/LOOKUP(RIGHT($D$2,3),定数!$A$6:$A$13,定数!$B$6:$B$13))</f>
        <v>#VALUE!</v>
      </c>
      <c r="N119" s="121"/>
      <c r="O119" s="8"/>
      <c r="P119" s="175"/>
      <c r="Q119" s="175"/>
      <c r="R119" s="176" t="str">
        <f>IF(P119="","",T119*M119*LOOKUP(RIGHT($D$2,3),定数!$A$6:$A$13,定数!$B$6:$B$13))</f>
        <v/>
      </c>
      <c r="S119" s="176"/>
      <c r="T119" s="177" t="str">
        <f t="shared" si="5"/>
        <v/>
      </c>
      <c r="U119" s="177"/>
      <c r="V119" s="68"/>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row>
    <row r="120" spans="2:60" x14ac:dyDescent="0.2">
      <c r="B120" s="67"/>
      <c r="C120" s="67"/>
      <c r="D120" s="67"/>
      <c r="E120" s="67"/>
      <c r="F120" s="67"/>
      <c r="G120" s="67"/>
      <c r="H120" s="67"/>
      <c r="I120" s="67"/>
      <c r="J120" s="67"/>
      <c r="K120" s="67"/>
      <c r="L120" s="67"/>
      <c r="M120" s="67"/>
      <c r="N120" s="67"/>
      <c r="O120" s="67"/>
      <c r="P120" s="67"/>
      <c r="Q120" s="67"/>
      <c r="R120" s="67"/>
      <c r="S120" s="67"/>
      <c r="T120" s="67"/>
      <c r="U120" s="67"/>
      <c r="V120" s="68"/>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row>
    <row r="121" spans="2:60" x14ac:dyDescent="0.2">
      <c r="B121" s="67"/>
      <c r="C121" s="67"/>
      <c r="D121" s="67"/>
      <c r="E121" s="67"/>
      <c r="F121" s="67"/>
      <c r="G121" s="67"/>
      <c r="H121" s="67"/>
      <c r="I121" s="67"/>
      <c r="J121" s="67"/>
      <c r="K121" s="67"/>
      <c r="L121" s="67"/>
      <c r="M121" s="67"/>
      <c r="N121" s="67"/>
      <c r="O121" s="67"/>
      <c r="P121" s="67"/>
      <c r="Q121" s="67"/>
      <c r="R121" s="67"/>
      <c r="S121" s="67"/>
      <c r="T121" s="67"/>
      <c r="U121" s="67"/>
      <c r="V121" s="68"/>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row>
    <row r="122" spans="2:60" x14ac:dyDescent="0.2">
      <c r="B122" s="67"/>
      <c r="C122" s="67"/>
      <c r="D122" s="67"/>
      <c r="E122" s="67"/>
      <c r="F122" s="67"/>
      <c r="G122" s="67"/>
      <c r="H122" s="67"/>
      <c r="I122" s="67"/>
      <c r="J122" s="67"/>
      <c r="K122" s="67"/>
      <c r="L122" s="67"/>
      <c r="M122" s="67"/>
      <c r="N122" s="67"/>
      <c r="O122" s="67"/>
      <c r="P122" s="67"/>
      <c r="Q122" s="67"/>
      <c r="R122" s="67"/>
      <c r="S122" s="67"/>
      <c r="T122" s="67"/>
      <c r="U122" s="67"/>
      <c r="V122" s="68"/>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row>
    <row r="123" spans="2:60" x14ac:dyDescent="0.2">
      <c r="B123" s="67"/>
      <c r="C123" s="67"/>
      <c r="D123" s="67"/>
      <c r="E123" s="67"/>
      <c r="F123" s="67"/>
      <c r="G123" s="67"/>
      <c r="H123" s="67"/>
      <c r="I123" s="67"/>
      <c r="J123" s="67"/>
      <c r="K123" s="67"/>
      <c r="L123" s="67"/>
      <c r="M123" s="67"/>
      <c r="N123" s="67"/>
      <c r="O123" s="67"/>
      <c r="P123" s="67"/>
      <c r="Q123" s="67"/>
      <c r="R123" s="67"/>
      <c r="S123" s="67"/>
      <c r="T123" s="67"/>
      <c r="U123" s="67"/>
      <c r="V123" s="68"/>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row>
    <row r="124" spans="2:60" x14ac:dyDescent="0.2">
      <c r="B124" s="67"/>
      <c r="C124" s="67"/>
      <c r="D124" s="67"/>
      <c r="E124" s="67"/>
      <c r="F124" s="67"/>
      <c r="G124" s="67"/>
      <c r="H124" s="67"/>
      <c r="I124" s="67"/>
      <c r="J124" s="67"/>
      <c r="K124" s="67"/>
      <c r="L124" s="67"/>
      <c r="M124" s="67"/>
      <c r="N124" s="67"/>
      <c r="O124" s="67"/>
      <c r="P124" s="67"/>
      <c r="Q124" s="67"/>
      <c r="R124" s="67"/>
      <c r="S124" s="67"/>
      <c r="T124" s="67"/>
      <c r="U124" s="67"/>
      <c r="V124" s="68"/>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row>
    <row r="125" spans="2:60" x14ac:dyDescent="0.2">
      <c r="B125" s="67"/>
      <c r="C125" s="67"/>
      <c r="D125" s="67"/>
      <c r="E125" s="67"/>
      <c r="F125" s="67"/>
      <c r="G125" s="67"/>
      <c r="H125" s="67"/>
      <c r="I125" s="67"/>
      <c r="J125" s="67"/>
      <c r="K125" s="67"/>
      <c r="L125" s="67"/>
      <c r="M125" s="67"/>
      <c r="N125" s="67"/>
      <c r="O125" s="67"/>
      <c r="P125" s="67"/>
      <c r="Q125" s="67"/>
      <c r="R125" s="67"/>
      <c r="S125" s="67"/>
      <c r="T125" s="67"/>
      <c r="U125" s="67"/>
      <c r="V125" s="68"/>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row>
    <row r="126" spans="2:60" x14ac:dyDescent="0.2">
      <c r="B126" s="67"/>
      <c r="C126" s="67"/>
      <c r="D126" s="67"/>
      <c r="E126" s="67"/>
      <c r="F126" s="67"/>
      <c r="G126" s="67"/>
      <c r="H126" s="67"/>
      <c r="I126" s="67"/>
      <c r="J126" s="67"/>
      <c r="K126" s="67"/>
      <c r="L126" s="67"/>
      <c r="M126" s="67"/>
      <c r="N126" s="67"/>
      <c r="O126" s="67"/>
      <c r="P126" s="67"/>
      <c r="Q126" s="67"/>
      <c r="R126" s="67"/>
      <c r="S126" s="67"/>
      <c r="T126" s="67"/>
      <c r="U126" s="67"/>
      <c r="V126" s="68"/>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row>
    <row r="127" spans="2:60" x14ac:dyDescent="0.2">
      <c r="B127" s="67"/>
      <c r="C127" s="67"/>
      <c r="D127" s="67"/>
      <c r="E127" s="67"/>
      <c r="F127" s="67"/>
      <c r="G127" s="67"/>
      <c r="H127" s="67"/>
      <c r="I127" s="67"/>
      <c r="J127" s="67"/>
      <c r="K127" s="67"/>
      <c r="L127" s="67"/>
      <c r="M127" s="67"/>
      <c r="N127" s="67"/>
      <c r="O127" s="67"/>
      <c r="P127" s="67"/>
      <c r="Q127" s="67"/>
      <c r="R127" s="67"/>
      <c r="S127" s="67"/>
      <c r="T127" s="67"/>
      <c r="U127" s="67"/>
      <c r="V127" s="68"/>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row>
    <row r="128" spans="2:60" x14ac:dyDescent="0.2">
      <c r="B128" s="67"/>
      <c r="C128" s="67"/>
      <c r="D128" s="67"/>
      <c r="E128" s="67"/>
      <c r="F128" s="67"/>
      <c r="G128" s="67"/>
      <c r="H128" s="67"/>
      <c r="I128" s="67"/>
      <c r="J128" s="67"/>
      <c r="K128" s="67"/>
      <c r="L128" s="67"/>
      <c r="M128" s="67"/>
      <c r="N128" s="67"/>
      <c r="O128" s="67"/>
      <c r="P128" s="67"/>
      <c r="Q128" s="67"/>
      <c r="R128" s="67"/>
      <c r="S128" s="67"/>
      <c r="T128" s="67"/>
      <c r="U128" s="67"/>
      <c r="V128" s="68"/>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row>
    <row r="129" spans="2:60" x14ac:dyDescent="0.2">
      <c r="B129" s="67"/>
      <c r="C129" s="67"/>
      <c r="D129" s="67"/>
      <c r="E129" s="67"/>
      <c r="F129" s="67"/>
      <c r="G129" s="67"/>
      <c r="H129" s="67"/>
      <c r="I129" s="67"/>
      <c r="J129" s="67"/>
      <c r="K129" s="67"/>
      <c r="L129" s="67"/>
      <c r="M129" s="67"/>
      <c r="N129" s="67"/>
      <c r="O129" s="67"/>
      <c r="P129" s="67"/>
      <c r="Q129" s="67"/>
      <c r="R129" s="67"/>
      <c r="S129" s="67"/>
      <c r="T129" s="67"/>
      <c r="U129" s="67"/>
      <c r="V129" s="68"/>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row>
    <row r="130" spans="2:60" x14ac:dyDescent="0.2">
      <c r="B130" s="67"/>
      <c r="C130" s="67"/>
      <c r="D130" s="67"/>
      <c r="E130" s="67"/>
      <c r="F130" s="67"/>
      <c r="G130" s="67"/>
      <c r="H130" s="67"/>
      <c r="I130" s="67"/>
      <c r="J130" s="67"/>
      <c r="K130" s="67"/>
      <c r="L130" s="67"/>
      <c r="M130" s="67"/>
      <c r="N130" s="67"/>
      <c r="O130" s="67"/>
      <c r="P130" s="67"/>
      <c r="Q130" s="67"/>
      <c r="R130" s="67"/>
      <c r="S130" s="67"/>
      <c r="T130" s="67"/>
      <c r="U130" s="67"/>
      <c r="V130" s="68"/>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row>
    <row r="131" spans="2:60" x14ac:dyDescent="0.2">
      <c r="B131" s="67"/>
      <c r="C131" s="67"/>
      <c r="D131" s="67"/>
      <c r="E131" s="67"/>
      <c r="F131" s="67"/>
      <c r="G131" s="67"/>
      <c r="H131" s="67"/>
      <c r="I131" s="67"/>
      <c r="J131" s="67"/>
      <c r="K131" s="67"/>
      <c r="L131" s="67"/>
      <c r="M131" s="67"/>
      <c r="N131" s="67"/>
      <c r="O131" s="67"/>
      <c r="P131" s="67"/>
      <c r="Q131" s="67"/>
      <c r="R131" s="67"/>
      <c r="S131" s="67"/>
      <c r="T131" s="67"/>
      <c r="U131" s="67"/>
      <c r="V131" s="68"/>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row>
    <row r="132" spans="2:60" x14ac:dyDescent="0.2">
      <c r="B132" s="67"/>
      <c r="C132" s="67"/>
      <c r="D132" s="67"/>
      <c r="E132" s="67"/>
      <c r="F132" s="67"/>
      <c r="G132" s="67"/>
      <c r="H132" s="67"/>
      <c r="I132" s="67"/>
      <c r="J132" s="67"/>
      <c r="K132" s="67"/>
      <c r="L132" s="67"/>
      <c r="M132" s="67"/>
      <c r="N132" s="67"/>
      <c r="O132" s="67"/>
      <c r="P132" s="67"/>
      <c r="Q132" s="67"/>
      <c r="R132" s="67"/>
      <c r="S132" s="67"/>
      <c r="T132" s="67"/>
      <c r="U132" s="67"/>
      <c r="V132" s="68"/>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row>
    <row r="133" spans="2:60" x14ac:dyDescent="0.2">
      <c r="B133" s="67"/>
      <c r="C133" s="67"/>
      <c r="D133" s="67"/>
      <c r="E133" s="67"/>
      <c r="F133" s="67"/>
      <c r="G133" s="67"/>
      <c r="H133" s="67"/>
      <c r="I133" s="67"/>
      <c r="J133" s="67"/>
      <c r="K133" s="67"/>
      <c r="L133" s="67"/>
      <c r="M133" s="67"/>
      <c r="N133" s="67"/>
      <c r="O133" s="67"/>
      <c r="P133" s="67"/>
      <c r="Q133" s="67"/>
      <c r="R133" s="67"/>
      <c r="S133" s="67"/>
      <c r="T133" s="67"/>
      <c r="U133" s="67"/>
      <c r="V133" s="68"/>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row>
    <row r="134" spans="2:60" x14ac:dyDescent="0.2">
      <c r="B134" s="67"/>
      <c r="C134" s="67"/>
      <c r="D134" s="67"/>
      <c r="E134" s="67"/>
      <c r="F134" s="67"/>
      <c r="G134" s="67"/>
      <c r="H134" s="67"/>
      <c r="I134" s="67"/>
      <c r="J134" s="67"/>
      <c r="K134" s="67"/>
      <c r="L134" s="67"/>
      <c r="M134" s="67"/>
      <c r="N134" s="67"/>
      <c r="O134" s="67"/>
      <c r="P134" s="67"/>
      <c r="Q134" s="67"/>
      <c r="R134" s="67"/>
      <c r="S134" s="67"/>
      <c r="T134" s="67"/>
      <c r="U134" s="67"/>
      <c r="V134" s="68"/>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row>
    <row r="135" spans="2:60" x14ac:dyDescent="0.2">
      <c r="B135" s="67"/>
      <c r="C135" s="67"/>
      <c r="D135" s="67"/>
      <c r="E135" s="67"/>
      <c r="F135" s="67"/>
      <c r="G135" s="67"/>
      <c r="H135" s="67"/>
      <c r="I135" s="67"/>
      <c r="J135" s="67"/>
      <c r="K135" s="67"/>
      <c r="L135" s="67"/>
      <c r="M135" s="67"/>
      <c r="N135" s="67"/>
      <c r="O135" s="67"/>
      <c r="P135" s="67"/>
      <c r="Q135" s="67"/>
      <c r="R135" s="67"/>
      <c r="S135" s="67"/>
      <c r="T135" s="67"/>
      <c r="U135" s="67"/>
      <c r="V135" s="68"/>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row>
    <row r="136" spans="2:60" x14ac:dyDescent="0.2">
      <c r="B136" s="67"/>
      <c r="C136" s="67"/>
      <c r="D136" s="67"/>
      <c r="E136" s="67"/>
      <c r="F136" s="67"/>
      <c r="G136" s="67"/>
      <c r="H136" s="67"/>
      <c r="I136" s="67"/>
      <c r="J136" s="67"/>
      <c r="K136" s="67"/>
      <c r="L136" s="67"/>
      <c r="M136" s="67"/>
      <c r="N136" s="67"/>
      <c r="O136" s="67"/>
      <c r="P136" s="67"/>
      <c r="Q136" s="67"/>
      <c r="R136" s="67"/>
      <c r="S136" s="67"/>
      <c r="T136" s="67"/>
      <c r="U136" s="67"/>
      <c r="V136" s="68"/>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row>
    <row r="137" spans="2:60" x14ac:dyDescent="0.2">
      <c r="B137" s="67"/>
      <c r="C137" s="67"/>
      <c r="D137" s="67"/>
      <c r="E137" s="67"/>
      <c r="F137" s="67"/>
      <c r="G137" s="67"/>
      <c r="H137" s="67"/>
      <c r="I137" s="67"/>
      <c r="J137" s="67"/>
      <c r="K137" s="67"/>
      <c r="L137" s="67"/>
      <c r="M137" s="67"/>
      <c r="N137" s="67"/>
      <c r="O137" s="67"/>
      <c r="P137" s="67"/>
      <c r="Q137" s="67"/>
      <c r="R137" s="67"/>
      <c r="S137" s="67"/>
      <c r="T137" s="67"/>
      <c r="U137" s="67"/>
      <c r="V137" s="68"/>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row>
    <row r="138" spans="2:60" x14ac:dyDescent="0.2">
      <c r="B138" s="67"/>
      <c r="C138" s="67"/>
      <c r="D138" s="67"/>
      <c r="E138" s="67"/>
      <c r="F138" s="67"/>
      <c r="G138" s="67"/>
      <c r="H138" s="67"/>
      <c r="I138" s="67"/>
      <c r="J138" s="67"/>
      <c r="K138" s="67"/>
      <c r="L138" s="67"/>
      <c r="M138" s="67"/>
      <c r="N138" s="67"/>
      <c r="O138" s="67"/>
      <c r="P138" s="67"/>
      <c r="Q138" s="67"/>
      <c r="R138" s="67"/>
      <c r="S138" s="67"/>
      <c r="T138" s="67"/>
      <c r="U138" s="67"/>
      <c r="V138" s="68"/>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row>
    <row r="139" spans="2:60" x14ac:dyDescent="0.2">
      <c r="B139" s="67"/>
      <c r="C139" s="67"/>
      <c r="D139" s="67"/>
      <c r="E139" s="67"/>
      <c r="F139" s="67"/>
      <c r="G139" s="67"/>
      <c r="H139" s="67"/>
      <c r="I139" s="67"/>
      <c r="J139" s="67"/>
      <c r="K139" s="67"/>
      <c r="L139" s="67"/>
      <c r="M139" s="67"/>
      <c r="N139" s="67"/>
      <c r="O139" s="67"/>
      <c r="P139" s="67"/>
      <c r="Q139" s="67"/>
      <c r="R139" s="67"/>
      <c r="S139" s="67"/>
      <c r="T139" s="67"/>
      <c r="U139" s="67"/>
      <c r="V139" s="68"/>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row>
    <row r="140" spans="2:60" x14ac:dyDescent="0.2">
      <c r="B140" s="67"/>
      <c r="C140" s="67"/>
      <c r="D140" s="67"/>
      <c r="E140" s="67"/>
      <c r="F140" s="67"/>
      <c r="G140" s="67"/>
      <c r="H140" s="67"/>
      <c r="I140" s="67"/>
      <c r="J140" s="67"/>
      <c r="K140" s="67"/>
      <c r="L140" s="67"/>
      <c r="M140" s="67"/>
      <c r="N140" s="67"/>
      <c r="O140" s="67"/>
      <c r="P140" s="67"/>
      <c r="Q140" s="67"/>
      <c r="R140" s="67"/>
      <c r="S140" s="67"/>
      <c r="T140" s="67"/>
      <c r="U140" s="67"/>
      <c r="V140" s="68"/>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row>
    <row r="141" spans="2:60" x14ac:dyDescent="0.2">
      <c r="B141" s="67"/>
      <c r="C141" s="67"/>
      <c r="D141" s="67"/>
      <c r="E141" s="67"/>
      <c r="F141" s="67"/>
      <c r="G141" s="67"/>
      <c r="H141" s="67"/>
      <c r="I141" s="67"/>
      <c r="J141" s="67"/>
      <c r="K141" s="67"/>
      <c r="L141" s="67"/>
      <c r="M141" s="67"/>
      <c r="N141" s="67"/>
      <c r="O141" s="67"/>
      <c r="P141" s="67"/>
      <c r="Q141" s="67"/>
      <c r="R141" s="67"/>
      <c r="S141" s="67"/>
      <c r="T141" s="67"/>
      <c r="U141" s="67"/>
      <c r="V141" s="68"/>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row>
    <row r="142" spans="2:60" x14ac:dyDescent="0.2">
      <c r="B142" s="67"/>
      <c r="C142" s="67"/>
      <c r="D142" s="67"/>
      <c r="E142" s="67"/>
      <c r="F142" s="67"/>
      <c r="G142" s="67"/>
      <c r="H142" s="67"/>
      <c r="I142" s="67"/>
      <c r="J142" s="67"/>
      <c r="K142" s="67"/>
      <c r="L142" s="67"/>
      <c r="M142" s="67"/>
      <c r="N142" s="67"/>
      <c r="O142" s="67"/>
      <c r="P142" s="67"/>
      <c r="Q142" s="67"/>
      <c r="R142" s="67"/>
      <c r="S142" s="67"/>
      <c r="T142" s="67"/>
      <c r="U142" s="67"/>
      <c r="V142" s="68"/>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row>
    <row r="143" spans="2:60" x14ac:dyDescent="0.2">
      <c r="B143" s="67"/>
      <c r="C143" s="67"/>
      <c r="D143" s="67"/>
      <c r="E143" s="67"/>
      <c r="F143" s="67"/>
      <c r="G143" s="67"/>
      <c r="H143" s="67"/>
      <c r="I143" s="67"/>
      <c r="J143" s="67"/>
      <c r="K143" s="67"/>
      <c r="L143" s="67"/>
      <c r="M143" s="67"/>
      <c r="N143" s="67"/>
      <c r="O143" s="67"/>
      <c r="P143" s="67"/>
      <c r="Q143" s="67"/>
      <c r="R143" s="67"/>
      <c r="S143" s="67"/>
      <c r="T143" s="67"/>
      <c r="U143" s="67"/>
      <c r="V143" s="68"/>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row>
    <row r="144" spans="2:60" x14ac:dyDescent="0.2">
      <c r="B144" s="67"/>
      <c r="C144" s="67"/>
      <c r="D144" s="67"/>
      <c r="E144" s="67"/>
      <c r="F144" s="67"/>
      <c r="G144" s="67"/>
      <c r="H144" s="67"/>
      <c r="I144" s="67"/>
      <c r="J144" s="67"/>
      <c r="K144" s="67"/>
      <c r="L144" s="67"/>
      <c r="M144" s="67"/>
      <c r="N144" s="67"/>
      <c r="O144" s="67"/>
      <c r="P144" s="67"/>
      <c r="Q144" s="67"/>
      <c r="R144" s="67"/>
      <c r="S144" s="67"/>
      <c r="T144" s="67"/>
      <c r="U144" s="67"/>
      <c r="V144" s="68"/>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row>
    <row r="145" spans="2:60" x14ac:dyDescent="0.2">
      <c r="B145" s="67"/>
      <c r="C145" s="67"/>
      <c r="D145" s="67"/>
      <c r="E145" s="67"/>
      <c r="F145" s="67"/>
      <c r="G145" s="67"/>
      <c r="H145" s="67"/>
      <c r="I145" s="67"/>
      <c r="J145" s="67"/>
      <c r="K145" s="67"/>
      <c r="L145" s="67"/>
      <c r="M145" s="67"/>
      <c r="N145" s="67"/>
      <c r="O145" s="67"/>
      <c r="P145" s="67"/>
      <c r="Q145" s="67"/>
      <c r="R145" s="67"/>
      <c r="S145" s="67"/>
      <c r="T145" s="67"/>
      <c r="U145" s="67"/>
      <c r="V145" s="68"/>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row>
    <row r="146" spans="2:60" x14ac:dyDescent="0.2">
      <c r="B146" s="67"/>
      <c r="C146" s="67"/>
      <c r="D146" s="67"/>
      <c r="E146" s="67"/>
      <c r="F146" s="67"/>
      <c r="G146" s="67"/>
      <c r="H146" s="67"/>
      <c r="I146" s="67"/>
      <c r="J146" s="67"/>
      <c r="K146" s="67"/>
      <c r="L146" s="67"/>
      <c r="M146" s="67"/>
      <c r="N146" s="67"/>
      <c r="O146" s="67"/>
      <c r="P146" s="67"/>
      <c r="Q146" s="67"/>
      <c r="R146" s="67"/>
      <c r="S146" s="67"/>
      <c r="T146" s="67"/>
      <c r="U146" s="67"/>
      <c r="V146" s="68"/>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row>
    <row r="147" spans="2:60" x14ac:dyDescent="0.2">
      <c r="B147" s="67"/>
      <c r="C147" s="67"/>
      <c r="D147" s="67"/>
      <c r="E147" s="67"/>
      <c r="F147" s="67"/>
      <c r="G147" s="67"/>
      <c r="H147" s="67"/>
      <c r="I147" s="67"/>
      <c r="J147" s="67"/>
      <c r="K147" s="67"/>
      <c r="L147" s="67"/>
      <c r="M147" s="67"/>
      <c r="N147" s="67"/>
      <c r="O147" s="67"/>
      <c r="P147" s="67"/>
      <c r="Q147" s="67"/>
      <c r="R147" s="67"/>
      <c r="S147" s="67"/>
      <c r="T147" s="67"/>
      <c r="U147" s="67"/>
      <c r="V147" s="68"/>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row>
    <row r="148" spans="2:60" x14ac:dyDescent="0.2">
      <c r="B148" s="67"/>
      <c r="C148" s="67"/>
      <c r="D148" s="67"/>
      <c r="E148" s="67"/>
      <c r="F148" s="67"/>
      <c r="G148" s="67"/>
      <c r="H148" s="67"/>
      <c r="I148" s="67"/>
      <c r="J148" s="67"/>
      <c r="K148" s="67"/>
      <c r="L148" s="67"/>
      <c r="M148" s="67"/>
      <c r="N148" s="67"/>
      <c r="O148" s="67"/>
      <c r="P148" s="67"/>
      <c r="Q148" s="67"/>
      <c r="R148" s="67"/>
      <c r="S148" s="67"/>
      <c r="T148" s="67"/>
      <c r="U148" s="67"/>
      <c r="V148" s="68"/>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row>
    <row r="149" spans="2:60" x14ac:dyDescent="0.2">
      <c r="B149" s="67"/>
      <c r="C149" s="67"/>
      <c r="D149" s="67"/>
      <c r="E149" s="67"/>
      <c r="F149" s="67"/>
      <c r="G149" s="67"/>
      <c r="H149" s="67"/>
      <c r="I149" s="67"/>
      <c r="J149" s="67"/>
      <c r="K149" s="67"/>
      <c r="L149" s="67"/>
      <c r="M149" s="67"/>
      <c r="N149" s="67"/>
      <c r="O149" s="67"/>
      <c r="P149" s="67"/>
      <c r="Q149" s="67"/>
      <c r="R149" s="67"/>
      <c r="S149" s="67"/>
      <c r="T149" s="67"/>
      <c r="U149" s="67"/>
      <c r="V149" s="68"/>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row>
    <row r="150" spans="2:60" x14ac:dyDescent="0.2">
      <c r="B150" s="67"/>
      <c r="C150" s="67"/>
      <c r="D150" s="67"/>
      <c r="E150" s="67"/>
      <c r="F150" s="67"/>
      <c r="G150" s="67"/>
      <c r="H150" s="67"/>
      <c r="I150" s="67"/>
      <c r="J150" s="67"/>
      <c r="K150" s="67"/>
      <c r="L150" s="67"/>
      <c r="M150" s="67"/>
      <c r="N150" s="67"/>
      <c r="O150" s="67"/>
      <c r="P150" s="67"/>
      <c r="Q150" s="67"/>
      <c r="R150" s="67"/>
      <c r="S150" s="67"/>
      <c r="T150" s="67"/>
      <c r="U150" s="67"/>
      <c r="V150" s="68"/>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row>
    <row r="151" spans="2:60" x14ac:dyDescent="0.2">
      <c r="B151" s="67"/>
      <c r="C151" s="67"/>
      <c r="D151" s="67"/>
      <c r="E151" s="67"/>
      <c r="F151" s="67"/>
      <c r="G151" s="67"/>
      <c r="H151" s="67"/>
      <c r="I151" s="67"/>
      <c r="J151" s="67"/>
      <c r="K151" s="67"/>
      <c r="L151" s="67"/>
      <c r="M151" s="67"/>
      <c r="N151" s="67"/>
      <c r="O151" s="67"/>
      <c r="P151" s="67"/>
      <c r="Q151" s="67"/>
      <c r="R151" s="67"/>
      <c r="S151" s="67"/>
      <c r="T151" s="67"/>
      <c r="U151" s="67"/>
      <c r="V151" s="68"/>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row>
    <row r="152" spans="2:60" x14ac:dyDescent="0.2">
      <c r="B152" s="67"/>
      <c r="C152" s="67"/>
      <c r="D152" s="67"/>
      <c r="E152" s="67"/>
      <c r="F152" s="67"/>
      <c r="G152" s="67"/>
      <c r="H152" s="67"/>
      <c r="I152" s="67"/>
      <c r="J152" s="67"/>
      <c r="K152" s="67"/>
      <c r="L152" s="67"/>
      <c r="M152" s="67"/>
      <c r="N152" s="67"/>
      <c r="O152" s="67"/>
      <c r="P152" s="67"/>
      <c r="Q152" s="67"/>
      <c r="R152" s="67"/>
      <c r="S152" s="67"/>
      <c r="T152" s="67"/>
      <c r="U152" s="67"/>
      <c r="V152" s="68"/>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row>
    <row r="153" spans="2:60" x14ac:dyDescent="0.2">
      <c r="B153" s="67"/>
      <c r="C153" s="67"/>
      <c r="D153" s="67"/>
      <c r="E153" s="67"/>
      <c r="F153" s="67"/>
      <c r="G153" s="67"/>
      <c r="H153" s="67"/>
      <c r="I153" s="67"/>
      <c r="J153" s="67"/>
      <c r="K153" s="67"/>
      <c r="L153" s="67"/>
      <c r="M153" s="67"/>
      <c r="N153" s="67"/>
      <c r="O153" s="67"/>
      <c r="P153" s="67"/>
      <c r="Q153" s="67"/>
      <c r="R153" s="67"/>
      <c r="S153" s="67"/>
      <c r="T153" s="67"/>
      <c r="U153" s="67"/>
      <c r="V153" s="68"/>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row>
    <row r="154" spans="2:60" x14ac:dyDescent="0.2">
      <c r="B154" s="67"/>
      <c r="C154" s="67"/>
      <c r="D154" s="67"/>
      <c r="E154" s="67"/>
      <c r="F154" s="67"/>
      <c r="G154" s="67"/>
      <c r="H154" s="67"/>
      <c r="I154" s="67"/>
      <c r="J154" s="67"/>
      <c r="K154" s="67"/>
      <c r="L154" s="67"/>
      <c r="M154" s="67"/>
      <c r="N154" s="67"/>
      <c r="O154" s="67"/>
      <c r="P154" s="67"/>
      <c r="Q154" s="67"/>
      <c r="R154" s="67"/>
      <c r="S154" s="67"/>
      <c r="T154" s="67"/>
      <c r="U154" s="67"/>
      <c r="V154" s="68"/>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row>
    <row r="155" spans="2:60" x14ac:dyDescent="0.2">
      <c r="B155" s="67"/>
      <c r="C155" s="67"/>
      <c r="D155" s="67"/>
      <c r="E155" s="67"/>
      <c r="F155" s="67"/>
      <c r="G155" s="67"/>
      <c r="H155" s="67"/>
      <c r="I155" s="67"/>
      <c r="J155" s="67"/>
      <c r="K155" s="67"/>
      <c r="L155" s="67"/>
      <c r="M155" s="67"/>
      <c r="N155" s="67"/>
      <c r="O155" s="67"/>
      <c r="P155" s="67"/>
      <c r="Q155" s="67"/>
      <c r="R155" s="67"/>
      <c r="S155" s="67"/>
      <c r="T155" s="67"/>
      <c r="U155" s="67"/>
      <c r="V155" s="68"/>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row>
    <row r="156" spans="2:60" x14ac:dyDescent="0.2">
      <c r="B156" s="67"/>
      <c r="C156" s="67"/>
      <c r="D156" s="67"/>
      <c r="E156" s="67"/>
      <c r="F156" s="67"/>
      <c r="G156" s="67"/>
      <c r="H156" s="67"/>
      <c r="I156" s="67"/>
      <c r="J156" s="67"/>
      <c r="K156" s="67"/>
      <c r="L156" s="67"/>
      <c r="M156" s="67"/>
      <c r="N156" s="67"/>
      <c r="O156" s="67"/>
      <c r="P156" s="67"/>
      <c r="Q156" s="67"/>
      <c r="R156" s="67"/>
      <c r="S156" s="67"/>
      <c r="T156" s="67"/>
      <c r="U156" s="67"/>
      <c r="V156" s="68"/>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row>
    <row r="157" spans="2:60" x14ac:dyDescent="0.2">
      <c r="B157" s="67"/>
      <c r="C157" s="67"/>
      <c r="D157" s="67"/>
      <c r="E157" s="67"/>
      <c r="F157" s="67"/>
      <c r="G157" s="67"/>
      <c r="H157" s="67"/>
      <c r="I157" s="67"/>
      <c r="J157" s="67"/>
      <c r="K157" s="67"/>
      <c r="L157" s="67"/>
      <c r="M157" s="67"/>
      <c r="N157" s="67"/>
      <c r="O157" s="67"/>
      <c r="P157" s="67"/>
      <c r="Q157" s="67"/>
      <c r="R157" s="67"/>
      <c r="S157" s="67"/>
      <c r="T157" s="67"/>
      <c r="U157" s="67"/>
      <c r="V157" s="68"/>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row>
    <row r="158" spans="2:60" x14ac:dyDescent="0.2">
      <c r="B158" s="67"/>
      <c r="C158" s="67"/>
      <c r="D158" s="67"/>
      <c r="E158" s="67"/>
      <c r="F158" s="67"/>
      <c r="G158" s="67"/>
      <c r="H158" s="67"/>
      <c r="I158" s="67"/>
      <c r="J158" s="67"/>
      <c r="K158" s="67"/>
      <c r="L158" s="67"/>
      <c r="M158" s="67"/>
      <c r="N158" s="67"/>
      <c r="O158" s="67"/>
      <c r="P158" s="67"/>
      <c r="Q158" s="67"/>
      <c r="R158" s="67"/>
      <c r="S158" s="67"/>
      <c r="T158" s="67"/>
      <c r="U158" s="67"/>
      <c r="V158" s="68"/>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row>
    <row r="159" spans="2:60" x14ac:dyDescent="0.2">
      <c r="B159" s="67"/>
      <c r="C159" s="67"/>
      <c r="D159" s="67"/>
      <c r="E159" s="67"/>
      <c r="F159" s="67"/>
      <c r="G159" s="67"/>
      <c r="H159" s="67"/>
      <c r="I159" s="67"/>
      <c r="J159" s="67"/>
      <c r="K159" s="67"/>
      <c r="L159" s="67"/>
      <c r="M159" s="67"/>
      <c r="N159" s="67"/>
      <c r="O159" s="67"/>
      <c r="P159" s="67"/>
      <c r="Q159" s="67"/>
      <c r="R159" s="67"/>
      <c r="S159" s="67"/>
      <c r="T159" s="67"/>
      <c r="U159" s="67"/>
      <c r="V159" s="68"/>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row>
    <row r="160" spans="2:60" x14ac:dyDescent="0.2">
      <c r="B160" s="67"/>
      <c r="C160" s="67"/>
      <c r="D160" s="67"/>
      <c r="E160" s="67"/>
      <c r="F160" s="67"/>
      <c r="G160" s="67"/>
      <c r="H160" s="67"/>
      <c r="I160" s="67"/>
      <c r="J160" s="67"/>
      <c r="K160" s="67"/>
      <c r="L160" s="67"/>
      <c r="M160" s="67"/>
      <c r="N160" s="67"/>
      <c r="O160" s="67"/>
      <c r="P160" s="67"/>
      <c r="Q160" s="67"/>
      <c r="R160" s="67"/>
      <c r="S160" s="67"/>
      <c r="T160" s="67"/>
      <c r="U160" s="67"/>
      <c r="V160" s="68"/>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row>
    <row r="161" spans="2:60" x14ac:dyDescent="0.2">
      <c r="B161" s="67"/>
      <c r="C161" s="67"/>
      <c r="D161" s="67"/>
      <c r="E161" s="67"/>
      <c r="F161" s="67"/>
      <c r="G161" s="67"/>
      <c r="H161" s="67"/>
      <c r="I161" s="67"/>
      <c r="J161" s="67"/>
      <c r="K161" s="67"/>
      <c r="L161" s="67"/>
      <c r="M161" s="67"/>
      <c r="N161" s="67"/>
      <c r="O161" s="67"/>
      <c r="P161" s="67"/>
      <c r="Q161" s="67"/>
      <c r="R161" s="67"/>
      <c r="S161" s="67"/>
      <c r="T161" s="67"/>
      <c r="U161" s="67"/>
      <c r="V161" s="68"/>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row>
    <row r="162" spans="2:60" x14ac:dyDescent="0.2">
      <c r="B162" s="67"/>
      <c r="C162" s="67"/>
      <c r="D162" s="67"/>
      <c r="E162" s="67"/>
      <c r="F162" s="67"/>
      <c r="G162" s="67"/>
      <c r="H162" s="67"/>
      <c r="I162" s="67"/>
      <c r="J162" s="67"/>
      <c r="K162" s="67"/>
      <c r="L162" s="67"/>
      <c r="M162" s="67"/>
      <c r="N162" s="67"/>
      <c r="O162" s="67"/>
      <c r="P162" s="67"/>
      <c r="Q162" s="67"/>
      <c r="R162" s="67"/>
      <c r="S162" s="67"/>
      <c r="T162" s="67"/>
      <c r="U162" s="67"/>
      <c r="V162" s="68"/>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row>
    <row r="163" spans="2:60" x14ac:dyDescent="0.2">
      <c r="B163" s="67"/>
      <c r="C163" s="67"/>
      <c r="D163" s="67"/>
      <c r="E163" s="67"/>
      <c r="F163" s="67"/>
      <c r="G163" s="67"/>
      <c r="H163" s="67"/>
      <c r="I163" s="67"/>
      <c r="J163" s="67"/>
      <c r="K163" s="67"/>
      <c r="L163" s="67"/>
      <c r="M163" s="67"/>
      <c r="N163" s="67"/>
      <c r="O163" s="67"/>
      <c r="P163" s="67"/>
      <c r="Q163" s="67"/>
      <c r="R163" s="67"/>
      <c r="S163" s="67"/>
      <c r="T163" s="67"/>
      <c r="U163" s="67"/>
      <c r="V163" s="68"/>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row>
    <row r="164" spans="2:60" x14ac:dyDescent="0.2">
      <c r="B164" s="67"/>
      <c r="C164" s="67"/>
      <c r="D164" s="67"/>
      <c r="E164" s="67"/>
      <c r="F164" s="67"/>
      <c r="G164" s="67"/>
      <c r="H164" s="67"/>
      <c r="I164" s="67"/>
      <c r="J164" s="67"/>
      <c r="K164" s="67"/>
      <c r="L164" s="67"/>
      <c r="M164" s="67"/>
      <c r="N164" s="67"/>
      <c r="O164" s="67"/>
      <c r="P164" s="67"/>
      <c r="Q164" s="67"/>
      <c r="R164" s="67"/>
      <c r="S164" s="67"/>
      <c r="T164" s="67"/>
      <c r="U164" s="67"/>
      <c r="V164" s="68"/>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row>
    <row r="165" spans="2:60" x14ac:dyDescent="0.2">
      <c r="B165" s="67"/>
      <c r="C165" s="67"/>
      <c r="D165" s="67"/>
      <c r="E165" s="67"/>
      <c r="F165" s="67"/>
      <c r="G165" s="67"/>
      <c r="H165" s="67"/>
      <c r="I165" s="67"/>
      <c r="J165" s="67"/>
      <c r="K165" s="67"/>
      <c r="L165" s="67"/>
      <c r="M165" s="67"/>
      <c r="N165" s="67"/>
      <c r="O165" s="67"/>
      <c r="P165" s="67"/>
      <c r="Q165" s="67"/>
      <c r="R165" s="67"/>
      <c r="S165" s="67"/>
      <c r="T165" s="67"/>
      <c r="U165" s="67"/>
      <c r="V165" s="68"/>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row>
    <row r="166" spans="2:60" x14ac:dyDescent="0.2">
      <c r="B166" s="67"/>
      <c r="C166" s="67"/>
      <c r="D166" s="67"/>
      <c r="E166" s="67"/>
      <c r="F166" s="67"/>
      <c r="G166" s="67"/>
      <c r="H166" s="67"/>
      <c r="I166" s="67"/>
      <c r="J166" s="67"/>
      <c r="K166" s="67"/>
      <c r="L166" s="67"/>
      <c r="M166" s="67"/>
      <c r="N166" s="67"/>
      <c r="O166" s="67"/>
      <c r="P166" s="67"/>
      <c r="Q166" s="67"/>
      <c r="R166" s="67"/>
      <c r="S166" s="67"/>
      <c r="T166" s="67"/>
      <c r="U166" s="67"/>
      <c r="V166" s="68"/>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row>
    <row r="167" spans="2:60" x14ac:dyDescent="0.2">
      <c r="B167" s="67"/>
      <c r="C167" s="67"/>
      <c r="D167" s="67"/>
      <c r="E167" s="67"/>
      <c r="F167" s="67"/>
      <c r="G167" s="67"/>
      <c r="H167" s="67"/>
      <c r="I167" s="67"/>
      <c r="J167" s="67"/>
      <c r="K167" s="67"/>
      <c r="L167" s="67"/>
      <c r="M167" s="67"/>
      <c r="N167" s="67"/>
      <c r="O167" s="67"/>
      <c r="P167" s="67"/>
      <c r="Q167" s="67"/>
      <c r="R167" s="67"/>
      <c r="S167" s="67"/>
      <c r="T167" s="67"/>
      <c r="U167" s="67"/>
      <c r="V167" s="68"/>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row>
    <row r="168" spans="2:60" x14ac:dyDescent="0.2">
      <c r="B168" s="67"/>
      <c r="C168" s="67"/>
      <c r="D168" s="67"/>
      <c r="E168" s="67"/>
      <c r="F168" s="67"/>
      <c r="G168" s="67"/>
      <c r="H168" s="67"/>
      <c r="I168" s="67"/>
      <c r="J168" s="67"/>
      <c r="K168" s="67"/>
      <c r="L168" s="67"/>
      <c r="M168" s="67"/>
      <c r="N168" s="67"/>
      <c r="O168" s="67"/>
      <c r="P168" s="67"/>
      <c r="Q168" s="67"/>
      <c r="R168" s="67"/>
      <c r="S168" s="67"/>
      <c r="T168" s="67"/>
      <c r="U168" s="67"/>
      <c r="V168" s="68"/>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row>
    <row r="169" spans="2:60" x14ac:dyDescent="0.2">
      <c r="B169" s="67"/>
      <c r="C169" s="67"/>
      <c r="D169" s="67"/>
      <c r="E169" s="67"/>
      <c r="F169" s="67"/>
      <c r="G169" s="67"/>
      <c r="H169" s="67"/>
      <c r="I169" s="67"/>
      <c r="J169" s="67"/>
      <c r="K169" s="67"/>
      <c r="L169" s="67"/>
      <c r="M169" s="67"/>
      <c r="N169" s="67"/>
      <c r="O169" s="67"/>
      <c r="P169" s="67"/>
      <c r="Q169" s="67"/>
      <c r="R169" s="67"/>
      <c r="S169" s="67"/>
      <c r="T169" s="67"/>
      <c r="U169" s="67"/>
      <c r="V169" s="68"/>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row>
    <row r="170" spans="2:60" x14ac:dyDescent="0.2">
      <c r="B170" s="67"/>
      <c r="C170" s="67"/>
      <c r="D170" s="67"/>
      <c r="E170" s="67"/>
      <c r="F170" s="67"/>
      <c r="G170" s="67"/>
      <c r="H170" s="67"/>
      <c r="I170" s="67"/>
      <c r="J170" s="67"/>
      <c r="K170" s="67"/>
      <c r="L170" s="67"/>
      <c r="M170" s="67"/>
      <c r="N170" s="67"/>
      <c r="O170" s="67"/>
      <c r="P170" s="67"/>
      <c r="Q170" s="67"/>
      <c r="R170" s="67"/>
      <c r="S170" s="67"/>
      <c r="T170" s="67"/>
      <c r="U170" s="67"/>
      <c r="V170" s="68"/>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row>
    <row r="171" spans="2:60" x14ac:dyDescent="0.2">
      <c r="B171" s="67"/>
      <c r="C171" s="67"/>
      <c r="D171" s="67"/>
      <c r="E171" s="67"/>
      <c r="F171" s="67"/>
      <c r="G171" s="67"/>
      <c r="H171" s="67"/>
      <c r="I171" s="67"/>
      <c r="J171" s="67"/>
      <c r="K171" s="67"/>
      <c r="L171" s="67"/>
      <c r="M171" s="67"/>
      <c r="N171" s="67"/>
      <c r="O171" s="67"/>
      <c r="P171" s="67"/>
      <c r="Q171" s="67"/>
      <c r="R171" s="67"/>
      <c r="S171" s="67"/>
      <c r="T171" s="67"/>
      <c r="U171" s="67"/>
      <c r="V171" s="68"/>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row>
    <row r="172" spans="2:60" x14ac:dyDescent="0.2">
      <c r="B172" s="67"/>
      <c r="C172" s="67"/>
      <c r="D172" s="67"/>
      <c r="E172" s="67"/>
      <c r="F172" s="67"/>
      <c r="G172" s="67"/>
      <c r="H172" s="67"/>
      <c r="I172" s="67"/>
      <c r="J172" s="67"/>
      <c r="K172" s="67"/>
      <c r="L172" s="67"/>
      <c r="M172" s="67"/>
      <c r="N172" s="67"/>
      <c r="O172" s="67"/>
      <c r="P172" s="67"/>
      <c r="Q172" s="67"/>
      <c r="R172" s="67"/>
      <c r="S172" s="67"/>
      <c r="T172" s="67"/>
      <c r="U172" s="67"/>
      <c r="V172" s="68"/>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row>
    <row r="173" spans="2:60" x14ac:dyDescent="0.2">
      <c r="B173" s="67"/>
      <c r="C173" s="67"/>
      <c r="D173" s="67"/>
      <c r="E173" s="67"/>
      <c r="F173" s="67"/>
      <c r="G173" s="67"/>
      <c r="H173" s="67"/>
      <c r="I173" s="67"/>
      <c r="J173" s="67"/>
      <c r="K173" s="67"/>
      <c r="L173" s="67"/>
      <c r="M173" s="67"/>
      <c r="N173" s="67"/>
      <c r="O173" s="67"/>
      <c r="P173" s="67"/>
      <c r="Q173" s="67"/>
      <c r="R173" s="67"/>
      <c r="S173" s="67"/>
      <c r="T173" s="67"/>
      <c r="U173" s="67"/>
      <c r="V173" s="68"/>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row>
    <row r="174" spans="2:60" x14ac:dyDescent="0.2">
      <c r="B174" s="67"/>
      <c r="C174" s="67"/>
      <c r="D174" s="67"/>
      <c r="E174" s="67"/>
      <c r="F174" s="67"/>
      <c r="G174" s="67"/>
      <c r="H174" s="67"/>
      <c r="I174" s="67"/>
      <c r="J174" s="67"/>
      <c r="K174" s="67"/>
      <c r="L174" s="67"/>
      <c r="M174" s="67"/>
      <c r="N174" s="67"/>
      <c r="O174" s="67"/>
      <c r="P174" s="67"/>
      <c r="Q174" s="67"/>
      <c r="R174" s="67"/>
      <c r="S174" s="67"/>
      <c r="T174" s="67"/>
      <c r="U174" s="67"/>
      <c r="V174" s="68"/>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row>
    <row r="175" spans="2:60" x14ac:dyDescent="0.2">
      <c r="B175" s="67"/>
      <c r="C175" s="67"/>
      <c r="D175" s="67"/>
      <c r="E175" s="67"/>
      <c r="F175" s="67"/>
      <c r="G175" s="67"/>
      <c r="H175" s="67"/>
      <c r="I175" s="67"/>
      <c r="J175" s="67"/>
      <c r="K175" s="67"/>
      <c r="L175" s="67"/>
      <c r="M175" s="67"/>
      <c r="N175" s="67"/>
      <c r="O175" s="67"/>
      <c r="P175" s="67"/>
      <c r="Q175" s="67"/>
      <c r="R175" s="67"/>
      <c r="S175" s="67"/>
      <c r="T175" s="67"/>
      <c r="U175" s="67"/>
      <c r="V175" s="68"/>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row>
    <row r="176" spans="2:60" x14ac:dyDescent="0.2">
      <c r="B176" s="67"/>
      <c r="C176" s="67"/>
      <c r="D176" s="67"/>
      <c r="E176" s="67"/>
      <c r="F176" s="67"/>
      <c r="G176" s="67"/>
      <c r="H176" s="67"/>
      <c r="I176" s="67"/>
      <c r="J176" s="67"/>
      <c r="K176" s="67"/>
      <c r="L176" s="67"/>
      <c r="M176" s="67"/>
      <c r="N176" s="67"/>
      <c r="O176" s="67"/>
      <c r="P176" s="67"/>
      <c r="Q176" s="67"/>
      <c r="R176" s="67"/>
      <c r="S176" s="67"/>
      <c r="T176" s="67"/>
      <c r="U176" s="67"/>
      <c r="V176" s="68"/>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row>
    <row r="177" spans="2:60" x14ac:dyDescent="0.2">
      <c r="B177" s="67"/>
      <c r="C177" s="67"/>
      <c r="D177" s="67"/>
      <c r="E177" s="67"/>
      <c r="F177" s="67"/>
      <c r="G177" s="67"/>
      <c r="H177" s="67"/>
      <c r="I177" s="67"/>
      <c r="J177" s="67"/>
      <c r="K177" s="67"/>
      <c r="L177" s="67"/>
      <c r="M177" s="67"/>
      <c r="N177" s="67"/>
      <c r="O177" s="67"/>
      <c r="P177" s="67"/>
      <c r="Q177" s="67"/>
      <c r="R177" s="67"/>
      <c r="S177" s="67"/>
      <c r="T177" s="67"/>
      <c r="U177" s="67"/>
      <c r="V177" s="68"/>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row>
    <row r="178" spans="2:60" x14ac:dyDescent="0.2">
      <c r="B178" s="67"/>
      <c r="C178" s="67"/>
      <c r="D178" s="67"/>
      <c r="E178" s="67"/>
      <c r="F178" s="67"/>
      <c r="G178" s="67"/>
      <c r="H178" s="67"/>
      <c r="I178" s="67"/>
      <c r="J178" s="67"/>
      <c r="K178" s="67"/>
      <c r="L178" s="67"/>
      <c r="M178" s="67"/>
      <c r="N178" s="67"/>
      <c r="O178" s="67"/>
      <c r="P178" s="67"/>
      <c r="Q178" s="67"/>
      <c r="R178" s="67"/>
      <c r="S178" s="67"/>
      <c r="T178" s="67"/>
      <c r="U178" s="67"/>
      <c r="V178" s="68"/>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row>
    <row r="179" spans="2:60" x14ac:dyDescent="0.2">
      <c r="B179" s="67"/>
      <c r="C179" s="67"/>
      <c r="D179" s="67"/>
      <c r="E179" s="67"/>
      <c r="F179" s="67"/>
      <c r="G179" s="67"/>
      <c r="H179" s="67"/>
      <c r="I179" s="67"/>
      <c r="J179" s="67"/>
      <c r="K179" s="67"/>
      <c r="L179" s="67"/>
      <c r="M179" s="67"/>
      <c r="N179" s="67"/>
      <c r="O179" s="67"/>
      <c r="P179" s="67"/>
      <c r="Q179" s="67"/>
      <c r="R179" s="67"/>
      <c r="S179" s="67"/>
      <c r="T179" s="67"/>
      <c r="U179" s="67"/>
      <c r="V179" s="68"/>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row>
    <row r="180" spans="2:60" x14ac:dyDescent="0.2">
      <c r="B180" s="67"/>
      <c r="C180" s="67"/>
      <c r="D180" s="67"/>
      <c r="E180" s="67"/>
      <c r="F180" s="67"/>
      <c r="G180" s="67"/>
      <c r="H180" s="67"/>
      <c r="I180" s="67"/>
      <c r="J180" s="67"/>
      <c r="K180" s="67"/>
      <c r="L180" s="67"/>
      <c r="M180" s="67"/>
      <c r="N180" s="67"/>
      <c r="O180" s="67"/>
      <c r="P180" s="67"/>
      <c r="Q180" s="67"/>
      <c r="R180" s="67"/>
      <c r="S180" s="67"/>
      <c r="T180" s="67"/>
      <c r="U180" s="67"/>
      <c r="V180" s="68"/>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row>
    <row r="181" spans="2:60" x14ac:dyDescent="0.2">
      <c r="B181" s="67"/>
      <c r="C181" s="67"/>
      <c r="D181" s="67"/>
      <c r="E181" s="67"/>
      <c r="F181" s="67"/>
      <c r="G181" s="67"/>
      <c r="H181" s="67"/>
      <c r="I181" s="67"/>
      <c r="J181" s="67"/>
      <c r="K181" s="67"/>
      <c r="L181" s="67"/>
      <c r="M181" s="67"/>
      <c r="N181" s="67"/>
      <c r="O181" s="67"/>
      <c r="P181" s="67"/>
      <c r="Q181" s="67"/>
      <c r="R181" s="67"/>
      <c r="S181" s="67"/>
      <c r="T181" s="67"/>
      <c r="U181" s="67"/>
      <c r="V181" s="68"/>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row>
    <row r="182" spans="2:60" x14ac:dyDescent="0.2">
      <c r="B182" s="67"/>
      <c r="C182" s="67"/>
      <c r="D182" s="67"/>
      <c r="E182" s="67"/>
      <c r="F182" s="67"/>
      <c r="G182" s="67"/>
      <c r="H182" s="67"/>
      <c r="I182" s="67"/>
      <c r="J182" s="67"/>
      <c r="K182" s="67"/>
      <c r="L182" s="67"/>
      <c r="M182" s="67"/>
      <c r="N182" s="67"/>
      <c r="O182" s="67"/>
      <c r="P182" s="67"/>
      <c r="Q182" s="67"/>
      <c r="R182" s="67"/>
      <c r="S182" s="67"/>
      <c r="T182" s="67"/>
      <c r="U182" s="67"/>
      <c r="V182" s="68"/>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row>
    <row r="183" spans="2:60" x14ac:dyDescent="0.2">
      <c r="B183" s="67"/>
      <c r="C183" s="67"/>
      <c r="D183" s="67"/>
      <c r="E183" s="67"/>
      <c r="F183" s="67"/>
      <c r="G183" s="67"/>
      <c r="H183" s="67"/>
      <c r="I183" s="67"/>
      <c r="J183" s="67"/>
      <c r="K183" s="67"/>
      <c r="L183" s="67"/>
      <c r="M183" s="67"/>
      <c r="N183" s="67"/>
      <c r="O183" s="67"/>
      <c r="P183" s="67"/>
      <c r="Q183" s="67"/>
      <c r="R183" s="67"/>
      <c r="S183" s="67"/>
      <c r="T183" s="67"/>
      <c r="U183" s="67"/>
      <c r="V183" s="68"/>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row>
    <row r="184" spans="2:60" x14ac:dyDescent="0.2">
      <c r="B184" s="67"/>
      <c r="C184" s="67"/>
      <c r="D184" s="67"/>
      <c r="E184" s="67"/>
      <c r="F184" s="67"/>
      <c r="G184" s="67"/>
      <c r="H184" s="67"/>
      <c r="I184" s="67"/>
      <c r="J184" s="67"/>
      <c r="K184" s="67"/>
      <c r="L184" s="67"/>
      <c r="M184" s="67"/>
      <c r="N184" s="67"/>
      <c r="O184" s="67"/>
      <c r="P184" s="67"/>
      <c r="Q184" s="67"/>
      <c r="R184" s="67"/>
      <c r="S184" s="67"/>
      <c r="T184" s="67"/>
      <c r="U184" s="67"/>
      <c r="V184" s="68"/>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row>
    <row r="185" spans="2:60" x14ac:dyDescent="0.2">
      <c r="B185" s="67"/>
      <c r="C185" s="67"/>
      <c r="D185" s="67"/>
      <c r="E185" s="67"/>
      <c r="F185" s="67"/>
      <c r="G185" s="67"/>
      <c r="H185" s="67"/>
      <c r="I185" s="67"/>
      <c r="J185" s="67"/>
      <c r="K185" s="67"/>
      <c r="L185" s="67"/>
      <c r="M185" s="67"/>
      <c r="N185" s="67"/>
      <c r="O185" s="67"/>
      <c r="P185" s="67"/>
      <c r="Q185" s="67"/>
      <c r="R185" s="67"/>
      <c r="S185" s="67"/>
      <c r="T185" s="67"/>
      <c r="U185" s="67"/>
      <c r="V185" s="68"/>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row>
    <row r="186" spans="2:60" x14ac:dyDescent="0.2">
      <c r="B186" s="67"/>
      <c r="C186" s="67"/>
      <c r="D186" s="67"/>
      <c r="E186" s="67"/>
      <c r="F186" s="67"/>
      <c r="G186" s="67"/>
      <c r="H186" s="67"/>
      <c r="I186" s="67"/>
      <c r="J186" s="67"/>
      <c r="K186" s="67"/>
      <c r="L186" s="67"/>
      <c r="M186" s="67"/>
      <c r="N186" s="67"/>
      <c r="O186" s="67"/>
      <c r="P186" s="67"/>
      <c r="Q186" s="67"/>
      <c r="R186" s="67"/>
      <c r="S186" s="67"/>
      <c r="T186" s="67"/>
      <c r="U186" s="67"/>
      <c r="V186" s="68"/>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row>
    <row r="187" spans="2:60" x14ac:dyDescent="0.2">
      <c r="B187" s="67"/>
      <c r="C187" s="67"/>
      <c r="D187" s="67"/>
      <c r="E187" s="67"/>
      <c r="F187" s="67"/>
      <c r="G187" s="67"/>
      <c r="H187" s="67"/>
      <c r="I187" s="67"/>
      <c r="J187" s="67"/>
      <c r="K187" s="67"/>
      <c r="L187" s="67"/>
      <c r="M187" s="67"/>
      <c r="N187" s="67"/>
      <c r="O187" s="67"/>
      <c r="P187" s="67"/>
      <c r="Q187" s="67"/>
      <c r="R187" s="67"/>
      <c r="S187" s="67"/>
      <c r="T187" s="67"/>
      <c r="U187" s="67"/>
      <c r="V187" s="68"/>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row>
    <row r="188" spans="2:60" x14ac:dyDescent="0.2">
      <c r="B188" s="67"/>
      <c r="C188" s="67"/>
      <c r="D188" s="67"/>
      <c r="E188" s="67"/>
      <c r="F188" s="67"/>
      <c r="G188" s="67"/>
      <c r="H188" s="67"/>
      <c r="I188" s="67"/>
      <c r="J188" s="67"/>
      <c r="K188" s="67"/>
      <c r="L188" s="67"/>
      <c r="M188" s="67"/>
      <c r="N188" s="67"/>
      <c r="O188" s="67"/>
      <c r="P188" s="67"/>
      <c r="Q188" s="67"/>
      <c r="R188" s="67"/>
      <c r="S188" s="67"/>
      <c r="T188" s="67"/>
      <c r="U188" s="67"/>
      <c r="V188" s="68"/>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row>
    <row r="189" spans="2:60" x14ac:dyDescent="0.2">
      <c r="B189" s="67"/>
      <c r="C189" s="67"/>
      <c r="D189" s="67"/>
      <c r="E189" s="67"/>
      <c r="F189" s="67"/>
      <c r="G189" s="67"/>
      <c r="H189" s="67"/>
      <c r="I189" s="67"/>
      <c r="J189" s="67"/>
      <c r="K189" s="67"/>
      <c r="L189" s="67"/>
      <c r="M189" s="67"/>
      <c r="N189" s="67"/>
      <c r="O189" s="67"/>
      <c r="P189" s="67"/>
      <c r="Q189" s="67"/>
      <c r="R189" s="67"/>
      <c r="S189" s="67"/>
      <c r="T189" s="67"/>
      <c r="U189" s="67"/>
      <c r="V189" s="68"/>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row>
    <row r="190" spans="2:60" x14ac:dyDescent="0.2">
      <c r="B190" s="67"/>
      <c r="C190" s="67"/>
      <c r="D190" s="67"/>
      <c r="E190" s="67"/>
      <c r="F190" s="67"/>
      <c r="G190" s="67"/>
      <c r="H190" s="67"/>
      <c r="I190" s="67"/>
      <c r="J190" s="67"/>
      <c r="K190" s="67"/>
      <c r="L190" s="67"/>
      <c r="M190" s="67"/>
      <c r="N190" s="67"/>
      <c r="O190" s="67"/>
      <c r="P190" s="67"/>
      <c r="Q190" s="67"/>
      <c r="R190" s="67"/>
      <c r="S190" s="67"/>
      <c r="T190" s="67"/>
      <c r="U190" s="67"/>
      <c r="V190" s="68"/>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row>
    <row r="191" spans="2:60" x14ac:dyDescent="0.2">
      <c r="B191" s="67"/>
      <c r="C191" s="67"/>
      <c r="D191" s="67"/>
      <c r="E191" s="67"/>
      <c r="F191" s="67"/>
      <c r="G191" s="67"/>
      <c r="H191" s="67"/>
      <c r="I191" s="67"/>
      <c r="J191" s="67"/>
      <c r="K191" s="67"/>
      <c r="L191" s="67"/>
      <c r="M191" s="67"/>
      <c r="N191" s="67"/>
      <c r="O191" s="67"/>
      <c r="P191" s="67"/>
      <c r="Q191" s="67"/>
      <c r="R191" s="67"/>
      <c r="S191" s="67"/>
      <c r="T191" s="67"/>
      <c r="U191" s="67"/>
      <c r="V191" s="68"/>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row>
    <row r="192" spans="2:60" x14ac:dyDescent="0.2">
      <c r="B192" s="67"/>
      <c r="C192" s="67"/>
      <c r="D192" s="67"/>
      <c r="E192" s="67"/>
      <c r="F192" s="67"/>
      <c r="G192" s="67"/>
      <c r="H192" s="67"/>
      <c r="I192" s="67"/>
      <c r="J192" s="67"/>
      <c r="K192" s="67"/>
      <c r="L192" s="67"/>
      <c r="M192" s="67"/>
      <c r="N192" s="67"/>
      <c r="O192" s="67"/>
      <c r="P192" s="67"/>
      <c r="Q192" s="67"/>
      <c r="R192" s="67"/>
      <c r="S192" s="67"/>
      <c r="T192" s="67"/>
      <c r="U192" s="67"/>
      <c r="V192" s="68"/>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row>
    <row r="193" spans="2:60" x14ac:dyDescent="0.2">
      <c r="B193" s="67"/>
      <c r="C193" s="67"/>
      <c r="D193" s="67"/>
      <c r="E193" s="67"/>
      <c r="F193" s="67"/>
      <c r="G193" s="67"/>
      <c r="H193" s="67"/>
      <c r="I193" s="67"/>
      <c r="J193" s="67"/>
      <c r="K193" s="67"/>
      <c r="L193" s="67"/>
      <c r="M193" s="67"/>
      <c r="N193" s="67"/>
      <c r="O193" s="67"/>
      <c r="P193" s="67"/>
      <c r="Q193" s="67"/>
      <c r="R193" s="67"/>
      <c r="S193" s="67"/>
      <c r="T193" s="67"/>
      <c r="U193" s="67"/>
      <c r="V193" s="68"/>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row>
    <row r="194" spans="2:60" x14ac:dyDescent="0.2">
      <c r="B194" s="67"/>
      <c r="C194" s="67"/>
      <c r="D194" s="67"/>
      <c r="E194" s="67"/>
      <c r="F194" s="67"/>
      <c r="G194" s="67"/>
      <c r="H194" s="67"/>
      <c r="I194" s="67"/>
      <c r="J194" s="67"/>
      <c r="K194" s="67"/>
      <c r="L194" s="67"/>
      <c r="M194" s="67"/>
      <c r="N194" s="67"/>
      <c r="O194" s="67"/>
      <c r="P194" s="67"/>
      <c r="Q194" s="67"/>
      <c r="R194" s="67"/>
      <c r="S194" s="67"/>
      <c r="T194" s="67"/>
      <c r="U194" s="67"/>
      <c r="V194" s="68"/>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row>
    <row r="195" spans="2:60" x14ac:dyDescent="0.2">
      <c r="B195" s="67"/>
      <c r="C195" s="67"/>
      <c r="D195" s="67"/>
      <c r="E195" s="67"/>
      <c r="F195" s="67"/>
      <c r="G195" s="67"/>
      <c r="H195" s="67"/>
      <c r="I195" s="67"/>
      <c r="J195" s="67"/>
      <c r="K195" s="67"/>
      <c r="L195" s="67"/>
      <c r="M195" s="67"/>
      <c r="N195" s="67"/>
      <c r="O195" s="67"/>
      <c r="P195" s="67"/>
      <c r="Q195" s="67"/>
      <c r="R195" s="67"/>
      <c r="S195" s="67"/>
      <c r="T195" s="67"/>
      <c r="U195" s="67"/>
      <c r="V195" s="68"/>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row>
    <row r="196" spans="2:60" x14ac:dyDescent="0.2">
      <c r="B196" s="67"/>
      <c r="C196" s="67"/>
      <c r="D196" s="67"/>
      <c r="E196" s="67"/>
      <c r="F196" s="67"/>
      <c r="G196" s="67"/>
      <c r="H196" s="67"/>
      <c r="I196" s="67"/>
      <c r="J196" s="67"/>
      <c r="K196" s="67"/>
      <c r="L196" s="67"/>
      <c r="M196" s="67"/>
      <c r="N196" s="67"/>
      <c r="O196" s="67"/>
      <c r="P196" s="67"/>
      <c r="Q196" s="67"/>
      <c r="R196" s="67"/>
      <c r="S196" s="67"/>
      <c r="T196" s="67"/>
      <c r="U196" s="67"/>
      <c r="V196" s="68"/>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row>
  </sheetData>
  <mergeCells count="701">
    <mergeCell ref="N2:O2"/>
    <mergeCell ref="P2:Q2"/>
    <mergeCell ref="B3:C3"/>
    <mergeCell ref="D3:I3"/>
    <mergeCell ref="J3:K3"/>
    <mergeCell ref="L3:Q3"/>
    <mergeCell ref="B2:C2"/>
    <mergeCell ref="D2:E2"/>
    <mergeCell ref="F2:G2"/>
    <mergeCell ref="H2:I2"/>
    <mergeCell ref="J2:K2"/>
    <mergeCell ref="L2:M2"/>
    <mergeCell ref="N4:O4"/>
    <mergeCell ref="P4:Q4"/>
    <mergeCell ref="J5:K5"/>
    <mergeCell ref="L5:M5"/>
    <mergeCell ref="P5:Q5"/>
    <mergeCell ref="B7:B8"/>
    <mergeCell ref="C7:D8"/>
    <mergeCell ref="E7:I7"/>
    <mergeCell ref="J7:L7"/>
    <mergeCell ref="M7:M8"/>
    <mergeCell ref="B4:C4"/>
    <mergeCell ref="D4:E4"/>
    <mergeCell ref="F4:G4"/>
    <mergeCell ref="H4:I4"/>
    <mergeCell ref="J4:K4"/>
    <mergeCell ref="L4:M4"/>
    <mergeCell ref="C9:D9"/>
    <mergeCell ref="H9:I9"/>
    <mergeCell ref="K9:L9"/>
    <mergeCell ref="P9:Q9"/>
    <mergeCell ref="R9:S9"/>
    <mergeCell ref="T9:U9"/>
    <mergeCell ref="N7:Q7"/>
    <mergeCell ref="R7:U7"/>
    <mergeCell ref="H8:I8"/>
    <mergeCell ref="K8:L8"/>
    <mergeCell ref="P8:Q8"/>
    <mergeCell ref="R8:S8"/>
    <mergeCell ref="T8:U8"/>
    <mergeCell ref="C11:D11"/>
    <mergeCell ref="H11:I11"/>
    <mergeCell ref="K11:L11"/>
    <mergeCell ref="P11:Q11"/>
    <mergeCell ref="R11:S11"/>
    <mergeCell ref="T11:U11"/>
    <mergeCell ref="C10:D10"/>
    <mergeCell ref="H10:I10"/>
    <mergeCell ref="K10:L10"/>
    <mergeCell ref="P10:Q10"/>
    <mergeCell ref="R10:S10"/>
    <mergeCell ref="T10:U10"/>
    <mergeCell ref="C13:D13"/>
    <mergeCell ref="H13:I13"/>
    <mergeCell ref="K13:L13"/>
    <mergeCell ref="P13:Q13"/>
    <mergeCell ref="R13:S13"/>
    <mergeCell ref="T13:U13"/>
    <mergeCell ref="C12:D12"/>
    <mergeCell ref="H12:I12"/>
    <mergeCell ref="K12:L12"/>
    <mergeCell ref="P12:Q12"/>
    <mergeCell ref="R12:S12"/>
    <mergeCell ref="T12:U12"/>
    <mergeCell ref="C15:D15"/>
    <mergeCell ref="H15:I15"/>
    <mergeCell ref="K15:L15"/>
    <mergeCell ref="P15:Q15"/>
    <mergeCell ref="R15:S15"/>
    <mergeCell ref="T15:U15"/>
    <mergeCell ref="C14:D14"/>
    <mergeCell ref="H14:I14"/>
    <mergeCell ref="K14:L14"/>
    <mergeCell ref="P14:Q14"/>
    <mergeCell ref="R14:S14"/>
    <mergeCell ref="T14:U14"/>
    <mergeCell ref="C17:D17"/>
    <mergeCell ref="H17:I17"/>
    <mergeCell ref="K17:L17"/>
    <mergeCell ref="P17:Q17"/>
    <mergeCell ref="R17:S17"/>
    <mergeCell ref="T17:U17"/>
    <mergeCell ref="C16:D16"/>
    <mergeCell ref="H16:I16"/>
    <mergeCell ref="K16:L16"/>
    <mergeCell ref="P16:Q16"/>
    <mergeCell ref="R16:S16"/>
    <mergeCell ref="T16:U16"/>
    <mergeCell ref="C19:D19"/>
    <mergeCell ref="H19:I19"/>
    <mergeCell ref="K19:L19"/>
    <mergeCell ref="P19:Q19"/>
    <mergeCell ref="R19:S19"/>
    <mergeCell ref="T19:U19"/>
    <mergeCell ref="C18:D18"/>
    <mergeCell ref="H18:I18"/>
    <mergeCell ref="K18:L18"/>
    <mergeCell ref="P18:Q18"/>
    <mergeCell ref="R18:S18"/>
    <mergeCell ref="T18:U18"/>
    <mergeCell ref="C21:D21"/>
    <mergeCell ref="H21:I21"/>
    <mergeCell ref="K21:L21"/>
    <mergeCell ref="P21:Q21"/>
    <mergeCell ref="R21:S21"/>
    <mergeCell ref="T21:U21"/>
    <mergeCell ref="C20:D20"/>
    <mergeCell ref="H20:I20"/>
    <mergeCell ref="K20:L20"/>
    <mergeCell ref="P20:Q20"/>
    <mergeCell ref="R20:S20"/>
    <mergeCell ref="T20:U20"/>
    <mergeCell ref="C23:D23"/>
    <mergeCell ref="H23:I23"/>
    <mergeCell ref="K23:L23"/>
    <mergeCell ref="P23:Q23"/>
    <mergeCell ref="R23:S23"/>
    <mergeCell ref="T23:U23"/>
    <mergeCell ref="C22:D22"/>
    <mergeCell ref="H22:I22"/>
    <mergeCell ref="K22:L22"/>
    <mergeCell ref="P22:Q22"/>
    <mergeCell ref="R22:S22"/>
    <mergeCell ref="T22:U22"/>
    <mergeCell ref="C25:D25"/>
    <mergeCell ref="H25:I25"/>
    <mergeCell ref="K25:L25"/>
    <mergeCell ref="P25:Q25"/>
    <mergeCell ref="R25:S25"/>
    <mergeCell ref="T25:U25"/>
    <mergeCell ref="C24:D24"/>
    <mergeCell ref="H24:I24"/>
    <mergeCell ref="K24:L24"/>
    <mergeCell ref="P24:Q24"/>
    <mergeCell ref="R24:S24"/>
    <mergeCell ref="T24:U24"/>
    <mergeCell ref="C27:D27"/>
    <mergeCell ref="H27:I27"/>
    <mergeCell ref="K27:L27"/>
    <mergeCell ref="P27:Q27"/>
    <mergeCell ref="R27:S27"/>
    <mergeCell ref="T27:U27"/>
    <mergeCell ref="C26:D26"/>
    <mergeCell ref="H26:I26"/>
    <mergeCell ref="K26:L26"/>
    <mergeCell ref="P26:Q26"/>
    <mergeCell ref="R26:S26"/>
    <mergeCell ref="T26:U26"/>
    <mergeCell ref="C29:D29"/>
    <mergeCell ref="H29:I29"/>
    <mergeCell ref="K29:L29"/>
    <mergeCell ref="P29:Q29"/>
    <mergeCell ref="R29:S29"/>
    <mergeCell ref="T29:U29"/>
    <mergeCell ref="C28:D28"/>
    <mergeCell ref="H28:I28"/>
    <mergeCell ref="K28:L28"/>
    <mergeCell ref="P28:Q28"/>
    <mergeCell ref="R28:S28"/>
    <mergeCell ref="T28:U28"/>
    <mergeCell ref="C31:D31"/>
    <mergeCell ref="H31:I31"/>
    <mergeCell ref="K31:L31"/>
    <mergeCell ref="P31:Q31"/>
    <mergeCell ref="R31:S31"/>
    <mergeCell ref="T31:U31"/>
    <mergeCell ref="C30:D30"/>
    <mergeCell ref="H30:I30"/>
    <mergeCell ref="K30:L30"/>
    <mergeCell ref="P30:Q30"/>
    <mergeCell ref="R30:S30"/>
    <mergeCell ref="T30:U30"/>
    <mergeCell ref="C33:D33"/>
    <mergeCell ref="H33:I33"/>
    <mergeCell ref="K33:L33"/>
    <mergeCell ref="P33:Q33"/>
    <mergeCell ref="R33:S33"/>
    <mergeCell ref="T33:U33"/>
    <mergeCell ref="C32:D32"/>
    <mergeCell ref="H32:I32"/>
    <mergeCell ref="K32:L32"/>
    <mergeCell ref="P32:Q32"/>
    <mergeCell ref="R32:S32"/>
    <mergeCell ref="T32:U32"/>
    <mergeCell ref="C35:D35"/>
    <mergeCell ref="H35:I35"/>
    <mergeCell ref="K35:L35"/>
    <mergeCell ref="P35:Q35"/>
    <mergeCell ref="R35:S35"/>
    <mergeCell ref="T35:U35"/>
    <mergeCell ref="C34:D34"/>
    <mergeCell ref="H34:I34"/>
    <mergeCell ref="K34:L34"/>
    <mergeCell ref="P34:Q34"/>
    <mergeCell ref="R34:S34"/>
    <mergeCell ref="T34:U34"/>
    <mergeCell ref="C37:D37"/>
    <mergeCell ref="H37:I37"/>
    <mergeCell ref="K37:L37"/>
    <mergeCell ref="P37:Q37"/>
    <mergeCell ref="R37:S37"/>
    <mergeCell ref="T37:U37"/>
    <mergeCell ref="C36:D36"/>
    <mergeCell ref="H36:I36"/>
    <mergeCell ref="K36:L36"/>
    <mergeCell ref="P36:Q36"/>
    <mergeCell ref="R36:S36"/>
    <mergeCell ref="T36:U36"/>
    <mergeCell ref="C39:D39"/>
    <mergeCell ref="H39:I39"/>
    <mergeCell ref="K39:L39"/>
    <mergeCell ref="P39:Q39"/>
    <mergeCell ref="R39:S39"/>
    <mergeCell ref="T39:U39"/>
    <mergeCell ref="C38:D38"/>
    <mergeCell ref="H38:I38"/>
    <mergeCell ref="K38:L38"/>
    <mergeCell ref="P38:Q38"/>
    <mergeCell ref="R38:S38"/>
    <mergeCell ref="T38:U38"/>
    <mergeCell ref="C41:D41"/>
    <mergeCell ref="H41:I41"/>
    <mergeCell ref="K41:L41"/>
    <mergeCell ref="P41:Q41"/>
    <mergeCell ref="R41:S41"/>
    <mergeCell ref="T41:U41"/>
    <mergeCell ref="C40:D40"/>
    <mergeCell ref="H40:I40"/>
    <mergeCell ref="K40:L40"/>
    <mergeCell ref="P40:Q40"/>
    <mergeCell ref="R40:S40"/>
    <mergeCell ref="T40:U40"/>
    <mergeCell ref="C43:D43"/>
    <mergeCell ref="H43:I43"/>
    <mergeCell ref="K43:L43"/>
    <mergeCell ref="P43:Q43"/>
    <mergeCell ref="R43:S43"/>
    <mergeCell ref="T43:U43"/>
    <mergeCell ref="C42:D42"/>
    <mergeCell ref="H42:I42"/>
    <mergeCell ref="K42:L42"/>
    <mergeCell ref="P42:Q42"/>
    <mergeCell ref="R42:S42"/>
    <mergeCell ref="T42:U42"/>
    <mergeCell ref="C45:D45"/>
    <mergeCell ref="H45:I45"/>
    <mergeCell ref="K45:L45"/>
    <mergeCell ref="P45:Q45"/>
    <mergeCell ref="R45:S45"/>
    <mergeCell ref="T45:U45"/>
    <mergeCell ref="C44:D44"/>
    <mergeCell ref="H44:I44"/>
    <mergeCell ref="K44:L44"/>
    <mergeCell ref="P44:Q44"/>
    <mergeCell ref="R44:S44"/>
    <mergeCell ref="T44:U44"/>
    <mergeCell ref="C47:D47"/>
    <mergeCell ref="H47:I47"/>
    <mergeCell ref="K47:L47"/>
    <mergeCell ref="P47:Q47"/>
    <mergeCell ref="R47:S47"/>
    <mergeCell ref="T47:U47"/>
    <mergeCell ref="C46:D46"/>
    <mergeCell ref="H46:I46"/>
    <mergeCell ref="K46:L46"/>
    <mergeCell ref="P46:Q46"/>
    <mergeCell ref="R46:S46"/>
    <mergeCell ref="T46:U46"/>
    <mergeCell ref="C49:D49"/>
    <mergeCell ref="H49:I49"/>
    <mergeCell ref="K49:L49"/>
    <mergeCell ref="P49:Q49"/>
    <mergeCell ref="R49:S49"/>
    <mergeCell ref="T49:U49"/>
    <mergeCell ref="C48:D48"/>
    <mergeCell ref="H48:I48"/>
    <mergeCell ref="K48:L48"/>
    <mergeCell ref="P48:Q48"/>
    <mergeCell ref="R48:S48"/>
    <mergeCell ref="T48:U48"/>
    <mergeCell ref="C51:D51"/>
    <mergeCell ref="H51:I51"/>
    <mergeCell ref="K51:L51"/>
    <mergeCell ref="P51:Q51"/>
    <mergeCell ref="R51:S51"/>
    <mergeCell ref="T51:U51"/>
    <mergeCell ref="C50:D50"/>
    <mergeCell ref="H50:I50"/>
    <mergeCell ref="K50:L50"/>
    <mergeCell ref="P50:Q50"/>
    <mergeCell ref="R50:S50"/>
    <mergeCell ref="T50:U50"/>
    <mergeCell ref="C53:D53"/>
    <mergeCell ref="H53:I53"/>
    <mergeCell ref="K53:L53"/>
    <mergeCell ref="P53:Q53"/>
    <mergeCell ref="R53:S53"/>
    <mergeCell ref="T53:U53"/>
    <mergeCell ref="C52:D52"/>
    <mergeCell ref="H52:I52"/>
    <mergeCell ref="K52:L52"/>
    <mergeCell ref="P52:Q52"/>
    <mergeCell ref="R52:S52"/>
    <mergeCell ref="T52:U52"/>
    <mergeCell ref="C55:D55"/>
    <mergeCell ref="H55:I55"/>
    <mergeCell ref="K55:L55"/>
    <mergeCell ref="P55:Q55"/>
    <mergeCell ref="R55:S55"/>
    <mergeCell ref="T55:U55"/>
    <mergeCell ref="C54:D54"/>
    <mergeCell ref="H54:I54"/>
    <mergeCell ref="K54:L54"/>
    <mergeCell ref="P54:Q54"/>
    <mergeCell ref="R54:S54"/>
    <mergeCell ref="T54:U54"/>
    <mergeCell ref="C57:D57"/>
    <mergeCell ref="H57:I57"/>
    <mergeCell ref="K57:L57"/>
    <mergeCell ref="P57:Q57"/>
    <mergeCell ref="R57:S57"/>
    <mergeCell ref="T57:U57"/>
    <mergeCell ref="C56:D56"/>
    <mergeCell ref="H56:I56"/>
    <mergeCell ref="K56:L56"/>
    <mergeCell ref="P56:Q56"/>
    <mergeCell ref="R56:S56"/>
    <mergeCell ref="T56:U56"/>
    <mergeCell ref="C59:D59"/>
    <mergeCell ref="H59:I59"/>
    <mergeCell ref="K59:L59"/>
    <mergeCell ref="P59:Q59"/>
    <mergeCell ref="R59:S59"/>
    <mergeCell ref="T59:U59"/>
    <mergeCell ref="C58:D58"/>
    <mergeCell ref="H58:I58"/>
    <mergeCell ref="K58:L58"/>
    <mergeCell ref="P58:Q58"/>
    <mergeCell ref="R58:S58"/>
    <mergeCell ref="T58:U58"/>
    <mergeCell ref="C61:D61"/>
    <mergeCell ref="H61:I61"/>
    <mergeCell ref="K61:L61"/>
    <mergeCell ref="P61:Q61"/>
    <mergeCell ref="R61:S61"/>
    <mergeCell ref="T61:U61"/>
    <mergeCell ref="C60:D60"/>
    <mergeCell ref="H60:I60"/>
    <mergeCell ref="K60:L60"/>
    <mergeCell ref="P60:Q60"/>
    <mergeCell ref="R60:S60"/>
    <mergeCell ref="T60:U60"/>
    <mergeCell ref="C63:D63"/>
    <mergeCell ref="H63:I63"/>
    <mergeCell ref="K63:L63"/>
    <mergeCell ref="P63:Q63"/>
    <mergeCell ref="R63:S63"/>
    <mergeCell ref="T63:U63"/>
    <mergeCell ref="C62:D62"/>
    <mergeCell ref="H62:I62"/>
    <mergeCell ref="K62:L62"/>
    <mergeCell ref="P62:Q62"/>
    <mergeCell ref="R62:S62"/>
    <mergeCell ref="T62:U62"/>
    <mergeCell ref="C65:D65"/>
    <mergeCell ref="H65:I65"/>
    <mergeCell ref="K65:L65"/>
    <mergeCell ref="P65:Q65"/>
    <mergeCell ref="R65:S65"/>
    <mergeCell ref="T65:U65"/>
    <mergeCell ref="C64:D64"/>
    <mergeCell ref="H64:I64"/>
    <mergeCell ref="K64:L64"/>
    <mergeCell ref="P64:Q64"/>
    <mergeCell ref="R64:S64"/>
    <mergeCell ref="T64:U64"/>
    <mergeCell ref="C67:D67"/>
    <mergeCell ref="H67:I67"/>
    <mergeCell ref="K67:L67"/>
    <mergeCell ref="P67:Q67"/>
    <mergeCell ref="R67:S67"/>
    <mergeCell ref="T67:U67"/>
    <mergeCell ref="C66:D66"/>
    <mergeCell ref="H66:I66"/>
    <mergeCell ref="K66:L66"/>
    <mergeCell ref="P66:Q66"/>
    <mergeCell ref="R66:S66"/>
    <mergeCell ref="T66:U66"/>
    <mergeCell ref="C69:D69"/>
    <mergeCell ref="H69:I69"/>
    <mergeCell ref="K69:L69"/>
    <mergeCell ref="P69:Q69"/>
    <mergeCell ref="R69:S69"/>
    <mergeCell ref="T69:U69"/>
    <mergeCell ref="C68:D68"/>
    <mergeCell ref="H68:I68"/>
    <mergeCell ref="K68:L68"/>
    <mergeCell ref="P68:Q68"/>
    <mergeCell ref="R68:S68"/>
    <mergeCell ref="T68:U68"/>
    <mergeCell ref="C71:D71"/>
    <mergeCell ref="H71:I71"/>
    <mergeCell ref="K71:L71"/>
    <mergeCell ref="P71:Q71"/>
    <mergeCell ref="R71:S71"/>
    <mergeCell ref="T71:U71"/>
    <mergeCell ref="C70:D70"/>
    <mergeCell ref="H70:I70"/>
    <mergeCell ref="K70:L70"/>
    <mergeCell ref="P70:Q70"/>
    <mergeCell ref="R70:S70"/>
    <mergeCell ref="T70:U70"/>
    <mergeCell ref="C73:D73"/>
    <mergeCell ref="H73:I73"/>
    <mergeCell ref="K73:L73"/>
    <mergeCell ref="P73:Q73"/>
    <mergeCell ref="R73:S73"/>
    <mergeCell ref="T73:U73"/>
    <mergeCell ref="C72:D72"/>
    <mergeCell ref="H72:I72"/>
    <mergeCell ref="K72:L72"/>
    <mergeCell ref="P72:Q72"/>
    <mergeCell ref="R72:S72"/>
    <mergeCell ref="T72:U72"/>
    <mergeCell ref="C75:D75"/>
    <mergeCell ref="H75:I75"/>
    <mergeCell ref="K75:L75"/>
    <mergeCell ref="P75:Q75"/>
    <mergeCell ref="R75:S75"/>
    <mergeCell ref="T75:U75"/>
    <mergeCell ref="C74:D74"/>
    <mergeCell ref="H74:I74"/>
    <mergeCell ref="K74:L74"/>
    <mergeCell ref="P74:Q74"/>
    <mergeCell ref="R74:S74"/>
    <mergeCell ref="T74:U74"/>
    <mergeCell ref="C77:D77"/>
    <mergeCell ref="H77:I77"/>
    <mergeCell ref="K77:L77"/>
    <mergeCell ref="P77:Q77"/>
    <mergeCell ref="R77:S77"/>
    <mergeCell ref="T77:U77"/>
    <mergeCell ref="C76:D76"/>
    <mergeCell ref="H76:I76"/>
    <mergeCell ref="K76:L76"/>
    <mergeCell ref="P76:Q76"/>
    <mergeCell ref="R76:S76"/>
    <mergeCell ref="T76:U76"/>
    <mergeCell ref="C79:D79"/>
    <mergeCell ref="H79:I79"/>
    <mergeCell ref="K79:L79"/>
    <mergeCell ref="P79:Q79"/>
    <mergeCell ref="R79:S79"/>
    <mergeCell ref="T79:U79"/>
    <mergeCell ref="C78:D78"/>
    <mergeCell ref="H78:I78"/>
    <mergeCell ref="K78:L78"/>
    <mergeCell ref="P78:Q78"/>
    <mergeCell ref="R78:S78"/>
    <mergeCell ref="T78:U78"/>
    <mergeCell ref="C81:D81"/>
    <mergeCell ref="H81:I81"/>
    <mergeCell ref="K81:L81"/>
    <mergeCell ref="P81:Q81"/>
    <mergeCell ref="R81:S81"/>
    <mergeCell ref="T81:U81"/>
    <mergeCell ref="C80:D80"/>
    <mergeCell ref="H80:I80"/>
    <mergeCell ref="K80:L80"/>
    <mergeCell ref="P80:Q80"/>
    <mergeCell ref="R80:S80"/>
    <mergeCell ref="T80:U80"/>
    <mergeCell ref="C83:D83"/>
    <mergeCell ref="H83:I83"/>
    <mergeCell ref="K83:L83"/>
    <mergeCell ref="P83:Q83"/>
    <mergeCell ref="R83:S83"/>
    <mergeCell ref="T83:U83"/>
    <mergeCell ref="C82:D82"/>
    <mergeCell ref="H82:I82"/>
    <mergeCell ref="K82:L82"/>
    <mergeCell ref="P82:Q82"/>
    <mergeCell ref="R82:S82"/>
    <mergeCell ref="T82:U82"/>
    <mergeCell ref="C85:D85"/>
    <mergeCell ref="H85:I85"/>
    <mergeCell ref="K85:L85"/>
    <mergeCell ref="P85:Q85"/>
    <mergeCell ref="R85:S85"/>
    <mergeCell ref="T85:U85"/>
    <mergeCell ref="C84:D84"/>
    <mergeCell ref="H84:I84"/>
    <mergeCell ref="K84:L84"/>
    <mergeCell ref="P84:Q84"/>
    <mergeCell ref="R84:S84"/>
    <mergeCell ref="T84:U84"/>
    <mergeCell ref="C87:D87"/>
    <mergeCell ref="H87:I87"/>
    <mergeCell ref="K87:L87"/>
    <mergeCell ref="P87:Q87"/>
    <mergeCell ref="R87:S87"/>
    <mergeCell ref="T87:U87"/>
    <mergeCell ref="C86:D86"/>
    <mergeCell ref="H86:I86"/>
    <mergeCell ref="K86:L86"/>
    <mergeCell ref="P86:Q86"/>
    <mergeCell ref="R86:S86"/>
    <mergeCell ref="T86:U86"/>
    <mergeCell ref="C89:D89"/>
    <mergeCell ref="H89:I89"/>
    <mergeCell ref="K89:L89"/>
    <mergeCell ref="P89:Q89"/>
    <mergeCell ref="R89:S89"/>
    <mergeCell ref="T89:U89"/>
    <mergeCell ref="C88:D88"/>
    <mergeCell ref="H88:I88"/>
    <mergeCell ref="K88:L88"/>
    <mergeCell ref="P88:Q88"/>
    <mergeCell ref="R88:S88"/>
    <mergeCell ref="T88:U88"/>
    <mergeCell ref="C91:D91"/>
    <mergeCell ref="H91:I91"/>
    <mergeCell ref="K91:L91"/>
    <mergeCell ref="P91:Q91"/>
    <mergeCell ref="R91:S91"/>
    <mergeCell ref="T91:U91"/>
    <mergeCell ref="C90:D90"/>
    <mergeCell ref="H90:I90"/>
    <mergeCell ref="K90:L90"/>
    <mergeCell ref="P90:Q90"/>
    <mergeCell ref="R90:S90"/>
    <mergeCell ref="T90:U90"/>
    <mergeCell ref="C93:D93"/>
    <mergeCell ref="H93:I93"/>
    <mergeCell ref="K93:L93"/>
    <mergeCell ref="P93:Q93"/>
    <mergeCell ref="R93:S93"/>
    <mergeCell ref="T93:U93"/>
    <mergeCell ref="C92:D92"/>
    <mergeCell ref="H92:I92"/>
    <mergeCell ref="K92:L92"/>
    <mergeCell ref="P92:Q92"/>
    <mergeCell ref="R92:S92"/>
    <mergeCell ref="T92:U92"/>
    <mergeCell ref="C95:D95"/>
    <mergeCell ref="H95:I95"/>
    <mergeCell ref="K95:L95"/>
    <mergeCell ref="P95:Q95"/>
    <mergeCell ref="R95:S95"/>
    <mergeCell ref="T95:U95"/>
    <mergeCell ref="C94:D94"/>
    <mergeCell ref="H94:I94"/>
    <mergeCell ref="K94:L94"/>
    <mergeCell ref="P94:Q94"/>
    <mergeCell ref="R94:S94"/>
    <mergeCell ref="T94:U94"/>
    <mergeCell ref="C97:D97"/>
    <mergeCell ref="H97:I97"/>
    <mergeCell ref="K97:L97"/>
    <mergeCell ref="P97:Q97"/>
    <mergeCell ref="R97:S97"/>
    <mergeCell ref="T97:U97"/>
    <mergeCell ref="C96:D96"/>
    <mergeCell ref="H96:I96"/>
    <mergeCell ref="K96:L96"/>
    <mergeCell ref="P96:Q96"/>
    <mergeCell ref="R96:S96"/>
    <mergeCell ref="T96:U96"/>
    <mergeCell ref="C99:D99"/>
    <mergeCell ref="H99:I99"/>
    <mergeCell ref="K99:L99"/>
    <mergeCell ref="P99:Q99"/>
    <mergeCell ref="R99:S99"/>
    <mergeCell ref="T99:U99"/>
    <mergeCell ref="C98:D98"/>
    <mergeCell ref="H98:I98"/>
    <mergeCell ref="K98:L98"/>
    <mergeCell ref="P98:Q98"/>
    <mergeCell ref="R98:S98"/>
    <mergeCell ref="T98:U98"/>
    <mergeCell ref="C101:D101"/>
    <mergeCell ref="H101:I101"/>
    <mergeCell ref="K101:L101"/>
    <mergeCell ref="P101:Q101"/>
    <mergeCell ref="R101:S101"/>
    <mergeCell ref="T101:U101"/>
    <mergeCell ref="C100:D100"/>
    <mergeCell ref="H100:I100"/>
    <mergeCell ref="K100:L100"/>
    <mergeCell ref="P100:Q100"/>
    <mergeCell ref="R100:S100"/>
    <mergeCell ref="T100:U100"/>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9:D109"/>
    <mergeCell ref="H109:I109"/>
    <mergeCell ref="K109:L109"/>
    <mergeCell ref="P109:Q109"/>
    <mergeCell ref="R109:S109"/>
    <mergeCell ref="T109:U109"/>
    <mergeCell ref="C108:D108"/>
    <mergeCell ref="H108:I108"/>
    <mergeCell ref="K108:L108"/>
    <mergeCell ref="P108:Q108"/>
    <mergeCell ref="R108:S108"/>
    <mergeCell ref="T108:U108"/>
    <mergeCell ref="C111:D111"/>
    <mergeCell ref="H111:I111"/>
    <mergeCell ref="K111:L111"/>
    <mergeCell ref="P111:Q111"/>
    <mergeCell ref="R111:S111"/>
    <mergeCell ref="T111:U111"/>
    <mergeCell ref="C110:D110"/>
    <mergeCell ref="H110:I110"/>
    <mergeCell ref="K110:L110"/>
    <mergeCell ref="P110:Q110"/>
    <mergeCell ref="R110:S110"/>
    <mergeCell ref="T110:U110"/>
    <mergeCell ref="C113:D113"/>
    <mergeCell ref="H113:I113"/>
    <mergeCell ref="K113:L113"/>
    <mergeCell ref="P113:Q113"/>
    <mergeCell ref="R113:S113"/>
    <mergeCell ref="T113:U113"/>
    <mergeCell ref="C112:D112"/>
    <mergeCell ref="H112:I112"/>
    <mergeCell ref="K112:L112"/>
    <mergeCell ref="P112:Q112"/>
    <mergeCell ref="R112:S112"/>
    <mergeCell ref="T112:U112"/>
    <mergeCell ref="C115:D115"/>
    <mergeCell ref="H115:I115"/>
    <mergeCell ref="K115:L115"/>
    <mergeCell ref="P115:Q115"/>
    <mergeCell ref="R115:S115"/>
    <mergeCell ref="T115:U115"/>
    <mergeCell ref="C114:D114"/>
    <mergeCell ref="H114:I114"/>
    <mergeCell ref="K114:L114"/>
    <mergeCell ref="P114:Q114"/>
    <mergeCell ref="R114:S114"/>
    <mergeCell ref="T114:U114"/>
    <mergeCell ref="C117:D117"/>
    <mergeCell ref="H117:I117"/>
    <mergeCell ref="K117:L117"/>
    <mergeCell ref="P117:Q117"/>
    <mergeCell ref="R117:S117"/>
    <mergeCell ref="T117:U117"/>
    <mergeCell ref="C116:D116"/>
    <mergeCell ref="H116:I116"/>
    <mergeCell ref="K116:L116"/>
    <mergeCell ref="P116:Q116"/>
    <mergeCell ref="R116:S116"/>
    <mergeCell ref="T116:U116"/>
    <mergeCell ref="C119:D119"/>
    <mergeCell ref="H119:I119"/>
    <mergeCell ref="K119:L119"/>
    <mergeCell ref="P119:Q119"/>
    <mergeCell ref="R119:S119"/>
    <mergeCell ref="T119:U119"/>
    <mergeCell ref="C118:D118"/>
    <mergeCell ref="H118:I118"/>
    <mergeCell ref="K118:L118"/>
    <mergeCell ref="P118:Q118"/>
    <mergeCell ref="R118:S118"/>
    <mergeCell ref="T118:U118"/>
  </mergeCells>
  <phoneticPr fontId="2"/>
  <conditionalFormatting sqref="G46">
    <cfRule type="cellIs" dxfId="57" priority="7" stopIfTrue="1" operator="equal">
      <formula>"買"</formula>
    </cfRule>
    <cfRule type="cellIs" dxfId="56" priority="8" stopIfTrue="1" operator="equal">
      <formula>"売"</formula>
    </cfRule>
  </conditionalFormatting>
  <conditionalFormatting sqref="G11 G14:G45 G47:G119">
    <cfRule type="cellIs" dxfId="55" priority="9" stopIfTrue="1" operator="equal">
      <formula>"買"</formula>
    </cfRule>
    <cfRule type="cellIs" dxfId="54" priority="10" stopIfTrue="1" operator="equal">
      <formula>"売"</formula>
    </cfRule>
  </conditionalFormatting>
  <conditionalFormatting sqref="G12">
    <cfRule type="cellIs" dxfId="53" priority="5" stopIfTrue="1" operator="equal">
      <formula>"買"</formula>
    </cfRule>
    <cfRule type="cellIs" dxfId="52" priority="6" stopIfTrue="1" operator="equal">
      <formula>"売"</formula>
    </cfRule>
  </conditionalFormatting>
  <conditionalFormatting sqref="G13">
    <cfRule type="cellIs" dxfId="51" priority="3" stopIfTrue="1" operator="equal">
      <formula>"買"</formula>
    </cfRule>
    <cfRule type="cellIs" dxfId="50" priority="4" stopIfTrue="1" operator="equal">
      <formula>"売"</formula>
    </cfRule>
  </conditionalFormatting>
  <conditionalFormatting sqref="G9:G10">
    <cfRule type="cellIs" dxfId="49" priority="1" stopIfTrue="1" operator="equal">
      <formula>"買"</formula>
    </cfRule>
    <cfRule type="cellIs" dxfId="48" priority="2" stopIfTrue="1" operator="equal">
      <formula>"売"</formula>
    </cfRule>
  </conditionalFormatting>
  <dataValidations count="1">
    <dataValidation type="list" allowBlank="1" showInputMessage="1" showErrorMessage="1" sqref="G9:G119" xr:uid="{F5DDD9BD-6EA1-475F-9A58-30FB952A5FDD}">
      <formula1>"買,売"</formula1>
    </dataValidation>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C9CBC-F68E-4F71-A4A7-84F5ADAA1E02}">
  <dimension ref="A1:Q192"/>
  <sheetViews>
    <sheetView topLeftCell="A160" workbookViewId="0">
      <selection activeCell="B196" sqref="B196"/>
    </sheetView>
  </sheetViews>
  <sheetFormatPr defaultRowHeight="14.4" x14ac:dyDescent="0.2"/>
  <cols>
    <col min="1" max="1" width="7.44140625" style="35" customWidth="1"/>
    <col min="2" max="2" width="8.109375" customWidth="1"/>
  </cols>
  <sheetData>
    <row r="1" spans="1:14" ht="14.4" customHeight="1" x14ac:dyDescent="0.2">
      <c r="A1" s="186" t="s">
        <v>91</v>
      </c>
      <c r="B1" s="145"/>
      <c r="C1" s="145"/>
      <c r="D1" s="145"/>
      <c r="E1" s="145"/>
      <c r="F1" s="145"/>
      <c r="G1" s="145"/>
      <c r="H1" s="145"/>
      <c r="I1" s="145"/>
      <c r="J1" s="145"/>
      <c r="K1" s="145"/>
      <c r="L1" s="145"/>
      <c r="M1" s="145"/>
      <c r="N1" s="145"/>
    </row>
    <row r="2" spans="1:14" ht="14.4" customHeight="1" x14ac:dyDescent="0.2">
      <c r="A2" s="186"/>
      <c r="B2" s="145"/>
      <c r="C2" s="145"/>
      <c r="D2" s="145"/>
      <c r="E2" s="145"/>
      <c r="F2" s="145"/>
      <c r="G2" s="145"/>
      <c r="H2" s="145"/>
      <c r="I2" s="145"/>
      <c r="J2" s="145"/>
      <c r="K2" s="145"/>
      <c r="L2" s="145"/>
      <c r="M2" s="145"/>
      <c r="N2" s="145"/>
    </row>
    <row r="3" spans="1:14" ht="14.4" customHeight="1" x14ac:dyDescent="0.2">
      <c r="A3" s="186"/>
      <c r="B3" s="145"/>
      <c r="C3" s="145"/>
      <c r="D3" s="145"/>
      <c r="E3" s="145"/>
      <c r="F3" s="145"/>
      <c r="G3" s="145"/>
      <c r="H3" s="145"/>
      <c r="I3" s="145"/>
      <c r="J3" s="145"/>
      <c r="K3" s="145"/>
      <c r="L3" s="145"/>
      <c r="M3" s="145"/>
      <c r="N3" s="145"/>
    </row>
    <row r="4" spans="1:14" ht="14.4" customHeight="1" x14ac:dyDescent="0.2">
      <c r="A4" s="186"/>
      <c r="B4" s="145"/>
      <c r="C4" s="145"/>
      <c r="D4" s="145"/>
      <c r="E4" s="145"/>
      <c r="F4" s="145"/>
      <c r="G4" s="145"/>
      <c r="H4" s="145"/>
      <c r="I4" s="145"/>
      <c r="J4" s="145"/>
      <c r="K4" s="145"/>
      <c r="L4" s="145"/>
      <c r="M4" s="145"/>
      <c r="N4" s="145"/>
    </row>
    <row r="5" spans="1:14" ht="14.4" customHeight="1" x14ac:dyDescent="0.2">
      <c r="A5" s="186"/>
      <c r="B5" s="145"/>
      <c r="C5" s="145"/>
      <c r="D5" s="145"/>
      <c r="E5" s="145"/>
      <c r="F5" s="145"/>
      <c r="G5" s="145"/>
      <c r="H5" s="145"/>
      <c r="I5" s="145"/>
      <c r="J5" s="145"/>
      <c r="K5" s="145"/>
      <c r="L5" s="145"/>
      <c r="M5" s="145"/>
      <c r="N5" s="145"/>
    </row>
    <row r="6" spans="1:14" ht="14.4" customHeight="1" x14ac:dyDescent="0.2">
      <c r="A6" s="186"/>
      <c r="B6" s="145"/>
      <c r="C6" s="145"/>
      <c r="D6" s="145"/>
      <c r="E6" s="145"/>
      <c r="F6" s="145"/>
      <c r="G6" s="145"/>
      <c r="H6" s="145"/>
      <c r="I6" s="145"/>
      <c r="J6" s="145"/>
      <c r="K6" s="145"/>
      <c r="L6" s="145"/>
      <c r="M6" s="145"/>
      <c r="N6" s="145"/>
    </row>
    <row r="7" spans="1:14" ht="14.4" customHeight="1" x14ac:dyDescent="0.2">
      <c r="A7" s="186"/>
      <c r="B7" s="145"/>
      <c r="C7" s="145"/>
      <c r="D7" s="145"/>
      <c r="E7" s="145"/>
      <c r="F7" s="145"/>
      <c r="G7" s="145"/>
      <c r="H7" s="145"/>
      <c r="I7" s="145"/>
      <c r="J7" s="145"/>
      <c r="K7" s="145"/>
      <c r="L7" s="145"/>
      <c r="M7" s="145"/>
      <c r="N7" s="145"/>
    </row>
    <row r="8" spans="1:14" ht="14.4" customHeight="1" x14ac:dyDescent="0.2">
      <c r="A8" s="186"/>
      <c r="B8" s="145"/>
      <c r="C8" s="145"/>
      <c r="D8" s="145"/>
      <c r="E8" s="145"/>
      <c r="F8" s="145"/>
      <c r="G8" s="145"/>
      <c r="H8" s="145"/>
      <c r="I8" s="145"/>
      <c r="J8" s="145"/>
      <c r="K8" s="145"/>
      <c r="L8" s="145"/>
      <c r="M8" s="145"/>
      <c r="N8" s="145"/>
    </row>
    <row r="9" spans="1:14" ht="14.4" customHeight="1" x14ac:dyDescent="0.2">
      <c r="A9" s="186"/>
      <c r="B9" s="145"/>
      <c r="C9" s="145"/>
      <c r="D9" s="145"/>
      <c r="E9" s="145"/>
      <c r="F9" s="145"/>
      <c r="G9" s="145"/>
      <c r="H9" s="145"/>
      <c r="I9" s="145"/>
      <c r="J9" s="145"/>
      <c r="K9" s="145"/>
      <c r="L9" s="145"/>
      <c r="M9" s="145"/>
      <c r="N9" s="145"/>
    </row>
    <row r="10" spans="1:14" ht="14.4" customHeight="1" x14ac:dyDescent="0.2">
      <c r="A10" s="186"/>
      <c r="B10" s="145"/>
      <c r="C10" s="145"/>
      <c r="D10" s="145"/>
      <c r="E10" s="145"/>
      <c r="F10" s="145"/>
      <c r="G10" s="145"/>
      <c r="H10" s="145"/>
      <c r="I10" s="145"/>
      <c r="J10" s="145"/>
      <c r="K10" s="145"/>
      <c r="L10" s="145"/>
      <c r="M10" s="145"/>
      <c r="N10" s="145"/>
    </row>
    <row r="11" spans="1:14" ht="14.4" customHeight="1" x14ac:dyDescent="0.2">
      <c r="A11" s="186"/>
      <c r="B11" s="145"/>
      <c r="C11" s="145"/>
      <c r="D11" s="145"/>
      <c r="E11" s="145"/>
      <c r="F11" s="145"/>
      <c r="G11" s="145"/>
      <c r="H11" s="145"/>
      <c r="I11" s="145"/>
      <c r="J11" s="145"/>
      <c r="K11" s="145"/>
      <c r="L11" s="145"/>
      <c r="M11" s="145"/>
      <c r="N11" s="145"/>
    </row>
    <row r="12" spans="1:14" ht="14.4" customHeight="1" x14ac:dyDescent="0.2">
      <c r="A12" s="186"/>
      <c r="B12" s="145"/>
      <c r="C12" s="145"/>
      <c r="D12" s="145"/>
      <c r="E12" s="145"/>
      <c r="F12" s="145"/>
      <c r="G12" s="145"/>
      <c r="H12" s="145"/>
      <c r="I12" s="145"/>
      <c r="J12" s="145"/>
      <c r="K12" s="145"/>
      <c r="L12" s="145"/>
      <c r="M12" s="145"/>
      <c r="N12" s="145"/>
    </row>
    <row r="13" spans="1:14" ht="14.4" customHeight="1" x14ac:dyDescent="0.2">
      <c r="A13" s="186"/>
      <c r="B13" s="145"/>
      <c r="C13" s="145"/>
      <c r="D13" s="145"/>
      <c r="E13" s="145"/>
      <c r="F13" s="145"/>
      <c r="G13" s="145"/>
      <c r="H13" s="145"/>
      <c r="I13" s="145"/>
      <c r="J13" s="145"/>
      <c r="K13" s="145"/>
      <c r="L13" s="145"/>
      <c r="M13" s="145"/>
      <c r="N13" s="145"/>
    </row>
    <row r="14" spans="1:14" ht="14.4" customHeight="1" x14ac:dyDescent="0.2">
      <c r="A14" s="186"/>
      <c r="B14" s="145"/>
      <c r="C14" s="145"/>
      <c r="D14" s="145"/>
      <c r="E14" s="145"/>
      <c r="F14" s="145"/>
      <c r="G14" s="145"/>
      <c r="H14" s="145"/>
      <c r="I14" s="145"/>
      <c r="J14" s="145"/>
      <c r="K14" s="145"/>
      <c r="L14" s="145"/>
      <c r="M14" s="145"/>
      <c r="N14" s="145"/>
    </row>
    <row r="15" spans="1:14" ht="14.4" customHeight="1" x14ac:dyDescent="0.2">
      <c r="A15" s="186"/>
      <c r="B15" s="145"/>
      <c r="C15" s="145"/>
      <c r="D15" s="145"/>
      <c r="E15" s="145"/>
      <c r="F15" s="145"/>
      <c r="G15" s="145"/>
      <c r="H15" s="145"/>
      <c r="I15" s="145"/>
      <c r="J15" s="145"/>
      <c r="K15" s="145"/>
      <c r="L15" s="145"/>
      <c r="M15" s="145"/>
      <c r="N15" s="145"/>
    </row>
    <row r="16" spans="1:14" ht="14.4" customHeight="1" x14ac:dyDescent="0.2">
      <c r="A16" s="186"/>
      <c r="B16" s="145"/>
      <c r="C16" s="145"/>
      <c r="D16" s="145"/>
      <c r="E16" s="145"/>
      <c r="F16" s="145"/>
      <c r="G16" s="145"/>
      <c r="H16" s="145"/>
      <c r="I16" s="145"/>
      <c r="J16" s="145"/>
      <c r="K16" s="145"/>
      <c r="L16" s="145"/>
      <c r="M16" s="145"/>
      <c r="N16" s="145"/>
    </row>
    <row r="17" spans="1:14" ht="14.4" customHeight="1" x14ac:dyDescent="0.2">
      <c r="A17" s="186"/>
      <c r="B17" s="145"/>
      <c r="C17" s="145"/>
      <c r="D17" s="145"/>
      <c r="E17" s="145"/>
      <c r="F17" s="145"/>
      <c r="G17" s="145"/>
      <c r="H17" s="145"/>
      <c r="I17" s="145"/>
      <c r="J17" s="145"/>
      <c r="K17" s="145"/>
      <c r="L17" s="145"/>
      <c r="M17" s="145"/>
      <c r="N17" s="145"/>
    </row>
    <row r="18" spans="1:14" ht="14.4" customHeight="1" x14ac:dyDescent="0.2">
      <c r="A18" s="186"/>
      <c r="B18" s="145"/>
      <c r="C18" s="145"/>
      <c r="D18" s="145"/>
      <c r="E18" s="145"/>
      <c r="F18" s="145"/>
      <c r="G18" s="145"/>
      <c r="H18" s="145"/>
      <c r="I18" s="145"/>
      <c r="J18" s="145"/>
      <c r="K18" s="145"/>
      <c r="L18" s="145"/>
      <c r="M18" s="145"/>
      <c r="N18" s="145"/>
    </row>
    <row r="19" spans="1:14" ht="14.4" customHeight="1" x14ac:dyDescent="0.2">
      <c r="A19" s="186"/>
      <c r="B19" s="145"/>
      <c r="C19" s="145"/>
      <c r="D19" s="145"/>
      <c r="E19" s="145"/>
      <c r="F19" s="145"/>
      <c r="G19" s="145"/>
      <c r="H19" s="145"/>
      <c r="I19" s="145"/>
      <c r="J19" s="145"/>
      <c r="K19" s="145"/>
      <c r="L19" s="145"/>
      <c r="M19" s="145"/>
      <c r="N19" s="145"/>
    </row>
    <row r="20" spans="1:14" ht="14.4" customHeight="1" x14ac:dyDescent="0.2">
      <c r="A20" s="186"/>
      <c r="B20" s="145"/>
      <c r="C20" s="145"/>
      <c r="D20" s="145"/>
      <c r="E20" s="145"/>
      <c r="F20" s="145"/>
      <c r="G20" s="145"/>
      <c r="H20" s="145"/>
      <c r="I20" s="145"/>
      <c r="J20" s="145"/>
      <c r="K20" s="145"/>
      <c r="L20" s="145"/>
      <c r="M20" s="145"/>
      <c r="N20" s="145"/>
    </row>
    <row r="21" spans="1:14" ht="43.8" customHeight="1" x14ac:dyDescent="0.2">
      <c r="A21" s="186"/>
      <c r="B21" s="145"/>
      <c r="C21" s="145"/>
      <c r="D21" s="145"/>
      <c r="E21" s="145"/>
      <c r="F21" s="145"/>
      <c r="G21" s="145"/>
      <c r="H21" s="145"/>
      <c r="I21" s="145"/>
      <c r="J21" s="145"/>
      <c r="K21" s="145"/>
      <c r="L21" s="145"/>
      <c r="M21" s="145"/>
      <c r="N21" s="145"/>
    </row>
    <row r="22" spans="1:14" ht="13.2" x14ac:dyDescent="0.2">
      <c r="A22" s="186" t="s">
        <v>118</v>
      </c>
      <c r="B22" s="145"/>
      <c r="C22" s="145"/>
      <c r="D22" s="145"/>
      <c r="E22" s="145"/>
      <c r="F22" s="145"/>
      <c r="G22" s="145"/>
      <c r="H22" s="145"/>
      <c r="I22" s="145"/>
      <c r="J22" s="145"/>
      <c r="K22" s="145"/>
      <c r="L22" s="145"/>
      <c r="M22" s="145"/>
      <c r="N22" s="145"/>
    </row>
    <row r="23" spans="1:14" ht="13.2" x14ac:dyDescent="0.2">
      <c r="A23" s="186"/>
      <c r="B23" s="145"/>
      <c r="C23" s="145"/>
      <c r="D23" s="145"/>
      <c r="E23" s="145"/>
      <c r="F23" s="145"/>
      <c r="G23" s="145"/>
      <c r="H23" s="145"/>
      <c r="I23" s="145"/>
      <c r="J23" s="145"/>
      <c r="K23" s="145"/>
      <c r="L23" s="145"/>
      <c r="M23" s="145"/>
      <c r="N23" s="145"/>
    </row>
    <row r="24" spans="1:14" ht="13.2" x14ac:dyDescent="0.2">
      <c r="A24" s="186"/>
      <c r="B24" s="145"/>
      <c r="C24" s="145"/>
      <c r="D24" s="145"/>
      <c r="E24" s="145"/>
      <c r="F24" s="145"/>
      <c r="G24" s="145"/>
      <c r="H24" s="145"/>
      <c r="I24" s="145"/>
      <c r="J24" s="145"/>
      <c r="K24" s="145"/>
      <c r="L24" s="145"/>
      <c r="M24" s="145"/>
      <c r="N24" s="145"/>
    </row>
    <row r="25" spans="1:14" ht="13.2" x14ac:dyDescent="0.2">
      <c r="A25" s="186"/>
      <c r="B25" s="145"/>
      <c r="C25" s="145"/>
      <c r="D25" s="145"/>
      <c r="E25" s="145"/>
      <c r="F25" s="145"/>
      <c r="G25" s="145"/>
      <c r="H25" s="145"/>
      <c r="I25" s="145"/>
      <c r="J25" s="145"/>
      <c r="K25" s="145"/>
      <c r="L25" s="145"/>
      <c r="M25" s="145"/>
      <c r="N25" s="145"/>
    </row>
    <row r="26" spans="1:14" ht="13.2" x14ac:dyDescent="0.2">
      <c r="A26" s="186"/>
      <c r="B26" s="145"/>
      <c r="C26" s="145"/>
      <c r="D26" s="145"/>
      <c r="E26" s="145"/>
      <c r="F26" s="145"/>
      <c r="G26" s="145"/>
      <c r="H26" s="145"/>
      <c r="I26" s="145"/>
      <c r="J26" s="145"/>
      <c r="K26" s="145"/>
      <c r="L26" s="145"/>
      <c r="M26" s="145"/>
      <c r="N26" s="145"/>
    </row>
    <row r="27" spans="1:14" ht="13.2" x14ac:dyDescent="0.2">
      <c r="A27" s="186"/>
      <c r="B27" s="145"/>
      <c r="C27" s="145"/>
      <c r="D27" s="145"/>
      <c r="E27" s="145"/>
      <c r="F27" s="145"/>
      <c r="G27" s="145"/>
      <c r="H27" s="145"/>
      <c r="I27" s="145"/>
      <c r="J27" s="145"/>
      <c r="K27" s="145"/>
      <c r="L27" s="145"/>
      <c r="M27" s="145"/>
      <c r="N27" s="145"/>
    </row>
    <row r="28" spans="1:14" ht="13.2" x14ac:dyDescent="0.2">
      <c r="A28" s="186"/>
      <c r="B28" s="145"/>
      <c r="C28" s="145"/>
      <c r="D28" s="145"/>
      <c r="E28" s="145"/>
      <c r="F28" s="145"/>
      <c r="G28" s="145"/>
      <c r="H28" s="145"/>
      <c r="I28" s="145"/>
      <c r="J28" s="145"/>
      <c r="K28" s="145"/>
      <c r="L28" s="145"/>
      <c r="M28" s="145"/>
      <c r="N28" s="145"/>
    </row>
    <row r="29" spans="1:14" ht="13.2" x14ac:dyDescent="0.2">
      <c r="A29" s="186"/>
      <c r="B29" s="145"/>
      <c r="C29" s="145"/>
      <c r="D29" s="145"/>
      <c r="E29" s="145"/>
      <c r="F29" s="145"/>
      <c r="G29" s="145"/>
      <c r="H29" s="145"/>
      <c r="I29" s="145"/>
      <c r="J29" s="145"/>
      <c r="K29" s="145"/>
      <c r="L29" s="145"/>
      <c r="M29" s="145"/>
      <c r="N29" s="145"/>
    </row>
    <row r="30" spans="1:14" ht="13.2" x14ac:dyDescent="0.2">
      <c r="A30" s="186"/>
      <c r="B30" s="145"/>
      <c r="C30" s="145"/>
      <c r="D30" s="145"/>
      <c r="E30" s="145"/>
      <c r="F30" s="145"/>
      <c r="G30" s="145"/>
      <c r="H30" s="145"/>
      <c r="I30" s="145"/>
      <c r="J30" s="145"/>
      <c r="K30" s="145"/>
      <c r="L30" s="145"/>
      <c r="M30" s="145"/>
      <c r="N30" s="145"/>
    </row>
    <row r="31" spans="1:14" ht="13.2" x14ac:dyDescent="0.2">
      <c r="A31" s="186"/>
      <c r="B31" s="145"/>
      <c r="C31" s="145"/>
      <c r="D31" s="145"/>
      <c r="E31" s="145"/>
      <c r="F31" s="145"/>
      <c r="G31" s="145"/>
      <c r="H31" s="145"/>
      <c r="I31" s="145"/>
      <c r="J31" s="145"/>
      <c r="K31" s="145"/>
      <c r="L31" s="145"/>
      <c r="M31" s="145"/>
      <c r="N31" s="145"/>
    </row>
    <row r="32" spans="1:14" ht="13.2" x14ac:dyDescent="0.2">
      <c r="A32" s="186"/>
      <c r="B32" s="145"/>
      <c r="C32" s="145"/>
      <c r="D32" s="145"/>
      <c r="E32" s="145"/>
      <c r="F32" s="145"/>
      <c r="G32" s="145"/>
      <c r="H32" s="145"/>
      <c r="I32" s="145"/>
      <c r="J32" s="145"/>
      <c r="K32" s="145"/>
      <c r="L32" s="145"/>
      <c r="M32" s="145"/>
      <c r="N32" s="145"/>
    </row>
    <row r="33" spans="1:14" ht="13.2" x14ac:dyDescent="0.2">
      <c r="A33" s="186"/>
      <c r="B33" s="145"/>
      <c r="C33" s="145"/>
      <c r="D33" s="145"/>
      <c r="E33" s="145"/>
      <c r="F33" s="145"/>
      <c r="G33" s="145"/>
      <c r="H33" s="145"/>
      <c r="I33" s="145"/>
      <c r="J33" s="145"/>
      <c r="K33" s="145"/>
      <c r="L33" s="145"/>
      <c r="M33" s="145"/>
      <c r="N33" s="145"/>
    </row>
    <row r="34" spans="1:14" ht="13.2" x14ac:dyDescent="0.2">
      <c r="A34" s="186"/>
      <c r="B34" s="145"/>
      <c r="C34" s="145"/>
      <c r="D34" s="145"/>
      <c r="E34" s="145"/>
      <c r="F34" s="145"/>
      <c r="G34" s="145"/>
      <c r="H34" s="145"/>
      <c r="I34" s="145"/>
      <c r="J34" s="145"/>
      <c r="K34" s="145"/>
      <c r="L34" s="145"/>
      <c r="M34" s="145"/>
      <c r="N34" s="145"/>
    </row>
    <row r="35" spans="1:14" ht="13.2" x14ac:dyDescent="0.2">
      <c r="A35" s="186"/>
      <c r="B35" s="145"/>
      <c r="C35" s="145"/>
      <c r="D35" s="145"/>
      <c r="E35" s="145"/>
      <c r="F35" s="145"/>
      <c r="G35" s="145"/>
      <c r="H35" s="145"/>
      <c r="I35" s="145"/>
      <c r="J35" s="145"/>
      <c r="K35" s="145"/>
      <c r="L35" s="145"/>
      <c r="M35" s="145"/>
      <c r="N35" s="145"/>
    </row>
    <row r="36" spans="1:14" ht="13.2" x14ac:dyDescent="0.2">
      <c r="A36" s="186"/>
      <c r="B36" s="145"/>
      <c r="C36" s="145"/>
      <c r="D36" s="145"/>
      <c r="E36" s="145"/>
      <c r="F36" s="145"/>
      <c r="G36" s="145"/>
      <c r="H36" s="145"/>
      <c r="I36" s="145"/>
      <c r="J36" s="145"/>
      <c r="K36" s="145"/>
      <c r="L36" s="145"/>
      <c r="M36" s="145"/>
      <c r="N36" s="145"/>
    </row>
    <row r="37" spans="1:14" ht="13.2" x14ac:dyDescent="0.2">
      <c r="A37" s="186"/>
      <c r="B37" s="145"/>
      <c r="C37" s="145"/>
      <c r="D37" s="145"/>
      <c r="E37" s="145"/>
      <c r="F37" s="145"/>
      <c r="G37" s="145"/>
      <c r="H37" s="145"/>
      <c r="I37" s="145"/>
      <c r="J37" s="145"/>
      <c r="K37" s="145"/>
      <c r="L37" s="145"/>
      <c r="M37" s="145"/>
      <c r="N37" s="145"/>
    </row>
    <row r="38" spans="1:14" ht="13.2" x14ac:dyDescent="0.2">
      <c r="A38" s="186"/>
      <c r="B38" s="145"/>
      <c r="C38" s="145"/>
      <c r="D38" s="145"/>
      <c r="E38" s="145"/>
      <c r="F38" s="145"/>
      <c r="G38" s="145"/>
      <c r="H38" s="145"/>
      <c r="I38" s="145"/>
      <c r="J38" s="145"/>
      <c r="K38" s="145"/>
      <c r="L38" s="145"/>
      <c r="M38" s="145"/>
      <c r="N38" s="145"/>
    </row>
    <row r="39" spans="1:14" ht="13.2" x14ac:dyDescent="0.2">
      <c r="A39" s="186"/>
      <c r="B39" s="145"/>
      <c r="C39" s="145"/>
      <c r="D39" s="145"/>
      <c r="E39" s="145"/>
      <c r="F39" s="145"/>
      <c r="G39" s="145"/>
      <c r="H39" s="145"/>
      <c r="I39" s="145"/>
      <c r="J39" s="145"/>
      <c r="K39" s="145"/>
      <c r="L39" s="145"/>
      <c r="M39" s="145"/>
      <c r="N39" s="145"/>
    </row>
    <row r="40" spans="1:14" ht="13.2" x14ac:dyDescent="0.2">
      <c r="A40" s="186"/>
      <c r="B40" s="145"/>
      <c r="C40" s="145"/>
      <c r="D40" s="145"/>
      <c r="E40" s="145"/>
      <c r="F40" s="145"/>
      <c r="G40" s="145"/>
      <c r="H40" s="145"/>
      <c r="I40" s="145"/>
      <c r="J40" s="145"/>
      <c r="K40" s="145"/>
      <c r="L40" s="145"/>
      <c r="M40" s="145"/>
      <c r="N40" s="145"/>
    </row>
    <row r="41" spans="1:14" ht="13.2" x14ac:dyDescent="0.2">
      <c r="A41" s="186"/>
      <c r="B41" s="145"/>
      <c r="C41" s="145"/>
      <c r="D41" s="145"/>
      <c r="E41" s="145"/>
      <c r="F41" s="145"/>
      <c r="G41" s="145"/>
      <c r="H41" s="145"/>
      <c r="I41" s="145"/>
      <c r="J41" s="145"/>
      <c r="K41" s="145"/>
      <c r="L41" s="145"/>
      <c r="M41" s="145"/>
      <c r="N41" s="145"/>
    </row>
    <row r="42" spans="1:14" ht="63.6" customHeight="1" x14ac:dyDescent="0.2">
      <c r="A42" s="186"/>
      <c r="B42" s="145"/>
      <c r="C42" s="145"/>
      <c r="D42" s="145"/>
      <c r="E42" s="145"/>
      <c r="F42" s="145"/>
      <c r="G42" s="145"/>
      <c r="H42" s="145"/>
      <c r="I42" s="145"/>
      <c r="J42" s="145"/>
      <c r="K42" s="145"/>
      <c r="L42" s="145"/>
      <c r="M42" s="145"/>
      <c r="N42" s="145"/>
    </row>
    <row r="43" spans="1:14" ht="13.2" x14ac:dyDescent="0.2">
      <c r="A43" s="186" t="s">
        <v>119</v>
      </c>
      <c r="B43" s="145"/>
      <c r="C43" s="145"/>
      <c r="D43" s="145"/>
      <c r="E43" s="145"/>
      <c r="F43" s="145"/>
      <c r="G43" s="145"/>
      <c r="H43" s="145"/>
      <c r="I43" s="145"/>
      <c r="J43" s="145"/>
      <c r="K43" s="145"/>
      <c r="L43" s="145"/>
      <c r="M43" s="145"/>
      <c r="N43" s="145"/>
    </row>
    <row r="44" spans="1:14" ht="13.2" x14ac:dyDescent="0.2">
      <c r="A44" s="186"/>
      <c r="B44" s="145"/>
      <c r="C44" s="145"/>
      <c r="D44" s="145"/>
      <c r="E44" s="145"/>
      <c r="F44" s="145"/>
      <c r="G44" s="145"/>
      <c r="H44" s="145"/>
      <c r="I44" s="145"/>
      <c r="J44" s="145"/>
      <c r="K44" s="145"/>
      <c r="L44" s="145"/>
      <c r="M44" s="145"/>
      <c r="N44" s="145"/>
    </row>
    <row r="45" spans="1:14" ht="13.2" x14ac:dyDescent="0.2">
      <c r="A45" s="186"/>
      <c r="B45" s="145"/>
      <c r="C45" s="145"/>
      <c r="D45" s="145"/>
      <c r="E45" s="145"/>
      <c r="F45" s="145"/>
      <c r="G45" s="145"/>
      <c r="H45" s="145"/>
      <c r="I45" s="145"/>
      <c r="J45" s="145"/>
      <c r="K45" s="145"/>
      <c r="L45" s="145"/>
      <c r="M45" s="145"/>
      <c r="N45" s="145"/>
    </row>
    <row r="46" spans="1:14" ht="13.2" x14ac:dyDescent="0.2">
      <c r="A46" s="186"/>
      <c r="B46" s="145"/>
      <c r="C46" s="145"/>
      <c r="D46" s="145"/>
      <c r="E46" s="145"/>
      <c r="F46" s="145"/>
      <c r="G46" s="145"/>
      <c r="H46" s="145"/>
      <c r="I46" s="145"/>
      <c r="J46" s="145"/>
      <c r="K46" s="145"/>
      <c r="L46" s="145"/>
      <c r="M46" s="145"/>
      <c r="N46" s="145"/>
    </row>
    <row r="47" spans="1:14" ht="13.2" x14ac:dyDescent="0.2">
      <c r="A47" s="186"/>
      <c r="B47" s="145"/>
      <c r="C47" s="145"/>
      <c r="D47" s="145"/>
      <c r="E47" s="145"/>
      <c r="F47" s="145"/>
      <c r="G47" s="145"/>
      <c r="H47" s="145"/>
      <c r="I47" s="145"/>
      <c r="J47" s="145"/>
      <c r="K47" s="145"/>
      <c r="L47" s="145"/>
      <c r="M47" s="145"/>
      <c r="N47" s="145"/>
    </row>
    <row r="48" spans="1:14" ht="13.2" x14ac:dyDescent="0.2">
      <c r="A48" s="186"/>
      <c r="B48" s="145"/>
      <c r="C48" s="145"/>
      <c r="D48" s="145"/>
      <c r="E48" s="145"/>
      <c r="F48" s="145"/>
      <c r="G48" s="145"/>
      <c r="H48" s="145"/>
      <c r="I48" s="145"/>
      <c r="J48" s="145"/>
      <c r="K48" s="145"/>
      <c r="L48" s="145"/>
      <c r="M48" s="145"/>
      <c r="N48" s="145"/>
    </row>
    <row r="49" spans="1:17" ht="13.2" x14ac:dyDescent="0.2">
      <c r="A49" s="186"/>
      <c r="B49" s="145"/>
      <c r="C49" s="145"/>
      <c r="D49" s="145"/>
      <c r="E49" s="145"/>
      <c r="F49" s="145"/>
      <c r="G49" s="145"/>
      <c r="H49" s="145"/>
      <c r="I49" s="145"/>
      <c r="J49" s="145"/>
      <c r="K49" s="145"/>
      <c r="L49" s="145"/>
      <c r="M49" s="145"/>
      <c r="N49" s="145"/>
    </row>
    <row r="50" spans="1:17" ht="13.2" x14ac:dyDescent="0.2">
      <c r="A50" s="186"/>
      <c r="B50" s="145"/>
      <c r="C50" s="145"/>
      <c r="D50" s="145"/>
      <c r="E50" s="145"/>
      <c r="F50" s="145"/>
      <c r="G50" s="145"/>
      <c r="H50" s="145"/>
      <c r="I50" s="145"/>
      <c r="J50" s="145"/>
      <c r="K50" s="145"/>
      <c r="L50" s="145"/>
      <c r="M50" s="145"/>
      <c r="N50" s="145"/>
    </row>
    <row r="51" spans="1:17" ht="13.2" x14ac:dyDescent="0.2">
      <c r="A51" s="186"/>
      <c r="B51" s="145"/>
      <c r="C51" s="145"/>
      <c r="D51" s="145"/>
      <c r="E51" s="145"/>
      <c r="F51" s="145"/>
      <c r="G51" s="145"/>
      <c r="H51" s="145"/>
      <c r="I51" s="145"/>
      <c r="J51" s="145"/>
      <c r="K51" s="145"/>
      <c r="L51" s="145"/>
      <c r="M51" s="145"/>
      <c r="N51" s="145"/>
    </row>
    <row r="52" spans="1:17" ht="13.2" x14ac:dyDescent="0.2">
      <c r="A52" s="186"/>
      <c r="B52" s="145"/>
      <c r="C52" s="145"/>
      <c r="D52" s="145"/>
      <c r="E52" s="145"/>
      <c r="F52" s="145"/>
      <c r="G52" s="145"/>
      <c r="H52" s="145"/>
      <c r="I52" s="145"/>
      <c r="J52" s="145"/>
      <c r="K52" s="145"/>
      <c r="L52" s="145"/>
      <c r="M52" s="145"/>
      <c r="N52" s="145"/>
    </row>
    <row r="53" spans="1:17" ht="13.2" x14ac:dyDescent="0.2">
      <c r="A53" s="186"/>
      <c r="B53" s="145"/>
      <c r="C53" s="145"/>
      <c r="D53" s="145"/>
      <c r="E53" s="145"/>
      <c r="F53" s="145"/>
      <c r="G53" s="145"/>
      <c r="H53" s="145"/>
      <c r="I53" s="145"/>
      <c r="J53" s="145"/>
      <c r="K53" s="145"/>
      <c r="L53" s="145"/>
      <c r="M53" s="145"/>
      <c r="N53" s="145"/>
    </row>
    <row r="54" spans="1:17" ht="13.2" x14ac:dyDescent="0.2">
      <c r="A54" s="186"/>
      <c r="B54" s="145"/>
      <c r="C54" s="145"/>
      <c r="D54" s="145"/>
      <c r="E54" s="145"/>
      <c r="F54" s="145"/>
      <c r="G54" s="145"/>
      <c r="H54" s="145"/>
      <c r="I54" s="145"/>
      <c r="J54" s="145"/>
      <c r="K54" s="145"/>
      <c r="L54" s="145"/>
      <c r="M54" s="145"/>
      <c r="N54" s="145"/>
    </row>
    <row r="55" spans="1:17" ht="13.2" x14ac:dyDescent="0.2">
      <c r="A55" s="186"/>
      <c r="B55" s="145"/>
      <c r="C55" s="145"/>
      <c r="D55" s="145"/>
      <c r="E55" s="145"/>
      <c r="F55" s="145"/>
      <c r="G55" s="145"/>
      <c r="H55" s="145"/>
      <c r="I55" s="145"/>
      <c r="J55" s="145"/>
      <c r="K55" s="145"/>
      <c r="L55" s="145"/>
      <c r="M55" s="145"/>
      <c r="N55" s="145"/>
    </row>
    <row r="56" spans="1:17" ht="13.2" x14ac:dyDescent="0.2">
      <c r="A56" s="186"/>
      <c r="B56" s="145"/>
      <c r="C56" s="145"/>
      <c r="D56" s="145"/>
      <c r="E56" s="145"/>
      <c r="F56" s="145"/>
      <c r="G56" s="145"/>
      <c r="H56" s="145"/>
      <c r="I56" s="145"/>
      <c r="J56" s="145"/>
      <c r="K56" s="145"/>
      <c r="L56" s="145"/>
      <c r="M56" s="145"/>
      <c r="N56" s="145"/>
    </row>
    <row r="57" spans="1:17" ht="13.2" x14ac:dyDescent="0.2">
      <c r="A57" s="186"/>
      <c r="B57" s="145"/>
      <c r="C57" s="145"/>
      <c r="D57" s="145"/>
      <c r="E57" s="145"/>
      <c r="F57" s="145"/>
      <c r="G57" s="145"/>
      <c r="H57" s="145"/>
      <c r="I57" s="145"/>
      <c r="J57" s="145"/>
      <c r="K57" s="145"/>
      <c r="L57" s="145"/>
      <c r="M57" s="145"/>
      <c r="N57" s="145"/>
    </row>
    <row r="58" spans="1:17" ht="13.2" x14ac:dyDescent="0.2">
      <c r="A58" s="186"/>
      <c r="B58" s="145"/>
      <c r="C58" s="145"/>
      <c r="D58" s="145"/>
      <c r="E58" s="145"/>
      <c r="F58" s="145"/>
      <c r="G58" s="145"/>
      <c r="H58" s="145"/>
      <c r="I58" s="145"/>
      <c r="J58" s="145"/>
      <c r="K58" s="145"/>
      <c r="L58" s="145"/>
      <c r="M58" s="145"/>
      <c r="N58" s="145"/>
    </row>
    <row r="59" spans="1:17" ht="13.2" x14ac:dyDescent="0.2">
      <c r="A59" s="186"/>
      <c r="B59" s="145"/>
      <c r="C59" s="145"/>
      <c r="D59" s="145"/>
      <c r="E59" s="145"/>
      <c r="F59" s="145"/>
      <c r="G59" s="145"/>
      <c r="H59" s="145"/>
      <c r="I59" s="145"/>
      <c r="J59" s="145"/>
      <c r="K59" s="145"/>
      <c r="L59" s="145"/>
      <c r="M59" s="145"/>
      <c r="N59" s="145"/>
    </row>
    <row r="60" spans="1:17" ht="13.2" x14ac:dyDescent="0.2">
      <c r="A60" s="186"/>
      <c r="B60" s="145"/>
      <c r="C60" s="145"/>
      <c r="D60" s="145"/>
      <c r="E60" s="145"/>
      <c r="F60" s="145"/>
      <c r="G60" s="145"/>
      <c r="H60" s="145"/>
      <c r="I60" s="145"/>
      <c r="J60" s="145"/>
      <c r="K60" s="145"/>
      <c r="L60" s="145"/>
      <c r="M60" s="145"/>
      <c r="N60" s="145"/>
    </row>
    <row r="61" spans="1:17" ht="13.2" x14ac:dyDescent="0.2">
      <c r="A61" s="186"/>
      <c r="B61" s="145"/>
      <c r="C61" s="145"/>
      <c r="D61" s="145"/>
      <c r="E61" s="145"/>
      <c r="F61" s="145"/>
      <c r="G61" s="145"/>
      <c r="H61" s="145"/>
      <c r="I61" s="145"/>
      <c r="J61" s="145"/>
      <c r="K61" s="145"/>
      <c r="L61" s="145"/>
      <c r="M61" s="145"/>
      <c r="N61" s="145"/>
    </row>
    <row r="62" spans="1:17" ht="13.2" x14ac:dyDescent="0.2">
      <c r="A62" s="186"/>
      <c r="B62" s="145"/>
      <c r="C62" s="145"/>
      <c r="D62" s="145"/>
      <c r="E62" s="145"/>
      <c r="F62" s="145"/>
      <c r="G62" s="145"/>
      <c r="H62" s="145"/>
      <c r="I62" s="145"/>
      <c r="J62" s="145"/>
      <c r="K62" s="145"/>
      <c r="L62" s="145"/>
      <c r="M62" s="145"/>
      <c r="N62" s="145"/>
    </row>
    <row r="63" spans="1:17" ht="70.2" customHeight="1" x14ac:dyDescent="0.2">
      <c r="A63" s="186"/>
      <c r="B63" s="145"/>
      <c r="C63" s="145"/>
      <c r="D63" s="145"/>
      <c r="E63" s="145"/>
      <c r="F63" s="145"/>
      <c r="G63" s="145"/>
      <c r="H63" s="145"/>
      <c r="I63" s="145"/>
      <c r="J63" s="145"/>
      <c r="K63" s="145"/>
      <c r="L63" s="145"/>
      <c r="M63" s="145"/>
      <c r="N63" s="145"/>
      <c r="Q63" t="s">
        <v>120</v>
      </c>
    </row>
    <row r="64" spans="1:17" ht="13.2" x14ac:dyDescent="0.2">
      <c r="A64" s="187" t="s">
        <v>121</v>
      </c>
      <c r="B64" s="145"/>
      <c r="C64" s="145"/>
      <c r="D64" s="145"/>
      <c r="E64" s="145"/>
      <c r="F64" s="145"/>
      <c r="G64" s="145"/>
      <c r="H64" s="145"/>
      <c r="I64" s="145"/>
      <c r="J64" s="145"/>
      <c r="K64" s="145"/>
      <c r="L64" s="145"/>
      <c r="M64" s="145"/>
      <c r="N64" s="145"/>
    </row>
    <row r="65" spans="1:14" ht="13.2" x14ac:dyDescent="0.2">
      <c r="A65" s="186"/>
      <c r="B65" s="145"/>
      <c r="C65" s="145"/>
      <c r="D65" s="145"/>
      <c r="E65" s="145"/>
      <c r="F65" s="145"/>
      <c r="G65" s="145"/>
      <c r="H65" s="145"/>
      <c r="I65" s="145"/>
      <c r="J65" s="145"/>
      <c r="K65" s="145"/>
      <c r="L65" s="145"/>
      <c r="M65" s="145"/>
      <c r="N65" s="145"/>
    </row>
    <row r="66" spans="1:14" ht="13.2" x14ac:dyDescent="0.2">
      <c r="A66" s="186"/>
      <c r="B66" s="145"/>
      <c r="C66" s="145"/>
      <c r="D66" s="145"/>
      <c r="E66" s="145"/>
      <c r="F66" s="145"/>
      <c r="G66" s="145"/>
      <c r="H66" s="145"/>
      <c r="I66" s="145"/>
      <c r="J66" s="145"/>
      <c r="K66" s="145"/>
      <c r="L66" s="145"/>
      <c r="M66" s="145"/>
      <c r="N66" s="145"/>
    </row>
    <row r="67" spans="1:14" ht="13.2" x14ac:dyDescent="0.2">
      <c r="A67" s="186"/>
      <c r="B67" s="145"/>
      <c r="C67" s="145"/>
      <c r="D67" s="145"/>
      <c r="E67" s="145"/>
      <c r="F67" s="145"/>
      <c r="G67" s="145"/>
      <c r="H67" s="145"/>
      <c r="I67" s="145"/>
      <c r="J67" s="145"/>
      <c r="K67" s="145"/>
      <c r="L67" s="145"/>
      <c r="M67" s="145"/>
      <c r="N67" s="145"/>
    </row>
    <row r="68" spans="1:14" ht="13.2" x14ac:dyDescent="0.2">
      <c r="A68" s="186"/>
      <c r="B68" s="145"/>
      <c r="C68" s="145"/>
      <c r="D68" s="145"/>
      <c r="E68" s="145"/>
      <c r="F68" s="145"/>
      <c r="G68" s="145"/>
      <c r="H68" s="145"/>
      <c r="I68" s="145"/>
      <c r="J68" s="145"/>
      <c r="K68" s="145"/>
      <c r="L68" s="145"/>
      <c r="M68" s="145"/>
      <c r="N68" s="145"/>
    </row>
    <row r="69" spans="1:14" ht="13.2" x14ac:dyDescent="0.2">
      <c r="A69" s="186"/>
      <c r="B69" s="145"/>
      <c r="C69" s="145"/>
      <c r="D69" s="145"/>
      <c r="E69" s="145"/>
      <c r="F69" s="145"/>
      <c r="G69" s="145"/>
      <c r="H69" s="145"/>
      <c r="I69" s="145"/>
      <c r="J69" s="145"/>
      <c r="K69" s="145"/>
      <c r="L69" s="145"/>
      <c r="M69" s="145"/>
      <c r="N69" s="145"/>
    </row>
    <row r="70" spans="1:14" ht="13.2" x14ac:dyDescent="0.2">
      <c r="A70" s="186"/>
      <c r="B70" s="145"/>
      <c r="C70" s="145"/>
      <c r="D70" s="145"/>
      <c r="E70" s="145"/>
      <c r="F70" s="145"/>
      <c r="G70" s="145"/>
      <c r="H70" s="145"/>
      <c r="I70" s="145"/>
      <c r="J70" s="145"/>
      <c r="K70" s="145"/>
      <c r="L70" s="145"/>
      <c r="M70" s="145"/>
      <c r="N70" s="145"/>
    </row>
    <row r="71" spans="1:14" ht="13.2" x14ac:dyDescent="0.2">
      <c r="A71" s="186"/>
      <c r="B71" s="145"/>
      <c r="C71" s="145"/>
      <c r="D71" s="145"/>
      <c r="E71" s="145"/>
      <c r="F71" s="145"/>
      <c r="G71" s="145"/>
      <c r="H71" s="145"/>
      <c r="I71" s="145"/>
      <c r="J71" s="145"/>
      <c r="K71" s="145"/>
      <c r="L71" s="145"/>
      <c r="M71" s="145"/>
      <c r="N71" s="145"/>
    </row>
    <row r="72" spans="1:14" ht="13.2" x14ac:dyDescent="0.2">
      <c r="A72" s="186"/>
      <c r="B72" s="145"/>
      <c r="C72" s="145"/>
      <c r="D72" s="145"/>
      <c r="E72" s="145"/>
      <c r="F72" s="145"/>
      <c r="G72" s="145"/>
      <c r="H72" s="145"/>
      <c r="I72" s="145"/>
      <c r="J72" s="145"/>
      <c r="K72" s="145"/>
      <c r="L72" s="145"/>
      <c r="M72" s="145"/>
      <c r="N72" s="145"/>
    </row>
    <row r="73" spans="1:14" ht="13.2" x14ac:dyDescent="0.2">
      <c r="A73" s="186"/>
      <c r="B73" s="145"/>
      <c r="C73" s="145"/>
      <c r="D73" s="145"/>
      <c r="E73" s="145"/>
      <c r="F73" s="145"/>
      <c r="G73" s="145"/>
      <c r="H73" s="145"/>
      <c r="I73" s="145"/>
      <c r="J73" s="145"/>
      <c r="K73" s="145"/>
      <c r="L73" s="145"/>
      <c r="M73" s="145"/>
      <c r="N73" s="145"/>
    </row>
    <row r="74" spans="1:14" ht="13.2" x14ac:dyDescent="0.2">
      <c r="A74" s="186"/>
      <c r="B74" s="145"/>
      <c r="C74" s="145"/>
      <c r="D74" s="145"/>
      <c r="E74" s="145"/>
      <c r="F74" s="145"/>
      <c r="G74" s="145"/>
      <c r="H74" s="145"/>
      <c r="I74" s="145"/>
      <c r="J74" s="145"/>
      <c r="K74" s="145"/>
      <c r="L74" s="145"/>
      <c r="M74" s="145"/>
      <c r="N74" s="145"/>
    </row>
    <row r="75" spans="1:14" ht="13.2" x14ac:dyDescent="0.2">
      <c r="A75" s="186"/>
      <c r="B75" s="145"/>
      <c r="C75" s="145"/>
      <c r="D75" s="145"/>
      <c r="E75" s="145"/>
      <c r="F75" s="145"/>
      <c r="G75" s="145"/>
      <c r="H75" s="145"/>
      <c r="I75" s="145"/>
      <c r="J75" s="145"/>
      <c r="K75" s="145"/>
      <c r="L75" s="145"/>
      <c r="M75" s="145"/>
      <c r="N75" s="145"/>
    </row>
    <row r="76" spans="1:14" ht="13.2" x14ac:dyDescent="0.2">
      <c r="A76" s="186"/>
      <c r="B76" s="145"/>
      <c r="C76" s="145"/>
      <c r="D76" s="145"/>
      <c r="E76" s="145"/>
      <c r="F76" s="145"/>
      <c r="G76" s="145"/>
      <c r="H76" s="145"/>
      <c r="I76" s="145"/>
      <c r="J76" s="145"/>
      <c r="K76" s="145"/>
      <c r="L76" s="145"/>
      <c r="M76" s="145"/>
      <c r="N76" s="145"/>
    </row>
    <row r="77" spans="1:14" ht="13.2" x14ac:dyDescent="0.2">
      <c r="A77" s="186"/>
      <c r="B77" s="145"/>
      <c r="C77" s="145"/>
      <c r="D77" s="145"/>
      <c r="E77" s="145"/>
      <c r="F77" s="145"/>
      <c r="G77" s="145"/>
      <c r="H77" s="145"/>
      <c r="I77" s="145"/>
      <c r="J77" s="145"/>
      <c r="K77" s="145"/>
      <c r="L77" s="145"/>
      <c r="M77" s="145"/>
      <c r="N77" s="145"/>
    </row>
    <row r="78" spans="1:14" ht="13.2" x14ac:dyDescent="0.2">
      <c r="A78" s="186"/>
      <c r="B78" s="145"/>
      <c r="C78" s="145"/>
      <c r="D78" s="145"/>
      <c r="E78" s="145"/>
      <c r="F78" s="145"/>
      <c r="G78" s="145"/>
      <c r="H78" s="145"/>
      <c r="I78" s="145"/>
      <c r="J78" s="145"/>
      <c r="K78" s="145"/>
      <c r="L78" s="145"/>
      <c r="M78" s="145"/>
      <c r="N78" s="145"/>
    </row>
    <row r="79" spans="1:14" ht="13.2" x14ac:dyDescent="0.2">
      <c r="A79" s="186"/>
      <c r="B79" s="145"/>
      <c r="C79" s="145"/>
      <c r="D79" s="145"/>
      <c r="E79" s="145"/>
      <c r="F79" s="145"/>
      <c r="G79" s="145"/>
      <c r="H79" s="145"/>
      <c r="I79" s="145"/>
      <c r="J79" s="145"/>
      <c r="K79" s="145"/>
      <c r="L79" s="145"/>
      <c r="M79" s="145"/>
      <c r="N79" s="145"/>
    </row>
    <row r="80" spans="1:14" ht="13.2" x14ac:dyDescent="0.2">
      <c r="A80" s="186"/>
      <c r="B80" s="145"/>
      <c r="C80" s="145"/>
      <c r="D80" s="145"/>
      <c r="E80" s="145"/>
      <c r="F80" s="145"/>
      <c r="G80" s="145"/>
      <c r="H80" s="145"/>
      <c r="I80" s="145"/>
      <c r="J80" s="145"/>
      <c r="K80" s="145"/>
      <c r="L80" s="145"/>
      <c r="M80" s="145"/>
      <c r="N80" s="145"/>
    </row>
    <row r="81" spans="1:14" ht="13.2" x14ac:dyDescent="0.2">
      <c r="A81" s="186"/>
      <c r="B81" s="145"/>
      <c r="C81" s="145"/>
      <c r="D81" s="145"/>
      <c r="E81" s="145"/>
      <c r="F81" s="145"/>
      <c r="G81" s="145"/>
      <c r="H81" s="145"/>
      <c r="I81" s="145"/>
      <c r="J81" s="145"/>
      <c r="K81" s="145"/>
      <c r="L81" s="145"/>
      <c r="M81" s="145"/>
      <c r="N81" s="145"/>
    </row>
    <row r="82" spans="1:14" ht="13.2" x14ac:dyDescent="0.2">
      <c r="A82" s="186"/>
      <c r="B82" s="145"/>
      <c r="C82" s="145"/>
      <c r="D82" s="145"/>
      <c r="E82" s="145"/>
      <c r="F82" s="145"/>
      <c r="G82" s="145"/>
      <c r="H82" s="145"/>
      <c r="I82" s="145"/>
      <c r="J82" s="145"/>
      <c r="K82" s="145"/>
      <c r="L82" s="145"/>
      <c r="M82" s="145"/>
      <c r="N82" s="145"/>
    </row>
    <row r="83" spans="1:14" ht="13.2" x14ac:dyDescent="0.2">
      <c r="A83" s="186"/>
      <c r="B83" s="145"/>
      <c r="C83" s="145"/>
      <c r="D83" s="145"/>
      <c r="E83" s="145"/>
      <c r="F83" s="145"/>
      <c r="G83" s="145"/>
      <c r="H83" s="145"/>
      <c r="I83" s="145"/>
      <c r="J83" s="145"/>
      <c r="K83" s="145"/>
      <c r="L83" s="145"/>
      <c r="M83" s="145"/>
      <c r="N83" s="145"/>
    </row>
    <row r="84" spans="1:14" ht="198.6" customHeight="1" x14ac:dyDescent="0.2">
      <c r="A84" s="186"/>
      <c r="B84" s="145"/>
      <c r="C84" s="145"/>
      <c r="D84" s="145"/>
      <c r="E84" s="145"/>
      <c r="F84" s="145"/>
      <c r="G84" s="145"/>
      <c r="H84" s="145"/>
      <c r="I84" s="145"/>
      <c r="J84" s="145"/>
      <c r="K84" s="145"/>
      <c r="L84" s="145"/>
      <c r="M84" s="145"/>
      <c r="N84" s="145"/>
    </row>
    <row r="85" spans="1:14" ht="13.2" x14ac:dyDescent="0.2">
      <c r="A85" s="187" t="s">
        <v>123</v>
      </c>
      <c r="B85" s="145"/>
      <c r="C85" s="145"/>
      <c r="D85" s="145"/>
      <c r="E85" s="145"/>
      <c r="F85" s="145"/>
      <c r="G85" s="145"/>
      <c r="H85" s="145"/>
      <c r="I85" s="145"/>
      <c r="J85" s="145"/>
      <c r="K85" s="145"/>
      <c r="L85" s="145"/>
      <c r="M85" s="145"/>
      <c r="N85" s="145"/>
    </row>
    <row r="86" spans="1:14" ht="13.2" x14ac:dyDescent="0.2">
      <c r="A86" s="186"/>
      <c r="B86" s="145"/>
      <c r="C86" s="145"/>
      <c r="D86" s="145"/>
      <c r="E86" s="145"/>
      <c r="F86" s="145"/>
      <c r="G86" s="145"/>
      <c r="H86" s="145"/>
      <c r="I86" s="145"/>
      <c r="J86" s="145"/>
      <c r="K86" s="145"/>
      <c r="L86" s="145"/>
      <c r="M86" s="145"/>
      <c r="N86" s="145"/>
    </row>
    <row r="87" spans="1:14" ht="13.2" x14ac:dyDescent="0.2">
      <c r="A87" s="186"/>
      <c r="B87" s="145"/>
      <c r="C87" s="145"/>
      <c r="D87" s="145"/>
      <c r="E87" s="145"/>
      <c r="F87" s="145"/>
      <c r="G87" s="145"/>
      <c r="H87" s="145"/>
      <c r="I87" s="145"/>
      <c r="J87" s="145"/>
      <c r="K87" s="145"/>
      <c r="L87" s="145"/>
      <c r="M87" s="145"/>
      <c r="N87" s="145"/>
    </row>
    <row r="88" spans="1:14" ht="13.2" x14ac:dyDescent="0.2">
      <c r="A88" s="186"/>
      <c r="B88" s="145"/>
      <c r="C88" s="145"/>
      <c r="D88" s="145"/>
      <c r="E88" s="145"/>
      <c r="F88" s="145"/>
      <c r="G88" s="145"/>
      <c r="H88" s="145"/>
      <c r="I88" s="145"/>
      <c r="J88" s="145"/>
      <c r="K88" s="145"/>
      <c r="L88" s="145"/>
      <c r="M88" s="145"/>
      <c r="N88" s="145"/>
    </row>
    <row r="89" spans="1:14" ht="13.2" x14ac:dyDescent="0.2">
      <c r="A89" s="186"/>
      <c r="B89" s="145"/>
      <c r="C89" s="145"/>
      <c r="D89" s="145"/>
      <c r="E89" s="145"/>
      <c r="F89" s="145"/>
      <c r="G89" s="145"/>
      <c r="H89" s="145"/>
      <c r="I89" s="145"/>
      <c r="J89" s="145"/>
      <c r="K89" s="145"/>
      <c r="L89" s="145"/>
      <c r="M89" s="145"/>
      <c r="N89" s="145"/>
    </row>
    <row r="90" spans="1:14" ht="13.2" x14ac:dyDescent="0.2">
      <c r="A90" s="186"/>
      <c r="B90" s="145"/>
      <c r="C90" s="145"/>
      <c r="D90" s="145"/>
      <c r="E90" s="145"/>
      <c r="F90" s="145"/>
      <c r="G90" s="145"/>
      <c r="H90" s="145"/>
      <c r="I90" s="145"/>
      <c r="J90" s="145"/>
      <c r="K90" s="145"/>
      <c r="L90" s="145"/>
      <c r="M90" s="145"/>
      <c r="N90" s="145"/>
    </row>
    <row r="91" spans="1:14" ht="13.2" x14ac:dyDescent="0.2">
      <c r="A91" s="186"/>
      <c r="B91" s="145"/>
      <c r="C91" s="145"/>
      <c r="D91" s="145"/>
      <c r="E91" s="145"/>
      <c r="F91" s="145"/>
      <c r="G91" s="145"/>
      <c r="H91" s="145"/>
      <c r="I91" s="145"/>
      <c r="J91" s="145"/>
      <c r="K91" s="145"/>
      <c r="L91" s="145"/>
      <c r="M91" s="145"/>
      <c r="N91" s="145"/>
    </row>
    <row r="92" spans="1:14" ht="13.2" x14ac:dyDescent="0.2">
      <c r="A92" s="186"/>
      <c r="B92" s="145"/>
      <c r="C92" s="145"/>
      <c r="D92" s="145"/>
      <c r="E92" s="145"/>
      <c r="F92" s="145"/>
      <c r="G92" s="145"/>
      <c r="H92" s="145"/>
      <c r="I92" s="145"/>
      <c r="J92" s="145"/>
      <c r="K92" s="145"/>
      <c r="L92" s="145"/>
      <c r="M92" s="145"/>
      <c r="N92" s="145"/>
    </row>
    <row r="93" spans="1:14" ht="13.2" x14ac:dyDescent="0.2">
      <c r="A93" s="186"/>
      <c r="B93" s="145"/>
      <c r="C93" s="145"/>
      <c r="D93" s="145"/>
      <c r="E93" s="145"/>
      <c r="F93" s="145"/>
      <c r="G93" s="145"/>
      <c r="H93" s="145"/>
      <c r="I93" s="145"/>
      <c r="J93" s="145"/>
      <c r="K93" s="145"/>
      <c r="L93" s="145"/>
      <c r="M93" s="145"/>
      <c r="N93" s="145"/>
    </row>
    <row r="94" spans="1:14" ht="13.2" x14ac:dyDescent="0.2">
      <c r="A94" s="186"/>
      <c r="B94" s="145"/>
      <c r="C94" s="145"/>
      <c r="D94" s="145"/>
      <c r="E94" s="145"/>
      <c r="F94" s="145"/>
      <c r="G94" s="145"/>
      <c r="H94" s="145"/>
      <c r="I94" s="145"/>
      <c r="J94" s="145"/>
      <c r="K94" s="145"/>
      <c r="L94" s="145"/>
      <c r="M94" s="145"/>
      <c r="N94" s="145"/>
    </row>
    <row r="95" spans="1:14" ht="13.2" x14ac:dyDescent="0.2">
      <c r="A95" s="186"/>
      <c r="B95" s="145"/>
      <c r="C95" s="145"/>
      <c r="D95" s="145"/>
      <c r="E95" s="145"/>
      <c r="F95" s="145"/>
      <c r="G95" s="145"/>
      <c r="H95" s="145"/>
      <c r="I95" s="145"/>
      <c r="J95" s="145"/>
      <c r="K95" s="145"/>
      <c r="L95" s="145"/>
      <c r="M95" s="145"/>
      <c r="N95" s="145"/>
    </row>
    <row r="96" spans="1:14" ht="13.2" x14ac:dyDescent="0.2">
      <c r="A96" s="186"/>
      <c r="B96" s="145"/>
      <c r="C96" s="145"/>
      <c r="D96" s="145"/>
      <c r="E96" s="145"/>
      <c r="F96" s="145"/>
      <c r="G96" s="145"/>
      <c r="H96" s="145"/>
      <c r="I96" s="145"/>
      <c r="J96" s="145"/>
      <c r="K96" s="145"/>
      <c r="L96" s="145"/>
      <c r="M96" s="145"/>
      <c r="N96" s="145"/>
    </row>
    <row r="97" spans="1:14" ht="13.2" x14ac:dyDescent="0.2">
      <c r="A97" s="186"/>
      <c r="B97" s="145"/>
      <c r="C97" s="145"/>
      <c r="D97" s="145"/>
      <c r="E97" s="145"/>
      <c r="F97" s="145"/>
      <c r="G97" s="145"/>
      <c r="H97" s="145"/>
      <c r="I97" s="145"/>
      <c r="J97" s="145"/>
      <c r="K97" s="145"/>
      <c r="L97" s="145"/>
      <c r="M97" s="145"/>
      <c r="N97" s="145"/>
    </row>
    <row r="98" spans="1:14" ht="13.2" x14ac:dyDescent="0.2">
      <c r="A98" s="186"/>
      <c r="B98" s="145"/>
      <c r="C98" s="145"/>
      <c r="D98" s="145"/>
      <c r="E98" s="145"/>
      <c r="F98" s="145"/>
      <c r="G98" s="145"/>
      <c r="H98" s="145"/>
      <c r="I98" s="145"/>
      <c r="J98" s="145"/>
      <c r="K98" s="145"/>
      <c r="L98" s="145"/>
      <c r="M98" s="145"/>
      <c r="N98" s="145"/>
    </row>
    <row r="99" spans="1:14" ht="13.2" x14ac:dyDescent="0.2">
      <c r="A99" s="186"/>
      <c r="B99" s="145"/>
      <c r="C99" s="145"/>
      <c r="D99" s="145"/>
      <c r="E99" s="145"/>
      <c r="F99" s="145"/>
      <c r="G99" s="145"/>
      <c r="H99" s="145"/>
      <c r="I99" s="145"/>
      <c r="J99" s="145"/>
      <c r="K99" s="145"/>
      <c r="L99" s="145"/>
      <c r="M99" s="145"/>
      <c r="N99" s="145"/>
    </row>
    <row r="100" spans="1:14" ht="13.2" x14ac:dyDescent="0.2">
      <c r="A100" s="186"/>
      <c r="B100" s="145"/>
      <c r="C100" s="145"/>
      <c r="D100" s="145"/>
      <c r="E100" s="145"/>
      <c r="F100" s="145"/>
      <c r="G100" s="145"/>
      <c r="H100" s="145"/>
      <c r="I100" s="145"/>
      <c r="J100" s="145"/>
      <c r="K100" s="145"/>
      <c r="L100" s="145"/>
      <c r="M100" s="145"/>
      <c r="N100" s="145"/>
    </row>
    <row r="101" spans="1:14" ht="13.2" x14ac:dyDescent="0.2">
      <c r="A101" s="186"/>
      <c r="B101" s="145"/>
      <c r="C101" s="145"/>
      <c r="D101" s="145"/>
      <c r="E101" s="145"/>
      <c r="F101" s="145"/>
      <c r="G101" s="145"/>
      <c r="H101" s="145"/>
      <c r="I101" s="145"/>
      <c r="J101" s="145"/>
      <c r="K101" s="145"/>
      <c r="L101" s="145"/>
      <c r="M101" s="145"/>
      <c r="N101" s="145"/>
    </row>
    <row r="102" spans="1:14" ht="13.2" x14ac:dyDescent="0.2">
      <c r="A102" s="186"/>
      <c r="B102" s="145"/>
      <c r="C102" s="145"/>
      <c r="D102" s="145"/>
      <c r="E102" s="145"/>
      <c r="F102" s="145"/>
      <c r="G102" s="145"/>
      <c r="H102" s="145"/>
      <c r="I102" s="145"/>
      <c r="J102" s="145"/>
      <c r="K102" s="145"/>
      <c r="L102" s="145"/>
      <c r="M102" s="145"/>
      <c r="N102" s="145"/>
    </row>
    <row r="103" spans="1:14" ht="13.2" x14ac:dyDescent="0.2">
      <c r="A103" s="186"/>
      <c r="B103" s="145"/>
      <c r="C103" s="145"/>
      <c r="D103" s="145"/>
      <c r="E103" s="145"/>
      <c r="F103" s="145"/>
      <c r="G103" s="145"/>
      <c r="H103" s="145"/>
      <c r="I103" s="145"/>
      <c r="J103" s="145"/>
      <c r="K103" s="145"/>
      <c r="L103" s="145"/>
      <c r="M103" s="145"/>
      <c r="N103" s="145"/>
    </row>
    <row r="104" spans="1:14" ht="13.2" x14ac:dyDescent="0.2">
      <c r="A104" s="186"/>
      <c r="B104" s="145"/>
      <c r="C104" s="145"/>
      <c r="D104" s="145"/>
      <c r="E104" s="145"/>
      <c r="F104" s="145"/>
      <c r="G104" s="145"/>
      <c r="H104" s="145"/>
      <c r="I104" s="145"/>
      <c r="J104" s="145"/>
      <c r="K104" s="145"/>
      <c r="L104" s="145"/>
      <c r="M104" s="145"/>
      <c r="N104" s="145"/>
    </row>
    <row r="105" spans="1:14" ht="154.19999999999999" customHeight="1" x14ac:dyDescent="0.2">
      <c r="A105" s="186"/>
      <c r="B105" s="145"/>
      <c r="C105" s="145"/>
      <c r="D105" s="145"/>
      <c r="E105" s="145"/>
      <c r="F105" s="145"/>
      <c r="G105" s="145"/>
      <c r="H105" s="145"/>
      <c r="I105" s="145"/>
      <c r="J105" s="145"/>
      <c r="K105" s="145"/>
      <c r="L105" s="145"/>
      <c r="M105" s="145"/>
      <c r="N105" s="145"/>
    </row>
    <row r="106" spans="1:14" ht="13.2" x14ac:dyDescent="0.2">
      <c r="A106" s="187" t="s">
        <v>124</v>
      </c>
      <c r="B106" s="145"/>
      <c r="C106" s="145"/>
      <c r="D106" s="145"/>
      <c r="E106" s="145"/>
      <c r="F106" s="145"/>
      <c r="G106" s="145"/>
      <c r="H106" s="145"/>
      <c r="I106" s="145"/>
      <c r="J106" s="145"/>
      <c r="K106" s="145"/>
      <c r="L106" s="145"/>
      <c r="M106" s="145"/>
      <c r="N106" s="145"/>
    </row>
    <row r="107" spans="1:14" ht="13.2" x14ac:dyDescent="0.2">
      <c r="A107" s="186"/>
      <c r="B107" s="145"/>
      <c r="C107" s="145"/>
      <c r="D107" s="145"/>
      <c r="E107" s="145"/>
      <c r="F107" s="145"/>
      <c r="G107" s="145"/>
      <c r="H107" s="145"/>
      <c r="I107" s="145"/>
      <c r="J107" s="145"/>
      <c r="K107" s="145"/>
      <c r="L107" s="145"/>
      <c r="M107" s="145"/>
      <c r="N107" s="145"/>
    </row>
    <row r="108" spans="1:14" ht="13.2" x14ac:dyDescent="0.2">
      <c r="A108" s="186"/>
      <c r="B108" s="145"/>
      <c r="C108" s="145"/>
      <c r="D108" s="145"/>
      <c r="E108" s="145"/>
      <c r="F108" s="145"/>
      <c r="G108" s="145"/>
      <c r="H108" s="145"/>
      <c r="I108" s="145"/>
      <c r="J108" s="145"/>
      <c r="K108" s="145"/>
      <c r="L108" s="145"/>
      <c r="M108" s="145"/>
      <c r="N108" s="145"/>
    </row>
    <row r="109" spans="1:14" ht="13.2" x14ac:dyDescent="0.2">
      <c r="A109" s="186"/>
      <c r="B109" s="145"/>
      <c r="C109" s="145"/>
      <c r="D109" s="145"/>
      <c r="E109" s="145"/>
      <c r="F109" s="145"/>
      <c r="G109" s="145"/>
      <c r="H109" s="145"/>
      <c r="I109" s="145"/>
      <c r="J109" s="145"/>
      <c r="K109" s="145"/>
      <c r="L109" s="145"/>
      <c r="M109" s="145"/>
      <c r="N109" s="145"/>
    </row>
    <row r="110" spans="1:14" ht="13.2" x14ac:dyDescent="0.2">
      <c r="A110" s="186"/>
      <c r="B110" s="145"/>
      <c r="C110" s="145"/>
      <c r="D110" s="145"/>
      <c r="E110" s="145"/>
      <c r="F110" s="145"/>
      <c r="G110" s="145"/>
      <c r="H110" s="145"/>
      <c r="I110" s="145"/>
      <c r="J110" s="145"/>
      <c r="K110" s="145"/>
      <c r="L110" s="145"/>
      <c r="M110" s="145"/>
      <c r="N110" s="145"/>
    </row>
    <row r="111" spans="1:14" ht="13.2" x14ac:dyDescent="0.2">
      <c r="A111" s="186"/>
      <c r="B111" s="145"/>
      <c r="C111" s="145"/>
      <c r="D111" s="145"/>
      <c r="E111" s="145"/>
      <c r="F111" s="145"/>
      <c r="G111" s="145"/>
      <c r="H111" s="145"/>
      <c r="I111" s="145"/>
      <c r="J111" s="145"/>
      <c r="K111" s="145"/>
      <c r="L111" s="145"/>
      <c r="M111" s="145"/>
      <c r="N111" s="145"/>
    </row>
    <row r="112" spans="1:14" ht="13.2" x14ac:dyDescent="0.2">
      <c r="A112" s="186"/>
      <c r="B112" s="145"/>
      <c r="C112" s="145"/>
      <c r="D112" s="145"/>
      <c r="E112" s="145"/>
      <c r="F112" s="145"/>
      <c r="G112" s="145"/>
      <c r="H112" s="145"/>
      <c r="I112" s="145"/>
      <c r="J112" s="145"/>
      <c r="K112" s="145"/>
      <c r="L112" s="145"/>
      <c r="M112" s="145"/>
      <c r="N112" s="145"/>
    </row>
    <row r="113" spans="1:14" ht="13.2" x14ac:dyDescent="0.2">
      <c r="A113" s="186"/>
      <c r="B113" s="145"/>
      <c r="C113" s="145"/>
      <c r="D113" s="145"/>
      <c r="E113" s="145"/>
      <c r="F113" s="145"/>
      <c r="G113" s="145"/>
      <c r="H113" s="145"/>
      <c r="I113" s="145"/>
      <c r="J113" s="145"/>
      <c r="K113" s="145"/>
      <c r="L113" s="145"/>
      <c r="M113" s="145"/>
      <c r="N113" s="145"/>
    </row>
    <row r="114" spans="1:14" ht="13.2" x14ac:dyDescent="0.2">
      <c r="A114" s="186"/>
      <c r="B114" s="145"/>
      <c r="C114" s="145"/>
      <c r="D114" s="145"/>
      <c r="E114" s="145"/>
      <c r="F114" s="145"/>
      <c r="G114" s="145"/>
      <c r="H114" s="145"/>
      <c r="I114" s="145"/>
      <c r="J114" s="145"/>
      <c r="K114" s="145"/>
      <c r="L114" s="145"/>
      <c r="M114" s="145"/>
      <c r="N114" s="145"/>
    </row>
    <row r="115" spans="1:14" ht="13.2" x14ac:dyDescent="0.2">
      <c r="A115" s="186"/>
      <c r="B115" s="145"/>
      <c r="C115" s="145"/>
      <c r="D115" s="145"/>
      <c r="E115" s="145"/>
      <c r="F115" s="145"/>
      <c r="G115" s="145"/>
      <c r="H115" s="145"/>
      <c r="I115" s="145"/>
      <c r="J115" s="145"/>
      <c r="K115" s="145"/>
      <c r="L115" s="145"/>
      <c r="M115" s="145"/>
      <c r="N115" s="145"/>
    </row>
    <row r="116" spans="1:14" ht="13.2" x14ac:dyDescent="0.2">
      <c r="A116" s="186"/>
      <c r="B116" s="145"/>
      <c r="C116" s="145"/>
      <c r="D116" s="145"/>
      <c r="E116" s="145"/>
      <c r="F116" s="145"/>
      <c r="G116" s="145"/>
      <c r="H116" s="145"/>
      <c r="I116" s="145"/>
      <c r="J116" s="145"/>
      <c r="K116" s="145"/>
      <c r="L116" s="145"/>
      <c r="M116" s="145"/>
      <c r="N116" s="145"/>
    </row>
    <row r="117" spans="1:14" ht="13.2" x14ac:dyDescent="0.2">
      <c r="A117" s="186"/>
      <c r="B117" s="145"/>
      <c r="C117" s="145"/>
      <c r="D117" s="145"/>
      <c r="E117" s="145"/>
      <c r="F117" s="145"/>
      <c r="G117" s="145"/>
      <c r="H117" s="145"/>
      <c r="I117" s="145"/>
      <c r="J117" s="145"/>
      <c r="K117" s="145"/>
      <c r="L117" s="145"/>
      <c r="M117" s="145"/>
      <c r="N117" s="145"/>
    </row>
    <row r="118" spans="1:14" ht="13.2" x14ac:dyDescent="0.2">
      <c r="A118" s="186"/>
      <c r="B118" s="145"/>
      <c r="C118" s="145"/>
      <c r="D118" s="145"/>
      <c r="E118" s="145"/>
      <c r="F118" s="145"/>
      <c r="G118" s="145"/>
      <c r="H118" s="145"/>
      <c r="I118" s="145"/>
      <c r="J118" s="145"/>
      <c r="K118" s="145"/>
      <c r="L118" s="145"/>
      <c r="M118" s="145"/>
      <c r="N118" s="145"/>
    </row>
    <row r="119" spans="1:14" ht="13.2" x14ac:dyDescent="0.2">
      <c r="A119" s="186"/>
      <c r="B119" s="145"/>
      <c r="C119" s="145"/>
      <c r="D119" s="145"/>
      <c r="E119" s="145"/>
      <c r="F119" s="145"/>
      <c r="G119" s="145"/>
      <c r="H119" s="145"/>
      <c r="I119" s="145"/>
      <c r="J119" s="145"/>
      <c r="K119" s="145"/>
      <c r="L119" s="145"/>
      <c r="M119" s="145"/>
      <c r="N119" s="145"/>
    </row>
    <row r="120" spans="1:14" ht="13.2" x14ac:dyDescent="0.2">
      <c r="A120" s="186"/>
      <c r="B120" s="145"/>
      <c r="C120" s="145"/>
      <c r="D120" s="145"/>
      <c r="E120" s="145"/>
      <c r="F120" s="145"/>
      <c r="G120" s="145"/>
      <c r="H120" s="145"/>
      <c r="I120" s="145"/>
      <c r="J120" s="145"/>
      <c r="K120" s="145"/>
      <c r="L120" s="145"/>
      <c r="M120" s="145"/>
      <c r="N120" s="145"/>
    </row>
    <row r="121" spans="1:14" ht="13.2" x14ac:dyDescent="0.2">
      <c r="A121" s="186"/>
      <c r="B121" s="145"/>
      <c r="C121" s="145"/>
      <c r="D121" s="145"/>
      <c r="E121" s="145"/>
      <c r="F121" s="145"/>
      <c r="G121" s="145"/>
      <c r="H121" s="145"/>
      <c r="I121" s="145"/>
      <c r="J121" s="145"/>
      <c r="K121" s="145"/>
      <c r="L121" s="145"/>
      <c r="M121" s="145"/>
      <c r="N121" s="145"/>
    </row>
    <row r="122" spans="1:14" ht="13.2" x14ac:dyDescent="0.2">
      <c r="A122" s="186"/>
      <c r="B122" s="145"/>
      <c r="C122" s="145"/>
      <c r="D122" s="145"/>
      <c r="E122" s="145"/>
      <c r="F122" s="145"/>
      <c r="G122" s="145"/>
      <c r="H122" s="145"/>
      <c r="I122" s="145"/>
      <c r="J122" s="145"/>
      <c r="K122" s="145"/>
      <c r="L122" s="145"/>
      <c r="M122" s="145"/>
      <c r="N122" s="145"/>
    </row>
    <row r="123" spans="1:14" ht="13.2" x14ac:dyDescent="0.2">
      <c r="A123" s="186"/>
      <c r="B123" s="145"/>
      <c r="C123" s="145"/>
      <c r="D123" s="145"/>
      <c r="E123" s="145"/>
      <c r="F123" s="145"/>
      <c r="G123" s="145"/>
      <c r="H123" s="145"/>
      <c r="I123" s="145"/>
      <c r="J123" s="145"/>
      <c r="K123" s="145"/>
      <c r="L123" s="145"/>
      <c r="M123" s="145"/>
      <c r="N123" s="145"/>
    </row>
    <row r="124" spans="1:14" ht="13.2" x14ac:dyDescent="0.2">
      <c r="A124" s="186"/>
      <c r="B124" s="145"/>
      <c r="C124" s="145"/>
      <c r="D124" s="145"/>
      <c r="E124" s="145"/>
      <c r="F124" s="145"/>
      <c r="G124" s="145"/>
      <c r="H124" s="145"/>
      <c r="I124" s="145"/>
      <c r="J124" s="145"/>
      <c r="K124" s="145"/>
      <c r="L124" s="145"/>
      <c r="M124" s="145"/>
      <c r="N124" s="145"/>
    </row>
    <row r="125" spans="1:14" ht="13.2" x14ac:dyDescent="0.2">
      <c r="A125" s="186"/>
      <c r="B125" s="145"/>
      <c r="C125" s="145"/>
      <c r="D125" s="145"/>
      <c r="E125" s="145"/>
      <c r="F125" s="145"/>
      <c r="G125" s="145"/>
      <c r="H125" s="145"/>
      <c r="I125" s="145"/>
      <c r="J125" s="145"/>
      <c r="K125" s="145"/>
      <c r="L125" s="145"/>
      <c r="M125" s="145"/>
      <c r="N125" s="145"/>
    </row>
    <row r="126" spans="1:14" ht="155.4" customHeight="1" x14ac:dyDescent="0.2">
      <c r="A126" s="186"/>
      <c r="B126" s="145"/>
      <c r="C126" s="145"/>
      <c r="D126" s="145"/>
      <c r="E126" s="145"/>
      <c r="F126" s="145"/>
      <c r="G126" s="145"/>
      <c r="H126" s="145"/>
      <c r="I126" s="145"/>
      <c r="J126" s="145"/>
      <c r="K126" s="145"/>
      <c r="L126" s="145"/>
      <c r="M126" s="145"/>
      <c r="N126" s="145"/>
    </row>
    <row r="127" spans="1:14" ht="13.2" x14ac:dyDescent="0.2">
      <c r="A127" s="187" t="s">
        <v>125</v>
      </c>
      <c r="B127" s="145"/>
      <c r="C127" s="145"/>
      <c r="D127" s="145"/>
      <c r="E127" s="145"/>
      <c r="F127" s="145"/>
      <c r="G127" s="145"/>
      <c r="H127" s="145"/>
      <c r="I127" s="145"/>
      <c r="J127" s="145"/>
      <c r="K127" s="145"/>
      <c r="L127" s="145"/>
      <c r="M127" s="145"/>
      <c r="N127" s="145"/>
    </row>
    <row r="128" spans="1:14" ht="13.2" x14ac:dyDescent="0.2">
      <c r="A128" s="186"/>
      <c r="B128" s="145"/>
      <c r="C128" s="145"/>
      <c r="D128" s="145"/>
      <c r="E128" s="145"/>
      <c r="F128" s="145"/>
      <c r="G128" s="145"/>
      <c r="H128" s="145"/>
      <c r="I128" s="145"/>
      <c r="J128" s="145"/>
      <c r="K128" s="145"/>
      <c r="L128" s="145"/>
      <c r="M128" s="145"/>
      <c r="N128" s="145"/>
    </row>
    <row r="129" spans="1:14" ht="13.2" x14ac:dyDescent="0.2">
      <c r="A129" s="186"/>
      <c r="B129" s="145"/>
      <c r="C129" s="145"/>
      <c r="D129" s="145"/>
      <c r="E129" s="145"/>
      <c r="F129" s="145"/>
      <c r="G129" s="145"/>
      <c r="H129" s="145"/>
      <c r="I129" s="145"/>
      <c r="J129" s="145"/>
      <c r="K129" s="145"/>
      <c r="L129" s="145"/>
      <c r="M129" s="145"/>
      <c r="N129" s="145"/>
    </row>
    <row r="130" spans="1:14" ht="13.2" x14ac:dyDescent="0.2">
      <c r="A130" s="186"/>
      <c r="B130" s="145"/>
      <c r="C130" s="145"/>
      <c r="D130" s="145"/>
      <c r="E130" s="145"/>
      <c r="F130" s="145"/>
      <c r="G130" s="145"/>
      <c r="H130" s="145"/>
      <c r="I130" s="145"/>
      <c r="J130" s="145"/>
      <c r="K130" s="145"/>
      <c r="L130" s="145"/>
      <c r="M130" s="145"/>
      <c r="N130" s="145"/>
    </row>
    <row r="131" spans="1:14" ht="13.2" x14ac:dyDescent="0.2">
      <c r="A131" s="186"/>
      <c r="B131" s="145"/>
      <c r="C131" s="145"/>
      <c r="D131" s="145"/>
      <c r="E131" s="145"/>
      <c r="F131" s="145"/>
      <c r="G131" s="145"/>
      <c r="H131" s="145"/>
      <c r="I131" s="145"/>
      <c r="J131" s="145"/>
      <c r="K131" s="145"/>
      <c r="L131" s="145"/>
      <c r="M131" s="145"/>
      <c r="N131" s="145"/>
    </row>
    <row r="132" spans="1:14" ht="13.2" x14ac:dyDescent="0.2">
      <c r="A132" s="186"/>
      <c r="B132" s="145"/>
      <c r="C132" s="145"/>
      <c r="D132" s="145"/>
      <c r="E132" s="145"/>
      <c r="F132" s="145"/>
      <c r="G132" s="145"/>
      <c r="H132" s="145"/>
      <c r="I132" s="145"/>
      <c r="J132" s="145"/>
      <c r="K132" s="145"/>
      <c r="L132" s="145"/>
      <c r="M132" s="145"/>
      <c r="N132" s="145"/>
    </row>
    <row r="133" spans="1:14" ht="13.2" x14ac:dyDescent="0.2">
      <c r="A133" s="186"/>
      <c r="B133" s="145"/>
      <c r="C133" s="145"/>
      <c r="D133" s="145"/>
      <c r="E133" s="145"/>
      <c r="F133" s="145"/>
      <c r="G133" s="145"/>
      <c r="H133" s="145"/>
      <c r="I133" s="145"/>
      <c r="J133" s="145"/>
      <c r="K133" s="145"/>
      <c r="L133" s="145"/>
      <c r="M133" s="145"/>
      <c r="N133" s="145"/>
    </row>
    <row r="134" spans="1:14" ht="13.2" x14ac:dyDescent="0.2">
      <c r="A134" s="186"/>
      <c r="B134" s="145"/>
      <c r="C134" s="145"/>
      <c r="D134" s="145"/>
      <c r="E134" s="145"/>
      <c r="F134" s="145"/>
      <c r="G134" s="145"/>
      <c r="H134" s="145"/>
      <c r="I134" s="145"/>
      <c r="J134" s="145"/>
      <c r="K134" s="145"/>
      <c r="L134" s="145"/>
      <c r="M134" s="145"/>
      <c r="N134" s="145"/>
    </row>
    <row r="135" spans="1:14" ht="13.2" x14ac:dyDescent="0.2">
      <c r="A135" s="186"/>
      <c r="B135" s="145"/>
      <c r="C135" s="145"/>
      <c r="D135" s="145"/>
      <c r="E135" s="145"/>
      <c r="F135" s="145"/>
      <c r="G135" s="145"/>
      <c r="H135" s="145"/>
      <c r="I135" s="145"/>
      <c r="J135" s="145"/>
      <c r="K135" s="145"/>
      <c r="L135" s="145"/>
      <c r="M135" s="145"/>
      <c r="N135" s="145"/>
    </row>
    <row r="136" spans="1:14" ht="13.2" x14ac:dyDescent="0.2">
      <c r="A136" s="186"/>
      <c r="B136" s="145"/>
      <c r="C136" s="145"/>
      <c r="D136" s="145"/>
      <c r="E136" s="145"/>
      <c r="F136" s="145"/>
      <c r="G136" s="145"/>
      <c r="H136" s="145"/>
      <c r="I136" s="145"/>
      <c r="J136" s="145"/>
      <c r="K136" s="145"/>
      <c r="L136" s="145"/>
      <c r="M136" s="145"/>
      <c r="N136" s="145"/>
    </row>
    <row r="137" spans="1:14" ht="13.2" x14ac:dyDescent="0.2">
      <c r="A137" s="186"/>
      <c r="B137" s="145"/>
      <c r="C137" s="145"/>
      <c r="D137" s="145"/>
      <c r="E137" s="145"/>
      <c r="F137" s="145"/>
      <c r="G137" s="145"/>
      <c r="H137" s="145"/>
      <c r="I137" s="145"/>
      <c r="J137" s="145"/>
      <c r="K137" s="145"/>
      <c r="L137" s="145"/>
      <c r="M137" s="145"/>
      <c r="N137" s="145"/>
    </row>
    <row r="138" spans="1:14" ht="13.2" x14ac:dyDescent="0.2">
      <c r="A138" s="186"/>
      <c r="B138" s="145"/>
      <c r="C138" s="145"/>
      <c r="D138" s="145"/>
      <c r="E138" s="145"/>
      <c r="F138" s="145"/>
      <c r="G138" s="145"/>
      <c r="H138" s="145"/>
      <c r="I138" s="145"/>
      <c r="J138" s="145"/>
      <c r="K138" s="145"/>
      <c r="L138" s="145"/>
      <c r="M138" s="145"/>
      <c r="N138" s="145"/>
    </row>
    <row r="139" spans="1:14" ht="13.2" x14ac:dyDescent="0.2">
      <c r="A139" s="186"/>
      <c r="B139" s="145"/>
      <c r="C139" s="145"/>
      <c r="D139" s="145"/>
      <c r="E139" s="145"/>
      <c r="F139" s="145"/>
      <c r="G139" s="145"/>
      <c r="H139" s="145"/>
      <c r="I139" s="145"/>
      <c r="J139" s="145"/>
      <c r="K139" s="145"/>
      <c r="L139" s="145"/>
      <c r="M139" s="145"/>
      <c r="N139" s="145"/>
    </row>
    <row r="140" spans="1:14" ht="13.2" x14ac:dyDescent="0.2">
      <c r="A140" s="186"/>
      <c r="B140" s="145"/>
      <c r="C140" s="145"/>
      <c r="D140" s="145"/>
      <c r="E140" s="145"/>
      <c r="F140" s="145"/>
      <c r="G140" s="145"/>
      <c r="H140" s="145"/>
      <c r="I140" s="145"/>
      <c r="J140" s="145"/>
      <c r="K140" s="145"/>
      <c r="L140" s="145"/>
      <c r="M140" s="145"/>
      <c r="N140" s="145"/>
    </row>
    <row r="141" spans="1:14" ht="13.2" x14ac:dyDescent="0.2">
      <c r="A141" s="186"/>
      <c r="B141" s="145"/>
      <c r="C141" s="145"/>
      <c r="D141" s="145"/>
      <c r="E141" s="145"/>
      <c r="F141" s="145"/>
      <c r="G141" s="145"/>
      <c r="H141" s="145"/>
      <c r="I141" s="145"/>
      <c r="J141" s="145"/>
      <c r="K141" s="145"/>
      <c r="L141" s="145"/>
      <c r="M141" s="145"/>
      <c r="N141" s="145"/>
    </row>
    <row r="142" spans="1:14" ht="13.2" x14ac:dyDescent="0.2">
      <c r="A142" s="186"/>
      <c r="B142" s="145"/>
      <c r="C142" s="145"/>
      <c r="D142" s="145"/>
      <c r="E142" s="145"/>
      <c r="F142" s="145"/>
      <c r="G142" s="145"/>
      <c r="H142" s="145"/>
      <c r="I142" s="145"/>
      <c r="J142" s="145"/>
      <c r="K142" s="145"/>
      <c r="L142" s="145"/>
      <c r="M142" s="145"/>
      <c r="N142" s="145"/>
    </row>
    <row r="143" spans="1:14" ht="13.2" x14ac:dyDescent="0.2">
      <c r="A143" s="186"/>
      <c r="B143" s="145"/>
      <c r="C143" s="145"/>
      <c r="D143" s="145"/>
      <c r="E143" s="145"/>
      <c r="F143" s="145"/>
      <c r="G143" s="145"/>
      <c r="H143" s="145"/>
      <c r="I143" s="145"/>
      <c r="J143" s="145"/>
      <c r="K143" s="145"/>
      <c r="L143" s="145"/>
      <c r="M143" s="145"/>
      <c r="N143" s="145"/>
    </row>
    <row r="144" spans="1:14" ht="13.2" x14ac:dyDescent="0.2">
      <c r="A144" s="186"/>
      <c r="B144" s="145"/>
      <c r="C144" s="145"/>
      <c r="D144" s="145"/>
      <c r="E144" s="145"/>
      <c r="F144" s="145"/>
      <c r="G144" s="145"/>
      <c r="H144" s="145"/>
      <c r="I144" s="145"/>
      <c r="J144" s="145"/>
      <c r="K144" s="145"/>
      <c r="L144" s="145"/>
      <c r="M144" s="145"/>
      <c r="N144" s="145"/>
    </row>
    <row r="145" spans="1:14" ht="13.2" x14ac:dyDescent="0.2">
      <c r="A145" s="186"/>
      <c r="B145" s="145"/>
      <c r="C145" s="145"/>
      <c r="D145" s="145"/>
      <c r="E145" s="145"/>
      <c r="F145" s="145"/>
      <c r="G145" s="145"/>
      <c r="H145" s="145"/>
      <c r="I145" s="145"/>
      <c r="J145" s="145"/>
      <c r="K145" s="145"/>
      <c r="L145" s="145"/>
      <c r="M145" s="145"/>
      <c r="N145" s="145"/>
    </row>
    <row r="146" spans="1:14" ht="13.2" x14ac:dyDescent="0.2">
      <c r="A146" s="186"/>
      <c r="B146" s="145"/>
      <c r="C146" s="145"/>
      <c r="D146" s="145"/>
      <c r="E146" s="145"/>
      <c r="F146" s="145"/>
      <c r="G146" s="145"/>
      <c r="H146" s="145"/>
      <c r="I146" s="145"/>
      <c r="J146" s="145"/>
      <c r="K146" s="145"/>
      <c r="L146" s="145"/>
      <c r="M146" s="145"/>
      <c r="N146" s="145"/>
    </row>
    <row r="147" spans="1:14" ht="129" customHeight="1" x14ac:dyDescent="0.2">
      <c r="A147" s="186"/>
      <c r="B147" s="145"/>
      <c r="C147" s="145"/>
      <c r="D147" s="145"/>
      <c r="E147" s="145"/>
      <c r="F147" s="145"/>
      <c r="G147" s="145"/>
      <c r="H147" s="145"/>
      <c r="I147" s="145"/>
      <c r="J147" s="145"/>
      <c r="K147" s="145"/>
      <c r="L147" s="145"/>
      <c r="M147" s="145"/>
      <c r="N147" s="145"/>
    </row>
    <row r="148" spans="1:14" ht="129" hidden="1" customHeight="1" x14ac:dyDescent="0.2"/>
    <row r="149" spans="1:14" ht="129" hidden="1" customHeight="1" x14ac:dyDescent="0.2"/>
    <row r="150" spans="1:14" ht="129" hidden="1" customHeight="1" x14ac:dyDescent="0.2"/>
    <row r="151" spans="1:14" ht="25.8" customHeight="1" x14ac:dyDescent="0.2">
      <c r="A151" s="187" t="s">
        <v>126</v>
      </c>
    </row>
    <row r="152" spans="1:14" ht="19.2" customHeight="1" x14ac:dyDescent="0.2">
      <c r="A152" s="186"/>
    </row>
    <row r="153" spans="1:14" ht="16.2" customHeight="1" x14ac:dyDescent="0.2">
      <c r="A153" s="186"/>
    </row>
    <row r="154" spans="1:14" ht="26.4" customHeight="1" x14ac:dyDescent="0.2">
      <c r="A154" s="186"/>
    </row>
    <row r="155" spans="1:14" ht="13.2" x14ac:dyDescent="0.2">
      <c r="A155" s="186"/>
    </row>
    <row r="156" spans="1:14" ht="13.2" x14ac:dyDescent="0.2">
      <c r="A156" s="186"/>
    </row>
    <row r="157" spans="1:14" ht="13.2" x14ac:dyDescent="0.2">
      <c r="A157" s="186"/>
    </row>
    <row r="158" spans="1:14" ht="13.2" x14ac:dyDescent="0.2">
      <c r="A158" s="186"/>
    </row>
    <row r="159" spans="1:14" ht="13.2" x14ac:dyDescent="0.2">
      <c r="A159" s="186"/>
    </row>
    <row r="160" spans="1:14" ht="13.2" x14ac:dyDescent="0.2">
      <c r="A160" s="186"/>
    </row>
    <row r="161" spans="1:1" ht="13.2" x14ac:dyDescent="0.2">
      <c r="A161" s="186"/>
    </row>
    <row r="162" spans="1:1" ht="13.2" x14ac:dyDescent="0.2">
      <c r="A162" s="186"/>
    </row>
    <row r="163" spans="1:1" ht="13.2" x14ac:dyDescent="0.2">
      <c r="A163" s="186"/>
    </row>
    <row r="164" spans="1:1" ht="13.2" x14ac:dyDescent="0.2">
      <c r="A164" s="186"/>
    </row>
    <row r="165" spans="1:1" ht="13.2" x14ac:dyDescent="0.2">
      <c r="A165" s="186"/>
    </row>
    <row r="166" spans="1:1" ht="13.2" x14ac:dyDescent="0.2">
      <c r="A166" s="186"/>
    </row>
    <row r="167" spans="1:1" ht="13.2" x14ac:dyDescent="0.2">
      <c r="A167" s="186"/>
    </row>
    <row r="168" spans="1:1" ht="13.2" x14ac:dyDescent="0.2">
      <c r="A168" s="186"/>
    </row>
    <row r="169" spans="1:1" ht="13.2" x14ac:dyDescent="0.2">
      <c r="A169" s="186"/>
    </row>
    <row r="170" spans="1:1" ht="13.2" x14ac:dyDescent="0.2">
      <c r="A170" s="186"/>
    </row>
    <row r="171" spans="1:1" ht="85.2" customHeight="1" x14ac:dyDescent="0.2">
      <c r="A171" s="186"/>
    </row>
    <row r="172" spans="1:1" ht="13.2" x14ac:dyDescent="0.2">
      <c r="A172" s="187" t="s">
        <v>127</v>
      </c>
    </row>
    <row r="173" spans="1:1" ht="13.2" x14ac:dyDescent="0.2">
      <c r="A173" s="186"/>
    </row>
    <row r="174" spans="1:1" ht="13.2" x14ac:dyDescent="0.2">
      <c r="A174" s="186"/>
    </row>
    <row r="175" spans="1:1" ht="13.2" x14ac:dyDescent="0.2">
      <c r="A175" s="186"/>
    </row>
    <row r="176" spans="1:1" ht="13.2" x14ac:dyDescent="0.2">
      <c r="A176" s="186"/>
    </row>
    <row r="177" spans="1:1" ht="13.2" x14ac:dyDescent="0.2">
      <c r="A177" s="186"/>
    </row>
    <row r="178" spans="1:1" ht="13.2" x14ac:dyDescent="0.2">
      <c r="A178" s="186"/>
    </row>
    <row r="179" spans="1:1" ht="13.2" x14ac:dyDescent="0.2">
      <c r="A179" s="186"/>
    </row>
    <row r="180" spans="1:1" ht="13.2" x14ac:dyDescent="0.2">
      <c r="A180" s="186"/>
    </row>
    <row r="181" spans="1:1" ht="13.2" x14ac:dyDescent="0.2">
      <c r="A181" s="186"/>
    </row>
    <row r="182" spans="1:1" ht="13.2" x14ac:dyDescent="0.2">
      <c r="A182" s="186"/>
    </row>
    <row r="183" spans="1:1" ht="13.2" x14ac:dyDescent="0.2">
      <c r="A183" s="186"/>
    </row>
    <row r="184" spans="1:1" ht="13.2" x14ac:dyDescent="0.2">
      <c r="A184" s="186"/>
    </row>
    <row r="185" spans="1:1" ht="13.2" x14ac:dyDescent="0.2">
      <c r="A185" s="186"/>
    </row>
    <row r="186" spans="1:1" ht="13.2" x14ac:dyDescent="0.2">
      <c r="A186" s="186"/>
    </row>
    <row r="187" spans="1:1" ht="13.2" x14ac:dyDescent="0.2">
      <c r="A187" s="186"/>
    </row>
    <row r="188" spans="1:1" ht="13.2" x14ac:dyDescent="0.2">
      <c r="A188" s="186"/>
    </row>
    <row r="189" spans="1:1" ht="13.2" x14ac:dyDescent="0.2">
      <c r="A189" s="186"/>
    </row>
    <row r="190" spans="1:1" ht="13.2" x14ac:dyDescent="0.2">
      <c r="A190" s="186"/>
    </row>
    <row r="191" spans="1:1" ht="13.2" x14ac:dyDescent="0.2">
      <c r="A191" s="186"/>
    </row>
    <row r="192" spans="1:1" ht="109.8" customHeight="1" x14ac:dyDescent="0.2">
      <c r="A192" s="186"/>
    </row>
  </sheetData>
  <mergeCells count="16">
    <mergeCell ref="A172:A192"/>
    <mergeCell ref="A1:A21"/>
    <mergeCell ref="B1:N21"/>
    <mergeCell ref="A22:A42"/>
    <mergeCell ref="B22:N42"/>
    <mergeCell ref="A43:A63"/>
    <mergeCell ref="B43:N63"/>
    <mergeCell ref="A151:A171"/>
    <mergeCell ref="A127:A147"/>
    <mergeCell ref="B127:N147"/>
    <mergeCell ref="A64:A84"/>
    <mergeCell ref="B64:N84"/>
    <mergeCell ref="A85:A105"/>
    <mergeCell ref="B85:N105"/>
    <mergeCell ref="A106:A126"/>
    <mergeCell ref="B106:N126"/>
  </mergeCells>
  <phoneticPr fontId="2"/>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2C309-5D43-4B9C-A723-C0BCFA88483E}">
  <dimension ref="A1:J29"/>
  <sheetViews>
    <sheetView zoomScale="145" zoomScaleNormal="145" zoomScaleSheetLayoutView="100" workbookViewId="0">
      <selection activeCell="A12" sqref="A12:J19"/>
    </sheetView>
  </sheetViews>
  <sheetFormatPr defaultColWidth="9" defaultRowHeight="13.2" x14ac:dyDescent="0.2"/>
  <sheetData>
    <row r="1" spans="1:10" x14ac:dyDescent="0.2">
      <c r="A1" t="s">
        <v>0</v>
      </c>
    </row>
    <row r="2" spans="1:10" x14ac:dyDescent="0.2">
      <c r="A2" s="188" t="s">
        <v>130</v>
      </c>
      <c r="B2" s="189"/>
      <c r="C2" s="189"/>
      <c r="D2" s="189"/>
      <c r="E2" s="189"/>
      <c r="F2" s="189"/>
      <c r="G2" s="189"/>
      <c r="H2" s="189"/>
      <c r="I2" s="189"/>
      <c r="J2" s="189"/>
    </row>
    <row r="3" spans="1:10" x14ac:dyDescent="0.2">
      <c r="A3" s="189"/>
      <c r="B3" s="189"/>
      <c r="C3" s="189"/>
      <c r="D3" s="189"/>
      <c r="E3" s="189"/>
      <c r="F3" s="189"/>
      <c r="G3" s="189"/>
      <c r="H3" s="189"/>
      <c r="I3" s="189"/>
      <c r="J3" s="189"/>
    </row>
    <row r="4" spans="1:10" x14ac:dyDescent="0.2">
      <c r="A4" s="189"/>
      <c r="B4" s="189"/>
      <c r="C4" s="189"/>
      <c r="D4" s="189"/>
      <c r="E4" s="189"/>
      <c r="F4" s="189"/>
      <c r="G4" s="189"/>
      <c r="H4" s="189"/>
      <c r="I4" s="189"/>
      <c r="J4" s="189"/>
    </row>
    <row r="5" spans="1:10" x14ac:dyDescent="0.2">
      <c r="A5" s="189"/>
      <c r="B5" s="189"/>
      <c r="C5" s="189"/>
      <c r="D5" s="189"/>
      <c r="E5" s="189"/>
      <c r="F5" s="189"/>
      <c r="G5" s="189"/>
      <c r="H5" s="189"/>
      <c r="I5" s="189"/>
      <c r="J5" s="189"/>
    </row>
    <row r="6" spans="1:10" x14ac:dyDescent="0.2">
      <c r="A6" s="189"/>
      <c r="B6" s="189"/>
      <c r="C6" s="189"/>
      <c r="D6" s="189"/>
      <c r="E6" s="189"/>
      <c r="F6" s="189"/>
      <c r="G6" s="189"/>
      <c r="H6" s="189"/>
      <c r="I6" s="189"/>
      <c r="J6" s="189"/>
    </row>
    <row r="7" spans="1:10" x14ac:dyDescent="0.2">
      <c r="A7" s="189"/>
      <c r="B7" s="189"/>
      <c r="C7" s="189"/>
      <c r="D7" s="189"/>
      <c r="E7" s="189"/>
      <c r="F7" s="189"/>
      <c r="G7" s="189"/>
      <c r="H7" s="189"/>
      <c r="I7" s="189"/>
      <c r="J7" s="189"/>
    </row>
    <row r="8" spans="1:10" x14ac:dyDescent="0.2">
      <c r="A8" s="189"/>
      <c r="B8" s="189"/>
      <c r="C8" s="189"/>
      <c r="D8" s="189"/>
      <c r="E8" s="189"/>
      <c r="F8" s="189"/>
      <c r="G8" s="189"/>
      <c r="H8" s="189"/>
      <c r="I8" s="189"/>
      <c r="J8" s="189"/>
    </row>
    <row r="9" spans="1:10" x14ac:dyDescent="0.2">
      <c r="A9" s="189"/>
      <c r="B9" s="189"/>
      <c r="C9" s="189"/>
      <c r="D9" s="189"/>
      <c r="E9" s="189"/>
      <c r="F9" s="189"/>
      <c r="G9" s="189"/>
      <c r="H9" s="189"/>
      <c r="I9" s="189"/>
      <c r="J9" s="189"/>
    </row>
    <row r="11" spans="1:10" x14ac:dyDescent="0.2">
      <c r="A11" t="s">
        <v>1</v>
      </c>
    </row>
    <row r="12" spans="1:10" x14ac:dyDescent="0.2">
      <c r="A12" s="190" t="s">
        <v>132</v>
      </c>
      <c r="B12" s="191"/>
      <c r="C12" s="191"/>
      <c r="D12" s="191"/>
      <c r="E12" s="191"/>
      <c r="F12" s="191"/>
      <c r="G12" s="191"/>
      <c r="H12" s="191"/>
      <c r="I12" s="191"/>
      <c r="J12" s="191"/>
    </row>
    <row r="13" spans="1:10" x14ac:dyDescent="0.2">
      <c r="A13" s="191"/>
      <c r="B13" s="191"/>
      <c r="C13" s="191"/>
      <c r="D13" s="191"/>
      <c r="E13" s="191"/>
      <c r="F13" s="191"/>
      <c r="G13" s="191"/>
      <c r="H13" s="191"/>
      <c r="I13" s="191"/>
      <c r="J13" s="191"/>
    </row>
    <row r="14" spans="1:10" x14ac:dyDescent="0.2">
      <c r="A14" s="191"/>
      <c r="B14" s="191"/>
      <c r="C14" s="191"/>
      <c r="D14" s="191"/>
      <c r="E14" s="191"/>
      <c r="F14" s="191"/>
      <c r="G14" s="191"/>
      <c r="H14" s="191"/>
      <c r="I14" s="191"/>
      <c r="J14" s="191"/>
    </row>
    <row r="15" spans="1:10" x14ac:dyDescent="0.2">
      <c r="A15" s="191"/>
      <c r="B15" s="191"/>
      <c r="C15" s="191"/>
      <c r="D15" s="191"/>
      <c r="E15" s="191"/>
      <c r="F15" s="191"/>
      <c r="G15" s="191"/>
      <c r="H15" s="191"/>
      <c r="I15" s="191"/>
      <c r="J15" s="191"/>
    </row>
    <row r="16" spans="1:10" x14ac:dyDescent="0.2">
      <c r="A16" s="191"/>
      <c r="B16" s="191"/>
      <c r="C16" s="191"/>
      <c r="D16" s="191"/>
      <c r="E16" s="191"/>
      <c r="F16" s="191"/>
      <c r="G16" s="191"/>
      <c r="H16" s="191"/>
      <c r="I16" s="191"/>
      <c r="J16" s="191"/>
    </row>
    <row r="17" spans="1:10" x14ac:dyDescent="0.2">
      <c r="A17" s="191"/>
      <c r="B17" s="191"/>
      <c r="C17" s="191"/>
      <c r="D17" s="191"/>
      <c r="E17" s="191"/>
      <c r="F17" s="191"/>
      <c r="G17" s="191"/>
      <c r="H17" s="191"/>
      <c r="I17" s="191"/>
      <c r="J17" s="191"/>
    </row>
    <row r="18" spans="1:10" x14ac:dyDescent="0.2">
      <c r="A18" s="191"/>
      <c r="B18" s="191"/>
      <c r="C18" s="191"/>
      <c r="D18" s="191"/>
      <c r="E18" s="191"/>
      <c r="F18" s="191"/>
      <c r="G18" s="191"/>
      <c r="H18" s="191"/>
      <c r="I18" s="191"/>
      <c r="J18" s="191"/>
    </row>
    <row r="19" spans="1:10" x14ac:dyDescent="0.2">
      <c r="A19" s="191"/>
      <c r="B19" s="191"/>
      <c r="C19" s="191"/>
      <c r="D19" s="191"/>
      <c r="E19" s="191"/>
      <c r="F19" s="191"/>
      <c r="G19" s="191"/>
      <c r="H19" s="191"/>
      <c r="I19" s="191"/>
      <c r="J19" s="191"/>
    </row>
    <row r="21" spans="1:10" x14ac:dyDescent="0.2">
      <c r="A21" t="s">
        <v>2</v>
      </c>
    </row>
    <row r="22" spans="1:10" x14ac:dyDescent="0.2">
      <c r="A22" s="192" t="s">
        <v>131</v>
      </c>
      <c r="B22" s="192"/>
      <c r="C22" s="192"/>
      <c r="D22" s="192"/>
      <c r="E22" s="192"/>
      <c r="F22" s="192"/>
      <c r="G22" s="192"/>
      <c r="H22" s="192"/>
      <c r="I22" s="192"/>
      <c r="J22" s="192"/>
    </row>
    <row r="23" spans="1:10" x14ac:dyDescent="0.2">
      <c r="A23" s="192"/>
      <c r="B23" s="192"/>
      <c r="C23" s="192"/>
      <c r="D23" s="192"/>
      <c r="E23" s="192"/>
      <c r="F23" s="192"/>
      <c r="G23" s="192"/>
      <c r="H23" s="192"/>
      <c r="I23" s="192"/>
      <c r="J23" s="192"/>
    </row>
    <row r="24" spans="1:10" x14ac:dyDescent="0.2">
      <c r="A24" s="192"/>
      <c r="B24" s="192"/>
      <c r="C24" s="192"/>
      <c r="D24" s="192"/>
      <c r="E24" s="192"/>
      <c r="F24" s="192"/>
      <c r="G24" s="192"/>
      <c r="H24" s="192"/>
      <c r="I24" s="192"/>
      <c r="J24" s="192"/>
    </row>
    <row r="25" spans="1:10" x14ac:dyDescent="0.2">
      <c r="A25" s="192"/>
      <c r="B25" s="192"/>
      <c r="C25" s="192"/>
      <c r="D25" s="192"/>
      <c r="E25" s="192"/>
      <c r="F25" s="192"/>
      <c r="G25" s="192"/>
      <c r="H25" s="192"/>
      <c r="I25" s="192"/>
      <c r="J25" s="192"/>
    </row>
    <row r="26" spans="1:10" x14ac:dyDescent="0.2">
      <c r="A26" s="192"/>
      <c r="B26" s="192"/>
      <c r="C26" s="192"/>
      <c r="D26" s="192"/>
      <c r="E26" s="192"/>
      <c r="F26" s="192"/>
      <c r="G26" s="192"/>
      <c r="H26" s="192"/>
      <c r="I26" s="192"/>
      <c r="J26" s="192"/>
    </row>
    <row r="27" spans="1:10" x14ac:dyDescent="0.2">
      <c r="A27" s="192"/>
      <c r="B27" s="192"/>
      <c r="C27" s="192"/>
      <c r="D27" s="192"/>
      <c r="E27" s="192"/>
      <c r="F27" s="192"/>
      <c r="G27" s="192"/>
      <c r="H27" s="192"/>
      <c r="I27" s="192"/>
      <c r="J27" s="192"/>
    </row>
    <row r="28" spans="1:10" x14ac:dyDescent="0.2">
      <c r="A28" s="192"/>
      <c r="B28" s="192"/>
      <c r="C28" s="192"/>
      <c r="D28" s="192"/>
      <c r="E28" s="192"/>
      <c r="F28" s="192"/>
      <c r="G28" s="192"/>
      <c r="H28" s="192"/>
      <c r="I28" s="192"/>
      <c r="J28" s="192"/>
    </row>
    <row r="29" spans="1:10" x14ac:dyDescent="0.2">
      <c r="A29" s="192"/>
      <c r="B29" s="192"/>
      <c r="C29" s="192"/>
      <c r="D29" s="192"/>
      <c r="E29" s="192"/>
      <c r="F29" s="192"/>
      <c r="G29" s="192"/>
      <c r="H29" s="192"/>
      <c r="I29" s="192"/>
      <c r="J29" s="192"/>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FE50D-464F-41C2-B329-B58637B899DF}">
  <sheetPr>
    <tabColor rgb="FFFFC000"/>
  </sheetPr>
  <dimension ref="B2:BH196"/>
  <sheetViews>
    <sheetView tabSelected="1" zoomScale="102" zoomScaleNormal="102" workbookViewId="0">
      <pane ySplit="8" topLeftCell="A9" activePane="bottomLeft" state="frozen"/>
      <selection pane="bottomLeft" activeCell="X7" sqref="X7"/>
    </sheetView>
  </sheetViews>
  <sheetFormatPr defaultRowHeight="13.2" x14ac:dyDescent="0.2"/>
  <cols>
    <col min="1" max="1" width="2.88671875" customWidth="1"/>
    <col min="2" max="12" width="6.6640625" customWidth="1"/>
    <col min="13" max="13" width="9.21875" bestFit="1" customWidth="1"/>
    <col min="14" max="18" width="6.6640625" customWidth="1"/>
    <col min="22" max="22" width="10.88671875" style="23" hidden="1" customWidth="1"/>
    <col min="23" max="23" width="0" hidden="1" customWidth="1"/>
    <col min="24" max="24" width="52" customWidth="1"/>
  </cols>
  <sheetData>
    <row r="2" spans="2:60" x14ac:dyDescent="0.2">
      <c r="B2" s="141" t="s">
        <v>5</v>
      </c>
      <c r="C2" s="141"/>
      <c r="D2" s="143" t="s">
        <v>48</v>
      </c>
      <c r="E2" s="143"/>
      <c r="F2" s="141" t="s">
        <v>6</v>
      </c>
      <c r="G2" s="141"/>
      <c r="H2" s="145" t="s">
        <v>106</v>
      </c>
      <c r="I2" s="145"/>
      <c r="J2" s="141" t="s">
        <v>7</v>
      </c>
      <c r="K2" s="141"/>
      <c r="L2" s="142">
        <v>1000000</v>
      </c>
      <c r="M2" s="143"/>
      <c r="N2" s="141" t="s">
        <v>8</v>
      </c>
      <c r="O2" s="141"/>
      <c r="P2" s="144">
        <f>SUM(L2+D4)</f>
        <v>34929227.837037742</v>
      </c>
      <c r="Q2" s="145"/>
      <c r="R2" s="1"/>
      <c r="S2" s="1"/>
      <c r="T2" s="1"/>
    </row>
    <row r="3" spans="2:60" ht="57" customHeight="1" x14ac:dyDescent="0.2">
      <c r="B3" s="141" t="s">
        <v>9</v>
      </c>
      <c r="C3" s="141"/>
      <c r="D3" s="146" t="s">
        <v>133</v>
      </c>
      <c r="E3" s="146"/>
      <c r="F3" s="146"/>
      <c r="G3" s="146"/>
      <c r="H3" s="146"/>
      <c r="I3" s="146"/>
      <c r="J3" s="141" t="s">
        <v>10</v>
      </c>
      <c r="K3" s="141"/>
      <c r="L3" s="146" t="s">
        <v>112</v>
      </c>
      <c r="M3" s="147"/>
      <c r="N3" s="147"/>
      <c r="O3" s="147"/>
      <c r="P3" s="147"/>
      <c r="Q3" s="147"/>
      <c r="R3" s="1"/>
      <c r="S3" s="193" t="s">
        <v>158</v>
      </c>
      <c r="T3" s="194"/>
      <c r="U3" s="194"/>
      <c r="V3" s="194"/>
      <c r="W3" s="194"/>
      <c r="X3" s="194"/>
      <c r="Y3" s="194"/>
    </row>
    <row r="4" spans="2:60" x14ac:dyDescent="0.2">
      <c r="B4" s="141" t="s">
        <v>11</v>
      </c>
      <c r="C4" s="141"/>
      <c r="D4" s="148">
        <f>SUM($R$9:$S$993)</f>
        <v>33929227.837037742</v>
      </c>
      <c r="E4" s="148"/>
      <c r="F4" s="141" t="s">
        <v>12</v>
      </c>
      <c r="G4" s="141"/>
      <c r="H4" s="149">
        <f>SUM($T$9:$U$108)</f>
        <v>3413.9000000000124</v>
      </c>
      <c r="I4" s="145"/>
      <c r="J4" s="150" t="s">
        <v>13</v>
      </c>
      <c r="K4" s="150"/>
      <c r="L4" s="144">
        <f>MAX($C$9:$D$990)-C9</f>
        <v>60830121.892276958</v>
      </c>
      <c r="M4" s="144"/>
      <c r="N4" s="150" t="s">
        <v>14</v>
      </c>
      <c r="O4" s="150"/>
      <c r="P4" s="148">
        <f>SUMIF(R9:S990,"&lt;0",R9:S990)</f>
        <v>-59572653.595351063</v>
      </c>
      <c r="Q4" s="148"/>
      <c r="R4" s="1"/>
      <c r="S4" s="1"/>
      <c r="T4" s="1"/>
    </row>
    <row r="5" spans="2:60" x14ac:dyDescent="0.2">
      <c r="B5" s="132" t="s">
        <v>15</v>
      </c>
      <c r="C5" s="131">
        <f>COUNTIF($R$9:$R$990,"&gt;0")</f>
        <v>54</v>
      </c>
      <c r="D5" s="130" t="s">
        <v>16</v>
      </c>
      <c r="E5" s="16">
        <f>COUNTIF($R$9:$R$990,"&lt;0")</f>
        <v>70</v>
      </c>
      <c r="F5" s="130" t="s">
        <v>17</v>
      </c>
      <c r="G5" s="131">
        <f>COUNTIF($R$9:$R$990,"=0")</f>
        <v>0</v>
      </c>
      <c r="H5" s="130" t="s">
        <v>18</v>
      </c>
      <c r="I5" s="3">
        <f>C5/SUM(C5,E5,G5)</f>
        <v>0.43548387096774194</v>
      </c>
      <c r="J5" s="151" t="s">
        <v>19</v>
      </c>
      <c r="K5" s="141"/>
      <c r="L5" s="152">
        <v>9</v>
      </c>
      <c r="M5" s="153"/>
      <c r="N5" s="18" t="s">
        <v>20</v>
      </c>
      <c r="O5" s="9"/>
      <c r="P5" s="152">
        <v>12</v>
      </c>
      <c r="Q5" s="153"/>
      <c r="R5" s="1"/>
      <c r="S5" s="1"/>
      <c r="T5" s="1"/>
    </row>
    <row r="6" spans="2:60" x14ac:dyDescent="0.2">
      <c r="B6" s="11"/>
      <c r="C6" s="14"/>
      <c r="D6" s="15"/>
      <c r="E6" s="12"/>
      <c r="F6" s="11"/>
      <c r="G6" s="12"/>
      <c r="H6" s="11"/>
      <c r="I6" s="17"/>
      <c r="J6" s="11"/>
      <c r="K6" s="11"/>
      <c r="L6" s="12"/>
      <c r="M6" s="12"/>
      <c r="N6" s="13"/>
      <c r="O6" s="13"/>
      <c r="P6" s="10"/>
      <c r="Q6" s="133"/>
      <c r="R6" s="1"/>
      <c r="S6" s="1"/>
      <c r="T6" s="1"/>
    </row>
    <row r="7" spans="2:60" x14ac:dyDescent="0.2">
      <c r="B7" s="154" t="s">
        <v>21</v>
      </c>
      <c r="C7" s="156" t="s">
        <v>22</v>
      </c>
      <c r="D7" s="157"/>
      <c r="E7" s="160" t="s">
        <v>23</v>
      </c>
      <c r="F7" s="161"/>
      <c r="G7" s="161"/>
      <c r="H7" s="161"/>
      <c r="I7" s="162"/>
      <c r="J7" s="163" t="s">
        <v>24</v>
      </c>
      <c r="K7" s="164"/>
      <c r="L7" s="165"/>
      <c r="M7" s="166" t="s">
        <v>25</v>
      </c>
      <c r="N7" s="167" t="s">
        <v>26</v>
      </c>
      <c r="O7" s="168"/>
      <c r="P7" s="168"/>
      <c r="Q7" s="169"/>
      <c r="R7" s="170" t="s">
        <v>27</v>
      </c>
      <c r="S7" s="170"/>
      <c r="T7" s="170"/>
      <c r="U7" s="170"/>
    </row>
    <row r="8" spans="2:60" x14ac:dyDescent="0.2">
      <c r="B8" s="155"/>
      <c r="C8" s="158"/>
      <c r="D8" s="159"/>
      <c r="E8" s="19" t="s">
        <v>28</v>
      </c>
      <c r="F8" s="19" t="s">
        <v>29</v>
      </c>
      <c r="G8" s="19" t="s">
        <v>30</v>
      </c>
      <c r="H8" s="171" t="s">
        <v>31</v>
      </c>
      <c r="I8" s="162"/>
      <c r="J8" s="4" t="s">
        <v>32</v>
      </c>
      <c r="K8" s="172" t="s">
        <v>33</v>
      </c>
      <c r="L8" s="165"/>
      <c r="M8" s="166"/>
      <c r="N8" s="5" t="s">
        <v>28</v>
      </c>
      <c r="O8" s="5" t="s">
        <v>29</v>
      </c>
      <c r="P8" s="173" t="s">
        <v>31</v>
      </c>
      <c r="Q8" s="169"/>
      <c r="R8" s="170" t="s">
        <v>34</v>
      </c>
      <c r="S8" s="170"/>
      <c r="T8" s="170" t="s">
        <v>32</v>
      </c>
      <c r="U8" s="170"/>
    </row>
    <row r="9" spans="2:60" x14ac:dyDescent="0.2">
      <c r="B9" s="134">
        <v>1</v>
      </c>
      <c r="C9" s="174">
        <v>1000000</v>
      </c>
      <c r="D9" s="174"/>
      <c r="E9" s="134">
        <v>2005</v>
      </c>
      <c r="F9" s="8">
        <v>43478</v>
      </c>
      <c r="G9" s="134" t="s">
        <v>3</v>
      </c>
      <c r="H9" s="175">
        <v>1.32199</v>
      </c>
      <c r="I9" s="175"/>
      <c r="J9" s="134">
        <v>32.200000000000003</v>
      </c>
      <c r="K9" s="174">
        <f>IF(J9="","",C9*0.03)</f>
        <v>30000</v>
      </c>
      <c r="L9" s="174"/>
      <c r="M9" s="6">
        <f>IF(J9="","",(K9/J9)/LOOKUP(RIGHT($D$2,3),定数!$A$6:$A$13,定数!$B$6:$B$13))</f>
        <v>7.7639751552795024</v>
      </c>
      <c r="N9" s="134">
        <v>2005</v>
      </c>
      <c r="O9" s="8">
        <v>43483</v>
      </c>
      <c r="P9" s="175">
        <v>1.3044100000000001</v>
      </c>
      <c r="Q9" s="175"/>
      <c r="R9" s="176">
        <f>IF(P9="","",T9*M9*LOOKUP(RIGHT($D$2,3),定数!$A$6:$A$13,定数!$B$6:$B$13))</f>
        <v>163788.81987577572</v>
      </c>
      <c r="S9" s="176"/>
      <c r="T9" s="177">
        <f>IF(P9="","",IF(G9="買",(P9-H9),(H9-P9))*IF(RIGHT($D$2,3)="JPY",100,10000))</f>
        <v>175.7999999999993</v>
      </c>
      <c r="U9" s="177"/>
      <c r="V9" s="66"/>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row>
    <row r="10" spans="2:60" x14ac:dyDescent="0.2">
      <c r="B10" s="134">
        <v>2</v>
      </c>
      <c r="C10" s="174">
        <f>IF(R9="","",C9+R9)</f>
        <v>1163788.8198757758</v>
      </c>
      <c r="D10" s="174"/>
      <c r="E10" s="135">
        <v>2005</v>
      </c>
      <c r="F10" s="8">
        <v>43496</v>
      </c>
      <c r="G10" s="134" t="s">
        <v>4</v>
      </c>
      <c r="H10" s="175">
        <v>1.3040099999999999</v>
      </c>
      <c r="I10" s="175"/>
      <c r="J10" s="134">
        <v>20.2</v>
      </c>
      <c r="K10" s="174">
        <f t="shared" ref="K10:K73" si="0">IF(J10="","",C10*0.03)</f>
        <v>34913.664596273273</v>
      </c>
      <c r="L10" s="174"/>
      <c r="M10" s="6">
        <f>IF(J10="","",(K10/J10)/LOOKUP(RIGHT($D$2,3),定数!$A$6:$A$13,定数!$B$6:$B$13))</f>
        <v>14.403326978660592</v>
      </c>
      <c r="N10" s="135">
        <v>2005</v>
      </c>
      <c r="O10" s="8">
        <v>43497</v>
      </c>
      <c r="P10" s="175">
        <v>1.30199</v>
      </c>
      <c r="Q10" s="175"/>
      <c r="R10" s="176">
        <f>IF(P10="","",T10*M10*LOOKUP(RIGHT($D$2,3),定数!$A$6:$A$13,定数!$B$6:$B$13))</f>
        <v>-34913.66459627173</v>
      </c>
      <c r="S10" s="176"/>
      <c r="T10" s="177">
        <f t="shared" ref="T10:T73" si="1">IF(P10="","",IF(G10="買",(P10-H10),(H10-P10))*IF(RIGHT($D$2,3)="JPY",100,10000))</f>
        <v>-20.199999999999108</v>
      </c>
      <c r="U10" s="177"/>
      <c r="V10" s="68"/>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row>
    <row r="11" spans="2:60" x14ac:dyDescent="0.2">
      <c r="B11" s="134">
        <v>3</v>
      </c>
      <c r="C11" s="174">
        <f>IF(R10="","",C10+R10)</f>
        <v>1128875.1552795041</v>
      </c>
      <c r="D11" s="174"/>
      <c r="E11" s="135">
        <v>2005</v>
      </c>
      <c r="F11" s="8">
        <v>43500</v>
      </c>
      <c r="G11" s="134" t="s">
        <v>3</v>
      </c>
      <c r="H11" s="175">
        <v>1.29369</v>
      </c>
      <c r="I11" s="175"/>
      <c r="J11" s="134">
        <v>29.2</v>
      </c>
      <c r="K11" s="174">
        <f t="shared" si="0"/>
        <v>33866.254658385122</v>
      </c>
      <c r="L11" s="174"/>
      <c r="M11" s="6">
        <f>IF(J11="","",(K11/J11)/LOOKUP(RIGHT($D$2,3),定数!$A$6:$A$13,定数!$B$6:$B$13))</f>
        <v>9.6650270143793158</v>
      </c>
      <c r="N11" s="135">
        <v>2005</v>
      </c>
      <c r="O11" s="8">
        <v>43504</v>
      </c>
      <c r="P11" s="175">
        <v>1.2777099999999999</v>
      </c>
      <c r="Q11" s="175"/>
      <c r="R11" s="176">
        <f>IF(P11="","",T11*M11*LOOKUP(RIGHT($D$2,3),定数!$A$6:$A$13,定数!$B$6:$B$13))</f>
        <v>185336.558027739</v>
      </c>
      <c r="S11" s="176"/>
      <c r="T11" s="177">
        <f t="shared" si="1"/>
        <v>159.80000000000106</v>
      </c>
      <c r="U11" s="177"/>
      <c r="V11" s="68"/>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row>
    <row r="12" spans="2:60" x14ac:dyDescent="0.2">
      <c r="B12" s="134">
        <v>4</v>
      </c>
      <c r="C12" s="174">
        <f t="shared" ref="C12:C75" si="2">IF(R11="","",C11+R11)</f>
        <v>1314211.7133072431</v>
      </c>
      <c r="D12" s="174"/>
      <c r="E12" s="135">
        <v>2005</v>
      </c>
      <c r="F12" s="8">
        <v>43506</v>
      </c>
      <c r="G12" s="134" t="s">
        <v>4</v>
      </c>
      <c r="H12" s="175">
        <v>1.2813099999999999</v>
      </c>
      <c r="I12" s="175"/>
      <c r="J12" s="134">
        <v>11.2</v>
      </c>
      <c r="K12" s="174">
        <f t="shared" si="0"/>
        <v>39426.351399217288</v>
      </c>
      <c r="L12" s="174"/>
      <c r="M12" s="6">
        <f>IF(J12="","",(K12/J12)/LOOKUP(RIGHT($D$2,3),定数!$A$6:$A$13,定数!$B$6:$B$13))</f>
        <v>29.335082886322386</v>
      </c>
      <c r="N12" s="135">
        <v>2005</v>
      </c>
      <c r="O12" s="8">
        <v>43506</v>
      </c>
      <c r="P12" s="175">
        <v>1.2801899999999999</v>
      </c>
      <c r="Q12" s="175"/>
      <c r="R12" s="176">
        <f>IF(P12="","",T12*M12*LOOKUP(RIGHT($D$2,3),定数!$A$6:$A$13,定数!$B$6:$B$13))</f>
        <v>-39426.351399217638</v>
      </c>
      <c r="S12" s="176"/>
      <c r="T12" s="177">
        <f t="shared" si="1"/>
        <v>-11.200000000000099</v>
      </c>
      <c r="U12" s="177"/>
      <c r="V12" s="68"/>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row>
    <row r="13" spans="2:60" x14ac:dyDescent="0.2">
      <c r="B13" s="134">
        <v>5</v>
      </c>
      <c r="C13" s="174">
        <f t="shared" si="2"/>
        <v>1274785.3619080253</v>
      </c>
      <c r="D13" s="174"/>
      <c r="E13" s="135">
        <v>2005</v>
      </c>
      <c r="F13" s="8">
        <v>43525</v>
      </c>
      <c r="G13" s="134" t="s">
        <v>3</v>
      </c>
      <c r="H13" s="175">
        <v>1.32019</v>
      </c>
      <c r="I13" s="175"/>
      <c r="J13" s="134">
        <v>22.2</v>
      </c>
      <c r="K13" s="174">
        <f t="shared" si="0"/>
        <v>38243.560857240758</v>
      </c>
      <c r="L13" s="174"/>
      <c r="M13" s="6">
        <f>IF(J13="","",(K13/J13)/LOOKUP(RIGHT($D$2,3),定数!$A$6:$A$13,定数!$B$6:$B$13))</f>
        <v>14.355691012477763</v>
      </c>
      <c r="N13" s="135">
        <v>2005</v>
      </c>
      <c r="O13" s="8">
        <v>43527</v>
      </c>
      <c r="P13" s="175">
        <v>1.3136099999999999</v>
      </c>
      <c r="Q13" s="175"/>
      <c r="R13" s="176">
        <f>IF(P13="","",T13*M13*LOOKUP(RIGHT($D$2,3),定数!$A$6:$A$13,定数!$B$6:$B$13))</f>
        <v>113352.53623452493</v>
      </c>
      <c r="S13" s="176"/>
      <c r="T13" s="177">
        <f t="shared" si="1"/>
        <v>65.800000000000296</v>
      </c>
      <c r="U13" s="177"/>
      <c r="V13" s="68"/>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row>
    <row r="14" spans="2:60" x14ac:dyDescent="0.2">
      <c r="B14" s="134">
        <v>6</v>
      </c>
      <c r="C14" s="174">
        <f t="shared" si="2"/>
        <v>1388137.8981425504</v>
      </c>
      <c r="D14" s="174"/>
      <c r="E14" s="135">
        <v>2005</v>
      </c>
      <c r="F14" s="8">
        <v>43532</v>
      </c>
      <c r="G14" s="134" t="s">
        <v>4</v>
      </c>
      <c r="H14" s="175">
        <v>1.3238099999999999</v>
      </c>
      <c r="I14" s="175"/>
      <c r="J14" s="134">
        <v>25.2</v>
      </c>
      <c r="K14" s="174">
        <f t="shared" si="0"/>
        <v>41644.136944276506</v>
      </c>
      <c r="L14" s="174"/>
      <c r="M14" s="6">
        <f>IF(J14="","",(K14/J14)/LOOKUP(RIGHT($D$2,3),定数!$A$6:$A$13,定数!$B$6:$B$13))</f>
        <v>13.771209306969745</v>
      </c>
      <c r="N14" s="135">
        <v>2005</v>
      </c>
      <c r="O14" s="8">
        <v>43535</v>
      </c>
      <c r="P14" s="175">
        <v>1.33969</v>
      </c>
      <c r="Q14" s="175"/>
      <c r="R14" s="176">
        <f>IF(P14="","",T14*M14*LOOKUP(RIGHT($D$2,3),定数!$A$6:$A$13,定数!$B$6:$B$13))</f>
        <v>262424.16455361736</v>
      </c>
      <c r="S14" s="176"/>
      <c r="T14" s="177">
        <f t="shared" si="1"/>
        <v>158.80000000000115</v>
      </c>
      <c r="U14" s="177"/>
      <c r="V14" s="68"/>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row>
    <row r="15" spans="2:60" x14ac:dyDescent="0.2">
      <c r="B15" s="134">
        <v>7</v>
      </c>
      <c r="C15" s="174">
        <f t="shared" si="2"/>
        <v>1650562.0626961677</v>
      </c>
      <c r="D15" s="174"/>
      <c r="E15" s="135">
        <v>2005</v>
      </c>
      <c r="F15" s="8">
        <v>43541</v>
      </c>
      <c r="G15" s="134" t="s">
        <v>3</v>
      </c>
      <c r="H15" s="175">
        <v>1.33819</v>
      </c>
      <c r="I15" s="175"/>
      <c r="J15" s="135">
        <v>21.2</v>
      </c>
      <c r="K15" s="174">
        <f t="shared" si="0"/>
        <v>49516.86188088503</v>
      </c>
      <c r="L15" s="174"/>
      <c r="M15" s="6">
        <f>IF(J15="","",(K15/J15)/LOOKUP(RIGHT($D$2,3),定数!$A$6:$A$13,定数!$B$6:$B$13))</f>
        <v>19.464175267643487</v>
      </c>
      <c r="N15" s="135">
        <v>2005</v>
      </c>
      <c r="O15" s="8">
        <v>43541</v>
      </c>
      <c r="P15" s="175">
        <v>1.3368100000000001</v>
      </c>
      <c r="Q15" s="175"/>
      <c r="R15" s="176">
        <f>IF(P15="","",T15*M15*LOOKUP(RIGHT($D$2,3),定数!$A$6:$A$13,定数!$B$6:$B$13))</f>
        <v>32232.674243216137</v>
      </c>
      <c r="S15" s="176"/>
      <c r="T15" s="177">
        <f t="shared" si="1"/>
        <v>13.799999999999368</v>
      </c>
      <c r="U15" s="177"/>
      <c r="V15" s="68"/>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row>
    <row r="16" spans="2:60" x14ac:dyDescent="0.2">
      <c r="B16" s="134">
        <v>8</v>
      </c>
      <c r="C16" s="174">
        <f t="shared" si="2"/>
        <v>1682794.7369393839</v>
      </c>
      <c r="D16" s="174"/>
      <c r="E16" s="135">
        <v>2005</v>
      </c>
      <c r="F16" s="8">
        <v>43545</v>
      </c>
      <c r="G16" s="134" t="s">
        <v>3</v>
      </c>
      <c r="H16" s="175">
        <v>1.3211900000000001</v>
      </c>
      <c r="I16" s="175"/>
      <c r="J16" s="135">
        <v>62.2</v>
      </c>
      <c r="K16" s="174">
        <f t="shared" si="0"/>
        <v>50483.842108181518</v>
      </c>
      <c r="L16" s="174"/>
      <c r="M16" s="6">
        <f>IF(J16="","",(K16/J16)/LOOKUP(RIGHT($D$2,3),定数!$A$6:$A$13,定数!$B$6:$B$13))</f>
        <v>6.7636444410746934</v>
      </c>
      <c r="N16" s="135">
        <v>2005</v>
      </c>
      <c r="O16" s="8">
        <v>43553</v>
      </c>
      <c r="P16" s="175">
        <v>1.29331</v>
      </c>
      <c r="Q16" s="175"/>
      <c r="R16" s="176">
        <f>IF(P16="","",T16*M16*LOOKUP(RIGHT($D$2,3),定数!$A$6:$A$13,定数!$B$6:$B$13))</f>
        <v>226284.48842059597</v>
      </c>
      <c r="S16" s="176"/>
      <c r="T16" s="177">
        <f t="shared" si="1"/>
        <v>278.80000000000126</v>
      </c>
      <c r="U16" s="177"/>
      <c r="V16" s="68"/>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row>
    <row r="17" spans="2:60" x14ac:dyDescent="0.2">
      <c r="B17" s="134">
        <v>9</v>
      </c>
      <c r="C17" s="174">
        <f t="shared" si="2"/>
        <v>1909079.2253599798</v>
      </c>
      <c r="D17" s="174"/>
      <c r="E17" s="135">
        <v>2005</v>
      </c>
      <c r="F17" s="8">
        <v>43559</v>
      </c>
      <c r="G17" s="134" t="s">
        <v>3</v>
      </c>
      <c r="H17" s="175">
        <v>1.28739</v>
      </c>
      <c r="I17" s="175"/>
      <c r="J17" s="135">
        <v>22.2</v>
      </c>
      <c r="K17" s="174">
        <f t="shared" si="0"/>
        <v>57272.376760799394</v>
      </c>
      <c r="L17" s="174"/>
      <c r="M17" s="6">
        <f>IF(J17="","",(K17/J17)/LOOKUP(RIGHT($D$2,3),定数!$A$6:$A$13,定数!$B$6:$B$13))</f>
        <v>21.498639925225</v>
      </c>
      <c r="N17" s="135">
        <v>2005</v>
      </c>
      <c r="O17" s="8">
        <v>43560</v>
      </c>
      <c r="P17" s="175">
        <v>1.28531</v>
      </c>
      <c r="Q17" s="175"/>
      <c r="R17" s="176">
        <f>IF(P17="","",T17*M17*LOOKUP(RIGHT($D$2,3),定数!$A$6:$A$13,定数!$B$6:$B$13))</f>
        <v>53660.605253363705</v>
      </c>
      <c r="S17" s="176"/>
      <c r="T17" s="177">
        <f t="shared" si="1"/>
        <v>20.800000000000818</v>
      </c>
      <c r="U17" s="177"/>
      <c r="V17" s="68"/>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row>
    <row r="18" spans="2:60" x14ac:dyDescent="0.2">
      <c r="B18" s="134">
        <v>10</v>
      </c>
      <c r="C18" s="174">
        <f t="shared" si="2"/>
        <v>1962739.8306133435</v>
      </c>
      <c r="D18" s="174"/>
      <c r="E18" s="135">
        <v>2005</v>
      </c>
      <c r="F18" s="8">
        <v>43566</v>
      </c>
      <c r="G18" s="134" t="s">
        <v>4</v>
      </c>
      <c r="H18" s="175">
        <v>1.29731</v>
      </c>
      <c r="I18" s="175"/>
      <c r="J18" s="135">
        <v>29.2</v>
      </c>
      <c r="K18" s="174">
        <f t="shared" si="0"/>
        <v>58882.194918400302</v>
      </c>
      <c r="L18" s="174"/>
      <c r="M18" s="6">
        <f>IF(J18="","",(K18/J18)/LOOKUP(RIGHT($D$2,3),定数!$A$6:$A$13,定数!$B$6:$B$13))</f>
        <v>16.804279371689585</v>
      </c>
      <c r="N18" s="135">
        <v>2005</v>
      </c>
      <c r="O18" s="8">
        <v>43567</v>
      </c>
      <c r="P18" s="175">
        <v>1.29739</v>
      </c>
      <c r="Q18" s="175"/>
      <c r="R18" s="176">
        <f>IF(P18="","",T18*M18*LOOKUP(RIGHT($D$2,3),定数!$A$6:$A$13,定数!$B$6:$B$13))</f>
        <v>1613.2108196838135</v>
      </c>
      <c r="S18" s="176"/>
      <c r="T18" s="177">
        <f t="shared" si="1"/>
        <v>0.80000000000080007</v>
      </c>
      <c r="U18" s="177"/>
      <c r="V18" s="68"/>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row>
    <row r="19" spans="2:60" x14ac:dyDescent="0.2">
      <c r="B19" s="134">
        <v>11</v>
      </c>
      <c r="C19" s="174">
        <f t="shared" si="2"/>
        <v>1964353.0414330272</v>
      </c>
      <c r="D19" s="174"/>
      <c r="E19" s="135">
        <v>2005</v>
      </c>
      <c r="F19" s="8">
        <v>43589</v>
      </c>
      <c r="G19" s="134" t="s">
        <v>4</v>
      </c>
      <c r="H19" s="175">
        <v>1.28881</v>
      </c>
      <c r="I19" s="175"/>
      <c r="J19" s="135">
        <v>12.2</v>
      </c>
      <c r="K19" s="174">
        <f t="shared" si="0"/>
        <v>58930.591242990813</v>
      </c>
      <c r="L19" s="174"/>
      <c r="M19" s="6">
        <f>IF(J19="","",(K19/J19)/LOOKUP(RIGHT($D$2,3),定数!$A$6:$A$13,定数!$B$6:$B$13))</f>
        <v>40.253136094939087</v>
      </c>
      <c r="N19" s="135">
        <v>2005</v>
      </c>
      <c r="O19" s="8" t="s">
        <v>134</v>
      </c>
      <c r="P19" s="175">
        <v>1.2947900000000001</v>
      </c>
      <c r="Q19" s="175"/>
      <c r="R19" s="176">
        <f>IF(P19="","",T19*M19*LOOKUP(RIGHT($D$2,3),定数!$A$6:$A$13,定数!$B$6:$B$13))</f>
        <v>288856.50461728754</v>
      </c>
      <c r="S19" s="176"/>
      <c r="T19" s="177">
        <f t="shared" si="1"/>
        <v>59.800000000000963</v>
      </c>
      <c r="U19" s="177"/>
      <c r="V19" s="68"/>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row>
    <row r="20" spans="2:60" x14ac:dyDescent="0.2">
      <c r="B20" s="134">
        <v>12</v>
      </c>
      <c r="C20" s="174">
        <f t="shared" si="2"/>
        <v>2253209.5460503148</v>
      </c>
      <c r="D20" s="174"/>
      <c r="E20" s="135">
        <v>2005</v>
      </c>
      <c r="F20" s="8">
        <v>43594</v>
      </c>
      <c r="G20" s="134" t="s">
        <v>4</v>
      </c>
      <c r="H20" s="175">
        <v>1.2840100000000001</v>
      </c>
      <c r="I20" s="175"/>
      <c r="J20" s="135">
        <v>18.2</v>
      </c>
      <c r="K20" s="174">
        <f t="shared" si="0"/>
        <v>67596.286381509446</v>
      </c>
      <c r="L20" s="174"/>
      <c r="M20" s="6">
        <f>IF(J20="","",(K20/J20)/LOOKUP(RIGHT($D$2,3),定数!$A$6:$A$13,定数!$B$6:$B$13))</f>
        <v>30.950680577614214</v>
      </c>
      <c r="N20" s="135">
        <v>2005</v>
      </c>
      <c r="O20" s="8">
        <v>43595</v>
      </c>
      <c r="P20" s="175">
        <v>1.2821899999999999</v>
      </c>
      <c r="Q20" s="175"/>
      <c r="R20" s="176">
        <f>IF(P20="","",T20*M20*LOOKUP(RIGHT($D$2,3),定数!$A$6:$A$13,定数!$B$6:$B$13))</f>
        <v>-67596.286381515194</v>
      </c>
      <c r="S20" s="176"/>
      <c r="T20" s="177">
        <f t="shared" si="1"/>
        <v>-18.200000000001548</v>
      </c>
      <c r="U20" s="177"/>
      <c r="V20" s="68"/>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row>
    <row r="21" spans="2:60" x14ac:dyDescent="0.2">
      <c r="B21" s="134">
        <v>13</v>
      </c>
      <c r="C21" s="174">
        <f t="shared" si="2"/>
        <v>2185613.2596687996</v>
      </c>
      <c r="D21" s="174"/>
      <c r="E21" s="135">
        <v>2005</v>
      </c>
      <c r="F21" s="8">
        <v>43596</v>
      </c>
      <c r="G21" s="134" t="s">
        <v>4</v>
      </c>
      <c r="H21" s="175">
        <v>1.28851</v>
      </c>
      <c r="I21" s="175"/>
      <c r="J21" s="135">
        <v>11.2</v>
      </c>
      <c r="K21" s="174">
        <f t="shared" si="0"/>
        <v>65568.397790063987</v>
      </c>
      <c r="L21" s="174"/>
      <c r="M21" s="6">
        <f>IF(J21="","",(K21/J21)/LOOKUP(RIGHT($D$2,3),定数!$A$6:$A$13,定数!$B$6:$B$13))</f>
        <v>48.78601026046428</v>
      </c>
      <c r="N21" s="135">
        <v>2005</v>
      </c>
      <c r="O21" s="8">
        <v>43596</v>
      </c>
      <c r="P21" s="175">
        <v>1.28739</v>
      </c>
      <c r="Q21" s="175"/>
      <c r="R21" s="176">
        <f>IF(P21="","",T21*M21*LOOKUP(RIGHT($D$2,3),定数!$A$6:$A$13,定数!$B$6:$B$13))</f>
        <v>-65568.39779006457</v>
      </c>
      <c r="S21" s="176"/>
      <c r="T21" s="177">
        <f t="shared" si="1"/>
        <v>-11.200000000000099</v>
      </c>
      <c r="U21" s="177"/>
      <c r="V21" s="68"/>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row>
    <row r="22" spans="2:60" s="67" customFormat="1" ht="12.6" customHeight="1" x14ac:dyDescent="0.2">
      <c r="B22" s="134">
        <v>14</v>
      </c>
      <c r="C22" s="174">
        <f t="shared" si="2"/>
        <v>2120044.861878735</v>
      </c>
      <c r="D22" s="174"/>
      <c r="E22" s="135">
        <v>2005</v>
      </c>
      <c r="F22" s="8">
        <v>43597</v>
      </c>
      <c r="G22" s="134" t="s">
        <v>3</v>
      </c>
      <c r="H22" s="175">
        <v>1.2762899999999999</v>
      </c>
      <c r="I22" s="175"/>
      <c r="J22" s="135">
        <v>13.2</v>
      </c>
      <c r="K22" s="174">
        <f t="shared" si="0"/>
        <v>63601.345856362052</v>
      </c>
      <c r="L22" s="174"/>
      <c r="M22" s="6">
        <f>IF(J22="","",(K22/J22)/LOOKUP(RIGHT($D$2,3),定数!$A$6:$A$13,定数!$B$6:$B$13))</f>
        <v>40.152364808309379</v>
      </c>
      <c r="N22" s="135">
        <v>2005</v>
      </c>
      <c r="O22" s="8">
        <v>43601</v>
      </c>
      <c r="P22" s="175">
        <v>1.26251</v>
      </c>
      <c r="Q22" s="175"/>
      <c r="R22" s="176">
        <f>IF(P22="","",T22*M22*LOOKUP(RIGHT($D$2,3),定数!$A$6:$A$13,定数!$B$6:$B$13))</f>
        <v>663959.50447019923</v>
      </c>
      <c r="S22" s="176"/>
      <c r="T22" s="177">
        <f t="shared" si="1"/>
        <v>137.79999999999905</v>
      </c>
      <c r="U22" s="177"/>
      <c r="V22" s="68"/>
    </row>
    <row r="23" spans="2:60" s="67" customFormat="1" x14ac:dyDescent="0.2">
      <c r="B23" s="134">
        <v>15</v>
      </c>
      <c r="C23" s="174">
        <f t="shared" si="2"/>
        <v>2784004.3663489344</v>
      </c>
      <c r="D23" s="174"/>
      <c r="E23" s="135">
        <v>2005</v>
      </c>
      <c r="F23" s="8">
        <v>43616</v>
      </c>
      <c r="G23" s="134" t="s">
        <v>3</v>
      </c>
      <c r="H23" s="175">
        <v>1.24539</v>
      </c>
      <c r="I23" s="175"/>
      <c r="J23" s="135">
        <v>27.2</v>
      </c>
      <c r="K23" s="174">
        <f t="shared" si="0"/>
        <v>83520.130990468024</v>
      </c>
      <c r="L23" s="174"/>
      <c r="M23" s="6">
        <f>IF(J23="","",(K23/J23)/LOOKUP(RIGHT($D$2,3),定数!$A$6:$A$13,定数!$B$6:$B$13))</f>
        <v>25.588275426001236</v>
      </c>
      <c r="N23" s="135">
        <v>2005</v>
      </c>
      <c r="O23" s="8">
        <v>43618</v>
      </c>
      <c r="P23" s="175">
        <v>1.2236100000000001</v>
      </c>
      <c r="Q23" s="175"/>
      <c r="R23" s="176">
        <f>IF(P23="","",T23*M23*LOOKUP(RIGHT($D$2,3),定数!$A$6:$A$13,定数!$B$6:$B$13))</f>
        <v>668775.1665339655</v>
      </c>
      <c r="S23" s="176"/>
      <c r="T23" s="177">
        <f t="shared" si="1"/>
        <v>217.7999999999991</v>
      </c>
      <c r="U23" s="177"/>
    </row>
    <row r="24" spans="2:60" s="67" customFormat="1" x14ac:dyDescent="0.2">
      <c r="B24" s="134">
        <v>16</v>
      </c>
      <c r="C24" s="174">
        <f t="shared" si="2"/>
        <v>3452779.5328829</v>
      </c>
      <c r="D24" s="174"/>
      <c r="E24" s="135">
        <v>2005</v>
      </c>
      <c r="F24" s="8">
        <v>43637</v>
      </c>
      <c r="G24" s="134" t="s">
        <v>3</v>
      </c>
      <c r="H24" s="175">
        <v>1.2098899999999999</v>
      </c>
      <c r="I24" s="175"/>
      <c r="J24" s="135">
        <v>50.2</v>
      </c>
      <c r="K24" s="174">
        <f t="shared" si="0"/>
        <v>103583.38598648699</v>
      </c>
      <c r="L24" s="174"/>
      <c r="M24" s="6">
        <f>IF(J24="","",(K24/J24)/LOOKUP(RIGHT($D$2,3),定数!$A$6:$A$13,定数!$B$6:$B$13))</f>
        <v>17.195117195631969</v>
      </c>
      <c r="N24" s="136">
        <v>2005</v>
      </c>
      <c r="O24" s="8">
        <v>43637</v>
      </c>
      <c r="P24" s="175">
        <v>1.2149099999999999</v>
      </c>
      <c r="Q24" s="175"/>
      <c r="R24" s="176">
        <f>IF(P24="","",T24*M24*LOOKUP(RIGHT($D$2,3),定数!$A$6:$A$13,定数!$B$6:$B$13))</f>
        <v>-103583.38598648748</v>
      </c>
      <c r="S24" s="176"/>
      <c r="T24" s="177">
        <f t="shared" si="1"/>
        <v>-50.200000000000244</v>
      </c>
      <c r="U24" s="177"/>
    </row>
    <row r="25" spans="2:60" s="67" customFormat="1" x14ac:dyDescent="0.2">
      <c r="B25" s="134">
        <v>17</v>
      </c>
      <c r="C25" s="174">
        <f t="shared" si="2"/>
        <v>3349196.1468964126</v>
      </c>
      <c r="D25" s="174"/>
      <c r="E25" s="135">
        <v>2005</v>
      </c>
      <c r="F25" s="8">
        <v>43657</v>
      </c>
      <c r="G25" s="134" t="s">
        <v>4</v>
      </c>
      <c r="H25" s="175">
        <v>1.2013100000000001</v>
      </c>
      <c r="I25" s="175"/>
      <c r="J25" s="135">
        <v>21.2</v>
      </c>
      <c r="K25" s="174">
        <f t="shared" si="0"/>
        <v>100475.88440689238</v>
      </c>
      <c r="L25" s="174"/>
      <c r="M25" s="6">
        <f>IF(J25="","",(K25/J25)/LOOKUP(RIGHT($D$2,3),定数!$A$6:$A$13,定数!$B$6:$B$13))</f>
        <v>39.495237581325618</v>
      </c>
      <c r="N25" s="136">
        <v>2005</v>
      </c>
      <c r="O25" s="8">
        <v>43659</v>
      </c>
      <c r="P25" s="175">
        <v>1.2160899999999999</v>
      </c>
      <c r="Q25" s="175"/>
      <c r="R25" s="176">
        <f>IF(P25="","",T25*M25*LOOKUP(RIGHT($D$2,3),定数!$A$6:$A$13,定数!$B$6:$B$13))</f>
        <v>700487.53374238138</v>
      </c>
      <c r="S25" s="176"/>
      <c r="T25" s="177">
        <f t="shared" si="1"/>
        <v>147.79999999999794</v>
      </c>
      <c r="U25" s="177"/>
      <c r="X25" s="67" t="s">
        <v>135</v>
      </c>
    </row>
    <row r="26" spans="2:60" s="67" customFormat="1" x14ac:dyDescent="0.2">
      <c r="B26" s="134">
        <v>18</v>
      </c>
      <c r="C26" s="174">
        <f t="shared" si="2"/>
        <v>4049683.6806387939</v>
      </c>
      <c r="D26" s="174"/>
      <c r="E26" s="135">
        <v>2005</v>
      </c>
      <c r="F26" s="8">
        <v>43659</v>
      </c>
      <c r="G26" s="134" t="s">
        <v>3</v>
      </c>
      <c r="H26" s="175">
        <v>1.2137899999999999</v>
      </c>
      <c r="I26" s="175"/>
      <c r="J26" s="135">
        <v>50.2</v>
      </c>
      <c r="K26" s="174">
        <f t="shared" si="0"/>
        <v>121490.51041916381</v>
      </c>
      <c r="L26" s="174"/>
      <c r="M26" s="6">
        <f>IF(J26="","",(K26/J26)/LOOKUP(RIGHT($D$2,3),定数!$A$6:$A$13,定数!$B$6:$B$13))</f>
        <v>20.167747413539807</v>
      </c>
      <c r="N26" s="136">
        <v>2005</v>
      </c>
      <c r="O26" s="8">
        <v>43660</v>
      </c>
      <c r="P26" s="175">
        <v>1.2094100000000001</v>
      </c>
      <c r="Q26" s="175"/>
      <c r="R26" s="176">
        <f>IF(P26="","",T26*M26*LOOKUP(RIGHT($D$2,3),定数!$A$6:$A$13,定数!$B$6:$B$13))</f>
        <v>106001.68040556108</v>
      </c>
      <c r="S26" s="176"/>
      <c r="T26" s="177">
        <f t="shared" si="1"/>
        <v>43.799999999998285</v>
      </c>
      <c r="U26" s="177"/>
    </row>
    <row r="27" spans="2:60" s="67" customFormat="1" x14ac:dyDescent="0.2">
      <c r="B27" s="134">
        <v>19</v>
      </c>
      <c r="C27" s="174">
        <f t="shared" si="2"/>
        <v>4155685.3610443547</v>
      </c>
      <c r="D27" s="174"/>
      <c r="E27" s="136">
        <v>2005</v>
      </c>
      <c r="F27" s="8">
        <v>43667</v>
      </c>
      <c r="G27" s="134" t="s">
        <v>4</v>
      </c>
      <c r="H27" s="175">
        <v>1.2170099999999999</v>
      </c>
      <c r="I27" s="175"/>
      <c r="J27" s="135">
        <v>35.200000000000003</v>
      </c>
      <c r="K27" s="174">
        <f t="shared" si="0"/>
        <v>124670.56083133064</v>
      </c>
      <c r="L27" s="174"/>
      <c r="M27" s="6">
        <f>IF(J27="","",(K27/J27)/LOOKUP(RIGHT($D$2,3),定数!$A$6:$A$13,定数!$B$6:$B$13))</f>
        <v>29.514810802871839</v>
      </c>
      <c r="N27" s="136">
        <v>2005</v>
      </c>
      <c r="O27" s="8">
        <v>43667</v>
      </c>
      <c r="P27" s="175">
        <v>1.21349</v>
      </c>
      <c r="Q27" s="175"/>
      <c r="R27" s="176">
        <f>IF(P27="","",T27*M27*LOOKUP(RIGHT($D$2,3),定数!$A$6:$A$13,定数!$B$6:$B$13))</f>
        <v>-124670.56083132951</v>
      </c>
      <c r="S27" s="176"/>
      <c r="T27" s="177">
        <f t="shared" si="1"/>
        <v>-35.199999999999676</v>
      </c>
      <c r="U27" s="177"/>
    </row>
    <row r="28" spans="2:60" s="93" customFormat="1" x14ac:dyDescent="0.2">
      <c r="B28" s="134">
        <v>20</v>
      </c>
      <c r="C28" s="174">
        <f t="shared" si="2"/>
        <v>4031014.8002130254</v>
      </c>
      <c r="D28" s="174"/>
      <c r="E28" s="136">
        <v>2005</v>
      </c>
      <c r="F28" s="8">
        <v>43674</v>
      </c>
      <c r="G28" s="134" t="s">
        <v>4</v>
      </c>
      <c r="H28" s="175">
        <v>1.2073100000000001</v>
      </c>
      <c r="I28" s="175"/>
      <c r="J28" s="135">
        <v>10.199999999999999</v>
      </c>
      <c r="K28" s="174">
        <f t="shared" si="0"/>
        <v>120930.44400639075</v>
      </c>
      <c r="L28" s="174"/>
      <c r="M28" s="6">
        <f>IF(J28="","",(K28/J28)/LOOKUP(RIGHT($D$2,3),定数!$A$6:$A$13,定数!$B$6:$B$13))</f>
        <v>98.79938235816239</v>
      </c>
      <c r="N28" s="136">
        <v>2005</v>
      </c>
      <c r="O28" s="8">
        <v>43674</v>
      </c>
      <c r="P28" s="175">
        <v>1.2062900000000001</v>
      </c>
      <c r="Q28" s="175"/>
      <c r="R28" s="176">
        <f>IF(P28="","",T28*M28*LOOKUP(RIGHT($D$2,3),定数!$A$6:$A$13,定数!$B$6:$B$13))</f>
        <v>-120930.44400639324</v>
      </c>
      <c r="S28" s="176"/>
      <c r="T28" s="177">
        <f t="shared" si="1"/>
        <v>-10.200000000000209</v>
      </c>
      <c r="U28" s="177"/>
    </row>
    <row r="29" spans="2:60" s="67" customFormat="1" x14ac:dyDescent="0.2">
      <c r="B29" s="134">
        <v>21</v>
      </c>
      <c r="C29" s="174">
        <f t="shared" si="2"/>
        <v>3910084.3562066322</v>
      </c>
      <c r="D29" s="174"/>
      <c r="E29" s="136">
        <v>2005</v>
      </c>
      <c r="F29" s="8">
        <v>43680</v>
      </c>
      <c r="G29" s="134" t="s">
        <v>3</v>
      </c>
      <c r="H29" s="175">
        <v>1.2163900000000001</v>
      </c>
      <c r="I29" s="175"/>
      <c r="J29" s="135">
        <f t="shared" ref="J29:J78" si="3">(P29-H29)*10000</f>
        <v>30.200000000000227</v>
      </c>
      <c r="K29" s="174">
        <f t="shared" si="0"/>
        <v>117302.53068619897</v>
      </c>
      <c r="L29" s="174"/>
      <c r="M29" s="6">
        <f>IF(J29="","",(K29/J29)/LOOKUP(RIGHT($D$2,3),定数!$A$6:$A$13,定数!$B$6:$B$13))</f>
        <v>32.368247981842742</v>
      </c>
      <c r="N29" s="136">
        <v>2005</v>
      </c>
      <c r="O29" s="8">
        <v>43680</v>
      </c>
      <c r="P29" s="175">
        <v>1.2194100000000001</v>
      </c>
      <c r="Q29" s="175"/>
      <c r="R29" s="176">
        <f>IF(P29="","",T29*M29*LOOKUP(RIGHT($D$2,3),定数!$A$6:$A$13,定数!$B$6:$B$13))</f>
        <v>-117302.53068619898</v>
      </c>
      <c r="S29" s="176"/>
      <c r="T29" s="177">
        <f t="shared" si="1"/>
        <v>-30.200000000000227</v>
      </c>
      <c r="U29" s="177"/>
    </row>
    <row r="30" spans="2:60" s="67" customFormat="1" x14ac:dyDescent="0.2">
      <c r="B30" s="134">
        <v>22</v>
      </c>
      <c r="C30" s="174">
        <f t="shared" si="2"/>
        <v>3792781.825520433</v>
      </c>
      <c r="D30" s="174"/>
      <c r="E30" s="136">
        <v>2005</v>
      </c>
      <c r="F30" s="8">
        <v>43681</v>
      </c>
      <c r="G30" s="134" t="s">
        <v>4</v>
      </c>
      <c r="H30" s="175">
        <v>1.2399100000000001</v>
      </c>
      <c r="I30" s="175"/>
      <c r="J30" s="135">
        <v>21.2</v>
      </c>
      <c r="K30" s="174">
        <f t="shared" si="0"/>
        <v>113783.45476561299</v>
      </c>
      <c r="L30" s="174"/>
      <c r="M30" s="6">
        <f>IF(J30="","",(K30/J30)/LOOKUP(RIGHT($D$2,3),定数!$A$6:$A$13,定数!$B$6:$B$13))</f>
        <v>44.726200772646614</v>
      </c>
      <c r="N30" s="136">
        <v>2005</v>
      </c>
      <c r="O30" s="8">
        <v>43689</v>
      </c>
      <c r="P30" s="175">
        <v>1.24519</v>
      </c>
      <c r="Q30" s="175"/>
      <c r="R30" s="176">
        <f>IF(P30="","",T30*M30*LOOKUP(RIGHT($D$2,3),定数!$A$6:$A$13,定数!$B$6:$B$13))</f>
        <v>283385.20809548633</v>
      </c>
      <c r="S30" s="176"/>
      <c r="T30" s="177">
        <f t="shared" si="1"/>
        <v>52.799999999999514</v>
      </c>
      <c r="U30" s="177"/>
      <c r="X30" s="91"/>
    </row>
    <row r="31" spans="2:60" s="67" customFormat="1" x14ac:dyDescent="0.2">
      <c r="B31" s="134">
        <v>23</v>
      </c>
      <c r="C31" s="174">
        <f t="shared" si="2"/>
        <v>4076167.0336159193</v>
      </c>
      <c r="D31" s="174"/>
      <c r="E31" s="136">
        <v>2005</v>
      </c>
      <c r="F31" s="8">
        <v>43693</v>
      </c>
      <c r="G31" s="134" t="s">
        <v>3</v>
      </c>
      <c r="H31" s="175">
        <v>1.2344900000000001</v>
      </c>
      <c r="I31" s="175"/>
      <c r="J31" s="135">
        <v>40.200000000000003</v>
      </c>
      <c r="K31" s="174">
        <f t="shared" si="0"/>
        <v>122285.01100847758</v>
      </c>
      <c r="L31" s="174"/>
      <c r="M31" s="6">
        <f>IF(J31="","",(K31/J31)/LOOKUP(RIGHT($D$2,3),定数!$A$6:$A$13,定数!$B$6:$B$13))</f>
        <v>25.349297472735817</v>
      </c>
      <c r="N31" s="136">
        <v>2005</v>
      </c>
      <c r="O31" s="8">
        <v>43699</v>
      </c>
      <c r="P31" s="175">
        <v>1.22241</v>
      </c>
      <c r="Q31" s="175"/>
      <c r="R31" s="176">
        <f>IF(P31="","",T31*M31*LOOKUP(RIGHT($D$2,3),定数!$A$6:$A$13,定数!$B$6:$B$13))</f>
        <v>367463.41616478114</v>
      </c>
      <c r="S31" s="176"/>
      <c r="T31" s="177">
        <f t="shared" si="1"/>
        <v>120.80000000000091</v>
      </c>
      <c r="U31" s="177"/>
    </row>
    <row r="32" spans="2:60" s="67" customFormat="1" x14ac:dyDescent="0.2">
      <c r="B32" s="134">
        <v>24</v>
      </c>
      <c r="C32" s="174">
        <f t="shared" si="2"/>
        <v>4443630.4497807007</v>
      </c>
      <c r="D32" s="174"/>
      <c r="E32" s="136">
        <v>2005</v>
      </c>
      <c r="F32" s="8">
        <v>43702</v>
      </c>
      <c r="G32" s="134" t="s">
        <v>4</v>
      </c>
      <c r="H32" s="175">
        <v>1.2289099999999999</v>
      </c>
      <c r="I32" s="175"/>
      <c r="J32" s="135">
        <v>63.2</v>
      </c>
      <c r="K32" s="174">
        <f t="shared" si="0"/>
        <v>133308.91349342102</v>
      </c>
      <c r="L32" s="174"/>
      <c r="M32" s="6">
        <f>IF(J32="","",(K32/J32)/LOOKUP(RIGHT($D$2,3),定数!$A$6:$A$13,定数!$B$6:$B$13))</f>
        <v>17.577652095651505</v>
      </c>
      <c r="N32" s="136">
        <v>2005</v>
      </c>
      <c r="O32" s="8">
        <v>43703</v>
      </c>
      <c r="P32" s="175">
        <v>1.2298899999999999</v>
      </c>
      <c r="Q32" s="175"/>
      <c r="R32" s="176">
        <f>IF(P32="","",T32*M32*LOOKUP(RIGHT($D$2,3),定数!$A$6:$A$13,定数!$B$6:$B$13))</f>
        <v>20671.318864485766</v>
      </c>
      <c r="S32" s="176"/>
      <c r="T32" s="177">
        <f t="shared" si="1"/>
        <v>9.7999999999998089</v>
      </c>
      <c r="U32" s="177"/>
    </row>
    <row r="33" spans="2:60" s="67" customFormat="1" x14ac:dyDescent="0.2">
      <c r="B33" s="134">
        <v>25</v>
      </c>
      <c r="C33" s="174">
        <f t="shared" si="2"/>
        <v>4464301.7686451869</v>
      </c>
      <c r="D33" s="174"/>
      <c r="E33" s="136">
        <v>2005</v>
      </c>
      <c r="F33" s="8">
        <v>43714</v>
      </c>
      <c r="G33" s="134" t="s">
        <v>3</v>
      </c>
      <c r="H33" s="175">
        <v>1.2465900000000001</v>
      </c>
      <c r="I33" s="175"/>
      <c r="J33" s="135">
        <v>46.2</v>
      </c>
      <c r="K33" s="174">
        <f t="shared" si="0"/>
        <v>133929.05305935559</v>
      </c>
      <c r="L33" s="174"/>
      <c r="M33" s="6">
        <f>IF(J33="","",(K33/J33)/LOOKUP(RIGHT($D$2,3),定数!$A$6:$A$13,定数!$B$6:$B$13))</f>
        <v>24.157477103058365</v>
      </c>
      <c r="N33" s="136">
        <v>2005</v>
      </c>
      <c r="O33" s="8">
        <v>43714</v>
      </c>
      <c r="P33" s="175">
        <v>1.2512099999999999</v>
      </c>
      <c r="Q33" s="175"/>
      <c r="R33" s="176">
        <f>IF(P33="","",T33*M33*LOOKUP(RIGHT($D$2,3),定数!$A$6:$A$13,定数!$B$6:$B$13))</f>
        <v>-133929.05305935114</v>
      </c>
      <c r="S33" s="176"/>
      <c r="T33" s="177">
        <f t="shared" si="1"/>
        <v>-46.199999999998468</v>
      </c>
      <c r="U33" s="177"/>
    </row>
    <row r="34" spans="2:60" s="67" customFormat="1" x14ac:dyDescent="0.2">
      <c r="B34" s="134">
        <v>26</v>
      </c>
      <c r="C34" s="174">
        <f t="shared" si="2"/>
        <v>4330372.7155858362</v>
      </c>
      <c r="D34" s="174"/>
      <c r="E34" s="136">
        <v>2005</v>
      </c>
      <c r="F34" s="8">
        <v>43715</v>
      </c>
      <c r="G34" s="134" t="s">
        <v>3</v>
      </c>
      <c r="H34" s="175">
        <v>1.2427900000000001</v>
      </c>
      <c r="I34" s="175"/>
      <c r="J34" s="135">
        <v>32.200000000000003</v>
      </c>
      <c r="K34" s="174">
        <f t="shared" si="0"/>
        <v>129911.18146757508</v>
      </c>
      <c r="L34" s="174"/>
      <c r="M34" s="6">
        <f>IF(J34="","",(K34/J34)/LOOKUP(RIGHT($D$2,3),定数!$A$6:$A$13,定数!$B$6:$B$13))</f>
        <v>33.620906176908662</v>
      </c>
      <c r="N34" s="136">
        <v>2005</v>
      </c>
      <c r="O34" s="8">
        <v>43722</v>
      </c>
      <c r="P34" s="175">
        <v>1.22831</v>
      </c>
      <c r="Q34" s="175"/>
      <c r="R34" s="176">
        <f>IF(P34="","",T34*M34*LOOKUP(RIGHT($D$2,3),定数!$A$6:$A$13,定数!$B$6:$B$13))</f>
        <v>584196.8657299669</v>
      </c>
      <c r="S34" s="176"/>
      <c r="T34" s="177">
        <f t="shared" si="1"/>
        <v>144.80000000000049</v>
      </c>
      <c r="U34" s="177"/>
    </row>
    <row r="35" spans="2:60" s="67" customFormat="1" x14ac:dyDescent="0.2">
      <c r="B35" s="134">
        <v>27</v>
      </c>
      <c r="C35" s="174">
        <f t="shared" si="2"/>
        <v>4914569.5813158033</v>
      </c>
      <c r="D35" s="174"/>
      <c r="E35" s="136">
        <v>2005</v>
      </c>
      <c r="F35" s="8">
        <v>43736</v>
      </c>
      <c r="G35" s="134" t="s">
        <v>4</v>
      </c>
      <c r="H35" s="175">
        <v>1.2036100000000001</v>
      </c>
      <c r="I35" s="175"/>
      <c r="J35" s="135">
        <v>22.2</v>
      </c>
      <c r="K35" s="174">
        <f t="shared" si="0"/>
        <v>147437.0874394741</v>
      </c>
      <c r="L35" s="174"/>
      <c r="M35" s="6">
        <f>IF(J35="","",(K35/J35)/LOOKUP(RIGHT($D$2,3),定数!$A$6:$A$13,定数!$B$6:$B$13))</f>
        <v>55.344252041844626</v>
      </c>
      <c r="N35" s="136">
        <v>2005</v>
      </c>
      <c r="O35" s="8">
        <v>43736</v>
      </c>
      <c r="P35" s="175">
        <v>1.20139</v>
      </c>
      <c r="Q35" s="175"/>
      <c r="R35" s="176">
        <f>IF(P35="","",T35*M35*LOOKUP(RIGHT($D$2,3),定数!$A$6:$A$13,定数!$B$6:$B$13))</f>
        <v>-147437.08743948146</v>
      </c>
      <c r="S35" s="176"/>
      <c r="T35" s="177">
        <f t="shared" si="1"/>
        <v>-22.200000000001108</v>
      </c>
      <c r="U35" s="177"/>
    </row>
    <row r="36" spans="2:60" s="67" customFormat="1" x14ac:dyDescent="0.2">
      <c r="B36" s="134">
        <v>28</v>
      </c>
      <c r="C36" s="174">
        <f>IF(R35="","",C35+R35)</f>
        <v>4767132.4938763222</v>
      </c>
      <c r="D36" s="174"/>
      <c r="E36" s="136">
        <v>2005</v>
      </c>
      <c r="F36" s="8">
        <v>43741</v>
      </c>
      <c r="G36" s="134" t="s">
        <v>3</v>
      </c>
      <c r="H36" s="175">
        <v>1.1959900000000001</v>
      </c>
      <c r="I36" s="175"/>
      <c r="J36" s="135">
        <v>71.2</v>
      </c>
      <c r="K36" s="174">
        <f t="shared" si="0"/>
        <v>143013.97481628967</v>
      </c>
      <c r="L36" s="174"/>
      <c r="M36" s="6">
        <f>IF(J36="","",(K36/J36)/LOOKUP(RIGHT($D$2,3),定数!$A$6:$A$13,定数!$B$6:$B$13))</f>
        <v>16.738527015015176</v>
      </c>
      <c r="N36" s="136">
        <v>2005</v>
      </c>
      <c r="O36" s="8">
        <v>43742</v>
      </c>
      <c r="P36" s="175">
        <v>1.19371</v>
      </c>
      <c r="Q36" s="175"/>
      <c r="R36" s="176">
        <f>IF(P36="","",T36*M36*LOOKUP(RIGHT($D$2,3),定数!$A$6:$A$13,定数!$B$6:$B$13))</f>
        <v>45796.609913082721</v>
      </c>
      <c r="S36" s="176"/>
      <c r="T36" s="177">
        <f t="shared" si="1"/>
        <v>22.800000000000598</v>
      </c>
      <c r="U36" s="177"/>
    </row>
    <row r="37" spans="2:60" s="67" customFormat="1" x14ac:dyDescent="0.2">
      <c r="B37" s="134">
        <v>29</v>
      </c>
      <c r="C37" s="174">
        <f t="shared" si="2"/>
        <v>4812929.103789405</v>
      </c>
      <c r="D37" s="174"/>
      <c r="E37" s="136">
        <v>2005</v>
      </c>
      <c r="F37" s="8">
        <v>43743</v>
      </c>
      <c r="G37" s="134" t="s">
        <v>4</v>
      </c>
      <c r="H37" s="175">
        <v>1.1968099999999999</v>
      </c>
      <c r="I37" s="175"/>
      <c r="J37" s="135">
        <v>19.2</v>
      </c>
      <c r="K37" s="174">
        <f t="shared" si="0"/>
        <v>144387.87311368214</v>
      </c>
      <c r="L37" s="174"/>
      <c r="M37" s="6">
        <f>IF(J37="","",(K37/J37)/LOOKUP(RIGHT($D$2,3),定数!$A$6:$A$13,定数!$B$6:$B$13))</f>
        <v>62.668347705591216</v>
      </c>
      <c r="N37" s="136">
        <v>2005</v>
      </c>
      <c r="O37" s="8">
        <v>43745</v>
      </c>
      <c r="P37" s="175">
        <v>1.2117899999999999</v>
      </c>
      <c r="Q37" s="175"/>
      <c r="R37" s="176">
        <f>IF(P37="","",T37*M37*LOOKUP(RIGHT($D$2,3),定数!$A$6:$A$13,定数!$B$6:$B$13))</f>
        <v>1126526.2183557071</v>
      </c>
      <c r="S37" s="176"/>
      <c r="T37" s="177">
        <f t="shared" si="1"/>
        <v>149.79999999999993</v>
      </c>
      <c r="U37" s="177"/>
    </row>
    <row r="38" spans="2:60" s="67" customFormat="1" x14ac:dyDescent="0.2">
      <c r="B38" s="134">
        <v>30</v>
      </c>
      <c r="C38" s="174">
        <f t="shared" si="2"/>
        <v>5939455.3221451119</v>
      </c>
      <c r="D38" s="174"/>
      <c r="E38" s="136">
        <v>2005</v>
      </c>
      <c r="F38" s="8">
        <v>43749</v>
      </c>
      <c r="G38" s="134" t="s">
        <v>3</v>
      </c>
      <c r="H38" s="175">
        <v>1.2056100000000001</v>
      </c>
      <c r="I38" s="175"/>
      <c r="J38" s="135">
        <v>30.2</v>
      </c>
      <c r="K38" s="174">
        <f t="shared" si="0"/>
        <v>178183.65966435336</v>
      </c>
      <c r="L38" s="174"/>
      <c r="M38" s="6">
        <f>IF(J38="","",(K38/J38)/LOOKUP(RIGHT($D$2,3),定数!$A$6:$A$13,定数!$B$6:$B$13))</f>
        <v>49.167676507823778</v>
      </c>
      <c r="N38" s="136">
        <v>2005</v>
      </c>
      <c r="O38" s="8">
        <v>43750</v>
      </c>
      <c r="P38" s="175">
        <v>1.1977899999999999</v>
      </c>
      <c r="Q38" s="175"/>
      <c r="R38" s="176">
        <f>IF(P38="","",T38*M38*LOOKUP(RIGHT($D$2,3),定数!$A$6:$A$13,定数!$B$6:$B$13))</f>
        <v>461389.47634942783</v>
      </c>
      <c r="S38" s="176"/>
      <c r="T38" s="177">
        <f t="shared" si="1"/>
        <v>78.200000000001609</v>
      </c>
      <c r="U38" s="177"/>
    </row>
    <row r="39" spans="2:60" s="67" customFormat="1" x14ac:dyDescent="0.2">
      <c r="B39" s="134">
        <v>31</v>
      </c>
      <c r="C39" s="174">
        <f t="shared" si="2"/>
        <v>6400844.7984945402</v>
      </c>
      <c r="D39" s="174"/>
      <c r="E39" s="136">
        <v>2005</v>
      </c>
      <c r="F39" s="8">
        <v>43772</v>
      </c>
      <c r="G39" s="134" t="s">
        <v>3</v>
      </c>
      <c r="H39" s="175">
        <v>1.20549</v>
      </c>
      <c r="I39" s="175"/>
      <c r="J39" s="135">
        <v>26.2</v>
      </c>
      <c r="K39" s="174">
        <f t="shared" si="0"/>
        <v>192025.34395483619</v>
      </c>
      <c r="L39" s="174"/>
      <c r="M39" s="6">
        <f>IF(J39="","",(K39/J39)/LOOKUP(RIGHT($D$2,3),定数!$A$6:$A$13,定数!$B$6:$B$13))</f>
        <v>61.07676334441355</v>
      </c>
      <c r="N39" s="136">
        <v>2005</v>
      </c>
      <c r="O39" s="8">
        <v>43777</v>
      </c>
      <c r="P39" s="175">
        <v>1.1792100000000001</v>
      </c>
      <c r="Q39" s="175"/>
      <c r="R39" s="176">
        <f>IF(P39="","",T39*M39*LOOKUP(RIGHT($D$2,3),定数!$A$6:$A$13,定数!$B$6:$B$13))</f>
        <v>1926116.8088294154</v>
      </c>
      <c r="S39" s="176"/>
      <c r="T39" s="177">
        <f t="shared" si="1"/>
        <v>262.79999999999859</v>
      </c>
      <c r="U39" s="177"/>
    </row>
    <row r="40" spans="2:60" s="67" customFormat="1" x14ac:dyDescent="0.2">
      <c r="B40" s="134">
        <v>32</v>
      </c>
      <c r="C40" s="174">
        <f t="shared" si="2"/>
        <v>8326961.6073239557</v>
      </c>
      <c r="D40" s="174"/>
      <c r="E40" s="136">
        <v>2005</v>
      </c>
      <c r="F40" s="8">
        <v>43787</v>
      </c>
      <c r="G40" s="134" t="s">
        <v>3</v>
      </c>
      <c r="H40" s="175">
        <v>1.1714899999999999</v>
      </c>
      <c r="I40" s="175"/>
      <c r="J40" s="135">
        <v>12.2</v>
      </c>
      <c r="K40" s="174">
        <f t="shared" si="0"/>
        <v>249808.84821971867</v>
      </c>
      <c r="L40" s="174"/>
      <c r="M40" s="6">
        <f>IF(J40="","",(K40/J40)/LOOKUP(RIGHT($D$2,3),定数!$A$6:$A$13,定数!$B$6:$B$13))</f>
        <v>170.63445916647453</v>
      </c>
      <c r="N40" s="136">
        <v>2005</v>
      </c>
      <c r="O40" s="8">
        <v>43787</v>
      </c>
      <c r="P40" s="175">
        <v>1.1689099999999999</v>
      </c>
      <c r="Q40" s="175"/>
      <c r="R40" s="176">
        <f>IF(P40="","",T40*M40*LOOKUP(RIGHT($D$2,3),定数!$A$6:$A$13,定数!$B$6:$B$13))</f>
        <v>528284.28557941061</v>
      </c>
      <c r="S40" s="176"/>
      <c r="T40" s="177">
        <f t="shared" si="1"/>
        <v>25.800000000000267</v>
      </c>
      <c r="U40" s="177"/>
      <c r="X40" s="90"/>
    </row>
    <row r="41" spans="2:60" s="67" customFormat="1" x14ac:dyDescent="0.2">
      <c r="B41" s="134">
        <v>33</v>
      </c>
      <c r="C41" s="174">
        <f t="shared" si="2"/>
        <v>8855245.8929033671</v>
      </c>
      <c r="D41" s="174"/>
      <c r="E41" s="136">
        <v>2005</v>
      </c>
      <c r="F41" s="8">
        <v>43798</v>
      </c>
      <c r="G41" s="134" t="s">
        <v>3</v>
      </c>
      <c r="H41" s="175">
        <v>1.1803900000000001</v>
      </c>
      <c r="I41" s="175"/>
      <c r="J41" s="135">
        <v>25.2</v>
      </c>
      <c r="K41" s="174">
        <f t="shared" si="0"/>
        <v>265657.37678710098</v>
      </c>
      <c r="L41" s="174"/>
      <c r="M41" s="6">
        <f>IF(J41="","",(K41/J41)/LOOKUP(RIGHT($D$2,3),定数!$A$6:$A$13,定数!$B$6:$B$13))</f>
        <v>87.849661635946092</v>
      </c>
      <c r="N41" s="136">
        <v>2005</v>
      </c>
      <c r="O41" s="8">
        <v>43801</v>
      </c>
      <c r="P41" s="175">
        <v>1.1731100000000001</v>
      </c>
      <c r="Q41" s="175"/>
      <c r="R41" s="176">
        <f>IF(P41="","",T41*M41*LOOKUP(RIGHT($D$2,3),定数!$A$6:$A$13,定数!$B$6:$B$13))</f>
        <v>767454.64405162015</v>
      </c>
      <c r="S41" s="176"/>
      <c r="T41" s="177">
        <f t="shared" si="1"/>
        <v>72.799999999999528</v>
      </c>
      <c r="U41" s="177"/>
    </row>
    <row r="42" spans="2:60" s="67" customFormat="1" x14ac:dyDescent="0.2">
      <c r="B42" s="134">
        <v>34</v>
      </c>
      <c r="C42" s="174">
        <f t="shared" si="2"/>
        <v>9622700.5369549878</v>
      </c>
      <c r="D42" s="174"/>
      <c r="E42" s="136">
        <v>2005</v>
      </c>
      <c r="F42" s="8">
        <v>43807</v>
      </c>
      <c r="G42" s="134" t="s">
        <v>4</v>
      </c>
      <c r="H42" s="175">
        <v>1.17441</v>
      </c>
      <c r="I42" s="175"/>
      <c r="J42" s="135">
        <v>28.2</v>
      </c>
      <c r="K42" s="174">
        <f t="shared" si="0"/>
        <v>288681.01610864961</v>
      </c>
      <c r="L42" s="174"/>
      <c r="M42" s="6">
        <f>IF(J42="","",(K42/J42)/LOOKUP(RIGHT($D$2,3),定数!$A$6:$A$13,定数!$B$6:$B$13))</f>
        <v>85.307628873714435</v>
      </c>
      <c r="N42" s="136">
        <v>2005</v>
      </c>
      <c r="O42" s="8">
        <v>43814</v>
      </c>
      <c r="P42" s="175">
        <v>1.1984900000000001</v>
      </c>
      <c r="Q42" s="175"/>
      <c r="R42" s="176">
        <f>IF(P42="","",T42*M42*LOOKUP(RIGHT($D$2,3),定数!$A$6:$A$13,定数!$B$6:$B$13))</f>
        <v>2465049.2439348628</v>
      </c>
      <c r="S42" s="176"/>
      <c r="T42" s="177">
        <f t="shared" si="1"/>
        <v>240.80000000000101</v>
      </c>
      <c r="U42" s="177"/>
      <c r="X42" s="91"/>
    </row>
    <row r="43" spans="2:60" s="67" customFormat="1" x14ac:dyDescent="0.2">
      <c r="B43" s="134">
        <v>35</v>
      </c>
      <c r="C43" s="174">
        <f t="shared" si="2"/>
        <v>12087749.78088985</v>
      </c>
      <c r="D43" s="174"/>
      <c r="E43" s="136">
        <v>2005</v>
      </c>
      <c r="F43" s="8">
        <v>43819</v>
      </c>
      <c r="G43" s="134" t="s">
        <v>3</v>
      </c>
      <c r="H43" s="175">
        <v>1.19851</v>
      </c>
      <c r="I43" s="175"/>
      <c r="J43" s="135">
        <v>17.2</v>
      </c>
      <c r="K43" s="174">
        <f t="shared" si="0"/>
        <v>362632.49342669547</v>
      </c>
      <c r="L43" s="174"/>
      <c r="M43" s="6">
        <f>IF(J43="","",(K43/J43)/LOOKUP(RIGHT($D$2,3),定数!$A$6:$A$13,定数!$B$6:$B$13))</f>
        <v>175.69403751293385</v>
      </c>
      <c r="N43" s="136">
        <v>2006</v>
      </c>
      <c r="O43" s="8">
        <v>43827</v>
      </c>
      <c r="P43" s="175">
        <v>1.1896100000000001</v>
      </c>
      <c r="Q43" s="175"/>
      <c r="R43" s="176">
        <f>IF(P43="","",T43*M43*LOOKUP(RIGHT($D$2,3),定数!$A$6:$A$13,定数!$B$6:$B$13))</f>
        <v>1876412.3206381141</v>
      </c>
      <c r="S43" s="176"/>
      <c r="T43" s="177">
        <f t="shared" si="1"/>
        <v>88.999999999999076</v>
      </c>
      <c r="U43" s="177"/>
    </row>
    <row r="44" spans="2:60" s="67" customFormat="1" x14ac:dyDescent="0.2">
      <c r="B44" s="134">
        <v>36</v>
      </c>
      <c r="C44" s="174">
        <f t="shared" si="2"/>
        <v>13964162.101527965</v>
      </c>
      <c r="D44" s="174"/>
      <c r="E44" s="136">
        <v>2006</v>
      </c>
      <c r="F44" s="8">
        <v>43478</v>
      </c>
      <c r="G44" s="134" t="s">
        <v>4</v>
      </c>
      <c r="H44" s="175">
        <v>1.2091099999999999</v>
      </c>
      <c r="I44" s="175"/>
      <c r="J44" s="135">
        <v>43.2</v>
      </c>
      <c r="K44" s="174">
        <f t="shared" si="0"/>
        <v>418924.86304583895</v>
      </c>
      <c r="L44" s="174"/>
      <c r="M44" s="6">
        <f>IF(J44="","",(K44/J44)/LOOKUP(RIGHT($D$2,3),定数!$A$6:$A$13,定数!$B$6:$B$13))</f>
        <v>80.81112327273128</v>
      </c>
      <c r="N44" s="139">
        <v>2006</v>
      </c>
      <c r="O44" s="8">
        <v>43481</v>
      </c>
      <c r="P44" s="175">
        <v>1.2124900000000001</v>
      </c>
      <c r="Q44" s="175"/>
      <c r="R44" s="176">
        <f>IF(P44="","",T44*M44*LOOKUP(RIGHT($D$2,3),定数!$A$6:$A$13,定数!$B$6:$B$13))</f>
        <v>327769.9159942136</v>
      </c>
      <c r="S44" s="176"/>
      <c r="T44" s="177">
        <f t="shared" si="1"/>
        <v>33.800000000001603</v>
      </c>
      <c r="U44" s="177"/>
    </row>
    <row r="45" spans="2:60" s="67" customFormat="1" x14ac:dyDescent="0.2">
      <c r="B45" s="134">
        <v>37</v>
      </c>
      <c r="C45" s="174">
        <f t="shared" si="2"/>
        <v>14291932.017522179</v>
      </c>
      <c r="D45" s="174"/>
      <c r="E45" s="139">
        <v>2006</v>
      </c>
      <c r="F45" s="8">
        <v>43482</v>
      </c>
      <c r="G45" s="134" t="s">
        <v>3</v>
      </c>
      <c r="H45" s="175">
        <v>1.21099</v>
      </c>
      <c r="I45" s="175"/>
      <c r="J45" s="135">
        <v>16.2</v>
      </c>
      <c r="K45" s="174">
        <f t="shared" si="0"/>
        <v>428757.96052566532</v>
      </c>
      <c r="L45" s="174"/>
      <c r="M45" s="6">
        <f>IF(J45="","",(K45/J45)/LOOKUP(RIGHT($D$2,3),定数!$A$6:$A$13,定数!$B$6:$B$13))</f>
        <v>220.5545064432435</v>
      </c>
      <c r="N45" s="139">
        <v>2006</v>
      </c>
      <c r="O45" s="8">
        <v>43482</v>
      </c>
      <c r="P45" s="175">
        <v>1.21261</v>
      </c>
      <c r="Q45" s="175"/>
      <c r="R45" s="176">
        <f>IF(P45="","",T45*M45*LOOKUP(RIGHT($D$2,3),定数!$A$6:$A$13,定数!$B$6:$B$13))</f>
        <v>-428757.96052565338</v>
      </c>
      <c r="S45" s="176"/>
      <c r="T45" s="177">
        <f t="shared" si="1"/>
        <v>-16.199999999999548</v>
      </c>
      <c r="U45" s="177"/>
      <c r="X45" s="91"/>
    </row>
    <row r="46" spans="2:60" s="67" customFormat="1" x14ac:dyDescent="0.2">
      <c r="B46" s="134">
        <v>38</v>
      </c>
      <c r="C46" s="174">
        <f t="shared" si="2"/>
        <v>13863174.056996524</v>
      </c>
      <c r="D46" s="174"/>
      <c r="E46" s="139">
        <v>2006</v>
      </c>
      <c r="F46" s="8">
        <v>43495</v>
      </c>
      <c r="G46" s="134" t="s">
        <v>3</v>
      </c>
      <c r="H46" s="175">
        <v>1.20889</v>
      </c>
      <c r="I46" s="175"/>
      <c r="J46" s="135">
        <v>18.2</v>
      </c>
      <c r="K46" s="174">
        <f t="shared" si="0"/>
        <v>415895.2217098957</v>
      </c>
      <c r="L46" s="174"/>
      <c r="M46" s="6">
        <f>IF(J46="","",(K46/J46)/LOOKUP(RIGHT($D$2,3),定数!$A$6:$A$13,定数!$B$6:$B$13))</f>
        <v>190.42821506863356</v>
      </c>
      <c r="N46" s="139">
        <v>2006</v>
      </c>
      <c r="O46" s="8">
        <v>43495</v>
      </c>
      <c r="P46" s="175">
        <v>1.21071</v>
      </c>
      <c r="Q46" s="175"/>
      <c r="R46" s="176">
        <f>IF(P46="","",T46*M46*LOOKUP(RIGHT($D$2,3),定数!$A$6:$A$13,定数!$B$6:$B$13))</f>
        <v>-415895.22170988034</v>
      </c>
      <c r="S46" s="176"/>
      <c r="T46" s="177">
        <f t="shared" si="1"/>
        <v>-18.199999999999328</v>
      </c>
      <c r="U46" s="177"/>
      <c r="X46" s="67" t="s">
        <v>140</v>
      </c>
    </row>
    <row r="47" spans="2:60" x14ac:dyDescent="0.2">
      <c r="B47" s="134">
        <v>39</v>
      </c>
      <c r="C47" s="174">
        <f t="shared" si="2"/>
        <v>13447278.835286643</v>
      </c>
      <c r="D47" s="174"/>
      <c r="E47" s="139">
        <v>2006</v>
      </c>
      <c r="F47" s="8">
        <v>43517</v>
      </c>
      <c r="G47" s="134" t="s">
        <v>3</v>
      </c>
      <c r="H47" s="175">
        <v>1.19339</v>
      </c>
      <c r="I47" s="175"/>
      <c r="J47" s="135">
        <v>10.199999999999999</v>
      </c>
      <c r="K47" s="174">
        <f t="shared" si="0"/>
        <v>403418.36505859927</v>
      </c>
      <c r="L47" s="174"/>
      <c r="M47" s="6">
        <f>IF(J47="","",(K47/J47)/LOOKUP(RIGHT($D$2,3),定数!$A$6:$A$13,定数!$B$6:$B$13))</f>
        <v>329.59016753153537</v>
      </c>
      <c r="N47" s="139">
        <v>2006</v>
      </c>
      <c r="O47" s="8">
        <v>43519</v>
      </c>
      <c r="P47" s="175">
        <v>1.1929099999999999</v>
      </c>
      <c r="Q47" s="175"/>
      <c r="R47" s="176">
        <f>IF(P47="","",T47*M47*LOOKUP(RIGHT($D$2,3),定数!$A$6:$A$13,定数!$B$6:$B$13))</f>
        <v>189843.93649817861</v>
      </c>
      <c r="S47" s="176"/>
      <c r="T47" s="177">
        <f t="shared" si="1"/>
        <v>4.8000000000003595</v>
      </c>
      <c r="U47" s="17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row>
    <row r="48" spans="2:60" x14ac:dyDescent="0.2">
      <c r="B48" s="134">
        <v>40</v>
      </c>
      <c r="C48" s="174">
        <f t="shared" si="2"/>
        <v>13637122.771784822</v>
      </c>
      <c r="D48" s="174"/>
      <c r="E48" s="139">
        <v>2006</v>
      </c>
      <c r="F48" s="8">
        <v>43526</v>
      </c>
      <c r="G48" s="134" t="s">
        <v>4</v>
      </c>
      <c r="H48" s="175">
        <v>1.19641</v>
      </c>
      <c r="I48" s="175"/>
      <c r="J48" s="135">
        <v>46.2</v>
      </c>
      <c r="K48" s="174">
        <f t="shared" si="0"/>
        <v>409113.68315354461</v>
      </c>
      <c r="L48" s="174"/>
      <c r="M48" s="6">
        <f>IF(J48="","",(K48/J48)/LOOKUP(RIGHT($D$2,3),定数!$A$6:$A$13,定数!$B$6:$B$13))</f>
        <v>73.793954392775007</v>
      </c>
      <c r="N48" s="139">
        <v>2006</v>
      </c>
      <c r="O48" s="8">
        <v>43530</v>
      </c>
      <c r="P48" s="175">
        <v>1.20299</v>
      </c>
      <c r="Q48" s="175"/>
      <c r="R48" s="176">
        <f>IF(P48="","",T48*M48*LOOKUP(RIGHT($D$2,3),定数!$A$6:$A$13,定数!$B$6:$B$13))</f>
        <v>582677.06388535409</v>
      </c>
      <c r="S48" s="176"/>
      <c r="T48" s="177">
        <f t="shared" si="1"/>
        <v>65.800000000000296</v>
      </c>
      <c r="U48" s="17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row>
    <row r="49" spans="2:60" x14ac:dyDescent="0.2">
      <c r="B49" s="134">
        <v>41</v>
      </c>
      <c r="C49" s="174">
        <f t="shared" si="2"/>
        <v>14219799.835670175</v>
      </c>
      <c r="D49" s="174"/>
      <c r="E49" s="139">
        <v>2006</v>
      </c>
      <c r="F49" s="8">
        <v>43531</v>
      </c>
      <c r="G49" s="134" t="s">
        <v>3</v>
      </c>
      <c r="H49" s="175">
        <v>1.1982900000000001</v>
      </c>
      <c r="I49" s="175"/>
      <c r="J49" s="135">
        <v>38.200000000000003</v>
      </c>
      <c r="K49" s="174">
        <f t="shared" si="0"/>
        <v>426593.99507010524</v>
      </c>
      <c r="L49" s="174"/>
      <c r="M49" s="6">
        <f>IF(J49="","",(K49/J49)/LOOKUP(RIGHT($D$2,3),定数!$A$6:$A$13,定数!$B$6:$B$13))</f>
        <v>93.061517249150342</v>
      </c>
      <c r="N49" s="139">
        <v>2006</v>
      </c>
      <c r="O49" s="8">
        <v>43532</v>
      </c>
      <c r="P49" s="175">
        <v>1.19191</v>
      </c>
      <c r="Q49" s="175"/>
      <c r="R49" s="176">
        <f>IF(P49="","",T49*M49*LOOKUP(RIGHT($D$2,3),定数!$A$6:$A$13,定数!$B$6:$B$13))</f>
        <v>712478.97605950083</v>
      </c>
      <c r="S49" s="176"/>
      <c r="T49" s="177">
        <f t="shared" si="1"/>
        <v>63.800000000000523</v>
      </c>
      <c r="U49" s="17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row>
    <row r="50" spans="2:60" x14ac:dyDescent="0.2">
      <c r="B50" s="134">
        <v>42</v>
      </c>
      <c r="C50" s="174">
        <f t="shared" si="2"/>
        <v>14932278.811729675</v>
      </c>
      <c r="D50" s="174"/>
      <c r="E50" s="139">
        <v>2006</v>
      </c>
      <c r="F50" s="8">
        <v>43532</v>
      </c>
      <c r="G50" s="134" t="s">
        <v>4</v>
      </c>
      <c r="H50" s="175">
        <v>1.1930099999999999</v>
      </c>
      <c r="I50" s="175"/>
      <c r="J50" s="135">
        <v>30.2</v>
      </c>
      <c r="K50" s="174">
        <f t="shared" si="0"/>
        <v>447968.36435189022</v>
      </c>
      <c r="L50" s="174"/>
      <c r="M50" s="6">
        <f>IF(J50="","",(K50/J50)/LOOKUP(RIGHT($D$2,3),定数!$A$6:$A$13,定数!$B$6:$B$13))</f>
        <v>123.61157956729863</v>
      </c>
      <c r="N50" s="139">
        <v>2006</v>
      </c>
      <c r="O50" s="8">
        <v>43534</v>
      </c>
      <c r="P50" s="175">
        <v>1.1899900000000001</v>
      </c>
      <c r="Q50" s="175"/>
      <c r="R50" s="176">
        <f>IF(P50="","",T50*M50*LOOKUP(RIGHT($D$2,3),定数!$A$6:$A$13,定数!$B$6:$B$13))</f>
        <v>-447968.36435186066</v>
      </c>
      <c r="S50" s="176"/>
      <c r="T50" s="177">
        <f t="shared" si="1"/>
        <v>-30.199999999998006</v>
      </c>
      <c r="U50" s="17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row>
    <row r="51" spans="2:60" x14ac:dyDescent="0.2">
      <c r="B51" s="134">
        <v>43</v>
      </c>
      <c r="C51" s="174">
        <f t="shared" si="2"/>
        <v>14484310.447377814</v>
      </c>
      <c r="D51" s="174"/>
      <c r="E51" s="139">
        <v>2006</v>
      </c>
      <c r="F51" s="8">
        <v>43537</v>
      </c>
      <c r="G51" s="134" t="s">
        <v>3</v>
      </c>
      <c r="H51" s="175">
        <v>1.1919900000000001</v>
      </c>
      <c r="I51" s="175"/>
      <c r="J51" s="135">
        <v>13.2</v>
      </c>
      <c r="K51" s="174">
        <f t="shared" si="0"/>
        <v>434529.31342133443</v>
      </c>
      <c r="L51" s="174"/>
      <c r="M51" s="6">
        <f>IF(J51="","",(K51/J51)/LOOKUP(RIGHT($D$2,3),定数!$A$6:$A$13,定数!$B$6:$B$13))</f>
        <v>274.32406150336772</v>
      </c>
      <c r="N51" s="139">
        <v>2006</v>
      </c>
      <c r="O51" s="8">
        <v>43537</v>
      </c>
      <c r="P51" s="175">
        <v>1.1933100000000001</v>
      </c>
      <c r="Q51" s="175"/>
      <c r="R51" s="176">
        <f>IF(P51="","",T51*M51*LOOKUP(RIGHT($D$2,3),定数!$A$6:$A$13,定数!$B$6:$B$13))</f>
        <v>-434529.31342133047</v>
      </c>
      <c r="S51" s="176"/>
      <c r="T51" s="177">
        <f t="shared" si="1"/>
        <v>-13.199999999999878</v>
      </c>
      <c r="U51" s="17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row>
    <row r="52" spans="2:60" x14ac:dyDescent="0.2">
      <c r="B52" s="134">
        <v>44</v>
      </c>
      <c r="C52" s="174">
        <f t="shared" si="2"/>
        <v>14049781.133956483</v>
      </c>
      <c r="D52" s="174"/>
      <c r="E52" s="139">
        <v>2006</v>
      </c>
      <c r="F52" s="8">
        <v>43545</v>
      </c>
      <c r="G52" s="134" t="s">
        <v>3</v>
      </c>
      <c r="H52" s="175">
        <v>1.21269</v>
      </c>
      <c r="I52" s="175"/>
      <c r="J52" s="135">
        <v>38.200000000000003</v>
      </c>
      <c r="K52" s="174">
        <f t="shared" si="0"/>
        <v>421493.43401869445</v>
      </c>
      <c r="L52" s="174"/>
      <c r="M52" s="6">
        <f>IF(J52="","",(K52/J52)/LOOKUP(RIGHT($D$2,3),定数!$A$6:$A$13,定数!$B$6:$B$13))</f>
        <v>91.948829410709948</v>
      </c>
      <c r="N52" s="139">
        <v>2006</v>
      </c>
      <c r="O52" s="8">
        <v>43548</v>
      </c>
      <c r="P52" s="175">
        <v>1.1984999999999999</v>
      </c>
      <c r="Q52" s="175"/>
      <c r="R52" s="176">
        <f>IF(P52="","",T52*M52*LOOKUP(RIGHT($D$2,3),定数!$A$6:$A$13,定数!$B$6:$B$13))</f>
        <v>1565704.6672055849</v>
      </c>
      <c r="S52" s="176"/>
      <c r="T52" s="177">
        <f t="shared" si="1"/>
        <v>141.90000000000146</v>
      </c>
      <c r="U52" s="17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row>
    <row r="53" spans="2:60" x14ac:dyDescent="0.2">
      <c r="B53" s="134">
        <v>45</v>
      </c>
      <c r="C53" s="174">
        <f t="shared" si="2"/>
        <v>15615485.801162068</v>
      </c>
      <c r="D53" s="174"/>
      <c r="E53" s="139">
        <v>2006</v>
      </c>
      <c r="F53" s="8">
        <v>43554</v>
      </c>
      <c r="G53" s="134" t="s">
        <v>4</v>
      </c>
      <c r="H53" s="175">
        <v>1.20381</v>
      </c>
      <c r="I53" s="175"/>
      <c r="J53" s="135">
        <v>14.2</v>
      </c>
      <c r="K53" s="174">
        <f t="shared" si="0"/>
        <v>468464.57403486205</v>
      </c>
      <c r="L53" s="174"/>
      <c r="M53" s="6">
        <f>IF(J53="","",(K53/J53)/LOOKUP(RIGHT($D$2,3),定数!$A$6:$A$13,定数!$B$6:$B$13))</f>
        <v>274.92052466834627</v>
      </c>
      <c r="N53" s="139">
        <v>2006</v>
      </c>
      <c r="O53" s="8">
        <v>43555</v>
      </c>
      <c r="P53" s="175">
        <v>1.2116899999999999</v>
      </c>
      <c r="Q53" s="175"/>
      <c r="R53" s="176">
        <f>IF(P53="","",T53*M53*LOOKUP(RIGHT($D$2,3),定数!$A$6:$A$13,定数!$B$6:$B$13))</f>
        <v>2599648.4812638452</v>
      </c>
      <c r="S53" s="176"/>
      <c r="T53" s="177">
        <f t="shared" si="1"/>
        <v>78.799999999998875</v>
      </c>
      <c r="U53" s="17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row>
    <row r="54" spans="2:60" x14ac:dyDescent="0.2">
      <c r="B54" s="134">
        <v>46</v>
      </c>
      <c r="C54" s="174">
        <f t="shared" si="2"/>
        <v>18215134.282425914</v>
      </c>
      <c r="D54" s="174"/>
      <c r="E54" s="139">
        <v>2006</v>
      </c>
      <c r="F54" s="8">
        <v>43559</v>
      </c>
      <c r="G54" s="134" t="s">
        <v>4</v>
      </c>
      <c r="H54" s="175">
        <v>1.2148099999999999</v>
      </c>
      <c r="I54" s="175"/>
      <c r="J54" s="135">
        <v>28.2</v>
      </c>
      <c r="K54" s="174">
        <f t="shared" si="0"/>
        <v>546454.02847277746</v>
      </c>
      <c r="L54" s="174"/>
      <c r="M54" s="6">
        <f>IF(J54="","",(K54/J54)/LOOKUP(RIGHT($D$2,3),定数!$A$6:$A$13,定数!$B$6:$B$13))</f>
        <v>161.48168690093897</v>
      </c>
      <c r="N54" s="139">
        <v>2006</v>
      </c>
      <c r="O54" s="8">
        <v>43559</v>
      </c>
      <c r="P54" s="175">
        <v>1.2125900000000001</v>
      </c>
      <c r="Q54" s="175"/>
      <c r="R54" s="176">
        <f>IF(P54="","",T54*M54*LOOKUP(RIGHT($D$2,3),定数!$A$6:$A$13,定数!$B$6:$B$13))</f>
        <v>-430187.21390407986</v>
      </c>
      <c r="S54" s="176"/>
      <c r="T54" s="177">
        <f t="shared" si="1"/>
        <v>-22.199999999998887</v>
      </c>
      <c r="U54" s="17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row>
    <row r="55" spans="2:60" x14ac:dyDescent="0.2">
      <c r="B55" s="134">
        <v>47</v>
      </c>
      <c r="C55" s="174">
        <f t="shared" si="2"/>
        <v>17784947.068521835</v>
      </c>
      <c r="D55" s="174"/>
      <c r="E55" s="139">
        <v>2006</v>
      </c>
      <c r="F55" s="8">
        <v>43562</v>
      </c>
      <c r="G55" s="134" t="s">
        <v>3</v>
      </c>
      <c r="H55" s="175">
        <v>1.2179899999999999</v>
      </c>
      <c r="I55" s="175"/>
      <c r="J55" s="135">
        <v>28.2</v>
      </c>
      <c r="K55" s="174">
        <f t="shared" si="0"/>
        <v>533548.41205565503</v>
      </c>
      <c r="L55" s="174"/>
      <c r="M55" s="6">
        <f>IF(J55="","",(K55/J55)/LOOKUP(RIGHT($D$2,3),定数!$A$6:$A$13,定数!$B$6:$B$13))</f>
        <v>157.66797046561911</v>
      </c>
      <c r="N55" s="139">
        <v>2006</v>
      </c>
      <c r="O55" s="8">
        <v>43562</v>
      </c>
      <c r="P55" s="175">
        <v>1.22081</v>
      </c>
      <c r="Q55" s="175"/>
      <c r="R55" s="176">
        <f>IF(P55="","",T55*M55*LOOKUP(RIGHT($D$2,3),定数!$A$6:$A$13,定数!$B$6:$B$13))</f>
        <v>-533548.41205566353</v>
      </c>
      <c r="S55" s="176"/>
      <c r="T55" s="177">
        <f t="shared" si="1"/>
        <v>-28.200000000000447</v>
      </c>
      <c r="U55" s="17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row>
    <row r="56" spans="2:60" x14ac:dyDescent="0.2">
      <c r="B56" s="134">
        <v>48</v>
      </c>
      <c r="C56" s="174">
        <f t="shared" si="2"/>
        <v>17251398.656466171</v>
      </c>
      <c r="D56" s="174"/>
      <c r="E56" s="139">
        <v>2006</v>
      </c>
      <c r="F56" s="8">
        <v>43566</v>
      </c>
      <c r="G56" s="134" t="s">
        <v>4</v>
      </c>
      <c r="H56" s="175">
        <v>1.2135100000000001</v>
      </c>
      <c r="I56" s="175"/>
      <c r="J56" s="135">
        <v>15.2</v>
      </c>
      <c r="K56" s="174">
        <f t="shared" si="0"/>
        <v>517541.95969398512</v>
      </c>
      <c r="L56" s="174"/>
      <c r="M56" s="6">
        <f>IF(J56="","",(K56/J56)/LOOKUP(RIGHT($D$2,3),定数!$A$6:$A$13,定数!$B$6:$B$13))</f>
        <v>283.74010948135151</v>
      </c>
      <c r="N56" s="139">
        <v>2006</v>
      </c>
      <c r="O56" s="8">
        <v>43567</v>
      </c>
      <c r="P56" s="175">
        <v>1.2137899999999999</v>
      </c>
      <c r="Q56" s="175"/>
      <c r="R56" s="176">
        <f>IF(P56="","",T56*M56*LOOKUP(RIGHT($D$2,3),定数!$A$6:$A$13,定数!$B$6:$B$13))</f>
        <v>95336.676785678239</v>
      </c>
      <c r="S56" s="176"/>
      <c r="T56" s="177">
        <f t="shared" si="1"/>
        <v>2.7999999999983594</v>
      </c>
      <c r="U56" s="17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row>
    <row r="57" spans="2:60" x14ac:dyDescent="0.2">
      <c r="B57" s="134">
        <v>49</v>
      </c>
      <c r="C57" s="174">
        <f t="shared" si="2"/>
        <v>17346735.333251849</v>
      </c>
      <c r="D57" s="174"/>
      <c r="E57" s="139">
        <v>2006</v>
      </c>
      <c r="F57" s="8">
        <v>43572</v>
      </c>
      <c r="G57" s="134" t="s">
        <v>4</v>
      </c>
      <c r="H57" s="175">
        <v>1.2196100000000001</v>
      </c>
      <c r="I57" s="175"/>
      <c r="J57" s="135">
        <v>14.2</v>
      </c>
      <c r="K57" s="174">
        <f t="shared" si="0"/>
        <v>520402.05999755545</v>
      </c>
      <c r="L57" s="174"/>
      <c r="M57" s="6">
        <f>IF(J57="","",(K57/J57)/LOOKUP(RIGHT($D$2,3),定数!$A$6:$A$13,定数!$B$6:$B$13))</f>
        <v>305.40026995161702</v>
      </c>
      <c r="N57" s="139">
        <v>2006</v>
      </c>
      <c r="O57" s="8">
        <v>43575</v>
      </c>
      <c r="P57" s="175">
        <v>1.2344900000000001</v>
      </c>
      <c r="Q57" s="175"/>
      <c r="R57" s="176">
        <f>IF(P57="","",T57*M57*LOOKUP(RIGHT($D$2,3),定数!$A$6:$A$13,定数!$B$6:$B$13))</f>
        <v>5453227.2202560753</v>
      </c>
      <c r="S57" s="176"/>
      <c r="T57" s="177">
        <f t="shared" si="1"/>
        <v>148.80000000000004</v>
      </c>
      <c r="U57" s="17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row>
    <row r="58" spans="2:60" x14ac:dyDescent="0.2">
      <c r="B58" s="134">
        <v>50</v>
      </c>
      <c r="C58" s="174">
        <f t="shared" si="2"/>
        <v>22799962.553507924</v>
      </c>
      <c r="D58" s="174"/>
      <c r="E58" s="139">
        <v>2006</v>
      </c>
      <c r="F58" s="8">
        <v>43576</v>
      </c>
      <c r="G58" s="134" t="s">
        <v>3</v>
      </c>
      <c r="H58" s="175">
        <v>1.2307900000000001</v>
      </c>
      <c r="I58" s="175"/>
      <c r="J58" s="135">
        <v>4.2</v>
      </c>
      <c r="K58" s="174">
        <f t="shared" si="0"/>
        <v>683998.87660523772</v>
      </c>
      <c r="L58" s="174"/>
      <c r="M58" s="6">
        <f>IF(J58="","",(K58/J58)/LOOKUP(RIGHT($D$2,3),定数!$A$6:$A$13,定数!$B$6:$B$13))</f>
        <v>1357.1406281849954</v>
      </c>
      <c r="N58" s="139">
        <v>2006</v>
      </c>
      <c r="O58" s="8">
        <v>43576</v>
      </c>
      <c r="P58" s="175">
        <v>1.2312099999999999</v>
      </c>
      <c r="Q58" s="175"/>
      <c r="R58" s="176">
        <f>IF(P58="","",T58*M58*LOOKUP(RIGHT($D$2,3),定数!$A$6:$A$13,定数!$B$6:$B$13))</f>
        <v>-683998.87660501769</v>
      </c>
      <c r="S58" s="176"/>
      <c r="T58" s="177">
        <f t="shared" si="1"/>
        <v>-4.1999999999986493</v>
      </c>
      <c r="U58" s="17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row>
    <row r="59" spans="2:60" x14ac:dyDescent="0.2">
      <c r="B59" s="134">
        <v>51</v>
      </c>
      <c r="C59" s="174">
        <f t="shared" si="2"/>
        <v>22115963.676902905</v>
      </c>
      <c r="D59" s="174"/>
      <c r="E59" s="139">
        <v>2006</v>
      </c>
      <c r="F59" s="8">
        <v>43576</v>
      </c>
      <c r="G59" s="134" t="s">
        <v>4</v>
      </c>
      <c r="H59" s="175">
        <v>1.2335100000000001</v>
      </c>
      <c r="I59" s="175"/>
      <c r="J59" s="135">
        <v>24.2</v>
      </c>
      <c r="K59" s="174">
        <f t="shared" si="0"/>
        <v>663478.91030708712</v>
      </c>
      <c r="L59" s="174"/>
      <c r="M59" s="6">
        <f>IF(J59="","",(K59/J59)/LOOKUP(RIGHT($D$2,3),定数!$A$6:$A$13,定数!$B$6:$B$13))</f>
        <v>228.47069914155892</v>
      </c>
      <c r="N59" s="139">
        <v>2006</v>
      </c>
      <c r="O59" s="8">
        <v>43579</v>
      </c>
      <c r="P59" s="175">
        <v>1.2338899999999999</v>
      </c>
      <c r="Q59" s="175"/>
      <c r="R59" s="176">
        <f>IF(P59="","",T59*M59*LOOKUP(RIGHT($D$2,3),定数!$A$6:$A$13,定数!$B$6:$B$13))</f>
        <v>104182.63880850287</v>
      </c>
      <c r="S59" s="176"/>
      <c r="T59" s="177">
        <f t="shared" si="1"/>
        <v>3.7999999999982492</v>
      </c>
      <c r="U59" s="17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row>
    <row r="60" spans="2:60" x14ac:dyDescent="0.2">
      <c r="B60" s="134">
        <v>52</v>
      </c>
      <c r="C60" s="174">
        <f t="shared" si="2"/>
        <v>22220146.315711409</v>
      </c>
      <c r="D60" s="174"/>
      <c r="E60" s="139">
        <v>2006</v>
      </c>
      <c r="F60" s="8">
        <v>43581</v>
      </c>
      <c r="G60" s="134" t="s">
        <v>4</v>
      </c>
      <c r="H60" s="175">
        <v>1.2451099999999999</v>
      </c>
      <c r="I60" s="175"/>
      <c r="J60" s="135">
        <v>33.200000000000003</v>
      </c>
      <c r="K60" s="174">
        <f t="shared" si="0"/>
        <v>666604.38947134221</v>
      </c>
      <c r="L60" s="174"/>
      <c r="M60" s="6">
        <f>IF(J60="","",(K60/J60)/LOOKUP(RIGHT($D$2,3),定数!$A$6:$A$13,定数!$B$6:$B$13))</f>
        <v>167.32037888336902</v>
      </c>
      <c r="N60" s="139">
        <v>2006</v>
      </c>
      <c r="O60" s="8">
        <v>43581</v>
      </c>
      <c r="P60" s="175">
        <v>1.2417899999999999</v>
      </c>
      <c r="Q60" s="175"/>
      <c r="R60" s="176">
        <f>IF(P60="","",T60*M60*LOOKUP(RIGHT($D$2,3),定数!$A$6:$A$13,定数!$B$6:$B$13))</f>
        <v>-666604.38947134011</v>
      </c>
      <c r="S60" s="176"/>
      <c r="T60" s="177">
        <f t="shared" si="1"/>
        <v>-33.199999999999896</v>
      </c>
      <c r="U60" s="17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row>
    <row r="61" spans="2:60" x14ac:dyDescent="0.2">
      <c r="B61" s="134">
        <v>53</v>
      </c>
      <c r="C61" s="174">
        <f t="shared" si="2"/>
        <v>21553541.926240068</v>
      </c>
      <c r="D61" s="174"/>
      <c r="E61" s="139">
        <v>2006</v>
      </c>
      <c r="F61" s="8">
        <v>43583</v>
      </c>
      <c r="G61" s="134" t="s">
        <v>4</v>
      </c>
      <c r="H61" s="175">
        <v>1.2557100000000001</v>
      </c>
      <c r="I61" s="175"/>
      <c r="J61" s="135">
        <v>34.200000000000003</v>
      </c>
      <c r="K61" s="174">
        <f t="shared" si="0"/>
        <v>646606.25778720202</v>
      </c>
      <c r="L61" s="174"/>
      <c r="M61" s="6">
        <f>IF(J61="","",(K61/J61)/LOOKUP(RIGHT($D$2,3),定数!$A$6:$A$13,定数!$B$6:$B$13))</f>
        <v>157.55513103976654</v>
      </c>
      <c r="N61" s="139">
        <v>2006</v>
      </c>
      <c r="O61" s="8">
        <v>43586</v>
      </c>
      <c r="P61" s="175">
        <v>1.2600899999999999</v>
      </c>
      <c r="Q61" s="175"/>
      <c r="R61" s="176">
        <f>IF(P61="","",T61*M61*LOOKUP(RIGHT($D$2,3),定数!$A$6:$A$13,定数!$B$6:$B$13))</f>
        <v>828109.76874498045</v>
      </c>
      <c r="S61" s="176"/>
      <c r="T61" s="177">
        <f t="shared" si="1"/>
        <v>43.799999999998285</v>
      </c>
      <c r="U61" s="17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row>
    <row r="62" spans="2:60" x14ac:dyDescent="0.2">
      <c r="B62" s="134">
        <v>54</v>
      </c>
      <c r="C62" s="174">
        <f t="shared" si="2"/>
        <v>22381651.694985047</v>
      </c>
      <c r="D62" s="174"/>
      <c r="E62" s="139">
        <v>2006</v>
      </c>
      <c r="F62" s="8">
        <v>43594</v>
      </c>
      <c r="G62" s="134" t="s">
        <v>3</v>
      </c>
      <c r="H62" s="175">
        <v>1.26969</v>
      </c>
      <c r="I62" s="175"/>
      <c r="J62" s="135">
        <v>15</v>
      </c>
      <c r="K62" s="174">
        <f t="shared" si="0"/>
        <v>671449.55084955133</v>
      </c>
      <c r="L62" s="174"/>
      <c r="M62" s="6">
        <f>IF(J62="","",(K62/J62)/LOOKUP(RIGHT($D$2,3),定数!$A$6:$A$13,定数!$B$6:$B$13))</f>
        <v>373.02752824975073</v>
      </c>
      <c r="N62" s="139">
        <v>2006</v>
      </c>
      <c r="O62" s="8">
        <v>43594</v>
      </c>
      <c r="P62" s="175">
        <v>1.27041</v>
      </c>
      <c r="Q62" s="175"/>
      <c r="R62" s="176">
        <f>IF(P62="","",T62*M62*LOOKUP(RIGHT($D$2,3),定数!$A$6:$A$13,定数!$B$6:$B$13))</f>
        <v>-322295.78440780874</v>
      </c>
      <c r="S62" s="176"/>
      <c r="T62" s="177">
        <f t="shared" si="1"/>
        <v>-7.2000000000005393</v>
      </c>
      <c r="U62" s="17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row>
    <row r="63" spans="2:60" x14ac:dyDescent="0.2">
      <c r="B63" s="134">
        <v>55</v>
      </c>
      <c r="C63" s="174">
        <f t="shared" si="2"/>
        <v>22059355.910577238</v>
      </c>
      <c r="D63" s="174"/>
      <c r="E63" s="139">
        <v>2006</v>
      </c>
      <c r="F63" s="8">
        <v>43595</v>
      </c>
      <c r="G63" s="134" t="s">
        <v>4</v>
      </c>
      <c r="H63" s="175">
        <v>1.27651</v>
      </c>
      <c r="I63" s="175"/>
      <c r="J63" s="135">
        <v>12.2</v>
      </c>
      <c r="K63" s="174">
        <f t="shared" si="0"/>
        <v>661780.67731731711</v>
      </c>
      <c r="L63" s="174"/>
      <c r="M63" s="6">
        <f>IF(J63="","",(K63/J63)/LOOKUP(RIGHT($D$2,3),定数!$A$6:$A$13,定数!$B$6:$B$13))</f>
        <v>452.03598177412374</v>
      </c>
      <c r="N63" s="139">
        <v>2006</v>
      </c>
      <c r="O63" s="8">
        <v>43596</v>
      </c>
      <c r="P63" s="175">
        <v>1.27529</v>
      </c>
      <c r="Q63" s="175"/>
      <c r="R63" s="176">
        <f>IF(P63="","",T63*M63*LOOKUP(RIGHT($D$2,3),定数!$A$6:$A$13,定数!$B$6:$B$13))</f>
        <v>-661780.67731731653</v>
      </c>
      <c r="S63" s="176"/>
      <c r="T63" s="177">
        <f t="shared" si="1"/>
        <v>-12.199999999999989</v>
      </c>
      <c r="U63" s="17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row>
    <row r="64" spans="2:60" x14ac:dyDescent="0.2">
      <c r="B64" s="134">
        <v>56</v>
      </c>
      <c r="C64" s="174">
        <f t="shared" si="2"/>
        <v>21397575.23325992</v>
      </c>
      <c r="D64" s="174"/>
      <c r="E64" s="139">
        <v>2006</v>
      </c>
      <c r="F64" s="8">
        <v>43597</v>
      </c>
      <c r="G64" s="134" t="s">
        <v>4</v>
      </c>
      <c r="H64" s="175">
        <v>1.28531</v>
      </c>
      <c r="I64" s="175"/>
      <c r="J64" s="135">
        <v>21.2</v>
      </c>
      <c r="K64" s="174">
        <f t="shared" si="0"/>
        <v>641927.25699779752</v>
      </c>
      <c r="L64" s="174"/>
      <c r="M64" s="6">
        <f>IF(J64="","",(K64/J64)/LOOKUP(RIGHT($D$2,3),定数!$A$6:$A$13,定数!$B$6:$B$13))</f>
        <v>252.32989661863112</v>
      </c>
      <c r="N64" s="139">
        <v>2006</v>
      </c>
      <c r="O64" s="8">
        <v>43600</v>
      </c>
      <c r="P64" s="175">
        <v>1.2891900000000001</v>
      </c>
      <c r="Q64" s="175"/>
      <c r="R64" s="176">
        <f>IF(P64="","",T64*M64*LOOKUP(RIGHT($D$2,3),定数!$A$6:$A$13,定数!$B$6:$B$13))</f>
        <v>1174847.9986563786</v>
      </c>
      <c r="S64" s="176"/>
      <c r="T64" s="177">
        <f t="shared" si="1"/>
        <v>38.800000000001056</v>
      </c>
      <c r="U64" s="17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row>
    <row r="65" spans="2:60" x14ac:dyDescent="0.2">
      <c r="B65" s="134">
        <v>57</v>
      </c>
      <c r="C65" s="174">
        <f t="shared" si="2"/>
        <v>22572423.231916297</v>
      </c>
      <c r="D65" s="174"/>
      <c r="E65" s="139">
        <v>2006</v>
      </c>
      <c r="F65" s="8">
        <v>43608</v>
      </c>
      <c r="G65" s="134" t="s">
        <v>4</v>
      </c>
      <c r="H65" s="175">
        <v>1.28651</v>
      </c>
      <c r="I65" s="175"/>
      <c r="J65" s="135">
        <v>58.2</v>
      </c>
      <c r="K65" s="174">
        <f t="shared" si="0"/>
        <v>677172.69695748889</v>
      </c>
      <c r="L65" s="174"/>
      <c r="M65" s="6">
        <f>IF(J65="","",(K65/J65)/LOOKUP(RIGHT($D$2,3),定数!$A$6:$A$13,定数!$B$6:$B$13))</f>
        <v>96.960580893111228</v>
      </c>
      <c r="N65" s="139">
        <v>2006</v>
      </c>
      <c r="O65" s="8">
        <v>43609</v>
      </c>
      <c r="P65" s="175">
        <v>1.2806900000000001</v>
      </c>
      <c r="Q65" s="175"/>
      <c r="R65" s="176">
        <f>IF(P65="","",T65*M65*LOOKUP(RIGHT($D$2,3),定数!$A$6:$A$13,定数!$B$6:$B$13))</f>
        <v>-677172.69695748144</v>
      </c>
      <c r="S65" s="176"/>
      <c r="T65" s="177">
        <f t="shared" si="1"/>
        <v>-58.199999999999363</v>
      </c>
      <c r="U65" s="17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row>
    <row r="66" spans="2:60" x14ac:dyDescent="0.2">
      <c r="B66" s="134">
        <v>58</v>
      </c>
      <c r="C66" s="174">
        <f t="shared" si="2"/>
        <v>21895250.534958817</v>
      </c>
      <c r="D66" s="174"/>
      <c r="E66" s="139">
        <v>2006</v>
      </c>
      <c r="F66" s="8">
        <v>43628</v>
      </c>
      <c r="G66" s="134" t="s">
        <v>3</v>
      </c>
      <c r="H66" s="175">
        <v>1.2604900000000001</v>
      </c>
      <c r="I66" s="175"/>
      <c r="J66" s="135">
        <v>46.2</v>
      </c>
      <c r="K66" s="174">
        <f t="shared" si="0"/>
        <v>656857.51604876446</v>
      </c>
      <c r="L66" s="174"/>
      <c r="M66" s="6">
        <f>IF(J66="","",(K66/J66)/LOOKUP(RIGHT($D$2,3),定数!$A$6:$A$13,定数!$B$6:$B$13))</f>
        <v>118.48079293808883</v>
      </c>
      <c r="N66" s="139">
        <v>2006</v>
      </c>
      <c r="O66" s="8">
        <v>43630</v>
      </c>
      <c r="P66" s="175">
        <v>1.2615099999999999</v>
      </c>
      <c r="Q66" s="175"/>
      <c r="R66" s="176">
        <f>IF(P66="","",T66*M66*LOOKUP(RIGHT($D$2,3),定数!$A$6:$A$13,定数!$B$6:$B$13))</f>
        <v>-145020.49055619212</v>
      </c>
      <c r="S66" s="176"/>
      <c r="T66" s="177">
        <f t="shared" si="1"/>
        <v>-10.199999999997988</v>
      </c>
      <c r="U66" s="17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row>
    <row r="67" spans="2:60" x14ac:dyDescent="0.2">
      <c r="B67" s="134">
        <v>59</v>
      </c>
      <c r="C67" s="174">
        <f t="shared" si="2"/>
        <v>21750230.044402625</v>
      </c>
      <c r="D67" s="174"/>
      <c r="E67" s="139">
        <v>2006</v>
      </c>
      <c r="F67" s="8">
        <v>43659</v>
      </c>
      <c r="G67" s="134" t="s">
        <v>3</v>
      </c>
      <c r="H67" s="175">
        <v>1.2683899999999999</v>
      </c>
      <c r="I67" s="175"/>
      <c r="J67" s="135">
        <v>39.200000000000003</v>
      </c>
      <c r="K67" s="174">
        <f t="shared" si="0"/>
        <v>652506.90133207873</v>
      </c>
      <c r="L67" s="174"/>
      <c r="M67" s="6">
        <f>IF(J67="","",(K67/J67)/LOOKUP(RIGHT($D$2,3),定数!$A$6:$A$13,定数!$B$6:$B$13))</f>
        <v>138.71320181379224</v>
      </c>
      <c r="N67" s="139">
        <v>2006</v>
      </c>
      <c r="O67" s="8">
        <v>43665</v>
      </c>
      <c r="P67" s="175">
        <v>1.2559100000000001</v>
      </c>
      <c r="Q67" s="175"/>
      <c r="R67" s="176">
        <f>IF(P67="","",T67*M67*LOOKUP(RIGHT($D$2,3),定数!$A$6:$A$13,定数!$B$6:$B$13))</f>
        <v>2077368.9103633233</v>
      </c>
      <c r="S67" s="176"/>
      <c r="T67" s="177">
        <f t="shared" si="1"/>
        <v>124.79999999999825</v>
      </c>
      <c r="U67" s="17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row>
    <row r="68" spans="2:60" s="67" customFormat="1" x14ac:dyDescent="0.2">
      <c r="B68" s="139">
        <v>60</v>
      </c>
      <c r="C68" s="174">
        <f t="shared" si="2"/>
        <v>23827598.954765949</v>
      </c>
      <c r="D68" s="174"/>
      <c r="E68" s="139">
        <v>2006</v>
      </c>
      <c r="F68" s="8">
        <v>43687</v>
      </c>
      <c r="G68" s="139" t="s">
        <v>3</v>
      </c>
      <c r="H68" s="175">
        <v>1.2821899999999999</v>
      </c>
      <c r="I68" s="175"/>
      <c r="J68" s="139">
        <v>46.2</v>
      </c>
      <c r="K68" s="174">
        <f t="shared" si="0"/>
        <v>714827.96864297846</v>
      </c>
      <c r="L68" s="174"/>
      <c r="M68" s="6">
        <f>IF(J68="","",(K68/J68)/LOOKUP(RIGHT($D$2,3),定数!$A$6:$A$13,定数!$B$6:$B$13))</f>
        <v>128.937223781201</v>
      </c>
      <c r="N68" s="139">
        <v>2006</v>
      </c>
      <c r="O68" s="8">
        <v>43688</v>
      </c>
      <c r="P68" s="175">
        <v>1.2780100000000001</v>
      </c>
      <c r="Q68" s="175"/>
      <c r="R68" s="176">
        <f>IF(P68="","",T68*M68*LOOKUP(RIGHT($D$2,3),定数!$A$6:$A$13,定数!$B$6:$B$13))</f>
        <v>646749.11448648106</v>
      </c>
      <c r="S68" s="176"/>
      <c r="T68" s="177">
        <f t="shared" si="1"/>
        <v>41.799999999998505</v>
      </c>
      <c r="U68" s="177"/>
    </row>
    <row r="69" spans="2:60" x14ac:dyDescent="0.2">
      <c r="B69" s="134">
        <v>61</v>
      </c>
      <c r="C69" s="174">
        <f t="shared" si="2"/>
        <v>24474348.069252431</v>
      </c>
      <c r="D69" s="174"/>
      <c r="E69" s="139">
        <v>2006</v>
      </c>
      <c r="F69" s="8">
        <v>43691</v>
      </c>
      <c r="G69" s="134" t="s">
        <v>3</v>
      </c>
      <c r="H69" s="175">
        <v>1.27149</v>
      </c>
      <c r="I69" s="175"/>
      <c r="J69" s="135">
        <v>67.2</v>
      </c>
      <c r="K69" s="174">
        <f t="shared" si="0"/>
        <v>734230.44207757292</v>
      </c>
      <c r="L69" s="174"/>
      <c r="M69" s="6">
        <f>IF(J69="","",(K69/J69)/LOOKUP(RIGHT($D$2,3),定数!$A$6:$A$13,定数!$B$6:$B$13))</f>
        <v>91.050402043349806</v>
      </c>
      <c r="N69" s="139">
        <v>2006</v>
      </c>
      <c r="O69" s="8">
        <v>43692</v>
      </c>
      <c r="P69" s="175">
        <v>1.2735099999999999</v>
      </c>
      <c r="Q69" s="175"/>
      <c r="R69" s="176">
        <f>IF(P69="","",T69*M69*LOOKUP(RIGHT($D$2,3),定数!$A$6:$A$13,定数!$B$6:$B$13))</f>
        <v>-220706.17455307016</v>
      </c>
      <c r="S69" s="176"/>
      <c r="T69" s="177">
        <f t="shared" si="1"/>
        <v>-20.199999999999108</v>
      </c>
      <c r="U69" s="17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row>
    <row r="70" spans="2:60" x14ac:dyDescent="0.2">
      <c r="B70" s="134">
        <v>62</v>
      </c>
      <c r="C70" s="174">
        <f t="shared" si="2"/>
        <v>24253641.894699361</v>
      </c>
      <c r="D70" s="174"/>
      <c r="E70" s="139">
        <v>2006</v>
      </c>
      <c r="F70" s="8">
        <v>43694</v>
      </c>
      <c r="G70" s="134" t="s">
        <v>4</v>
      </c>
      <c r="H70" s="175">
        <v>1.28531</v>
      </c>
      <c r="I70" s="175"/>
      <c r="J70" s="135">
        <v>13.2</v>
      </c>
      <c r="K70" s="174">
        <f t="shared" si="0"/>
        <v>727609.25684098084</v>
      </c>
      <c r="L70" s="174"/>
      <c r="M70" s="6">
        <f>IF(J70="","",(K70/J70)/LOOKUP(RIGHT($D$2,3),定数!$A$6:$A$13,定数!$B$6:$B$13))</f>
        <v>459.34927830870009</v>
      </c>
      <c r="N70" s="139">
        <v>2006</v>
      </c>
      <c r="O70" s="8">
        <v>43694</v>
      </c>
      <c r="P70" s="175">
        <v>1.28549</v>
      </c>
      <c r="Q70" s="175"/>
      <c r="R70" s="176">
        <f>IF(P70="","",T70*M70*LOOKUP(RIGHT($D$2,3),定数!$A$6:$A$13,定数!$B$6:$B$13))</f>
        <v>99219.444114717247</v>
      </c>
      <c r="S70" s="176"/>
      <c r="T70" s="177">
        <f t="shared" si="1"/>
        <v>1.8000000000006899</v>
      </c>
      <c r="U70" s="17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row>
    <row r="71" spans="2:60" s="202" customFormat="1" x14ac:dyDescent="0.2">
      <c r="B71" s="195">
        <v>63</v>
      </c>
      <c r="C71" s="196">
        <f t="shared" si="2"/>
        <v>24352861.33881408</v>
      </c>
      <c r="D71" s="196"/>
      <c r="E71" s="195">
        <v>2006</v>
      </c>
      <c r="F71" s="197">
        <v>43699</v>
      </c>
      <c r="G71" s="195" t="s">
        <v>3</v>
      </c>
      <c r="H71" s="198">
        <v>1.2883899999999999</v>
      </c>
      <c r="I71" s="198"/>
      <c r="J71" s="195">
        <v>12.2</v>
      </c>
      <c r="K71" s="196">
        <f t="shared" si="0"/>
        <v>730585.84016442241</v>
      </c>
      <c r="L71" s="196"/>
      <c r="M71" s="199">
        <f>IF(J71="","",(K71/J71)/LOOKUP(RIGHT($D$2,3),定数!$A$6:$A$13,定数!$B$6:$B$13))</f>
        <v>499.03404382815739</v>
      </c>
      <c r="N71" s="195">
        <v>2006</v>
      </c>
      <c r="O71" s="197">
        <v>43700</v>
      </c>
      <c r="P71" s="198">
        <v>1.2803100000000001</v>
      </c>
      <c r="Q71" s="198"/>
      <c r="R71" s="200">
        <f>IF(P71="","",T71*M71*LOOKUP(RIGHT($D$2,3),定数!$A$6:$A$13,定数!$B$6:$B$13))</f>
        <v>4838634.0889577335</v>
      </c>
      <c r="S71" s="200"/>
      <c r="T71" s="201">
        <f t="shared" si="1"/>
        <v>80.799999999998647</v>
      </c>
      <c r="U71" s="201"/>
    </row>
    <row r="72" spans="2:60" x14ac:dyDescent="0.2">
      <c r="B72" s="134">
        <v>64</v>
      </c>
      <c r="C72" s="174">
        <f t="shared" si="2"/>
        <v>29191495.427771814</v>
      </c>
      <c r="D72" s="174"/>
      <c r="E72" s="139">
        <v>2006</v>
      </c>
      <c r="F72" s="8">
        <v>43701</v>
      </c>
      <c r="G72" s="134" t="s">
        <v>3</v>
      </c>
      <c r="H72" s="175">
        <v>1.2760899999999999</v>
      </c>
      <c r="I72" s="175"/>
      <c r="J72" s="135">
        <v>19.2</v>
      </c>
      <c r="K72" s="174">
        <f t="shared" si="0"/>
        <v>875744.86283315439</v>
      </c>
      <c r="L72" s="174"/>
      <c r="M72" s="6">
        <f>IF(J72="","",(K72/J72)/LOOKUP(RIGHT($D$2,3),定数!$A$6:$A$13,定数!$B$6:$B$13))</f>
        <v>380.09759671577888</v>
      </c>
      <c r="N72" s="139">
        <v>2006</v>
      </c>
      <c r="O72" s="8">
        <v>43701</v>
      </c>
      <c r="P72" s="175">
        <v>1.2780100000000001</v>
      </c>
      <c r="Q72" s="175"/>
      <c r="R72" s="176">
        <f>IF(P72="","",T72*M72*LOOKUP(RIGHT($D$2,3),定数!$A$6:$A$13,定数!$B$6:$B$13))</f>
        <v>-875744.86283322005</v>
      </c>
      <c r="S72" s="176"/>
      <c r="T72" s="177">
        <f t="shared" si="1"/>
        <v>-19.200000000001438</v>
      </c>
      <c r="U72" s="177"/>
      <c r="V72" s="67"/>
      <c r="W72" s="67"/>
      <c r="X72" s="67" t="s">
        <v>143</v>
      </c>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row>
    <row r="73" spans="2:60" x14ac:dyDescent="0.2">
      <c r="B73" s="134">
        <v>65</v>
      </c>
      <c r="C73" s="174">
        <f t="shared" si="2"/>
        <v>28315750.564938594</v>
      </c>
      <c r="D73" s="174"/>
      <c r="E73" s="139">
        <v>2006</v>
      </c>
      <c r="F73" s="8">
        <v>43705</v>
      </c>
      <c r="G73" s="134" t="s">
        <v>4</v>
      </c>
      <c r="H73" s="175">
        <v>1.28121</v>
      </c>
      <c r="I73" s="175"/>
      <c r="J73" s="135">
        <v>15.2</v>
      </c>
      <c r="K73" s="174">
        <f t="shared" si="0"/>
        <v>849472.51694815781</v>
      </c>
      <c r="L73" s="174"/>
      <c r="M73" s="6">
        <f>IF(J73="","",(K73/J73)/LOOKUP(RIGHT($D$2,3),定数!$A$6:$A$13,定数!$B$6:$B$13))</f>
        <v>465.71958166017424</v>
      </c>
      <c r="N73" s="139">
        <v>2006</v>
      </c>
      <c r="O73" s="8">
        <v>43705</v>
      </c>
      <c r="P73" s="175">
        <v>1.27969</v>
      </c>
      <c r="Q73" s="175"/>
      <c r="R73" s="176">
        <f>IF(P73="","",T73*M73*LOOKUP(RIGHT($D$2,3),定数!$A$6:$A$13,定数!$B$6:$B$13))</f>
        <v>-849472.51694813871</v>
      </c>
      <c r="S73" s="176"/>
      <c r="T73" s="177">
        <f t="shared" si="1"/>
        <v>-15.199999999999658</v>
      </c>
      <c r="U73" s="17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row>
    <row r="74" spans="2:60" x14ac:dyDescent="0.2">
      <c r="B74" s="134">
        <v>66</v>
      </c>
      <c r="C74" s="174">
        <f t="shared" si="2"/>
        <v>27466278.047990456</v>
      </c>
      <c r="D74" s="174"/>
      <c r="E74" s="139">
        <v>2006</v>
      </c>
      <c r="F74" s="8">
        <v>43709</v>
      </c>
      <c r="G74" s="134" t="s">
        <v>3</v>
      </c>
      <c r="H74" s="175">
        <v>1.27969</v>
      </c>
      <c r="I74" s="175"/>
      <c r="J74" s="135">
        <v>18.2</v>
      </c>
      <c r="K74" s="174">
        <f t="shared" ref="K74:K119" si="4">IF(J74="","",C74*0.03)</f>
        <v>823988.34143971361</v>
      </c>
      <c r="L74" s="174"/>
      <c r="M74" s="6">
        <f>IF(J74="","",(K74/J74)/LOOKUP(RIGHT($D$2,3),定数!$A$6:$A$13,定数!$B$6:$B$13))</f>
        <v>377.28403912074805</v>
      </c>
      <c r="N74" s="139">
        <v>2006</v>
      </c>
      <c r="O74" s="8">
        <v>43709</v>
      </c>
      <c r="P74" s="175">
        <v>1.2815099999999999</v>
      </c>
      <c r="Q74" s="175"/>
      <c r="R74" s="176">
        <f>IF(P74="","",T74*M74*LOOKUP(RIGHT($D$2,3),定数!$A$6:$A$13,定数!$B$6:$B$13))</f>
        <v>-823988.34143968322</v>
      </c>
      <c r="S74" s="176"/>
      <c r="T74" s="177">
        <f t="shared" ref="T74:T119" si="5">IF(P74="","",IF(G74="買",(P74-H74),(H74-P74))*IF(RIGHT($D$2,3)="JPY",100,10000))</f>
        <v>-18.199999999999328</v>
      </c>
      <c r="U74" s="17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row>
    <row r="75" spans="2:60" x14ac:dyDescent="0.2">
      <c r="B75" s="134">
        <v>67</v>
      </c>
      <c r="C75" s="174">
        <f t="shared" si="2"/>
        <v>26642289.706550773</v>
      </c>
      <c r="D75" s="174"/>
      <c r="E75" s="139">
        <v>2006</v>
      </c>
      <c r="F75" s="8">
        <v>43712</v>
      </c>
      <c r="G75" s="134" t="s">
        <v>4</v>
      </c>
      <c r="H75" s="175">
        <v>1.2860100000000001</v>
      </c>
      <c r="I75" s="175"/>
      <c r="J75" s="135">
        <v>17.2</v>
      </c>
      <c r="K75" s="174">
        <f t="shared" si="4"/>
        <v>799268.69119652314</v>
      </c>
      <c r="L75" s="174"/>
      <c r="M75" s="6">
        <f>IF(J75="","",(K75/J75)/LOOKUP(RIGHT($D$2,3),定数!$A$6:$A$13,定数!$B$6:$B$13))</f>
        <v>387.24258294405189</v>
      </c>
      <c r="N75" s="139">
        <v>2006</v>
      </c>
      <c r="O75" s="8">
        <v>43713</v>
      </c>
      <c r="P75" s="175">
        <v>1.2851900000000001</v>
      </c>
      <c r="Q75" s="175"/>
      <c r="R75" s="176">
        <f>IF(P75="","",T75*M75*LOOKUP(RIGHT($D$2,3),定数!$A$6:$A$13,定数!$B$6:$B$13))</f>
        <v>-381046.70161696698</v>
      </c>
      <c r="S75" s="176"/>
      <c r="T75" s="177">
        <f t="shared" si="5"/>
        <v>-8.2000000000004292</v>
      </c>
      <c r="U75" s="17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row>
    <row r="76" spans="2:60" x14ac:dyDescent="0.2">
      <c r="B76" s="134">
        <v>68</v>
      </c>
      <c r="C76" s="174">
        <f t="shared" ref="C76:C119" si="6">IF(R75="","",C75+R75)</f>
        <v>26261243.004933808</v>
      </c>
      <c r="D76" s="174"/>
      <c r="E76" s="139">
        <v>2006</v>
      </c>
      <c r="F76" s="8">
        <v>43713</v>
      </c>
      <c r="G76" s="134" t="s">
        <v>3</v>
      </c>
      <c r="H76" s="175">
        <v>1.28349</v>
      </c>
      <c r="I76" s="175"/>
      <c r="J76" s="135">
        <v>27.2</v>
      </c>
      <c r="K76" s="174">
        <f t="shared" si="4"/>
        <v>787837.2901480142</v>
      </c>
      <c r="L76" s="174"/>
      <c r="M76" s="6">
        <f>IF(J76="","",(K76/J76)/LOOKUP(RIGHT($D$2,3),定数!$A$6:$A$13,定数!$B$6:$B$13))</f>
        <v>241.3717187953475</v>
      </c>
      <c r="N76" s="139">
        <v>2006</v>
      </c>
      <c r="O76" s="8">
        <v>43713</v>
      </c>
      <c r="P76" s="175">
        <v>1.2841100000000001</v>
      </c>
      <c r="Q76" s="175"/>
      <c r="R76" s="176">
        <f>IF(P76="","",T76*M76*LOOKUP(RIGHT($D$2,3),定数!$A$6:$A$13,定数!$B$6:$B$13))</f>
        <v>-179580.55878375735</v>
      </c>
      <c r="S76" s="176"/>
      <c r="T76" s="177">
        <f t="shared" si="5"/>
        <v>-6.2000000000006494</v>
      </c>
      <c r="U76" s="17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row>
    <row r="77" spans="2:60" x14ac:dyDescent="0.2">
      <c r="B77" s="134">
        <v>69</v>
      </c>
      <c r="C77" s="174">
        <f t="shared" si="6"/>
        <v>26081662.44615005</v>
      </c>
      <c r="D77" s="174"/>
      <c r="E77" s="139">
        <v>2006</v>
      </c>
      <c r="F77" s="8">
        <v>43713</v>
      </c>
      <c r="G77" s="134" t="s">
        <v>3</v>
      </c>
      <c r="H77" s="175">
        <v>1.2827900000000001</v>
      </c>
      <c r="I77" s="175"/>
      <c r="J77" s="135">
        <v>11.2</v>
      </c>
      <c r="K77" s="174">
        <f t="shared" si="4"/>
        <v>782449.87338450144</v>
      </c>
      <c r="L77" s="174"/>
      <c r="M77" s="6">
        <f>IF(J77="","",(K77/J77)/LOOKUP(RIGHT($D$2,3),定数!$A$6:$A$13,定数!$B$6:$B$13))</f>
        <v>582.17996531584924</v>
      </c>
      <c r="N77" s="139">
        <v>2006</v>
      </c>
      <c r="O77" s="8">
        <v>43719</v>
      </c>
      <c r="P77" s="175">
        <v>1.2716099999999999</v>
      </c>
      <c r="Q77" s="175"/>
      <c r="R77" s="176">
        <f>IF(P77="","",T77*M77*LOOKUP(RIGHT($D$2,3),定数!$A$6:$A$13,定数!$B$6:$B$13))</f>
        <v>7810526.4146775668</v>
      </c>
      <c r="S77" s="176"/>
      <c r="T77" s="177">
        <f t="shared" si="5"/>
        <v>111.8000000000019</v>
      </c>
      <c r="U77" s="17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row>
    <row r="78" spans="2:60" x14ac:dyDescent="0.2">
      <c r="B78" s="134">
        <v>70</v>
      </c>
      <c r="C78" s="174">
        <f t="shared" si="6"/>
        <v>33892188.860827617</v>
      </c>
      <c r="D78" s="174"/>
      <c r="E78" s="139">
        <v>2006</v>
      </c>
      <c r="F78" s="8">
        <v>43720</v>
      </c>
      <c r="G78" s="134" t="s">
        <v>4</v>
      </c>
      <c r="H78" s="175">
        <v>1.2717099999999999</v>
      </c>
      <c r="I78" s="175"/>
      <c r="J78" s="135">
        <v>10.199999999999999</v>
      </c>
      <c r="K78" s="174">
        <f t="shared" si="4"/>
        <v>1016765.6658248284</v>
      </c>
      <c r="L78" s="174"/>
      <c r="M78" s="6">
        <f>IF(J78="","",(K78/J78)/LOOKUP(RIGHT($D$2,3),定数!$A$6:$A$13,定数!$B$6:$B$13))</f>
        <v>830.69090345165728</v>
      </c>
      <c r="N78" s="139">
        <v>2006</v>
      </c>
      <c r="O78" s="8">
        <v>43720</v>
      </c>
      <c r="P78" s="175">
        <v>1.2706900000000001</v>
      </c>
      <c r="Q78" s="175"/>
      <c r="R78" s="176">
        <f>IF(P78="","",T78*M78*LOOKUP(RIGHT($D$2,3),定数!$A$6:$A$13,定数!$B$6:$B$13))</f>
        <v>-1016765.665824628</v>
      </c>
      <c r="S78" s="176"/>
      <c r="T78" s="177">
        <f t="shared" si="5"/>
        <v>-10.199999999997988</v>
      </c>
      <c r="U78" s="17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row>
    <row r="79" spans="2:60" x14ac:dyDescent="0.2">
      <c r="B79" s="134">
        <v>71</v>
      </c>
      <c r="C79" s="174">
        <f t="shared" si="6"/>
        <v>32875423.195002988</v>
      </c>
      <c r="D79" s="174"/>
      <c r="E79" s="139">
        <v>2006</v>
      </c>
      <c r="F79" s="8">
        <v>43721</v>
      </c>
      <c r="G79" s="134" t="s">
        <v>3</v>
      </c>
      <c r="H79" s="175">
        <v>1.2680899999999999</v>
      </c>
      <c r="I79" s="175"/>
      <c r="J79" s="135">
        <v>12.2</v>
      </c>
      <c r="K79" s="174">
        <f t="shared" si="4"/>
        <v>986262.69585008966</v>
      </c>
      <c r="L79" s="174"/>
      <c r="M79" s="6">
        <f>IF(J79="","",(K79/J79)/LOOKUP(RIGHT($D$2,3),定数!$A$6:$A$13,定数!$B$6:$B$13))</f>
        <v>673.67670481563505</v>
      </c>
      <c r="N79" s="139">
        <v>2006</v>
      </c>
      <c r="O79" s="8">
        <v>43721</v>
      </c>
      <c r="P79" s="175">
        <v>1.2693099999999999</v>
      </c>
      <c r="Q79" s="175"/>
      <c r="R79" s="176">
        <f>IF(P79="","",T79*M79*LOOKUP(RIGHT($D$2,3),定数!$A$6:$A$13,定数!$B$6:$B$13))</f>
        <v>-986262.69585008873</v>
      </c>
      <c r="S79" s="176"/>
      <c r="T79" s="177">
        <f t="shared" si="5"/>
        <v>-12.199999999999989</v>
      </c>
      <c r="U79" s="17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row>
    <row r="80" spans="2:60" x14ac:dyDescent="0.2">
      <c r="B80" s="134">
        <v>72</v>
      </c>
      <c r="C80" s="174">
        <f t="shared" si="6"/>
        <v>31889160.499152899</v>
      </c>
      <c r="D80" s="174"/>
      <c r="E80" s="139">
        <v>2006</v>
      </c>
      <c r="F80" s="8">
        <v>43722</v>
      </c>
      <c r="G80" s="134" t="s">
        <v>4</v>
      </c>
      <c r="H80" s="175">
        <v>1.2699100000000001</v>
      </c>
      <c r="I80" s="175"/>
      <c r="J80" s="135">
        <v>11.2</v>
      </c>
      <c r="K80" s="174">
        <f t="shared" si="4"/>
        <v>956674.81497458695</v>
      </c>
      <c r="L80" s="174"/>
      <c r="M80" s="6">
        <f>IF(J80="","",(K80/J80)/LOOKUP(RIGHT($D$2,3),定数!$A$6:$A$13,定数!$B$6:$B$13))</f>
        <v>711.81161828466293</v>
      </c>
      <c r="N80" s="139">
        <v>2006</v>
      </c>
      <c r="O80" s="8">
        <v>43722</v>
      </c>
      <c r="P80" s="175">
        <v>1.2687900000000001</v>
      </c>
      <c r="Q80" s="175"/>
      <c r="R80" s="176">
        <f>IF(P80="","",T80*M80*LOOKUP(RIGHT($D$2,3),定数!$A$6:$A$13,定数!$B$6:$B$13))</f>
        <v>-956674.81497459533</v>
      </c>
      <c r="S80" s="176"/>
      <c r="T80" s="177">
        <f t="shared" si="5"/>
        <v>-11.200000000000099</v>
      </c>
      <c r="U80" s="17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row>
    <row r="81" spans="2:60" x14ac:dyDescent="0.2">
      <c r="B81" s="134">
        <v>73</v>
      </c>
      <c r="C81" s="174">
        <f t="shared" si="6"/>
        <v>30932485.684178304</v>
      </c>
      <c r="D81" s="174"/>
      <c r="E81" s="139">
        <v>2006</v>
      </c>
      <c r="F81" s="8">
        <v>43726</v>
      </c>
      <c r="G81" s="134" t="s">
        <v>4</v>
      </c>
      <c r="H81" s="175">
        <v>1.2692099999999999</v>
      </c>
      <c r="I81" s="175"/>
      <c r="J81" s="135">
        <v>22.2</v>
      </c>
      <c r="K81" s="174">
        <f t="shared" si="4"/>
        <v>927974.57052534912</v>
      </c>
      <c r="L81" s="174"/>
      <c r="M81" s="6">
        <f>IF(J81="","",(K81/J81)/LOOKUP(RIGHT($D$2,3),定数!$A$6:$A$13,定数!$B$6:$B$13))</f>
        <v>348.3388027497557</v>
      </c>
      <c r="N81" s="139">
        <v>2006</v>
      </c>
      <c r="O81" s="8">
        <v>43727</v>
      </c>
      <c r="P81" s="175">
        <v>1.2669900000000001</v>
      </c>
      <c r="Q81" s="175"/>
      <c r="R81" s="176">
        <f>IF(P81="","",T81*M81*LOOKUP(RIGHT($D$2,3),定数!$A$6:$A$13,定数!$B$6:$B$13))</f>
        <v>-927974.57052530267</v>
      </c>
      <c r="S81" s="176"/>
      <c r="T81" s="177">
        <f t="shared" si="5"/>
        <v>-22.199999999998887</v>
      </c>
      <c r="U81" s="17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row>
    <row r="82" spans="2:60" x14ac:dyDescent="0.2">
      <c r="B82" s="134">
        <v>74</v>
      </c>
      <c r="C82" s="174">
        <f t="shared" si="6"/>
        <v>30004511.113653</v>
      </c>
      <c r="D82" s="174"/>
      <c r="E82" s="139">
        <v>2006</v>
      </c>
      <c r="F82" s="8">
        <v>43729</v>
      </c>
      <c r="G82" s="134" t="s">
        <v>4</v>
      </c>
      <c r="H82" s="175">
        <v>1.2735099999999999</v>
      </c>
      <c r="I82" s="175"/>
      <c r="J82" s="135">
        <v>28.2</v>
      </c>
      <c r="K82" s="174">
        <f t="shared" si="4"/>
        <v>900135.33340958995</v>
      </c>
      <c r="L82" s="174"/>
      <c r="M82" s="6">
        <f>IF(J82="","",(K82/J82)/LOOKUP(RIGHT($D$2,3),定数!$A$6:$A$13,定数!$B$6:$B$13))</f>
        <v>265.99743895082446</v>
      </c>
      <c r="N82" s="139">
        <v>2006</v>
      </c>
      <c r="O82" s="8">
        <v>43730</v>
      </c>
      <c r="P82" s="175">
        <v>1.2783899999999999</v>
      </c>
      <c r="Q82" s="175"/>
      <c r="R82" s="176">
        <f>IF(P82="","",T82*M82*LOOKUP(RIGHT($D$2,3),定数!$A$6:$A$13,定数!$B$6:$B$13))</f>
        <v>1557681.0024960265</v>
      </c>
      <c r="S82" s="176"/>
      <c r="T82" s="177">
        <f t="shared" si="5"/>
        <v>48.799999999999955</v>
      </c>
      <c r="U82" s="17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row>
    <row r="83" spans="2:60" x14ac:dyDescent="0.2">
      <c r="B83" s="134">
        <v>75</v>
      </c>
      <c r="C83" s="174">
        <f t="shared" si="6"/>
        <v>31562192.116149027</v>
      </c>
      <c r="D83" s="174"/>
      <c r="E83" s="139">
        <v>2006</v>
      </c>
      <c r="F83" s="8">
        <v>43733</v>
      </c>
      <c r="G83" s="134" t="s">
        <v>3</v>
      </c>
      <c r="H83" s="175">
        <v>1.27559</v>
      </c>
      <c r="I83" s="175"/>
      <c r="J83" s="135">
        <v>6.2</v>
      </c>
      <c r="K83" s="174">
        <f t="shared" si="4"/>
        <v>946865.76348447078</v>
      </c>
      <c r="L83" s="174"/>
      <c r="M83" s="6">
        <f>IF(J83="","",(K83/J83)/LOOKUP(RIGHT($D$2,3),定数!$A$6:$A$13,定数!$B$6:$B$13))</f>
        <v>1272.669036941493</v>
      </c>
      <c r="N83" s="139">
        <v>2006</v>
      </c>
      <c r="O83" s="8">
        <v>43735</v>
      </c>
      <c r="P83" s="175">
        <v>1.2701100000000001</v>
      </c>
      <c r="Q83" s="175"/>
      <c r="R83" s="176">
        <f>IF(P83="","",T83*M83*LOOKUP(RIGHT($D$2,3),定数!$A$6:$A$13,定数!$B$6:$B$13))</f>
        <v>8369071.5869271494</v>
      </c>
      <c r="S83" s="176"/>
      <c r="T83" s="177">
        <f t="shared" si="5"/>
        <v>54.799999999999294</v>
      </c>
      <c r="U83" s="17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row>
    <row r="84" spans="2:60" x14ac:dyDescent="0.2">
      <c r="B84" s="134">
        <v>76</v>
      </c>
      <c r="C84" s="174">
        <f t="shared" si="6"/>
        <v>39931263.703076176</v>
      </c>
      <c r="D84" s="174"/>
      <c r="E84" s="139">
        <v>2006</v>
      </c>
      <c r="F84" s="8">
        <v>43740</v>
      </c>
      <c r="G84" s="134" t="s">
        <v>4</v>
      </c>
      <c r="H84" s="175">
        <v>1.2697099999999999</v>
      </c>
      <c r="I84" s="175"/>
      <c r="J84" s="135">
        <v>16.2</v>
      </c>
      <c r="K84" s="174">
        <f t="shared" si="4"/>
        <v>1197937.9110922853</v>
      </c>
      <c r="L84" s="174"/>
      <c r="M84" s="6">
        <f>IF(J84="","",(K84/J84)/LOOKUP(RIGHT($D$2,3),定数!$A$6:$A$13,定数!$B$6:$B$13))</f>
        <v>616.22320529438548</v>
      </c>
      <c r="N84" s="139">
        <v>2006</v>
      </c>
      <c r="O84" s="8">
        <v>43741</v>
      </c>
      <c r="P84" s="175">
        <v>1.2724899999999999</v>
      </c>
      <c r="Q84" s="175"/>
      <c r="R84" s="176">
        <f>IF(P84="","",T84*M84*LOOKUP(RIGHT($D$2,3),定数!$A$6:$A$13,定数!$B$6:$B$13))</f>
        <v>2055720.6128620734</v>
      </c>
      <c r="S84" s="176"/>
      <c r="T84" s="177">
        <f t="shared" si="5"/>
        <v>27.800000000000047</v>
      </c>
      <c r="U84" s="17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row>
    <row r="85" spans="2:60" x14ac:dyDescent="0.2">
      <c r="B85" s="134">
        <v>77</v>
      </c>
      <c r="C85" s="174">
        <f t="shared" si="6"/>
        <v>41986984.315938249</v>
      </c>
      <c r="D85" s="174"/>
      <c r="E85" s="139">
        <v>2006</v>
      </c>
      <c r="F85" s="8">
        <v>43743</v>
      </c>
      <c r="G85" s="134" t="s">
        <v>3</v>
      </c>
      <c r="H85" s="175">
        <v>1.2688900000000001</v>
      </c>
      <c r="I85" s="175"/>
      <c r="J85" s="135">
        <v>9.1999999999999993</v>
      </c>
      <c r="K85" s="174">
        <f t="shared" si="4"/>
        <v>1259609.5294781474</v>
      </c>
      <c r="L85" s="174"/>
      <c r="M85" s="6">
        <f>IF(J85="","",(K85/J85)/LOOKUP(RIGHT($D$2,3),定数!$A$6:$A$13,定数!$B$6:$B$13))</f>
        <v>1140.9506607591916</v>
      </c>
      <c r="N85" s="139">
        <v>2006</v>
      </c>
      <c r="O85" s="8">
        <v>43744</v>
      </c>
      <c r="P85" s="175">
        <v>1.26871</v>
      </c>
      <c r="Q85" s="175"/>
      <c r="R85" s="176">
        <f>IF(P85="","",T85*M85*LOOKUP(RIGHT($D$2,3),定数!$A$6:$A$13,定数!$B$6:$B$13))</f>
        <v>246445.34272407982</v>
      </c>
      <c r="S85" s="176"/>
      <c r="T85" s="177">
        <f t="shared" si="5"/>
        <v>1.8000000000006899</v>
      </c>
      <c r="U85" s="17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row>
    <row r="86" spans="2:60" x14ac:dyDescent="0.2">
      <c r="B86" s="134">
        <v>78</v>
      </c>
      <c r="C86" s="174">
        <f t="shared" si="6"/>
        <v>42233429.658662327</v>
      </c>
      <c r="D86" s="174"/>
      <c r="E86" s="139">
        <v>2006</v>
      </c>
      <c r="F86" s="8">
        <v>43747</v>
      </c>
      <c r="G86" s="134" t="s">
        <v>4</v>
      </c>
      <c r="H86" s="175">
        <v>1.26091</v>
      </c>
      <c r="I86" s="175"/>
      <c r="J86" s="135">
        <v>12.2</v>
      </c>
      <c r="K86" s="174">
        <f t="shared" si="4"/>
        <v>1267002.8897598698</v>
      </c>
      <c r="L86" s="174"/>
      <c r="M86" s="6">
        <f>IF(J86="","",(K86/J86)/LOOKUP(RIGHT($D$2,3),定数!$A$6:$A$13,定数!$B$6:$B$13))</f>
        <v>865.43913234963793</v>
      </c>
      <c r="N86" s="139">
        <v>2006</v>
      </c>
      <c r="O86" s="8">
        <v>43747</v>
      </c>
      <c r="P86" s="175">
        <v>1.25969</v>
      </c>
      <c r="Q86" s="175"/>
      <c r="R86" s="176">
        <f>IF(P86="","",T86*M86*LOOKUP(RIGHT($D$2,3),定数!$A$6:$A$13,定数!$B$6:$B$13))</f>
        <v>-1267002.8897598688</v>
      </c>
      <c r="S86" s="176"/>
      <c r="T86" s="177">
        <f t="shared" si="5"/>
        <v>-12.199999999999989</v>
      </c>
      <c r="U86" s="17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row>
    <row r="87" spans="2:60" x14ac:dyDescent="0.2">
      <c r="B87" s="134">
        <v>79</v>
      </c>
      <c r="C87" s="174">
        <f t="shared" si="6"/>
        <v>40966426.768902458</v>
      </c>
      <c r="D87" s="174"/>
      <c r="E87" s="139">
        <v>2006</v>
      </c>
      <c r="F87" s="8">
        <v>43748</v>
      </c>
      <c r="G87" s="134" t="s">
        <v>3</v>
      </c>
      <c r="H87" s="175">
        <v>1.25909</v>
      </c>
      <c r="I87" s="175"/>
      <c r="J87" s="135">
        <v>7.2</v>
      </c>
      <c r="K87" s="174">
        <f t="shared" si="4"/>
        <v>1228992.8030670737</v>
      </c>
      <c r="L87" s="174"/>
      <c r="M87" s="6">
        <f>IF(J87="","",(K87/J87)/LOOKUP(RIGHT($D$2,3),定数!$A$6:$A$13,定数!$B$6:$B$13))</f>
        <v>1422.4453739202243</v>
      </c>
      <c r="N87" s="139">
        <v>2006</v>
      </c>
      <c r="O87" s="8">
        <v>43748</v>
      </c>
      <c r="P87" s="175">
        <v>1.2598100000000001</v>
      </c>
      <c r="Q87" s="175"/>
      <c r="R87" s="176">
        <f>IF(P87="","",T87*M87*LOOKUP(RIGHT($D$2,3),定数!$A$6:$A$13,定数!$B$6:$B$13))</f>
        <v>-1228992.8030671659</v>
      </c>
      <c r="S87" s="176"/>
      <c r="T87" s="177">
        <f t="shared" si="5"/>
        <v>-7.2000000000005393</v>
      </c>
      <c r="U87" s="17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row>
    <row r="88" spans="2:60" x14ac:dyDescent="0.2">
      <c r="B88" s="134">
        <v>80</v>
      </c>
      <c r="C88" s="174">
        <f t="shared" si="6"/>
        <v>39737433.965835296</v>
      </c>
      <c r="D88" s="174"/>
      <c r="E88" s="139">
        <v>2006</v>
      </c>
      <c r="F88" s="8">
        <v>43751</v>
      </c>
      <c r="G88" s="134" t="s">
        <v>4</v>
      </c>
      <c r="H88" s="175">
        <v>1.2575099999999999</v>
      </c>
      <c r="I88" s="175"/>
      <c r="J88" s="135">
        <v>20.2</v>
      </c>
      <c r="K88" s="174">
        <f t="shared" si="4"/>
        <v>1192123.0189750588</v>
      </c>
      <c r="L88" s="174"/>
      <c r="M88" s="6">
        <f>IF(J88="","",(K88/J88)/LOOKUP(RIGHT($D$2,3),定数!$A$6:$A$13,定数!$B$6:$B$13))</f>
        <v>491.79992531974375</v>
      </c>
      <c r="N88" s="139">
        <v>2006</v>
      </c>
      <c r="O88" s="8">
        <v>43751</v>
      </c>
      <c r="P88" s="175">
        <v>1.25549</v>
      </c>
      <c r="Q88" s="175"/>
      <c r="R88" s="176">
        <f>IF(P88="","",T88*M88*LOOKUP(RIGHT($D$2,3),定数!$A$6:$A$13,定数!$B$6:$B$13))</f>
        <v>-1192123.0189750062</v>
      </c>
      <c r="S88" s="176"/>
      <c r="T88" s="177">
        <f t="shared" si="5"/>
        <v>-20.199999999999108</v>
      </c>
      <c r="U88" s="177"/>
      <c r="V88" s="67"/>
      <c r="W88" s="67"/>
      <c r="X88" s="70"/>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row>
    <row r="89" spans="2:60" x14ac:dyDescent="0.2">
      <c r="B89" s="134">
        <v>81</v>
      </c>
      <c r="C89" s="174">
        <f t="shared" si="6"/>
        <v>38545310.946860291</v>
      </c>
      <c r="D89" s="174"/>
      <c r="E89" s="139">
        <v>2006</v>
      </c>
      <c r="F89" s="8">
        <v>43751</v>
      </c>
      <c r="G89" s="134" t="s">
        <v>3</v>
      </c>
      <c r="H89" s="175">
        <v>1.2500899999999999</v>
      </c>
      <c r="I89" s="175"/>
      <c r="J89" s="135">
        <v>72.2</v>
      </c>
      <c r="K89" s="174">
        <f t="shared" si="4"/>
        <v>1156359.3284058087</v>
      </c>
      <c r="L89" s="174"/>
      <c r="M89" s="6">
        <f>IF(J89="","",(K89/J89)/LOOKUP(RIGHT($D$2,3),定数!$A$6:$A$13,定数!$B$6:$B$13))</f>
        <v>133.46714316779878</v>
      </c>
      <c r="N89" s="139">
        <v>2006</v>
      </c>
      <c r="O89" s="8">
        <v>43754</v>
      </c>
      <c r="P89" s="175">
        <v>1.25271</v>
      </c>
      <c r="Q89" s="175"/>
      <c r="R89" s="176">
        <f>IF(P89="","",T89*M89*LOOKUP(RIGHT($D$2,3),定数!$A$6:$A$13,定数!$B$6:$B$13))</f>
        <v>-419620.69811957004</v>
      </c>
      <c r="S89" s="176"/>
      <c r="T89" s="177">
        <f t="shared" si="5"/>
        <v>-26.200000000000667</v>
      </c>
      <c r="U89" s="177"/>
      <c r="V89" s="67"/>
      <c r="W89" s="67"/>
      <c r="X89" s="67" t="s">
        <v>144</v>
      </c>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row>
    <row r="90" spans="2:60" x14ac:dyDescent="0.2">
      <c r="B90" s="134">
        <v>82</v>
      </c>
      <c r="C90" s="174">
        <f t="shared" si="6"/>
        <v>38125690.248740718</v>
      </c>
      <c r="D90" s="174"/>
      <c r="E90" s="139">
        <v>2006</v>
      </c>
      <c r="F90" s="8">
        <v>43754</v>
      </c>
      <c r="G90" s="134" t="s">
        <v>4</v>
      </c>
      <c r="H90" s="175">
        <v>1.25301</v>
      </c>
      <c r="I90" s="175"/>
      <c r="J90" s="135">
        <v>17.2</v>
      </c>
      <c r="K90" s="174">
        <f t="shared" si="4"/>
        <v>1143770.7074622214</v>
      </c>
      <c r="L90" s="174"/>
      <c r="M90" s="6">
        <f>IF(J90="","",(K90/J90)/LOOKUP(RIGHT($D$2,3),定数!$A$6:$A$13,定数!$B$6:$B$13))</f>
        <v>554.15247454564997</v>
      </c>
      <c r="N90" s="139">
        <v>2006</v>
      </c>
      <c r="O90" s="8">
        <v>43755</v>
      </c>
      <c r="P90" s="175">
        <v>1.2527900000000001</v>
      </c>
      <c r="Q90" s="175"/>
      <c r="R90" s="176">
        <f>IF(P90="","",T90*M90*LOOKUP(RIGHT($D$2,3),定数!$A$6:$A$13,定数!$B$6:$B$13))</f>
        <v>-146296.25327997643</v>
      </c>
      <c r="S90" s="176"/>
      <c r="T90" s="177">
        <f t="shared" si="5"/>
        <v>-2.1999999999988695</v>
      </c>
      <c r="U90" s="17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row>
    <row r="91" spans="2:60" x14ac:dyDescent="0.2">
      <c r="B91" s="134">
        <v>83</v>
      </c>
      <c r="C91" s="174">
        <f t="shared" si="6"/>
        <v>37979393.995460741</v>
      </c>
      <c r="D91" s="174"/>
      <c r="E91" s="139">
        <v>2006</v>
      </c>
      <c r="F91" s="8">
        <v>43757</v>
      </c>
      <c r="G91" s="134" t="s">
        <v>4</v>
      </c>
      <c r="H91" s="175">
        <v>1.25441</v>
      </c>
      <c r="I91" s="175"/>
      <c r="J91" s="135">
        <v>11.2</v>
      </c>
      <c r="K91" s="174">
        <f t="shared" si="4"/>
        <v>1139381.8198638221</v>
      </c>
      <c r="L91" s="174"/>
      <c r="M91" s="6">
        <f>IF(J91="","",(K91/J91)/LOOKUP(RIGHT($D$2,3),定数!$A$6:$A$13,定数!$B$6:$B$13))</f>
        <v>847.75433025582004</v>
      </c>
      <c r="N91" s="139">
        <v>2006</v>
      </c>
      <c r="O91" s="8">
        <v>43761</v>
      </c>
      <c r="P91" s="175">
        <v>1.2589900000000001</v>
      </c>
      <c r="Q91" s="175"/>
      <c r="R91" s="176">
        <f>IF(P91="","",T91*M91*LOOKUP(RIGHT($D$2,3),定数!$A$6:$A$13,定数!$B$6:$B$13))</f>
        <v>4659257.7990860147</v>
      </c>
      <c r="S91" s="176"/>
      <c r="T91" s="177">
        <f t="shared" si="5"/>
        <v>45.800000000000281</v>
      </c>
      <c r="U91" s="17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row>
    <row r="92" spans="2:60" x14ac:dyDescent="0.2">
      <c r="B92" s="134">
        <v>84</v>
      </c>
      <c r="C92" s="174">
        <f t="shared" si="6"/>
        <v>42638651.794546753</v>
      </c>
      <c r="D92" s="174"/>
      <c r="E92" s="139">
        <v>2006</v>
      </c>
      <c r="F92" s="8">
        <v>43762</v>
      </c>
      <c r="G92" s="134" t="s">
        <v>3</v>
      </c>
      <c r="H92" s="175">
        <v>1.25309</v>
      </c>
      <c r="I92" s="175"/>
      <c r="J92" s="135">
        <v>14.2</v>
      </c>
      <c r="K92" s="174">
        <f t="shared" si="4"/>
        <v>1279159.5538364025</v>
      </c>
      <c r="L92" s="174"/>
      <c r="M92" s="6">
        <f>IF(J92="","",(K92/J92)/LOOKUP(RIGHT($D$2,3),定数!$A$6:$A$13,定数!$B$6:$B$13))</f>
        <v>750.68048934061176</v>
      </c>
      <c r="N92" s="139">
        <v>2006</v>
      </c>
      <c r="O92" s="8">
        <v>43762</v>
      </c>
      <c r="P92" s="175">
        <v>1.25451</v>
      </c>
      <c r="Q92" s="175"/>
      <c r="R92" s="176">
        <f>IF(P92="","",T92*M92*LOOKUP(RIGHT($D$2,3),定数!$A$6:$A$13,定数!$B$6:$B$13))</f>
        <v>-1279159.5538363815</v>
      </c>
      <c r="S92" s="176"/>
      <c r="T92" s="177">
        <f t="shared" si="5"/>
        <v>-14.199999999999768</v>
      </c>
      <c r="U92" s="177"/>
      <c r="V92" s="67"/>
      <c r="W92" s="67"/>
      <c r="X92" s="69"/>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row>
    <row r="93" spans="2:60" x14ac:dyDescent="0.2">
      <c r="B93" s="134">
        <v>85</v>
      </c>
      <c r="C93" s="174">
        <f t="shared" si="6"/>
        <v>41359492.24071037</v>
      </c>
      <c r="D93" s="174"/>
      <c r="E93" s="139">
        <v>2006</v>
      </c>
      <c r="F93" s="8">
        <v>43763</v>
      </c>
      <c r="G93" s="134" t="s">
        <v>4</v>
      </c>
      <c r="H93" s="175">
        <v>1.2619100000000001</v>
      </c>
      <c r="I93" s="175"/>
      <c r="J93" s="135">
        <v>44.2</v>
      </c>
      <c r="K93" s="174">
        <f t="shared" si="4"/>
        <v>1240784.7672213111</v>
      </c>
      <c r="L93" s="174"/>
      <c r="M93" s="6">
        <f>IF(J93="","",(K93/J93)/LOOKUP(RIGHT($D$2,3),定数!$A$6:$A$13,定数!$B$6:$B$13))</f>
        <v>233.93377964202696</v>
      </c>
      <c r="N93" s="139">
        <v>2006</v>
      </c>
      <c r="O93" s="8">
        <v>43765</v>
      </c>
      <c r="P93" s="175">
        <v>1.2686900000000001</v>
      </c>
      <c r="Q93" s="175"/>
      <c r="R93" s="176">
        <f>IF(P93="","",T93*M93*LOOKUP(RIGHT($D$2,3),定数!$A$6:$A$13,定数!$B$6:$B$13))</f>
        <v>1903285.2311675337</v>
      </c>
      <c r="S93" s="176"/>
      <c r="T93" s="177">
        <f t="shared" si="5"/>
        <v>67.800000000000082</v>
      </c>
      <c r="U93" s="17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row>
    <row r="94" spans="2:60" x14ac:dyDescent="0.2">
      <c r="B94" s="134">
        <v>86</v>
      </c>
      <c r="C94" s="174">
        <f t="shared" si="6"/>
        <v>43262777.471877903</v>
      </c>
      <c r="D94" s="174"/>
      <c r="E94" s="139">
        <v>2006</v>
      </c>
      <c r="F94" s="8">
        <v>43771</v>
      </c>
      <c r="G94" s="134" t="s">
        <v>3</v>
      </c>
      <c r="H94" s="175">
        <v>1.2750900000000001</v>
      </c>
      <c r="I94" s="175"/>
      <c r="J94" s="135">
        <v>10.199999999999999</v>
      </c>
      <c r="K94" s="174">
        <f t="shared" si="4"/>
        <v>1297883.324156337</v>
      </c>
      <c r="L94" s="174"/>
      <c r="M94" s="6">
        <f>IF(J94="","",(K94/J94)/LOOKUP(RIGHT($D$2,3),定数!$A$6:$A$13,定数!$B$6:$B$13))</f>
        <v>1060.3621929381839</v>
      </c>
      <c r="N94" s="139">
        <v>2006</v>
      </c>
      <c r="O94" s="8">
        <v>43771</v>
      </c>
      <c r="P94" s="175">
        <v>1.2761100000000001</v>
      </c>
      <c r="Q94" s="175"/>
      <c r="R94" s="176">
        <f>IF(P94="","",T94*M94*LOOKUP(RIGHT($D$2,3),定数!$A$6:$A$13,定数!$B$6:$B$13))</f>
        <v>-1297883.3241563635</v>
      </c>
      <c r="S94" s="176"/>
      <c r="T94" s="177">
        <f t="shared" si="5"/>
        <v>-10.200000000000209</v>
      </c>
      <c r="U94" s="177"/>
      <c r="V94" s="67"/>
      <c r="W94" s="67"/>
      <c r="X94" s="67" t="s">
        <v>145</v>
      </c>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row>
    <row r="95" spans="2:60" x14ac:dyDescent="0.2">
      <c r="B95" s="134">
        <v>87</v>
      </c>
      <c r="C95" s="174">
        <f t="shared" si="6"/>
        <v>41964894.147721536</v>
      </c>
      <c r="D95" s="174"/>
      <c r="E95" s="139">
        <v>2006</v>
      </c>
      <c r="F95" s="8">
        <v>43771</v>
      </c>
      <c r="G95" s="134" t="s">
        <v>4</v>
      </c>
      <c r="H95" s="175">
        <v>1.2782100000000001</v>
      </c>
      <c r="I95" s="175"/>
      <c r="J95" s="135">
        <v>14.2</v>
      </c>
      <c r="K95" s="174">
        <f t="shared" si="4"/>
        <v>1258946.8244316461</v>
      </c>
      <c r="L95" s="174"/>
      <c r="M95" s="6">
        <f>IF(J95="","",(K95/J95)/LOOKUP(RIGHT($D$2,3),定数!$A$6:$A$13,定数!$B$6:$B$13))</f>
        <v>738.81855893875957</v>
      </c>
      <c r="N95" s="139">
        <v>2006</v>
      </c>
      <c r="O95" s="8">
        <v>43772</v>
      </c>
      <c r="P95" s="175">
        <v>1.2767900000000001</v>
      </c>
      <c r="Q95" s="175"/>
      <c r="R95" s="176">
        <f>IF(P95="","",T95*M95*LOOKUP(RIGHT($D$2,3),定数!$A$6:$A$13,定数!$B$6:$B$13))</f>
        <v>-1258946.8244316257</v>
      </c>
      <c r="S95" s="176"/>
      <c r="T95" s="177">
        <f t="shared" si="5"/>
        <v>-14.199999999999768</v>
      </c>
      <c r="U95" s="17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row>
    <row r="96" spans="2:60" x14ac:dyDescent="0.2">
      <c r="B96" s="134">
        <v>88</v>
      </c>
      <c r="C96" s="174">
        <f t="shared" si="6"/>
        <v>40705947.323289908</v>
      </c>
      <c r="D96" s="174"/>
      <c r="E96" s="139">
        <v>2006</v>
      </c>
      <c r="F96" s="8">
        <v>43775</v>
      </c>
      <c r="G96" s="134" t="s">
        <v>3</v>
      </c>
      <c r="H96" s="175">
        <v>1.26969</v>
      </c>
      <c r="I96" s="175"/>
      <c r="J96" s="135">
        <v>14.2</v>
      </c>
      <c r="K96" s="174">
        <f t="shared" si="4"/>
        <v>1221178.4196986973</v>
      </c>
      <c r="L96" s="174"/>
      <c r="M96" s="6">
        <f>IF(J96="","",(K96/J96)/LOOKUP(RIGHT($D$2,3),定数!$A$6:$A$13,定数!$B$6:$B$13))</f>
        <v>716.65400217059698</v>
      </c>
      <c r="N96" s="139">
        <v>2006</v>
      </c>
      <c r="O96" s="8">
        <v>43775</v>
      </c>
      <c r="P96" s="175">
        <v>1.27111</v>
      </c>
      <c r="Q96" s="175"/>
      <c r="R96" s="176">
        <f>IF(P96="","",T96*M96*LOOKUP(RIGHT($D$2,3),定数!$A$6:$A$13,定数!$B$6:$B$13))</f>
        <v>-1221178.4196986773</v>
      </c>
      <c r="S96" s="176"/>
      <c r="T96" s="177">
        <f t="shared" si="5"/>
        <v>-14.199999999999768</v>
      </c>
      <c r="U96" s="177"/>
      <c r="V96" s="67"/>
      <c r="W96" s="67"/>
      <c r="X96" s="67" t="s">
        <v>146</v>
      </c>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row>
    <row r="97" spans="2:60" x14ac:dyDescent="0.2">
      <c r="B97" s="134">
        <v>89</v>
      </c>
      <c r="C97" s="174">
        <f t="shared" si="6"/>
        <v>39484768.903591231</v>
      </c>
      <c r="D97" s="174"/>
      <c r="E97" s="139">
        <v>2006</v>
      </c>
      <c r="F97" s="8">
        <v>43784</v>
      </c>
      <c r="G97" s="134" t="s">
        <v>4</v>
      </c>
      <c r="H97" s="175">
        <v>1.2815099999999999</v>
      </c>
      <c r="I97" s="175"/>
      <c r="J97" s="135">
        <v>11.2</v>
      </c>
      <c r="K97" s="174">
        <f t="shared" si="4"/>
        <v>1184543.0671077368</v>
      </c>
      <c r="L97" s="174"/>
      <c r="M97" s="6">
        <f>IF(J97="","",(K97/J97)/LOOKUP(RIGHT($D$2,3),定数!$A$6:$A$13,定数!$B$6:$B$13))</f>
        <v>881.35644874087563</v>
      </c>
      <c r="N97" s="139">
        <v>2006</v>
      </c>
      <c r="O97" s="8">
        <v>43784</v>
      </c>
      <c r="P97" s="175">
        <v>1.2803899999999999</v>
      </c>
      <c r="Q97" s="175"/>
      <c r="R97" s="176">
        <f>IF(P97="","",T97*M97*LOOKUP(RIGHT($D$2,3),定数!$A$6:$A$13,定数!$B$6:$B$13))</f>
        <v>-1184543.0671077473</v>
      </c>
      <c r="S97" s="176"/>
      <c r="T97" s="177">
        <f t="shared" si="5"/>
        <v>-11.200000000000099</v>
      </c>
      <c r="U97" s="17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row>
    <row r="98" spans="2:60" x14ac:dyDescent="0.2">
      <c r="B98" s="134">
        <v>90</v>
      </c>
      <c r="C98" s="174">
        <f t="shared" si="6"/>
        <v>38300225.836483486</v>
      </c>
      <c r="D98" s="174"/>
      <c r="E98" s="139">
        <v>2006</v>
      </c>
      <c r="F98" s="8">
        <v>43785</v>
      </c>
      <c r="G98" s="134" t="s">
        <v>4</v>
      </c>
      <c r="H98" s="175">
        <v>1.28291</v>
      </c>
      <c r="I98" s="175"/>
      <c r="J98" s="135">
        <v>8.1999999999999993</v>
      </c>
      <c r="K98" s="174">
        <f t="shared" si="4"/>
        <v>1149006.7750945045</v>
      </c>
      <c r="L98" s="174"/>
      <c r="M98" s="6">
        <f>IF(J98="","",(K98/J98)/LOOKUP(RIGHT($D$2,3),定数!$A$6:$A$13,定数!$B$6:$B$13))</f>
        <v>1167.6898120879112</v>
      </c>
      <c r="N98" s="139">
        <v>2006</v>
      </c>
      <c r="O98" s="8">
        <v>43785</v>
      </c>
      <c r="P98" s="175">
        <v>1.28209</v>
      </c>
      <c r="Q98" s="175"/>
      <c r="R98" s="176">
        <f>IF(P98="","",T98*M98*LOOKUP(RIGHT($D$2,3),定数!$A$6:$A$13,定数!$B$6:$B$13))</f>
        <v>-1149006.7750945648</v>
      </c>
      <c r="S98" s="176"/>
      <c r="T98" s="177">
        <f t="shared" si="5"/>
        <v>-8.2000000000004292</v>
      </c>
      <c r="U98" s="17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row>
    <row r="99" spans="2:60" x14ac:dyDescent="0.2">
      <c r="B99" s="134">
        <v>91</v>
      </c>
      <c r="C99" s="174">
        <f t="shared" si="6"/>
        <v>37151219.061388925</v>
      </c>
      <c r="D99" s="174"/>
      <c r="E99" s="139">
        <v>2006</v>
      </c>
      <c r="F99" s="8">
        <v>43791</v>
      </c>
      <c r="G99" s="134" t="s">
        <v>4</v>
      </c>
      <c r="H99" s="175">
        <v>1.28721</v>
      </c>
      <c r="I99" s="175"/>
      <c r="J99" s="135">
        <v>13.2</v>
      </c>
      <c r="K99" s="174">
        <f t="shared" si="4"/>
        <v>1114536.5718416676</v>
      </c>
      <c r="L99" s="174"/>
      <c r="M99" s="6">
        <f>IF(J99="","",(K99/J99)/LOOKUP(RIGHT($D$2,3),定数!$A$6:$A$13,定数!$B$6:$B$13))</f>
        <v>703.62157313236605</v>
      </c>
      <c r="N99" s="139">
        <v>2006</v>
      </c>
      <c r="O99" s="8">
        <v>43798</v>
      </c>
      <c r="P99" s="175">
        <v>1.31559</v>
      </c>
      <c r="Q99" s="175"/>
      <c r="R99" s="176">
        <f>IF(P99="","",T99*M99*LOOKUP(RIGHT($D$2,3),定数!$A$6:$A$13,定数!$B$6:$B$13))</f>
        <v>23962536.294595916</v>
      </c>
      <c r="S99" s="176"/>
      <c r="T99" s="177">
        <f t="shared" si="5"/>
        <v>283.80000000000069</v>
      </c>
      <c r="U99" s="17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row>
    <row r="100" spans="2:60" x14ac:dyDescent="0.2">
      <c r="B100" s="134">
        <v>92</v>
      </c>
      <c r="C100" s="174">
        <f t="shared" si="6"/>
        <v>61113755.355984837</v>
      </c>
      <c r="D100" s="174"/>
      <c r="E100" s="139">
        <v>2006</v>
      </c>
      <c r="F100" s="8">
        <v>43800</v>
      </c>
      <c r="G100" s="134" t="s">
        <v>4</v>
      </c>
      <c r="H100" s="175">
        <v>1.3221099999999999</v>
      </c>
      <c r="I100" s="175"/>
      <c r="J100" s="135">
        <v>30.2</v>
      </c>
      <c r="K100" s="174">
        <f t="shared" si="4"/>
        <v>1833412.660679545</v>
      </c>
      <c r="L100" s="174"/>
      <c r="M100" s="6">
        <f>IF(J100="","",(K100/J100)/LOOKUP(RIGHT($D$2,3),定数!$A$6:$A$13,定数!$B$6:$B$13))</f>
        <v>505.908570827689</v>
      </c>
      <c r="N100" s="139">
        <v>2006</v>
      </c>
      <c r="O100" s="8">
        <v>43800</v>
      </c>
      <c r="P100" s="175">
        <v>1.3232900000000001</v>
      </c>
      <c r="Q100" s="175"/>
      <c r="R100" s="176">
        <f>IF(P100="","",T100*M100*LOOKUP(RIGHT($D$2,3),定数!$A$6:$A$13,定数!$B$6:$B$13))</f>
        <v>716366.53629211744</v>
      </c>
      <c r="S100" s="176"/>
      <c r="T100" s="177">
        <f t="shared" si="5"/>
        <v>11.800000000001809</v>
      </c>
      <c r="U100" s="177"/>
      <c r="V100" s="67"/>
      <c r="W100" s="67"/>
      <c r="X100" s="67" t="s">
        <v>147</v>
      </c>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row>
    <row r="101" spans="2:60" x14ac:dyDescent="0.2">
      <c r="B101" s="134">
        <v>93</v>
      </c>
      <c r="C101" s="174">
        <f t="shared" si="6"/>
        <v>61830121.892276958</v>
      </c>
      <c r="D101" s="174"/>
      <c r="E101" s="139">
        <v>2006</v>
      </c>
      <c r="F101" s="8">
        <v>43803</v>
      </c>
      <c r="G101" s="134" t="s">
        <v>4</v>
      </c>
      <c r="H101" s="175">
        <v>1.33311</v>
      </c>
      <c r="I101" s="175"/>
      <c r="J101" s="135">
        <v>19.2</v>
      </c>
      <c r="K101" s="174">
        <f t="shared" si="4"/>
        <v>1854903.6567683087</v>
      </c>
      <c r="L101" s="174"/>
      <c r="M101" s="6">
        <f>IF(J101="","",(K101/J101)/LOOKUP(RIGHT($D$2,3),定数!$A$6:$A$13,定数!$B$6:$B$13))</f>
        <v>805.07971213902283</v>
      </c>
      <c r="N101" s="139">
        <v>2006</v>
      </c>
      <c r="O101" s="8">
        <v>43804</v>
      </c>
      <c r="P101" s="175">
        <v>1.3311900000000001</v>
      </c>
      <c r="Q101" s="175"/>
      <c r="R101" s="176">
        <f>IF(P101="","",T101*M101*LOOKUP(RIGHT($D$2,3),定数!$A$6:$A$13,定数!$B$6:$B$13))</f>
        <v>-1854903.656768233</v>
      </c>
      <c r="S101" s="176"/>
      <c r="T101" s="177">
        <f t="shared" si="5"/>
        <v>-19.199999999999218</v>
      </c>
      <c r="U101" s="177"/>
      <c r="V101" s="67"/>
      <c r="W101" s="67"/>
      <c r="X101" s="67" t="s">
        <v>147</v>
      </c>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row>
    <row r="102" spans="2:60" x14ac:dyDescent="0.2">
      <c r="B102" s="134">
        <v>94</v>
      </c>
      <c r="C102" s="174">
        <f t="shared" si="6"/>
        <v>59975218.235508725</v>
      </c>
      <c r="D102" s="174"/>
      <c r="E102" s="139">
        <v>2006</v>
      </c>
      <c r="F102" s="8">
        <v>43806</v>
      </c>
      <c r="G102" s="134" t="s">
        <v>4</v>
      </c>
      <c r="H102" s="175">
        <v>1.33081</v>
      </c>
      <c r="I102" s="175"/>
      <c r="J102" s="135">
        <v>20.2</v>
      </c>
      <c r="K102" s="174">
        <f t="shared" si="4"/>
        <v>1799256.5470652618</v>
      </c>
      <c r="L102" s="174"/>
      <c r="M102" s="6">
        <f>IF(J102="","",(K102/J102)/LOOKUP(RIGHT($D$2,3),定数!$A$6:$A$13,定数!$B$6:$B$13))</f>
        <v>742.26755241966248</v>
      </c>
      <c r="N102" s="139">
        <v>2006</v>
      </c>
      <c r="O102" s="8">
        <v>43806</v>
      </c>
      <c r="P102" s="175">
        <v>1.3287899999999999</v>
      </c>
      <c r="Q102" s="175"/>
      <c r="R102" s="176">
        <f>IF(P102="","",T102*M102*LOOKUP(RIGHT($D$2,3),定数!$A$6:$A$13,定数!$B$6:$B$13))</f>
        <v>-1799256.54706538</v>
      </c>
      <c r="S102" s="176"/>
      <c r="T102" s="177">
        <f t="shared" si="5"/>
        <v>-20.200000000001328</v>
      </c>
      <c r="U102" s="177"/>
      <c r="V102" s="67"/>
      <c r="W102" s="67"/>
      <c r="X102" s="67" t="s">
        <v>147</v>
      </c>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row>
    <row r="103" spans="2:60" x14ac:dyDescent="0.2">
      <c r="B103" s="134">
        <v>95</v>
      </c>
      <c r="C103" s="174">
        <f t="shared" si="6"/>
        <v>58175961.688443348</v>
      </c>
      <c r="D103" s="174"/>
      <c r="E103" s="139">
        <v>2006</v>
      </c>
      <c r="F103" s="8">
        <v>43811</v>
      </c>
      <c r="G103" s="134" t="s">
        <v>4</v>
      </c>
      <c r="H103" s="175">
        <v>1.3264100000000001</v>
      </c>
      <c r="I103" s="175"/>
      <c r="J103" s="135">
        <v>20.2</v>
      </c>
      <c r="K103" s="174">
        <f t="shared" si="4"/>
        <v>1745278.8506533003</v>
      </c>
      <c r="L103" s="174"/>
      <c r="M103" s="6">
        <f>IF(J103="","",(K103/J103)/LOOKUP(RIGHT($D$2,3),定数!$A$6:$A$13,定数!$B$6:$B$13))</f>
        <v>719.99952584707114</v>
      </c>
      <c r="N103" s="139">
        <v>2006</v>
      </c>
      <c r="O103" s="8">
        <v>43811</v>
      </c>
      <c r="P103" s="175">
        <v>1.32439</v>
      </c>
      <c r="Q103" s="175"/>
      <c r="R103" s="176">
        <f>IF(P103="","",T103*M103*LOOKUP(RIGHT($D$2,3),定数!$A$6:$A$13,定数!$B$6:$B$13))</f>
        <v>-1745278.8506534153</v>
      </c>
      <c r="S103" s="176"/>
      <c r="T103" s="177">
        <f t="shared" si="5"/>
        <v>-20.200000000001328</v>
      </c>
      <c r="U103" s="177"/>
      <c r="V103" s="67"/>
      <c r="W103" s="67"/>
      <c r="X103" s="128"/>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row>
    <row r="104" spans="2:60" x14ac:dyDescent="0.2">
      <c r="B104" s="134">
        <v>96</v>
      </c>
      <c r="C104" s="174">
        <f t="shared" si="6"/>
        <v>56430682.83778993</v>
      </c>
      <c r="D104" s="174"/>
      <c r="E104" s="139">
        <v>2006</v>
      </c>
      <c r="F104" s="8">
        <v>43813</v>
      </c>
      <c r="G104" s="134" t="s">
        <v>3</v>
      </c>
      <c r="H104" s="175">
        <v>1.3204899999999999</v>
      </c>
      <c r="I104" s="175"/>
      <c r="J104" s="135">
        <v>9.1999999999999993</v>
      </c>
      <c r="K104" s="174">
        <f t="shared" si="4"/>
        <v>1692920.4851336977</v>
      </c>
      <c r="L104" s="174"/>
      <c r="M104" s="6">
        <f>IF(J104="","",(K104/J104)/LOOKUP(RIGHT($D$2,3),定数!$A$6:$A$13,定数!$B$6:$B$13))</f>
        <v>1533.4424684182047</v>
      </c>
      <c r="N104" s="139">
        <v>2006</v>
      </c>
      <c r="O104" s="8">
        <v>43813</v>
      </c>
      <c r="P104" s="175">
        <v>1.32141</v>
      </c>
      <c r="Q104" s="175"/>
      <c r="R104" s="176">
        <f>IF(P104="","",T104*M104*LOOKUP(RIGHT($D$2,3),定数!$A$6:$A$13,定数!$B$6:$B$13))</f>
        <v>-1692920.4851337569</v>
      </c>
      <c r="S104" s="176"/>
      <c r="T104" s="177">
        <f t="shared" si="5"/>
        <v>-9.200000000000319</v>
      </c>
      <c r="U104" s="17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row>
    <row r="105" spans="2:60" ht="13.8" thickBot="1" x14ac:dyDescent="0.25">
      <c r="B105" s="203">
        <v>97</v>
      </c>
      <c r="C105" s="204">
        <f t="shared" si="6"/>
        <v>54737762.352656171</v>
      </c>
      <c r="D105" s="204"/>
      <c r="E105" s="203">
        <v>2006</v>
      </c>
      <c r="F105" s="205">
        <v>43818</v>
      </c>
      <c r="G105" s="203" t="s">
        <v>4</v>
      </c>
      <c r="H105" s="206">
        <v>1.3181099999999999</v>
      </c>
      <c r="I105" s="206"/>
      <c r="J105" s="203">
        <v>37.200000000000003</v>
      </c>
      <c r="K105" s="204">
        <f t="shared" si="4"/>
        <v>1642132.8705796851</v>
      </c>
      <c r="L105" s="204"/>
      <c r="M105" s="207">
        <f>IF(J105="","",(K105/J105)/LOOKUP(RIGHT($D$2,3),定数!$A$6:$A$13,定数!$B$6:$B$13))</f>
        <v>367.86130613344199</v>
      </c>
      <c r="N105" s="203">
        <v>2006</v>
      </c>
      <c r="O105" s="205">
        <v>43819</v>
      </c>
      <c r="P105" s="206">
        <v>1.32179</v>
      </c>
      <c r="Q105" s="206"/>
      <c r="R105" s="208">
        <f>IF(P105="","",T105*M105*LOOKUP(RIGHT($D$2,3),定数!$A$6:$A$13,定数!$B$6:$B$13))</f>
        <v>1624475.5278853362</v>
      </c>
      <c r="S105" s="208"/>
      <c r="T105" s="209">
        <f t="shared" si="5"/>
        <v>36.800000000001276</v>
      </c>
      <c r="U105" s="209"/>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row>
    <row r="106" spans="2:60" x14ac:dyDescent="0.2">
      <c r="B106" s="211">
        <v>98</v>
      </c>
      <c r="C106" s="212">
        <f t="shared" si="6"/>
        <v>56362237.880541503</v>
      </c>
      <c r="D106" s="212"/>
      <c r="E106" s="213">
        <v>2007</v>
      </c>
      <c r="F106" s="214">
        <v>43470</v>
      </c>
      <c r="G106" s="213" t="s">
        <v>3</v>
      </c>
      <c r="H106" s="215">
        <v>1.3073900000000001</v>
      </c>
      <c r="I106" s="215"/>
      <c r="J106" s="213">
        <v>11.2</v>
      </c>
      <c r="K106" s="212">
        <f t="shared" si="4"/>
        <v>1690867.136416245</v>
      </c>
      <c r="L106" s="212"/>
      <c r="M106" s="216">
        <f>IF(J106="","",(K106/J106)/LOOKUP(RIGHT($D$2,3),定数!$A$6:$A$13,定数!$B$6:$B$13))</f>
        <v>1258.085666976373</v>
      </c>
      <c r="N106" s="213">
        <v>2007</v>
      </c>
      <c r="O106" s="214">
        <v>43470</v>
      </c>
      <c r="P106" s="215">
        <v>1.3085100000000001</v>
      </c>
      <c r="Q106" s="215"/>
      <c r="R106" s="217">
        <f>IF(P106="","",T106*M106*LOOKUP(RIGHT($D$2,3),定数!$A$6:$A$13,定数!$B$6:$B$13))</f>
        <v>-1690867.1364162602</v>
      </c>
      <c r="S106" s="217"/>
      <c r="T106" s="218">
        <f t="shared" si="5"/>
        <v>-11.200000000000099</v>
      </c>
      <c r="U106" s="219"/>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row>
    <row r="107" spans="2:60" x14ac:dyDescent="0.2">
      <c r="B107" s="220">
        <v>99</v>
      </c>
      <c r="C107" s="174">
        <f t="shared" si="6"/>
        <v>54671370.744125247</v>
      </c>
      <c r="D107" s="174"/>
      <c r="E107" s="139">
        <v>2007</v>
      </c>
      <c r="F107" s="8">
        <v>43473</v>
      </c>
      <c r="G107" s="139" t="s">
        <v>4</v>
      </c>
      <c r="H107" s="175">
        <v>1.30321</v>
      </c>
      <c r="I107" s="175"/>
      <c r="J107" s="139">
        <v>30.2</v>
      </c>
      <c r="K107" s="174">
        <f t="shared" si="4"/>
        <v>1640141.1223237573</v>
      </c>
      <c r="L107" s="174"/>
      <c r="M107" s="6">
        <f>IF(J107="","",(K107/J107)/LOOKUP(RIGHT($D$2,3),定数!$A$6:$A$13,定数!$B$6:$B$13))</f>
        <v>452.57757238514279</v>
      </c>
      <c r="N107" s="139">
        <v>2007</v>
      </c>
      <c r="O107" s="8">
        <v>43474</v>
      </c>
      <c r="P107" s="175">
        <v>1.3008900000000001</v>
      </c>
      <c r="Q107" s="175"/>
      <c r="R107" s="176">
        <f>IF(P107="","",T107*M107*LOOKUP(RIGHT($D$2,3),定数!$A$6:$A$13,定数!$B$6:$B$13))</f>
        <v>-1259975.961520171</v>
      </c>
      <c r="S107" s="176"/>
      <c r="T107" s="177">
        <f t="shared" si="5"/>
        <v>-23.199999999998777</v>
      </c>
      <c r="U107" s="221"/>
      <c r="V107" s="67"/>
      <c r="W107" s="67"/>
      <c r="X107" s="67" t="s">
        <v>147</v>
      </c>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row>
    <row r="108" spans="2:60" x14ac:dyDescent="0.2">
      <c r="B108" s="220">
        <v>100</v>
      </c>
      <c r="C108" s="174">
        <f t="shared" si="6"/>
        <v>53411394.782605074</v>
      </c>
      <c r="D108" s="174"/>
      <c r="E108" s="139">
        <v>2007</v>
      </c>
      <c r="F108" s="8">
        <v>43475</v>
      </c>
      <c r="G108" s="139" t="s">
        <v>3</v>
      </c>
      <c r="H108" s="175">
        <v>1.2990900000000001</v>
      </c>
      <c r="I108" s="175"/>
      <c r="J108" s="139">
        <f t="shared" ref="J79:J119" si="7">(P108-H108)*10000</f>
        <v>9.9999999999988987</v>
      </c>
      <c r="K108" s="174">
        <f t="shared" si="4"/>
        <v>1602341.8434781521</v>
      </c>
      <c r="L108" s="174"/>
      <c r="M108" s="6">
        <f>IF(J108="","",(K108/J108)/LOOKUP(RIGHT($D$2,3),定数!$A$6:$A$13,定数!$B$6:$B$13))</f>
        <v>1335.284869565274</v>
      </c>
      <c r="N108" s="139">
        <v>2007</v>
      </c>
      <c r="O108" s="8">
        <v>43476</v>
      </c>
      <c r="P108" s="175">
        <v>1.30009</v>
      </c>
      <c r="Q108" s="175"/>
      <c r="R108" s="176">
        <f>IF(P108="","",T108*M108*LOOKUP(RIGHT($D$2,3),定数!$A$6:$A$13,定数!$B$6:$B$13))</f>
        <v>-1602341.8434781523</v>
      </c>
      <c r="S108" s="176"/>
      <c r="T108" s="177">
        <f t="shared" si="5"/>
        <v>-9.9999999999988987</v>
      </c>
      <c r="U108" s="221"/>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row>
    <row r="109" spans="2:60" x14ac:dyDescent="0.2">
      <c r="B109" s="220">
        <v>101</v>
      </c>
      <c r="C109" s="174">
        <f t="shared" si="6"/>
        <v>51809052.939126924</v>
      </c>
      <c r="D109" s="174"/>
      <c r="E109" s="139">
        <v>2007</v>
      </c>
      <c r="F109" s="8">
        <v>43482</v>
      </c>
      <c r="G109" s="139" t="s">
        <v>3</v>
      </c>
      <c r="H109" s="175">
        <v>1.29149</v>
      </c>
      <c r="I109" s="175"/>
      <c r="J109" s="139">
        <f t="shared" si="7"/>
        <v>8.2000000000004292</v>
      </c>
      <c r="K109" s="174">
        <f t="shared" si="4"/>
        <v>1554271.5881738076</v>
      </c>
      <c r="L109" s="174"/>
      <c r="M109" s="6">
        <f>IF(J109="","",(K109/J109)/LOOKUP(RIGHT($D$2,3),定数!$A$6:$A$13,定数!$B$6:$B$13))</f>
        <v>1579.5442969245187</v>
      </c>
      <c r="N109" s="139">
        <v>2007</v>
      </c>
      <c r="O109" s="8">
        <v>43482</v>
      </c>
      <c r="P109" s="175">
        <v>1.2923100000000001</v>
      </c>
      <c r="Q109" s="175"/>
      <c r="R109" s="176">
        <f>IF(P109="","",T109*M109*LOOKUP(RIGHT($D$2,3),定数!$A$6:$A$13,定数!$B$6:$B$13))</f>
        <v>-1554271.5881738076</v>
      </c>
      <c r="S109" s="176"/>
      <c r="T109" s="177">
        <f t="shared" si="5"/>
        <v>-8.2000000000004292</v>
      </c>
      <c r="U109" s="221"/>
      <c r="V109" s="68"/>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row>
    <row r="110" spans="2:60" x14ac:dyDescent="0.2">
      <c r="B110" s="220">
        <v>102</v>
      </c>
      <c r="C110" s="174">
        <f t="shared" si="6"/>
        <v>50254781.350953117</v>
      </c>
      <c r="D110" s="174"/>
      <c r="E110" s="139">
        <v>2007</v>
      </c>
      <c r="F110" s="8">
        <v>43483</v>
      </c>
      <c r="G110" s="139" t="s">
        <v>4</v>
      </c>
      <c r="H110" s="175">
        <v>1.29481</v>
      </c>
      <c r="I110" s="175"/>
      <c r="J110" s="139">
        <v>13.2</v>
      </c>
      <c r="K110" s="174">
        <f t="shared" si="4"/>
        <v>1507643.4405285935</v>
      </c>
      <c r="L110" s="174"/>
      <c r="M110" s="6">
        <f>IF(J110="","",(K110/J110)/LOOKUP(RIGHT($D$2,3),定数!$A$6:$A$13,定数!$B$6:$B$13))</f>
        <v>951.79510134380905</v>
      </c>
      <c r="N110" s="139">
        <v>2007</v>
      </c>
      <c r="O110" s="8">
        <v>43483</v>
      </c>
      <c r="P110" s="175">
        <v>1.29349</v>
      </c>
      <c r="Q110" s="175"/>
      <c r="R110" s="176">
        <f>IF(P110="","",T110*M110*LOOKUP(RIGHT($D$2,3),定数!$A$6:$A$13,定数!$B$6:$B$13))</f>
        <v>-1507643.4405285795</v>
      </c>
      <c r="S110" s="176"/>
      <c r="T110" s="209">
        <f t="shared" si="5"/>
        <v>-13.199999999999878</v>
      </c>
      <c r="U110" s="224"/>
      <c r="V110" s="68"/>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row>
    <row r="111" spans="2:60" x14ac:dyDescent="0.2">
      <c r="B111" s="220">
        <v>103</v>
      </c>
      <c r="C111" s="174">
        <f t="shared" si="6"/>
        <v>48747137.910424538</v>
      </c>
      <c r="D111" s="174"/>
      <c r="E111" s="139">
        <v>2007</v>
      </c>
      <c r="F111" s="8">
        <v>43484</v>
      </c>
      <c r="G111" s="139" t="s">
        <v>4</v>
      </c>
      <c r="H111" s="175">
        <v>1.29671</v>
      </c>
      <c r="I111" s="175"/>
      <c r="J111" s="139">
        <v>11.2</v>
      </c>
      <c r="K111" s="174">
        <f t="shared" si="4"/>
        <v>1462414.1373127361</v>
      </c>
      <c r="L111" s="174"/>
      <c r="M111" s="6">
        <f>IF(J111="","",(K111/J111)/LOOKUP(RIGHT($D$2,3),定数!$A$6:$A$13,定数!$B$6:$B$13))</f>
        <v>1088.1057569291193</v>
      </c>
      <c r="N111" s="139">
        <v>2007</v>
      </c>
      <c r="O111" s="8">
        <v>43484</v>
      </c>
      <c r="P111" s="175">
        <v>1.29559</v>
      </c>
      <c r="Q111" s="175"/>
      <c r="R111" s="176">
        <f>IF(P111="","",T111*M111*LOOKUP(RIGHT($D$2,3),定数!$A$6:$A$13,定数!$B$6:$B$13))</f>
        <v>-1462414.1373127492</v>
      </c>
      <c r="S111" s="176"/>
      <c r="T111" s="225">
        <f t="shared" si="5"/>
        <v>-11.200000000000099</v>
      </c>
      <c r="U111" s="226"/>
      <c r="V111" s="68"/>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row>
    <row r="112" spans="2:60" x14ac:dyDescent="0.2">
      <c r="B112" s="220">
        <v>104</v>
      </c>
      <c r="C112" s="174">
        <f t="shared" si="6"/>
        <v>47284723.77311179</v>
      </c>
      <c r="D112" s="174"/>
      <c r="E112" s="139">
        <v>2007</v>
      </c>
      <c r="F112" s="8">
        <v>43488</v>
      </c>
      <c r="G112" s="139" t="s">
        <v>3</v>
      </c>
      <c r="H112" s="175">
        <v>1.29419</v>
      </c>
      <c r="I112" s="175"/>
      <c r="J112" s="139">
        <v>8.1999999999999993</v>
      </c>
      <c r="K112" s="174">
        <f t="shared" si="4"/>
        <v>1418541.7131933537</v>
      </c>
      <c r="L112" s="174"/>
      <c r="M112" s="6">
        <f>IF(J112="","",(K112/J112)/LOOKUP(RIGHT($D$2,3),定数!$A$6:$A$13,定数!$B$6:$B$13))</f>
        <v>1441.6074321070669</v>
      </c>
      <c r="N112" s="139">
        <v>2007</v>
      </c>
      <c r="O112" s="8">
        <v>43488</v>
      </c>
      <c r="P112" s="175">
        <v>1.29501</v>
      </c>
      <c r="Q112" s="175"/>
      <c r="R112" s="176">
        <f>IF(P112="","",T112*M112*LOOKUP(RIGHT($D$2,3),定数!$A$6:$A$13,定数!$B$6:$B$13))</f>
        <v>-1418541.713193428</v>
      </c>
      <c r="S112" s="176"/>
      <c r="T112" s="222">
        <f t="shared" si="5"/>
        <v>-8.2000000000004292</v>
      </c>
      <c r="U112" s="223"/>
      <c r="V112" s="68"/>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row>
    <row r="113" spans="2:60" x14ac:dyDescent="0.2">
      <c r="B113" s="220">
        <v>105</v>
      </c>
      <c r="C113" s="174">
        <f t="shared" si="6"/>
        <v>45866182.059918359</v>
      </c>
      <c r="D113" s="174"/>
      <c r="E113" s="139">
        <v>2007</v>
      </c>
      <c r="F113" s="8">
        <v>43489</v>
      </c>
      <c r="G113" s="139" t="s">
        <v>4</v>
      </c>
      <c r="H113" s="175">
        <v>1.30321</v>
      </c>
      <c r="I113" s="175"/>
      <c r="J113" s="139">
        <v>10.199999999999999</v>
      </c>
      <c r="K113" s="174">
        <f t="shared" si="4"/>
        <v>1375985.4617975508</v>
      </c>
      <c r="L113" s="174"/>
      <c r="M113" s="6">
        <f>IF(J113="","",(K113/J113)/LOOKUP(RIGHT($D$2,3),定数!$A$6:$A$13,定数!$B$6:$B$13))</f>
        <v>1124.1711289195675</v>
      </c>
      <c r="N113" s="139">
        <v>2007</v>
      </c>
      <c r="O113" s="8">
        <v>43489</v>
      </c>
      <c r="P113" s="175">
        <v>1.30219</v>
      </c>
      <c r="Q113" s="175"/>
      <c r="R113" s="176">
        <f>IF(P113="","",T113*M113*LOOKUP(RIGHT($D$2,3),定数!$A$6:$A$13,定数!$B$6:$B$13))</f>
        <v>-1375985.4617975787</v>
      </c>
      <c r="S113" s="176"/>
      <c r="T113" s="177">
        <f t="shared" si="5"/>
        <v>-10.200000000000209</v>
      </c>
      <c r="U113" s="221"/>
      <c r="V113" s="68"/>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row>
    <row r="114" spans="2:60" x14ac:dyDescent="0.2">
      <c r="B114" s="220">
        <v>106</v>
      </c>
      <c r="C114" s="174">
        <f t="shared" si="6"/>
        <v>44490196.598120779</v>
      </c>
      <c r="D114" s="174"/>
      <c r="E114" s="139">
        <v>2007</v>
      </c>
      <c r="F114" s="8">
        <v>43489</v>
      </c>
      <c r="G114" s="139" t="s">
        <v>3</v>
      </c>
      <c r="H114" s="175">
        <v>1.2988900000000001</v>
      </c>
      <c r="I114" s="175"/>
      <c r="J114" s="139">
        <v>23.2</v>
      </c>
      <c r="K114" s="174">
        <f t="shared" si="4"/>
        <v>1334705.8979436234</v>
      </c>
      <c r="L114" s="174"/>
      <c r="M114" s="6">
        <f>IF(J114="","",(K114/J114)/LOOKUP(RIGHT($D$2,3),定数!$A$6:$A$13,定数!$B$6:$B$13))</f>
        <v>479.42022196250844</v>
      </c>
      <c r="N114" s="139">
        <v>2007</v>
      </c>
      <c r="O114" s="8">
        <v>43490</v>
      </c>
      <c r="P114" s="175">
        <v>1.2998099999999999</v>
      </c>
      <c r="Q114" s="175"/>
      <c r="R114" s="176">
        <f>IF(P114="","",T114*M114*LOOKUP(RIGHT($D$2,3),定数!$A$6:$A$13,定数!$B$6:$B$13))</f>
        <v>-529279.92504649993</v>
      </c>
      <c r="S114" s="176"/>
      <c r="T114" s="177">
        <f t="shared" si="5"/>
        <v>-9.1999999999980986</v>
      </c>
      <c r="U114" s="221"/>
      <c r="V114" s="68"/>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row>
    <row r="115" spans="2:60" x14ac:dyDescent="0.2">
      <c r="B115" s="220">
        <v>107</v>
      </c>
      <c r="C115" s="174">
        <f t="shared" si="6"/>
        <v>43960916.673074275</v>
      </c>
      <c r="D115" s="174"/>
      <c r="E115" s="139">
        <v>2007</v>
      </c>
      <c r="F115" s="8">
        <v>43490</v>
      </c>
      <c r="G115" s="139" t="s">
        <v>4</v>
      </c>
      <c r="H115" s="175">
        <v>1.29911</v>
      </c>
      <c r="I115" s="175"/>
      <c r="J115" s="139">
        <v>26.2</v>
      </c>
      <c r="K115" s="174">
        <f t="shared" si="4"/>
        <v>1318827.5001922282</v>
      </c>
      <c r="L115" s="174"/>
      <c r="M115" s="6">
        <f>IF(J115="","",(K115/J115)/LOOKUP(RIGHT($D$2,3),定数!$A$6:$A$13,定数!$B$6:$B$13))</f>
        <v>419.47439573544153</v>
      </c>
      <c r="N115" s="139">
        <v>2007</v>
      </c>
      <c r="O115" s="8">
        <v>43490</v>
      </c>
      <c r="P115" s="175">
        <v>1.2964899999999999</v>
      </c>
      <c r="Q115" s="175"/>
      <c r="R115" s="176">
        <f>IF(P115="","",T115*M115*LOOKUP(RIGHT($D$2,3),定数!$A$6:$A$13,定数!$B$6:$B$13))</f>
        <v>-1318827.5001922618</v>
      </c>
      <c r="S115" s="176"/>
      <c r="T115" s="177">
        <f t="shared" si="5"/>
        <v>-26.200000000000667</v>
      </c>
      <c r="U115" s="221"/>
      <c r="V115" s="68"/>
      <c r="W115" s="67"/>
      <c r="X115" s="67" t="s">
        <v>147</v>
      </c>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row>
    <row r="116" spans="2:60" x14ac:dyDescent="0.2">
      <c r="B116" s="220">
        <v>108</v>
      </c>
      <c r="C116" s="174">
        <f t="shared" si="6"/>
        <v>42642089.172882013</v>
      </c>
      <c r="D116" s="174"/>
      <c r="E116" s="139">
        <v>2007</v>
      </c>
      <c r="F116" s="8">
        <v>43491</v>
      </c>
      <c r="G116" s="139" t="s">
        <v>3</v>
      </c>
      <c r="H116" s="175">
        <v>1.2906899999999999</v>
      </c>
      <c r="I116" s="175"/>
      <c r="J116" s="139">
        <v>24.2</v>
      </c>
      <c r="K116" s="174">
        <f t="shared" si="4"/>
        <v>1279262.6751864604</v>
      </c>
      <c r="L116" s="174"/>
      <c r="M116" s="6">
        <f>IF(J116="","",(K116/J116)/LOOKUP(RIGHT($D$2,3),定数!$A$6:$A$13,定数!$B$6:$B$13))</f>
        <v>440.51745013307863</v>
      </c>
      <c r="N116" s="139">
        <v>2007</v>
      </c>
      <c r="O116" s="8">
        <v>43494</v>
      </c>
      <c r="P116" s="175">
        <v>1.29311</v>
      </c>
      <c r="Q116" s="175"/>
      <c r="R116" s="176">
        <f>IF(P116="","",T116*M116*LOOKUP(RIGHT($D$2,3),定数!$A$6:$A$13,定数!$B$6:$B$13))</f>
        <v>-1279262.6751865074</v>
      </c>
      <c r="S116" s="176"/>
      <c r="T116" s="177">
        <f t="shared" si="5"/>
        <v>-24.200000000000887</v>
      </c>
      <c r="U116" s="221"/>
      <c r="V116" s="68"/>
      <c r="W116" s="67"/>
      <c r="X116" s="67" t="s">
        <v>148</v>
      </c>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row>
    <row r="117" spans="2:60" x14ac:dyDescent="0.2">
      <c r="B117" s="227">
        <v>109</v>
      </c>
      <c r="C117" s="204">
        <f t="shared" si="6"/>
        <v>41362826.497695506</v>
      </c>
      <c r="D117" s="204"/>
      <c r="E117" s="203">
        <v>2007</v>
      </c>
      <c r="F117" s="205">
        <v>43495</v>
      </c>
      <c r="G117" s="203" t="s">
        <v>4</v>
      </c>
      <c r="H117" s="206">
        <v>1.29671</v>
      </c>
      <c r="I117" s="206"/>
      <c r="J117" s="203">
        <v>20.2</v>
      </c>
      <c r="K117" s="204">
        <f t="shared" si="4"/>
        <v>1240884.7949308651</v>
      </c>
      <c r="L117" s="204"/>
      <c r="M117" s="207">
        <f>IF(J117="","",(K117/J117)/LOOKUP(RIGHT($D$2,3),定数!$A$6:$A$13,定数!$B$6:$B$13))</f>
        <v>511.91616952593444</v>
      </c>
      <c r="N117" s="203">
        <v>2007</v>
      </c>
      <c r="O117" s="205">
        <v>43495</v>
      </c>
      <c r="P117" s="206">
        <v>1.2950900000000001</v>
      </c>
      <c r="Q117" s="206"/>
      <c r="R117" s="208">
        <f>IF(P117="","",T117*M117*LOOKUP(RIGHT($D$2,3),定数!$A$6:$A$13,定数!$B$6:$B$13))</f>
        <v>-995165.03355838882</v>
      </c>
      <c r="S117" s="208"/>
      <c r="T117" s="209">
        <f t="shared" si="5"/>
        <v>-16.199999999999548</v>
      </c>
      <c r="U117" s="224"/>
      <c r="V117" s="68"/>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row>
    <row r="118" spans="2:60" x14ac:dyDescent="0.2">
      <c r="B118" s="228">
        <v>110</v>
      </c>
      <c r="C118" s="229">
        <f t="shared" si="6"/>
        <v>40367661.464137115</v>
      </c>
      <c r="D118" s="229"/>
      <c r="E118" s="228">
        <v>2007</v>
      </c>
      <c r="F118" s="230">
        <v>43501</v>
      </c>
      <c r="G118" s="228" t="s">
        <v>3</v>
      </c>
      <c r="H118" s="231">
        <v>1.29369</v>
      </c>
      <c r="I118" s="231"/>
      <c r="J118" s="228">
        <v>20.2</v>
      </c>
      <c r="K118" s="229">
        <f t="shared" si="4"/>
        <v>1211029.8439241133</v>
      </c>
      <c r="L118" s="229"/>
      <c r="M118" s="232">
        <f>IF(J118="","",(K118/J118)/LOOKUP(RIGHT($D$2,3),定数!$A$6:$A$13,定数!$B$6:$B$13))</f>
        <v>499.5997705957563</v>
      </c>
      <c r="N118" s="228">
        <v>2007</v>
      </c>
      <c r="O118" s="230">
        <v>43501</v>
      </c>
      <c r="P118" s="231">
        <v>1.2935099999999999</v>
      </c>
      <c r="Q118" s="231"/>
      <c r="R118" s="233">
        <f>IF(P118="","",T118*M118*LOOKUP(RIGHT($D$2,3),定数!$A$6:$A$13,定数!$B$6:$B$13))</f>
        <v>107913.55044872472</v>
      </c>
      <c r="S118" s="233"/>
      <c r="T118" s="234">
        <f t="shared" si="5"/>
        <v>1.8000000000006899</v>
      </c>
      <c r="U118" s="234"/>
      <c r="V118" s="68"/>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row>
    <row r="119" spans="2:60" x14ac:dyDescent="0.2">
      <c r="B119" s="228">
        <v>111</v>
      </c>
      <c r="C119" s="229">
        <f t="shared" si="6"/>
        <v>40475575.014585838</v>
      </c>
      <c r="D119" s="229"/>
      <c r="E119" s="228">
        <v>2007</v>
      </c>
      <c r="F119" s="230">
        <v>43503</v>
      </c>
      <c r="G119" s="228" t="s">
        <v>4</v>
      </c>
      <c r="H119" s="231">
        <v>1.3002100000000001</v>
      </c>
      <c r="I119" s="231"/>
      <c r="J119" s="228">
        <v>18.2</v>
      </c>
      <c r="K119" s="229">
        <f t="shared" si="4"/>
        <v>1214267.2504375752</v>
      </c>
      <c r="L119" s="229"/>
      <c r="M119" s="232">
        <f>IF(J119="","",(K119/J119)/LOOKUP(RIGHT($D$2,3),定数!$A$6:$A$13,定数!$B$6:$B$13))</f>
        <v>555.98317327727807</v>
      </c>
      <c r="N119" s="228">
        <v>2007</v>
      </c>
      <c r="O119" s="230">
        <v>43504</v>
      </c>
      <c r="P119" s="231">
        <v>1.3009900000000001</v>
      </c>
      <c r="Q119" s="231"/>
      <c r="R119" s="233">
        <f>IF(P119="","",T119*M119*LOOKUP(RIGHT($D$2,3),定数!$A$6:$A$13,定数!$B$6:$B$13))</f>
        <v>520400.25018753426</v>
      </c>
      <c r="S119" s="233"/>
      <c r="T119" s="234">
        <f t="shared" si="5"/>
        <v>7.8000000000000291</v>
      </c>
      <c r="U119" s="234"/>
      <c r="V119" s="68"/>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row>
    <row r="120" spans="2:60" s="67" customFormat="1" x14ac:dyDescent="0.2">
      <c r="B120" s="228">
        <v>112</v>
      </c>
      <c r="C120" s="229">
        <f t="shared" ref="C120:C132" si="8">IF(R119="","",C119+R119)</f>
        <v>40995975.264773369</v>
      </c>
      <c r="D120" s="229"/>
      <c r="E120" s="228">
        <v>2008</v>
      </c>
      <c r="F120" s="230">
        <v>43510</v>
      </c>
      <c r="G120" s="228" t="s">
        <v>4</v>
      </c>
      <c r="H120" s="231">
        <v>1.3041100000000001</v>
      </c>
      <c r="I120" s="231"/>
      <c r="J120" s="228">
        <v>11.2</v>
      </c>
      <c r="K120" s="229">
        <f t="shared" ref="K120:K132" si="9">IF(J120="","",C120*0.03)</f>
        <v>1229879.2579432011</v>
      </c>
      <c r="L120" s="229"/>
      <c r="M120" s="232">
        <f>IF(J120="","",(K120/J120)/LOOKUP(RIGHT($D$2,3),定数!$A$6:$A$13,定数!$B$6:$B$13))</f>
        <v>915.0887335886913</v>
      </c>
      <c r="N120" s="228">
        <v>2008</v>
      </c>
      <c r="O120" s="230">
        <v>43510</v>
      </c>
      <c r="P120" s="231">
        <v>1.3029900000000001</v>
      </c>
      <c r="Q120" s="231"/>
      <c r="R120" s="233">
        <f>IF(P120="","",T120*M120*LOOKUP(RIGHT($D$2,3),定数!$A$6:$A$13,定数!$B$6:$B$13))</f>
        <v>-1229879.2579432121</v>
      </c>
      <c r="S120" s="233"/>
      <c r="T120" s="234">
        <f t="shared" ref="T120:T132" si="10">IF(P120="","",IF(G120="買",(P120-H120),(H120-P120))*IF(RIGHT($D$2,3)="JPY",100,10000))</f>
        <v>-11.200000000000099</v>
      </c>
      <c r="U120" s="234"/>
      <c r="V120" s="68"/>
    </row>
    <row r="121" spans="2:60" x14ac:dyDescent="0.2">
      <c r="B121" s="228">
        <v>113</v>
      </c>
      <c r="C121" s="229">
        <f t="shared" si="8"/>
        <v>39766096.006830156</v>
      </c>
      <c r="D121" s="229"/>
      <c r="E121" s="228">
        <v>2008</v>
      </c>
      <c r="F121" s="230">
        <v>43512</v>
      </c>
      <c r="G121" s="228" t="s">
        <v>3</v>
      </c>
      <c r="H121" s="231">
        <v>1.31149</v>
      </c>
      <c r="I121" s="231"/>
      <c r="J121" s="235">
        <v>22.2</v>
      </c>
      <c r="K121" s="229">
        <f t="shared" si="9"/>
        <v>1192982.8802049046</v>
      </c>
      <c r="L121" s="229"/>
      <c r="M121" s="232">
        <f>IF(J121="","",(K121/J121)/LOOKUP(RIGHT($D$2,3),定数!$A$6:$A$13,定数!$B$6:$B$13))</f>
        <v>447.81639647331252</v>
      </c>
      <c r="N121" s="228">
        <v>2008</v>
      </c>
      <c r="O121" s="230">
        <v>43512</v>
      </c>
      <c r="P121" s="231">
        <v>1.3137099999999999</v>
      </c>
      <c r="Q121" s="231"/>
      <c r="R121" s="233">
        <f>IF(P121="","",T121*M121*LOOKUP(RIGHT($D$2,3),定数!$A$6:$A$13,定数!$B$6:$B$13))</f>
        <v>-1192982.8802048448</v>
      </c>
      <c r="S121" s="233"/>
      <c r="T121" s="234">
        <f t="shared" si="10"/>
        <v>-22.199999999998887</v>
      </c>
      <c r="U121" s="234"/>
      <c r="V121" s="68"/>
      <c r="W121" s="67"/>
      <c r="X121" s="67" t="s">
        <v>149</v>
      </c>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row>
    <row r="122" spans="2:60" x14ac:dyDescent="0.2">
      <c r="B122" s="228">
        <v>114</v>
      </c>
      <c r="C122" s="229">
        <f t="shared" si="8"/>
        <v>38573113.126625314</v>
      </c>
      <c r="D122" s="229"/>
      <c r="E122" s="228">
        <v>2008</v>
      </c>
      <c r="F122" s="230">
        <v>43512</v>
      </c>
      <c r="G122" s="228" t="s">
        <v>3</v>
      </c>
      <c r="H122" s="231">
        <v>1.3108900000000001</v>
      </c>
      <c r="I122" s="231"/>
      <c r="J122" s="235">
        <f t="shared" ref="J121:J132" si="11">(P122-H122)*10000</f>
        <v>19.199999999999218</v>
      </c>
      <c r="K122" s="229">
        <f t="shared" si="9"/>
        <v>1157193.3937987594</v>
      </c>
      <c r="L122" s="229"/>
      <c r="M122" s="232">
        <f>IF(J122="","",(K122/J122)/LOOKUP(RIGHT($D$2,3),定数!$A$6:$A$13,定数!$B$6:$B$13))</f>
        <v>502.25407716962093</v>
      </c>
      <c r="N122" s="228">
        <v>2008</v>
      </c>
      <c r="O122" s="230">
        <v>43512</v>
      </c>
      <c r="P122" s="231">
        <v>1.31281</v>
      </c>
      <c r="Q122" s="231"/>
      <c r="R122" s="233">
        <f>IF(P122="","",T122*M122*LOOKUP(RIGHT($D$2,3),定数!$A$6:$A$13,定数!$B$6:$B$13))</f>
        <v>-1157193.3937987594</v>
      </c>
      <c r="S122" s="233"/>
      <c r="T122" s="234">
        <f t="shared" si="10"/>
        <v>-19.199999999999218</v>
      </c>
      <c r="U122" s="234"/>
      <c r="V122" s="68"/>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row>
    <row r="123" spans="2:60" x14ac:dyDescent="0.2">
      <c r="B123" s="228">
        <v>115</v>
      </c>
      <c r="C123" s="229">
        <f t="shared" si="8"/>
        <v>37415919.732826553</v>
      </c>
      <c r="D123" s="229"/>
      <c r="E123" s="228">
        <v>2008</v>
      </c>
      <c r="F123" s="230">
        <v>43516</v>
      </c>
      <c r="G123" s="228" t="s">
        <v>4</v>
      </c>
      <c r="H123" s="231">
        <v>1.31671</v>
      </c>
      <c r="I123" s="231"/>
      <c r="J123" s="235">
        <v>18.2</v>
      </c>
      <c r="K123" s="229">
        <f t="shared" si="9"/>
        <v>1122477.5919847966</v>
      </c>
      <c r="L123" s="229"/>
      <c r="M123" s="232">
        <f>IF(J123="","",(K123/J123)/LOOKUP(RIGHT($D$2,3),定数!$A$6:$A$13,定数!$B$6:$B$13))</f>
        <v>513.9549413849802</v>
      </c>
      <c r="N123" s="228">
        <v>2008</v>
      </c>
      <c r="O123" s="230">
        <v>43516</v>
      </c>
      <c r="P123" s="231">
        <v>1.3148899999999999</v>
      </c>
      <c r="Q123" s="231"/>
      <c r="R123" s="233">
        <f>IF(P123="","",T123*M123*LOOKUP(RIGHT($D$2,3),定数!$A$6:$A$13,定数!$B$6:$B$13))</f>
        <v>-1122477.5919848923</v>
      </c>
      <c r="S123" s="233"/>
      <c r="T123" s="234">
        <f t="shared" si="10"/>
        <v>-18.200000000001548</v>
      </c>
      <c r="U123" s="234"/>
      <c r="V123" s="68"/>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row>
    <row r="124" spans="2:60" x14ac:dyDescent="0.2">
      <c r="B124" s="228">
        <v>116</v>
      </c>
      <c r="C124" s="229">
        <f t="shared" si="8"/>
        <v>36293442.140841663</v>
      </c>
      <c r="D124" s="229"/>
      <c r="E124" s="228">
        <v>2008</v>
      </c>
      <c r="F124" s="230">
        <v>43516</v>
      </c>
      <c r="G124" s="228" t="s">
        <v>3</v>
      </c>
      <c r="H124" s="231">
        <v>1.3131900000000001</v>
      </c>
      <c r="I124" s="231"/>
      <c r="J124" s="235">
        <v>22.2</v>
      </c>
      <c r="K124" s="229">
        <f t="shared" si="9"/>
        <v>1088803.2642252499</v>
      </c>
      <c r="L124" s="229"/>
      <c r="M124" s="232">
        <f>IF(J124="","",(K124/J124)/LOOKUP(RIGHT($D$2,3),定数!$A$6:$A$13,定数!$B$6:$B$13))</f>
        <v>408.70993401848716</v>
      </c>
      <c r="N124" s="228">
        <v>2008</v>
      </c>
      <c r="O124" s="230">
        <v>43517</v>
      </c>
      <c r="P124" s="231">
        <v>1.31541</v>
      </c>
      <c r="Q124" s="231"/>
      <c r="R124" s="233">
        <f>IF(P124="","",T124*M124*LOOKUP(RIGHT($D$2,3),定数!$A$6:$A$13,定数!$B$6:$B$13))</f>
        <v>-1088803.2642251952</v>
      </c>
      <c r="S124" s="233"/>
      <c r="T124" s="234">
        <f t="shared" si="10"/>
        <v>-22.199999999998887</v>
      </c>
      <c r="U124" s="234"/>
      <c r="V124" s="68"/>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row>
    <row r="125" spans="2:60" x14ac:dyDescent="0.2">
      <c r="B125" s="228">
        <v>117</v>
      </c>
      <c r="C125" s="229">
        <f t="shared" si="8"/>
        <v>35204638.876616471</v>
      </c>
      <c r="D125" s="229"/>
      <c r="E125" s="228">
        <v>2008</v>
      </c>
      <c r="F125" s="230">
        <v>43518</v>
      </c>
      <c r="G125" s="228" t="s">
        <v>3</v>
      </c>
      <c r="H125" s="231">
        <v>1.3085899999999999</v>
      </c>
      <c r="I125" s="231"/>
      <c r="J125" s="235">
        <v>43.2</v>
      </c>
      <c r="K125" s="229">
        <f t="shared" si="9"/>
        <v>1056139.166298494</v>
      </c>
      <c r="L125" s="229"/>
      <c r="M125" s="232">
        <f>IF(J125="","",(K125/J125)/LOOKUP(RIGHT($D$2,3),定数!$A$6:$A$13,定数!$B$6:$B$13))</f>
        <v>203.73054905449342</v>
      </c>
      <c r="N125" s="228">
        <v>2008</v>
      </c>
      <c r="O125" s="230">
        <v>43518</v>
      </c>
      <c r="P125" s="231">
        <v>1.3105100000000001</v>
      </c>
      <c r="Q125" s="231"/>
      <c r="R125" s="233">
        <f>IF(P125="","",T125*M125*LOOKUP(RIGHT($D$2,3),定数!$A$6:$A$13,定数!$B$6:$B$13))</f>
        <v>-469395.185021588</v>
      </c>
      <c r="S125" s="233"/>
      <c r="T125" s="234">
        <f t="shared" si="10"/>
        <v>-19.200000000001438</v>
      </c>
      <c r="U125" s="234"/>
      <c r="V125" s="68"/>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row>
    <row r="126" spans="2:60" x14ac:dyDescent="0.2">
      <c r="B126" s="228">
        <v>118</v>
      </c>
      <c r="C126" s="229">
        <f t="shared" si="8"/>
        <v>34735243.691594884</v>
      </c>
      <c r="D126" s="229"/>
      <c r="E126" s="228">
        <v>2008</v>
      </c>
      <c r="F126" s="230">
        <v>43523</v>
      </c>
      <c r="G126" s="228" t="s">
        <v>4</v>
      </c>
      <c r="H126" s="231">
        <v>1.3184100000000001</v>
      </c>
      <c r="I126" s="231"/>
      <c r="J126" s="235">
        <v>8.1999999999999993</v>
      </c>
      <c r="K126" s="229">
        <f t="shared" si="9"/>
        <v>1042057.3107478465</v>
      </c>
      <c r="L126" s="229"/>
      <c r="M126" s="232">
        <f>IF(J126="","",(K126/J126)/LOOKUP(RIGHT($D$2,3),定数!$A$6:$A$13,定数!$B$6:$B$13))</f>
        <v>1059.0013320608198</v>
      </c>
      <c r="N126" s="228">
        <v>2008</v>
      </c>
      <c r="O126" s="230">
        <v>43523</v>
      </c>
      <c r="P126" s="231">
        <v>1.31759</v>
      </c>
      <c r="Q126" s="231"/>
      <c r="R126" s="233">
        <f>IF(P126="","",T126*M126*LOOKUP(RIGHT($D$2,3),定数!$A$6:$A$13,定数!$B$6:$B$13))</f>
        <v>-1042057.3107479011</v>
      </c>
      <c r="S126" s="233"/>
      <c r="T126" s="234">
        <f t="shared" si="10"/>
        <v>-8.2000000000004292</v>
      </c>
      <c r="U126" s="234"/>
      <c r="V126" s="68"/>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row>
    <row r="127" spans="2:60" x14ac:dyDescent="0.2">
      <c r="B127" s="228">
        <v>119</v>
      </c>
      <c r="C127" s="229">
        <f t="shared" si="8"/>
        <v>33693186.380846985</v>
      </c>
      <c r="D127" s="229"/>
      <c r="E127" s="228">
        <v>2008</v>
      </c>
      <c r="F127" s="230">
        <v>43524</v>
      </c>
      <c r="G127" s="228" t="s">
        <v>3</v>
      </c>
      <c r="H127" s="231">
        <v>1.31969</v>
      </c>
      <c r="I127" s="231"/>
      <c r="J127" s="235">
        <v>26.2</v>
      </c>
      <c r="K127" s="229">
        <f t="shared" si="9"/>
        <v>1010795.5914254095</v>
      </c>
      <c r="L127" s="229"/>
      <c r="M127" s="232">
        <f>IF(J127="","",(K127/J127)/LOOKUP(RIGHT($D$2,3),定数!$A$6:$A$13,定数!$B$6:$B$13))</f>
        <v>321.4998700462499</v>
      </c>
      <c r="N127" s="228">
        <v>2008</v>
      </c>
      <c r="O127" s="230">
        <v>43524</v>
      </c>
      <c r="P127" s="231">
        <v>1.3223100000000001</v>
      </c>
      <c r="Q127" s="231"/>
      <c r="R127" s="233">
        <f>IF(P127="","",T127*M127*LOOKUP(RIGHT($D$2,3),定数!$A$6:$A$13,定数!$B$6:$B$13))</f>
        <v>-1010795.5914254354</v>
      </c>
      <c r="S127" s="233"/>
      <c r="T127" s="234">
        <f t="shared" si="10"/>
        <v>-26.200000000000667</v>
      </c>
      <c r="U127" s="234"/>
      <c r="V127" s="68"/>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row>
    <row r="128" spans="2:60" x14ac:dyDescent="0.2">
      <c r="B128" s="228">
        <v>120</v>
      </c>
      <c r="C128" s="229">
        <f t="shared" si="8"/>
        <v>32682390.789421551</v>
      </c>
      <c r="D128" s="229"/>
      <c r="E128" s="228">
        <v>2008</v>
      </c>
      <c r="F128" s="230">
        <v>43526</v>
      </c>
      <c r="G128" s="228" t="s">
        <v>3</v>
      </c>
      <c r="H128" s="231">
        <v>1.3171900000000001</v>
      </c>
      <c r="I128" s="231"/>
      <c r="J128" s="235">
        <f t="shared" si="11"/>
        <v>7.299999999998974</v>
      </c>
      <c r="K128" s="229">
        <f t="shared" si="9"/>
        <v>980471.72368264652</v>
      </c>
      <c r="L128" s="229"/>
      <c r="M128" s="232">
        <f>IF(J128="","",(K128/J128)/LOOKUP(RIGHT($D$2,3),定数!$A$6:$A$13,定数!$B$6:$B$13))</f>
        <v>1119.2599585419914</v>
      </c>
      <c r="N128" s="228">
        <v>2008</v>
      </c>
      <c r="O128" s="230">
        <v>43526</v>
      </c>
      <c r="P128" s="231">
        <v>1.31792</v>
      </c>
      <c r="Q128" s="231"/>
      <c r="R128" s="233">
        <f>IF(P128="","",T128*M128*LOOKUP(RIGHT($D$2,3),定数!$A$6:$A$13,定数!$B$6:$B$13))</f>
        <v>-980471.72368264664</v>
      </c>
      <c r="S128" s="233"/>
      <c r="T128" s="234">
        <f t="shared" si="10"/>
        <v>-7.299999999998974</v>
      </c>
      <c r="U128" s="234"/>
      <c r="V128" s="68"/>
      <c r="W128" s="67"/>
      <c r="X128" s="67" t="s">
        <v>150</v>
      </c>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row>
    <row r="129" spans="2:60" x14ac:dyDescent="0.2">
      <c r="B129" s="228">
        <v>121</v>
      </c>
      <c r="C129" s="229">
        <f t="shared" si="8"/>
        <v>31701919.065738905</v>
      </c>
      <c r="D129" s="229"/>
      <c r="E129" s="228">
        <v>2008</v>
      </c>
      <c r="F129" s="230">
        <v>43530</v>
      </c>
      <c r="G129" s="228" t="s">
        <v>3</v>
      </c>
      <c r="H129" s="231">
        <v>1.3142100000000001</v>
      </c>
      <c r="I129" s="231"/>
      <c r="J129" s="235">
        <v>27</v>
      </c>
      <c r="K129" s="229">
        <f t="shared" si="9"/>
        <v>951057.57197216712</v>
      </c>
      <c r="L129" s="229"/>
      <c r="M129" s="232">
        <f>IF(J129="","",(K129/J129)/LOOKUP(RIGHT($D$2,3),定数!$A$6:$A$13,定数!$B$6:$B$13))</f>
        <v>293.53628764573057</v>
      </c>
      <c r="N129" s="228">
        <v>2008</v>
      </c>
      <c r="O129" s="230">
        <v>43530</v>
      </c>
      <c r="P129" s="231">
        <v>1.31291</v>
      </c>
      <c r="Q129" s="231"/>
      <c r="R129" s="233">
        <f>IF(P129="","",T129*M129*LOOKUP(RIGHT($D$2,3),定数!$A$6:$A$13,定数!$B$6:$B$13))</f>
        <v>457916.60872736748</v>
      </c>
      <c r="S129" s="233"/>
      <c r="T129" s="234">
        <f t="shared" si="10"/>
        <v>13.000000000000789</v>
      </c>
      <c r="U129" s="234"/>
      <c r="V129" s="68"/>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row>
    <row r="130" spans="2:60" ht="26.4" x14ac:dyDescent="0.2">
      <c r="B130" s="228">
        <v>122</v>
      </c>
      <c r="C130" s="229">
        <f t="shared" si="8"/>
        <v>32159835.674466271</v>
      </c>
      <c r="D130" s="229"/>
      <c r="E130" s="228">
        <v>2008</v>
      </c>
      <c r="F130" s="230">
        <v>43532</v>
      </c>
      <c r="G130" s="228" t="s">
        <v>3</v>
      </c>
      <c r="H130" s="231">
        <v>1.31355</v>
      </c>
      <c r="I130" s="231"/>
      <c r="J130" s="235">
        <v>35.6</v>
      </c>
      <c r="K130" s="229">
        <f t="shared" si="9"/>
        <v>964795.07023398811</v>
      </c>
      <c r="L130" s="229"/>
      <c r="M130" s="232">
        <f>IF(J130="","",(K130/J130)/LOOKUP(RIGHT($D$2,3),定数!$A$6:$A$13,定数!$B$6:$B$13))</f>
        <v>225.84154265776877</v>
      </c>
      <c r="N130" s="228">
        <v>2008</v>
      </c>
      <c r="O130" s="230">
        <v>43533</v>
      </c>
      <c r="P130" s="231">
        <v>1.31511</v>
      </c>
      <c r="Q130" s="231"/>
      <c r="R130" s="233">
        <f>IF(P130="","",T130*M130*LOOKUP(RIGHT($D$2,3),定数!$A$6:$A$13,定数!$B$6:$B$13))</f>
        <v>-422775.36785534472</v>
      </c>
      <c r="S130" s="233"/>
      <c r="T130" s="234">
        <f t="shared" si="10"/>
        <v>-15.600000000000058</v>
      </c>
      <c r="U130" s="234"/>
      <c r="V130" s="68"/>
      <c r="W130" s="67"/>
      <c r="X130" s="236" t="s">
        <v>151</v>
      </c>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row>
    <row r="131" spans="2:60" x14ac:dyDescent="0.2">
      <c r="B131" s="228">
        <v>123</v>
      </c>
      <c r="C131" s="229">
        <f t="shared" si="8"/>
        <v>31737060.306610927</v>
      </c>
      <c r="D131" s="229"/>
      <c r="E131" s="228">
        <v>2008</v>
      </c>
      <c r="F131" s="230">
        <v>43536</v>
      </c>
      <c r="G131" s="228" t="s">
        <v>4</v>
      </c>
      <c r="H131" s="231">
        <v>1.31331</v>
      </c>
      <c r="I131" s="231"/>
      <c r="J131" s="235">
        <v>18.2</v>
      </c>
      <c r="K131" s="229">
        <f t="shared" si="9"/>
        <v>952111.80919832783</v>
      </c>
      <c r="L131" s="229"/>
      <c r="M131" s="232">
        <f>IF(J131="","",(K131/J131)/LOOKUP(RIGHT($D$2,3),定数!$A$6:$A$13,定数!$B$6:$B$13))</f>
        <v>435.94863058531496</v>
      </c>
      <c r="N131" s="228">
        <v>2008</v>
      </c>
      <c r="O131" s="230">
        <v>43539</v>
      </c>
      <c r="P131" s="231">
        <v>1.32152</v>
      </c>
      <c r="Q131" s="231"/>
      <c r="R131" s="233">
        <f>IF(P131="","",T131*M131*LOOKUP(RIGHT($D$2,3),定数!$A$6:$A$13,定数!$B$6:$B$13))</f>
        <v>4294965.9085265491</v>
      </c>
      <c r="S131" s="233"/>
      <c r="T131" s="234">
        <f t="shared" si="10"/>
        <v>82.100000000000506</v>
      </c>
      <c r="U131" s="234"/>
      <c r="V131" s="68"/>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row>
    <row r="132" spans="2:60" x14ac:dyDescent="0.2">
      <c r="B132" s="228">
        <v>124</v>
      </c>
      <c r="C132" s="229">
        <f t="shared" si="8"/>
        <v>36032026.215137474</v>
      </c>
      <c r="D132" s="229"/>
      <c r="E132" s="228">
        <v>2008</v>
      </c>
      <c r="F132" s="230">
        <v>43543</v>
      </c>
      <c r="G132" s="228" t="s">
        <v>3</v>
      </c>
      <c r="H132" s="231">
        <v>1.3288899999999999</v>
      </c>
      <c r="I132" s="231"/>
      <c r="J132" s="235">
        <v>19.8</v>
      </c>
      <c r="K132" s="229">
        <f t="shared" si="9"/>
        <v>1080960.7864541241</v>
      </c>
      <c r="L132" s="229"/>
      <c r="M132" s="232">
        <f>IF(J132="","",(K132/J132)/LOOKUP(RIGHT($D$2,3),定数!$A$6:$A$13,定数!$B$6:$B$13))</f>
        <v>454.94982594870544</v>
      </c>
      <c r="N132" s="228">
        <v>2008</v>
      </c>
      <c r="O132" s="230">
        <v>43544</v>
      </c>
      <c r="P132" s="231">
        <v>1.33091</v>
      </c>
      <c r="Q132" s="231"/>
      <c r="R132" s="233">
        <f>IF(P132="","",T132*M132*LOOKUP(RIGHT($D$2,3),定数!$A$6:$A$13,定数!$B$6:$B$13))</f>
        <v>-1102798.3780997344</v>
      </c>
      <c r="S132" s="233"/>
      <c r="T132" s="234">
        <f t="shared" si="10"/>
        <v>-20.200000000001328</v>
      </c>
      <c r="U132" s="234"/>
      <c r="V132" s="68"/>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row>
    <row r="133" spans="2:60" x14ac:dyDescent="0.2">
      <c r="B133" s="203">
        <v>125</v>
      </c>
      <c r="C133" s="67"/>
      <c r="D133" s="67"/>
      <c r="E133" s="67"/>
      <c r="F133" s="67"/>
      <c r="G133" s="67"/>
      <c r="H133" s="67"/>
      <c r="I133" s="67"/>
      <c r="J133" s="67"/>
      <c r="K133" s="67"/>
      <c r="L133" s="67"/>
      <c r="M133" s="67"/>
      <c r="N133" s="228"/>
      <c r="O133" s="67"/>
      <c r="P133" s="67"/>
      <c r="Q133" s="67"/>
      <c r="R133" s="67"/>
      <c r="S133" s="67"/>
      <c r="T133" s="67"/>
      <c r="U133" s="67"/>
      <c r="V133" s="68"/>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row>
    <row r="134" spans="2:60" x14ac:dyDescent="0.2">
      <c r="B134" s="210">
        <v>126</v>
      </c>
      <c r="C134" s="67"/>
      <c r="D134" s="67"/>
      <c r="E134" s="67"/>
      <c r="F134" s="67"/>
      <c r="G134" s="67"/>
      <c r="H134" s="67"/>
      <c r="I134" s="67"/>
      <c r="J134" s="67"/>
      <c r="K134" s="67"/>
      <c r="L134" s="67"/>
      <c r="M134" s="67"/>
      <c r="N134" s="67"/>
      <c r="O134" s="67"/>
      <c r="P134" s="67"/>
      <c r="Q134" s="67"/>
      <c r="R134" s="67"/>
      <c r="S134" s="67"/>
      <c r="T134" s="67"/>
      <c r="U134" s="67"/>
      <c r="V134" s="68"/>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row>
    <row r="135" spans="2:60" x14ac:dyDescent="0.2">
      <c r="B135" s="203">
        <v>127</v>
      </c>
      <c r="C135" s="67"/>
      <c r="D135" s="67"/>
      <c r="E135" s="67"/>
      <c r="F135" s="67"/>
      <c r="G135" s="67"/>
      <c r="H135" s="67"/>
      <c r="I135" s="67"/>
      <c r="J135" s="67"/>
      <c r="K135" s="67"/>
      <c r="L135" s="67"/>
      <c r="M135" s="67"/>
      <c r="N135" s="67"/>
      <c r="O135" s="67"/>
      <c r="P135" s="67"/>
      <c r="Q135" s="67"/>
      <c r="R135" s="67"/>
      <c r="S135" s="67"/>
      <c r="T135" s="67"/>
      <c r="U135" s="67"/>
      <c r="V135" s="68"/>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row>
    <row r="136" spans="2:60" x14ac:dyDescent="0.2">
      <c r="B136" s="210">
        <v>128</v>
      </c>
      <c r="C136" s="67"/>
      <c r="D136" s="67"/>
      <c r="E136" s="67"/>
      <c r="F136" s="67"/>
      <c r="G136" s="67"/>
      <c r="H136" s="67"/>
      <c r="I136" s="67"/>
      <c r="J136" s="67"/>
      <c r="K136" s="67"/>
      <c r="L136" s="67"/>
      <c r="M136" s="67"/>
      <c r="N136" s="67"/>
      <c r="O136" s="67"/>
      <c r="P136" s="67"/>
      <c r="Q136" s="67"/>
      <c r="R136" s="67"/>
      <c r="S136" s="67"/>
      <c r="T136" s="67"/>
      <c r="U136" s="67"/>
      <c r="V136" s="68"/>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row>
    <row r="137" spans="2:60" x14ac:dyDescent="0.2">
      <c r="B137" s="203">
        <v>129</v>
      </c>
      <c r="C137" s="67"/>
      <c r="D137" s="67"/>
      <c r="E137" s="67"/>
      <c r="F137" s="67"/>
      <c r="G137" s="67"/>
      <c r="H137" s="67"/>
      <c r="I137" s="67"/>
      <c r="J137" s="67"/>
      <c r="K137" s="67"/>
      <c r="L137" s="67"/>
      <c r="M137" s="67"/>
      <c r="N137" s="67"/>
      <c r="O137" s="67"/>
      <c r="P137" s="67"/>
      <c r="Q137" s="67"/>
      <c r="R137" s="67"/>
      <c r="S137" s="67"/>
      <c r="T137" s="67"/>
      <c r="U137" s="67"/>
      <c r="V137" s="68"/>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row>
    <row r="138" spans="2:60" x14ac:dyDescent="0.2">
      <c r="B138" s="210">
        <v>130</v>
      </c>
      <c r="C138" s="67"/>
      <c r="D138" s="67"/>
      <c r="E138" s="67"/>
      <c r="F138" s="67"/>
      <c r="G138" s="67"/>
      <c r="H138" s="67"/>
      <c r="I138" s="67"/>
      <c r="J138" s="67"/>
      <c r="K138" s="67"/>
      <c r="L138" s="67"/>
      <c r="M138" s="67"/>
      <c r="N138" s="67"/>
      <c r="O138" s="67"/>
      <c r="P138" s="67"/>
      <c r="Q138" s="67"/>
      <c r="R138" s="67"/>
      <c r="S138" s="67"/>
      <c r="T138" s="67"/>
      <c r="U138" s="67"/>
      <c r="V138" s="68"/>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row>
    <row r="139" spans="2:60" x14ac:dyDescent="0.2">
      <c r="B139" s="203">
        <v>131</v>
      </c>
      <c r="C139" s="67"/>
      <c r="D139" s="67"/>
      <c r="E139" s="67"/>
      <c r="F139" s="67"/>
      <c r="G139" s="67"/>
      <c r="H139" s="67"/>
      <c r="I139" s="67"/>
      <c r="J139" s="67"/>
      <c r="K139" s="67"/>
      <c r="L139" s="67"/>
      <c r="M139" s="67"/>
      <c r="N139" s="67"/>
      <c r="O139" s="67"/>
      <c r="P139" s="67"/>
      <c r="Q139" s="67"/>
      <c r="R139" s="67"/>
      <c r="S139" s="67"/>
      <c r="T139" s="67"/>
      <c r="U139" s="67"/>
      <c r="V139" s="68"/>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row>
    <row r="140" spans="2:60" x14ac:dyDescent="0.2">
      <c r="B140" s="210">
        <v>132</v>
      </c>
      <c r="C140" s="67"/>
      <c r="D140" s="67"/>
      <c r="E140" s="67"/>
      <c r="F140" s="67"/>
      <c r="G140" s="67"/>
      <c r="H140" s="67"/>
      <c r="I140" s="67"/>
      <c r="J140" s="67"/>
      <c r="K140" s="67"/>
      <c r="L140" s="67"/>
      <c r="M140" s="67"/>
      <c r="N140" s="67"/>
      <c r="O140" s="67"/>
      <c r="P140" s="67"/>
      <c r="Q140" s="67"/>
      <c r="R140" s="67"/>
      <c r="S140" s="67"/>
      <c r="T140" s="67"/>
      <c r="U140" s="67"/>
      <c r="V140" s="68"/>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row>
    <row r="141" spans="2:60" x14ac:dyDescent="0.2">
      <c r="B141" s="203">
        <v>133</v>
      </c>
      <c r="C141" s="67"/>
      <c r="D141" s="67"/>
      <c r="E141" s="67"/>
      <c r="F141" s="67"/>
      <c r="G141" s="67"/>
      <c r="H141" s="67"/>
      <c r="I141" s="67"/>
      <c r="J141" s="67"/>
      <c r="K141" s="67"/>
      <c r="L141" s="67"/>
      <c r="M141" s="67"/>
      <c r="N141" s="67"/>
      <c r="O141" s="67"/>
      <c r="P141" s="67"/>
      <c r="Q141" s="67"/>
      <c r="R141" s="67"/>
      <c r="S141" s="67"/>
      <c r="T141" s="67"/>
      <c r="U141" s="67"/>
      <c r="V141" s="68"/>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row>
    <row r="142" spans="2:60" x14ac:dyDescent="0.2">
      <c r="B142" s="210">
        <v>134</v>
      </c>
      <c r="C142" s="67"/>
      <c r="D142" s="67"/>
      <c r="E142" s="67"/>
      <c r="F142" s="67"/>
      <c r="G142" s="67"/>
      <c r="H142" s="67"/>
      <c r="I142" s="67"/>
      <c r="J142" s="67"/>
      <c r="K142" s="67"/>
      <c r="L142" s="67"/>
      <c r="M142" s="67"/>
      <c r="N142" s="67"/>
      <c r="O142" s="67"/>
      <c r="P142" s="67"/>
      <c r="Q142" s="67"/>
      <c r="R142" s="67"/>
      <c r="S142" s="67"/>
      <c r="T142" s="67"/>
      <c r="U142" s="67"/>
      <c r="V142" s="68"/>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row>
    <row r="143" spans="2:60" x14ac:dyDescent="0.2">
      <c r="B143" s="203">
        <v>135</v>
      </c>
      <c r="C143" s="67"/>
      <c r="D143" s="67"/>
      <c r="E143" s="67"/>
      <c r="F143" s="67"/>
      <c r="G143" s="67"/>
      <c r="H143" s="67"/>
      <c r="I143" s="67"/>
      <c r="J143" s="67"/>
      <c r="K143" s="67"/>
      <c r="L143" s="67"/>
      <c r="M143" s="67"/>
      <c r="N143" s="67"/>
      <c r="O143" s="67"/>
      <c r="P143" s="67"/>
      <c r="Q143" s="67"/>
      <c r="R143" s="67"/>
      <c r="S143" s="67"/>
      <c r="T143" s="67"/>
      <c r="U143" s="67"/>
      <c r="V143" s="68"/>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row>
    <row r="144" spans="2:60" x14ac:dyDescent="0.2">
      <c r="B144" s="210">
        <v>136</v>
      </c>
      <c r="C144" s="67"/>
      <c r="D144" s="67"/>
      <c r="E144" s="67"/>
      <c r="F144" s="67"/>
      <c r="G144" s="67"/>
      <c r="H144" s="67"/>
      <c r="I144" s="67"/>
      <c r="J144" s="67"/>
      <c r="K144" s="67"/>
      <c r="L144" s="67"/>
      <c r="M144" s="67"/>
      <c r="N144" s="67"/>
      <c r="O144" s="67"/>
      <c r="P144" s="67"/>
      <c r="Q144" s="67"/>
      <c r="R144" s="67"/>
      <c r="S144" s="67"/>
      <c r="T144" s="67"/>
      <c r="U144" s="67"/>
      <c r="V144" s="68"/>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row>
    <row r="145" spans="2:60" x14ac:dyDescent="0.2">
      <c r="B145" s="203">
        <v>137</v>
      </c>
      <c r="C145" s="67"/>
      <c r="D145" s="67"/>
      <c r="E145" s="67"/>
      <c r="F145" s="67"/>
      <c r="G145" s="67"/>
      <c r="H145" s="67"/>
      <c r="I145" s="67"/>
      <c r="J145" s="67"/>
      <c r="K145" s="67"/>
      <c r="L145" s="67"/>
      <c r="M145" s="67"/>
      <c r="N145" s="67"/>
      <c r="O145" s="67"/>
      <c r="P145" s="67"/>
      <c r="Q145" s="67"/>
      <c r="R145" s="67"/>
      <c r="S145" s="67"/>
      <c r="T145" s="67"/>
      <c r="U145" s="67"/>
      <c r="V145" s="68"/>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row>
    <row r="146" spans="2:60" x14ac:dyDescent="0.2">
      <c r="B146" s="210">
        <v>138</v>
      </c>
      <c r="C146" s="67"/>
      <c r="D146" s="67"/>
      <c r="E146" s="67"/>
      <c r="F146" s="67"/>
      <c r="G146" s="67"/>
      <c r="H146" s="67"/>
      <c r="I146" s="67"/>
      <c r="J146" s="67"/>
      <c r="K146" s="67"/>
      <c r="L146" s="67"/>
      <c r="M146" s="67"/>
      <c r="N146" s="67"/>
      <c r="O146" s="67"/>
      <c r="P146" s="67"/>
      <c r="Q146" s="67"/>
      <c r="R146" s="67"/>
      <c r="S146" s="67"/>
      <c r="T146" s="67"/>
      <c r="U146" s="67"/>
      <c r="V146" s="68"/>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row>
    <row r="147" spans="2:60" x14ac:dyDescent="0.2">
      <c r="B147" s="203">
        <v>139</v>
      </c>
      <c r="C147" s="67"/>
      <c r="D147" s="67"/>
      <c r="E147" s="67"/>
      <c r="F147" s="67"/>
      <c r="G147" s="67"/>
      <c r="H147" s="67"/>
      <c r="I147" s="67"/>
      <c r="J147" s="67"/>
      <c r="K147" s="67"/>
      <c r="L147" s="67"/>
      <c r="M147" s="67"/>
      <c r="N147" s="67"/>
      <c r="O147" s="67"/>
      <c r="P147" s="67"/>
      <c r="Q147" s="67"/>
      <c r="R147" s="67"/>
      <c r="S147" s="67"/>
      <c r="T147" s="67"/>
      <c r="U147" s="67"/>
      <c r="V147" s="68"/>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row>
    <row r="148" spans="2:60" x14ac:dyDescent="0.2">
      <c r="B148" s="210">
        <v>140</v>
      </c>
      <c r="C148" s="67"/>
      <c r="D148" s="67"/>
      <c r="E148" s="67"/>
      <c r="F148" s="67"/>
      <c r="G148" s="67"/>
      <c r="H148" s="67"/>
      <c r="I148" s="67"/>
      <c r="J148" s="67"/>
      <c r="K148" s="67"/>
      <c r="L148" s="67"/>
      <c r="M148" s="67"/>
      <c r="N148" s="67"/>
      <c r="O148" s="67"/>
      <c r="P148" s="67"/>
      <c r="Q148" s="67"/>
      <c r="R148" s="67"/>
      <c r="S148" s="67"/>
      <c r="T148" s="67"/>
      <c r="U148" s="67"/>
      <c r="V148" s="68"/>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row>
    <row r="149" spans="2:60" x14ac:dyDescent="0.2">
      <c r="B149" s="203">
        <v>141</v>
      </c>
      <c r="C149" s="67"/>
      <c r="D149" s="67"/>
      <c r="E149" s="67"/>
      <c r="F149" s="67"/>
      <c r="G149" s="67"/>
      <c r="H149" s="67"/>
      <c r="I149" s="67"/>
      <c r="J149" s="67"/>
      <c r="K149" s="67"/>
      <c r="L149" s="67"/>
      <c r="M149" s="67"/>
      <c r="N149" s="67"/>
      <c r="O149" s="67"/>
      <c r="P149" s="67"/>
      <c r="Q149" s="67"/>
      <c r="R149" s="67"/>
      <c r="S149" s="67"/>
      <c r="T149" s="67"/>
      <c r="U149" s="67"/>
      <c r="V149" s="68"/>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row>
    <row r="150" spans="2:60" x14ac:dyDescent="0.2">
      <c r="B150" s="210">
        <v>142</v>
      </c>
      <c r="C150" s="67"/>
      <c r="D150" s="67"/>
      <c r="E150" s="67"/>
      <c r="F150" s="67"/>
      <c r="G150" s="67"/>
      <c r="H150" s="67"/>
      <c r="I150" s="67"/>
      <c r="J150" s="67"/>
      <c r="K150" s="67"/>
      <c r="L150" s="67"/>
      <c r="M150" s="67"/>
      <c r="N150" s="67"/>
      <c r="O150" s="67"/>
      <c r="P150" s="67"/>
      <c r="Q150" s="67"/>
      <c r="R150" s="67"/>
      <c r="S150" s="67"/>
      <c r="T150" s="67"/>
      <c r="U150" s="67"/>
      <c r="V150" s="68"/>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row>
    <row r="151" spans="2:60" x14ac:dyDescent="0.2">
      <c r="B151" s="203"/>
      <c r="C151" s="67"/>
      <c r="D151" s="67"/>
      <c r="E151" s="67"/>
      <c r="F151" s="67"/>
      <c r="G151" s="67"/>
      <c r="H151" s="67"/>
      <c r="I151" s="67"/>
      <c r="J151" s="67"/>
      <c r="K151" s="67"/>
      <c r="L151" s="67"/>
      <c r="M151" s="67"/>
      <c r="N151" s="67"/>
      <c r="O151" s="67"/>
      <c r="P151" s="67"/>
      <c r="Q151" s="67"/>
      <c r="R151" s="67"/>
      <c r="S151" s="67"/>
      <c r="T151" s="67"/>
      <c r="U151" s="67"/>
      <c r="V151" s="68"/>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row>
    <row r="152" spans="2:60" x14ac:dyDescent="0.2">
      <c r="B152" s="210"/>
      <c r="C152" s="67"/>
      <c r="D152" s="67"/>
      <c r="E152" s="67"/>
      <c r="F152" s="67"/>
      <c r="G152" s="67"/>
      <c r="H152" s="67"/>
      <c r="I152" s="67"/>
      <c r="J152" s="67"/>
      <c r="K152" s="67"/>
      <c r="L152" s="67"/>
      <c r="M152" s="67"/>
      <c r="N152" s="67"/>
      <c r="O152" s="67"/>
      <c r="P152" s="67"/>
      <c r="Q152" s="67"/>
      <c r="R152" s="67"/>
      <c r="S152" s="67"/>
      <c r="T152" s="67"/>
      <c r="U152" s="67"/>
      <c r="V152" s="68"/>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row>
    <row r="153" spans="2:60" x14ac:dyDescent="0.2">
      <c r="B153" s="67"/>
      <c r="C153" s="67"/>
      <c r="D153" s="67"/>
      <c r="E153" s="67"/>
      <c r="F153" s="67"/>
      <c r="G153" s="67"/>
      <c r="H153" s="67"/>
      <c r="I153" s="67"/>
      <c r="J153" s="67"/>
      <c r="K153" s="67"/>
      <c r="L153" s="67"/>
      <c r="M153" s="67"/>
      <c r="N153" s="67"/>
      <c r="O153" s="67"/>
      <c r="P153" s="67"/>
      <c r="Q153" s="67"/>
      <c r="R153" s="67"/>
      <c r="S153" s="67"/>
      <c r="T153" s="67"/>
      <c r="U153" s="67"/>
      <c r="V153" s="68"/>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row>
    <row r="154" spans="2:60" x14ac:dyDescent="0.2">
      <c r="B154" s="67"/>
      <c r="C154" s="67"/>
      <c r="D154" s="67"/>
      <c r="E154" s="67"/>
      <c r="F154" s="67"/>
      <c r="G154" s="67"/>
      <c r="H154" s="67"/>
      <c r="I154" s="67"/>
      <c r="J154" s="67"/>
      <c r="K154" s="67"/>
      <c r="L154" s="67"/>
      <c r="M154" s="67"/>
      <c r="N154" s="67"/>
      <c r="O154" s="67"/>
      <c r="P154" s="67"/>
      <c r="Q154" s="67"/>
      <c r="R154" s="67"/>
      <c r="S154" s="67"/>
      <c r="T154" s="67"/>
      <c r="U154" s="67"/>
      <c r="V154" s="68"/>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row>
    <row r="155" spans="2:60" x14ac:dyDescent="0.2">
      <c r="B155" s="67"/>
      <c r="C155" s="67"/>
      <c r="D155" s="67"/>
      <c r="E155" s="67"/>
      <c r="F155" s="67"/>
      <c r="G155" s="67"/>
      <c r="H155" s="67"/>
      <c r="I155" s="67"/>
      <c r="J155" s="67"/>
      <c r="K155" s="67"/>
      <c r="L155" s="67"/>
      <c r="M155" s="67"/>
      <c r="N155" s="67"/>
      <c r="O155" s="67"/>
      <c r="P155" s="67"/>
      <c r="Q155" s="67"/>
      <c r="R155" s="67"/>
      <c r="S155" s="67"/>
      <c r="T155" s="67"/>
      <c r="U155" s="67"/>
      <c r="V155" s="68"/>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row>
    <row r="156" spans="2:60" x14ac:dyDescent="0.2">
      <c r="B156" s="67"/>
      <c r="C156" s="67"/>
      <c r="D156" s="67"/>
      <c r="E156" s="67"/>
      <c r="F156" s="67"/>
      <c r="G156" s="67"/>
      <c r="H156" s="67"/>
      <c r="I156" s="67"/>
      <c r="J156" s="67"/>
      <c r="K156" s="67"/>
      <c r="L156" s="67"/>
      <c r="M156" s="67"/>
      <c r="N156" s="67"/>
      <c r="O156" s="67"/>
      <c r="P156" s="67"/>
      <c r="Q156" s="67"/>
      <c r="R156" s="67"/>
      <c r="S156" s="67"/>
      <c r="T156" s="67"/>
      <c r="U156" s="67"/>
      <c r="V156" s="68"/>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row>
    <row r="157" spans="2:60" x14ac:dyDescent="0.2">
      <c r="B157" s="67"/>
      <c r="C157" s="67"/>
      <c r="D157" s="67"/>
      <c r="E157" s="67"/>
      <c r="F157" s="67"/>
      <c r="G157" s="67"/>
      <c r="H157" s="67"/>
      <c r="I157" s="67"/>
      <c r="J157" s="67"/>
      <c r="K157" s="67"/>
      <c r="L157" s="67"/>
      <c r="M157" s="67"/>
      <c r="N157" s="67"/>
      <c r="O157" s="67"/>
      <c r="P157" s="67"/>
      <c r="Q157" s="67"/>
      <c r="R157" s="67"/>
      <c r="S157" s="67"/>
      <c r="T157" s="67"/>
      <c r="U157" s="67"/>
      <c r="V157" s="68"/>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row>
    <row r="158" spans="2:60" x14ac:dyDescent="0.2">
      <c r="B158" s="67"/>
      <c r="C158" s="67"/>
      <c r="D158" s="67"/>
      <c r="E158" s="67"/>
      <c r="F158" s="67"/>
      <c r="G158" s="67"/>
      <c r="H158" s="67"/>
      <c r="I158" s="67"/>
      <c r="J158" s="67"/>
      <c r="K158" s="67"/>
      <c r="L158" s="67"/>
      <c r="M158" s="67"/>
      <c r="N158" s="67"/>
      <c r="O158" s="67"/>
      <c r="P158" s="67"/>
      <c r="Q158" s="67"/>
      <c r="R158" s="67"/>
      <c r="S158" s="67"/>
      <c r="T158" s="67"/>
      <c r="U158" s="67"/>
      <c r="V158" s="68"/>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row>
    <row r="159" spans="2:60" x14ac:dyDescent="0.2">
      <c r="B159" s="67"/>
      <c r="C159" s="67"/>
      <c r="D159" s="67"/>
      <c r="E159" s="67"/>
      <c r="F159" s="67"/>
      <c r="G159" s="67"/>
      <c r="H159" s="67"/>
      <c r="I159" s="67"/>
      <c r="J159" s="67"/>
      <c r="K159" s="67"/>
      <c r="L159" s="67"/>
      <c r="M159" s="67"/>
      <c r="N159" s="67"/>
      <c r="O159" s="67"/>
      <c r="P159" s="67"/>
      <c r="Q159" s="67"/>
      <c r="R159" s="67"/>
      <c r="S159" s="67"/>
      <c r="T159" s="67"/>
      <c r="U159" s="67"/>
      <c r="V159" s="68"/>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row>
    <row r="160" spans="2:60" x14ac:dyDescent="0.2">
      <c r="B160" s="67"/>
      <c r="C160" s="67"/>
      <c r="D160" s="67"/>
      <c r="E160" s="67"/>
      <c r="F160" s="67"/>
      <c r="G160" s="67"/>
      <c r="H160" s="67"/>
      <c r="I160" s="67"/>
      <c r="J160" s="67"/>
      <c r="K160" s="67"/>
      <c r="L160" s="67"/>
      <c r="M160" s="67"/>
      <c r="N160" s="67"/>
      <c r="O160" s="67"/>
      <c r="P160" s="67"/>
      <c r="Q160" s="67"/>
      <c r="R160" s="67"/>
      <c r="S160" s="67"/>
      <c r="T160" s="67"/>
      <c r="U160" s="67"/>
      <c r="V160" s="68"/>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row>
    <row r="161" spans="2:60" x14ac:dyDescent="0.2">
      <c r="B161" s="67"/>
      <c r="C161" s="67"/>
      <c r="D161" s="67"/>
      <c r="E161" s="67"/>
      <c r="F161" s="67"/>
      <c r="G161" s="67"/>
      <c r="H161" s="67"/>
      <c r="I161" s="67"/>
      <c r="J161" s="67"/>
      <c r="K161" s="67"/>
      <c r="L161" s="67"/>
      <c r="M161" s="67"/>
      <c r="N161" s="67"/>
      <c r="O161" s="67"/>
      <c r="P161" s="67"/>
      <c r="Q161" s="67"/>
      <c r="R161" s="67"/>
      <c r="S161" s="67"/>
      <c r="T161" s="67"/>
      <c r="U161" s="67"/>
      <c r="V161" s="68"/>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row>
    <row r="162" spans="2:60" x14ac:dyDescent="0.2">
      <c r="B162" s="67"/>
      <c r="C162" s="67"/>
      <c r="D162" s="67"/>
      <c r="E162" s="67"/>
      <c r="F162" s="67"/>
      <c r="G162" s="67"/>
      <c r="H162" s="67"/>
      <c r="I162" s="67"/>
      <c r="J162" s="67"/>
      <c r="K162" s="67"/>
      <c r="L162" s="67"/>
      <c r="M162" s="67"/>
      <c r="N162" s="67"/>
      <c r="O162" s="67"/>
      <c r="P162" s="67"/>
      <c r="Q162" s="67"/>
      <c r="R162" s="67"/>
      <c r="S162" s="67"/>
      <c r="T162" s="67"/>
      <c r="U162" s="67"/>
      <c r="V162" s="68"/>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row>
    <row r="163" spans="2:60" x14ac:dyDescent="0.2">
      <c r="B163" s="67"/>
      <c r="C163" s="67"/>
      <c r="D163" s="67"/>
      <c r="E163" s="67"/>
      <c r="F163" s="67"/>
      <c r="G163" s="67"/>
      <c r="H163" s="67"/>
      <c r="I163" s="67"/>
      <c r="J163" s="67"/>
      <c r="K163" s="67"/>
      <c r="L163" s="67"/>
      <c r="M163" s="67"/>
      <c r="N163" s="67"/>
      <c r="O163" s="67"/>
      <c r="P163" s="67"/>
      <c r="Q163" s="67"/>
      <c r="R163" s="67"/>
      <c r="S163" s="67"/>
      <c r="T163" s="67"/>
      <c r="U163" s="67"/>
      <c r="V163" s="68"/>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row>
    <row r="164" spans="2:60" x14ac:dyDescent="0.2">
      <c r="B164" s="67"/>
      <c r="C164" s="67"/>
      <c r="D164" s="67"/>
      <c r="E164" s="67"/>
      <c r="F164" s="67"/>
      <c r="G164" s="67"/>
      <c r="H164" s="67"/>
      <c r="I164" s="67"/>
      <c r="J164" s="67"/>
      <c r="K164" s="67"/>
      <c r="L164" s="67"/>
      <c r="M164" s="67"/>
      <c r="N164" s="67"/>
      <c r="O164" s="67"/>
      <c r="P164" s="67"/>
      <c r="Q164" s="67"/>
      <c r="R164" s="67"/>
      <c r="S164" s="67"/>
      <c r="T164" s="67"/>
      <c r="U164" s="67"/>
      <c r="V164" s="68"/>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row>
    <row r="165" spans="2:60" x14ac:dyDescent="0.2">
      <c r="B165" s="67"/>
      <c r="C165" s="67"/>
      <c r="D165" s="67"/>
      <c r="E165" s="67"/>
      <c r="F165" s="67"/>
      <c r="G165" s="67"/>
      <c r="H165" s="67"/>
      <c r="I165" s="67"/>
      <c r="J165" s="67"/>
      <c r="K165" s="67"/>
      <c r="L165" s="67"/>
      <c r="M165" s="67"/>
      <c r="N165" s="67"/>
      <c r="O165" s="67"/>
      <c r="P165" s="67"/>
      <c r="Q165" s="67"/>
      <c r="R165" s="67"/>
      <c r="S165" s="67"/>
      <c r="T165" s="67"/>
      <c r="U165" s="67"/>
      <c r="V165" s="68"/>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row>
    <row r="166" spans="2:60" x14ac:dyDescent="0.2">
      <c r="B166" s="67"/>
      <c r="C166" s="67"/>
      <c r="D166" s="67"/>
      <c r="E166" s="67"/>
      <c r="F166" s="67"/>
      <c r="G166" s="67"/>
      <c r="H166" s="67"/>
      <c r="I166" s="67"/>
      <c r="J166" s="67"/>
      <c r="K166" s="67"/>
      <c r="L166" s="67"/>
      <c r="M166" s="67"/>
      <c r="N166" s="67"/>
      <c r="O166" s="67"/>
      <c r="P166" s="67"/>
      <c r="Q166" s="67"/>
      <c r="R166" s="67"/>
      <c r="S166" s="67"/>
      <c r="T166" s="67"/>
      <c r="U166" s="67"/>
      <c r="V166" s="68"/>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row>
    <row r="167" spans="2:60" x14ac:dyDescent="0.2">
      <c r="B167" s="67"/>
      <c r="C167" s="67"/>
      <c r="D167" s="67"/>
      <c r="E167" s="67"/>
      <c r="F167" s="67"/>
      <c r="G167" s="67"/>
      <c r="H167" s="67"/>
      <c r="I167" s="67"/>
      <c r="J167" s="67"/>
      <c r="K167" s="67"/>
      <c r="L167" s="67"/>
      <c r="M167" s="67"/>
      <c r="N167" s="67"/>
      <c r="O167" s="67"/>
      <c r="P167" s="67"/>
      <c r="Q167" s="67"/>
      <c r="R167" s="67"/>
      <c r="S167" s="67"/>
      <c r="T167" s="67"/>
      <c r="U167" s="67"/>
      <c r="V167" s="68"/>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row>
    <row r="168" spans="2:60" x14ac:dyDescent="0.2">
      <c r="B168" s="67"/>
      <c r="C168" s="67"/>
      <c r="D168" s="67"/>
      <c r="E168" s="67"/>
      <c r="F168" s="67"/>
      <c r="G168" s="67"/>
      <c r="H168" s="67"/>
      <c r="I168" s="67"/>
      <c r="J168" s="67"/>
      <c r="K168" s="67"/>
      <c r="L168" s="67"/>
      <c r="M168" s="67"/>
      <c r="N168" s="67"/>
      <c r="O168" s="67"/>
      <c r="P168" s="67"/>
      <c r="Q168" s="67"/>
      <c r="R168" s="67"/>
      <c r="S168" s="67"/>
      <c r="T168" s="67"/>
      <c r="U168" s="67"/>
      <c r="V168" s="68"/>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row>
    <row r="169" spans="2:60" x14ac:dyDescent="0.2">
      <c r="B169" s="67"/>
      <c r="C169" s="67"/>
      <c r="D169" s="67"/>
      <c r="E169" s="67"/>
      <c r="F169" s="67"/>
      <c r="G169" s="67"/>
      <c r="H169" s="67"/>
      <c r="I169" s="67"/>
      <c r="J169" s="67"/>
      <c r="K169" s="67"/>
      <c r="L169" s="67"/>
      <c r="M169" s="67"/>
      <c r="N169" s="67"/>
      <c r="O169" s="67"/>
      <c r="P169" s="67"/>
      <c r="Q169" s="67"/>
      <c r="R169" s="67"/>
      <c r="S169" s="67"/>
      <c r="T169" s="67"/>
      <c r="U169" s="67"/>
      <c r="V169" s="68"/>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row>
    <row r="170" spans="2:60" x14ac:dyDescent="0.2">
      <c r="B170" s="67"/>
      <c r="C170" s="67"/>
      <c r="D170" s="67"/>
      <c r="E170" s="67"/>
      <c r="F170" s="67"/>
      <c r="G170" s="67"/>
      <c r="H170" s="67"/>
      <c r="I170" s="67"/>
      <c r="J170" s="67"/>
      <c r="K170" s="67"/>
      <c r="L170" s="67"/>
      <c r="M170" s="67"/>
      <c r="N170" s="67"/>
      <c r="O170" s="67"/>
      <c r="P170" s="67"/>
      <c r="Q170" s="67"/>
      <c r="R170" s="67"/>
      <c r="S170" s="67"/>
      <c r="T170" s="67"/>
      <c r="U170" s="67"/>
      <c r="V170" s="68"/>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row>
    <row r="171" spans="2:60" x14ac:dyDescent="0.2">
      <c r="B171" s="67"/>
      <c r="C171" s="67"/>
      <c r="D171" s="67"/>
      <c r="E171" s="67"/>
      <c r="F171" s="67"/>
      <c r="G171" s="67"/>
      <c r="H171" s="67"/>
      <c r="I171" s="67"/>
      <c r="J171" s="67"/>
      <c r="K171" s="67"/>
      <c r="L171" s="67"/>
      <c r="M171" s="67"/>
      <c r="N171" s="67"/>
      <c r="O171" s="67"/>
      <c r="P171" s="67"/>
      <c r="Q171" s="67"/>
      <c r="R171" s="67"/>
      <c r="S171" s="67"/>
      <c r="T171" s="67"/>
      <c r="U171" s="67"/>
      <c r="V171" s="68"/>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row>
    <row r="172" spans="2:60" x14ac:dyDescent="0.2">
      <c r="B172" s="67"/>
      <c r="C172" s="67"/>
      <c r="D172" s="67"/>
      <c r="E172" s="67"/>
      <c r="F172" s="67"/>
      <c r="G172" s="67"/>
      <c r="H172" s="67"/>
      <c r="I172" s="67"/>
      <c r="J172" s="67"/>
      <c r="K172" s="67"/>
      <c r="L172" s="67"/>
      <c r="M172" s="67"/>
      <c r="N172" s="67"/>
      <c r="O172" s="67"/>
      <c r="P172" s="67"/>
      <c r="Q172" s="67"/>
      <c r="R172" s="67"/>
      <c r="S172" s="67"/>
      <c r="T172" s="67"/>
      <c r="U172" s="67"/>
      <c r="V172" s="68"/>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row>
    <row r="173" spans="2:60" x14ac:dyDescent="0.2">
      <c r="B173" s="67"/>
      <c r="C173" s="67"/>
      <c r="D173" s="67"/>
      <c r="E173" s="67"/>
      <c r="F173" s="67"/>
      <c r="G173" s="67"/>
      <c r="H173" s="67"/>
      <c r="I173" s="67"/>
      <c r="J173" s="67"/>
      <c r="K173" s="67"/>
      <c r="L173" s="67"/>
      <c r="M173" s="67"/>
      <c r="N173" s="67"/>
      <c r="O173" s="67"/>
      <c r="P173" s="67"/>
      <c r="Q173" s="67"/>
      <c r="R173" s="67"/>
      <c r="S173" s="67"/>
      <c r="T173" s="67"/>
      <c r="U173" s="67"/>
      <c r="V173" s="68"/>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row>
    <row r="174" spans="2:60" x14ac:dyDescent="0.2">
      <c r="B174" s="67"/>
      <c r="C174" s="67"/>
      <c r="D174" s="67"/>
      <c r="E174" s="67"/>
      <c r="F174" s="67"/>
      <c r="G174" s="67"/>
      <c r="H174" s="67"/>
      <c r="I174" s="67"/>
      <c r="J174" s="67"/>
      <c r="K174" s="67"/>
      <c r="L174" s="67"/>
      <c r="M174" s="67"/>
      <c r="N174" s="67"/>
      <c r="O174" s="67"/>
      <c r="P174" s="67"/>
      <c r="Q174" s="67"/>
      <c r="R174" s="67"/>
      <c r="S174" s="67"/>
      <c r="T174" s="67"/>
      <c r="U174" s="67"/>
      <c r="V174" s="68"/>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row>
    <row r="175" spans="2:60" x14ac:dyDescent="0.2">
      <c r="B175" s="67"/>
      <c r="C175" s="67"/>
      <c r="D175" s="67"/>
      <c r="E175" s="67"/>
      <c r="F175" s="67"/>
      <c r="G175" s="67"/>
      <c r="H175" s="67"/>
      <c r="I175" s="67"/>
      <c r="J175" s="67"/>
      <c r="K175" s="67"/>
      <c r="L175" s="67"/>
      <c r="M175" s="67"/>
      <c r="N175" s="67"/>
      <c r="O175" s="67"/>
      <c r="P175" s="67"/>
      <c r="Q175" s="67"/>
      <c r="R175" s="67"/>
      <c r="S175" s="67"/>
      <c r="T175" s="67"/>
      <c r="U175" s="67"/>
      <c r="V175" s="68"/>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row>
    <row r="176" spans="2:60" x14ac:dyDescent="0.2">
      <c r="B176" s="67"/>
      <c r="C176" s="67"/>
      <c r="D176" s="67"/>
      <c r="E176" s="67"/>
      <c r="F176" s="67"/>
      <c r="G176" s="67"/>
      <c r="H176" s="67"/>
      <c r="I176" s="67"/>
      <c r="J176" s="67"/>
      <c r="K176" s="67"/>
      <c r="L176" s="67"/>
      <c r="M176" s="67"/>
      <c r="N176" s="67"/>
      <c r="O176" s="67"/>
      <c r="P176" s="67"/>
      <c r="Q176" s="67"/>
      <c r="R176" s="67"/>
      <c r="S176" s="67"/>
      <c r="T176" s="67"/>
      <c r="U176" s="67"/>
      <c r="V176" s="68"/>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row>
    <row r="177" spans="2:60" x14ac:dyDescent="0.2">
      <c r="B177" s="67"/>
      <c r="C177" s="67"/>
      <c r="D177" s="67"/>
      <c r="E177" s="67"/>
      <c r="F177" s="67"/>
      <c r="G177" s="67"/>
      <c r="H177" s="67"/>
      <c r="I177" s="67"/>
      <c r="J177" s="67"/>
      <c r="K177" s="67"/>
      <c r="L177" s="67"/>
      <c r="M177" s="67"/>
      <c r="N177" s="67"/>
      <c r="O177" s="67"/>
      <c r="P177" s="67"/>
      <c r="Q177" s="67"/>
      <c r="R177" s="67"/>
      <c r="S177" s="67"/>
      <c r="T177" s="67"/>
      <c r="U177" s="67"/>
      <c r="V177" s="68"/>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row>
    <row r="178" spans="2:60" x14ac:dyDescent="0.2">
      <c r="B178" s="67"/>
      <c r="C178" s="67"/>
      <c r="D178" s="67"/>
      <c r="E178" s="67"/>
      <c r="F178" s="67"/>
      <c r="G178" s="67"/>
      <c r="H178" s="67"/>
      <c r="I178" s="67"/>
      <c r="J178" s="67"/>
      <c r="K178" s="67"/>
      <c r="L178" s="67"/>
      <c r="M178" s="67"/>
      <c r="N178" s="67"/>
      <c r="O178" s="67"/>
      <c r="P178" s="67"/>
      <c r="Q178" s="67"/>
      <c r="R178" s="67"/>
      <c r="S178" s="67"/>
      <c r="T178" s="67"/>
      <c r="U178" s="67"/>
      <c r="V178" s="68"/>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row>
    <row r="179" spans="2:60" x14ac:dyDescent="0.2">
      <c r="B179" s="67"/>
      <c r="C179" s="67"/>
      <c r="D179" s="67"/>
      <c r="E179" s="67"/>
      <c r="F179" s="67"/>
      <c r="G179" s="67"/>
      <c r="H179" s="67"/>
      <c r="I179" s="67"/>
      <c r="J179" s="67"/>
      <c r="K179" s="67"/>
      <c r="L179" s="67"/>
      <c r="M179" s="67"/>
      <c r="N179" s="67"/>
      <c r="O179" s="67"/>
      <c r="P179" s="67"/>
      <c r="Q179" s="67"/>
      <c r="R179" s="67"/>
      <c r="S179" s="67"/>
      <c r="T179" s="67"/>
      <c r="U179" s="67"/>
      <c r="V179" s="68"/>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row>
    <row r="180" spans="2:60" x14ac:dyDescent="0.2">
      <c r="B180" s="67"/>
      <c r="C180" s="67"/>
      <c r="D180" s="67"/>
      <c r="E180" s="67"/>
      <c r="F180" s="67"/>
      <c r="G180" s="67"/>
      <c r="H180" s="67"/>
      <c r="I180" s="67"/>
      <c r="J180" s="67"/>
      <c r="K180" s="67"/>
      <c r="L180" s="67"/>
      <c r="M180" s="67"/>
      <c r="N180" s="67"/>
      <c r="O180" s="67"/>
      <c r="P180" s="67"/>
      <c r="Q180" s="67"/>
      <c r="R180" s="67"/>
      <c r="S180" s="67"/>
      <c r="T180" s="67"/>
      <c r="U180" s="67"/>
      <c r="V180" s="68"/>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row>
    <row r="181" spans="2:60" x14ac:dyDescent="0.2">
      <c r="B181" s="67"/>
      <c r="C181" s="67"/>
      <c r="D181" s="67"/>
      <c r="E181" s="67"/>
      <c r="F181" s="67"/>
      <c r="G181" s="67"/>
      <c r="H181" s="67"/>
      <c r="I181" s="67"/>
      <c r="J181" s="67"/>
      <c r="K181" s="67"/>
      <c r="L181" s="67"/>
      <c r="M181" s="67"/>
      <c r="N181" s="67"/>
      <c r="O181" s="67"/>
      <c r="P181" s="67"/>
      <c r="Q181" s="67"/>
      <c r="R181" s="67"/>
      <c r="S181" s="67"/>
      <c r="T181" s="67"/>
      <c r="U181" s="67"/>
      <c r="V181" s="68"/>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row>
    <row r="182" spans="2:60" x14ac:dyDescent="0.2">
      <c r="B182" s="67"/>
      <c r="C182" s="67"/>
      <c r="D182" s="67"/>
      <c r="E182" s="67"/>
      <c r="F182" s="67"/>
      <c r="G182" s="67"/>
      <c r="H182" s="67"/>
      <c r="I182" s="67"/>
      <c r="J182" s="67"/>
      <c r="K182" s="67"/>
      <c r="L182" s="67"/>
      <c r="M182" s="67"/>
      <c r="N182" s="67"/>
      <c r="O182" s="67"/>
      <c r="P182" s="67"/>
      <c r="Q182" s="67"/>
      <c r="R182" s="67"/>
      <c r="S182" s="67"/>
      <c r="T182" s="67"/>
      <c r="U182" s="67"/>
      <c r="V182" s="68"/>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row>
    <row r="183" spans="2:60" x14ac:dyDescent="0.2">
      <c r="B183" s="67"/>
      <c r="C183" s="67"/>
      <c r="D183" s="67"/>
      <c r="E183" s="67"/>
      <c r="F183" s="67"/>
      <c r="G183" s="67"/>
      <c r="H183" s="67"/>
      <c r="I183" s="67"/>
      <c r="J183" s="67"/>
      <c r="K183" s="67"/>
      <c r="L183" s="67"/>
      <c r="M183" s="67"/>
      <c r="N183" s="67"/>
      <c r="O183" s="67"/>
      <c r="P183" s="67"/>
      <c r="Q183" s="67"/>
      <c r="R183" s="67"/>
      <c r="S183" s="67"/>
      <c r="T183" s="67"/>
      <c r="U183" s="67"/>
      <c r="V183" s="68"/>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row>
    <row r="184" spans="2:60" x14ac:dyDescent="0.2">
      <c r="B184" s="67"/>
      <c r="C184" s="67"/>
      <c r="D184" s="67"/>
      <c r="E184" s="67"/>
      <c r="F184" s="67"/>
      <c r="G184" s="67"/>
      <c r="H184" s="67"/>
      <c r="I184" s="67"/>
      <c r="J184" s="67"/>
      <c r="K184" s="67"/>
      <c r="L184" s="67"/>
      <c r="M184" s="67"/>
      <c r="N184" s="67"/>
      <c r="O184" s="67"/>
      <c r="P184" s="67"/>
      <c r="Q184" s="67"/>
      <c r="R184" s="67"/>
      <c r="S184" s="67"/>
      <c r="T184" s="67"/>
      <c r="U184" s="67"/>
      <c r="V184" s="68"/>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row>
    <row r="185" spans="2:60" x14ac:dyDescent="0.2">
      <c r="B185" s="67"/>
      <c r="C185" s="67"/>
      <c r="D185" s="67"/>
      <c r="E185" s="67"/>
      <c r="F185" s="67"/>
      <c r="G185" s="67"/>
      <c r="H185" s="67"/>
      <c r="I185" s="67"/>
      <c r="J185" s="67"/>
      <c r="K185" s="67"/>
      <c r="L185" s="67"/>
      <c r="M185" s="67"/>
      <c r="N185" s="67"/>
      <c r="O185" s="67"/>
      <c r="P185" s="67"/>
      <c r="Q185" s="67"/>
      <c r="R185" s="67"/>
      <c r="S185" s="67"/>
      <c r="T185" s="67"/>
      <c r="U185" s="67"/>
      <c r="V185" s="68"/>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row>
    <row r="186" spans="2:60" x14ac:dyDescent="0.2">
      <c r="B186" s="67"/>
      <c r="C186" s="67"/>
      <c r="D186" s="67"/>
      <c r="E186" s="67"/>
      <c r="F186" s="67"/>
      <c r="G186" s="67"/>
      <c r="H186" s="67"/>
      <c r="I186" s="67"/>
      <c r="J186" s="67"/>
      <c r="K186" s="67"/>
      <c r="L186" s="67"/>
      <c r="M186" s="67"/>
      <c r="N186" s="67"/>
      <c r="O186" s="67"/>
      <c r="P186" s="67"/>
      <c r="Q186" s="67"/>
      <c r="R186" s="67"/>
      <c r="S186" s="67"/>
      <c r="T186" s="67"/>
      <c r="U186" s="67"/>
      <c r="V186" s="68"/>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row>
    <row r="187" spans="2:60" x14ac:dyDescent="0.2">
      <c r="B187" s="67"/>
      <c r="C187" s="67"/>
      <c r="D187" s="67"/>
      <c r="E187" s="67"/>
      <c r="F187" s="67"/>
      <c r="G187" s="67"/>
      <c r="H187" s="67"/>
      <c r="I187" s="67"/>
      <c r="J187" s="67"/>
      <c r="K187" s="67"/>
      <c r="L187" s="67"/>
      <c r="M187" s="67"/>
      <c r="N187" s="67"/>
      <c r="O187" s="67"/>
      <c r="P187" s="67"/>
      <c r="Q187" s="67"/>
      <c r="R187" s="67"/>
      <c r="S187" s="67"/>
      <c r="T187" s="67"/>
      <c r="U187" s="67"/>
      <c r="V187" s="68"/>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row>
    <row r="188" spans="2:60" x14ac:dyDescent="0.2">
      <c r="B188" s="67"/>
      <c r="C188" s="67"/>
      <c r="D188" s="67"/>
      <c r="E188" s="67"/>
      <c r="F188" s="67"/>
      <c r="G188" s="67"/>
      <c r="H188" s="67"/>
      <c r="I188" s="67"/>
      <c r="J188" s="67"/>
      <c r="K188" s="67"/>
      <c r="L188" s="67"/>
      <c r="M188" s="67"/>
      <c r="N188" s="67"/>
      <c r="O188" s="67"/>
      <c r="P188" s="67"/>
      <c r="Q188" s="67"/>
      <c r="R188" s="67"/>
      <c r="S188" s="67"/>
      <c r="T188" s="67"/>
      <c r="U188" s="67"/>
      <c r="V188" s="68"/>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row>
    <row r="189" spans="2:60" x14ac:dyDescent="0.2">
      <c r="B189" s="67"/>
      <c r="C189" s="67"/>
      <c r="D189" s="67"/>
      <c r="E189" s="67"/>
      <c r="F189" s="67"/>
      <c r="G189" s="67"/>
      <c r="H189" s="67"/>
      <c r="I189" s="67"/>
      <c r="J189" s="67"/>
      <c r="K189" s="67"/>
      <c r="L189" s="67"/>
      <c r="M189" s="67"/>
      <c r="N189" s="67"/>
      <c r="O189" s="67"/>
      <c r="P189" s="67"/>
      <c r="Q189" s="67"/>
      <c r="R189" s="67"/>
      <c r="S189" s="67"/>
      <c r="T189" s="67"/>
      <c r="U189" s="67"/>
      <c r="V189" s="68"/>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row>
    <row r="190" spans="2:60" x14ac:dyDescent="0.2">
      <c r="B190" s="67"/>
      <c r="C190" s="67"/>
      <c r="D190" s="67"/>
      <c r="E190" s="67"/>
      <c r="F190" s="67"/>
      <c r="G190" s="67"/>
      <c r="H190" s="67"/>
      <c r="I190" s="67"/>
      <c r="J190" s="67"/>
      <c r="K190" s="67"/>
      <c r="L190" s="67"/>
      <c r="M190" s="67"/>
      <c r="N190" s="67"/>
      <c r="O190" s="67"/>
      <c r="P190" s="67"/>
      <c r="Q190" s="67"/>
      <c r="R190" s="67"/>
      <c r="S190" s="67"/>
      <c r="T190" s="67"/>
      <c r="U190" s="67"/>
      <c r="V190" s="68"/>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row>
    <row r="191" spans="2:60" x14ac:dyDescent="0.2">
      <c r="B191" s="67"/>
      <c r="C191" s="67"/>
      <c r="D191" s="67"/>
      <c r="E191" s="67"/>
      <c r="F191" s="67"/>
      <c r="G191" s="67"/>
      <c r="H191" s="67"/>
      <c r="I191" s="67"/>
      <c r="J191" s="67"/>
      <c r="K191" s="67"/>
      <c r="L191" s="67"/>
      <c r="M191" s="67"/>
      <c r="N191" s="67"/>
      <c r="O191" s="67"/>
      <c r="P191" s="67"/>
      <c r="Q191" s="67"/>
      <c r="R191" s="67"/>
      <c r="S191" s="67"/>
      <c r="T191" s="67"/>
      <c r="U191" s="67"/>
      <c r="V191" s="68"/>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row>
    <row r="192" spans="2:60" x14ac:dyDescent="0.2">
      <c r="B192" s="67"/>
      <c r="C192" s="67"/>
      <c r="D192" s="67"/>
      <c r="E192" s="67"/>
      <c r="F192" s="67"/>
      <c r="G192" s="67"/>
      <c r="H192" s="67"/>
      <c r="I192" s="67"/>
      <c r="J192" s="67"/>
      <c r="K192" s="67"/>
      <c r="L192" s="67"/>
      <c r="M192" s="67"/>
      <c r="N192" s="67"/>
      <c r="O192" s="67"/>
      <c r="P192" s="67"/>
      <c r="Q192" s="67"/>
      <c r="R192" s="67"/>
      <c r="S192" s="67"/>
      <c r="T192" s="67"/>
      <c r="U192" s="67"/>
      <c r="V192" s="68"/>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row>
    <row r="193" spans="2:60" x14ac:dyDescent="0.2">
      <c r="B193" s="67"/>
      <c r="C193" s="67"/>
      <c r="D193" s="67"/>
      <c r="E193" s="67"/>
      <c r="F193" s="67"/>
      <c r="G193" s="67"/>
      <c r="H193" s="67"/>
      <c r="I193" s="67"/>
      <c r="J193" s="67"/>
      <c r="K193" s="67"/>
      <c r="L193" s="67"/>
      <c r="M193" s="67"/>
      <c r="N193" s="67"/>
      <c r="O193" s="67"/>
      <c r="P193" s="67"/>
      <c r="Q193" s="67"/>
      <c r="R193" s="67"/>
      <c r="S193" s="67"/>
      <c r="T193" s="67"/>
      <c r="U193" s="67"/>
      <c r="V193" s="68"/>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row>
    <row r="194" spans="2:60" x14ac:dyDescent="0.2">
      <c r="B194" s="67"/>
      <c r="C194" s="67"/>
      <c r="D194" s="67"/>
      <c r="E194" s="67"/>
      <c r="F194" s="67"/>
      <c r="G194" s="67"/>
      <c r="H194" s="67"/>
      <c r="I194" s="67"/>
      <c r="J194" s="67"/>
      <c r="K194" s="67"/>
      <c r="L194" s="67"/>
      <c r="M194" s="67"/>
      <c r="N194" s="67"/>
      <c r="O194" s="67"/>
      <c r="P194" s="67"/>
      <c r="Q194" s="67"/>
      <c r="R194" s="67"/>
      <c r="S194" s="67"/>
      <c r="T194" s="67"/>
      <c r="U194" s="67"/>
      <c r="V194" s="68"/>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row>
    <row r="195" spans="2:60" x14ac:dyDescent="0.2">
      <c r="B195" s="67"/>
      <c r="C195" s="67"/>
      <c r="D195" s="67"/>
      <c r="E195" s="67"/>
      <c r="F195" s="67"/>
      <c r="G195" s="67"/>
      <c r="H195" s="67"/>
      <c r="I195" s="67"/>
      <c r="J195" s="67"/>
      <c r="K195" s="67"/>
      <c r="L195" s="67"/>
      <c r="M195" s="67"/>
      <c r="N195" s="67"/>
      <c r="O195" s="67"/>
      <c r="P195" s="67"/>
      <c r="Q195" s="67"/>
      <c r="R195" s="67"/>
      <c r="S195" s="67"/>
      <c r="T195" s="67"/>
      <c r="U195" s="67"/>
      <c r="V195" s="68"/>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row>
    <row r="196" spans="2:60" x14ac:dyDescent="0.2">
      <c r="B196" s="67"/>
      <c r="C196" s="67"/>
      <c r="D196" s="67"/>
      <c r="E196" s="67"/>
      <c r="F196" s="67"/>
      <c r="G196" s="67"/>
      <c r="H196" s="67"/>
      <c r="I196" s="67"/>
      <c r="J196" s="67"/>
      <c r="K196" s="67"/>
      <c r="L196" s="67"/>
      <c r="M196" s="67"/>
      <c r="N196" s="67"/>
      <c r="O196" s="67"/>
      <c r="P196" s="67"/>
      <c r="Q196" s="67"/>
      <c r="R196" s="67"/>
      <c r="S196" s="67"/>
      <c r="T196" s="67"/>
      <c r="U196" s="67"/>
      <c r="V196" s="68"/>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row>
  </sheetData>
  <mergeCells count="780">
    <mergeCell ref="C132:D132"/>
    <mergeCell ref="H132:I132"/>
    <mergeCell ref="K132:L132"/>
    <mergeCell ref="P132:Q132"/>
    <mergeCell ref="R132:S132"/>
    <mergeCell ref="T132:U132"/>
    <mergeCell ref="C130:D130"/>
    <mergeCell ref="H130:I130"/>
    <mergeCell ref="K130:L130"/>
    <mergeCell ref="P130:Q130"/>
    <mergeCell ref="R130:S130"/>
    <mergeCell ref="T130:U130"/>
    <mergeCell ref="C131:D131"/>
    <mergeCell ref="H131:I131"/>
    <mergeCell ref="K131:L131"/>
    <mergeCell ref="P131:Q131"/>
    <mergeCell ref="R131:S131"/>
    <mergeCell ref="T131:U131"/>
    <mergeCell ref="C128:D128"/>
    <mergeCell ref="H128:I128"/>
    <mergeCell ref="K128:L128"/>
    <mergeCell ref="P128:Q128"/>
    <mergeCell ref="R128:S128"/>
    <mergeCell ref="T128:U128"/>
    <mergeCell ref="C129:D129"/>
    <mergeCell ref="H129:I129"/>
    <mergeCell ref="K129:L129"/>
    <mergeCell ref="P129:Q129"/>
    <mergeCell ref="R129:S129"/>
    <mergeCell ref="T129:U129"/>
    <mergeCell ref="C126:D126"/>
    <mergeCell ref="H126:I126"/>
    <mergeCell ref="K126:L126"/>
    <mergeCell ref="P126:Q126"/>
    <mergeCell ref="R126:S126"/>
    <mergeCell ref="T126:U126"/>
    <mergeCell ref="C127:D127"/>
    <mergeCell ref="H127:I127"/>
    <mergeCell ref="K127:L127"/>
    <mergeCell ref="P127:Q127"/>
    <mergeCell ref="R127:S127"/>
    <mergeCell ref="T127:U127"/>
    <mergeCell ref="C124:D124"/>
    <mergeCell ref="H124:I124"/>
    <mergeCell ref="K124:L124"/>
    <mergeCell ref="P124:Q124"/>
    <mergeCell ref="R124:S124"/>
    <mergeCell ref="T124:U124"/>
    <mergeCell ref="C125:D125"/>
    <mergeCell ref="H125:I125"/>
    <mergeCell ref="K125:L125"/>
    <mergeCell ref="P125:Q125"/>
    <mergeCell ref="R125:S125"/>
    <mergeCell ref="T125:U125"/>
    <mergeCell ref="C122:D122"/>
    <mergeCell ref="H122:I122"/>
    <mergeCell ref="K122:L122"/>
    <mergeCell ref="P122:Q122"/>
    <mergeCell ref="R122:S122"/>
    <mergeCell ref="T122:U122"/>
    <mergeCell ref="C123:D123"/>
    <mergeCell ref="H123:I123"/>
    <mergeCell ref="K123:L123"/>
    <mergeCell ref="P123:Q123"/>
    <mergeCell ref="R123:S123"/>
    <mergeCell ref="T123:U123"/>
    <mergeCell ref="S3:Y3"/>
    <mergeCell ref="C120:D120"/>
    <mergeCell ref="H120:I120"/>
    <mergeCell ref="K120:L120"/>
    <mergeCell ref="P120:Q120"/>
    <mergeCell ref="R120:S120"/>
    <mergeCell ref="T120:U120"/>
    <mergeCell ref="C121:D121"/>
    <mergeCell ref="H121:I121"/>
    <mergeCell ref="K121:L121"/>
    <mergeCell ref="P121:Q121"/>
    <mergeCell ref="R121:S121"/>
    <mergeCell ref="T121:U121"/>
    <mergeCell ref="N2:O2"/>
    <mergeCell ref="P2:Q2"/>
    <mergeCell ref="B3:C3"/>
    <mergeCell ref="D3:I3"/>
    <mergeCell ref="J3:K3"/>
    <mergeCell ref="L3:Q3"/>
    <mergeCell ref="B2:C2"/>
    <mergeCell ref="D2:E2"/>
    <mergeCell ref="F2:G2"/>
    <mergeCell ref="H2:I2"/>
    <mergeCell ref="J2:K2"/>
    <mergeCell ref="L2:M2"/>
    <mergeCell ref="N4:O4"/>
    <mergeCell ref="P4:Q4"/>
    <mergeCell ref="J5:K5"/>
    <mergeCell ref="L5:M5"/>
    <mergeCell ref="P5:Q5"/>
    <mergeCell ref="B7:B8"/>
    <mergeCell ref="C7:D8"/>
    <mergeCell ref="E7:I7"/>
    <mergeCell ref="J7:L7"/>
    <mergeCell ref="M7:M8"/>
    <mergeCell ref="B4:C4"/>
    <mergeCell ref="D4:E4"/>
    <mergeCell ref="F4:G4"/>
    <mergeCell ref="H4:I4"/>
    <mergeCell ref="J4:K4"/>
    <mergeCell ref="L4:M4"/>
    <mergeCell ref="C9:D9"/>
    <mergeCell ref="H9:I9"/>
    <mergeCell ref="K9:L9"/>
    <mergeCell ref="P9:Q9"/>
    <mergeCell ref="R9:S9"/>
    <mergeCell ref="T9:U9"/>
    <mergeCell ref="N7:Q7"/>
    <mergeCell ref="R7:U7"/>
    <mergeCell ref="H8:I8"/>
    <mergeCell ref="K8:L8"/>
    <mergeCell ref="P8:Q8"/>
    <mergeCell ref="R8:S8"/>
    <mergeCell ref="T8:U8"/>
    <mergeCell ref="C11:D11"/>
    <mergeCell ref="H11:I11"/>
    <mergeCell ref="K11:L11"/>
    <mergeCell ref="P11:Q11"/>
    <mergeCell ref="R11:S11"/>
    <mergeCell ref="T11:U11"/>
    <mergeCell ref="C10:D10"/>
    <mergeCell ref="H10:I10"/>
    <mergeCell ref="K10:L10"/>
    <mergeCell ref="P10:Q10"/>
    <mergeCell ref="R10:S10"/>
    <mergeCell ref="T10:U10"/>
    <mergeCell ref="C13:D13"/>
    <mergeCell ref="H13:I13"/>
    <mergeCell ref="K13:L13"/>
    <mergeCell ref="P13:Q13"/>
    <mergeCell ref="R13:S13"/>
    <mergeCell ref="T13:U13"/>
    <mergeCell ref="C12:D12"/>
    <mergeCell ref="H12:I12"/>
    <mergeCell ref="K12:L12"/>
    <mergeCell ref="P12:Q12"/>
    <mergeCell ref="R12:S12"/>
    <mergeCell ref="T12:U12"/>
    <mergeCell ref="C15:D15"/>
    <mergeCell ref="H15:I15"/>
    <mergeCell ref="K15:L15"/>
    <mergeCell ref="P15:Q15"/>
    <mergeCell ref="R15:S15"/>
    <mergeCell ref="T15:U15"/>
    <mergeCell ref="C14:D14"/>
    <mergeCell ref="H14:I14"/>
    <mergeCell ref="K14:L14"/>
    <mergeCell ref="P14:Q14"/>
    <mergeCell ref="R14:S14"/>
    <mergeCell ref="T14:U14"/>
    <mergeCell ref="C17:D17"/>
    <mergeCell ref="H17:I17"/>
    <mergeCell ref="K17:L17"/>
    <mergeCell ref="P17:Q17"/>
    <mergeCell ref="R17:S17"/>
    <mergeCell ref="T17:U17"/>
    <mergeCell ref="C16:D16"/>
    <mergeCell ref="H16:I16"/>
    <mergeCell ref="K16:L16"/>
    <mergeCell ref="P16:Q16"/>
    <mergeCell ref="R16:S16"/>
    <mergeCell ref="T16:U16"/>
    <mergeCell ref="C19:D19"/>
    <mergeCell ref="H19:I19"/>
    <mergeCell ref="K19:L19"/>
    <mergeCell ref="P19:Q19"/>
    <mergeCell ref="R19:S19"/>
    <mergeCell ref="T19:U19"/>
    <mergeCell ref="C18:D18"/>
    <mergeCell ref="H18:I18"/>
    <mergeCell ref="K18:L18"/>
    <mergeCell ref="P18:Q18"/>
    <mergeCell ref="R18:S18"/>
    <mergeCell ref="T18:U18"/>
    <mergeCell ref="C21:D21"/>
    <mergeCell ref="H21:I21"/>
    <mergeCell ref="K21:L21"/>
    <mergeCell ref="P21:Q21"/>
    <mergeCell ref="R21:S21"/>
    <mergeCell ref="T21:U21"/>
    <mergeCell ref="C20:D20"/>
    <mergeCell ref="H20:I20"/>
    <mergeCell ref="K20:L20"/>
    <mergeCell ref="P20:Q20"/>
    <mergeCell ref="R20:S20"/>
    <mergeCell ref="T20:U20"/>
    <mergeCell ref="C23:D23"/>
    <mergeCell ref="H23:I23"/>
    <mergeCell ref="K23:L23"/>
    <mergeCell ref="P23:Q23"/>
    <mergeCell ref="R23:S23"/>
    <mergeCell ref="T23:U23"/>
    <mergeCell ref="C22:D22"/>
    <mergeCell ref="H22:I22"/>
    <mergeCell ref="K22:L22"/>
    <mergeCell ref="P22:Q22"/>
    <mergeCell ref="R22:S22"/>
    <mergeCell ref="T22:U22"/>
    <mergeCell ref="C25:D25"/>
    <mergeCell ref="H25:I25"/>
    <mergeCell ref="K25:L25"/>
    <mergeCell ref="P25:Q25"/>
    <mergeCell ref="R25:S25"/>
    <mergeCell ref="T25:U25"/>
    <mergeCell ref="C24:D24"/>
    <mergeCell ref="H24:I24"/>
    <mergeCell ref="K24:L24"/>
    <mergeCell ref="P24:Q24"/>
    <mergeCell ref="R24:S24"/>
    <mergeCell ref="T24:U24"/>
    <mergeCell ref="C27:D27"/>
    <mergeCell ref="H27:I27"/>
    <mergeCell ref="K27:L27"/>
    <mergeCell ref="P27:Q27"/>
    <mergeCell ref="R27:S27"/>
    <mergeCell ref="T27:U27"/>
    <mergeCell ref="C26:D26"/>
    <mergeCell ref="H26:I26"/>
    <mergeCell ref="K26:L26"/>
    <mergeCell ref="P26:Q26"/>
    <mergeCell ref="R26:S26"/>
    <mergeCell ref="T26:U26"/>
    <mergeCell ref="C29:D29"/>
    <mergeCell ref="H29:I29"/>
    <mergeCell ref="K29:L29"/>
    <mergeCell ref="P29:Q29"/>
    <mergeCell ref="R29:S29"/>
    <mergeCell ref="T29:U29"/>
    <mergeCell ref="C28:D28"/>
    <mergeCell ref="H28:I28"/>
    <mergeCell ref="K28:L28"/>
    <mergeCell ref="P28:Q28"/>
    <mergeCell ref="R28:S28"/>
    <mergeCell ref="T28:U28"/>
    <mergeCell ref="C31:D31"/>
    <mergeCell ref="H31:I31"/>
    <mergeCell ref="K31:L31"/>
    <mergeCell ref="P31:Q31"/>
    <mergeCell ref="R31:S31"/>
    <mergeCell ref="T31:U31"/>
    <mergeCell ref="C30:D30"/>
    <mergeCell ref="H30:I30"/>
    <mergeCell ref="K30:L30"/>
    <mergeCell ref="P30:Q30"/>
    <mergeCell ref="R30:S30"/>
    <mergeCell ref="T30:U30"/>
    <mergeCell ref="C33:D33"/>
    <mergeCell ref="H33:I33"/>
    <mergeCell ref="K33:L33"/>
    <mergeCell ref="P33:Q33"/>
    <mergeCell ref="R33:S33"/>
    <mergeCell ref="T33:U33"/>
    <mergeCell ref="C32:D32"/>
    <mergeCell ref="H32:I32"/>
    <mergeCell ref="K32:L32"/>
    <mergeCell ref="P32:Q32"/>
    <mergeCell ref="R32:S32"/>
    <mergeCell ref="T32:U32"/>
    <mergeCell ref="C35:D35"/>
    <mergeCell ref="H35:I35"/>
    <mergeCell ref="K35:L35"/>
    <mergeCell ref="P35:Q35"/>
    <mergeCell ref="R35:S35"/>
    <mergeCell ref="T35:U35"/>
    <mergeCell ref="C34:D34"/>
    <mergeCell ref="H34:I34"/>
    <mergeCell ref="K34:L34"/>
    <mergeCell ref="P34:Q34"/>
    <mergeCell ref="R34:S34"/>
    <mergeCell ref="T34:U34"/>
    <mergeCell ref="C37:D37"/>
    <mergeCell ref="H37:I37"/>
    <mergeCell ref="K37:L37"/>
    <mergeCell ref="P37:Q37"/>
    <mergeCell ref="R37:S37"/>
    <mergeCell ref="T37:U37"/>
    <mergeCell ref="C36:D36"/>
    <mergeCell ref="H36:I36"/>
    <mergeCell ref="K36:L36"/>
    <mergeCell ref="P36:Q36"/>
    <mergeCell ref="R36:S36"/>
    <mergeCell ref="T36:U36"/>
    <mergeCell ref="C39:D39"/>
    <mergeCell ref="H39:I39"/>
    <mergeCell ref="K39:L39"/>
    <mergeCell ref="P39:Q39"/>
    <mergeCell ref="R39:S39"/>
    <mergeCell ref="T39:U39"/>
    <mergeCell ref="C38:D38"/>
    <mergeCell ref="H38:I38"/>
    <mergeCell ref="K38:L38"/>
    <mergeCell ref="P38:Q38"/>
    <mergeCell ref="R38:S38"/>
    <mergeCell ref="T38:U38"/>
    <mergeCell ref="C41:D41"/>
    <mergeCell ref="H41:I41"/>
    <mergeCell ref="K41:L41"/>
    <mergeCell ref="P41:Q41"/>
    <mergeCell ref="R41:S41"/>
    <mergeCell ref="T41:U41"/>
    <mergeCell ref="C40:D40"/>
    <mergeCell ref="H40:I40"/>
    <mergeCell ref="K40:L40"/>
    <mergeCell ref="P40:Q40"/>
    <mergeCell ref="R40:S40"/>
    <mergeCell ref="T40:U40"/>
    <mergeCell ref="C43:D43"/>
    <mergeCell ref="H43:I43"/>
    <mergeCell ref="K43:L43"/>
    <mergeCell ref="P43:Q43"/>
    <mergeCell ref="R43:S43"/>
    <mergeCell ref="T43:U43"/>
    <mergeCell ref="C42:D42"/>
    <mergeCell ref="H42:I42"/>
    <mergeCell ref="K42:L42"/>
    <mergeCell ref="P42:Q42"/>
    <mergeCell ref="R42:S42"/>
    <mergeCell ref="T42:U42"/>
    <mergeCell ref="C45:D45"/>
    <mergeCell ref="H45:I45"/>
    <mergeCell ref="K45:L45"/>
    <mergeCell ref="P45:Q45"/>
    <mergeCell ref="R45:S45"/>
    <mergeCell ref="T45:U45"/>
    <mergeCell ref="C44:D44"/>
    <mergeCell ref="H44:I44"/>
    <mergeCell ref="K44:L44"/>
    <mergeCell ref="P44:Q44"/>
    <mergeCell ref="R44:S44"/>
    <mergeCell ref="T44:U44"/>
    <mergeCell ref="C47:D47"/>
    <mergeCell ref="H47:I47"/>
    <mergeCell ref="K47:L47"/>
    <mergeCell ref="P47:Q47"/>
    <mergeCell ref="R47:S47"/>
    <mergeCell ref="T47:U47"/>
    <mergeCell ref="C46:D46"/>
    <mergeCell ref="H46:I46"/>
    <mergeCell ref="K46:L46"/>
    <mergeCell ref="P46:Q46"/>
    <mergeCell ref="R46:S46"/>
    <mergeCell ref="T46:U46"/>
    <mergeCell ref="C49:D49"/>
    <mergeCell ref="H49:I49"/>
    <mergeCell ref="K49:L49"/>
    <mergeCell ref="P49:Q49"/>
    <mergeCell ref="R49:S49"/>
    <mergeCell ref="T49:U49"/>
    <mergeCell ref="C48:D48"/>
    <mergeCell ref="H48:I48"/>
    <mergeCell ref="K48:L48"/>
    <mergeCell ref="P48:Q48"/>
    <mergeCell ref="R48:S48"/>
    <mergeCell ref="T48:U48"/>
    <mergeCell ref="C51:D51"/>
    <mergeCell ref="H51:I51"/>
    <mergeCell ref="K51:L51"/>
    <mergeCell ref="P51:Q51"/>
    <mergeCell ref="R51:S51"/>
    <mergeCell ref="T51:U51"/>
    <mergeCell ref="C50:D50"/>
    <mergeCell ref="H50:I50"/>
    <mergeCell ref="K50:L50"/>
    <mergeCell ref="P50:Q50"/>
    <mergeCell ref="R50:S50"/>
    <mergeCell ref="T50:U50"/>
    <mergeCell ref="C53:D53"/>
    <mergeCell ref="H53:I53"/>
    <mergeCell ref="K53:L53"/>
    <mergeCell ref="P53:Q53"/>
    <mergeCell ref="R53:S53"/>
    <mergeCell ref="T53:U53"/>
    <mergeCell ref="C52:D52"/>
    <mergeCell ref="H52:I52"/>
    <mergeCell ref="K52:L52"/>
    <mergeCell ref="P52:Q52"/>
    <mergeCell ref="R52:S52"/>
    <mergeCell ref="T52:U52"/>
    <mergeCell ref="C55:D55"/>
    <mergeCell ref="H55:I55"/>
    <mergeCell ref="K55:L55"/>
    <mergeCell ref="P55:Q55"/>
    <mergeCell ref="R55:S55"/>
    <mergeCell ref="T55:U55"/>
    <mergeCell ref="C54:D54"/>
    <mergeCell ref="H54:I54"/>
    <mergeCell ref="K54:L54"/>
    <mergeCell ref="P54:Q54"/>
    <mergeCell ref="R54:S54"/>
    <mergeCell ref="T54:U54"/>
    <mergeCell ref="C57:D57"/>
    <mergeCell ref="H57:I57"/>
    <mergeCell ref="K57:L57"/>
    <mergeCell ref="P57:Q57"/>
    <mergeCell ref="R57:S57"/>
    <mergeCell ref="T57:U57"/>
    <mergeCell ref="C56:D56"/>
    <mergeCell ref="H56:I56"/>
    <mergeCell ref="K56:L56"/>
    <mergeCell ref="P56:Q56"/>
    <mergeCell ref="R56:S56"/>
    <mergeCell ref="T56:U56"/>
    <mergeCell ref="C59:D59"/>
    <mergeCell ref="H59:I59"/>
    <mergeCell ref="K59:L59"/>
    <mergeCell ref="P59:Q59"/>
    <mergeCell ref="R59:S59"/>
    <mergeCell ref="T59:U59"/>
    <mergeCell ref="C58:D58"/>
    <mergeCell ref="H58:I58"/>
    <mergeCell ref="K58:L58"/>
    <mergeCell ref="P58:Q58"/>
    <mergeCell ref="R58:S58"/>
    <mergeCell ref="T58:U58"/>
    <mergeCell ref="C61:D61"/>
    <mergeCell ref="H61:I61"/>
    <mergeCell ref="K61:L61"/>
    <mergeCell ref="P61:Q61"/>
    <mergeCell ref="R61:S61"/>
    <mergeCell ref="T61:U61"/>
    <mergeCell ref="C60:D60"/>
    <mergeCell ref="H60:I60"/>
    <mergeCell ref="K60:L60"/>
    <mergeCell ref="P60:Q60"/>
    <mergeCell ref="R60:S60"/>
    <mergeCell ref="T60:U60"/>
    <mergeCell ref="C63:D63"/>
    <mergeCell ref="H63:I63"/>
    <mergeCell ref="K63:L63"/>
    <mergeCell ref="P63:Q63"/>
    <mergeCell ref="R63:S63"/>
    <mergeCell ref="T63:U63"/>
    <mergeCell ref="C62:D62"/>
    <mergeCell ref="H62:I62"/>
    <mergeCell ref="K62:L62"/>
    <mergeCell ref="P62:Q62"/>
    <mergeCell ref="R62:S62"/>
    <mergeCell ref="T62:U62"/>
    <mergeCell ref="C65:D65"/>
    <mergeCell ref="H65:I65"/>
    <mergeCell ref="K65:L65"/>
    <mergeCell ref="P65:Q65"/>
    <mergeCell ref="R65:S65"/>
    <mergeCell ref="T65:U65"/>
    <mergeCell ref="C64:D64"/>
    <mergeCell ref="H64:I64"/>
    <mergeCell ref="K64:L64"/>
    <mergeCell ref="P64:Q64"/>
    <mergeCell ref="R64:S64"/>
    <mergeCell ref="T64:U64"/>
    <mergeCell ref="C67:D67"/>
    <mergeCell ref="H67:I67"/>
    <mergeCell ref="K67:L67"/>
    <mergeCell ref="P67:Q67"/>
    <mergeCell ref="R67:S67"/>
    <mergeCell ref="T67:U67"/>
    <mergeCell ref="C66:D66"/>
    <mergeCell ref="H66:I66"/>
    <mergeCell ref="K66:L66"/>
    <mergeCell ref="P66:Q66"/>
    <mergeCell ref="R66:S66"/>
    <mergeCell ref="T66:U66"/>
    <mergeCell ref="C69:D69"/>
    <mergeCell ref="H69:I69"/>
    <mergeCell ref="K69:L69"/>
    <mergeCell ref="P69:Q69"/>
    <mergeCell ref="R69:S69"/>
    <mergeCell ref="T69:U69"/>
    <mergeCell ref="C68:D68"/>
    <mergeCell ref="H68:I68"/>
    <mergeCell ref="K68:L68"/>
    <mergeCell ref="P68:Q68"/>
    <mergeCell ref="R68:S68"/>
    <mergeCell ref="T68:U68"/>
    <mergeCell ref="C71:D71"/>
    <mergeCell ref="H71:I71"/>
    <mergeCell ref="K71:L71"/>
    <mergeCell ref="P71:Q71"/>
    <mergeCell ref="R71:S71"/>
    <mergeCell ref="T71:U71"/>
    <mergeCell ref="C70:D70"/>
    <mergeCell ref="H70:I70"/>
    <mergeCell ref="K70:L70"/>
    <mergeCell ref="P70:Q70"/>
    <mergeCell ref="R70:S70"/>
    <mergeCell ref="T70:U70"/>
    <mergeCell ref="C73:D73"/>
    <mergeCell ref="H73:I73"/>
    <mergeCell ref="K73:L73"/>
    <mergeCell ref="P73:Q73"/>
    <mergeCell ref="R73:S73"/>
    <mergeCell ref="T73:U73"/>
    <mergeCell ref="C72:D72"/>
    <mergeCell ref="H72:I72"/>
    <mergeCell ref="K72:L72"/>
    <mergeCell ref="P72:Q72"/>
    <mergeCell ref="R72:S72"/>
    <mergeCell ref="T72:U72"/>
    <mergeCell ref="C75:D75"/>
    <mergeCell ref="H75:I75"/>
    <mergeCell ref="K75:L75"/>
    <mergeCell ref="P75:Q75"/>
    <mergeCell ref="R75:S75"/>
    <mergeCell ref="T75:U75"/>
    <mergeCell ref="C74:D74"/>
    <mergeCell ref="H74:I74"/>
    <mergeCell ref="K74:L74"/>
    <mergeCell ref="P74:Q74"/>
    <mergeCell ref="R74:S74"/>
    <mergeCell ref="T74:U74"/>
    <mergeCell ref="C77:D77"/>
    <mergeCell ref="H77:I77"/>
    <mergeCell ref="K77:L77"/>
    <mergeCell ref="P77:Q77"/>
    <mergeCell ref="R77:S77"/>
    <mergeCell ref="T77:U77"/>
    <mergeCell ref="C76:D76"/>
    <mergeCell ref="H76:I76"/>
    <mergeCell ref="K76:L76"/>
    <mergeCell ref="P76:Q76"/>
    <mergeCell ref="R76:S76"/>
    <mergeCell ref="T76:U76"/>
    <mergeCell ref="C79:D79"/>
    <mergeCell ref="H79:I79"/>
    <mergeCell ref="K79:L79"/>
    <mergeCell ref="P79:Q79"/>
    <mergeCell ref="R79:S79"/>
    <mergeCell ref="T79:U79"/>
    <mergeCell ref="C78:D78"/>
    <mergeCell ref="H78:I78"/>
    <mergeCell ref="K78:L78"/>
    <mergeCell ref="P78:Q78"/>
    <mergeCell ref="R78:S78"/>
    <mergeCell ref="T78:U78"/>
    <mergeCell ref="C81:D81"/>
    <mergeCell ref="H81:I81"/>
    <mergeCell ref="K81:L81"/>
    <mergeCell ref="P81:Q81"/>
    <mergeCell ref="R81:S81"/>
    <mergeCell ref="T81:U81"/>
    <mergeCell ref="C80:D80"/>
    <mergeCell ref="H80:I80"/>
    <mergeCell ref="K80:L80"/>
    <mergeCell ref="P80:Q80"/>
    <mergeCell ref="R80:S80"/>
    <mergeCell ref="T80:U80"/>
    <mergeCell ref="C83:D83"/>
    <mergeCell ref="H83:I83"/>
    <mergeCell ref="K83:L83"/>
    <mergeCell ref="P83:Q83"/>
    <mergeCell ref="R83:S83"/>
    <mergeCell ref="T83:U83"/>
    <mergeCell ref="C82:D82"/>
    <mergeCell ref="H82:I82"/>
    <mergeCell ref="K82:L82"/>
    <mergeCell ref="P82:Q82"/>
    <mergeCell ref="R82:S82"/>
    <mergeCell ref="T82:U82"/>
    <mergeCell ref="C85:D85"/>
    <mergeCell ref="H85:I85"/>
    <mergeCell ref="K85:L85"/>
    <mergeCell ref="P85:Q85"/>
    <mergeCell ref="R85:S85"/>
    <mergeCell ref="T85:U85"/>
    <mergeCell ref="C84:D84"/>
    <mergeCell ref="H84:I84"/>
    <mergeCell ref="K84:L84"/>
    <mergeCell ref="P84:Q84"/>
    <mergeCell ref="R84:S84"/>
    <mergeCell ref="T84:U84"/>
    <mergeCell ref="C87:D87"/>
    <mergeCell ref="H87:I87"/>
    <mergeCell ref="K87:L87"/>
    <mergeCell ref="P87:Q87"/>
    <mergeCell ref="R87:S87"/>
    <mergeCell ref="T87:U87"/>
    <mergeCell ref="C86:D86"/>
    <mergeCell ref="H86:I86"/>
    <mergeCell ref="K86:L86"/>
    <mergeCell ref="P86:Q86"/>
    <mergeCell ref="R86:S86"/>
    <mergeCell ref="T86:U86"/>
    <mergeCell ref="C89:D89"/>
    <mergeCell ref="H89:I89"/>
    <mergeCell ref="K89:L89"/>
    <mergeCell ref="P89:Q89"/>
    <mergeCell ref="R89:S89"/>
    <mergeCell ref="T89:U89"/>
    <mergeCell ref="C88:D88"/>
    <mergeCell ref="H88:I88"/>
    <mergeCell ref="K88:L88"/>
    <mergeCell ref="P88:Q88"/>
    <mergeCell ref="R88:S88"/>
    <mergeCell ref="T88:U88"/>
    <mergeCell ref="C91:D91"/>
    <mergeCell ref="H91:I91"/>
    <mergeCell ref="K91:L91"/>
    <mergeCell ref="P91:Q91"/>
    <mergeCell ref="R91:S91"/>
    <mergeCell ref="T91:U91"/>
    <mergeCell ref="C90:D90"/>
    <mergeCell ref="H90:I90"/>
    <mergeCell ref="K90:L90"/>
    <mergeCell ref="P90:Q90"/>
    <mergeCell ref="R90:S90"/>
    <mergeCell ref="T90:U90"/>
    <mergeCell ref="C93:D93"/>
    <mergeCell ref="H93:I93"/>
    <mergeCell ref="K93:L93"/>
    <mergeCell ref="P93:Q93"/>
    <mergeCell ref="R93:S93"/>
    <mergeCell ref="T93:U93"/>
    <mergeCell ref="C92:D92"/>
    <mergeCell ref="H92:I92"/>
    <mergeCell ref="K92:L92"/>
    <mergeCell ref="P92:Q92"/>
    <mergeCell ref="R92:S92"/>
    <mergeCell ref="T92:U92"/>
    <mergeCell ref="C95:D95"/>
    <mergeCell ref="H95:I95"/>
    <mergeCell ref="K95:L95"/>
    <mergeCell ref="P95:Q95"/>
    <mergeCell ref="R95:S95"/>
    <mergeCell ref="T95:U95"/>
    <mergeCell ref="C94:D94"/>
    <mergeCell ref="H94:I94"/>
    <mergeCell ref="K94:L94"/>
    <mergeCell ref="P94:Q94"/>
    <mergeCell ref="R94:S94"/>
    <mergeCell ref="T94:U94"/>
    <mergeCell ref="C97:D97"/>
    <mergeCell ref="H97:I97"/>
    <mergeCell ref="K97:L97"/>
    <mergeCell ref="P97:Q97"/>
    <mergeCell ref="R97:S97"/>
    <mergeCell ref="T97:U97"/>
    <mergeCell ref="C96:D96"/>
    <mergeCell ref="H96:I96"/>
    <mergeCell ref="K96:L96"/>
    <mergeCell ref="P96:Q96"/>
    <mergeCell ref="R96:S96"/>
    <mergeCell ref="T96:U96"/>
    <mergeCell ref="C99:D99"/>
    <mergeCell ref="H99:I99"/>
    <mergeCell ref="K99:L99"/>
    <mergeCell ref="P99:Q99"/>
    <mergeCell ref="R99:S99"/>
    <mergeCell ref="T99:U99"/>
    <mergeCell ref="C98:D98"/>
    <mergeCell ref="H98:I98"/>
    <mergeCell ref="K98:L98"/>
    <mergeCell ref="P98:Q98"/>
    <mergeCell ref="R98:S98"/>
    <mergeCell ref="T98:U98"/>
    <mergeCell ref="C101:D101"/>
    <mergeCell ref="H101:I101"/>
    <mergeCell ref="K101:L101"/>
    <mergeCell ref="P101:Q101"/>
    <mergeCell ref="R101:S101"/>
    <mergeCell ref="T101:U101"/>
    <mergeCell ref="C100:D100"/>
    <mergeCell ref="H100:I100"/>
    <mergeCell ref="K100:L100"/>
    <mergeCell ref="P100:Q100"/>
    <mergeCell ref="R100:S100"/>
    <mergeCell ref="T100:U100"/>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9:D109"/>
    <mergeCell ref="H109:I109"/>
    <mergeCell ref="K109:L109"/>
    <mergeCell ref="P109:Q109"/>
    <mergeCell ref="R109:S109"/>
    <mergeCell ref="T109:U109"/>
    <mergeCell ref="C108:D108"/>
    <mergeCell ref="H108:I108"/>
    <mergeCell ref="K108:L108"/>
    <mergeCell ref="P108:Q108"/>
    <mergeCell ref="R108:S108"/>
    <mergeCell ref="T108:U108"/>
    <mergeCell ref="C111:D111"/>
    <mergeCell ref="H111:I111"/>
    <mergeCell ref="K111:L111"/>
    <mergeCell ref="P111:Q111"/>
    <mergeCell ref="R111:S111"/>
    <mergeCell ref="T111:U111"/>
    <mergeCell ref="C110:D110"/>
    <mergeCell ref="H110:I110"/>
    <mergeCell ref="K110:L110"/>
    <mergeCell ref="P110:Q110"/>
    <mergeCell ref="R110:S110"/>
    <mergeCell ref="T110:U110"/>
    <mergeCell ref="C113:D113"/>
    <mergeCell ref="H113:I113"/>
    <mergeCell ref="K113:L113"/>
    <mergeCell ref="P113:Q113"/>
    <mergeCell ref="R113:S113"/>
    <mergeCell ref="T113:U113"/>
    <mergeCell ref="C112:D112"/>
    <mergeCell ref="H112:I112"/>
    <mergeCell ref="K112:L112"/>
    <mergeCell ref="P112:Q112"/>
    <mergeCell ref="R112:S112"/>
    <mergeCell ref="T112:U112"/>
    <mergeCell ref="C115:D115"/>
    <mergeCell ref="H115:I115"/>
    <mergeCell ref="K115:L115"/>
    <mergeCell ref="P115:Q115"/>
    <mergeCell ref="R115:S115"/>
    <mergeCell ref="T115:U115"/>
    <mergeCell ref="C114:D114"/>
    <mergeCell ref="H114:I114"/>
    <mergeCell ref="K114:L114"/>
    <mergeCell ref="P114:Q114"/>
    <mergeCell ref="R114:S114"/>
    <mergeCell ref="T114:U114"/>
    <mergeCell ref="C117:D117"/>
    <mergeCell ref="H117:I117"/>
    <mergeCell ref="K117:L117"/>
    <mergeCell ref="P117:Q117"/>
    <mergeCell ref="R117:S117"/>
    <mergeCell ref="T117:U117"/>
    <mergeCell ref="C116:D116"/>
    <mergeCell ref="H116:I116"/>
    <mergeCell ref="K116:L116"/>
    <mergeCell ref="P116:Q116"/>
    <mergeCell ref="R116:S116"/>
    <mergeCell ref="T116:U116"/>
    <mergeCell ref="C119:D119"/>
    <mergeCell ref="H119:I119"/>
    <mergeCell ref="K119:L119"/>
    <mergeCell ref="P119:Q119"/>
    <mergeCell ref="R119:S119"/>
    <mergeCell ref="T119:U119"/>
    <mergeCell ref="C118:D118"/>
    <mergeCell ref="H118:I118"/>
    <mergeCell ref="K118:L118"/>
    <mergeCell ref="P118:Q118"/>
    <mergeCell ref="R118:S118"/>
    <mergeCell ref="T118:U118"/>
  </mergeCells>
  <phoneticPr fontId="2"/>
  <conditionalFormatting sqref="G46">
    <cfRule type="cellIs" dxfId="47" priority="7" stopIfTrue="1" operator="equal">
      <formula>"買"</formula>
    </cfRule>
    <cfRule type="cellIs" dxfId="46" priority="8" stopIfTrue="1" operator="equal">
      <formula>"売"</formula>
    </cfRule>
  </conditionalFormatting>
  <conditionalFormatting sqref="G11 G14:G45 G47:G132">
    <cfRule type="cellIs" dxfId="45" priority="9" stopIfTrue="1" operator="equal">
      <formula>"買"</formula>
    </cfRule>
    <cfRule type="cellIs" dxfId="44" priority="10" stopIfTrue="1" operator="equal">
      <formula>"売"</formula>
    </cfRule>
  </conditionalFormatting>
  <conditionalFormatting sqref="G12">
    <cfRule type="cellIs" dxfId="43" priority="5" stopIfTrue="1" operator="equal">
      <formula>"買"</formula>
    </cfRule>
    <cfRule type="cellIs" dxfId="42" priority="6" stopIfTrue="1" operator="equal">
      <formula>"売"</formula>
    </cfRule>
  </conditionalFormatting>
  <conditionalFormatting sqref="G13">
    <cfRule type="cellIs" dxfId="41" priority="3" stopIfTrue="1" operator="equal">
      <formula>"買"</formula>
    </cfRule>
    <cfRule type="cellIs" dxfId="40" priority="4" stopIfTrue="1" operator="equal">
      <formula>"売"</formula>
    </cfRule>
  </conditionalFormatting>
  <conditionalFormatting sqref="G9:G10">
    <cfRule type="cellIs" dxfId="39" priority="1" stopIfTrue="1" operator="equal">
      <formula>"買"</formula>
    </cfRule>
    <cfRule type="cellIs" dxfId="38" priority="2" stopIfTrue="1" operator="equal">
      <formula>"売"</formula>
    </cfRule>
  </conditionalFormatting>
  <dataValidations count="1">
    <dataValidation type="list" allowBlank="1" showInputMessage="1" showErrorMessage="1" sqref="G9:G132" xr:uid="{1560506F-1A5F-4178-89FE-AA6DC742CD70}">
      <formula1>"買,売"</formula1>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754E5-3185-4C7E-BE92-FD10F923073A}">
  <sheetPr>
    <tabColor rgb="FFFFC000"/>
  </sheetPr>
  <dimension ref="A1:Q192"/>
  <sheetViews>
    <sheetView topLeftCell="A64" workbookViewId="0">
      <selection activeCell="A64" sqref="A64:A84"/>
    </sheetView>
  </sheetViews>
  <sheetFormatPr defaultRowHeight="14.4" x14ac:dyDescent="0.2"/>
  <cols>
    <col min="1" max="1" width="7.44140625" style="35" customWidth="1"/>
    <col min="2" max="2" width="8.109375" customWidth="1"/>
  </cols>
  <sheetData>
    <row r="1" spans="1:14" ht="14.4" customHeight="1" x14ac:dyDescent="0.2">
      <c r="A1" s="186" t="s">
        <v>136</v>
      </c>
      <c r="B1" s="145"/>
      <c r="C1" s="145"/>
      <c r="D1" s="145"/>
      <c r="E1" s="145"/>
      <c r="F1" s="145"/>
      <c r="G1" s="145"/>
      <c r="H1" s="145"/>
      <c r="I1" s="145"/>
      <c r="J1" s="145"/>
      <c r="K1" s="145"/>
      <c r="L1" s="145"/>
      <c r="M1" s="145"/>
      <c r="N1" s="145"/>
    </row>
    <row r="2" spans="1:14" ht="14.4" customHeight="1" x14ac:dyDescent="0.2">
      <c r="A2" s="186"/>
      <c r="B2" s="145"/>
      <c r="C2" s="145"/>
      <c r="D2" s="145"/>
      <c r="E2" s="145"/>
      <c r="F2" s="145"/>
      <c r="G2" s="145"/>
      <c r="H2" s="145"/>
      <c r="I2" s="145"/>
      <c r="J2" s="145"/>
      <c r="K2" s="145"/>
      <c r="L2" s="145"/>
      <c r="M2" s="145"/>
      <c r="N2" s="145"/>
    </row>
    <row r="3" spans="1:14" ht="14.4" customHeight="1" x14ac:dyDescent="0.2">
      <c r="A3" s="186"/>
      <c r="B3" s="145"/>
      <c r="C3" s="145"/>
      <c r="D3" s="145"/>
      <c r="E3" s="145"/>
      <c r="F3" s="145"/>
      <c r="G3" s="145"/>
      <c r="H3" s="145"/>
      <c r="I3" s="145"/>
      <c r="J3" s="145"/>
      <c r="K3" s="145"/>
      <c r="L3" s="145"/>
      <c r="M3" s="145"/>
      <c r="N3" s="145"/>
    </row>
    <row r="4" spans="1:14" ht="14.4" customHeight="1" x14ac:dyDescent="0.2">
      <c r="A4" s="186"/>
      <c r="B4" s="145"/>
      <c r="C4" s="145"/>
      <c r="D4" s="145"/>
      <c r="E4" s="145"/>
      <c r="F4" s="145"/>
      <c r="G4" s="145"/>
      <c r="H4" s="145"/>
      <c r="I4" s="145"/>
      <c r="J4" s="145"/>
      <c r="K4" s="145"/>
      <c r="L4" s="145"/>
      <c r="M4" s="145"/>
      <c r="N4" s="145"/>
    </row>
    <row r="5" spans="1:14" ht="14.4" customHeight="1" x14ac:dyDescent="0.2">
      <c r="A5" s="186"/>
      <c r="B5" s="145"/>
      <c r="C5" s="145"/>
      <c r="D5" s="145"/>
      <c r="E5" s="145"/>
      <c r="F5" s="145"/>
      <c r="G5" s="145"/>
      <c r="H5" s="145"/>
      <c r="I5" s="145"/>
      <c r="J5" s="145"/>
      <c r="K5" s="145"/>
      <c r="L5" s="145"/>
      <c r="M5" s="145"/>
      <c r="N5" s="145"/>
    </row>
    <row r="6" spans="1:14" ht="14.4" customHeight="1" x14ac:dyDescent="0.2">
      <c r="A6" s="186"/>
      <c r="B6" s="145"/>
      <c r="C6" s="145"/>
      <c r="D6" s="145"/>
      <c r="E6" s="145"/>
      <c r="F6" s="145"/>
      <c r="G6" s="145"/>
      <c r="H6" s="145"/>
      <c r="I6" s="145"/>
      <c r="J6" s="145"/>
      <c r="K6" s="145"/>
      <c r="L6" s="145"/>
      <c r="M6" s="145"/>
      <c r="N6" s="145"/>
    </row>
    <row r="7" spans="1:14" ht="14.4" customHeight="1" x14ac:dyDescent="0.2">
      <c r="A7" s="186"/>
      <c r="B7" s="145"/>
      <c r="C7" s="145"/>
      <c r="D7" s="145"/>
      <c r="E7" s="145"/>
      <c r="F7" s="145"/>
      <c r="G7" s="145"/>
      <c r="H7" s="145"/>
      <c r="I7" s="145"/>
      <c r="J7" s="145"/>
      <c r="K7" s="145"/>
      <c r="L7" s="145"/>
      <c r="M7" s="145"/>
      <c r="N7" s="145"/>
    </row>
    <row r="8" spans="1:14" ht="14.4" customHeight="1" x14ac:dyDescent="0.2">
      <c r="A8" s="186"/>
      <c r="B8" s="145"/>
      <c r="C8" s="145"/>
      <c r="D8" s="145"/>
      <c r="E8" s="145"/>
      <c r="F8" s="145"/>
      <c r="G8" s="145"/>
      <c r="H8" s="145"/>
      <c r="I8" s="145"/>
      <c r="J8" s="145"/>
      <c r="K8" s="145"/>
      <c r="L8" s="145"/>
      <c r="M8" s="145"/>
      <c r="N8" s="145"/>
    </row>
    <row r="9" spans="1:14" ht="14.4" customHeight="1" x14ac:dyDescent="0.2">
      <c r="A9" s="186"/>
      <c r="B9" s="145"/>
      <c r="C9" s="145"/>
      <c r="D9" s="145"/>
      <c r="E9" s="145"/>
      <c r="F9" s="145"/>
      <c r="G9" s="145"/>
      <c r="H9" s="145"/>
      <c r="I9" s="145"/>
      <c r="J9" s="145"/>
      <c r="K9" s="145"/>
      <c r="L9" s="145"/>
      <c r="M9" s="145"/>
      <c r="N9" s="145"/>
    </row>
    <row r="10" spans="1:14" ht="14.4" customHeight="1" x14ac:dyDescent="0.2">
      <c r="A10" s="186"/>
      <c r="B10" s="145"/>
      <c r="C10" s="145"/>
      <c r="D10" s="145"/>
      <c r="E10" s="145"/>
      <c r="F10" s="145"/>
      <c r="G10" s="145"/>
      <c r="H10" s="145"/>
      <c r="I10" s="145"/>
      <c r="J10" s="145"/>
      <c r="K10" s="145"/>
      <c r="L10" s="145"/>
      <c r="M10" s="145"/>
      <c r="N10" s="145"/>
    </row>
    <row r="11" spans="1:14" ht="14.4" customHeight="1" x14ac:dyDescent="0.2">
      <c r="A11" s="186"/>
      <c r="B11" s="145"/>
      <c r="C11" s="145"/>
      <c r="D11" s="145"/>
      <c r="E11" s="145"/>
      <c r="F11" s="145"/>
      <c r="G11" s="145"/>
      <c r="H11" s="145"/>
      <c r="I11" s="145"/>
      <c r="J11" s="145"/>
      <c r="K11" s="145"/>
      <c r="L11" s="145"/>
      <c r="M11" s="145"/>
      <c r="N11" s="145"/>
    </row>
    <row r="12" spans="1:14" ht="14.4" customHeight="1" x14ac:dyDescent="0.2">
      <c r="A12" s="186"/>
      <c r="B12" s="145"/>
      <c r="C12" s="145"/>
      <c r="D12" s="145"/>
      <c r="E12" s="145"/>
      <c r="F12" s="145"/>
      <c r="G12" s="145"/>
      <c r="H12" s="145"/>
      <c r="I12" s="145"/>
      <c r="J12" s="145"/>
      <c r="K12" s="145"/>
      <c r="L12" s="145"/>
      <c r="M12" s="145"/>
      <c r="N12" s="145"/>
    </row>
    <row r="13" spans="1:14" ht="14.4" customHeight="1" x14ac:dyDescent="0.2">
      <c r="A13" s="186"/>
      <c r="B13" s="145"/>
      <c r="C13" s="145"/>
      <c r="D13" s="145"/>
      <c r="E13" s="145"/>
      <c r="F13" s="145"/>
      <c r="G13" s="145"/>
      <c r="H13" s="145"/>
      <c r="I13" s="145"/>
      <c r="J13" s="145"/>
      <c r="K13" s="145"/>
      <c r="L13" s="145"/>
      <c r="M13" s="145"/>
      <c r="N13" s="145"/>
    </row>
    <row r="14" spans="1:14" ht="14.4" customHeight="1" x14ac:dyDescent="0.2">
      <c r="A14" s="186"/>
      <c r="B14" s="145"/>
      <c r="C14" s="145"/>
      <c r="D14" s="145"/>
      <c r="E14" s="145"/>
      <c r="F14" s="145"/>
      <c r="G14" s="145"/>
      <c r="H14" s="145"/>
      <c r="I14" s="145"/>
      <c r="J14" s="145"/>
      <c r="K14" s="145"/>
      <c r="L14" s="145"/>
      <c r="M14" s="145"/>
      <c r="N14" s="145"/>
    </row>
    <row r="15" spans="1:14" ht="14.4" customHeight="1" x14ac:dyDescent="0.2">
      <c r="A15" s="186"/>
      <c r="B15" s="145"/>
      <c r="C15" s="145"/>
      <c r="D15" s="145"/>
      <c r="E15" s="145"/>
      <c r="F15" s="145"/>
      <c r="G15" s="145"/>
      <c r="H15" s="145"/>
      <c r="I15" s="145"/>
      <c r="J15" s="145"/>
      <c r="K15" s="145"/>
      <c r="L15" s="145"/>
      <c r="M15" s="145"/>
      <c r="N15" s="145"/>
    </row>
    <row r="16" spans="1:14" ht="14.4" customHeight="1" x14ac:dyDescent="0.2">
      <c r="A16" s="186"/>
      <c r="B16" s="145"/>
      <c r="C16" s="145"/>
      <c r="D16" s="145"/>
      <c r="E16" s="145"/>
      <c r="F16" s="145"/>
      <c r="G16" s="145"/>
      <c r="H16" s="145"/>
      <c r="I16" s="145"/>
      <c r="J16" s="145"/>
      <c r="K16" s="145"/>
      <c r="L16" s="145"/>
      <c r="M16" s="145"/>
      <c r="N16" s="145"/>
    </row>
    <row r="17" spans="1:14" ht="14.4" customHeight="1" x14ac:dyDescent="0.2">
      <c r="A17" s="186"/>
      <c r="B17" s="145"/>
      <c r="C17" s="145"/>
      <c r="D17" s="145"/>
      <c r="E17" s="145"/>
      <c r="F17" s="145"/>
      <c r="G17" s="145"/>
      <c r="H17" s="145"/>
      <c r="I17" s="145"/>
      <c r="J17" s="145"/>
      <c r="K17" s="145"/>
      <c r="L17" s="145"/>
      <c r="M17" s="145"/>
      <c r="N17" s="145"/>
    </row>
    <row r="18" spans="1:14" ht="14.4" customHeight="1" x14ac:dyDescent="0.2">
      <c r="A18" s="186"/>
      <c r="B18" s="145"/>
      <c r="C18" s="145"/>
      <c r="D18" s="145"/>
      <c r="E18" s="145"/>
      <c r="F18" s="145"/>
      <c r="G18" s="145"/>
      <c r="H18" s="145"/>
      <c r="I18" s="145"/>
      <c r="J18" s="145"/>
      <c r="K18" s="145"/>
      <c r="L18" s="145"/>
      <c r="M18" s="145"/>
      <c r="N18" s="145"/>
    </row>
    <row r="19" spans="1:14" ht="14.4" customHeight="1" x14ac:dyDescent="0.2">
      <c r="A19" s="186"/>
      <c r="B19" s="145"/>
      <c r="C19" s="145"/>
      <c r="D19" s="145"/>
      <c r="E19" s="145"/>
      <c r="F19" s="145"/>
      <c r="G19" s="145"/>
      <c r="H19" s="145"/>
      <c r="I19" s="145"/>
      <c r="J19" s="145"/>
      <c r="K19" s="145"/>
      <c r="L19" s="145"/>
      <c r="M19" s="145"/>
      <c r="N19" s="145"/>
    </row>
    <row r="20" spans="1:14" ht="14.4" customHeight="1" x14ac:dyDescent="0.2">
      <c r="A20" s="186"/>
      <c r="B20" s="145"/>
      <c r="C20" s="145"/>
      <c r="D20" s="145"/>
      <c r="E20" s="145"/>
      <c r="F20" s="145"/>
      <c r="G20" s="145"/>
      <c r="H20" s="145"/>
      <c r="I20" s="145"/>
      <c r="J20" s="145"/>
      <c r="K20" s="145"/>
      <c r="L20" s="145"/>
      <c r="M20" s="145"/>
      <c r="N20" s="145"/>
    </row>
    <row r="21" spans="1:14" ht="43.8" customHeight="1" x14ac:dyDescent="0.2">
      <c r="A21" s="186"/>
      <c r="B21" s="145"/>
      <c r="C21" s="145"/>
      <c r="D21" s="145"/>
      <c r="E21" s="145"/>
      <c r="F21" s="145"/>
      <c r="G21" s="145"/>
      <c r="H21" s="145"/>
      <c r="I21" s="145"/>
      <c r="J21" s="145"/>
      <c r="K21" s="145"/>
      <c r="L21" s="145"/>
      <c r="M21" s="145"/>
      <c r="N21" s="145"/>
    </row>
    <row r="22" spans="1:14" ht="13.2" x14ac:dyDescent="0.2">
      <c r="A22" s="186" t="s">
        <v>137</v>
      </c>
      <c r="B22" s="145"/>
      <c r="C22" s="145"/>
      <c r="D22" s="145"/>
      <c r="E22" s="145"/>
      <c r="F22" s="145"/>
      <c r="G22" s="145"/>
      <c r="H22" s="145"/>
      <c r="I22" s="145"/>
      <c r="J22" s="145"/>
      <c r="K22" s="145"/>
      <c r="L22" s="145"/>
      <c r="M22" s="145"/>
      <c r="N22" s="145"/>
    </row>
    <row r="23" spans="1:14" ht="13.2" x14ac:dyDescent="0.2">
      <c r="A23" s="186"/>
      <c r="B23" s="145"/>
      <c r="C23" s="145"/>
      <c r="D23" s="145"/>
      <c r="E23" s="145"/>
      <c r="F23" s="145"/>
      <c r="G23" s="145"/>
      <c r="H23" s="145"/>
      <c r="I23" s="145"/>
      <c r="J23" s="145"/>
      <c r="K23" s="145"/>
      <c r="L23" s="145"/>
      <c r="M23" s="145"/>
      <c r="N23" s="145"/>
    </row>
    <row r="24" spans="1:14" ht="13.2" x14ac:dyDescent="0.2">
      <c r="A24" s="186"/>
      <c r="B24" s="145"/>
      <c r="C24" s="145"/>
      <c r="D24" s="145"/>
      <c r="E24" s="145"/>
      <c r="F24" s="145"/>
      <c r="G24" s="145"/>
      <c r="H24" s="145"/>
      <c r="I24" s="145"/>
      <c r="J24" s="145"/>
      <c r="K24" s="145"/>
      <c r="L24" s="145"/>
      <c r="M24" s="145"/>
      <c r="N24" s="145"/>
    </row>
    <row r="25" spans="1:14" ht="13.2" x14ac:dyDescent="0.2">
      <c r="A25" s="186"/>
      <c r="B25" s="145"/>
      <c r="C25" s="145"/>
      <c r="D25" s="145"/>
      <c r="E25" s="145"/>
      <c r="F25" s="145"/>
      <c r="G25" s="145"/>
      <c r="H25" s="145"/>
      <c r="I25" s="145"/>
      <c r="J25" s="145"/>
      <c r="K25" s="145"/>
      <c r="L25" s="145"/>
      <c r="M25" s="145"/>
      <c r="N25" s="145"/>
    </row>
    <row r="26" spans="1:14" ht="13.2" x14ac:dyDescent="0.2">
      <c r="A26" s="186"/>
      <c r="B26" s="145"/>
      <c r="C26" s="145"/>
      <c r="D26" s="145"/>
      <c r="E26" s="145"/>
      <c r="F26" s="145"/>
      <c r="G26" s="145"/>
      <c r="H26" s="145"/>
      <c r="I26" s="145"/>
      <c r="J26" s="145"/>
      <c r="K26" s="145"/>
      <c r="L26" s="145"/>
      <c r="M26" s="145"/>
      <c r="N26" s="145"/>
    </row>
    <row r="27" spans="1:14" ht="13.2" x14ac:dyDescent="0.2">
      <c r="A27" s="186"/>
      <c r="B27" s="145"/>
      <c r="C27" s="145"/>
      <c r="D27" s="145"/>
      <c r="E27" s="145"/>
      <c r="F27" s="145"/>
      <c r="G27" s="145"/>
      <c r="H27" s="145"/>
      <c r="I27" s="145"/>
      <c r="J27" s="145"/>
      <c r="K27" s="145"/>
      <c r="L27" s="145"/>
      <c r="M27" s="145"/>
      <c r="N27" s="145"/>
    </row>
    <row r="28" spans="1:14" ht="13.2" x14ac:dyDescent="0.2">
      <c r="A28" s="186"/>
      <c r="B28" s="145"/>
      <c r="C28" s="145"/>
      <c r="D28" s="145"/>
      <c r="E28" s="145"/>
      <c r="F28" s="145"/>
      <c r="G28" s="145"/>
      <c r="H28" s="145"/>
      <c r="I28" s="145"/>
      <c r="J28" s="145"/>
      <c r="K28" s="145"/>
      <c r="L28" s="145"/>
      <c r="M28" s="145"/>
      <c r="N28" s="145"/>
    </row>
    <row r="29" spans="1:14" ht="13.2" x14ac:dyDescent="0.2">
      <c r="A29" s="186"/>
      <c r="B29" s="145"/>
      <c r="C29" s="145"/>
      <c r="D29" s="145"/>
      <c r="E29" s="145"/>
      <c r="F29" s="145"/>
      <c r="G29" s="145"/>
      <c r="H29" s="145"/>
      <c r="I29" s="145"/>
      <c r="J29" s="145"/>
      <c r="K29" s="145"/>
      <c r="L29" s="145"/>
      <c r="M29" s="145"/>
      <c r="N29" s="145"/>
    </row>
    <row r="30" spans="1:14" ht="13.2" x14ac:dyDescent="0.2">
      <c r="A30" s="186"/>
      <c r="B30" s="145"/>
      <c r="C30" s="145"/>
      <c r="D30" s="145"/>
      <c r="E30" s="145"/>
      <c r="F30" s="145"/>
      <c r="G30" s="145"/>
      <c r="H30" s="145"/>
      <c r="I30" s="145"/>
      <c r="J30" s="145"/>
      <c r="K30" s="145"/>
      <c r="L30" s="145"/>
      <c r="M30" s="145"/>
      <c r="N30" s="145"/>
    </row>
    <row r="31" spans="1:14" ht="13.2" x14ac:dyDescent="0.2">
      <c r="A31" s="186"/>
      <c r="B31" s="145"/>
      <c r="C31" s="145"/>
      <c r="D31" s="145"/>
      <c r="E31" s="145"/>
      <c r="F31" s="145"/>
      <c r="G31" s="145"/>
      <c r="H31" s="145"/>
      <c r="I31" s="145"/>
      <c r="J31" s="145"/>
      <c r="K31" s="145"/>
      <c r="L31" s="145"/>
      <c r="M31" s="145"/>
      <c r="N31" s="145"/>
    </row>
    <row r="32" spans="1:14" ht="13.2" x14ac:dyDescent="0.2">
      <c r="A32" s="186"/>
      <c r="B32" s="145"/>
      <c r="C32" s="145"/>
      <c r="D32" s="145"/>
      <c r="E32" s="145"/>
      <c r="F32" s="145"/>
      <c r="G32" s="145"/>
      <c r="H32" s="145"/>
      <c r="I32" s="145"/>
      <c r="J32" s="145"/>
      <c r="K32" s="145"/>
      <c r="L32" s="145"/>
      <c r="M32" s="145"/>
      <c r="N32" s="145"/>
    </row>
    <row r="33" spans="1:17" ht="13.2" x14ac:dyDescent="0.2">
      <c r="A33" s="186"/>
      <c r="B33" s="145"/>
      <c r="C33" s="145"/>
      <c r="D33" s="145"/>
      <c r="E33" s="145"/>
      <c r="F33" s="145"/>
      <c r="G33" s="145"/>
      <c r="H33" s="145"/>
      <c r="I33" s="145"/>
      <c r="J33" s="145"/>
      <c r="K33" s="145"/>
      <c r="L33" s="145"/>
      <c r="M33" s="145"/>
      <c r="N33" s="145"/>
    </row>
    <row r="34" spans="1:17" ht="13.2" x14ac:dyDescent="0.2">
      <c r="A34" s="186"/>
      <c r="B34" s="145"/>
      <c r="C34" s="145"/>
      <c r="D34" s="145"/>
      <c r="E34" s="145"/>
      <c r="F34" s="145"/>
      <c r="G34" s="145"/>
      <c r="H34" s="145"/>
      <c r="I34" s="145"/>
      <c r="J34" s="145"/>
      <c r="K34" s="145"/>
      <c r="L34" s="145"/>
      <c r="M34" s="145"/>
      <c r="N34" s="145"/>
    </row>
    <row r="35" spans="1:17" ht="13.2" x14ac:dyDescent="0.2">
      <c r="A35" s="186"/>
      <c r="B35" s="145"/>
      <c r="C35" s="145"/>
      <c r="D35" s="145"/>
      <c r="E35" s="145"/>
      <c r="F35" s="145"/>
      <c r="G35" s="145"/>
      <c r="H35" s="145"/>
      <c r="I35" s="145"/>
      <c r="J35" s="145"/>
      <c r="K35" s="145"/>
      <c r="L35" s="145"/>
      <c r="M35" s="145"/>
      <c r="N35" s="145"/>
    </row>
    <row r="36" spans="1:17" ht="13.2" x14ac:dyDescent="0.2">
      <c r="A36" s="186"/>
      <c r="B36" s="145"/>
      <c r="C36" s="145"/>
      <c r="D36" s="145"/>
      <c r="E36" s="145"/>
      <c r="F36" s="145"/>
      <c r="G36" s="145"/>
      <c r="H36" s="145"/>
      <c r="I36" s="145"/>
      <c r="J36" s="145"/>
      <c r="K36" s="145"/>
      <c r="L36" s="145"/>
      <c r="M36" s="145"/>
      <c r="N36" s="145"/>
    </row>
    <row r="37" spans="1:17" ht="13.2" x14ac:dyDescent="0.2">
      <c r="A37" s="186"/>
      <c r="B37" s="145"/>
      <c r="C37" s="145"/>
      <c r="D37" s="145"/>
      <c r="E37" s="145"/>
      <c r="F37" s="145"/>
      <c r="G37" s="145"/>
      <c r="H37" s="145"/>
      <c r="I37" s="145"/>
      <c r="J37" s="145"/>
      <c r="K37" s="145"/>
      <c r="L37" s="145"/>
      <c r="M37" s="145"/>
      <c r="N37" s="145"/>
      <c r="Q37" s="140" t="s">
        <v>138</v>
      </c>
    </row>
    <row r="38" spans="1:17" ht="13.2" x14ac:dyDescent="0.2">
      <c r="A38" s="186"/>
      <c r="B38" s="145"/>
      <c r="C38" s="145"/>
      <c r="D38" s="145"/>
      <c r="E38" s="145"/>
      <c r="F38" s="145"/>
      <c r="G38" s="145"/>
      <c r="H38" s="145"/>
      <c r="I38" s="145"/>
      <c r="J38" s="145"/>
      <c r="K38" s="145"/>
      <c r="L38" s="145"/>
      <c r="M38" s="145"/>
      <c r="N38" s="145"/>
      <c r="Q38" s="59" t="s">
        <v>139</v>
      </c>
    </row>
    <row r="39" spans="1:17" ht="13.2" x14ac:dyDescent="0.2">
      <c r="A39" s="186"/>
      <c r="B39" s="145"/>
      <c r="C39" s="145"/>
      <c r="D39" s="145"/>
      <c r="E39" s="145"/>
      <c r="F39" s="145"/>
      <c r="G39" s="145"/>
      <c r="H39" s="145"/>
      <c r="I39" s="145"/>
      <c r="J39" s="145"/>
      <c r="K39" s="145"/>
      <c r="L39" s="145"/>
      <c r="M39" s="145"/>
      <c r="N39" s="145"/>
    </row>
    <row r="40" spans="1:17" ht="13.2" x14ac:dyDescent="0.2">
      <c r="A40" s="186"/>
      <c r="B40" s="145"/>
      <c r="C40" s="145"/>
      <c r="D40" s="145"/>
      <c r="E40" s="145"/>
      <c r="F40" s="145"/>
      <c r="G40" s="145"/>
      <c r="H40" s="145"/>
      <c r="I40" s="145"/>
      <c r="J40" s="145"/>
      <c r="K40" s="145"/>
      <c r="L40" s="145"/>
      <c r="M40" s="145"/>
      <c r="N40" s="145"/>
    </row>
    <row r="41" spans="1:17" ht="13.2" x14ac:dyDescent="0.2">
      <c r="A41" s="186"/>
      <c r="B41" s="145"/>
      <c r="C41" s="145"/>
      <c r="D41" s="145"/>
      <c r="E41" s="145"/>
      <c r="F41" s="145"/>
      <c r="G41" s="145"/>
      <c r="H41" s="145"/>
      <c r="I41" s="145"/>
      <c r="J41" s="145"/>
      <c r="K41" s="145"/>
      <c r="L41" s="145"/>
      <c r="M41" s="145"/>
      <c r="N41" s="145"/>
    </row>
    <row r="42" spans="1:17" ht="63.6" customHeight="1" x14ac:dyDescent="0.2">
      <c r="A42" s="186"/>
      <c r="B42" s="145"/>
      <c r="C42" s="145"/>
      <c r="D42" s="145"/>
      <c r="E42" s="145"/>
      <c r="F42" s="145"/>
      <c r="G42" s="145"/>
      <c r="H42" s="145"/>
      <c r="I42" s="145"/>
      <c r="J42" s="145"/>
      <c r="K42" s="145"/>
      <c r="L42" s="145"/>
      <c r="M42" s="145"/>
      <c r="N42" s="145"/>
    </row>
    <row r="43" spans="1:17" ht="13.2" x14ac:dyDescent="0.2">
      <c r="A43" s="187" t="s">
        <v>154</v>
      </c>
      <c r="B43" s="145"/>
      <c r="C43" s="145"/>
      <c r="D43" s="145"/>
      <c r="E43" s="145"/>
      <c r="F43" s="145"/>
      <c r="G43" s="145"/>
      <c r="H43" s="145"/>
      <c r="I43" s="145"/>
      <c r="J43" s="145"/>
      <c r="K43" s="145"/>
      <c r="L43" s="145"/>
      <c r="M43" s="145"/>
      <c r="N43" s="145"/>
    </row>
    <row r="44" spans="1:17" ht="13.2" x14ac:dyDescent="0.2">
      <c r="A44" s="186"/>
      <c r="B44" s="145"/>
      <c r="C44" s="145"/>
      <c r="D44" s="145"/>
      <c r="E44" s="145"/>
      <c r="F44" s="145"/>
      <c r="G44" s="145"/>
      <c r="H44" s="145"/>
      <c r="I44" s="145"/>
      <c r="J44" s="145"/>
      <c r="K44" s="145"/>
      <c r="L44" s="145"/>
      <c r="M44" s="145"/>
      <c r="N44" s="145"/>
    </row>
    <row r="45" spans="1:17" ht="13.2" x14ac:dyDescent="0.2">
      <c r="A45" s="186"/>
      <c r="B45" s="145"/>
      <c r="C45" s="145"/>
      <c r="D45" s="145"/>
      <c r="E45" s="145"/>
      <c r="F45" s="145"/>
      <c r="G45" s="145"/>
      <c r="H45" s="145"/>
      <c r="I45" s="145"/>
      <c r="J45" s="145"/>
      <c r="K45" s="145"/>
      <c r="L45" s="145"/>
      <c r="M45" s="145"/>
      <c r="N45" s="145"/>
    </row>
    <row r="46" spans="1:17" ht="13.2" x14ac:dyDescent="0.2">
      <c r="A46" s="186"/>
      <c r="B46" s="145"/>
      <c r="C46" s="145"/>
      <c r="D46" s="145"/>
      <c r="E46" s="145"/>
      <c r="F46" s="145"/>
      <c r="G46" s="145"/>
      <c r="H46" s="145"/>
      <c r="I46" s="145"/>
      <c r="J46" s="145"/>
      <c r="K46" s="145"/>
      <c r="L46" s="145"/>
      <c r="M46" s="145"/>
      <c r="N46" s="145"/>
    </row>
    <row r="47" spans="1:17" ht="13.2" x14ac:dyDescent="0.2">
      <c r="A47" s="186"/>
      <c r="B47" s="145"/>
      <c r="C47" s="145"/>
      <c r="D47" s="145"/>
      <c r="E47" s="145"/>
      <c r="F47" s="145"/>
      <c r="G47" s="145"/>
      <c r="H47" s="145"/>
      <c r="I47" s="145"/>
      <c r="J47" s="145"/>
      <c r="K47" s="145"/>
      <c r="L47" s="145"/>
      <c r="M47" s="145"/>
      <c r="N47" s="145"/>
    </row>
    <row r="48" spans="1:17" ht="13.2" x14ac:dyDescent="0.2">
      <c r="A48" s="186"/>
      <c r="B48" s="145"/>
      <c r="C48" s="145"/>
      <c r="D48" s="145"/>
      <c r="E48" s="145"/>
      <c r="F48" s="145"/>
      <c r="G48" s="145"/>
      <c r="H48" s="145"/>
      <c r="I48" s="145"/>
      <c r="J48" s="145"/>
      <c r="K48" s="145"/>
      <c r="L48" s="145"/>
      <c r="M48" s="145"/>
      <c r="N48" s="145"/>
    </row>
    <row r="49" spans="1:14" ht="13.2" x14ac:dyDescent="0.2">
      <c r="A49" s="186"/>
      <c r="B49" s="145"/>
      <c r="C49" s="145"/>
      <c r="D49" s="145"/>
      <c r="E49" s="145"/>
      <c r="F49" s="145"/>
      <c r="G49" s="145"/>
      <c r="H49" s="145"/>
      <c r="I49" s="145"/>
      <c r="J49" s="145"/>
      <c r="K49" s="145"/>
      <c r="L49" s="145"/>
      <c r="M49" s="145"/>
      <c r="N49" s="145"/>
    </row>
    <row r="50" spans="1:14" ht="13.2" x14ac:dyDescent="0.2">
      <c r="A50" s="186"/>
      <c r="B50" s="145"/>
      <c r="C50" s="145"/>
      <c r="D50" s="145"/>
      <c r="E50" s="145"/>
      <c r="F50" s="145"/>
      <c r="G50" s="145"/>
      <c r="H50" s="145"/>
      <c r="I50" s="145"/>
      <c r="J50" s="145"/>
      <c r="K50" s="145"/>
      <c r="L50" s="145"/>
      <c r="M50" s="145"/>
      <c r="N50" s="145"/>
    </row>
    <row r="51" spans="1:14" ht="13.2" x14ac:dyDescent="0.2">
      <c r="A51" s="186"/>
      <c r="B51" s="145"/>
      <c r="C51" s="145"/>
      <c r="D51" s="145"/>
      <c r="E51" s="145"/>
      <c r="F51" s="145"/>
      <c r="G51" s="145"/>
      <c r="H51" s="145"/>
      <c r="I51" s="145"/>
      <c r="J51" s="145"/>
      <c r="K51" s="145"/>
      <c r="L51" s="145"/>
      <c r="M51" s="145"/>
      <c r="N51" s="145"/>
    </row>
    <row r="52" spans="1:14" ht="13.2" x14ac:dyDescent="0.2">
      <c r="A52" s="186"/>
      <c r="B52" s="145"/>
      <c r="C52" s="145"/>
      <c r="D52" s="145"/>
      <c r="E52" s="145"/>
      <c r="F52" s="145"/>
      <c r="G52" s="145"/>
      <c r="H52" s="145"/>
      <c r="I52" s="145"/>
      <c r="J52" s="145"/>
      <c r="K52" s="145"/>
      <c r="L52" s="145"/>
      <c r="M52" s="145"/>
      <c r="N52" s="145"/>
    </row>
    <row r="53" spans="1:14" ht="13.2" x14ac:dyDescent="0.2">
      <c r="A53" s="186"/>
      <c r="B53" s="145"/>
      <c r="C53" s="145"/>
      <c r="D53" s="145"/>
      <c r="E53" s="145"/>
      <c r="F53" s="145"/>
      <c r="G53" s="145"/>
      <c r="H53" s="145"/>
      <c r="I53" s="145"/>
      <c r="J53" s="145"/>
      <c r="K53" s="145"/>
      <c r="L53" s="145"/>
      <c r="M53" s="145"/>
      <c r="N53" s="145"/>
    </row>
    <row r="54" spans="1:14" ht="13.2" x14ac:dyDescent="0.2">
      <c r="A54" s="186"/>
      <c r="B54" s="145"/>
      <c r="C54" s="145"/>
      <c r="D54" s="145"/>
      <c r="E54" s="145"/>
      <c r="F54" s="145"/>
      <c r="G54" s="145"/>
      <c r="H54" s="145"/>
      <c r="I54" s="145"/>
      <c r="J54" s="145"/>
      <c r="K54" s="145"/>
      <c r="L54" s="145"/>
      <c r="M54" s="145"/>
      <c r="N54" s="145"/>
    </row>
    <row r="55" spans="1:14" ht="13.2" x14ac:dyDescent="0.2">
      <c r="A55" s="186"/>
      <c r="B55" s="145"/>
      <c r="C55" s="145"/>
      <c r="D55" s="145"/>
      <c r="E55" s="145"/>
      <c r="F55" s="145"/>
      <c r="G55" s="145"/>
      <c r="H55" s="145"/>
      <c r="I55" s="145"/>
      <c r="J55" s="145"/>
      <c r="K55" s="145"/>
      <c r="L55" s="145"/>
      <c r="M55" s="145"/>
      <c r="N55" s="145"/>
    </row>
    <row r="56" spans="1:14" ht="13.2" x14ac:dyDescent="0.2">
      <c r="A56" s="186"/>
      <c r="B56" s="145"/>
      <c r="C56" s="145"/>
      <c r="D56" s="145"/>
      <c r="E56" s="145"/>
      <c r="F56" s="145"/>
      <c r="G56" s="145"/>
      <c r="H56" s="145"/>
      <c r="I56" s="145"/>
      <c r="J56" s="145"/>
      <c r="K56" s="145"/>
      <c r="L56" s="145"/>
      <c r="M56" s="145"/>
      <c r="N56" s="145"/>
    </row>
    <row r="57" spans="1:14" ht="13.2" x14ac:dyDescent="0.2">
      <c r="A57" s="186"/>
      <c r="B57" s="145"/>
      <c r="C57" s="145"/>
      <c r="D57" s="145"/>
      <c r="E57" s="145"/>
      <c r="F57" s="145"/>
      <c r="G57" s="145"/>
      <c r="H57" s="145"/>
      <c r="I57" s="145"/>
      <c r="J57" s="145"/>
      <c r="K57" s="145"/>
      <c r="L57" s="145"/>
      <c r="M57" s="145"/>
      <c r="N57" s="145"/>
    </row>
    <row r="58" spans="1:14" ht="13.2" x14ac:dyDescent="0.2">
      <c r="A58" s="186"/>
      <c r="B58" s="145"/>
      <c r="C58" s="145"/>
      <c r="D58" s="145"/>
      <c r="E58" s="145"/>
      <c r="F58" s="145"/>
      <c r="G58" s="145"/>
      <c r="H58" s="145"/>
      <c r="I58" s="145"/>
      <c r="J58" s="145"/>
      <c r="K58" s="145"/>
      <c r="L58" s="145"/>
      <c r="M58" s="145"/>
      <c r="N58" s="145"/>
    </row>
    <row r="59" spans="1:14" ht="13.2" x14ac:dyDescent="0.2">
      <c r="A59" s="186"/>
      <c r="B59" s="145"/>
      <c r="C59" s="145"/>
      <c r="D59" s="145"/>
      <c r="E59" s="145"/>
      <c r="F59" s="145"/>
      <c r="G59" s="145"/>
      <c r="H59" s="145"/>
      <c r="I59" s="145"/>
      <c r="J59" s="145"/>
      <c r="K59" s="145"/>
      <c r="L59" s="145"/>
      <c r="M59" s="145"/>
      <c r="N59" s="145"/>
    </row>
    <row r="60" spans="1:14" ht="13.2" x14ac:dyDescent="0.2">
      <c r="A60" s="186"/>
      <c r="B60" s="145"/>
      <c r="C60" s="145"/>
      <c r="D60" s="145"/>
      <c r="E60" s="145"/>
      <c r="F60" s="145"/>
      <c r="G60" s="145"/>
      <c r="H60" s="145"/>
      <c r="I60" s="145"/>
      <c r="J60" s="145"/>
      <c r="K60" s="145"/>
      <c r="L60" s="145"/>
      <c r="M60" s="145"/>
      <c r="N60" s="145"/>
    </row>
    <row r="61" spans="1:14" ht="13.2" x14ac:dyDescent="0.2">
      <c r="A61" s="186"/>
      <c r="B61" s="145"/>
      <c r="C61" s="145"/>
      <c r="D61" s="145"/>
      <c r="E61" s="145"/>
      <c r="F61" s="145"/>
      <c r="G61" s="145"/>
      <c r="H61" s="145"/>
      <c r="I61" s="145"/>
      <c r="J61" s="145"/>
      <c r="K61" s="145"/>
      <c r="L61" s="145"/>
      <c r="M61" s="145"/>
      <c r="N61" s="145"/>
    </row>
    <row r="62" spans="1:14" ht="13.2" x14ac:dyDescent="0.2">
      <c r="A62" s="186"/>
      <c r="B62" s="145"/>
      <c r="C62" s="145"/>
      <c r="D62" s="145"/>
      <c r="E62" s="145"/>
      <c r="F62" s="145"/>
      <c r="G62" s="145"/>
      <c r="H62" s="145"/>
      <c r="I62" s="145"/>
      <c r="J62" s="145"/>
      <c r="K62" s="145"/>
      <c r="L62" s="145"/>
      <c r="M62" s="145"/>
      <c r="N62" s="145"/>
    </row>
    <row r="63" spans="1:14" ht="70.2" customHeight="1" x14ac:dyDescent="0.2">
      <c r="A63" s="186"/>
      <c r="B63" s="145"/>
      <c r="C63" s="145"/>
      <c r="D63" s="145"/>
      <c r="E63" s="145"/>
      <c r="F63" s="145"/>
      <c r="G63" s="145"/>
      <c r="H63" s="145"/>
      <c r="I63" s="145"/>
      <c r="J63" s="145"/>
      <c r="K63" s="145"/>
      <c r="L63" s="145"/>
      <c r="M63" s="145"/>
      <c r="N63" s="145"/>
    </row>
    <row r="64" spans="1:14" ht="13.2" x14ac:dyDescent="0.2">
      <c r="A64" s="187" t="s">
        <v>153</v>
      </c>
      <c r="B64" s="145"/>
      <c r="C64" s="145"/>
      <c r="D64" s="145"/>
      <c r="E64" s="145"/>
      <c r="F64" s="145"/>
      <c r="G64" s="145"/>
      <c r="H64" s="145"/>
      <c r="I64" s="145"/>
      <c r="J64" s="145"/>
      <c r="K64" s="145"/>
      <c r="L64" s="145"/>
      <c r="M64" s="145"/>
      <c r="N64" s="145"/>
    </row>
    <row r="65" spans="1:14" ht="13.2" x14ac:dyDescent="0.2">
      <c r="A65" s="186"/>
      <c r="B65" s="145"/>
      <c r="C65" s="145"/>
      <c r="D65" s="145"/>
      <c r="E65" s="145"/>
      <c r="F65" s="145"/>
      <c r="G65" s="145"/>
      <c r="H65" s="145"/>
      <c r="I65" s="145"/>
      <c r="J65" s="145"/>
      <c r="K65" s="145"/>
      <c r="L65" s="145"/>
      <c r="M65" s="145"/>
      <c r="N65" s="145"/>
    </row>
    <row r="66" spans="1:14" ht="13.2" x14ac:dyDescent="0.2">
      <c r="A66" s="186"/>
      <c r="B66" s="145"/>
      <c r="C66" s="145"/>
      <c r="D66" s="145"/>
      <c r="E66" s="145"/>
      <c r="F66" s="145"/>
      <c r="G66" s="145"/>
      <c r="H66" s="145"/>
      <c r="I66" s="145"/>
      <c r="J66" s="145"/>
      <c r="K66" s="145"/>
      <c r="L66" s="145"/>
      <c r="M66" s="145"/>
      <c r="N66" s="145"/>
    </row>
    <row r="67" spans="1:14" ht="13.2" x14ac:dyDescent="0.2">
      <c r="A67" s="186"/>
      <c r="B67" s="145"/>
      <c r="C67" s="145"/>
      <c r="D67" s="145"/>
      <c r="E67" s="145"/>
      <c r="F67" s="145"/>
      <c r="G67" s="145"/>
      <c r="H67" s="145"/>
      <c r="I67" s="145"/>
      <c r="J67" s="145"/>
      <c r="K67" s="145"/>
      <c r="L67" s="145"/>
      <c r="M67" s="145"/>
      <c r="N67" s="145"/>
    </row>
    <row r="68" spans="1:14" ht="13.2" x14ac:dyDescent="0.2">
      <c r="A68" s="186"/>
      <c r="B68" s="145"/>
      <c r="C68" s="145"/>
      <c r="D68" s="145"/>
      <c r="E68" s="145"/>
      <c r="F68" s="145"/>
      <c r="G68" s="145"/>
      <c r="H68" s="145"/>
      <c r="I68" s="145"/>
      <c r="J68" s="145"/>
      <c r="K68" s="145"/>
      <c r="L68" s="145"/>
      <c r="M68" s="145"/>
      <c r="N68" s="145"/>
    </row>
    <row r="69" spans="1:14" ht="13.2" x14ac:dyDescent="0.2">
      <c r="A69" s="186"/>
      <c r="B69" s="145"/>
      <c r="C69" s="145"/>
      <c r="D69" s="145"/>
      <c r="E69" s="145"/>
      <c r="F69" s="145"/>
      <c r="G69" s="145"/>
      <c r="H69" s="145"/>
      <c r="I69" s="145"/>
      <c r="J69" s="145"/>
      <c r="K69" s="145"/>
      <c r="L69" s="145"/>
      <c r="M69" s="145"/>
      <c r="N69" s="145"/>
    </row>
    <row r="70" spans="1:14" ht="13.2" x14ac:dyDescent="0.2">
      <c r="A70" s="186"/>
      <c r="B70" s="145"/>
      <c r="C70" s="145"/>
      <c r="D70" s="145"/>
      <c r="E70" s="145"/>
      <c r="F70" s="145"/>
      <c r="G70" s="145"/>
      <c r="H70" s="145"/>
      <c r="I70" s="145"/>
      <c r="J70" s="145"/>
      <c r="K70" s="145"/>
      <c r="L70" s="145"/>
      <c r="M70" s="145"/>
      <c r="N70" s="145"/>
    </row>
    <row r="71" spans="1:14" ht="13.2" x14ac:dyDescent="0.2">
      <c r="A71" s="186"/>
      <c r="B71" s="145"/>
      <c r="C71" s="145"/>
      <c r="D71" s="145"/>
      <c r="E71" s="145"/>
      <c r="F71" s="145"/>
      <c r="G71" s="145"/>
      <c r="H71" s="145"/>
      <c r="I71" s="145"/>
      <c r="J71" s="145"/>
      <c r="K71" s="145"/>
      <c r="L71" s="145"/>
      <c r="M71" s="145"/>
      <c r="N71" s="145"/>
    </row>
    <row r="72" spans="1:14" ht="13.2" x14ac:dyDescent="0.2">
      <c r="A72" s="186"/>
      <c r="B72" s="145"/>
      <c r="C72" s="145"/>
      <c r="D72" s="145"/>
      <c r="E72" s="145"/>
      <c r="F72" s="145"/>
      <c r="G72" s="145"/>
      <c r="H72" s="145"/>
      <c r="I72" s="145"/>
      <c r="J72" s="145"/>
      <c r="K72" s="145"/>
      <c r="L72" s="145"/>
      <c r="M72" s="145"/>
      <c r="N72" s="145"/>
    </row>
    <row r="73" spans="1:14" ht="13.2" x14ac:dyDescent="0.2">
      <c r="A73" s="186"/>
      <c r="B73" s="145"/>
      <c r="C73" s="145"/>
      <c r="D73" s="145"/>
      <c r="E73" s="145"/>
      <c r="F73" s="145"/>
      <c r="G73" s="145"/>
      <c r="H73" s="145"/>
      <c r="I73" s="145"/>
      <c r="J73" s="145"/>
      <c r="K73" s="145"/>
      <c r="L73" s="145"/>
      <c r="M73" s="145"/>
      <c r="N73" s="145"/>
    </row>
    <row r="74" spans="1:14" ht="13.2" x14ac:dyDescent="0.2">
      <c r="A74" s="186"/>
      <c r="B74" s="145"/>
      <c r="C74" s="145"/>
      <c r="D74" s="145"/>
      <c r="E74" s="145"/>
      <c r="F74" s="145"/>
      <c r="G74" s="145"/>
      <c r="H74" s="145"/>
      <c r="I74" s="145"/>
      <c r="J74" s="145"/>
      <c r="K74" s="145"/>
      <c r="L74" s="145"/>
      <c r="M74" s="145"/>
      <c r="N74" s="145"/>
    </row>
    <row r="75" spans="1:14" ht="13.2" x14ac:dyDescent="0.2">
      <c r="A75" s="186"/>
      <c r="B75" s="145"/>
      <c r="C75" s="145"/>
      <c r="D75" s="145"/>
      <c r="E75" s="145"/>
      <c r="F75" s="145"/>
      <c r="G75" s="145"/>
      <c r="H75" s="145"/>
      <c r="I75" s="145"/>
      <c r="J75" s="145"/>
      <c r="K75" s="145"/>
      <c r="L75" s="145"/>
      <c r="M75" s="145"/>
      <c r="N75" s="145"/>
    </row>
    <row r="76" spans="1:14" ht="13.2" x14ac:dyDescent="0.2">
      <c r="A76" s="186"/>
      <c r="B76" s="145"/>
      <c r="C76" s="145"/>
      <c r="D76" s="145"/>
      <c r="E76" s="145"/>
      <c r="F76" s="145"/>
      <c r="G76" s="145"/>
      <c r="H76" s="145"/>
      <c r="I76" s="145"/>
      <c r="J76" s="145"/>
      <c r="K76" s="145"/>
      <c r="L76" s="145"/>
      <c r="M76" s="145"/>
      <c r="N76" s="145"/>
    </row>
    <row r="77" spans="1:14" ht="13.2" x14ac:dyDescent="0.2">
      <c r="A77" s="186"/>
      <c r="B77" s="145"/>
      <c r="C77" s="145"/>
      <c r="D77" s="145"/>
      <c r="E77" s="145"/>
      <c r="F77" s="145"/>
      <c r="G77" s="145"/>
      <c r="H77" s="145"/>
      <c r="I77" s="145"/>
      <c r="J77" s="145"/>
      <c r="K77" s="145"/>
      <c r="L77" s="145"/>
      <c r="M77" s="145"/>
      <c r="N77" s="145"/>
    </row>
    <row r="78" spans="1:14" ht="13.2" x14ac:dyDescent="0.2">
      <c r="A78" s="186"/>
      <c r="B78" s="145"/>
      <c r="C78" s="145"/>
      <c r="D78" s="145"/>
      <c r="E78" s="145"/>
      <c r="F78" s="145"/>
      <c r="G78" s="145"/>
      <c r="H78" s="145"/>
      <c r="I78" s="145"/>
      <c r="J78" s="145"/>
      <c r="K78" s="145"/>
      <c r="L78" s="145"/>
      <c r="M78" s="145"/>
      <c r="N78" s="145"/>
    </row>
    <row r="79" spans="1:14" ht="13.2" x14ac:dyDescent="0.2">
      <c r="A79" s="186"/>
      <c r="B79" s="145"/>
      <c r="C79" s="145"/>
      <c r="D79" s="145"/>
      <c r="E79" s="145"/>
      <c r="F79" s="145"/>
      <c r="G79" s="145"/>
      <c r="H79" s="145"/>
      <c r="I79" s="145"/>
      <c r="J79" s="145"/>
      <c r="K79" s="145"/>
      <c r="L79" s="145"/>
      <c r="M79" s="145"/>
      <c r="N79" s="145"/>
    </row>
    <row r="80" spans="1:14" ht="13.2" x14ac:dyDescent="0.2">
      <c r="A80" s="186"/>
      <c r="B80" s="145"/>
      <c r="C80" s="145"/>
      <c r="D80" s="145"/>
      <c r="E80" s="145"/>
      <c r="F80" s="145"/>
      <c r="G80" s="145"/>
      <c r="H80" s="145"/>
      <c r="I80" s="145"/>
      <c r="J80" s="145"/>
      <c r="K80" s="145"/>
      <c r="L80" s="145"/>
      <c r="M80" s="145"/>
      <c r="N80" s="145"/>
    </row>
    <row r="81" spans="1:14" ht="13.2" x14ac:dyDescent="0.2">
      <c r="A81" s="186"/>
      <c r="B81" s="145"/>
      <c r="C81" s="145"/>
      <c r="D81" s="145"/>
      <c r="E81" s="145"/>
      <c r="F81" s="145"/>
      <c r="G81" s="145"/>
      <c r="H81" s="145"/>
      <c r="I81" s="145"/>
      <c r="J81" s="145"/>
      <c r="K81" s="145"/>
      <c r="L81" s="145"/>
      <c r="M81" s="145"/>
      <c r="N81" s="145"/>
    </row>
    <row r="82" spans="1:14" ht="13.2" x14ac:dyDescent="0.2">
      <c r="A82" s="186"/>
      <c r="B82" s="145"/>
      <c r="C82" s="145"/>
      <c r="D82" s="145"/>
      <c r="E82" s="145"/>
      <c r="F82" s="145"/>
      <c r="G82" s="145"/>
      <c r="H82" s="145"/>
      <c r="I82" s="145"/>
      <c r="J82" s="145"/>
      <c r="K82" s="145"/>
      <c r="L82" s="145"/>
      <c r="M82" s="145"/>
      <c r="N82" s="145"/>
    </row>
    <row r="83" spans="1:14" ht="13.2" x14ac:dyDescent="0.2">
      <c r="A83" s="186"/>
      <c r="B83" s="145"/>
      <c r="C83" s="145"/>
      <c r="D83" s="145"/>
      <c r="E83" s="145"/>
      <c r="F83" s="145"/>
      <c r="G83" s="145"/>
      <c r="H83" s="145"/>
      <c r="I83" s="145"/>
      <c r="J83" s="145"/>
      <c r="K83" s="145"/>
      <c r="L83" s="145"/>
      <c r="M83" s="145"/>
      <c r="N83" s="145"/>
    </row>
    <row r="84" spans="1:14" ht="198.6" customHeight="1" x14ac:dyDescent="0.2">
      <c r="A84" s="186"/>
      <c r="B84" s="145"/>
      <c r="C84" s="145"/>
      <c r="D84" s="145"/>
      <c r="E84" s="145"/>
      <c r="F84" s="145"/>
      <c r="G84" s="145"/>
      <c r="H84" s="145"/>
      <c r="I84" s="145"/>
      <c r="J84" s="145"/>
      <c r="K84" s="145"/>
      <c r="L84" s="145"/>
      <c r="M84" s="145"/>
      <c r="N84" s="145"/>
    </row>
    <row r="85" spans="1:14" ht="13.2" x14ac:dyDescent="0.2">
      <c r="A85" s="187" t="s">
        <v>123</v>
      </c>
      <c r="B85" s="145"/>
      <c r="C85" s="145"/>
      <c r="D85" s="145"/>
      <c r="E85" s="145"/>
      <c r="F85" s="145"/>
      <c r="G85" s="145"/>
      <c r="H85" s="145"/>
      <c r="I85" s="145"/>
      <c r="J85" s="145"/>
      <c r="K85" s="145"/>
      <c r="L85" s="145"/>
      <c r="M85" s="145"/>
      <c r="N85" s="145"/>
    </row>
    <row r="86" spans="1:14" ht="13.2" x14ac:dyDescent="0.2">
      <c r="A86" s="186"/>
      <c r="B86" s="145"/>
      <c r="C86" s="145"/>
      <c r="D86" s="145"/>
      <c r="E86" s="145"/>
      <c r="F86" s="145"/>
      <c r="G86" s="145"/>
      <c r="H86" s="145"/>
      <c r="I86" s="145"/>
      <c r="J86" s="145"/>
      <c r="K86" s="145"/>
      <c r="L86" s="145"/>
      <c r="M86" s="145"/>
      <c r="N86" s="145"/>
    </row>
    <row r="87" spans="1:14" ht="13.2" x14ac:dyDescent="0.2">
      <c r="A87" s="186"/>
      <c r="B87" s="145"/>
      <c r="C87" s="145"/>
      <c r="D87" s="145"/>
      <c r="E87" s="145"/>
      <c r="F87" s="145"/>
      <c r="G87" s="145"/>
      <c r="H87" s="145"/>
      <c r="I87" s="145"/>
      <c r="J87" s="145"/>
      <c r="K87" s="145"/>
      <c r="L87" s="145"/>
      <c r="M87" s="145"/>
      <c r="N87" s="145"/>
    </row>
    <row r="88" spans="1:14" ht="13.2" x14ac:dyDescent="0.2">
      <c r="A88" s="186"/>
      <c r="B88" s="145"/>
      <c r="C88" s="145"/>
      <c r="D88" s="145"/>
      <c r="E88" s="145"/>
      <c r="F88" s="145"/>
      <c r="G88" s="145"/>
      <c r="H88" s="145"/>
      <c r="I88" s="145"/>
      <c r="J88" s="145"/>
      <c r="K88" s="145"/>
      <c r="L88" s="145"/>
      <c r="M88" s="145"/>
      <c r="N88" s="145"/>
    </row>
    <row r="89" spans="1:14" ht="13.2" x14ac:dyDescent="0.2">
      <c r="A89" s="186"/>
      <c r="B89" s="145"/>
      <c r="C89" s="145"/>
      <c r="D89" s="145"/>
      <c r="E89" s="145"/>
      <c r="F89" s="145"/>
      <c r="G89" s="145"/>
      <c r="H89" s="145"/>
      <c r="I89" s="145"/>
      <c r="J89" s="145"/>
      <c r="K89" s="145"/>
      <c r="L89" s="145"/>
      <c r="M89" s="145"/>
      <c r="N89" s="145"/>
    </row>
    <row r="90" spans="1:14" ht="13.2" x14ac:dyDescent="0.2">
      <c r="A90" s="186"/>
      <c r="B90" s="145"/>
      <c r="C90" s="145"/>
      <c r="D90" s="145"/>
      <c r="E90" s="145"/>
      <c r="F90" s="145"/>
      <c r="G90" s="145"/>
      <c r="H90" s="145"/>
      <c r="I90" s="145"/>
      <c r="J90" s="145"/>
      <c r="K90" s="145"/>
      <c r="L90" s="145"/>
      <c r="M90" s="145"/>
      <c r="N90" s="145"/>
    </row>
    <row r="91" spans="1:14" ht="13.2" x14ac:dyDescent="0.2">
      <c r="A91" s="186"/>
      <c r="B91" s="145"/>
      <c r="C91" s="145"/>
      <c r="D91" s="145"/>
      <c r="E91" s="145"/>
      <c r="F91" s="145"/>
      <c r="G91" s="145"/>
      <c r="H91" s="145"/>
      <c r="I91" s="145"/>
      <c r="J91" s="145"/>
      <c r="K91" s="145"/>
      <c r="L91" s="145"/>
      <c r="M91" s="145"/>
      <c r="N91" s="145"/>
    </row>
    <row r="92" spans="1:14" ht="13.2" x14ac:dyDescent="0.2">
      <c r="A92" s="186"/>
      <c r="B92" s="145"/>
      <c r="C92" s="145"/>
      <c r="D92" s="145"/>
      <c r="E92" s="145"/>
      <c r="F92" s="145"/>
      <c r="G92" s="145"/>
      <c r="H92" s="145"/>
      <c r="I92" s="145"/>
      <c r="J92" s="145"/>
      <c r="K92" s="145"/>
      <c r="L92" s="145"/>
      <c r="M92" s="145"/>
      <c r="N92" s="145"/>
    </row>
    <row r="93" spans="1:14" ht="13.2" x14ac:dyDescent="0.2">
      <c r="A93" s="186"/>
      <c r="B93" s="145"/>
      <c r="C93" s="145"/>
      <c r="D93" s="145"/>
      <c r="E93" s="145"/>
      <c r="F93" s="145"/>
      <c r="G93" s="145"/>
      <c r="H93" s="145"/>
      <c r="I93" s="145"/>
      <c r="J93" s="145"/>
      <c r="K93" s="145"/>
      <c r="L93" s="145"/>
      <c r="M93" s="145"/>
      <c r="N93" s="145"/>
    </row>
    <row r="94" spans="1:14" ht="13.2" x14ac:dyDescent="0.2">
      <c r="A94" s="186"/>
      <c r="B94" s="145"/>
      <c r="C94" s="145"/>
      <c r="D94" s="145"/>
      <c r="E94" s="145"/>
      <c r="F94" s="145"/>
      <c r="G94" s="145"/>
      <c r="H94" s="145"/>
      <c r="I94" s="145"/>
      <c r="J94" s="145"/>
      <c r="K94" s="145"/>
      <c r="L94" s="145"/>
      <c r="M94" s="145"/>
      <c r="N94" s="145"/>
    </row>
    <row r="95" spans="1:14" ht="13.2" x14ac:dyDescent="0.2">
      <c r="A95" s="186"/>
      <c r="B95" s="145"/>
      <c r="C95" s="145"/>
      <c r="D95" s="145"/>
      <c r="E95" s="145"/>
      <c r="F95" s="145"/>
      <c r="G95" s="145"/>
      <c r="H95" s="145"/>
      <c r="I95" s="145"/>
      <c r="J95" s="145"/>
      <c r="K95" s="145"/>
      <c r="L95" s="145"/>
      <c r="M95" s="145"/>
      <c r="N95" s="145"/>
    </row>
    <row r="96" spans="1:14" ht="13.2" x14ac:dyDescent="0.2">
      <c r="A96" s="186"/>
      <c r="B96" s="145"/>
      <c r="C96" s="145"/>
      <c r="D96" s="145"/>
      <c r="E96" s="145"/>
      <c r="F96" s="145"/>
      <c r="G96" s="145"/>
      <c r="H96" s="145"/>
      <c r="I96" s="145"/>
      <c r="J96" s="145"/>
      <c r="K96" s="145"/>
      <c r="L96" s="145"/>
      <c r="M96" s="145"/>
      <c r="N96" s="145"/>
    </row>
    <row r="97" spans="1:14" ht="13.2" x14ac:dyDescent="0.2">
      <c r="A97" s="186"/>
      <c r="B97" s="145"/>
      <c r="C97" s="145"/>
      <c r="D97" s="145"/>
      <c r="E97" s="145"/>
      <c r="F97" s="145"/>
      <c r="G97" s="145"/>
      <c r="H97" s="145"/>
      <c r="I97" s="145"/>
      <c r="J97" s="145"/>
      <c r="K97" s="145"/>
      <c r="L97" s="145"/>
      <c r="M97" s="145"/>
      <c r="N97" s="145"/>
    </row>
    <row r="98" spans="1:14" ht="13.2" x14ac:dyDescent="0.2">
      <c r="A98" s="186"/>
      <c r="B98" s="145"/>
      <c r="C98" s="145"/>
      <c r="D98" s="145"/>
      <c r="E98" s="145"/>
      <c r="F98" s="145"/>
      <c r="G98" s="145"/>
      <c r="H98" s="145"/>
      <c r="I98" s="145"/>
      <c r="J98" s="145"/>
      <c r="K98" s="145"/>
      <c r="L98" s="145"/>
      <c r="M98" s="145"/>
      <c r="N98" s="145"/>
    </row>
    <row r="99" spans="1:14" ht="13.2" x14ac:dyDescent="0.2">
      <c r="A99" s="186"/>
      <c r="B99" s="145"/>
      <c r="C99" s="145"/>
      <c r="D99" s="145"/>
      <c r="E99" s="145"/>
      <c r="F99" s="145"/>
      <c r="G99" s="145"/>
      <c r="H99" s="145"/>
      <c r="I99" s="145"/>
      <c r="J99" s="145"/>
      <c r="K99" s="145"/>
      <c r="L99" s="145"/>
      <c r="M99" s="145"/>
      <c r="N99" s="145"/>
    </row>
    <row r="100" spans="1:14" ht="13.2" x14ac:dyDescent="0.2">
      <c r="A100" s="186"/>
      <c r="B100" s="145"/>
      <c r="C100" s="145"/>
      <c r="D100" s="145"/>
      <c r="E100" s="145"/>
      <c r="F100" s="145"/>
      <c r="G100" s="145"/>
      <c r="H100" s="145"/>
      <c r="I100" s="145"/>
      <c r="J100" s="145"/>
      <c r="K100" s="145"/>
      <c r="L100" s="145"/>
      <c r="M100" s="145"/>
      <c r="N100" s="145"/>
    </row>
    <row r="101" spans="1:14" ht="13.2" x14ac:dyDescent="0.2">
      <c r="A101" s="186"/>
      <c r="B101" s="145"/>
      <c r="C101" s="145"/>
      <c r="D101" s="145"/>
      <c r="E101" s="145"/>
      <c r="F101" s="145"/>
      <c r="G101" s="145"/>
      <c r="H101" s="145"/>
      <c r="I101" s="145"/>
      <c r="J101" s="145"/>
      <c r="K101" s="145"/>
      <c r="L101" s="145"/>
      <c r="M101" s="145"/>
      <c r="N101" s="145"/>
    </row>
    <row r="102" spans="1:14" ht="13.2" x14ac:dyDescent="0.2">
      <c r="A102" s="186"/>
      <c r="B102" s="145"/>
      <c r="C102" s="145"/>
      <c r="D102" s="145"/>
      <c r="E102" s="145"/>
      <c r="F102" s="145"/>
      <c r="G102" s="145"/>
      <c r="H102" s="145"/>
      <c r="I102" s="145"/>
      <c r="J102" s="145"/>
      <c r="K102" s="145"/>
      <c r="L102" s="145"/>
      <c r="M102" s="145"/>
      <c r="N102" s="145"/>
    </row>
    <row r="103" spans="1:14" ht="13.2" x14ac:dyDescent="0.2">
      <c r="A103" s="186"/>
      <c r="B103" s="145"/>
      <c r="C103" s="145"/>
      <c r="D103" s="145"/>
      <c r="E103" s="145"/>
      <c r="F103" s="145"/>
      <c r="G103" s="145"/>
      <c r="H103" s="145"/>
      <c r="I103" s="145"/>
      <c r="J103" s="145"/>
      <c r="K103" s="145"/>
      <c r="L103" s="145"/>
      <c r="M103" s="145"/>
      <c r="N103" s="145"/>
    </row>
    <row r="104" spans="1:14" ht="13.2" x14ac:dyDescent="0.2">
      <c r="A104" s="186"/>
      <c r="B104" s="145"/>
      <c r="C104" s="145"/>
      <c r="D104" s="145"/>
      <c r="E104" s="145"/>
      <c r="F104" s="145"/>
      <c r="G104" s="145"/>
      <c r="H104" s="145"/>
      <c r="I104" s="145"/>
      <c r="J104" s="145"/>
      <c r="K104" s="145"/>
      <c r="L104" s="145"/>
      <c r="M104" s="145"/>
      <c r="N104" s="145"/>
    </row>
    <row r="105" spans="1:14" ht="154.19999999999999" customHeight="1" x14ac:dyDescent="0.2">
      <c r="A105" s="186"/>
      <c r="B105" s="145"/>
      <c r="C105" s="145"/>
      <c r="D105" s="145"/>
      <c r="E105" s="145"/>
      <c r="F105" s="145"/>
      <c r="G105" s="145"/>
      <c r="H105" s="145"/>
      <c r="I105" s="145"/>
      <c r="J105" s="145"/>
      <c r="K105" s="145"/>
      <c r="L105" s="145"/>
      <c r="M105" s="145"/>
      <c r="N105" s="145"/>
    </row>
    <row r="106" spans="1:14" ht="13.2" x14ac:dyDescent="0.2">
      <c r="A106" s="187" t="s">
        <v>124</v>
      </c>
      <c r="B106" s="145"/>
      <c r="C106" s="145"/>
      <c r="D106" s="145"/>
      <c r="E106" s="145"/>
      <c r="F106" s="145"/>
      <c r="G106" s="145"/>
      <c r="H106" s="145"/>
      <c r="I106" s="145"/>
      <c r="J106" s="145"/>
      <c r="K106" s="145"/>
      <c r="L106" s="145"/>
      <c r="M106" s="145"/>
      <c r="N106" s="145"/>
    </row>
    <row r="107" spans="1:14" ht="13.2" x14ac:dyDescent="0.2">
      <c r="A107" s="186"/>
      <c r="B107" s="145"/>
      <c r="C107" s="145"/>
      <c r="D107" s="145"/>
      <c r="E107" s="145"/>
      <c r="F107" s="145"/>
      <c r="G107" s="145"/>
      <c r="H107" s="145"/>
      <c r="I107" s="145"/>
      <c r="J107" s="145"/>
      <c r="K107" s="145"/>
      <c r="L107" s="145"/>
      <c r="M107" s="145"/>
      <c r="N107" s="145"/>
    </row>
    <row r="108" spans="1:14" ht="13.2" x14ac:dyDescent="0.2">
      <c r="A108" s="186"/>
      <c r="B108" s="145"/>
      <c r="C108" s="145"/>
      <c r="D108" s="145"/>
      <c r="E108" s="145"/>
      <c r="F108" s="145"/>
      <c r="G108" s="145"/>
      <c r="H108" s="145"/>
      <c r="I108" s="145"/>
      <c r="J108" s="145"/>
      <c r="K108" s="145"/>
      <c r="L108" s="145"/>
      <c r="M108" s="145"/>
      <c r="N108" s="145"/>
    </row>
    <row r="109" spans="1:14" ht="13.2" x14ac:dyDescent="0.2">
      <c r="A109" s="186"/>
      <c r="B109" s="145"/>
      <c r="C109" s="145"/>
      <c r="D109" s="145"/>
      <c r="E109" s="145"/>
      <c r="F109" s="145"/>
      <c r="G109" s="145"/>
      <c r="H109" s="145"/>
      <c r="I109" s="145"/>
      <c r="J109" s="145"/>
      <c r="K109" s="145"/>
      <c r="L109" s="145"/>
      <c r="M109" s="145"/>
      <c r="N109" s="145"/>
    </row>
    <row r="110" spans="1:14" ht="13.2" x14ac:dyDescent="0.2">
      <c r="A110" s="186"/>
      <c r="B110" s="145"/>
      <c r="C110" s="145"/>
      <c r="D110" s="145"/>
      <c r="E110" s="145"/>
      <c r="F110" s="145"/>
      <c r="G110" s="145"/>
      <c r="H110" s="145"/>
      <c r="I110" s="145"/>
      <c r="J110" s="145"/>
      <c r="K110" s="145"/>
      <c r="L110" s="145"/>
      <c r="M110" s="145"/>
      <c r="N110" s="145"/>
    </row>
    <row r="111" spans="1:14" ht="13.2" x14ac:dyDescent="0.2">
      <c r="A111" s="186"/>
      <c r="B111" s="145"/>
      <c r="C111" s="145"/>
      <c r="D111" s="145"/>
      <c r="E111" s="145"/>
      <c r="F111" s="145"/>
      <c r="G111" s="145"/>
      <c r="H111" s="145"/>
      <c r="I111" s="145"/>
      <c r="J111" s="145"/>
      <c r="K111" s="145"/>
      <c r="L111" s="145"/>
      <c r="M111" s="145"/>
      <c r="N111" s="145"/>
    </row>
    <row r="112" spans="1:14" ht="13.2" x14ac:dyDescent="0.2">
      <c r="A112" s="186"/>
      <c r="B112" s="145"/>
      <c r="C112" s="145"/>
      <c r="D112" s="145"/>
      <c r="E112" s="145"/>
      <c r="F112" s="145"/>
      <c r="G112" s="145"/>
      <c r="H112" s="145"/>
      <c r="I112" s="145"/>
      <c r="J112" s="145"/>
      <c r="K112" s="145"/>
      <c r="L112" s="145"/>
      <c r="M112" s="145"/>
      <c r="N112" s="145"/>
    </row>
    <row r="113" spans="1:14" ht="13.2" x14ac:dyDescent="0.2">
      <c r="A113" s="186"/>
      <c r="B113" s="145"/>
      <c r="C113" s="145"/>
      <c r="D113" s="145"/>
      <c r="E113" s="145"/>
      <c r="F113" s="145"/>
      <c r="G113" s="145"/>
      <c r="H113" s="145"/>
      <c r="I113" s="145"/>
      <c r="J113" s="145"/>
      <c r="K113" s="145"/>
      <c r="L113" s="145"/>
      <c r="M113" s="145"/>
      <c r="N113" s="145"/>
    </row>
    <row r="114" spans="1:14" ht="13.2" x14ac:dyDescent="0.2">
      <c r="A114" s="186"/>
      <c r="B114" s="145"/>
      <c r="C114" s="145"/>
      <c r="D114" s="145"/>
      <c r="E114" s="145"/>
      <c r="F114" s="145"/>
      <c r="G114" s="145"/>
      <c r="H114" s="145"/>
      <c r="I114" s="145"/>
      <c r="J114" s="145"/>
      <c r="K114" s="145"/>
      <c r="L114" s="145"/>
      <c r="M114" s="145"/>
      <c r="N114" s="145"/>
    </row>
    <row r="115" spans="1:14" ht="13.2" x14ac:dyDescent="0.2">
      <c r="A115" s="186"/>
      <c r="B115" s="145"/>
      <c r="C115" s="145"/>
      <c r="D115" s="145"/>
      <c r="E115" s="145"/>
      <c r="F115" s="145"/>
      <c r="G115" s="145"/>
      <c r="H115" s="145"/>
      <c r="I115" s="145"/>
      <c r="J115" s="145"/>
      <c r="K115" s="145"/>
      <c r="L115" s="145"/>
      <c r="M115" s="145"/>
      <c r="N115" s="145"/>
    </row>
    <row r="116" spans="1:14" ht="13.2" x14ac:dyDescent="0.2">
      <c r="A116" s="186"/>
      <c r="B116" s="145"/>
      <c r="C116" s="145"/>
      <c r="D116" s="145"/>
      <c r="E116" s="145"/>
      <c r="F116" s="145"/>
      <c r="G116" s="145"/>
      <c r="H116" s="145"/>
      <c r="I116" s="145"/>
      <c r="J116" s="145"/>
      <c r="K116" s="145"/>
      <c r="L116" s="145"/>
      <c r="M116" s="145"/>
      <c r="N116" s="145"/>
    </row>
    <row r="117" spans="1:14" ht="13.2" x14ac:dyDescent="0.2">
      <c r="A117" s="186"/>
      <c r="B117" s="145"/>
      <c r="C117" s="145"/>
      <c r="D117" s="145"/>
      <c r="E117" s="145"/>
      <c r="F117" s="145"/>
      <c r="G117" s="145"/>
      <c r="H117" s="145"/>
      <c r="I117" s="145"/>
      <c r="J117" s="145"/>
      <c r="K117" s="145"/>
      <c r="L117" s="145"/>
      <c r="M117" s="145"/>
      <c r="N117" s="145"/>
    </row>
    <row r="118" spans="1:14" ht="13.2" x14ac:dyDescent="0.2">
      <c r="A118" s="186"/>
      <c r="B118" s="145"/>
      <c r="C118" s="145"/>
      <c r="D118" s="145"/>
      <c r="E118" s="145"/>
      <c r="F118" s="145"/>
      <c r="G118" s="145"/>
      <c r="H118" s="145"/>
      <c r="I118" s="145"/>
      <c r="J118" s="145"/>
      <c r="K118" s="145"/>
      <c r="L118" s="145"/>
      <c r="M118" s="145"/>
      <c r="N118" s="145"/>
    </row>
    <row r="119" spans="1:14" ht="13.2" x14ac:dyDescent="0.2">
      <c r="A119" s="186"/>
      <c r="B119" s="145"/>
      <c r="C119" s="145"/>
      <c r="D119" s="145"/>
      <c r="E119" s="145"/>
      <c r="F119" s="145"/>
      <c r="G119" s="145"/>
      <c r="H119" s="145"/>
      <c r="I119" s="145"/>
      <c r="J119" s="145"/>
      <c r="K119" s="145"/>
      <c r="L119" s="145"/>
      <c r="M119" s="145"/>
      <c r="N119" s="145"/>
    </row>
    <row r="120" spans="1:14" ht="13.2" x14ac:dyDescent="0.2">
      <c r="A120" s="186"/>
      <c r="B120" s="145"/>
      <c r="C120" s="145"/>
      <c r="D120" s="145"/>
      <c r="E120" s="145"/>
      <c r="F120" s="145"/>
      <c r="G120" s="145"/>
      <c r="H120" s="145"/>
      <c r="I120" s="145"/>
      <c r="J120" s="145"/>
      <c r="K120" s="145"/>
      <c r="L120" s="145"/>
      <c r="M120" s="145"/>
      <c r="N120" s="145"/>
    </row>
    <row r="121" spans="1:14" ht="13.2" x14ac:dyDescent="0.2">
      <c r="A121" s="186"/>
      <c r="B121" s="145"/>
      <c r="C121" s="145"/>
      <c r="D121" s="145"/>
      <c r="E121" s="145"/>
      <c r="F121" s="145"/>
      <c r="G121" s="145"/>
      <c r="H121" s="145"/>
      <c r="I121" s="145"/>
      <c r="J121" s="145"/>
      <c r="K121" s="145"/>
      <c r="L121" s="145"/>
      <c r="M121" s="145"/>
      <c r="N121" s="145"/>
    </row>
    <row r="122" spans="1:14" ht="13.2" x14ac:dyDescent="0.2">
      <c r="A122" s="186"/>
      <c r="B122" s="145"/>
      <c r="C122" s="145"/>
      <c r="D122" s="145"/>
      <c r="E122" s="145"/>
      <c r="F122" s="145"/>
      <c r="G122" s="145"/>
      <c r="H122" s="145"/>
      <c r="I122" s="145"/>
      <c r="J122" s="145"/>
      <c r="K122" s="145"/>
      <c r="L122" s="145"/>
      <c r="M122" s="145"/>
      <c r="N122" s="145"/>
    </row>
    <row r="123" spans="1:14" ht="13.2" x14ac:dyDescent="0.2">
      <c r="A123" s="186"/>
      <c r="B123" s="145"/>
      <c r="C123" s="145"/>
      <c r="D123" s="145"/>
      <c r="E123" s="145"/>
      <c r="F123" s="145"/>
      <c r="G123" s="145"/>
      <c r="H123" s="145"/>
      <c r="I123" s="145"/>
      <c r="J123" s="145"/>
      <c r="K123" s="145"/>
      <c r="L123" s="145"/>
      <c r="M123" s="145"/>
      <c r="N123" s="145"/>
    </row>
    <row r="124" spans="1:14" ht="13.2" x14ac:dyDescent="0.2">
      <c r="A124" s="186"/>
      <c r="B124" s="145"/>
      <c r="C124" s="145"/>
      <c r="D124" s="145"/>
      <c r="E124" s="145"/>
      <c r="F124" s="145"/>
      <c r="G124" s="145"/>
      <c r="H124" s="145"/>
      <c r="I124" s="145"/>
      <c r="J124" s="145"/>
      <c r="K124" s="145"/>
      <c r="L124" s="145"/>
      <c r="M124" s="145"/>
      <c r="N124" s="145"/>
    </row>
    <row r="125" spans="1:14" ht="13.2" x14ac:dyDescent="0.2">
      <c r="A125" s="186"/>
      <c r="B125" s="145"/>
      <c r="C125" s="145"/>
      <c r="D125" s="145"/>
      <c r="E125" s="145"/>
      <c r="F125" s="145"/>
      <c r="G125" s="145"/>
      <c r="H125" s="145"/>
      <c r="I125" s="145"/>
      <c r="J125" s="145"/>
      <c r="K125" s="145"/>
      <c r="L125" s="145"/>
      <c r="M125" s="145"/>
      <c r="N125" s="145"/>
    </row>
    <row r="126" spans="1:14" ht="155.4" customHeight="1" x14ac:dyDescent="0.2">
      <c r="A126" s="186"/>
      <c r="B126" s="145"/>
      <c r="C126" s="145"/>
      <c r="D126" s="145"/>
      <c r="E126" s="145"/>
      <c r="F126" s="145"/>
      <c r="G126" s="145"/>
      <c r="H126" s="145"/>
      <c r="I126" s="145"/>
      <c r="J126" s="145"/>
      <c r="K126" s="145"/>
      <c r="L126" s="145"/>
      <c r="M126" s="145"/>
      <c r="N126" s="145"/>
    </row>
    <row r="127" spans="1:14" ht="13.2" x14ac:dyDescent="0.2">
      <c r="A127" s="187" t="s">
        <v>125</v>
      </c>
      <c r="B127" s="145"/>
      <c r="C127" s="145"/>
      <c r="D127" s="145"/>
      <c r="E127" s="145"/>
      <c r="F127" s="145"/>
      <c r="G127" s="145"/>
      <c r="H127" s="145"/>
      <c r="I127" s="145"/>
      <c r="J127" s="145"/>
      <c r="K127" s="145"/>
      <c r="L127" s="145"/>
      <c r="M127" s="145"/>
      <c r="N127" s="145"/>
    </row>
    <row r="128" spans="1:14" ht="13.2" x14ac:dyDescent="0.2">
      <c r="A128" s="186"/>
      <c r="B128" s="145"/>
      <c r="C128" s="145"/>
      <c r="D128" s="145"/>
      <c r="E128" s="145"/>
      <c r="F128" s="145"/>
      <c r="G128" s="145"/>
      <c r="H128" s="145"/>
      <c r="I128" s="145"/>
      <c r="J128" s="145"/>
      <c r="K128" s="145"/>
      <c r="L128" s="145"/>
      <c r="M128" s="145"/>
      <c r="N128" s="145"/>
    </row>
    <row r="129" spans="1:14" ht="13.2" x14ac:dyDescent="0.2">
      <c r="A129" s="186"/>
      <c r="B129" s="145"/>
      <c r="C129" s="145"/>
      <c r="D129" s="145"/>
      <c r="E129" s="145"/>
      <c r="F129" s="145"/>
      <c r="G129" s="145"/>
      <c r="H129" s="145"/>
      <c r="I129" s="145"/>
      <c r="J129" s="145"/>
      <c r="K129" s="145"/>
      <c r="L129" s="145"/>
      <c r="M129" s="145"/>
      <c r="N129" s="145"/>
    </row>
    <row r="130" spans="1:14" ht="13.2" x14ac:dyDescent="0.2">
      <c r="A130" s="186"/>
      <c r="B130" s="145"/>
      <c r="C130" s="145"/>
      <c r="D130" s="145"/>
      <c r="E130" s="145"/>
      <c r="F130" s="145"/>
      <c r="G130" s="145"/>
      <c r="H130" s="145"/>
      <c r="I130" s="145"/>
      <c r="J130" s="145"/>
      <c r="K130" s="145"/>
      <c r="L130" s="145"/>
      <c r="M130" s="145"/>
      <c r="N130" s="145"/>
    </row>
    <row r="131" spans="1:14" ht="13.2" x14ac:dyDescent="0.2">
      <c r="A131" s="186"/>
      <c r="B131" s="145"/>
      <c r="C131" s="145"/>
      <c r="D131" s="145"/>
      <c r="E131" s="145"/>
      <c r="F131" s="145"/>
      <c r="G131" s="145"/>
      <c r="H131" s="145"/>
      <c r="I131" s="145"/>
      <c r="J131" s="145"/>
      <c r="K131" s="145"/>
      <c r="L131" s="145"/>
      <c r="M131" s="145"/>
      <c r="N131" s="145"/>
    </row>
    <row r="132" spans="1:14" ht="13.2" x14ac:dyDescent="0.2">
      <c r="A132" s="186"/>
      <c r="B132" s="145"/>
      <c r="C132" s="145"/>
      <c r="D132" s="145"/>
      <c r="E132" s="145"/>
      <c r="F132" s="145"/>
      <c r="G132" s="145"/>
      <c r="H132" s="145"/>
      <c r="I132" s="145"/>
      <c r="J132" s="145"/>
      <c r="K132" s="145"/>
      <c r="L132" s="145"/>
      <c r="M132" s="145"/>
      <c r="N132" s="145"/>
    </row>
    <row r="133" spans="1:14" ht="13.2" x14ac:dyDescent="0.2">
      <c r="A133" s="186"/>
      <c r="B133" s="145"/>
      <c r="C133" s="145"/>
      <c r="D133" s="145"/>
      <c r="E133" s="145"/>
      <c r="F133" s="145"/>
      <c r="G133" s="145"/>
      <c r="H133" s="145"/>
      <c r="I133" s="145"/>
      <c r="J133" s="145"/>
      <c r="K133" s="145"/>
      <c r="L133" s="145"/>
      <c r="M133" s="145"/>
      <c r="N133" s="145"/>
    </row>
    <row r="134" spans="1:14" ht="13.2" x14ac:dyDescent="0.2">
      <c r="A134" s="186"/>
      <c r="B134" s="145"/>
      <c r="C134" s="145"/>
      <c r="D134" s="145"/>
      <c r="E134" s="145"/>
      <c r="F134" s="145"/>
      <c r="G134" s="145"/>
      <c r="H134" s="145"/>
      <c r="I134" s="145"/>
      <c r="J134" s="145"/>
      <c r="K134" s="145"/>
      <c r="L134" s="145"/>
      <c r="M134" s="145"/>
      <c r="N134" s="145"/>
    </row>
    <row r="135" spans="1:14" ht="13.2" x14ac:dyDescent="0.2">
      <c r="A135" s="186"/>
      <c r="B135" s="145"/>
      <c r="C135" s="145"/>
      <c r="D135" s="145"/>
      <c r="E135" s="145"/>
      <c r="F135" s="145"/>
      <c r="G135" s="145"/>
      <c r="H135" s="145"/>
      <c r="I135" s="145"/>
      <c r="J135" s="145"/>
      <c r="K135" s="145"/>
      <c r="L135" s="145"/>
      <c r="M135" s="145"/>
      <c r="N135" s="145"/>
    </row>
    <row r="136" spans="1:14" ht="13.2" x14ac:dyDescent="0.2">
      <c r="A136" s="186"/>
      <c r="B136" s="145"/>
      <c r="C136" s="145"/>
      <c r="D136" s="145"/>
      <c r="E136" s="145"/>
      <c r="F136" s="145"/>
      <c r="G136" s="145"/>
      <c r="H136" s="145"/>
      <c r="I136" s="145"/>
      <c r="J136" s="145"/>
      <c r="K136" s="145"/>
      <c r="L136" s="145"/>
      <c r="M136" s="145"/>
      <c r="N136" s="145"/>
    </row>
    <row r="137" spans="1:14" ht="13.2" x14ac:dyDescent="0.2">
      <c r="A137" s="186"/>
      <c r="B137" s="145"/>
      <c r="C137" s="145"/>
      <c r="D137" s="145"/>
      <c r="E137" s="145"/>
      <c r="F137" s="145"/>
      <c r="G137" s="145"/>
      <c r="H137" s="145"/>
      <c r="I137" s="145"/>
      <c r="J137" s="145"/>
      <c r="K137" s="145"/>
      <c r="L137" s="145"/>
      <c r="M137" s="145"/>
      <c r="N137" s="145"/>
    </row>
    <row r="138" spans="1:14" ht="13.2" x14ac:dyDescent="0.2">
      <c r="A138" s="186"/>
      <c r="B138" s="145"/>
      <c r="C138" s="145"/>
      <c r="D138" s="145"/>
      <c r="E138" s="145"/>
      <c r="F138" s="145"/>
      <c r="G138" s="145"/>
      <c r="H138" s="145"/>
      <c r="I138" s="145"/>
      <c r="J138" s="145"/>
      <c r="K138" s="145"/>
      <c r="L138" s="145"/>
      <c r="M138" s="145"/>
      <c r="N138" s="145"/>
    </row>
    <row r="139" spans="1:14" ht="13.2" x14ac:dyDescent="0.2">
      <c r="A139" s="186"/>
      <c r="B139" s="145"/>
      <c r="C139" s="145"/>
      <c r="D139" s="145"/>
      <c r="E139" s="145"/>
      <c r="F139" s="145"/>
      <c r="G139" s="145"/>
      <c r="H139" s="145"/>
      <c r="I139" s="145"/>
      <c r="J139" s="145"/>
      <c r="K139" s="145"/>
      <c r="L139" s="145"/>
      <c r="M139" s="145"/>
      <c r="N139" s="145"/>
    </row>
    <row r="140" spans="1:14" ht="13.2" x14ac:dyDescent="0.2">
      <c r="A140" s="186"/>
      <c r="B140" s="145"/>
      <c r="C140" s="145"/>
      <c r="D140" s="145"/>
      <c r="E140" s="145"/>
      <c r="F140" s="145"/>
      <c r="G140" s="145"/>
      <c r="H140" s="145"/>
      <c r="I140" s="145"/>
      <c r="J140" s="145"/>
      <c r="K140" s="145"/>
      <c r="L140" s="145"/>
      <c r="M140" s="145"/>
      <c r="N140" s="145"/>
    </row>
    <row r="141" spans="1:14" ht="13.2" x14ac:dyDescent="0.2">
      <c r="A141" s="186"/>
      <c r="B141" s="145"/>
      <c r="C141" s="145"/>
      <c r="D141" s="145"/>
      <c r="E141" s="145"/>
      <c r="F141" s="145"/>
      <c r="G141" s="145"/>
      <c r="H141" s="145"/>
      <c r="I141" s="145"/>
      <c r="J141" s="145"/>
      <c r="K141" s="145"/>
      <c r="L141" s="145"/>
      <c r="M141" s="145"/>
      <c r="N141" s="145"/>
    </row>
    <row r="142" spans="1:14" ht="13.2" x14ac:dyDescent="0.2">
      <c r="A142" s="186"/>
      <c r="B142" s="145"/>
      <c r="C142" s="145"/>
      <c r="D142" s="145"/>
      <c r="E142" s="145"/>
      <c r="F142" s="145"/>
      <c r="G142" s="145"/>
      <c r="H142" s="145"/>
      <c r="I142" s="145"/>
      <c r="J142" s="145"/>
      <c r="K142" s="145"/>
      <c r="L142" s="145"/>
      <c r="M142" s="145"/>
      <c r="N142" s="145"/>
    </row>
    <row r="143" spans="1:14" ht="13.2" x14ac:dyDescent="0.2">
      <c r="A143" s="186"/>
      <c r="B143" s="145"/>
      <c r="C143" s="145"/>
      <c r="D143" s="145"/>
      <c r="E143" s="145"/>
      <c r="F143" s="145"/>
      <c r="G143" s="145"/>
      <c r="H143" s="145"/>
      <c r="I143" s="145"/>
      <c r="J143" s="145"/>
      <c r="K143" s="145"/>
      <c r="L143" s="145"/>
      <c r="M143" s="145"/>
      <c r="N143" s="145"/>
    </row>
    <row r="144" spans="1:14" ht="13.2" x14ac:dyDescent="0.2">
      <c r="A144" s="186"/>
      <c r="B144" s="145"/>
      <c r="C144" s="145"/>
      <c r="D144" s="145"/>
      <c r="E144" s="145"/>
      <c r="F144" s="145"/>
      <c r="G144" s="145"/>
      <c r="H144" s="145"/>
      <c r="I144" s="145"/>
      <c r="J144" s="145"/>
      <c r="K144" s="145"/>
      <c r="L144" s="145"/>
      <c r="M144" s="145"/>
      <c r="N144" s="145"/>
    </row>
    <row r="145" spans="1:14" ht="13.2" x14ac:dyDescent="0.2">
      <c r="A145" s="186"/>
      <c r="B145" s="145"/>
      <c r="C145" s="145"/>
      <c r="D145" s="145"/>
      <c r="E145" s="145"/>
      <c r="F145" s="145"/>
      <c r="G145" s="145"/>
      <c r="H145" s="145"/>
      <c r="I145" s="145"/>
      <c r="J145" s="145"/>
      <c r="K145" s="145"/>
      <c r="L145" s="145"/>
      <c r="M145" s="145"/>
      <c r="N145" s="145"/>
    </row>
    <row r="146" spans="1:14" ht="13.2" x14ac:dyDescent="0.2">
      <c r="A146" s="186"/>
      <c r="B146" s="145"/>
      <c r="C146" s="145"/>
      <c r="D146" s="145"/>
      <c r="E146" s="145"/>
      <c r="F146" s="145"/>
      <c r="G146" s="145"/>
      <c r="H146" s="145"/>
      <c r="I146" s="145"/>
      <c r="J146" s="145"/>
      <c r="K146" s="145"/>
      <c r="L146" s="145"/>
      <c r="M146" s="145"/>
      <c r="N146" s="145"/>
    </row>
    <row r="147" spans="1:14" ht="129" customHeight="1" x14ac:dyDescent="0.2">
      <c r="A147" s="186"/>
      <c r="B147" s="145"/>
      <c r="C147" s="145"/>
      <c r="D147" s="145"/>
      <c r="E147" s="145"/>
      <c r="F147" s="145"/>
      <c r="G147" s="145"/>
      <c r="H147" s="145"/>
      <c r="I147" s="145"/>
      <c r="J147" s="145"/>
      <c r="K147" s="145"/>
      <c r="L147" s="145"/>
      <c r="M147" s="145"/>
      <c r="N147" s="145"/>
    </row>
    <row r="148" spans="1:14" ht="129" hidden="1" customHeight="1" x14ac:dyDescent="0.2"/>
    <row r="149" spans="1:14" ht="129" hidden="1" customHeight="1" x14ac:dyDescent="0.2"/>
    <row r="150" spans="1:14" ht="129" hidden="1" customHeight="1" x14ac:dyDescent="0.2"/>
    <row r="151" spans="1:14" ht="25.8" customHeight="1" x14ac:dyDescent="0.2">
      <c r="A151" s="187" t="s">
        <v>126</v>
      </c>
    </row>
    <row r="152" spans="1:14" ht="19.2" customHeight="1" x14ac:dyDescent="0.2">
      <c r="A152" s="186"/>
    </row>
    <row r="153" spans="1:14" ht="16.2" customHeight="1" x14ac:dyDescent="0.2">
      <c r="A153" s="186"/>
    </row>
    <row r="154" spans="1:14" ht="26.4" customHeight="1" x14ac:dyDescent="0.2">
      <c r="A154" s="186"/>
    </row>
    <row r="155" spans="1:14" ht="13.2" x14ac:dyDescent="0.2">
      <c r="A155" s="186"/>
    </row>
    <row r="156" spans="1:14" ht="13.2" x14ac:dyDescent="0.2">
      <c r="A156" s="186"/>
    </row>
    <row r="157" spans="1:14" ht="13.2" x14ac:dyDescent="0.2">
      <c r="A157" s="186"/>
    </row>
    <row r="158" spans="1:14" ht="13.2" x14ac:dyDescent="0.2">
      <c r="A158" s="186"/>
    </row>
    <row r="159" spans="1:14" ht="13.2" x14ac:dyDescent="0.2">
      <c r="A159" s="186"/>
    </row>
    <row r="160" spans="1:14" ht="13.2" x14ac:dyDescent="0.2">
      <c r="A160" s="186"/>
    </row>
    <row r="161" spans="1:1" ht="13.2" x14ac:dyDescent="0.2">
      <c r="A161" s="186"/>
    </row>
    <row r="162" spans="1:1" ht="13.2" x14ac:dyDescent="0.2">
      <c r="A162" s="186"/>
    </row>
    <row r="163" spans="1:1" ht="13.2" x14ac:dyDescent="0.2">
      <c r="A163" s="186"/>
    </row>
    <row r="164" spans="1:1" ht="13.2" x14ac:dyDescent="0.2">
      <c r="A164" s="186"/>
    </row>
    <row r="165" spans="1:1" ht="13.2" x14ac:dyDescent="0.2">
      <c r="A165" s="186"/>
    </row>
    <row r="166" spans="1:1" ht="13.2" x14ac:dyDescent="0.2">
      <c r="A166" s="186"/>
    </row>
    <row r="167" spans="1:1" ht="13.2" x14ac:dyDescent="0.2">
      <c r="A167" s="186"/>
    </row>
    <row r="168" spans="1:1" ht="13.2" x14ac:dyDescent="0.2">
      <c r="A168" s="186"/>
    </row>
    <row r="169" spans="1:1" ht="13.2" x14ac:dyDescent="0.2">
      <c r="A169" s="186"/>
    </row>
    <row r="170" spans="1:1" ht="13.2" x14ac:dyDescent="0.2">
      <c r="A170" s="186"/>
    </row>
    <row r="171" spans="1:1" ht="85.2" customHeight="1" x14ac:dyDescent="0.2">
      <c r="A171" s="186"/>
    </row>
    <row r="172" spans="1:1" ht="13.2" x14ac:dyDescent="0.2">
      <c r="A172" s="187" t="s">
        <v>127</v>
      </c>
    </row>
    <row r="173" spans="1:1" ht="13.2" x14ac:dyDescent="0.2">
      <c r="A173" s="186"/>
    </row>
    <row r="174" spans="1:1" ht="13.2" x14ac:dyDescent="0.2">
      <c r="A174" s="186"/>
    </row>
    <row r="175" spans="1:1" ht="13.2" x14ac:dyDescent="0.2">
      <c r="A175" s="186"/>
    </row>
    <row r="176" spans="1:1" ht="13.2" x14ac:dyDescent="0.2">
      <c r="A176" s="186"/>
    </row>
    <row r="177" spans="1:1" ht="13.2" x14ac:dyDescent="0.2">
      <c r="A177" s="186"/>
    </row>
    <row r="178" spans="1:1" ht="13.2" x14ac:dyDescent="0.2">
      <c r="A178" s="186"/>
    </row>
    <row r="179" spans="1:1" ht="13.2" x14ac:dyDescent="0.2">
      <c r="A179" s="186"/>
    </row>
    <row r="180" spans="1:1" ht="13.2" x14ac:dyDescent="0.2">
      <c r="A180" s="186"/>
    </row>
    <row r="181" spans="1:1" ht="13.2" x14ac:dyDescent="0.2">
      <c r="A181" s="186"/>
    </row>
    <row r="182" spans="1:1" ht="13.2" x14ac:dyDescent="0.2">
      <c r="A182" s="186"/>
    </row>
    <row r="183" spans="1:1" ht="13.2" x14ac:dyDescent="0.2">
      <c r="A183" s="186"/>
    </row>
    <row r="184" spans="1:1" ht="13.2" x14ac:dyDescent="0.2">
      <c r="A184" s="186"/>
    </row>
    <row r="185" spans="1:1" ht="13.2" x14ac:dyDescent="0.2">
      <c r="A185" s="186"/>
    </row>
    <row r="186" spans="1:1" ht="13.2" x14ac:dyDescent="0.2">
      <c r="A186" s="186"/>
    </row>
    <row r="187" spans="1:1" ht="13.2" x14ac:dyDescent="0.2">
      <c r="A187" s="186"/>
    </row>
    <row r="188" spans="1:1" ht="13.2" x14ac:dyDescent="0.2">
      <c r="A188" s="186"/>
    </row>
    <row r="189" spans="1:1" ht="13.2" x14ac:dyDescent="0.2">
      <c r="A189" s="186"/>
    </row>
    <row r="190" spans="1:1" ht="13.2" x14ac:dyDescent="0.2">
      <c r="A190" s="186"/>
    </row>
    <row r="191" spans="1:1" ht="13.2" x14ac:dyDescent="0.2">
      <c r="A191" s="186"/>
    </row>
    <row r="192" spans="1:1" ht="109.8" customHeight="1" x14ac:dyDescent="0.2">
      <c r="A192" s="186"/>
    </row>
  </sheetData>
  <mergeCells count="16">
    <mergeCell ref="A127:A147"/>
    <mergeCell ref="B127:N147"/>
    <mergeCell ref="A151:A171"/>
    <mergeCell ref="A172:A192"/>
    <mergeCell ref="A64:A84"/>
    <mergeCell ref="B64:N84"/>
    <mergeCell ref="A85:A105"/>
    <mergeCell ref="B85:N105"/>
    <mergeCell ref="A106:A126"/>
    <mergeCell ref="B106:N126"/>
    <mergeCell ref="A1:A21"/>
    <mergeCell ref="B1:N21"/>
    <mergeCell ref="A22:A42"/>
    <mergeCell ref="B22:N42"/>
    <mergeCell ref="A43:A63"/>
    <mergeCell ref="B43:N63"/>
  </mergeCells>
  <phoneticPr fontId="2"/>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B7637-F161-4054-A014-9D0D8305307B}">
  <sheetPr>
    <tabColor rgb="FFFFC000"/>
  </sheetPr>
  <dimension ref="A1:J29"/>
  <sheetViews>
    <sheetView topLeftCell="A10" zoomScale="145" zoomScaleNormal="145" zoomScaleSheetLayoutView="100" workbookViewId="0">
      <selection activeCell="A22" sqref="A22:J29"/>
    </sheetView>
  </sheetViews>
  <sheetFormatPr defaultColWidth="9" defaultRowHeight="13.2" x14ac:dyDescent="0.2"/>
  <sheetData>
    <row r="1" spans="1:10" x14ac:dyDescent="0.2">
      <c r="A1" t="s">
        <v>0</v>
      </c>
    </row>
    <row r="2" spans="1:10" x14ac:dyDescent="0.2">
      <c r="A2" s="188" t="s">
        <v>155</v>
      </c>
      <c r="B2" s="189"/>
      <c r="C2" s="189"/>
      <c r="D2" s="189"/>
      <c r="E2" s="189"/>
      <c r="F2" s="189"/>
      <c r="G2" s="189"/>
      <c r="H2" s="189"/>
      <c r="I2" s="189"/>
      <c r="J2" s="189"/>
    </row>
    <row r="3" spans="1:10" x14ac:dyDescent="0.2">
      <c r="A3" s="189"/>
      <c r="B3" s="189"/>
      <c r="C3" s="189"/>
      <c r="D3" s="189"/>
      <c r="E3" s="189"/>
      <c r="F3" s="189"/>
      <c r="G3" s="189"/>
      <c r="H3" s="189"/>
      <c r="I3" s="189"/>
      <c r="J3" s="189"/>
    </row>
    <row r="4" spans="1:10" x14ac:dyDescent="0.2">
      <c r="A4" s="189"/>
      <c r="B4" s="189"/>
      <c r="C4" s="189"/>
      <c r="D4" s="189"/>
      <c r="E4" s="189"/>
      <c r="F4" s="189"/>
      <c r="G4" s="189"/>
      <c r="H4" s="189"/>
      <c r="I4" s="189"/>
      <c r="J4" s="189"/>
    </row>
    <row r="5" spans="1:10" x14ac:dyDescent="0.2">
      <c r="A5" s="189"/>
      <c r="B5" s="189"/>
      <c r="C5" s="189"/>
      <c r="D5" s="189"/>
      <c r="E5" s="189"/>
      <c r="F5" s="189"/>
      <c r="G5" s="189"/>
      <c r="H5" s="189"/>
      <c r="I5" s="189"/>
      <c r="J5" s="189"/>
    </row>
    <row r="6" spans="1:10" x14ac:dyDescent="0.2">
      <c r="A6" s="189"/>
      <c r="B6" s="189"/>
      <c r="C6" s="189"/>
      <c r="D6" s="189"/>
      <c r="E6" s="189"/>
      <c r="F6" s="189"/>
      <c r="G6" s="189"/>
      <c r="H6" s="189"/>
      <c r="I6" s="189"/>
      <c r="J6" s="189"/>
    </row>
    <row r="7" spans="1:10" x14ac:dyDescent="0.2">
      <c r="A7" s="189"/>
      <c r="B7" s="189"/>
      <c r="C7" s="189"/>
      <c r="D7" s="189"/>
      <c r="E7" s="189"/>
      <c r="F7" s="189"/>
      <c r="G7" s="189"/>
      <c r="H7" s="189"/>
      <c r="I7" s="189"/>
      <c r="J7" s="189"/>
    </row>
    <row r="8" spans="1:10" x14ac:dyDescent="0.2">
      <c r="A8" s="189"/>
      <c r="B8" s="189"/>
      <c r="C8" s="189"/>
      <c r="D8" s="189"/>
      <c r="E8" s="189"/>
      <c r="F8" s="189"/>
      <c r="G8" s="189"/>
      <c r="H8" s="189"/>
      <c r="I8" s="189"/>
      <c r="J8" s="189"/>
    </row>
    <row r="9" spans="1:10" x14ac:dyDescent="0.2">
      <c r="A9" s="189"/>
      <c r="B9" s="189"/>
      <c r="C9" s="189"/>
      <c r="D9" s="189"/>
      <c r="E9" s="189"/>
      <c r="F9" s="189"/>
      <c r="G9" s="189"/>
      <c r="H9" s="189"/>
      <c r="I9" s="189"/>
      <c r="J9" s="189"/>
    </row>
    <row r="11" spans="1:10" x14ac:dyDescent="0.2">
      <c r="A11" t="s">
        <v>1</v>
      </c>
    </row>
    <row r="12" spans="1:10" x14ac:dyDescent="0.2">
      <c r="A12" s="190" t="s">
        <v>156</v>
      </c>
      <c r="B12" s="191"/>
      <c r="C12" s="191"/>
      <c r="D12" s="191"/>
      <c r="E12" s="191"/>
      <c r="F12" s="191"/>
      <c r="G12" s="191"/>
      <c r="H12" s="191"/>
      <c r="I12" s="191"/>
      <c r="J12" s="191"/>
    </row>
    <row r="13" spans="1:10" x14ac:dyDescent="0.2">
      <c r="A13" s="191"/>
      <c r="B13" s="191"/>
      <c r="C13" s="191"/>
      <c r="D13" s="191"/>
      <c r="E13" s="191"/>
      <c r="F13" s="191"/>
      <c r="G13" s="191"/>
      <c r="H13" s="191"/>
      <c r="I13" s="191"/>
      <c r="J13" s="191"/>
    </row>
    <row r="14" spans="1:10" x14ac:dyDescent="0.2">
      <c r="A14" s="191"/>
      <c r="B14" s="191"/>
      <c r="C14" s="191"/>
      <c r="D14" s="191"/>
      <c r="E14" s="191"/>
      <c r="F14" s="191"/>
      <c r="G14" s="191"/>
      <c r="H14" s="191"/>
      <c r="I14" s="191"/>
      <c r="J14" s="191"/>
    </row>
    <row r="15" spans="1:10" x14ac:dyDescent="0.2">
      <c r="A15" s="191"/>
      <c r="B15" s="191"/>
      <c r="C15" s="191"/>
      <c r="D15" s="191"/>
      <c r="E15" s="191"/>
      <c r="F15" s="191"/>
      <c r="G15" s="191"/>
      <c r="H15" s="191"/>
      <c r="I15" s="191"/>
      <c r="J15" s="191"/>
    </row>
    <row r="16" spans="1:10" x14ac:dyDescent="0.2">
      <c r="A16" s="191"/>
      <c r="B16" s="191"/>
      <c r="C16" s="191"/>
      <c r="D16" s="191"/>
      <c r="E16" s="191"/>
      <c r="F16" s="191"/>
      <c r="G16" s="191"/>
      <c r="H16" s="191"/>
      <c r="I16" s="191"/>
      <c r="J16" s="191"/>
    </row>
    <row r="17" spans="1:10" x14ac:dyDescent="0.2">
      <c r="A17" s="191"/>
      <c r="B17" s="191"/>
      <c r="C17" s="191"/>
      <c r="D17" s="191"/>
      <c r="E17" s="191"/>
      <c r="F17" s="191"/>
      <c r="G17" s="191"/>
      <c r="H17" s="191"/>
      <c r="I17" s="191"/>
      <c r="J17" s="191"/>
    </row>
    <row r="18" spans="1:10" x14ac:dyDescent="0.2">
      <c r="A18" s="191"/>
      <c r="B18" s="191"/>
      <c r="C18" s="191"/>
      <c r="D18" s="191"/>
      <c r="E18" s="191"/>
      <c r="F18" s="191"/>
      <c r="G18" s="191"/>
      <c r="H18" s="191"/>
      <c r="I18" s="191"/>
      <c r="J18" s="191"/>
    </row>
    <row r="19" spans="1:10" x14ac:dyDescent="0.2">
      <c r="A19" s="191"/>
      <c r="B19" s="191"/>
      <c r="C19" s="191"/>
      <c r="D19" s="191"/>
      <c r="E19" s="191"/>
      <c r="F19" s="191"/>
      <c r="G19" s="191"/>
      <c r="H19" s="191"/>
      <c r="I19" s="191"/>
      <c r="J19" s="191"/>
    </row>
    <row r="21" spans="1:10" x14ac:dyDescent="0.2">
      <c r="A21" t="s">
        <v>2</v>
      </c>
    </row>
    <row r="22" spans="1:10" x14ac:dyDescent="0.2">
      <c r="A22" s="192" t="s">
        <v>157</v>
      </c>
      <c r="B22" s="192"/>
      <c r="C22" s="192"/>
      <c r="D22" s="192"/>
      <c r="E22" s="192"/>
      <c r="F22" s="192"/>
      <c r="G22" s="192"/>
      <c r="H22" s="192"/>
      <c r="I22" s="192"/>
      <c r="J22" s="192"/>
    </row>
    <row r="23" spans="1:10" x14ac:dyDescent="0.2">
      <c r="A23" s="192"/>
      <c r="B23" s="192"/>
      <c r="C23" s="192"/>
      <c r="D23" s="192"/>
      <c r="E23" s="192"/>
      <c r="F23" s="192"/>
      <c r="G23" s="192"/>
      <c r="H23" s="192"/>
      <c r="I23" s="192"/>
      <c r="J23" s="192"/>
    </row>
    <row r="24" spans="1:10" x14ac:dyDescent="0.2">
      <c r="A24" s="192"/>
      <c r="B24" s="192"/>
      <c r="C24" s="192"/>
      <c r="D24" s="192"/>
      <c r="E24" s="192"/>
      <c r="F24" s="192"/>
      <c r="G24" s="192"/>
      <c r="H24" s="192"/>
      <c r="I24" s="192"/>
      <c r="J24" s="192"/>
    </row>
    <row r="25" spans="1:10" x14ac:dyDescent="0.2">
      <c r="A25" s="192"/>
      <c r="B25" s="192"/>
      <c r="C25" s="192"/>
      <c r="D25" s="192"/>
      <c r="E25" s="192"/>
      <c r="F25" s="192"/>
      <c r="G25" s="192"/>
      <c r="H25" s="192"/>
      <c r="I25" s="192"/>
      <c r="J25" s="192"/>
    </row>
    <row r="26" spans="1:10" x14ac:dyDescent="0.2">
      <c r="A26" s="192"/>
      <c r="B26" s="192"/>
      <c r="C26" s="192"/>
      <c r="D26" s="192"/>
      <c r="E26" s="192"/>
      <c r="F26" s="192"/>
      <c r="G26" s="192"/>
      <c r="H26" s="192"/>
      <c r="I26" s="192"/>
      <c r="J26" s="192"/>
    </row>
    <row r="27" spans="1:10" x14ac:dyDescent="0.2">
      <c r="A27" s="192"/>
      <c r="B27" s="192"/>
      <c r="C27" s="192"/>
      <c r="D27" s="192"/>
      <c r="E27" s="192"/>
      <c r="F27" s="192"/>
      <c r="G27" s="192"/>
      <c r="H27" s="192"/>
      <c r="I27" s="192"/>
      <c r="J27" s="192"/>
    </row>
    <row r="28" spans="1:10" x14ac:dyDescent="0.2">
      <c r="A28" s="192"/>
      <c r="B28" s="192"/>
      <c r="C28" s="192"/>
      <c r="D28" s="192"/>
      <c r="E28" s="192"/>
      <c r="F28" s="192"/>
      <c r="G28" s="192"/>
      <c r="H28" s="192"/>
      <c r="I28" s="192"/>
      <c r="J28" s="192"/>
    </row>
    <row r="29" spans="1:10" x14ac:dyDescent="0.2">
      <c r="A29" s="192"/>
      <c r="B29" s="192"/>
      <c r="C29" s="192"/>
      <c r="D29" s="192"/>
      <c r="E29" s="192"/>
      <c r="F29" s="192"/>
      <c r="G29" s="192"/>
      <c r="H29" s="192"/>
      <c r="I29" s="192"/>
      <c r="J29" s="192"/>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FEA25-6522-490C-A0F4-DF72699A025B}">
  <dimension ref="B2:BH196"/>
  <sheetViews>
    <sheetView zoomScale="102" zoomScaleNormal="102" workbookViewId="0">
      <pane ySplit="8" topLeftCell="A9" activePane="bottomLeft" state="frozen"/>
      <selection pane="bottomLeft" activeCell="Y18" sqref="Y18"/>
    </sheetView>
  </sheetViews>
  <sheetFormatPr defaultRowHeight="13.2" x14ac:dyDescent="0.2"/>
  <cols>
    <col min="1" max="1" width="2.88671875" customWidth="1"/>
    <col min="2" max="18" width="6.6640625" customWidth="1"/>
    <col min="22" max="22" width="10.88671875" style="23" hidden="1" customWidth="1"/>
    <col min="23" max="23" width="0" hidden="1" customWidth="1"/>
  </cols>
  <sheetData>
    <row r="2" spans="2:60" x14ac:dyDescent="0.2">
      <c r="B2" s="141" t="s">
        <v>5</v>
      </c>
      <c r="C2" s="141"/>
      <c r="D2" s="143" t="s">
        <v>48</v>
      </c>
      <c r="E2" s="143"/>
      <c r="F2" s="141" t="s">
        <v>6</v>
      </c>
      <c r="G2" s="141"/>
      <c r="H2" s="145" t="s">
        <v>89</v>
      </c>
      <c r="I2" s="145"/>
      <c r="J2" s="141" t="s">
        <v>7</v>
      </c>
      <c r="K2" s="141"/>
      <c r="L2" s="142">
        <v>50000</v>
      </c>
      <c r="M2" s="143"/>
      <c r="N2" s="141" t="s">
        <v>8</v>
      </c>
      <c r="O2" s="141"/>
      <c r="P2" s="144">
        <f>SUM(L2+D4)</f>
        <v>50046.761031197821</v>
      </c>
      <c r="Q2" s="145"/>
      <c r="R2" s="1"/>
      <c r="S2" s="1"/>
      <c r="T2" s="1"/>
    </row>
    <row r="3" spans="2:60" ht="57" customHeight="1" x14ac:dyDescent="0.2">
      <c r="B3" s="141" t="s">
        <v>9</v>
      </c>
      <c r="C3" s="141"/>
      <c r="D3" s="146" t="s">
        <v>38</v>
      </c>
      <c r="E3" s="146"/>
      <c r="F3" s="146"/>
      <c r="G3" s="146"/>
      <c r="H3" s="146"/>
      <c r="I3" s="146"/>
      <c r="J3" s="141" t="s">
        <v>10</v>
      </c>
      <c r="K3" s="141"/>
      <c r="L3" s="146" t="s">
        <v>35</v>
      </c>
      <c r="M3" s="147"/>
      <c r="N3" s="147"/>
      <c r="O3" s="147"/>
      <c r="P3" s="147"/>
      <c r="Q3" s="147"/>
      <c r="R3" s="1"/>
      <c r="S3" s="1"/>
    </row>
    <row r="4" spans="2:60" x14ac:dyDescent="0.2">
      <c r="B4" s="141" t="s">
        <v>11</v>
      </c>
      <c r="C4" s="141"/>
      <c r="D4" s="148">
        <f>SUM($R$9:$S$993)</f>
        <v>46.761031197822376</v>
      </c>
      <c r="E4" s="148"/>
      <c r="F4" s="141" t="s">
        <v>12</v>
      </c>
      <c r="G4" s="141"/>
      <c r="H4" s="149">
        <f>SUM($T$9:$U$108)</f>
        <v>46.900000000000823</v>
      </c>
      <c r="I4" s="145"/>
      <c r="J4" s="150" t="s">
        <v>13</v>
      </c>
      <c r="K4" s="150"/>
      <c r="L4" s="144">
        <f>MAX($C$9:$D$990)-C9</f>
        <v>46.761031197827833</v>
      </c>
      <c r="M4" s="144"/>
      <c r="N4" s="150" t="s">
        <v>14</v>
      </c>
      <c r="O4" s="150"/>
      <c r="P4" s="148">
        <f>SUMIF(R9:S990,"&lt;0",R9:S990)</f>
        <v>-4904.7311479148739</v>
      </c>
      <c r="Q4" s="148"/>
      <c r="R4" s="1"/>
      <c r="S4" s="1"/>
      <c r="T4" s="1"/>
    </row>
    <row r="5" spans="2:60" x14ac:dyDescent="0.2">
      <c r="B5" s="85" t="s">
        <v>15</v>
      </c>
      <c r="C5" s="84">
        <f>COUNTIF($R$9:$R$990,"&gt;0")</f>
        <v>3</v>
      </c>
      <c r="D5" s="83" t="s">
        <v>16</v>
      </c>
      <c r="E5" s="16">
        <f>COUNTIF($R$9:$R$990,"&lt;0")</f>
        <v>3</v>
      </c>
      <c r="F5" s="83" t="s">
        <v>17</v>
      </c>
      <c r="G5" s="84">
        <f>COUNTIF($R$9:$R$990,"=0")</f>
        <v>0</v>
      </c>
      <c r="H5" s="83" t="s">
        <v>18</v>
      </c>
      <c r="I5" s="3">
        <f>C5/SUM(C5,E5,G5)</f>
        <v>0.5</v>
      </c>
      <c r="J5" s="151" t="s">
        <v>19</v>
      </c>
      <c r="K5" s="141"/>
      <c r="L5" s="152">
        <v>3</v>
      </c>
      <c r="M5" s="153"/>
      <c r="N5" s="18" t="s">
        <v>20</v>
      </c>
      <c r="O5" s="9"/>
      <c r="P5" s="152">
        <v>4</v>
      </c>
      <c r="Q5" s="153"/>
      <c r="R5" s="1"/>
      <c r="S5" s="1"/>
      <c r="T5" s="1"/>
    </row>
    <row r="6" spans="2:60" x14ac:dyDescent="0.2">
      <c r="B6" s="11"/>
      <c r="C6" s="14"/>
      <c r="D6" s="15"/>
      <c r="E6" s="12"/>
      <c r="F6" s="11"/>
      <c r="G6" s="12"/>
      <c r="H6" s="11"/>
      <c r="I6" s="17"/>
      <c r="J6" s="11"/>
      <c r="K6" s="11"/>
      <c r="L6" s="12"/>
      <c r="M6" s="12"/>
      <c r="N6" s="13"/>
      <c r="O6" s="13"/>
      <c r="P6" s="10"/>
      <c r="Q6" s="86"/>
      <c r="R6" s="1"/>
      <c r="S6" s="1"/>
      <c r="T6" s="1"/>
    </row>
    <row r="7" spans="2:60" x14ac:dyDescent="0.2">
      <c r="B7" s="154" t="s">
        <v>21</v>
      </c>
      <c r="C7" s="156" t="s">
        <v>22</v>
      </c>
      <c r="D7" s="157"/>
      <c r="E7" s="160" t="s">
        <v>23</v>
      </c>
      <c r="F7" s="161"/>
      <c r="G7" s="161"/>
      <c r="H7" s="161"/>
      <c r="I7" s="162"/>
      <c r="J7" s="163" t="s">
        <v>24</v>
      </c>
      <c r="K7" s="164"/>
      <c r="L7" s="165"/>
      <c r="M7" s="166" t="s">
        <v>25</v>
      </c>
      <c r="N7" s="167" t="s">
        <v>26</v>
      </c>
      <c r="O7" s="168"/>
      <c r="P7" s="168"/>
      <c r="Q7" s="169"/>
      <c r="R7" s="170" t="s">
        <v>27</v>
      </c>
      <c r="S7" s="170"/>
      <c r="T7" s="170"/>
      <c r="U7" s="170"/>
    </row>
    <row r="8" spans="2:60" x14ac:dyDescent="0.2">
      <c r="B8" s="155"/>
      <c r="C8" s="158"/>
      <c r="D8" s="159"/>
      <c r="E8" s="19" t="s">
        <v>28</v>
      </c>
      <c r="F8" s="19" t="s">
        <v>29</v>
      </c>
      <c r="G8" s="19" t="s">
        <v>30</v>
      </c>
      <c r="H8" s="171" t="s">
        <v>31</v>
      </c>
      <c r="I8" s="162"/>
      <c r="J8" s="4" t="s">
        <v>32</v>
      </c>
      <c r="K8" s="172" t="s">
        <v>33</v>
      </c>
      <c r="L8" s="165"/>
      <c r="M8" s="166"/>
      <c r="N8" s="5" t="s">
        <v>28</v>
      </c>
      <c r="O8" s="5" t="s">
        <v>29</v>
      </c>
      <c r="P8" s="173" t="s">
        <v>31</v>
      </c>
      <c r="Q8" s="169"/>
      <c r="R8" s="170" t="s">
        <v>34</v>
      </c>
      <c r="S8" s="170"/>
      <c r="T8" s="170" t="s">
        <v>32</v>
      </c>
      <c r="U8" s="170"/>
    </row>
    <row r="9" spans="2:60" x14ac:dyDescent="0.2">
      <c r="B9" s="87">
        <v>1</v>
      </c>
      <c r="C9" s="174">
        <v>50000</v>
      </c>
      <c r="D9" s="174"/>
      <c r="E9" s="87">
        <v>2018</v>
      </c>
      <c r="F9" s="8">
        <v>43423</v>
      </c>
      <c r="G9" s="87" t="s">
        <v>4</v>
      </c>
      <c r="H9" s="175">
        <v>1.14347</v>
      </c>
      <c r="I9" s="175"/>
      <c r="J9" s="87">
        <v>20.5</v>
      </c>
      <c r="K9" s="174">
        <f>IF(J9="","",C9*0.03)</f>
        <v>1500</v>
      </c>
      <c r="L9" s="174"/>
      <c r="M9" s="6">
        <f>IF(J9="","",(K9/J9)/LOOKUP(RIGHT($D$2,3),定数!$A$6:$A$13,定数!$B$6:$B$13))</f>
        <v>0.6097560975609756</v>
      </c>
      <c r="N9" s="87">
        <v>2018</v>
      </c>
      <c r="O9" s="8">
        <v>43424</v>
      </c>
      <c r="P9" s="175">
        <v>1.1414200000000001</v>
      </c>
      <c r="Q9" s="175"/>
      <c r="R9" s="176">
        <f>IF(P9="","",T9*M9*LOOKUP(RIGHT($D$2,3),定数!$A$6:$A$13,定数!$B$6:$B$13))</f>
        <v>-1499.9999999999161</v>
      </c>
      <c r="S9" s="176"/>
      <c r="T9" s="177">
        <f>IF(P9="","",IF(G9="買",(P9-H9),(H9-P9))*IF(RIGHT($D$2,3)="JPY",100,10000))</f>
        <v>-20.499999999998852</v>
      </c>
      <c r="U9" s="177"/>
      <c r="V9" s="66"/>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row>
    <row r="10" spans="2:60" x14ac:dyDescent="0.2">
      <c r="B10" s="87">
        <v>2</v>
      </c>
      <c r="C10" s="174">
        <f>IF(R9="","",C9+R9)</f>
        <v>48500.000000000087</v>
      </c>
      <c r="D10" s="174"/>
      <c r="E10" s="137">
        <v>2019</v>
      </c>
      <c r="F10" s="8">
        <v>43472</v>
      </c>
      <c r="G10" s="87" t="s">
        <v>4</v>
      </c>
      <c r="H10" s="175">
        <v>1.1450499999999999</v>
      </c>
      <c r="I10" s="175"/>
      <c r="J10" s="87">
        <v>41.3</v>
      </c>
      <c r="K10" s="178">
        <f>IF(J10="","",C10*0.03)</f>
        <v>1455.0000000000025</v>
      </c>
      <c r="L10" s="179"/>
      <c r="M10" s="6">
        <f>IF(J10="","",(K10/J10)/LOOKUP(RIGHT($D$2,3),定数!$A$6:$A$13,定数!$B$6:$B$13))</f>
        <v>0.2935835351089594</v>
      </c>
      <c r="N10" s="87">
        <v>2019</v>
      </c>
      <c r="O10" s="8">
        <v>43473</v>
      </c>
      <c r="P10" s="175">
        <v>1.1467799999999999</v>
      </c>
      <c r="Q10" s="175"/>
      <c r="R10" s="176">
        <f>IF(P10="","",T10*M10*LOOKUP(RIGHT($D$2,3),定数!$A$6:$A$13,定数!$B$6:$B$13))</f>
        <v>609.47941888620301</v>
      </c>
      <c r="S10" s="176"/>
      <c r="T10" s="177">
        <f>IF(P10="","",IF(G10="買",(P10-H10),(H10-P10))*IF(RIGHT($D$2,3)="JPY",100,10000))</f>
        <v>17.300000000000093</v>
      </c>
      <c r="U10" s="177"/>
      <c r="V10" s="68"/>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row>
    <row r="11" spans="2:60" x14ac:dyDescent="0.2">
      <c r="B11" s="87">
        <v>3</v>
      </c>
      <c r="C11" s="174">
        <f>IF(R10="","",C10+R10)</f>
        <v>49109.479418886287</v>
      </c>
      <c r="D11" s="174"/>
      <c r="E11" s="137">
        <v>2019</v>
      </c>
      <c r="F11" s="8">
        <v>43473</v>
      </c>
      <c r="G11" s="87" t="s">
        <v>3</v>
      </c>
      <c r="H11" s="175">
        <v>1.1452500000000001</v>
      </c>
      <c r="I11" s="175"/>
      <c r="J11" s="87">
        <v>13</v>
      </c>
      <c r="K11" s="178">
        <f t="shared" ref="K11:K74" si="0">IF(J11="","",C11*0.03)</f>
        <v>1473.2843825665886</v>
      </c>
      <c r="L11" s="179"/>
      <c r="M11" s="6">
        <f>IF(J11="","",(K11/J11)/LOOKUP(RIGHT($D$2,3),定数!$A$6:$A$13,定数!$B$6:$B$13))</f>
        <v>0.94441306574781325</v>
      </c>
      <c r="N11" s="138">
        <v>2019</v>
      </c>
      <c r="O11" s="8">
        <v>43473</v>
      </c>
      <c r="P11" s="175">
        <v>1.14486</v>
      </c>
      <c r="Q11" s="175"/>
      <c r="R11" s="176">
        <f>IF(P11="","",T11*M11*LOOKUP(RIGHT($D$2,3),定数!$A$6:$A$13,定数!$B$6:$B$13))</f>
        <v>441.98531477010408</v>
      </c>
      <c r="S11" s="176"/>
      <c r="T11" s="177">
        <f t="shared" ref="T11:T74" si="1">IF(P11="","",IF(G11="買",(P11-H11),(H11-P11))*IF(RIGHT($D$2,3)="JPY",100,10000))</f>
        <v>3.9000000000011248</v>
      </c>
      <c r="U11" s="177"/>
      <c r="V11" s="68"/>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row>
    <row r="12" spans="2:60" x14ac:dyDescent="0.2">
      <c r="B12" s="87">
        <v>4</v>
      </c>
      <c r="C12" s="174">
        <f>IF(R11="","",C11+R11)</f>
        <v>49551.464733656394</v>
      </c>
      <c r="D12" s="174"/>
      <c r="E12" s="137">
        <v>2019</v>
      </c>
      <c r="F12" s="8">
        <v>43473</v>
      </c>
      <c r="G12" s="87" t="s">
        <v>4</v>
      </c>
      <c r="H12" s="175">
        <v>1.1452</v>
      </c>
      <c r="I12" s="175"/>
      <c r="J12" s="87">
        <v>11.7</v>
      </c>
      <c r="K12" s="178">
        <f t="shared" si="0"/>
        <v>1486.5439420096918</v>
      </c>
      <c r="L12" s="179"/>
      <c r="M12" s="6">
        <f>IF(J12="","",(K12/J12)/LOOKUP(RIGHT($D$2,3),定数!$A$6:$A$13,定数!$B$6:$B$13))</f>
        <v>1.0587919814883846</v>
      </c>
      <c r="N12" s="138">
        <v>2019</v>
      </c>
      <c r="O12" s="8">
        <v>43474</v>
      </c>
      <c r="P12" s="175">
        <v>1.1440300000000001</v>
      </c>
      <c r="Q12" s="175"/>
      <c r="R12" s="176">
        <f>IF(P12="","",T12*M12*LOOKUP(RIGHT($D$2,3),定数!$A$6:$A$13,定数!$B$6:$B$13))</f>
        <v>-1486.5439420095565</v>
      </c>
      <c r="S12" s="176"/>
      <c r="T12" s="177">
        <f t="shared" si="1"/>
        <v>-11.699999999998933</v>
      </c>
      <c r="U12" s="177"/>
      <c r="V12" s="68"/>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row>
    <row r="13" spans="2:60" x14ac:dyDescent="0.2">
      <c r="B13" s="87">
        <v>5</v>
      </c>
      <c r="C13" s="174">
        <f>IF(R12="","",C12+R12)</f>
        <v>48064.920791646837</v>
      </c>
      <c r="D13" s="174"/>
      <c r="E13" s="137">
        <v>2019</v>
      </c>
      <c r="F13" s="8">
        <v>43474</v>
      </c>
      <c r="G13" s="87" t="s">
        <v>4</v>
      </c>
      <c r="H13" s="175">
        <v>1.1467400000000001</v>
      </c>
      <c r="I13" s="175"/>
      <c r="J13" s="87">
        <v>10.9</v>
      </c>
      <c r="K13" s="178">
        <f t="shared" si="0"/>
        <v>1441.947623749405</v>
      </c>
      <c r="L13" s="179"/>
      <c r="M13" s="6">
        <f>IF(J13="","",(K13/J13)/LOOKUP(RIGHT($D$2,3),定数!$A$6:$A$13,定数!$B$6:$B$13))</f>
        <v>1.1024064401753861</v>
      </c>
      <c r="N13" s="138">
        <v>2019</v>
      </c>
      <c r="O13" s="8">
        <v>43474</v>
      </c>
      <c r="P13" s="175">
        <v>1.1452899999999999</v>
      </c>
      <c r="Q13" s="175"/>
      <c r="R13" s="176">
        <f>IF(P13="","",T13*M13*LOOKUP(RIGHT($D$2,3),定数!$A$6:$A$13,定数!$B$6:$B$13))</f>
        <v>-1918.1872059054012</v>
      </c>
      <c r="S13" s="176"/>
      <c r="T13" s="177">
        <f t="shared" si="1"/>
        <v>-14.500000000001734</v>
      </c>
      <c r="U13" s="177"/>
      <c r="V13" s="68"/>
      <c r="W13" s="67"/>
      <c r="X13" s="67" t="s">
        <v>141</v>
      </c>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row>
    <row r="14" spans="2:60" x14ac:dyDescent="0.2">
      <c r="B14" s="87">
        <v>6</v>
      </c>
      <c r="C14" s="174">
        <f>IF(R13="","",C13+R13)</f>
        <v>46146.733585741436</v>
      </c>
      <c r="D14" s="174"/>
      <c r="E14" s="137">
        <v>2019</v>
      </c>
      <c r="F14" s="8">
        <v>43474</v>
      </c>
      <c r="G14" s="87" t="s">
        <v>4</v>
      </c>
      <c r="H14" s="175">
        <v>1.14639</v>
      </c>
      <c r="I14" s="175"/>
      <c r="J14" s="87">
        <v>25.7</v>
      </c>
      <c r="K14" s="178">
        <f t="shared" si="0"/>
        <v>1384.4020075722431</v>
      </c>
      <c r="L14" s="179"/>
      <c r="M14" s="6">
        <f>IF(J14="","",(K14/J14)/LOOKUP(RIGHT($D$2,3),定数!$A$6:$A$13,定数!$B$6:$B$13))</f>
        <v>0.44889818663172604</v>
      </c>
      <c r="N14" s="138">
        <v>2019</v>
      </c>
      <c r="O14" s="8"/>
      <c r="P14" s="175">
        <v>1.1536299999999999</v>
      </c>
      <c r="Q14" s="175"/>
      <c r="R14" s="176">
        <f>IF(P14="","",T14*M14*LOOKUP(RIGHT($D$2,3),定数!$A$6:$A$13,定数!$B$6:$B$13))</f>
        <v>3900.0274454563892</v>
      </c>
      <c r="S14" s="176"/>
      <c r="T14" s="177">
        <f t="shared" si="1"/>
        <v>72.399999999999125</v>
      </c>
      <c r="U14" s="177"/>
      <c r="V14" s="68"/>
      <c r="W14" s="67"/>
      <c r="X14" s="67" t="s">
        <v>142</v>
      </c>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row>
    <row r="15" spans="2:60" x14ac:dyDescent="0.2">
      <c r="B15" s="87">
        <v>7</v>
      </c>
      <c r="C15" s="174">
        <f t="shared" ref="C15:C78" si="2">IF(R14="","",C14+R14)</f>
        <v>50046.761031197828</v>
      </c>
      <c r="D15" s="174"/>
      <c r="E15" s="137">
        <v>2019</v>
      </c>
      <c r="F15" s="8"/>
      <c r="G15" s="87"/>
      <c r="H15" s="175"/>
      <c r="I15" s="175"/>
      <c r="J15" s="87">
        <f t="shared" ref="J11:J73" si="3">(H15-P15)*10000</f>
        <v>0</v>
      </c>
      <c r="K15" s="178">
        <f t="shared" si="0"/>
        <v>1501.4028309359348</v>
      </c>
      <c r="L15" s="179"/>
      <c r="M15" s="6" t="e">
        <f>IF(J15="","",(K15/J15)/LOOKUP(RIGHT($D$2,3),定数!$A$6:$A$13,定数!$B$6:$B$13))</f>
        <v>#DIV/0!</v>
      </c>
      <c r="N15" s="138">
        <v>2019</v>
      </c>
      <c r="O15" s="8"/>
      <c r="P15" s="175"/>
      <c r="Q15" s="175"/>
      <c r="R15" s="176" t="str">
        <f>IF(P15="","",T15*M15*LOOKUP(RIGHT($D$2,3),定数!$A$6:$A$13,定数!$B$6:$B$13))</f>
        <v/>
      </c>
      <c r="S15" s="176"/>
      <c r="T15" s="177" t="str">
        <f t="shared" si="1"/>
        <v/>
      </c>
      <c r="U15" s="177"/>
      <c r="V15" s="68"/>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row>
    <row r="16" spans="2:60" x14ac:dyDescent="0.2">
      <c r="B16" s="87">
        <v>8</v>
      </c>
      <c r="C16" s="174" t="str">
        <f t="shared" si="2"/>
        <v/>
      </c>
      <c r="D16" s="174"/>
      <c r="E16" s="137">
        <v>2019</v>
      </c>
      <c r="F16" s="8"/>
      <c r="G16" s="87"/>
      <c r="H16" s="175"/>
      <c r="I16" s="175"/>
      <c r="J16" s="87">
        <f t="shared" si="3"/>
        <v>0</v>
      </c>
      <c r="K16" s="178" t="e">
        <f t="shared" si="0"/>
        <v>#VALUE!</v>
      </c>
      <c r="L16" s="179"/>
      <c r="M16" s="6" t="e">
        <f>IF(J16="","",(K16/J16)/LOOKUP(RIGHT($D$2,3),定数!$A$6:$A$13,定数!$B$6:$B$13))</f>
        <v>#VALUE!</v>
      </c>
      <c r="N16" s="138">
        <v>2019</v>
      </c>
      <c r="O16" s="8"/>
      <c r="P16" s="175"/>
      <c r="Q16" s="175"/>
      <c r="R16" s="176" t="str">
        <f>IF(P16="","",T16*M16*LOOKUP(RIGHT($D$2,3),定数!$A$6:$A$13,定数!$B$6:$B$13))</f>
        <v/>
      </c>
      <c r="S16" s="176"/>
      <c r="T16" s="177" t="str">
        <f t="shared" si="1"/>
        <v/>
      </c>
      <c r="U16" s="177"/>
      <c r="V16" s="68"/>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row>
    <row r="17" spans="2:60" x14ac:dyDescent="0.2">
      <c r="B17" s="87">
        <v>9</v>
      </c>
      <c r="C17" s="174" t="str">
        <f t="shared" si="2"/>
        <v/>
      </c>
      <c r="D17" s="174"/>
      <c r="E17" s="137">
        <v>2019</v>
      </c>
      <c r="F17" s="8"/>
      <c r="G17" s="87"/>
      <c r="H17" s="175"/>
      <c r="I17" s="175"/>
      <c r="J17" s="87">
        <f t="shared" si="3"/>
        <v>0</v>
      </c>
      <c r="K17" s="178" t="e">
        <f t="shared" si="0"/>
        <v>#VALUE!</v>
      </c>
      <c r="L17" s="179"/>
      <c r="M17" s="6" t="e">
        <f>IF(J17="","",(K17/J17)/LOOKUP(RIGHT($D$2,3),定数!$A$6:$A$13,定数!$B$6:$B$13))</f>
        <v>#VALUE!</v>
      </c>
      <c r="N17" s="138">
        <v>2019</v>
      </c>
      <c r="O17" s="8"/>
      <c r="P17" s="175"/>
      <c r="Q17" s="175"/>
      <c r="R17" s="176" t="str">
        <f>IF(P17="","",T17*M17*LOOKUP(RIGHT($D$2,3),定数!$A$6:$A$13,定数!$B$6:$B$13))</f>
        <v/>
      </c>
      <c r="S17" s="176"/>
      <c r="T17" s="177" t="str">
        <f t="shared" si="1"/>
        <v/>
      </c>
      <c r="U17" s="177"/>
      <c r="V17" s="68"/>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row>
    <row r="18" spans="2:60" x14ac:dyDescent="0.2">
      <c r="B18" s="87">
        <v>10</v>
      </c>
      <c r="C18" s="174" t="str">
        <f t="shared" si="2"/>
        <v/>
      </c>
      <c r="D18" s="174"/>
      <c r="E18" s="137">
        <v>2019</v>
      </c>
      <c r="F18" s="8"/>
      <c r="G18" s="87"/>
      <c r="H18" s="175"/>
      <c r="I18" s="175"/>
      <c r="J18" s="87">
        <f t="shared" si="3"/>
        <v>0</v>
      </c>
      <c r="K18" s="178" t="e">
        <f t="shared" si="0"/>
        <v>#VALUE!</v>
      </c>
      <c r="L18" s="179"/>
      <c r="M18" s="6" t="e">
        <f>IF(J18="","",(K18/J18)/LOOKUP(RIGHT($D$2,3),定数!$A$6:$A$13,定数!$B$6:$B$13))</f>
        <v>#VALUE!</v>
      </c>
      <c r="N18" s="87"/>
      <c r="O18" s="8"/>
      <c r="P18" s="175"/>
      <c r="Q18" s="175"/>
      <c r="R18" s="176" t="str">
        <f>IF(P18="","",T18*M18*LOOKUP(RIGHT($D$2,3),定数!$A$6:$A$13,定数!$B$6:$B$13))</f>
        <v/>
      </c>
      <c r="S18" s="176"/>
      <c r="T18" s="177" t="str">
        <f t="shared" si="1"/>
        <v/>
      </c>
      <c r="U18" s="177"/>
      <c r="V18" s="68"/>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row>
    <row r="19" spans="2:60" x14ac:dyDescent="0.2">
      <c r="B19" s="87">
        <v>11</v>
      </c>
      <c r="C19" s="174" t="str">
        <f t="shared" si="2"/>
        <v/>
      </c>
      <c r="D19" s="174"/>
      <c r="E19" s="137">
        <v>2019</v>
      </c>
      <c r="F19" s="8"/>
      <c r="G19" s="87"/>
      <c r="H19" s="175"/>
      <c r="I19" s="175"/>
      <c r="J19" s="87">
        <f t="shared" si="3"/>
        <v>0</v>
      </c>
      <c r="K19" s="178" t="e">
        <f t="shared" si="0"/>
        <v>#VALUE!</v>
      </c>
      <c r="L19" s="179"/>
      <c r="M19" s="6" t="e">
        <f>IF(J19="","",(K19/J19)/LOOKUP(RIGHT($D$2,3),定数!$A$6:$A$13,定数!$B$6:$B$13))</f>
        <v>#VALUE!</v>
      </c>
      <c r="N19" s="87"/>
      <c r="O19" s="8"/>
      <c r="P19" s="175"/>
      <c r="Q19" s="175"/>
      <c r="R19" s="176" t="str">
        <f>IF(P19="","",T19*M19*LOOKUP(RIGHT($D$2,3),定数!$A$6:$A$13,定数!$B$6:$B$13))</f>
        <v/>
      </c>
      <c r="S19" s="176"/>
      <c r="T19" s="177" t="str">
        <f t="shared" si="1"/>
        <v/>
      </c>
      <c r="U19" s="177"/>
      <c r="V19" s="68"/>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row>
    <row r="20" spans="2:60" x14ac:dyDescent="0.2">
      <c r="B20" s="87">
        <v>12</v>
      </c>
      <c r="C20" s="174" t="str">
        <f t="shared" si="2"/>
        <v/>
      </c>
      <c r="D20" s="174"/>
      <c r="E20" s="137">
        <v>2019</v>
      </c>
      <c r="F20" s="8"/>
      <c r="G20" s="87"/>
      <c r="H20" s="175"/>
      <c r="I20" s="175"/>
      <c r="J20" s="87">
        <f t="shared" si="3"/>
        <v>0</v>
      </c>
      <c r="K20" s="178" t="e">
        <f t="shared" si="0"/>
        <v>#VALUE!</v>
      </c>
      <c r="L20" s="179"/>
      <c r="M20" s="6" t="e">
        <f>IF(J20="","",(K20/J20)/LOOKUP(RIGHT($D$2,3),定数!$A$6:$A$13,定数!$B$6:$B$13))</f>
        <v>#VALUE!</v>
      </c>
      <c r="N20" s="87"/>
      <c r="O20" s="8"/>
      <c r="P20" s="175"/>
      <c r="Q20" s="175"/>
      <c r="R20" s="176" t="str">
        <f>IF(P20="","",T20*M20*LOOKUP(RIGHT($D$2,3),定数!$A$6:$A$13,定数!$B$6:$B$13))</f>
        <v/>
      </c>
      <c r="S20" s="176"/>
      <c r="T20" s="177" t="str">
        <f t="shared" si="1"/>
        <v/>
      </c>
      <c r="U20" s="177"/>
      <c r="V20" s="68"/>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row>
    <row r="21" spans="2:60" x14ac:dyDescent="0.2">
      <c r="B21" s="87">
        <v>13</v>
      </c>
      <c r="C21" s="174" t="str">
        <f t="shared" si="2"/>
        <v/>
      </c>
      <c r="D21" s="174"/>
      <c r="E21" s="137">
        <v>2019</v>
      </c>
      <c r="F21" s="8"/>
      <c r="G21" s="87"/>
      <c r="H21" s="175"/>
      <c r="I21" s="175"/>
      <c r="J21" s="87">
        <f t="shared" si="3"/>
        <v>0</v>
      </c>
      <c r="K21" s="178" t="e">
        <f t="shared" si="0"/>
        <v>#VALUE!</v>
      </c>
      <c r="L21" s="179"/>
      <c r="M21" s="6" t="e">
        <f>IF(J21="","",(K21/J21)/LOOKUP(RIGHT($D$2,3),定数!$A$6:$A$13,定数!$B$6:$B$13))</f>
        <v>#VALUE!</v>
      </c>
      <c r="N21" s="87"/>
      <c r="O21" s="8"/>
      <c r="P21" s="175"/>
      <c r="Q21" s="175"/>
      <c r="R21" s="176" t="str">
        <f>IF(P21="","",T21*M21*LOOKUP(RIGHT($D$2,3),定数!$A$6:$A$13,定数!$B$6:$B$13))</f>
        <v/>
      </c>
      <c r="S21" s="176"/>
      <c r="T21" s="177" t="str">
        <f t="shared" si="1"/>
        <v/>
      </c>
      <c r="U21" s="177"/>
      <c r="V21" s="68"/>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row>
    <row r="22" spans="2:60" x14ac:dyDescent="0.2">
      <c r="B22" s="87">
        <v>14</v>
      </c>
      <c r="C22" s="174" t="str">
        <f t="shared" si="2"/>
        <v/>
      </c>
      <c r="D22" s="174"/>
      <c r="E22" s="87"/>
      <c r="F22" s="8"/>
      <c r="G22" s="87"/>
      <c r="H22" s="175"/>
      <c r="I22" s="175"/>
      <c r="J22" s="87">
        <f t="shared" si="3"/>
        <v>0</v>
      </c>
      <c r="K22" s="178" t="e">
        <f t="shared" si="0"/>
        <v>#VALUE!</v>
      </c>
      <c r="L22" s="179"/>
      <c r="M22" s="6" t="e">
        <f>IF(J22="","",(K22/J22)/LOOKUP(RIGHT($D$2,3),定数!$A$6:$A$13,定数!$B$6:$B$13))</f>
        <v>#VALUE!</v>
      </c>
      <c r="N22" s="87"/>
      <c r="O22" s="8"/>
      <c r="P22" s="175"/>
      <c r="Q22" s="175"/>
      <c r="R22" s="176" t="str">
        <f>IF(P22="","",T22*M22*LOOKUP(RIGHT($D$2,3),定数!$A$6:$A$13,定数!$B$6:$B$13))</f>
        <v/>
      </c>
      <c r="S22" s="176"/>
      <c r="T22" s="177" t="str">
        <f t="shared" si="1"/>
        <v/>
      </c>
      <c r="U22" s="177"/>
      <c r="V22" s="68"/>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row>
    <row r="23" spans="2:60" x14ac:dyDescent="0.2">
      <c r="B23" s="87">
        <v>15</v>
      </c>
      <c r="C23" s="174" t="str">
        <f t="shared" si="2"/>
        <v/>
      </c>
      <c r="D23" s="174"/>
      <c r="E23" s="87"/>
      <c r="F23" s="8"/>
      <c r="G23" s="87"/>
      <c r="H23" s="175"/>
      <c r="I23" s="175"/>
      <c r="J23" s="87">
        <f t="shared" si="3"/>
        <v>0</v>
      </c>
      <c r="K23" s="178" t="e">
        <f t="shared" si="0"/>
        <v>#VALUE!</v>
      </c>
      <c r="L23" s="179"/>
      <c r="M23" s="6" t="e">
        <f>IF(J23="","",(K23/J23)/LOOKUP(RIGHT($D$2,3),定数!$A$6:$A$13,定数!$B$6:$B$13))</f>
        <v>#VALUE!</v>
      </c>
      <c r="N23" s="87"/>
      <c r="O23" s="8"/>
      <c r="P23" s="175"/>
      <c r="Q23" s="175"/>
      <c r="R23" s="176" t="str">
        <f>IF(P23="","",T23*M23*LOOKUP(RIGHT($D$2,3),定数!$A$6:$A$13,定数!$B$6:$B$13))</f>
        <v/>
      </c>
      <c r="S23" s="176"/>
      <c r="T23" s="177" t="str">
        <f t="shared" si="1"/>
        <v/>
      </c>
      <c r="U23" s="17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row>
    <row r="24" spans="2:60" x14ac:dyDescent="0.2">
      <c r="B24" s="87">
        <v>16</v>
      </c>
      <c r="C24" s="174" t="str">
        <f t="shared" si="2"/>
        <v/>
      </c>
      <c r="D24" s="174"/>
      <c r="E24" s="87"/>
      <c r="F24" s="8"/>
      <c r="G24" s="87"/>
      <c r="H24" s="175"/>
      <c r="I24" s="175"/>
      <c r="J24" s="87">
        <f t="shared" si="3"/>
        <v>0</v>
      </c>
      <c r="K24" s="178" t="e">
        <f t="shared" si="0"/>
        <v>#VALUE!</v>
      </c>
      <c r="L24" s="179"/>
      <c r="M24" s="6" t="e">
        <f>IF(J24="","",(K24/J24)/LOOKUP(RIGHT($D$2,3),定数!$A$6:$A$13,定数!$B$6:$B$13))</f>
        <v>#VALUE!</v>
      </c>
      <c r="N24" s="87"/>
      <c r="O24" s="8"/>
      <c r="P24" s="175"/>
      <c r="Q24" s="175"/>
      <c r="R24" s="176" t="str">
        <f>IF(P24="","",T24*M24*LOOKUP(RIGHT($D$2,3),定数!$A$6:$A$13,定数!$B$6:$B$13))</f>
        <v/>
      </c>
      <c r="S24" s="176"/>
      <c r="T24" s="177" t="str">
        <f t="shared" si="1"/>
        <v/>
      </c>
      <c r="U24" s="17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row>
    <row r="25" spans="2:60" x14ac:dyDescent="0.2">
      <c r="B25" s="87">
        <v>17</v>
      </c>
      <c r="C25" s="174" t="str">
        <f t="shared" si="2"/>
        <v/>
      </c>
      <c r="D25" s="174"/>
      <c r="E25" s="87"/>
      <c r="F25" s="8"/>
      <c r="G25" s="87"/>
      <c r="H25" s="175"/>
      <c r="I25" s="175"/>
      <c r="J25" s="87">
        <f t="shared" si="3"/>
        <v>0</v>
      </c>
      <c r="K25" s="178" t="e">
        <f t="shared" si="0"/>
        <v>#VALUE!</v>
      </c>
      <c r="L25" s="179"/>
      <c r="M25" s="6" t="e">
        <f>IF(J25="","",(K25/J25)/LOOKUP(RIGHT($D$2,3),定数!$A$6:$A$13,定数!$B$6:$B$13))</f>
        <v>#VALUE!</v>
      </c>
      <c r="N25" s="87"/>
      <c r="O25" s="8"/>
      <c r="P25" s="175"/>
      <c r="Q25" s="175"/>
      <c r="R25" s="176" t="str">
        <f>IF(P25="","",T25*M25*LOOKUP(RIGHT($D$2,3),定数!$A$6:$A$13,定数!$B$6:$B$13))</f>
        <v/>
      </c>
      <c r="S25" s="176"/>
      <c r="T25" s="177" t="str">
        <f t="shared" si="1"/>
        <v/>
      </c>
      <c r="U25" s="17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row>
    <row r="26" spans="2:60" x14ac:dyDescent="0.2">
      <c r="B26" s="87">
        <v>18</v>
      </c>
      <c r="C26" s="174" t="str">
        <f t="shared" si="2"/>
        <v/>
      </c>
      <c r="D26" s="174"/>
      <c r="E26" s="87"/>
      <c r="F26" s="8"/>
      <c r="G26" s="87"/>
      <c r="H26" s="175"/>
      <c r="I26" s="175"/>
      <c r="J26" s="87">
        <f t="shared" si="3"/>
        <v>0</v>
      </c>
      <c r="K26" s="178" t="e">
        <f t="shared" si="0"/>
        <v>#VALUE!</v>
      </c>
      <c r="L26" s="179"/>
      <c r="M26" s="6" t="e">
        <f>IF(J26="","",(K26/J26)/LOOKUP(RIGHT($D$2,3),定数!$A$6:$A$13,定数!$B$6:$B$13))</f>
        <v>#VALUE!</v>
      </c>
      <c r="N26" s="87"/>
      <c r="O26" s="8"/>
      <c r="P26" s="175"/>
      <c r="Q26" s="175"/>
      <c r="R26" s="176" t="str">
        <f>IF(P26="","",T26*M26*LOOKUP(RIGHT($D$2,3),定数!$A$6:$A$13,定数!$B$6:$B$13))</f>
        <v/>
      </c>
      <c r="S26" s="176"/>
      <c r="T26" s="177" t="str">
        <f t="shared" si="1"/>
        <v/>
      </c>
      <c r="U26" s="17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row>
    <row r="27" spans="2:60" x14ac:dyDescent="0.2">
      <c r="B27" s="87">
        <v>19</v>
      </c>
      <c r="C27" s="174" t="str">
        <f t="shared" si="2"/>
        <v/>
      </c>
      <c r="D27" s="174"/>
      <c r="E27" s="87"/>
      <c r="F27" s="8"/>
      <c r="G27" s="87"/>
      <c r="H27" s="175"/>
      <c r="I27" s="175"/>
      <c r="J27" s="87">
        <f t="shared" si="3"/>
        <v>0</v>
      </c>
      <c r="K27" s="178" t="e">
        <f t="shared" si="0"/>
        <v>#VALUE!</v>
      </c>
      <c r="L27" s="179"/>
      <c r="M27" s="6" t="e">
        <f>IF(J27="","",(K27/J27)/LOOKUP(RIGHT($D$2,3),定数!$A$6:$A$13,定数!$B$6:$B$13))</f>
        <v>#VALUE!</v>
      </c>
      <c r="N27" s="87"/>
      <c r="O27" s="8"/>
      <c r="P27" s="175"/>
      <c r="Q27" s="175"/>
      <c r="R27" s="176" t="str">
        <f>IF(P27="","",T27*M27*LOOKUP(RIGHT($D$2,3),定数!$A$6:$A$13,定数!$B$6:$B$13))</f>
        <v/>
      </c>
      <c r="S27" s="176"/>
      <c r="T27" s="177" t="str">
        <f t="shared" si="1"/>
        <v/>
      </c>
      <c r="U27" s="17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row>
    <row r="28" spans="2:60" x14ac:dyDescent="0.2">
      <c r="B28" s="87">
        <v>20</v>
      </c>
      <c r="C28" s="174" t="str">
        <f t="shared" si="2"/>
        <v/>
      </c>
      <c r="D28" s="174"/>
      <c r="E28" s="87"/>
      <c r="F28" s="8"/>
      <c r="G28" s="87"/>
      <c r="H28" s="175"/>
      <c r="I28" s="175"/>
      <c r="J28" s="87">
        <f t="shared" si="3"/>
        <v>0</v>
      </c>
      <c r="K28" s="178" t="e">
        <f t="shared" si="0"/>
        <v>#VALUE!</v>
      </c>
      <c r="L28" s="179"/>
      <c r="M28" s="6" t="e">
        <f>IF(J28="","",(K28/J28)/LOOKUP(RIGHT($D$2,3),定数!$A$6:$A$13,定数!$B$6:$B$13))</f>
        <v>#VALUE!</v>
      </c>
      <c r="N28" s="87"/>
      <c r="O28" s="8"/>
      <c r="P28" s="175"/>
      <c r="Q28" s="175"/>
      <c r="R28" s="176" t="str">
        <f>IF(P28="","",T28*M28*LOOKUP(RIGHT($D$2,3),定数!$A$6:$A$13,定数!$B$6:$B$13))</f>
        <v/>
      </c>
      <c r="S28" s="176"/>
      <c r="T28" s="177" t="str">
        <f t="shared" si="1"/>
        <v/>
      </c>
      <c r="U28" s="17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row>
    <row r="29" spans="2:60" x14ac:dyDescent="0.2">
      <c r="B29" s="87">
        <v>21</v>
      </c>
      <c r="C29" s="174" t="str">
        <f t="shared" si="2"/>
        <v/>
      </c>
      <c r="D29" s="174"/>
      <c r="E29" s="87"/>
      <c r="F29" s="8"/>
      <c r="G29" s="87"/>
      <c r="H29" s="175"/>
      <c r="I29" s="175"/>
      <c r="J29" s="87">
        <f t="shared" si="3"/>
        <v>0</v>
      </c>
      <c r="K29" s="178" t="e">
        <f t="shared" si="0"/>
        <v>#VALUE!</v>
      </c>
      <c r="L29" s="179"/>
      <c r="M29" s="6" t="e">
        <f>IF(J29="","",(K29/J29)/LOOKUP(RIGHT($D$2,3),定数!$A$6:$A$13,定数!$B$6:$B$13))</f>
        <v>#VALUE!</v>
      </c>
      <c r="N29" s="87"/>
      <c r="O29" s="8"/>
      <c r="P29" s="175"/>
      <c r="Q29" s="175"/>
      <c r="R29" s="176" t="str">
        <f>IF(P29="","",T29*M29*LOOKUP(RIGHT($D$2,3),定数!$A$6:$A$13,定数!$B$6:$B$13))</f>
        <v/>
      </c>
      <c r="S29" s="176"/>
      <c r="T29" s="177" t="str">
        <f t="shared" si="1"/>
        <v/>
      </c>
      <c r="U29" s="17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row>
    <row r="30" spans="2:60" x14ac:dyDescent="0.2">
      <c r="B30" s="87">
        <v>22</v>
      </c>
      <c r="C30" s="174" t="str">
        <f t="shared" si="2"/>
        <v/>
      </c>
      <c r="D30" s="174"/>
      <c r="E30" s="87"/>
      <c r="F30" s="8"/>
      <c r="G30" s="87"/>
      <c r="H30" s="175"/>
      <c r="I30" s="175"/>
      <c r="J30" s="87">
        <f t="shared" si="3"/>
        <v>0</v>
      </c>
      <c r="K30" s="178" t="e">
        <f t="shared" si="0"/>
        <v>#VALUE!</v>
      </c>
      <c r="L30" s="179"/>
      <c r="M30" s="6" t="e">
        <f>IF(J30="","",(K30/J30)/LOOKUP(RIGHT($D$2,3),定数!$A$6:$A$13,定数!$B$6:$B$13))</f>
        <v>#VALUE!</v>
      </c>
      <c r="N30" s="87"/>
      <c r="O30" s="8"/>
      <c r="P30" s="175"/>
      <c r="Q30" s="175"/>
      <c r="R30" s="176" t="str">
        <f>IF(P30="","",T30*M30*LOOKUP(RIGHT($D$2,3),定数!$A$6:$A$13,定数!$B$6:$B$13))</f>
        <v/>
      </c>
      <c r="S30" s="176"/>
      <c r="T30" s="177" t="str">
        <f t="shared" si="1"/>
        <v/>
      </c>
      <c r="U30" s="17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row>
    <row r="31" spans="2:60" x14ac:dyDescent="0.2">
      <c r="B31" s="87">
        <v>23</v>
      </c>
      <c r="C31" s="174" t="str">
        <f t="shared" si="2"/>
        <v/>
      </c>
      <c r="D31" s="174"/>
      <c r="E31" s="87"/>
      <c r="F31" s="8"/>
      <c r="G31" s="87"/>
      <c r="H31" s="175"/>
      <c r="I31" s="175"/>
      <c r="J31" s="87">
        <f t="shared" si="3"/>
        <v>0</v>
      </c>
      <c r="K31" s="178" t="e">
        <f t="shared" si="0"/>
        <v>#VALUE!</v>
      </c>
      <c r="L31" s="179"/>
      <c r="M31" s="6" t="e">
        <f>IF(J31="","",(K31/J31)/LOOKUP(RIGHT($D$2,3),定数!$A$6:$A$13,定数!$B$6:$B$13))</f>
        <v>#VALUE!</v>
      </c>
      <c r="N31" s="87"/>
      <c r="O31" s="8"/>
      <c r="P31" s="175"/>
      <c r="Q31" s="175"/>
      <c r="R31" s="176" t="str">
        <f>IF(P31="","",T31*M31*LOOKUP(RIGHT($D$2,3),定数!$A$6:$A$13,定数!$B$6:$B$13))</f>
        <v/>
      </c>
      <c r="S31" s="176"/>
      <c r="T31" s="177" t="str">
        <f t="shared" si="1"/>
        <v/>
      </c>
      <c r="U31" s="17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row>
    <row r="32" spans="2:60" x14ac:dyDescent="0.2">
      <c r="B32" s="87">
        <v>24</v>
      </c>
      <c r="C32" s="174" t="str">
        <f t="shared" si="2"/>
        <v/>
      </c>
      <c r="D32" s="174"/>
      <c r="E32" s="87"/>
      <c r="F32" s="8"/>
      <c r="G32" s="87"/>
      <c r="H32" s="175"/>
      <c r="I32" s="175"/>
      <c r="J32" s="87">
        <f t="shared" si="3"/>
        <v>0</v>
      </c>
      <c r="K32" s="178" t="e">
        <f t="shared" si="0"/>
        <v>#VALUE!</v>
      </c>
      <c r="L32" s="179"/>
      <c r="M32" s="6" t="e">
        <f>IF(J32="","",(K32/J32)/LOOKUP(RIGHT($D$2,3),定数!$A$6:$A$13,定数!$B$6:$B$13))</f>
        <v>#VALUE!</v>
      </c>
      <c r="N32" s="87"/>
      <c r="O32" s="8"/>
      <c r="P32" s="175"/>
      <c r="Q32" s="175"/>
      <c r="R32" s="176" t="str">
        <f>IF(P32="","",T32*M32*LOOKUP(RIGHT($D$2,3),定数!$A$6:$A$13,定数!$B$6:$B$13))</f>
        <v/>
      </c>
      <c r="S32" s="176"/>
      <c r="T32" s="177" t="str">
        <f t="shared" si="1"/>
        <v/>
      </c>
      <c r="U32" s="17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row>
    <row r="33" spans="2:60" x14ac:dyDescent="0.2">
      <c r="B33" s="87">
        <v>25</v>
      </c>
      <c r="C33" s="174" t="str">
        <f t="shared" si="2"/>
        <v/>
      </c>
      <c r="D33" s="174"/>
      <c r="E33" s="87"/>
      <c r="F33" s="8"/>
      <c r="G33" s="87"/>
      <c r="H33" s="175"/>
      <c r="I33" s="175"/>
      <c r="J33" s="87">
        <f t="shared" si="3"/>
        <v>0</v>
      </c>
      <c r="K33" s="178" t="e">
        <f t="shared" si="0"/>
        <v>#VALUE!</v>
      </c>
      <c r="L33" s="179"/>
      <c r="M33" s="6" t="e">
        <f>IF(J33="","",(K33/J33)/LOOKUP(RIGHT($D$2,3),定数!$A$6:$A$13,定数!$B$6:$B$13))</f>
        <v>#VALUE!</v>
      </c>
      <c r="N33" s="87"/>
      <c r="O33" s="8"/>
      <c r="P33" s="175"/>
      <c r="Q33" s="175"/>
      <c r="R33" s="176" t="str">
        <f>IF(P33="","",T33*M33*LOOKUP(RIGHT($D$2,3),定数!$A$6:$A$13,定数!$B$6:$B$13))</f>
        <v/>
      </c>
      <c r="S33" s="176"/>
      <c r="T33" s="177" t="str">
        <f t="shared" si="1"/>
        <v/>
      </c>
      <c r="U33" s="17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row>
    <row r="34" spans="2:60" x14ac:dyDescent="0.2">
      <c r="B34" s="87">
        <v>26</v>
      </c>
      <c r="C34" s="174" t="str">
        <f t="shared" si="2"/>
        <v/>
      </c>
      <c r="D34" s="174"/>
      <c r="E34" s="87"/>
      <c r="F34" s="8"/>
      <c r="G34" s="87"/>
      <c r="H34" s="175"/>
      <c r="I34" s="175"/>
      <c r="J34" s="87">
        <f t="shared" si="3"/>
        <v>0</v>
      </c>
      <c r="K34" s="178" t="e">
        <f t="shared" si="0"/>
        <v>#VALUE!</v>
      </c>
      <c r="L34" s="179"/>
      <c r="M34" s="6" t="e">
        <f>IF(J34="","",(K34/J34)/LOOKUP(RIGHT($D$2,3),定数!$A$6:$A$13,定数!$B$6:$B$13))</f>
        <v>#VALUE!</v>
      </c>
      <c r="N34" s="87"/>
      <c r="O34" s="8"/>
      <c r="P34" s="175"/>
      <c r="Q34" s="175"/>
      <c r="R34" s="176" t="str">
        <f>IF(P34="","",T34*M34*LOOKUP(RIGHT($D$2,3),定数!$A$6:$A$13,定数!$B$6:$B$13))</f>
        <v/>
      </c>
      <c r="S34" s="176"/>
      <c r="T34" s="177" t="str">
        <f t="shared" si="1"/>
        <v/>
      </c>
      <c r="U34" s="17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row>
    <row r="35" spans="2:60" x14ac:dyDescent="0.2">
      <c r="B35" s="87">
        <v>27</v>
      </c>
      <c r="C35" s="174" t="str">
        <f t="shared" si="2"/>
        <v/>
      </c>
      <c r="D35" s="174"/>
      <c r="E35" s="87"/>
      <c r="F35" s="8"/>
      <c r="G35" s="87"/>
      <c r="H35" s="175"/>
      <c r="I35" s="175"/>
      <c r="J35" s="87">
        <f t="shared" si="3"/>
        <v>0</v>
      </c>
      <c r="K35" s="178" t="e">
        <f t="shared" si="0"/>
        <v>#VALUE!</v>
      </c>
      <c r="L35" s="179"/>
      <c r="M35" s="6" t="e">
        <f>IF(J35="","",(K35/J35)/LOOKUP(RIGHT($D$2,3),定数!$A$6:$A$13,定数!$B$6:$B$13))</f>
        <v>#VALUE!</v>
      </c>
      <c r="N35" s="87"/>
      <c r="O35" s="8"/>
      <c r="P35" s="175"/>
      <c r="Q35" s="175"/>
      <c r="R35" s="176" t="str">
        <f>IF(P35="","",T35*M35*LOOKUP(RIGHT($D$2,3),定数!$A$6:$A$13,定数!$B$6:$B$13))</f>
        <v/>
      </c>
      <c r="S35" s="176"/>
      <c r="T35" s="177" t="str">
        <f t="shared" si="1"/>
        <v/>
      </c>
      <c r="U35" s="17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row>
    <row r="36" spans="2:60" x14ac:dyDescent="0.2">
      <c r="B36" s="87">
        <v>28</v>
      </c>
      <c r="C36" s="174" t="str">
        <f t="shared" si="2"/>
        <v/>
      </c>
      <c r="D36" s="174"/>
      <c r="E36" s="87"/>
      <c r="F36" s="8"/>
      <c r="G36" s="87"/>
      <c r="H36" s="175"/>
      <c r="I36" s="175"/>
      <c r="J36" s="87">
        <f t="shared" si="3"/>
        <v>0</v>
      </c>
      <c r="K36" s="178" t="e">
        <f t="shared" si="0"/>
        <v>#VALUE!</v>
      </c>
      <c r="L36" s="179"/>
      <c r="M36" s="6" t="e">
        <f>IF(J36="","",(K36/J36)/LOOKUP(RIGHT($D$2,3),定数!$A$6:$A$13,定数!$B$6:$B$13))</f>
        <v>#VALUE!</v>
      </c>
      <c r="N36" s="87"/>
      <c r="O36" s="8"/>
      <c r="P36" s="175"/>
      <c r="Q36" s="175"/>
      <c r="R36" s="176" t="str">
        <f>IF(P36="","",T36*M36*LOOKUP(RIGHT($D$2,3),定数!$A$6:$A$13,定数!$B$6:$B$13))</f>
        <v/>
      </c>
      <c r="S36" s="176"/>
      <c r="T36" s="177" t="str">
        <f t="shared" si="1"/>
        <v/>
      </c>
      <c r="U36" s="17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row>
    <row r="37" spans="2:60" x14ac:dyDescent="0.2">
      <c r="B37" s="87">
        <v>29</v>
      </c>
      <c r="C37" s="174" t="str">
        <f t="shared" si="2"/>
        <v/>
      </c>
      <c r="D37" s="174"/>
      <c r="E37" s="87"/>
      <c r="F37" s="8"/>
      <c r="G37" s="87"/>
      <c r="H37" s="175"/>
      <c r="I37" s="175"/>
      <c r="J37" s="87">
        <f t="shared" si="3"/>
        <v>0</v>
      </c>
      <c r="K37" s="178" t="e">
        <f t="shared" si="0"/>
        <v>#VALUE!</v>
      </c>
      <c r="L37" s="179"/>
      <c r="M37" s="6" t="e">
        <f>IF(J37="","",(K37/J37)/LOOKUP(RIGHT($D$2,3),定数!$A$6:$A$13,定数!$B$6:$B$13))</f>
        <v>#VALUE!</v>
      </c>
      <c r="N37" s="87"/>
      <c r="O37" s="8"/>
      <c r="P37" s="175"/>
      <c r="Q37" s="175"/>
      <c r="R37" s="176" t="str">
        <f>IF(P37="","",T37*M37*LOOKUP(RIGHT($D$2,3),定数!$A$6:$A$13,定数!$B$6:$B$13))</f>
        <v/>
      </c>
      <c r="S37" s="176"/>
      <c r="T37" s="177" t="str">
        <f t="shared" si="1"/>
        <v/>
      </c>
      <c r="U37" s="177"/>
      <c r="V37" s="67"/>
      <c r="W37" s="67"/>
      <c r="X37" s="67" t="s">
        <v>105</v>
      </c>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row>
    <row r="38" spans="2:60" x14ac:dyDescent="0.2">
      <c r="B38" s="87">
        <v>30</v>
      </c>
      <c r="C38" s="174" t="str">
        <f t="shared" si="2"/>
        <v/>
      </c>
      <c r="D38" s="174"/>
      <c r="E38" s="87"/>
      <c r="F38" s="8"/>
      <c r="G38" s="87"/>
      <c r="H38" s="175"/>
      <c r="I38" s="175"/>
      <c r="J38" s="87">
        <f t="shared" si="3"/>
        <v>0</v>
      </c>
      <c r="K38" s="178" t="e">
        <f t="shared" si="0"/>
        <v>#VALUE!</v>
      </c>
      <c r="L38" s="179"/>
      <c r="M38" s="6" t="e">
        <f>IF(J38="","",(K38/J38)/LOOKUP(RIGHT($D$2,3),定数!$A$6:$A$13,定数!$B$6:$B$13))</f>
        <v>#VALUE!</v>
      </c>
      <c r="N38" s="87"/>
      <c r="O38" s="8"/>
      <c r="P38" s="175"/>
      <c r="Q38" s="175"/>
      <c r="R38" s="176" t="str">
        <f>IF(P38="","",T38*M38*LOOKUP(RIGHT($D$2,3),定数!$A$6:$A$13,定数!$B$6:$B$13))</f>
        <v/>
      </c>
      <c r="S38" s="176"/>
      <c r="T38" s="177" t="str">
        <f t="shared" si="1"/>
        <v/>
      </c>
      <c r="U38" s="177"/>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row>
    <row r="39" spans="2:60" x14ac:dyDescent="0.2">
      <c r="B39" s="87">
        <v>31</v>
      </c>
      <c r="C39" s="174" t="str">
        <f t="shared" si="2"/>
        <v/>
      </c>
      <c r="D39" s="174"/>
      <c r="E39" s="87"/>
      <c r="F39" s="8"/>
      <c r="G39" s="87"/>
      <c r="H39" s="175"/>
      <c r="I39" s="175"/>
      <c r="J39" s="87">
        <f t="shared" si="3"/>
        <v>0</v>
      </c>
      <c r="K39" s="178" t="e">
        <f t="shared" si="0"/>
        <v>#VALUE!</v>
      </c>
      <c r="L39" s="179"/>
      <c r="M39" s="6" t="e">
        <f>IF(J39="","",(K39/J39)/LOOKUP(RIGHT($D$2,3),定数!$A$6:$A$13,定数!$B$6:$B$13))</f>
        <v>#VALUE!</v>
      </c>
      <c r="N39" s="87"/>
      <c r="O39" s="8"/>
      <c r="P39" s="175"/>
      <c r="Q39" s="175"/>
      <c r="R39" s="176" t="str">
        <f>IF(P39="","",T39*M39*LOOKUP(RIGHT($D$2,3),定数!$A$6:$A$13,定数!$B$6:$B$13))</f>
        <v/>
      </c>
      <c r="S39" s="176"/>
      <c r="T39" s="177" t="str">
        <f t="shared" si="1"/>
        <v/>
      </c>
      <c r="U39" s="17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row>
    <row r="40" spans="2:60" x14ac:dyDescent="0.2">
      <c r="B40" s="87">
        <v>32</v>
      </c>
      <c r="C40" s="174" t="str">
        <f t="shared" si="2"/>
        <v/>
      </c>
      <c r="D40" s="174"/>
      <c r="E40" s="87"/>
      <c r="F40" s="8"/>
      <c r="G40" s="87"/>
      <c r="H40" s="175"/>
      <c r="I40" s="175"/>
      <c r="J40" s="87">
        <f t="shared" si="3"/>
        <v>0</v>
      </c>
      <c r="K40" s="178" t="e">
        <f t="shared" si="0"/>
        <v>#VALUE!</v>
      </c>
      <c r="L40" s="179"/>
      <c r="M40" s="6" t="e">
        <f>IF(J40="","",(K40/J40)/LOOKUP(RIGHT($D$2,3),定数!$A$6:$A$13,定数!$B$6:$B$13))</f>
        <v>#VALUE!</v>
      </c>
      <c r="N40" s="87"/>
      <c r="O40" s="8"/>
      <c r="P40" s="175"/>
      <c r="Q40" s="175"/>
      <c r="R40" s="176" t="str">
        <f>IF(P40="","",T40*M40*LOOKUP(RIGHT($D$2,3),定数!$A$6:$A$13,定数!$B$6:$B$13))</f>
        <v/>
      </c>
      <c r="S40" s="176"/>
      <c r="T40" s="177" t="str">
        <f t="shared" si="1"/>
        <v/>
      </c>
      <c r="U40" s="17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row>
    <row r="41" spans="2:60" x14ac:dyDescent="0.2">
      <c r="B41" s="87">
        <v>33</v>
      </c>
      <c r="C41" s="174" t="str">
        <f t="shared" si="2"/>
        <v/>
      </c>
      <c r="D41" s="174"/>
      <c r="E41" s="87"/>
      <c r="F41" s="8"/>
      <c r="G41" s="87"/>
      <c r="H41" s="175"/>
      <c r="I41" s="175"/>
      <c r="J41" s="87">
        <f t="shared" si="3"/>
        <v>0</v>
      </c>
      <c r="K41" s="178" t="e">
        <f t="shared" si="0"/>
        <v>#VALUE!</v>
      </c>
      <c r="L41" s="179"/>
      <c r="M41" s="6" t="e">
        <f>IF(J41="","",(K41/J41)/LOOKUP(RIGHT($D$2,3),定数!$A$6:$A$13,定数!$B$6:$B$13))</f>
        <v>#VALUE!</v>
      </c>
      <c r="N41" s="87"/>
      <c r="O41" s="8"/>
      <c r="P41" s="175"/>
      <c r="Q41" s="175"/>
      <c r="R41" s="176" t="str">
        <f>IF(P41="","",T41*M41*LOOKUP(RIGHT($D$2,3),定数!$A$6:$A$13,定数!$B$6:$B$13))</f>
        <v/>
      </c>
      <c r="S41" s="176"/>
      <c r="T41" s="177" t="str">
        <f t="shared" si="1"/>
        <v/>
      </c>
      <c r="U41" s="17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row>
    <row r="42" spans="2:60" x14ac:dyDescent="0.2">
      <c r="B42" s="87">
        <v>34</v>
      </c>
      <c r="C42" s="174" t="str">
        <f t="shared" si="2"/>
        <v/>
      </c>
      <c r="D42" s="174"/>
      <c r="E42" s="87"/>
      <c r="F42" s="8"/>
      <c r="G42" s="87"/>
      <c r="H42" s="175"/>
      <c r="I42" s="175"/>
      <c r="J42" s="87">
        <f t="shared" si="3"/>
        <v>0</v>
      </c>
      <c r="K42" s="178" t="e">
        <f t="shared" si="0"/>
        <v>#VALUE!</v>
      </c>
      <c r="L42" s="179"/>
      <c r="M42" s="6" t="e">
        <f>IF(J42="","",(K42/J42)/LOOKUP(RIGHT($D$2,3),定数!$A$6:$A$13,定数!$B$6:$B$13))</f>
        <v>#VALUE!</v>
      </c>
      <c r="N42" s="87"/>
      <c r="O42" s="8"/>
      <c r="P42" s="175"/>
      <c r="Q42" s="175"/>
      <c r="R42" s="176" t="str">
        <f>IF(P42="","",T42*M42*LOOKUP(RIGHT($D$2,3),定数!$A$6:$A$13,定数!$B$6:$B$13))</f>
        <v/>
      </c>
      <c r="S42" s="176"/>
      <c r="T42" s="177" t="str">
        <f t="shared" si="1"/>
        <v/>
      </c>
      <c r="U42" s="17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row>
    <row r="43" spans="2:60" x14ac:dyDescent="0.2">
      <c r="B43" s="87">
        <v>35</v>
      </c>
      <c r="C43" s="174" t="str">
        <f t="shared" si="2"/>
        <v/>
      </c>
      <c r="D43" s="174"/>
      <c r="E43" s="87"/>
      <c r="F43" s="8"/>
      <c r="G43" s="87"/>
      <c r="H43" s="175"/>
      <c r="I43" s="175"/>
      <c r="J43" s="87">
        <f t="shared" si="3"/>
        <v>0</v>
      </c>
      <c r="K43" s="178" t="e">
        <f t="shared" si="0"/>
        <v>#VALUE!</v>
      </c>
      <c r="L43" s="179"/>
      <c r="M43" s="6" t="e">
        <f>IF(J43="","",(K43/J43)/LOOKUP(RIGHT($D$2,3),定数!$A$6:$A$13,定数!$B$6:$B$13))</f>
        <v>#VALUE!</v>
      </c>
      <c r="N43" s="87"/>
      <c r="O43" s="8"/>
      <c r="P43" s="175"/>
      <c r="Q43" s="175"/>
      <c r="R43" s="176" t="str">
        <f>IF(P43="","",T43*M43*LOOKUP(RIGHT($D$2,3),定数!$A$6:$A$13,定数!$B$6:$B$13))</f>
        <v/>
      </c>
      <c r="S43" s="176"/>
      <c r="T43" s="177" t="str">
        <f t="shared" si="1"/>
        <v/>
      </c>
      <c r="U43" s="17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row>
    <row r="44" spans="2:60" x14ac:dyDescent="0.2">
      <c r="B44" s="87">
        <v>36</v>
      </c>
      <c r="C44" s="174" t="str">
        <f t="shared" si="2"/>
        <v/>
      </c>
      <c r="D44" s="174"/>
      <c r="E44" s="87"/>
      <c r="F44" s="8"/>
      <c r="G44" s="87"/>
      <c r="H44" s="175"/>
      <c r="I44" s="175"/>
      <c r="J44" s="87">
        <f t="shared" si="3"/>
        <v>0</v>
      </c>
      <c r="K44" s="178" t="e">
        <f t="shared" si="0"/>
        <v>#VALUE!</v>
      </c>
      <c r="L44" s="179"/>
      <c r="M44" s="6" t="e">
        <f>IF(J44="","",(K44/J44)/LOOKUP(RIGHT($D$2,3),定数!$A$6:$A$13,定数!$B$6:$B$13))</f>
        <v>#VALUE!</v>
      </c>
      <c r="N44" s="87"/>
      <c r="O44" s="8"/>
      <c r="P44" s="175"/>
      <c r="Q44" s="175"/>
      <c r="R44" s="176" t="str">
        <f>IF(P44="","",T44*M44*LOOKUP(RIGHT($D$2,3),定数!$A$6:$A$13,定数!$B$6:$B$13))</f>
        <v/>
      </c>
      <c r="S44" s="176"/>
      <c r="T44" s="177" t="str">
        <f t="shared" si="1"/>
        <v/>
      </c>
      <c r="U44" s="17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row>
    <row r="45" spans="2:60" x14ac:dyDescent="0.2">
      <c r="B45" s="87">
        <v>37</v>
      </c>
      <c r="C45" s="174" t="str">
        <f t="shared" si="2"/>
        <v/>
      </c>
      <c r="D45" s="174"/>
      <c r="E45" s="87"/>
      <c r="F45" s="8"/>
      <c r="G45" s="87"/>
      <c r="H45" s="175"/>
      <c r="I45" s="175"/>
      <c r="J45" s="87">
        <f t="shared" si="3"/>
        <v>0</v>
      </c>
      <c r="K45" s="178" t="e">
        <f t="shared" si="0"/>
        <v>#VALUE!</v>
      </c>
      <c r="L45" s="179"/>
      <c r="M45" s="6" t="e">
        <f>IF(J45="","",(K45/J45)/LOOKUP(RIGHT($D$2,3),定数!$A$6:$A$13,定数!$B$6:$B$13))</f>
        <v>#VALUE!</v>
      </c>
      <c r="N45" s="87"/>
      <c r="O45" s="8"/>
      <c r="P45" s="175"/>
      <c r="Q45" s="175"/>
      <c r="R45" s="176" t="str">
        <f>IF(P45="","",T45*M45*LOOKUP(RIGHT($D$2,3),定数!$A$6:$A$13,定数!$B$6:$B$13))</f>
        <v/>
      </c>
      <c r="S45" s="176"/>
      <c r="T45" s="177" t="str">
        <f t="shared" si="1"/>
        <v/>
      </c>
      <c r="U45" s="17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row>
    <row r="46" spans="2:60" x14ac:dyDescent="0.2">
      <c r="B46" s="87">
        <v>38</v>
      </c>
      <c r="C46" s="174" t="str">
        <f t="shared" si="2"/>
        <v/>
      </c>
      <c r="D46" s="174"/>
      <c r="E46" s="87"/>
      <c r="F46" s="8"/>
      <c r="G46" s="87"/>
      <c r="H46" s="175"/>
      <c r="I46" s="175"/>
      <c r="J46" s="87">
        <f t="shared" si="3"/>
        <v>0</v>
      </c>
      <c r="K46" s="178" t="e">
        <f t="shared" si="0"/>
        <v>#VALUE!</v>
      </c>
      <c r="L46" s="179"/>
      <c r="M46" s="6" t="e">
        <f>IF(J46="","",(K46/J46)/LOOKUP(RIGHT($D$2,3),定数!$A$6:$A$13,定数!$B$6:$B$13))</f>
        <v>#VALUE!</v>
      </c>
      <c r="N46" s="87"/>
      <c r="O46" s="8"/>
      <c r="P46" s="175"/>
      <c r="Q46" s="175"/>
      <c r="R46" s="176" t="str">
        <f>IF(P46="","",T46*M46*LOOKUP(RIGHT($D$2,3),定数!$A$6:$A$13,定数!$B$6:$B$13))</f>
        <v/>
      </c>
      <c r="S46" s="176"/>
      <c r="T46" s="177" t="str">
        <f t="shared" si="1"/>
        <v/>
      </c>
      <c r="U46" s="17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row>
    <row r="47" spans="2:60" x14ac:dyDescent="0.2">
      <c r="B47" s="87">
        <v>39</v>
      </c>
      <c r="C47" s="174" t="str">
        <f t="shared" si="2"/>
        <v/>
      </c>
      <c r="D47" s="174"/>
      <c r="E47" s="87"/>
      <c r="F47" s="8"/>
      <c r="G47" s="87"/>
      <c r="H47" s="175"/>
      <c r="I47" s="175"/>
      <c r="J47" s="87">
        <f t="shared" si="3"/>
        <v>0</v>
      </c>
      <c r="K47" s="178" t="e">
        <f t="shared" si="0"/>
        <v>#VALUE!</v>
      </c>
      <c r="L47" s="179"/>
      <c r="M47" s="6" t="e">
        <f>IF(J47="","",(K47/J47)/LOOKUP(RIGHT($D$2,3),定数!$A$6:$A$13,定数!$B$6:$B$13))</f>
        <v>#VALUE!</v>
      </c>
      <c r="N47" s="87"/>
      <c r="O47" s="8"/>
      <c r="P47" s="175"/>
      <c r="Q47" s="175"/>
      <c r="R47" s="176" t="str">
        <f>IF(P47="","",T47*M47*LOOKUP(RIGHT($D$2,3),定数!$A$6:$A$13,定数!$B$6:$B$13))</f>
        <v/>
      </c>
      <c r="S47" s="176"/>
      <c r="T47" s="177" t="str">
        <f t="shared" si="1"/>
        <v/>
      </c>
      <c r="U47" s="17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row>
    <row r="48" spans="2:60" x14ac:dyDescent="0.2">
      <c r="B48" s="87">
        <v>40</v>
      </c>
      <c r="C48" s="174" t="str">
        <f t="shared" si="2"/>
        <v/>
      </c>
      <c r="D48" s="174"/>
      <c r="E48" s="87"/>
      <c r="F48" s="8"/>
      <c r="G48" s="87"/>
      <c r="H48" s="175"/>
      <c r="I48" s="175"/>
      <c r="J48" s="87">
        <f t="shared" si="3"/>
        <v>0</v>
      </c>
      <c r="K48" s="178" t="e">
        <f t="shared" si="0"/>
        <v>#VALUE!</v>
      </c>
      <c r="L48" s="179"/>
      <c r="M48" s="6" t="e">
        <f>IF(J48="","",(K48/J48)/LOOKUP(RIGHT($D$2,3),定数!$A$6:$A$13,定数!$B$6:$B$13))</f>
        <v>#VALUE!</v>
      </c>
      <c r="N48" s="87"/>
      <c r="O48" s="8"/>
      <c r="P48" s="175"/>
      <c r="Q48" s="175"/>
      <c r="R48" s="176" t="str">
        <f>IF(P48="","",T48*M48*LOOKUP(RIGHT($D$2,3),定数!$A$6:$A$13,定数!$B$6:$B$13))</f>
        <v/>
      </c>
      <c r="S48" s="176"/>
      <c r="T48" s="177" t="str">
        <f t="shared" si="1"/>
        <v/>
      </c>
      <c r="U48" s="17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row>
    <row r="49" spans="2:60" x14ac:dyDescent="0.2">
      <c r="B49" s="87">
        <v>41</v>
      </c>
      <c r="C49" s="174" t="str">
        <f t="shared" si="2"/>
        <v/>
      </c>
      <c r="D49" s="174"/>
      <c r="E49" s="87"/>
      <c r="F49" s="8"/>
      <c r="G49" s="87"/>
      <c r="H49" s="175"/>
      <c r="I49" s="175"/>
      <c r="J49" s="87">
        <f t="shared" si="3"/>
        <v>0</v>
      </c>
      <c r="K49" s="178" t="e">
        <f t="shared" si="0"/>
        <v>#VALUE!</v>
      </c>
      <c r="L49" s="179"/>
      <c r="M49" s="6" t="e">
        <f>IF(J49="","",(K49/J49)/LOOKUP(RIGHT($D$2,3),定数!$A$6:$A$13,定数!$B$6:$B$13))</f>
        <v>#VALUE!</v>
      </c>
      <c r="N49" s="87"/>
      <c r="O49" s="8"/>
      <c r="P49" s="175"/>
      <c r="Q49" s="175"/>
      <c r="R49" s="176" t="str">
        <f>IF(P49="","",T49*M49*LOOKUP(RIGHT($D$2,3),定数!$A$6:$A$13,定数!$B$6:$B$13))</f>
        <v/>
      </c>
      <c r="S49" s="176"/>
      <c r="T49" s="177" t="str">
        <f t="shared" si="1"/>
        <v/>
      </c>
      <c r="U49" s="17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row>
    <row r="50" spans="2:60" x14ac:dyDescent="0.2">
      <c r="B50" s="87">
        <v>42</v>
      </c>
      <c r="C50" s="174" t="str">
        <f t="shared" si="2"/>
        <v/>
      </c>
      <c r="D50" s="174"/>
      <c r="E50" s="87"/>
      <c r="F50" s="8"/>
      <c r="G50" s="87"/>
      <c r="H50" s="175"/>
      <c r="I50" s="175"/>
      <c r="J50" s="87">
        <f t="shared" si="3"/>
        <v>0</v>
      </c>
      <c r="K50" s="178" t="e">
        <f t="shared" si="0"/>
        <v>#VALUE!</v>
      </c>
      <c r="L50" s="179"/>
      <c r="M50" s="6" t="e">
        <f>IF(J50="","",(K50/J50)/LOOKUP(RIGHT($D$2,3),定数!$A$6:$A$13,定数!$B$6:$B$13))</f>
        <v>#VALUE!</v>
      </c>
      <c r="N50" s="87"/>
      <c r="O50" s="8"/>
      <c r="P50" s="175"/>
      <c r="Q50" s="175"/>
      <c r="R50" s="176" t="str">
        <f>IF(P50="","",T50*M50*LOOKUP(RIGHT($D$2,3),定数!$A$6:$A$13,定数!$B$6:$B$13))</f>
        <v/>
      </c>
      <c r="S50" s="176"/>
      <c r="T50" s="177" t="str">
        <f t="shared" si="1"/>
        <v/>
      </c>
      <c r="U50" s="17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row>
    <row r="51" spans="2:60" x14ac:dyDescent="0.2">
      <c r="B51" s="87">
        <v>43</v>
      </c>
      <c r="C51" s="174" t="str">
        <f t="shared" si="2"/>
        <v/>
      </c>
      <c r="D51" s="174"/>
      <c r="E51" s="87"/>
      <c r="F51" s="8"/>
      <c r="G51" s="87"/>
      <c r="H51" s="175"/>
      <c r="I51" s="175"/>
      <c r="J51" s="87">
        <f t="shared" si="3"/>
        <v>0</v>
      </c>
      <c r="K51" s="178" t="e">
        <f t="shared" si="0"/>
        <v>#VALUE!</v>
      </c>
      <c r="L51" s="179"/>
      <c r="M51" s="6" t="e">
        <f>IF(J51="","",(K51/J51)/LOOKUP(RIGHT($D$2,3),定数!$A$6:$A$13,定数!$B$6:$B$13))</f>
        <v>#VALUE!</v>
      </c>
      <c r="N51" s="87"/>
      <c r="O51" s="8"/>
      <c r="P51" s="175"/>
      <c r="Q51" s="175"/>
      <c r="R51" s="176" t="str">
        <f>IF(P51="","",T51*M51*LOOKUP(RIGHT($D$2,3),定数!$A$6:$A$13,定数!$B$6:$B$13))</f>
        <v/>
      </c>
      <c r="S51" s="176"/>
      <c r="T51" s="177" t="str">
        <f t="shared" si="1"/>
        <v/>
      </c>
      <c r="U51" s="17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row>
    <row r="52" spans="2:60" x14ac:dyDescent="0.2">
      <c r="B52" s="87">
        <v>44</v>
      </c>
      <c r="C52" s="174" t="str">
        <f t="shared" si="2"/>
        <v/>
      </c>
      <c r="D52" s="174"/>
      <c r="E52" s="87"/>
      <c r="F52" s="8"/>
      <c r="G52" s="87"/>
      <c r="H52" s="175"/>
      <c r="I52" s="175"/>
      <c r="J52" s="87">
        <f t="shared" si="3"/>
        <v>0</v>
      </c>
      <c r="K52" s="178" t="e">
        <f t="shared" si="0"/>
        <v>#VALUE!</v>
      </c>
      <c r="L52" s="179"/>
      <c r="M52" s="6" t="e">
        <f>IF(J52="","",(K52/J52)/LOOKUP(RIGHT($D$2,3),定数!$A$6:$A$13,定数!$B$6:$B$13))</f>
        <v>#VALUE!</v>
      </c>
      <c r="N52" s="87"/>
      <c r="O52" s="8"/>
      <c r="P52" s="175"/>
      <c r="Q52" s="175"/>
      <c r="R52" s="176" t="str">
        <f>IF(P52="","",T52*M52*LOOKUP(RIGHT($D$2,3),定数!$A$6:$A$13,定数!$B$6:$B$13))</f>
        <v/>
      </c>
      <c r="S52" s="176"/>
      <c r="T52" s="177" t="str">
        <f t="shared" si="1"/>
        <v/>
      </c>
      <c r="U52" s="17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row>
    <row r="53" spans="2:60" x14ac:dyDescent="0.2">
      <c r="B53" s="87">
        <v>45</v>
      </c>
      <c r="C53" s="174" t="str">
        <f t="shared" si="2"/>
        <v/>
      </c>
      <c r="D53" s="174"/>
      <c r="E53" s="87"/>
      <c r="F53" s="8"/>
      <c r="G53" s="87"/>
      <c r="H53" s="175"/>
      <c r="I53" s="175"/>
      <c r="J53" s="87">
        <f t="shared" si="3"/>
        <v>0</v>
      </c>
      <c r="K53" s="178" t="e">
        <f t="shared" si="0"/>
        <v>#VALUE!</v>
      </c>
      <c r="L53" s="179"/>
      <c r="M53" s="6" t="e">
        <f>IF(J53="","",(K53/J53)/LOOKUP(RIGHT($D$2,3),定数!$A$6:$A$13,定数!$B$6:$B$13))</f>
        <v>#VALUE!</v>
      </c>
      <c r="N53" s="87"/>
      <c r="O53" s="8"/>
      <c r="P53" s="175"/>
      <c r="Q53" s="175"/>
      <c r="R53" s="176" t="str">
        <f>IF(P53="","",T53*M53*LOOKUP(RIGHT($D$2,3),定数!$A$6:$A$13,定数!$B$6:$B$13))</f>
        <v/>
      </c>
      <c r="S53" s="176"/>
      <c r="T53" s="177" t="str">
        <f t="shared" si="1"/>
        <v/>
      </c>
      <c r="U53" s="17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row>
    <row r="54" spans="2:60" x14ac:dyDescent="0.2">
      <c r="B54" s="87">
        <v>46</v>
      </c>
      <c r="C54" s="174" t="str">
        <f t="shared" si="2"/>
        <v/>
      </c>
      <c r="D54" s="174"/>
      <c r="E54" s="87"/>
      <c r="F54" s="8"/>
      <c r="G54" s="87"/>
      <c r="H54" s="175"/>
      <c r="I54" s="175"/>
      <c r="J54" s="87">
        <f t="shared" si="3"/>
        <v>0</v>
      </c>
      <c r="K54" s="178" t="e">
        <f t="shared" si="0"/>
        <v>#VALUE!</v>
      </c>
      <c r="L54" s="179"/>
      <c r="M54" s="6" t="e">
        <f>IF(J54="","",(K54/J54)/LOOKUP(RIGHT($D$2,3),定数!$A$6:$A$13,定数!$B$6:$B$13))</f>
        <v>#VALUE!</v>
      </c>
      <c r="N54" s="87"/>
      <c r="O54" s="8"/>
      <c r="P54" s="175"/>
      <c r="Q54" s="175"/>
      <c r="R54" s="176" t="str">
        <f>IF(P54="","",T54*M54*LOOKUP(RIGHT($D$2,3),定数!$A$6:$A$13,定数!$B$6:$B$13))</f>
        <v/>
      </c>
      <c r="S54" s="176"/>
      <c r="T54" s="177" t="str">
        <f t="shared" si="1"/>
        <v/>
      </c>
      <c r="U54" s="17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row>
    <row r="55" spans="2:60" x14ac:dyDescent="0.2">
      <c r="B55" s="87">
        <v>47</v>
      </c>
      <c r="C55" s="174" t="str">
        <f t="shared" si="2"/>
        <v/>
      </c>
      <c r="D55" s="174"/>
      <c r="E55" s="87"/>
      <c r="F55" s="8"/>
      <c r="G55" s="87"/>
      <c r="H55" s="175"/>
      <c r="I55" s="175"/>
      <c r="J55" s="87">
        <f t="shared" si="3"/>
        <v>0</v>
      </c>
      <c r="K55" s="178" t="e">
        <f t="shared" si="0"/>
        <v>#VALUE!</v>
      </c>
      <c r="L55" s="179"/>
      <c r="M55" s="6" t="e">
        <f>IF(J55="","",(K55/J55)/LOOKUP(RIGHT($D$2,3),定数!$A$6:$A$13,定数!$B$6:$B$13))</f>
        <v>#VALUE!</v>
      </c>
      <c r="N55" s="87"/>
      <c r="O55" s="8"/>
      <c r="P55" s="175"/>
      <c r="Q55" s="175"/>
      <c r="R55" s="176" t="str">
        <f>IF(P55="","",T55*M55*LOOKUP(RIGHT($D$2,3),定数!$A$6:$A$13,定数!$B$6:$B$13))</f>
        <v/>
      </c>
      <c r="S55" s="176"/>
      <c r="T55" s="177" t="str">
        <f t="shared" si="1"/>
        <v/>
      </c>
      <c r="U55" s="17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row>
    <row r="56" spans="2:60" x14ac:dyDescent="0.2">
      <c r="B56" s="87">
        <v>48</v>
      </c>
      <c r="C56" s="174" t="str">
        <f t="shared" si="2"/>
        <v/>
      </c>
      <c r="D56" s="174"/>
      <c r="E56" s="87"/>
      <c r="F56" s="8"/>
      <c r="G56" s="87"/>
      <c r="H56" s="175"/>
      <c r="I56" s="175"/>
      <c r="J56" s="87">
        <f t="shared" si="3"/>
        <v>0</v>
      </c>
      <c r="K56" s="178" t="e">
        <f t="shared" si="0"/>
        <v>#VALUE!</v>
      </c>
      <c r="L56" s="179"/>
      <c r="M56" s="6" t="e">
        <f>IF(J56="","",(K56/J56)/LOOKUP(RIGHT($D$2,3),定数!$A$6:$A$13,定数!$B$6:$B$13))</f>
        <v>#VALUE!</v>
      </c>
      <c r="N56" s="87"/>
      <c r="O56" s="8"/>
      <c r="P56" s="175"/>
      <c r="Q56" s="175"/>
      <c r="R56" s="176" t="str">
        <f>IF(P56="","",T56*M56*LOOKUP(RIGHT($D$2,3),定数!$A$6:$A$13,定数!$B$6:$B$13))</f>
        <v/>
      </c>
      <c r="S56" s="176"/>
      <c r="T56" s="177" t="str">
        <f t="shared" si="1"/>
        <v/>
      </c>
      <c r="U56" s="17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row>
    <row r="57" spans="2:60" x14ac:dyDescent="0.2">
      <c r="B57" s="87">
        <v>49</v>
      </c>
      <c r="C57" s="174" t="str">
        <f t="shared" si="2"/>
        <v/>
      </c>
      <c r="D57" s="174"/>
      <c r="E57" s="87"/>
      <c r="F57" s="8"/>
      <c r="G57" s="87"/>
      <c r="H57" s="175"/>
      <c r="I57" s="175"/>
      <c r="J57" s="87">
        <f t="shared" si="3"/>
        <v>0</v>
      </c>
      <c r="K57" s="178" t="e">
        <f t="shared" si="0"/>
        <v>#VALUE!</v>
      </c>
      <c r="L57" s="179"/>
      <c r="M57" s="6" t="e">
        <f>IF(J57="","",(K57/J57)/LOOKUP(RIGHT($D$2,3),定数!$A$6:$A$13,定数!$B$6:$B$13))</f>
        <v>#VALUE!</v>
      </c>
      <c r="N57" s="87"/>
      <c r="O57" s="8"/>
      <c r="P57" s="175"/>
      <c r="Q57" s="175"/>
      <c r="R57" s="176" t="str">
        <f>IF(P57="","",T57*M57*LOOKUP(RIGHT($D$2,3),定数!$A$6:$A$13,定数!$B$6:$B$13))</f>
        <v/>
      </c>
      <c r="S57" s="176"/>
      <c r="T57" s="177" t="str">
        <f t="shared" si="1"/>
        <v/>
      </c>
      <c r="U57" s="17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row>
    <row r="58" spans="2:60" x14ac:dyDescent="0.2">
      <c r="B58" s="87">
        <v>50</v>
      </c>
      <c r="C58" s="174" t="str">
        <f t="shared" si="2"/>
        <v/>
      </c>
      <c r="D58" s="174"/>
      <c r="E58" s="87"/>
      <c r="F58" s="8"/>
      <c r="G58" s="87"/>
      <c r="H58" s="175"/>
      <c r="I58" s="175"/>
      <c r="J58" s="87">
        <f t="shared" si="3"/>
        <v>0</v>
      </c>
      <c r="K58" s="178" t="e">
        <f t="shared" si="0"/>
        <v>#VALUE!</v>
      </c>
      <c r="L58" s="179"/>
      <c r="M58" s="6" t="e">
        <f>IF(J58="","",(K58/J58)/LOOKUP(RIGHT($D$2,3),定数!$A$6:$A$13,定数!$B$6:$B$13))</f>
        <v>#VALUE!</v>
      </c>
      <c r="N58" s="87"/>
      <c r="O58" s="8"/>
      <c r="P58" s="175"/>
      <c r="Q58" s="175"/>
      <c r="R58" s="176" t="str">
        <f>IF(P58="","",T58*M58*LOOKUP(RIGHT($D$2,3),定数!$A$6:$A$13,定数!$B$6:$B$13))</f>
        <v/>
      </c>
      <c r="S58" s="176"/>
      <c r="T58" s="177" t="str">
        <f t="shared" si="1"/>
        <v/>
      </c>
      <c r="U58" s="17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row>
    <row r="59" spans="2:60" x14ac:dyDescent="0.2">
      <c r="B59" s="87">
        <v>51</v>
      </c>
      <c r="C59" s="174" t="str">
        <f t="shared" si="2"/>
        <v/>
      </c>
      <c r="D59" s="174"/>
      <c r="E59" s="87"/>
      <c r="F59" s="8"/>
      <c r="G59" s="87"/>
      <c r="H59" s="175"/>
      <c r="I59" s="175"/>
      <c r="J59" s="87">
        <f t="shared" si="3"/>
        <v>0</v>
      </c>
      <c r="K59" s="178" t="e">
        <f t="shared" si="0"/>
        <v>#VALUE!</v>
      </c>
      <c r="L59" s="179"/>
      <c r="M59" s="6" t="e">
        <f>IF(J59="","",(K59/J59)/LOOKUP(RIGHT($D$2,3),定数!$A$6:$A$13,定数!$B$6:$B$13))</f>
        <v>#VALUE!</v>
      </c>
      <c r="N59" s="87"/>
      <c r="O59" s="8"/>
      <c r="P59" s="175"/>
      <c r="Q59" s="175"/>
      <c r="R59" s="176" t="str">
        <f>IF(P59="","",T59*M59*LOOKUP(RIGHT($D$2,3),定数!$A$6:$A$13,定数!$B$6:$B$13))</f>
        <v/>
      </c>
      <c r="S59" s="176"/>
      <c r="T59" s="177" t="str">
        <f t="shared" si="1"/>
        <v/>
      </c>
      <c r="U59" s="17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row>
    <row r="60" spans="2:60" x14ac:dyDescent="0.2">
      <c r="B60" s="87">
        <v>52</v>
      </c>
      <c r="C60" s="174" t="str">
        <f t="shared" si="2"/>
        <v/>
      </c>
      <c r="D60" s="174"/>
      <c r="E60" s="87"/>
      <c r="F60" s="8"/>
      <c r="G60" s="87"/>
      <c r="H60" s="175"/>
      <c r="I60" s="175"/>
      <c r="J60" s="87">
        <f t="shared" si="3"/>
        <v>0</v>
      </c>
      <c r="K60" s="178" t="e">
        <f t="shared" si="0"/>
        <v>#VALUE!</v>
      </c>
      <c r="L60" s="179"/>
      <c r="M60" s="6" t="e">
        <f>IF(J60="","",(K60/J60)/LOOKUP(RIGHT($D$2,3),定数!$A$6:$A$13,定数!$B$6:$B$13))</f>
        <v>#VALUE!</v>
      </c>
      <c r="N60" s="87"/>
      <c r="O60" s="8"/>
      <c r="P60" s="175"/>
      <c r="Q60" s="175"/>
      <c r="R60" s="176" t="str">
        <f>IF(P60="","",T60*M60*LOOKUP(RIGHT($D$2,3),定数!$A$6:$A$13,定数!$B$6:$B$13))</f>
        <v/>
      </c>
      <c r="S60" s="176"/>
      <c r="T60" s="177" t="str">
        <f t="shared" si="1"/>
        <v/>
      </c>
      <c r="U60" s="17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row>
    <row r="61" spans="2:60" x14ac:dyDescent="0.2">
      <c r="B61" s="87">
        <v>53</v>
      </c>
      <c r="C61" s="174" t="str">
        <f t="shared" si="2"/>
        <v/>
      </c>
      <c r="D61" s="174"/>
      <c r="E61" s="87"/>
      <c r="F61" s="8"/>
      <c r="G61" s="87"/>
      <c r="H61" s="175"/>
      <c r="I61" s="175"/>
      <c r="J61" s="87">
        <f t="shared" si="3"/>
        <v>0</v>
      </c>
      <c r="K61" s="178" t="e">
        <f t="shared" si="0"/>
        <v>#VALUE!</v>
      </c>
      <c r="L61" s="179"/>
      <c r="M61" s="6" t="e">
        <f>IF(J61="","",(K61/J61)/LOOKUP(RIGHT($D$2,3),定数!$A$6:$A$13,定数!$B$6:$B$13))</f>
        <v>#VALUE!</v>
      </c>
      <c r="N61" s="87"/>
      <c r="O61" s="8"/>
      <c r="P61" s="175"/>
      <c r="Q61" s="175"/>
      <c r="R61" s="176" t="str">
        <f>IF(P61="","",T61*M61*LOOKUP(RIGHT($D$2,3),定数!$A$6:$A$13,定数!$B$6:$B$13))</f>
        <v/>
      </c>
      <c r="S61" s="176"/>
      <c r="T61" s="177" t="str">
        <f t="shared" si="1"/>
        <v/>
      </c>
      <c r="U61" s="17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row>
    <row r="62" spans="2:60" x14ac:dyDescent="0.2">
      <c r="B62" s="87">
        <v>54</v>
      </c>
      <c r="C62" s="174" t="str">
        <f t="shared" si="2"/>
        <v/>
      </c>
      <c r="D62" s="174"/>
      <c r="E62" s="87"/>
      <c r="F62" s="8"/>
      <c r="G62" s="87"/>
      <c r="H62" s="175"/>
      <c r="I62" s="175"/>
      <c r="J62" s="87">
        <f t="shared" si="3"/>
        <v>0</v>
      </c>
      <c r="K62" s="178" t="e">
        <f t="shared" si="0"/>
        <v>#VALUE!</v>
      </c>
      <c r="L62" s="179"/>
      <c r="M62" s="6" t="e">
        <f>IF(J62="","",(K62/J62)/LOOKUP(RIGHT($D$2,3),定数!$A$6:$A$13,定数!$B$6:$B$13))</f>
        <v>#VALUE!</v>
      </c>
      <c r="N62" s="87"/>
      <c r="O62" s="8"/>
      <c r="P62" s="175"/>
      <c r="Q62" s="175"/>
      <c r="R62" s="176" t="str">
        <f>IF(P62="","",T62*M62*LOOKUP(RIGHT($D$2,3),定数!$A$6:$A$13,定数!$B$6:$B$13))</f>
        <v/>
      </c>
      <c r="S62" s="176"/>
      <c r="T62" s="177" t="str">
        <f t="shared" si="1"/>
        <v/>
      </c>
      <c r="U62" s="17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row>
    <row r="63" spans="2:60" x14ac:dyDescent="0.2">
      <c r="B63" s="87">
        <v>55</v>
      </c>
      <c r="C63" s="174" t="str">
        <f t="shared" si="2"/>
        <v/>
      </c>
      <c r="D63" s="174"/>
      <c r="E63" s="87"/>
      <c r="F63" s="8"/>
      <c r="G63" s="87"/>
      <c r="H63" s="175"/>
      <c r="I63" s="175"/>
      <c r="J63" s="87">
        <f t="shared" si="3"/>
        <v>0</v>
      </c>
      <c r="K63" s="178" t="e">
        <f t="shared" si="0"/>
        <v>#VALUE!</v>
      </c>
      <c r="L63" s="179"/>
      <c r="M63" s="6" t="e">
        <f>IF(J63="","",(K63/J63)/LOOKUP(RIGHT($D$2,3),定数!$A$6:$A$13,定数!$B$6:$B$13))</f>
        <v>#VALUE!</v>
      </c>
      <c r="N63" s="87"/>
      <c r="O63" s="8"/>
      <c r="P63" s="175"/>
      <c r="Q63" s="175"/>
      <c r="R63" s="176" t="str">
        <f>IF(P63="","",T63*M63*LOOKUP(RIGHT($D$2,3),定数!$A$6:$A$13,定数!$B$6:$B$13))</f>
        <v/>
      </c>
      <c r="S63" s="176"/>
      <c r="T63" s="177" t="str">
        <f t="shared" si="1"/>
        <v/>
      </c>
      <c r="U63" s="17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row>
    <row r="64" spans="2:60" x14ac:dyDescent="0.2">
      <c r="B64" s="87">
        <v>56</v>
      </c>
      <c r="C64" s="174" t="str">
        <f t="shared" si="2"/>
        <v/>
      </c>
      <c r="D64" s="174"/>
      <c r="E64" s="87"/>
      <c r="F64" s="8"/>
      <c r="G64" s="87"/>
      <c r="H64" s="175"/>
      <c r="I64" s="175"/>
      <c r="J64" s="87">
        <f t="shared" si="3"/>
        <v>0</v>
      </c>
      <c r="K64" s="178" t="e">
        <f t="shared" si="0"/>
        <v>#VALUE!</v>
      </c>
      <c r="L64" s="179"/>
      <c r="M64" s="6" t="e">
        <f>IF(J64="","",(K64/J64)/LOOKUP(RIGHT($D$2,3),定数!$A$6:$A$13,定数!$B$6:$B$13))</f>
        <v>#VALUE!</v>
      </c>
      <c r="N64" s="87"/>
      <c r="O64" s="8"/>
      <c r="P64" s="175"/>
      <c r="Q64" s="175"/>
      <c r="R64" s="176" t="str">
        <f>IF(P64="","",T64*M64*LOOKUP(RIGHT($D$2,3),定数!$A$6:$A$13,定数!$B$6:$B$13))</f>
        <v/>
      </c>
      <c r="S64" s="176"/>
      <c r="T64" s="177" t="str">
        <f t="shared" si="1"/>
        <v/>
      </c>
      <c r="U64" s="17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row>
    <row r="65" spans="2:60" x14ac:dyDescent="0.2">
      <c r="B65" s="87">
        <v>57</v>
      </c>
      <c r="C65" s="174" t="str">
        <f t="shared" si="2"/>
        <v/>
      </c>
      <c r="D65" s="174"/>
      <c r="E65" s="87"/>
      <c r="F65" s="8"/>
      <c r="G65" s="87"/>
      <c r="H65" s="175"/>
      <c r="I65" s="175"/>
      <c r="J65" s="87">
        <f t="shared" si="3"/>
        <v>0</v>
      </c>
      <c r="K65" s="178" t="e">
        <f t="shared" si="0"/>
        <v>#VALUE!</v>
      </c>
      <c r="L65" s="179"/>
      <c r="M65" s="6" t="e">
        <f>IF(J65="","",(K65/J65)/LOOKUP(RIGHT($D$2,3),定数!$A$6:$A$13,定数!$B$6:$B$13))</f>
        <v>#VALUE!</v>
      </c>
      <c r="N65" s="87"/>
      <c r="O65" s="8"/>
      <c r="P65" s="175"/>
      <c r="Q65" s="175"/>
      <c r="R65" s="176" t="str">
        <f>IF(P65="","",T65*M65*LOOKUP(RIGHT($D$2,3),定数!$A$6:$A$13,定数!$B$6:$B$13))</f>
        <v/>
      </c>
      <c r="S65" s="176"/>
      <c r="T65" s="177" t="str">
        <f t="shared" si="1"/>
        <v/>
      </c>
      <c r="U65" s="17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row>
    <row r="66" spans="2:60" x14ac:dyDescent="0.2">
      <c r="B66" s="87">
        <v>58</v>
      </c>
      <c r="C66" s="174" t="str">
        <f t="shared" si="2"/>
        <v/>
      </c>
      <c r="D66" s="174"/>
      <c r="E66" s="87"/>
      <c r="F66" s="8"/>
      <c r="G66" s="87"/>
      <c r="H66" s="175"/>
      <c r="I66" s="175"/>
      <c r="J66" s="87">
        <f t="shared" si="3"/>
        <v>0</v>
      </c>
      <c r="K66" s="178" t="e">
        <f t="shared" si="0"/>
        <v>#VALUE!</v>
      </c>
      <c r="L66" s="179"/>
      <c r="M66" s="6" t="e">
        <f>IF(J66="","",(K66/J66)/LOOKUP(RIGHT($D$2,3),定数!$A$6:$A$13,定数!$B$6:$B$13))</f>
        <v>#VALUE!</v>
      </c>
      <c r="N66" s="87"/>
      <c r="O66" s="8"/>
      <c r="P66" s="175"/>
      <c r="Q66" s="175"/>
      <c r="R66" s="176" t="str">
        <f>IF(P66="","",T66*M66*LOOKUP(RIGHT($D$2,3),定数!$A$6:$A$13,定数!$B$6:$B$13))</f>
        <v/>
      </c>
      <c r="S66" s="176"/>
      <c r="T66" s="177" t="str">
        <f t="shared" si="1"/>
        <v/>
      </c>
      <c r="U66" s="17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row>
    <row r="67" spans="2:60" x14ac:dyDescent="0.2">
      <c r="B67" s="87">
        <v>59</v>
      </c>
      <c r="C67" s="174" t="str">
        <f t="shared" si="2"/>
        <v/>
      </c>
      <c r="D67" s="174"/>
      <c r="E67" s="87"/>
      <c r="F67" s="8"/>
      <c r="G67" s="87"/>
      <c r="H67" s="175"/>
      <c r="I67" s="175"/>
      <c r="J67" s="87">
        <f t="shared" si="3"/>
        <v>0</v>
      </c>
      <c r="K67" s="178" t="e">
        <f t="shared" si="0"/>
        <v>#VALUE!</v>
      </c>
      <c r="L67" s="179"/>
      <c r="M67" s="6" t="e">
        <f>IF(J67="","",(K67/J67)/LOOKUP(RIGHT($D$2,3),定数!$A$6:$A$13,定数!$B$6:$B$13))</f>
        <v>#VALUE!</v>
      </c>
      <c r="N67" s="87"/>
      <c r="O67" s="8"/>
      <c r="P67" s="175"/>
      <c r="Q67" s="175"/>
      <c r="R67" s="176" t="str">
        <f>IF(P67="","",T67*M67*LOOKUP(RIGHT($D$2,3),定数!$A$6:$A$13,定数!$B$6:$B$13))</f>
        <v/>
      </c>
      <c r="S67" s="176"/>
      <c r="T67" s="177" t="str">
        <f t="shared" si="1"/>
        <v/>
      </c>
      <c r="U67" s="17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row>
    <row r="68" spans="2:60" x14ac:dyDescent="0.2">
      <c r="B68" s="87">
        <v>60</v>
      </c>
      <c r="C68" s="174" t="str">
        <f t="shared" si="2"/>
        <v/>
      </c>
      <c r="D68" s="174"/>
      <c r="E68" s="87"/>
      <c r="F68" s="8"/>
      <c r="G68" s="87"/>
      <c r="H68" s="175"/>
      <c r="I68" s="175"/>
      <c r="J68" s="87">
        <f t="shared" si="3"/>
        <v>0</v>
      </c>
      <c r="K68" s="178" t="e">
        <f t="shared" si="0"/>
        <v>#VALUE!</v>
      </c>
      <c r="L68" s="179"/>
      <c r="M68" s="6" t="e">
        <f>IF(J68="","",(K68/J68)/LOOKUP(RIGHT($D$2,3),定数!$A$6:$A$13,定数!$B$6:$B$13))</f>
        <v>#VALUE!</v>
      </c>
      <c r="N68" s="87"/>
      <c r="O68" s="8"/>
      <c r="P68" s="175"/>
      <c r="Q68" s="175"/>
      <c r="R68" s="176" t="str">
        <f>IF(P68="","",T68*M68*LOOKUP(RIGHT($D$2,3),定数!$A$6:$A$13,定数!$B$6:$B$13))</f>
        <v/>
      </c>
      <c r="S68" s="176"/>
      <c r="T68" s="177" t="str">
        <f t="shared" si="1"/>
        <v/>
      </c>
      <c r="U68" s="17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row>
    <row r="69" spans="2:60" x14ac:dyDescent="0.2">
      <c r="B69" s="87">
        <v>61</v>
      </c>
      <c r="C69" s="174" t="str">
        <f t="shared" si="2"/>
        <v/>
      </c>
      <c r="D69" s="174"/>
      <c r="E69" s="87"/>
      <c r="F69" s="8"/>
      <c r="G69" s="87"/>
      <c r="H69" s="175"/>
      <c r="I69" s="175"/>
      <c r="J69" s="87">
        <f t="shared" si="3"/>
        <v>0</v>
      </c>
      <c r="K69" s="178" t="e">
        <f t="shared" si="0"/>
        <v>#VALUE!</v>
      </c>
      <c r="L69" s="179"/>
      <c r="M69" s="6" t="e">
        <f>IF(J69="","",(K69/J69)/LOOKUP(RIGHT($D$2,3),定数!$A$6:$A$13,定数!$B$6:$B$13))</f>
        <v>#VALUE!</v>
      </c>
      <c r="N69" s="87"/>
      <c r="O69" s="8"/>
      <c r="P69" s="175"/>
      <c r="Q69" s="175"/>
      <c r="R69" s="176" t="str">
        <f>IF(P69="","",T69*M69*LOOKUP(RIGHT($D$2,3),定数!$A$6:$A$13,定数!$B$6:$B$13))</f>
        <v/>
      </c>
      <c r="S69" s="176"/>
      <c r="T69" s="177" t="str">
        <f t="shared" si="1"/>
        <v/>
      </c>
      <c r="U69" s="17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row>
    <row r="70" spans="2:60" x14ac:dyDescent="0.2">
      <c r="B70" s="87">
        <v>62</v>
      </c>
      <c r="C70" s="174" t="str">
        <f t="shared" si="2"/>
        <v/>
      </c>
      <c r="D70" s="174"/>
      <c r="E70" s="87"/>
      <c r="F70" s="8"/>
      <c r="G70" s="87"/>
      <c r="H70" s="175"/>
      <c r="I70" s="175"/>
      <c r="J70" s="87">
        <f t="shared" si="3"/>
        <v>0</v>
      </c>
      <c r="K70" s="178" t="e">
        <f t="shared" si="0"/>
        <v>#VALUE!</v>
      </c>
      <c r="L70" s="179"/>
      <c r="M70" s="6" t="e">
        <f>IF(J70="","",(K70/J70)/LOOKUP(RIGHT($D$2,3),定数!$A$6:$A$13,定数!$B$6:$B$13))</f>
        <v>#VALUE!</v>
      </c>
      <c r="N70" s="87"/>
      <c r="O70" s="8"/>
      <c r="P70" s="175"/>
      <c r="Q70" s="175"/>
      <c r="R70" s="176" t="str">
        <f>IF(P70="","",T70*M70*LOOKUP(RIGHT($D$2,3),定数!$A$6:$A$13,定数!$B$6:$B$13))</f>
        <v/>
      </c>
      <c r="S70" s="176"/>
      <c r="T70" s="177" t="str">
        <f t="shared" si="1"/>
        <v/>
      </c>
      <c r="U70" s="17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row>
    <row r="71" spans="2:60" x14ac:dyDescent="0.2">
      <c r="B71" s="87">
        <v>63</v>
      </c>
      <c r="C71" s="174" t="str">
        <f t="shared" si="2"/>
        <v/>
      </c>
      <c r="D71" s="174"/>
      <c r="E71" s="87"/>
      <c r="F71" s="8"/>
      <c r="G71" s="87"/>
      <c r="H71" s="175"/>
      <c r="I71" s="175"/>
      <c r="J71" s="87">
        <f t="shared" si="3"/>
        <v>0</v>
      </c>
      <c r="K71" s="178" t="e">
        <f t="shared" si="0"/>
        <v>#VALUE!</v>
      </c>
      <c r="L71" s="179"/>
      <c r="M71" s="6" t="e">
        <f>IF(J71="","",(K71/J71)/LOOKUP(RIGHT($D$2,3),定数!$A$6:$A$13,定数!$B$6:$B$13))</f>
        <v>#VALUE!</v>
      </c>
      <c r="N71" s="87"/>
      <c r="O71" s="8"/>
      <c r="P71" s="175"/>
      <c r="Q71" s="175"/>
      <c r="R71" s="176" t="str">
        <f>IF(P71="","",T71*M71*LOOKUP(RIGHT($D$2,3),定数!$A$6:$A$13,定数!$B$6:$B$13))</f>
        <v/>
      </c>
      <c r="S71" s="176"/>
      <c r="T71" s="177" t="str">
        <f t="shared" si="1"/>
        <v/>
      </c>
      <c r="U71" s="17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row>
    <row r="72" spans="2:60" x14ac:dyDescent="0.2">
      <c r="B72" s="87">
        <v>64</v>
      </c>
      <c r="C72" s="174" t="str">
        <f t="shared" si="2"/>
        <v/>
      </c>
      <c r="D72" s="174"/>
      <c r="E72" s="87"/>
      <c r="F72" s="8"/>
      <c r="G72" s="87"/>
      <c r="H72" s="175"/>
      <c r="I72" s="175"/>
      <c r="J72" s="87">
        <f t="shared" si="3"/>
        <v>0</v>
      </c>
      <c r="K72" s="178" t="e">
        <f t="shared" si="0"/>
        <v>#VALUE!</v>
      </c>
      <c r="L72" s="179"/>
      <c r="M72" s="6" t="e">
        <f>IF(J72="","",(K72/J72)/LOOKUP(RIGHT($D$2,3),定数!$A$6:$A$13,定数!$B$6:$B$13))</f>
        <v>#VALUE!</v>
      </c>
      <c r="N72" s="87"/>
      <c r="O72" s="8"/>
      <c r="P72" s="175"/>
      <c r="Q72" s="175"/>
      <c r="R72" s="176" t="str">
        <f>IF(P72="","",T72*M72*LOOKUP(RIGHT($D$2,3),定数!$A$6:$A$13,定数!$B$6:$B$13))</f>
        <v/>
      </c>
      <c r="S72" s="176"/>
      <c r="T72" s="177" t="str">
        <f t="shared" si="1"/>
        <v/>
      </c>
      <c r="U72" s="17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row>
    <row r="73" spans="2:60" x14ac:dyDescent="0.2">
      <c r="B73" s="87">
        <v>65</v>
      </c>
      <c r="C73" s="174" t="str">
        <f t="shared" si="2"/>
        <v/>
      </c>
      <c r="D73" s="174"/>
      <c r="E73" s="87"/>
      <c r="F73" s="8"/>
      <c r="G73" s="87"/>
      <c r="H73" s="175"/>
      <c r="I73" s="175"/>
      <c r="J73" s="87">
        <f t="shared" si="3"/>
        <v>0</v>
      </c>
      <c r="K73" s="178" t="e">
        <f t="shared" si="0"/>
        <v>#VALUE!</v>
      </c>
      <c r="L73" s="179"/>
      <c r="M73" s="6" t="e">
        <f>IF(J73="","",(K73/J73)/LOOKUP(RIGHT($D$2,3),定数!$A$6:$A$13,定数!$B$6:$B$13))</f>
        <v>#VALUE!</v>
      </c>
      <c r="N73" s="87"/>
      <c r="O73" s="8"/>
      <c r="P73" s="175"/>
      <c r="Q73" s="175"/>
      <c r="R73" s="176" t="str">
        <f>IF(P73="","",T73*M73*LOOKUP(RIGHT($D$2,3),定数!$A$6:$A$13,定数!$B$6:$B$13))</f>
        <v/>
      </c>
      <c r="S73" s="176"/>
      <c r="T73" s="177" t="str">
        <f t="shared" si="1"/>
        <v/>
      </c>
      <c r="U73" s="17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row>
    <row r="74" spans="2:60" x14ac:dyDescent="0.2">
      <c r="B74" s="87">
        <v>66</v>
      </c>
      <c r="C74" s="174" t="str">
        <f t="shared" si="2"/>
        <v/>
      </c>
      <c r="D74" s="174"/>
      <c r="E74" s="87"/>
      <c r="F74" s="8"/>
      <c r="G74" s="87"/>
      <c r="H74" s="175"/>
      <c r="I74" s="175"/>
      <c r="J74" s="87">
        <f t="shared" ref="J74:J116" si="4">(H74-P74)*10000</f>
        <v>0</v>
      </c>
      <c r="K74" s="178" t="e">
        <f t="shared" si="0"/>
        <v>#VALUE!</v>
      </c>
      <c r="L74" s="179"/>
      <c r="M74" s="6" t="e">
        <f>IF(J74="","",(K74/J74)/LOOKUP(RIGHT($D$2,3),定数!$A$6:$A$13,定数!$B$6:$B$13))</f>
        <v>#VALUE!</v>
      </c>
      <c r="N74" s="87"/>
      <c r="O74" s="8"/>
      <c r="P74" s="175"/>
      <c r="Q74" s="175"/>
      <c r="R74" s="176" t="str">
        <f>IF(P74="","",T74*M74*LOOKUP(RIGHT($D$2,3),定数!$A$6:$A$13,定数!$B$6:$B$13))</f>
        <v/>
      </c>
      <c r="S74" s="176"/>
      <c r="T74" s="177" t="str">
        <f t="shared" si="1"/>
        <v/>
      </c>
      <c r="U74" s="177"/>
      <c r="V74" s="67"/>
      <c r="W74" s="67"/>
      <c r="X74" s="67" t="s">
        <v>99</v>
      </c>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row>
    <row r="75" spans="2:60" x14ac:dyDescent="0.2">
      <c r="B75" s="87">
        <v>67</v>
      </c>
      <c r="C75" s="174" t="str">
        <f t="shared" si="2"/>
        <v/>
      </c>
      <c r="D75" s="174"/>
      <c r="E75" s="87"/>
      <c r="F75" s="8"/>
      <c r="G75" s="87"/>
      <c r="H75" s="175"/>
      <c r="I75" s="175"/>
      <c r="J75" s="87">
        <f t="shared" si="4"/>
        <v>0</v>
      </c>
      <c r="K75" s="178" t="e">
        <f t="shared" ref="K75:K116" si="5">IF(J75="","",C75*0.03)</f>
        <v>#VALUE!</v>
      </c>
      <c r="L75" s="179"/>
      <c r="M75" s="6" t="e">
        <f>IF(J75="","",(K75/J75)/LOOKUP(RIGHT($D$2,3),定数!$A$6:$A$13,定数!$B$6:$B$13))</f>
        <v>#VALUE!</v>
      </c>
      <c r="N75" s="87"/>
      <c r="O75" s="8"/>
      <c r="P75" s="175"/>
      <c r="Q75" s="175"/>
      <c r="R75" s="176" t="str">
        <f>IF(P75="","",T75*M75*LOOKUP(RIGHT($D$2,3),定数!$A$6:$A$13,定数!$B$6:$B$13))</f>
        <v/>
      </c>
      <c r="S75" s="176"/>
      <c r="T75" s="177" t="str">
        <f t="shared" ref="T75:T116" si="6">IF(P75="","",IF(G75="買",(P75-H75),(H75-P75))*IF(RIGHT($D$2,3)="JPY",100,10000))</f>
        <v/>
      </c>
      <c r="U75" s="17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row>
    <row r="76" spans="2:60" x14ac:dyDescent="0.2">
      <c r="B76" s="87">
        <v>68</v>
      </c>
      <c r="C76" s="174" t="str">
        <f t="shared" si="2"/>
        <v/>
      </c>
      <c r="D76" s="174"/>
      <c r="E76" s="87"/>
      <c r="F76" s="8"/>
      <c r="G76" s="87"/>
      <c r="H76" s="175"/>
      <c r="I76" s="175"/>
      <c r="J76" s="87">
        <f t="shared" si="4"/>
        <v>0</v>
      </c>
      <c r="K76" s="178" t="e">
        <f t="shared" si="5"/>
        <v>#VALUE!</v>
      </c>
      <c r="L76" s="179"/>
      <c r="M76" s="6" t="e">
        <f>IF(J76="","",(K76/J76)/LOOKUP(RIGHT($D$2,3),定数!$A$6:$A$13,定数!$B$6:$B$13))</f>
        <v>#VALUE!</v>
      </c>
      <c r="N76" s="87"/>
      <c r="O76" s="8"/>
      <c r="P76" s="175"/>
      <c r="Q76" s="175"/>
      <c r="R76" s="176" t="str">
        <f>IF(P76="","",T76*M76*LOOKUP(RIGHT($D$2,3),定数!$A$6:$A$13,定数!$B$6:$B$13))</f>
        <v/>
      </c>
      <c r="S76" s="176"/>
      <c r="T76" s="177" t="str">
        <f t="shared" si="6"/>
        <v/>
      </c>
      <c r="U76" s="17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row>
    <row r="77" spans="2:60" x14ac:dyDescent="0.2">
      <c r="B77" s="87">
        <v>69</v>
      </c>
      <c r="C77" s="174" t="str">
        <f t="shared" si="2"/>
        <v/>
      </c>
      <c r="D77" s="174"/>
      <c r="E77" s="87"/>
      <c r="F77" s="8"/>
      <c r="G77" s="87"/>
      <c r="H77" s="175"/>
      <c r="I77" s="175"/>
      <c r="J77" s="87">
        <f t="shared" si="4"/>
        <v>0</v>
      </c>
      <c r="K77" s="178" t="e">
        <f t="shared" si="5"/>
        <v>#VALUE!</v>
      </c>
      <c r="L77" s="179"/>
      <c r="M77" s="6" t="e">
        <f>IF(J77="","",(K77/J77)/LOOKUP(RIGHT($D$2,3),定数!$A$6:$A$13,定数!$B$6:$B$13))</f>
        <v>#VALUE!</v>
      </c>
      <c r="N77" s="87"/>
      <c r="O77" s="8"/>
      <c r="P77" s="175"/>
      <c r="Q77" s="175"/>
      <c r="R77" s="176" t="str">
        <f>IF(P77="","",T77*M77*LOOKUP(RIGHT($D$2,3),定数!$A$6:$A$13,定数!$B$6:$B$13))</f>
        <v/>
      </c>
      <c r="S77" s="176"/>
      <c r="T77" s="177" t="str">
        <f t="shared" si="6"/>
        <v/>
      </c>
      <c r="U77" s="17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row>
    <row r="78" spans="2:60" x14ac:dyDescent="0.2">
      <c r="B78" s="87">
        <v>70</v>
      </c>
      <c r="C78" s="174" t="str">
        <f t="shared" si="2"/>
        <v/>
      </c>
      <c r="D78" s="174"/>
      <c r="E78" s="87"/>
      <c r="F78" s="8"/>
      <c r="G78" s="87"/>
      <c r="H78" s="175"/>
      <c r="I78" s="175"/>
      <c r="J78" s="87">
        <f t="shared" si="4"/>
        <v>0</v>
      </c>
      <c r="K78" s="178" t="e">
        <f t="shared" si="5"/>
        <v>#VALUE!</v>
      </c>
      <c r="L78" s="179"/>
      <c r="M78" s="6" t="e">
        <f>IF(J78="","",(K78/J78)/LOOKUP(RIGHT($D$2,3),定数!$A$6:$A$13,定数!$B$6:$B$13))</f>
        <v>#VALUE!</v>
      </c>
      <c r="N78" s="87"/>
      <c r="O78" s="8"/>
      <c r="P78" s="175"/>
      <c r="Q78" s="175"/>
      <c r="R78" s="176" t="str">
        <f>IF(P78="","",T78*M78*LOOKUP(RIGHT($D$2,3),定数!$A$6:$A$13,定数!$B$6:$B$13))</f>
        <v/>
      </c>
      <c r="S78" s="176"/>
      <c r="T78" s="177" t="str">
        <f t="shared" si="6"/>
        <v/>
      </c>
      <c r="U78" s="17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row>
    <row r="79" spans="2:60" x14ac:dyDescent="0.2">
      <c r="B79" s="87">
        <v>71</v>
      </c>
      <c r="C79" s="174" t="str">
        <f t="shared" ref="C79:C116" si="7">IF(R78="","",C78+R78)</f>
        <v/>
      </c>
      <c r="D79" s="174"/>
      <c r="E79" s="87"/>
      <c r="F79" s="8"/>
      <c r="G79" s="87"/>
      <c r="H79" s="175"/>
      <c r="I79" s="175"/>
      <c r="J79" s="87">
        <f t="shared" si="4"/>
        <v>0</v>
      </c>
      <c r="K79" s="178" t="e">
        <f t="shared" si="5"/>
        <v>#VALUE!</v>
      </c>
      <c r="L79" s="179"/>
      <c r="M79" s="6" t="e">
        <f>IF(J79="","",(K79/J79)/LOOKUP(RIGHT($D$2,3),定数!$A$6:$A$13,定数!$B$6:$B$13))</f>
        <v>#VALUE!</v>
      </c>
      <c r="N79" s="87"/>
      <c r="O79" s="8"/>
      <c r="P79" s="175"/>
      <c r="Q79" s="175"/>
      <c r="R79" s="176" t="str">
        <f>IF(P79="","",T79*M79*LOOKUP(RIGHT($D$2,3),定数!$A$6:$A$13,定数!$B$6:$B$13))</f>
        <v/>
      </c>
      <c r="S79" s="176"/>
      <c r="T79" s="177" t="str">
        <f t="shared" si="6"/>
        <v/>
      </c>
      <c r="U79" s="17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row>
    <row r="80" spans="2:60" x14ac:dyDescent="0.2">
      <c r="B80" s="87">
        <v>72</v>
      </c>
      <c r="C80" s="174" t="str">
        <f t="shared" si="7"/>
        <v/>
      </c>
      <c r="D80" s="174"/>
      <c r="E80" s="87"/>
      <c r="F80" s="8"/>
      <c r="G80" s="87"/>
      <c r="H80" s="175"/>
      <c r="I80" s="175"/>
      <c r="J80" s="87">
        <f t="shared" si="4"/>
        <v>0</v>
      </c>
      <c r="K80" s="178" t="e">
        <f t="shared" si="5"/>
        <v>#VALUE!</v>
      </c>
      <c r="L80" s="179"/>
      <c r="M80" s="6" t="e">
        <f>IF(J80="","",(K80/J80)/LOOKUP(RIGHT($D$2,3),定数!$A$6:$A$13,定数!$B$6:$B$13))</f>
        <v>#VALUE!</v>
      </c>
      <c r="N80" s="87"/>
      <c r="O80" s="8"/>
      <c r="P80" s="175"/>
      <c r="Q80" s="175"/>
      <c r="R80" s="176" t="str">
        <f>IF(P80="","",T80*M80*LOOKUP(RIGHT($D$2,3),定数!$A$6:$A$13,定数!$B$6:$B$13))</f>
        <v/>
      </c>
      <c r="S80" s="176"/>
      <c r="T80" s="177" t="str">
        <f t="shared" si="6"/>
        <v/>
      </c>
      <c r="U80" s="17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row>
    <row r="81" spans="2:60" x14ac:dyDescent="0.2">
      <c r="B81" s="87">
        <v>73</v>
      </c>
      <c r="C81" s="174" t="str">
        <f t="shared" si="7"/>
        <v/>
      </c>
      <c r="D81" s="174"/>
      <c r="E81" s="87"/>
      <c r="F81" s="8"/>
      <c r="G81" s="87"/>
      <c r="H81" s="175"/>
      <c r="I81" s="175"/>
      <c r="J81" s="87">
        <f t="shared" si="4"/>
        <v>0</v>
      </c>
      <c r="K81" s="178" t="e">
        <f t="shared" si="5"/>
        <v>#VALUE!</v>
      </c>
      <c r="L81" s="179"/>
      <c r="M81" s="6" t="e">
        <f>IF(J81="","",(K81/J81)/LOOKUP(RIGHT($D$2,3),定数!$A$6:$A$13,定数!$B$6:$B$13))</f>
        <v>#VALUE!</v>
      </c>
      <c r="N81" s="87"/>
      <c r="O81" s="8"/>
      <c r="P81" s="175"/>
      <c r="Q81" s="175"/>
      <c r="R81" s="176" t="str">
        <f>IF(P81="","",T81*M81*LOOKUP(RIGHT($D$2,3),定数!$A$6:$A$13,定数!$B$6:$B$13))</f>
        <v/>
      </c>
      <c r="S81" s="176"/>
      <c r="T81" s="177" t="str">
        <f t="shared" si="6"/>
        <v/>
      </c>
      <c r="U81" s="17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row>
    <row r="82" spans="2:60" x14ac:dyDescent="0.2">
      <c r="B82" s="87">
        <v>74</v>
      </c>
      <c r="C82" s="174" t="str">
        <f t="shared" si="7"/>
        <v/>
      </c>
      <c r="D82" s="174"/>
      <c r="E82" s="87"/>
      <c r="F82" s="8"/>
      <c r="G82" s="87"/>
      <c r="H82" s="175"/>
      <c r="I82" s="175"/>
      <c r="J82" s="87">
        <f t="shared" si="4"/>
        <v>0</v>
      </c>
      <c r="K82" s="178" t="e">
        <f t="shared" si="5"/>
        <v>#VALUE!</v>
      </c>
      <c r="L82" s="179"/>
      <c r="M82" s="6" t="e">
        <f>IF(J82="","",(K82/J82)/LOOKUP(RIGHT($D$2,3),定数!$A$6:$A$13,定数!$B$6:$B$13))</f>
        <v>#VALUE!</v>
      </c>
      <c r="N82" s="87"/>
      <c r="O82" s="8"/>
      <c r="P82" s="175"/>
      <c r="Q82" s="175"/>
      <c r="R82" s="176" t="str">
        <f>IF(P82="","",T82*M82*LOOKUP(RIGHT($D$2,3),定数!$A$6:$A$13,定数!$B$6:$B$13))</f>
        <v/>
      </c>
      <c r="S82" s="176"/>
      <c r="T82" s="177" t="str">
        <f t="shared" si="6"/>
        <v/>
      </c>
      <c r="U82" s="17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row>
    <row r="83" spans="2:60" x14ac:dyDescent="0.2">
      <c r="B83" s="87">
        <v>75</v>
      </c>
      <c r="C83" s="174" t="str">
        <f t="shared" si="7"/>
        <v/>
      </c>
      <c r="D83" s="174"/>
      <c r="E83" s="87"/>
      <c r="F83" s="8"/>
      <c r="G83" s="87"/>
      <c r="H83" s="175"/>
      <c r="I83" s="175"/>
      <c r="J83" s="87">
        <f t="shared" si="4"/>
        <v>0</v>
      </c>
      <c r="K83" s="178" t="e">
        <f t="shared" si="5"/>
        <v>#VALUE!</v>
      </c>
      <c r="L83" s="179"/>
      <c r="M83" s="6" t="e">
        <f>IF(J83="","",(K83/J83)/LOOKUP(RIGHT($D$2,3),定数!$A$6:$A$13,定数!$B$6:$B$13))</f>
        <v>#VALUE!</v>
      </c>
      <c r="N83" s="87"/>
      <c r="O83" s="8"/>
      <c r="P83" s="175"/>
      <c r="Q83" s="175"/>
      <c r="R83" s="176" t="str">
        <f>IF(P83="","",T83*M83*LOOKUP(RIGHT($D$2,3),定数!$A$6:$A$13,定数!$B$6:$B$13))</f>
        <v/>
      </c>
      <c r="S83" s="176"/>
      <c r="T83" s="177" t="str">
        <f t="shared" si="6"/>
        <v/>
      </c>
      <c r="U83" s="17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row>
    <row r="84" spans="2:60" x14ac:dyDescent="0.2">
      <c r="B84" s="87">
        <v>76</v>
      </c>
      <c r="C84" s="174" t="str">
        <f t="shared" si="7"/>
        <v/>
      </c>
      <c r="D84" s="174"/>
      <c r="E84" s="87"/>
      <c r="F84" s="8"/>
      <c r="G84" s="87"/>
      <c r="H84" s="175"/>
      <c r="I84" s="175"/>
      <c r="J84" s="87">
        <f t="shared" si="4"/>
        <v>0</v>
      </c>
      <c r="K84" s="178" t="e">
        <f t="shared" si="5"/>
        <v>#VALUE!</v>
      </c>
      <c r="L84" s="179"/>
      <c r="M84" s="6" t="e">
        <f>IF(J84="","",(K84/J84)/LOOKUP(RIGHT($D$2,3),定数!$A$6:$A$13,定数!$B$6:$B$13))</f>
        <v>#VALUE!</v>
      </c>
      <c r="N84" s="87"/>
      <c r="O84" s="8"/>
      <c r="P84" s="175"/>
      <c r="Q84" s="175"/>
      <c r="R84" s="176" t="str">
        <f>IF(P84="","",T84*M84*LOOKUP(RIGHT($D$2,3),定数!$A$6:$A$13,定数!$B$6:$B$13))</f>
        <v/>
      </c>
      <c r="S84" s="176"/>
      <c r="T84" s="177" t="str">
        <f t="shared" si="6"/>
        <v/>
      </c>
      <c r="U84" s="17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row>
    <row r="85" spans="2:60" x14ac:dyDescent="0.2">
      <c r="B85" s="87">
        <v>77</v>
      </c>
      <c r="C85" s="174" t="str">
        <f t="shared" si="7"/>
        <v/>
      </c>
      <c r="D85" s="174"/>
      <c r="E85" s="87"/>
      <c r="F85" s="8"/>
      <c r="G85" s="87"/>
      <c r="H85" s="175"/>
      <c r="I85" s="175"/>
      <c r="J85" s="87">
        <f t="shared" si="4"/>
        <v>0</v>
      </c>
      <c r="K85" s="178" t="e">
        <f t="shared" si="5"/>
        <v>#VALUE!</v>
      </c>
      <c r="L85" s="179"/>
      <c r="M85" s="6" t="e">
        <f>IF(J85="","",(K85/J85)/LOOKUP(RIGHT($D$2,3),定数!$A$6:$A$13,定数!$B$6:$B$13))</f>
        <v>#VALUE!</v>
      </c>
      <c r="N85" s="87"/>
      <c r="O85" s="8"/>
      <c r="P85" s="175"/>
      <c r="Q85" s="175"/>
      <c r="R85" s="176" t="str">
        <f>IF(P85="","",T85*M85*LOOKUP(RIGHT($D$2,3),定数!$A$6:$A$13,定数!$B$6:$B$13))</f>
        <v/>
      </c>
      <c r="S85" s="176"/>
      <c r="T85" s="177" t="str">
        <f t="shared" si="6"/>
        <v/>
      </c>
      <c r="U85" s="17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row>
    <row r="86" spans="2:60" x14ac:dyDescent="0.2">
      <c r="B86" s="87">
        <v>78</v>
      </c>
      <c r="C86" s="174" t="str">
        <f t="shared" si="7"/>
        <v/>
      </c>
      <c r="D86" s="174"/>
      <c r="E86" s="87"/>
      <c r="F86" s="8"/>
      <c r="G86" s="87"/>
      <c r="H86" s="175"/>
      <c r="I86" s="175"/>
      <c r="J86" s="87">
        <f t="shared" si="4"/>
        <v>0</v>
      </c>
      <c r="K86" s="178" t="e">
        <f t="shared" si="5"/>
        <v>#VALUE!</v>
      </c>
      <c r="L86" s="179"/>
      <c r="M86" s="6" t="e">
        <f>IF(J86="","",(K86/J86)/LOOKUP(RIGHT($D$2,3),定数!$A$6:$A$13,定数!$B$6:$B$13))</f>
        <v>#VALUE!</v>
      </c>
      <c r="N86" s="87"/>
      <c r="O86" s="8"/>
      <c r="P86" s="175"/>
      <c r="Q86" s="175"/>
      <c r="R86" s="176" t="str">
        <f>IF(P86="","",T86*M86*LOOKUP(RIGHT($D$2,3),定数!$A$6:$A$13,定数!$B$6:$B$13))</f>
        <v/>
      </c>
      <c r="S86" s="176"/>
      <c r="T86" s="177" t="str">
        <f t="shared" si="6"/>
        <v/>
      </c>
      <c r="U86" s="17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row>
    <row r="87" spans="2:60" x14ac:dyDescent="0.2">
      <c r="B87" s="87">
        <v>79</v>
      </c>
      <c r="C87" s="174" t="str">
        <f t="shared" si="7"/>
        <v/>
      </c>
      <c r="D87" s="174"/>
      <c r="E87" s="87"/>
      <c r="F87" s="8"/>
      <c r="G87" s="87"/>
      <c r="H87" s="175"/>
      <c r="I87" s="175"/>
      <c r="J87" s="87">
        <f t="shared" si="4"/>
        <v>0</v>
      </c>
      <c r="K87" s="178" t="e">
        <f t="shared" si="5"/>
        <v>#VALUE!</v>
      </c>
      <c r="L87" s="179"/>
      <c r="M87" s="6" t="e">
        <f>IF(J87="","",(K87/J87)/LOOKUP(RIGHT($D$2,3),定数!$A$6:$A$13,定数!$B$6:$B$13))</f>
        <v>#VALUE!</v>
      </c>
      <c r="N87" s="87"/>
      <c r="O87" s="8"/>
      <c r="P87" s="175"/>
      <c r="Q87" s="175"/>
      <c r="R87" s="176" t="str">
        <f>IF(P87="","",T87*M87*LOOKUP(RIGHT($D$2,3),定数!$A$6:$A$13,定数!$B$6:$B$13))</f>
        <v/>
      </c>
      <c r="S87" s="176"/>
      <c r="T87" s="177" t="str">
        <f t="shared" si="6"/>
        <v/>
      </c>
      <c r="U87" s="17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row>
    <row r="88" spans="2:60" x14ac:dyDescent="0.2">
      <c r="B88" s="87">
        <v>80</v>
      </c>
      <c r="C88" s="174" t="str">
        <f t="shared" si="7"/>
        <v/>
      </c>
      <c r="D88" s="174"/>
      <c r="E88" s="87"/>
      <c r="F88" s="8"/>
      <c r="G88" s="87"/>
      <c r="H88" s="175"/>
      <c r="I88" s="175"/>
      <c r="J88" s="87">
        <f t="shared" si="4"/>
        <v>0</v>
      </c>
      <c r="K88" s="178" t="e">
        <f t="shared" si="5"/>
        <v>#VALUE!</v>
      </c>
      <c r="L88" s="179"/>
      <c r="M88" s="6" t="e">
        <f>IF(J88="","",(K88/J88)/LOOKUP(RIGHT($D$2,3),定数!$A$6:$A$13,定数!$B$6:$B$13))</f>
        <v>#VALUE!</v>
      </c>
      <c r="N88" s="87"/>
      <c r="O88" s="8"/>
      <c r="P88" s="175"/>
      <c r="Q88" s="175"/>
      <c r="R88" s="176" t="str">
        <f>IF(P88="","",T88*M88*LOOKUP(RIGHT($D$2,3),定数!$A$6:$A$13,定数!$B$6:$B$13))</f>
        <v/>
      </c>
      <c r="S88" s="176"/>
      <c r="T88" s="177" t="str">
        <f t="shared" si="6"/>
        <v/>
      </c>
      <c r="U88" s="177"/>
      <c r="V88" s="67"/>
      <c r="W88" s="67"/>
      <c r="X88" s="70"/>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row>
    <row r="89" spans="2:60" x14ac:dyDescent="0.2">
      <c r="B89" s="87">
        <v>81</v>
      </c>
      <c r="C89" s="174" t="str">
        <f t="shared" si="7"/>
        <v/>
      </c>
      <c r="D89" s="174"/>
      <c r="E89" s="87"/>
      <c r="F89" s="8"/>
      <c r="G89" s="87"/>
      <c r="H89" s="175"/>
      <c r="I89" s="175"/>
      <c r="J89" s="87">
        <f t="shared" si="4"/>
        <v>0</v>
      </c>
      <c r="K89" s="178" t="e">
        <f t="shared" si="5"/>
        <v>#VALUE!</v>
      </c>
      <c r="L89" s="179"/>
      <c r="M89" s="6" t="e">
        <f>IF(J89="","",(K89/J89)/LOOKUP(RIGHT($D$2,3),定数!$A$6:$A$13,定数!$B$6:$B$13))</f>
        <v>#VALUE!</v>
      </c>
      <c r="N89" s="87"/>
      <c r="O89" s="8"/>
      <c r="P89" s="175"/>
      <c r="Q89" s="175"/>
      <c r="R89" s="176" t="str">
        <f>IF(P89="","",T89*M89*LOOKUP(RIGHT($D$2,3),定数!$A$6:$A$13,定数!$B$6:$B$13))</f>
        <v/>
      </c>
      <c r="S89" s="176"/>
      <c r="T89" s="177" t="str">
        <f t="shared" si="6"/>
        <v/>
      </c>
      <c r="U89" s="17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row>
    <row r="90" spans="2:60" x14ac:dyDescent="0.2">
      <c r="B90" s="87">
        <v>82</v>
      </c>
      <c r="C90" s="174" t="str">
        <f t="shared" si="7"/>
        <v/>
      </c>
      <c r="D90" s="174"/>
      <c r="E90" s="87"/>
      <c r="F90" s="8"/>
      <c r="G90" s="87"/>
      <c r="H90" s="175"/>
      <c r="I90" s="175"/>
      <c r="J90" s="87">
        <f t="shared" si="4"/>
        <v>0</v>
      </c>
      <c r="K90" s="178" t="e">
        <f t="shared" si="5"/>
        <v>#VALUE!</v>
      </c>
      <c r="L90" s="179"/>
      <c r="M90" s="6" t="e">
        <f>IF(J90="","",(K90/J90)/LOOKUP(RIGHT($D$2,3),定数!$A$6:$A$13,定数!$B$6:$B$13))</f>
        <v>#VALUE!</v>
      </c>
      <c r="N90" s="87"/>
      <c r="O90" s="8"/>
      <c r="P90" s="175"/>
      <c r="Q90" s="175"/>
      <c r="R90" s="176" t="str">
        <f>IF(P90="","",T90*M90*LOOKUP(RIGHT($D$2,3),定数!$A$6:$A$13,定数!$B$6:$B$13))</f>
        <v/>
      </c>
      <c r="S90" s="176"/>
      <c r="T90" s="177" t="str">
        <f t="shared" si="6"/>
        <v/>
      </c>
      <c r="U90" s="17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row>
    <row r="91" spans="2:60" x14ac:dyDescent="0.2">
      <c r="B91" s="87">
        <v>83</v>
      </c>
      <c r="C91" s="174" t="str">
        <f t="shared" si="7"/>
        <v/>
      </c>
      <c r="D91" s="174"/>
      <c r="E91" s="87"/>
      <c r="F91" s="8"/>
      <c r="G91" s="87"/>
      <c r="H91" s="175"/>
      <c r="I91" s="175"/>
      <c r="J91" s="87">
        <f t="shared" si="4"/>
        <v>0</v>
      </c>
      <c r="K91" s="178" t="e">
        <f t="shared" si="5"/>
        <v>#VALUE!</v>
      </c>
      <c r="L91" s="179"/>
      <c r="M91" s="6" t="e">
        <f>IF(J91="","",(K91/J91)/LOOKUP(RIGHT($D$2,3),定数!$A$6:$A$13,定数!$B$6:$B$13))</f>
        <v>#VALUE!</v>
      </c>
      <c r="N91" s="87"/>
      <c r="O91" s="8"/>
      <c r="P91" s="175"/>
      <c r="Q91" s="175"/>
      <c r="R91" s="176" t="str">
        <f>IF(P91="","",T91*M91*LOOKUP(RIGHT($D$2,3),定数!$A$6:$A$13,定数!$B$6:$B$13))</f>
        <v/>
      </c>
      <c r="S91" s="176"/>
      <c r="T91" s="177" t="str">
        <f t="shared" si="6"/>
        <v/>
      </c>
      <c r="U91" s="17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row>
    <row r="92" spans="2:60" x14ac:dyDescent="0.2">
      <c r="B92" s="87">
        <v>84</v>
      </c>
      <c r="C92" s="174" t="str">
        <f t="shared" si="7"/>
        <v/>
      </c>
      <c r="D92" s="174"/>
      <c r="E92" s="87"/>
      <c r="F92" s="8"/>
      <c r="G92" s="87"/>
      <c r="H92" s="175"/>
      <c r="I92" s="175"/>
      <c r="J92" s="87">
        <f t="shared" si="4"/>
        <v>0</v>
      </c>
      <c r="K92" s="178" t="e">
        <f t="shared" si="5"/>
        <v>#VALUE!</v>
      </c>
      <c r="L92" s="179"/>
      <c r="M92" s="6" t="e">
        <f>IF(J92="","",(K92/J92)/LOOKUP(RIGHT($D$2,3),定数!$A$6:$A$13,定数!$B$6:$B$13))</f>
        <v>#VALUE!</v>
      </c>
      <c r="N92" s="87"/>
      <c r="O92" s="8"/>
      <c r="P92" s="175"/>
      <c r="Q92" s="175"/>
      <c r="R92" s="176" t="str">
        <f>IF(P92="","",T92*M92*LOOKUP(RIGHT($D$2,3),定数!$A$6:$A$13,定数!$B$6:$B$13))</f>
        <v/>
      </c>
      <c r="S92" s="176"/>
      <c r="T92" s="177" t="str">
        <f t="shared" si="6"/>
        <v/>
      </c>
      <c r="U92" s="177"/>
      <c r="V92" s="67"/>
      <c r="W92" s="67"/>
      <c r="X92" s="69"/>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row>
    <row r="93" spans="2:60" x14ac:dyDescent="0.2">
      <c r="B93" s="87">
        <v>85</v>
      </c>
      <c r="C93" s="174" t="str">
        <f t="shared" si="7"/>
        <v/>
      </c>
      <c r="D93" s="174"/>
      <c r="E93" s="87"/>
      <c r="F93" s="8"/>
      <c r="G93" s="87"/>
      <c r="H93" s="175"/>
      <c r="I93" s="175"/>
      <c r="J93" s="87">
        <f t="shared" si="4"/>
        <v>0</v>
      </c>
      <c r="K93" s="178" t="e">
        <f t="shared" si="5"/>
        <v>#VALUE!</v>
      </c>
      <c r="L93" s="179"/>
      <c r="M93" s="6" t="e">
        <f>IF(J93="","",(K93/J93)/LOOKUP(RIGHT($D$2,3),定数!$A$6:$A$13,定数!$B$6:$B$13))</f>
        <v>#VALUE!</v>
      </c>
      <c r="N93" s="87"/>
      <c r="O93" s="8"/>
      <c r="P93" s="175"/>
      <c r="Q93" s="175"/>
      <c r="R93" s="176" t="str">
        <f>IF(P93="","",T93*M93*LOOKUP(RIGHT($D$2,3),定数!$A$6:$A$13,定数!$B$6:$B$13))</f>
        <v/>
      </c>
      <c r="S93" s="176"/>
      <c r="T93" s="177" t="str">
        <f t="shared" si="6"/>
        <v/>
      </c>
      <c r="U93" s="17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row>
    <row r="94" spans="2:60" x14ac:dyDescent="0.2">
      <c r="B94" s="87">
        <v>86</v>
      </c>
      <c r="C94" s="174" t="str">
        <f t="shared" si="7"/>
        <v/>
      </c>
      <c r="D94" s="174"/>
      <c r="E94" s="87"/>
      <c r="F94" s="8"/>
      <c r="G94" s="87"/>
      <c r="H94" s="175"/>
      <c r="I94" s="175"/>
      <c r="J94" s="87">
        <f t="shared" si="4"/>
        <v>0</v>
      </c>
      <c r="K94" s="178" t="e">
        <f t="shared" si="5"/>
        <v>#VALUE!</v>
      </c>
      <c r="L94" s="179"/>
      <c r="M94" s="6" t="e">
        <f>IF(J94="","",(K94/J94)/LOOKUP(RIGHT($D$2,3),定数!$A$6:$A$13,定数!$B$6:$B$13))</f>
        <v>#VALUE!</v>
      </c>
      <c r="N94" s="87"/>
      <c r="O94" s="8"/>
      <c r="P94" s="175"/>
      <c r="Q94" s="175"/>
      <c r="R94" s="176" t="str">
        <f>IF(P94="","",T94*M94*LOOKUP(RIGHT($D$2,3),定数!$A$6:$A$13,定数!$B$6:$B$13))</f>
        <v/>
      </c>
      <c r="S94" s="176"/>
      <c r="T94" s="177" t="str">
        <f t="shared" si="6"/>
        <v/>
      </c>
      <c r="U94" s="17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row>
    <row r="95" spans="2:60" x14ac:dyDescent="0.2">
      <c r="B95" s="87">
        <v>87</v>
      </c>
      <c r="C95" s="174" t="str">
        <f t="shared" si="7"/>
        <v/>
      </c>
      <c r="D95" s="174"/>
      <c r="E95" s="87"/>
      <c r="F95" s="8"/>
      <c r="G95" s="87"/>
      <c r="H95" s="175"/>
      <c r="I95" s="175"/>
      <c r="J95" s="87">
        <f t="shared" si="4"/>
        <v>0</v>
      </c>
      <c r="K95" s="178" t="e">
        <f t="shared" si="5"/>
        <v>#VALUE!</v>
      </c>
      <c r="L95" s="179"/>
      <c r="M95" s="6" t="e">
        <f>IF(J95="","",(K95/J95)/LOOKUP(RIGHT($D$2,3),定数!$A$6:$A$13,定数!$B$6:$B$13))</f>
        <v>#VALUE!</v>
      </c>
      <c r="N95" s="87"/>
      <c r="O95" s="8"/>
      <c r="P95" s="175"/>
      <c r="Q95" s="175"/>
      <c r="R95" s="176" t="str">
        <f>IF(P95="","",T95*M95*LOOKUP(RIGHT($D$2,3),定数!$A$6:$A$13,定数!$B$6:$B$13))</f>
        <v/>
      </c>
      <c r="S95" s="176"/>
      <c r="T95" s="177" t="str">
        <f t="shared" si="6"/>
        <v/>
      </c>
      <c r="U95" s="17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row>
    <row r="96" spans="2:60" x14ac:dyDescent="0.2">
      <c r="B96" s="87">
        <v>88</v>
      </c>
      <c r="C96" s="174" t="str">
        <f t="shared" si="7"/>
        <v/>
      </c>
      <c r="D96" s="174"/>
      <c r="E96" s="87"/>
      <c r="F96" s="8"/>
      <c r="G96" s="87"/>
      <c r="H96" s="175"/>
      <c r="I96" s="175"/>
      <c r="J96" s="87">
        <f t="shared" si="4"/>
        <v>0</v>
      </c>
      <c r="K96" s="178" t="e">
        <f t="shared" si="5"/>
        <v>#VALUE!</v>
      </c>
      <c r="L96" s="179"/>
      <c r="M96" s="6" t="e">
        <f>IF(J96="","",(K96/J96)/LOOKUP(RIGHT($D$2,3),定数!$A$6:$A$13,定数!$B$6:$B$13))</f>
        <v>#VALUE!</v>
      </c>
      <c r="N96" s="87"/>
      <c r="O96" s="8"/>
      <c r="P96" s="175"/>
      <c r="Q96" s="175"/>
      <c r="R96" s="176" t="str">
        <f>IF(P96="","",T96*M96*LOOKUP(RIGHT($D$2,3),定数!$A$6:$A$13,定数!$B$6:$B$13))</f>
        <v/>
      </c>
      <c r="S96" s="176"/>
      <c r="T96" s="177" t="str">
        <f t="shared" si="6"/>
        <v/>
      </c>
      <c r="U96" s="17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row>
    <row r="97" spans="2:60" x14ac:dyDescent="0.2">
      <c r="B97" s="87">
        <v>89</v>
      </c>
      <c r="C97" s="174" t="str">
        <f t="shared" si="7"/>
        <v/>
      </c>
      <c r="D97" s="174"/>
      <c r="E97" s="87"/>
      <c r="F97" s="8"/>
      <c r="G97" s="87"/>
      <c r="H97" s="175"/>
      <c r="I97" s="175"/>
      <c r="J97" s="87">
        <f t="shared" si="4"/>
        <v>0</v>
      </c>
      <c r="K97" s="178" t="e">
        <f t="shared" si="5"/>
        <v>#VALUE!</v>
      </c>
      <c r="L97" s="179"/>
      <c r="M97" s="6" t="e">
        <f>IF(J97="","",(K97/J97)/LOOKUP(RIGHT($D$2,3),定数!$A$6:$A$13,定数!$B$6:$B$13))</f>
        <v>#VALUE!</v>
      </c>
      <c r="N97" s="87"/>
      <c r="O97" s="8"/>
      <c r="P97" s="175"/>
      <c r="Q97" s="175"/>
      <c r="R97" s="176" t="str">
        <f>IF(P97="","",T97*M97*LOOKUP(RIGHT($D$2,3),定数!$A$6:$A$13,定数!$B$6:$B$13))</f>
        <v/>
      </c>
      <c r="S97" s="176"/>
      <c r="T97" s="177" t="str">
        <f t="shared" si="6"/>
        <v/>
      </c>
      <c r="U97" s="17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row>
    <row r="98" spans="2:60" x14ac:dyDescent="0.2">
      <c r="B98" s="87">
        <v>90</v>
      </c>
      <c r="C98" s="174" t="str">
        <f t="shared" si="7"/>
        <v/>
      </c>
      <c r="D98" s="174"/>
      <c r="E98" s="87"/>
      <c r="F98" s="8"/>
      <c r="G98" s="87"/>
      <c r="H98" s="175"/>
      <c r="I98" s="175"/>
      <c r="J98" s="87">
        <f t="shared" si="4"/>
        <v>0</v>
      </c>
      <c r="K98" s="178" t="e">
        <f t="shared" si="5"/>
        <v>#VALUE!</v>
      </c>
      <c r="L98" s="179"/>
      <c r="M98" s="6" t="e">
        <f>IF(J98="","",(K98/J98)/LOOKUP(RIGHT($D$2,3),定数!$A$6:$A$13,定数!$B$6:$B$13))</f>
        <v>#VALUE!</v>
      </c>
      <c r="N98" s="87"/>
      <c r="O98" s="8"/>
      <c r="P98" s="175"/>
      <c r="Q98" s="175"/>
      <c r="R98" s="176" t="str">
        <f>IF(P98="","",T98*M98*LOOKUP(RIGHT($D$2,3),定数!$A$6:$A$13,定数!$B$6:$B$13))</f>
        <v/>
      </c>
      <c r="S98" s="176"/>
      <c r="T98" s="177" t="str">
        <f t="shared" si="6"/>
        <v/>
      </c>
      <c r="U98" s="17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row>
    <row r="99" spans="2:60" x14ac:dyDescent="0.2">
      <c r="B99" s="87">
        <v>91</v>
      </c>
      <c r="C99" s="174" t="str">
        <f t="shared" si="7"/>
        <v/>
      </c>
      <c r="D99" s="174"/>
      <c r="E99" s="87"/>
      <c r="F99" s="8"/>
      <c r="G99" s="87"/>
      <c r="H99" s="175"/>
      <c r="I99" s="175"/>
      <c r="J99" s="87">
        <f t="shared" si="4"/>
        <v>0</v>
      </c>
      <c r="K99" s="178" t="e">
        <f t="shared" si="5"/>
        <v>#VALUE!</v>
      </c>
      <c r="L99" s="179"/>
      <c r="M99" s="6" t="e">
        <f>IF(J99="","",(K99/J99)/LOOKUP(RIGHT($D$2,3),定数!$A$6:$A$13,定数!$B$6:$B$13))</f>
        <v>#VALUE!</v>
      </c>
      <c r="N99" s="87"/>
      <c r="O99" s="8"/>
      <c r="P99" s="175"/>
      <c r="Q99" s="175"/>
      <c r="R99" s="176" t="str">
        <f>IF(P99="","",T99*M99*LOOKUP(RIGHT($D$2,3),定数!$A$6:$A$13,定数!$B$6:$B$13))</f>
        <v/>
      </c>
      <c r="S99" s="176"/>
      <c r="T99" s="177" t="str">
        <f t="shared" si="6"/>
        <v/>
      </c>
      <c r="U99" s="17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row>
    <row r="100" spans="2:60" x14ac:dyDescent="0.2">
      <c r="B100" s="87">
        <v>92</v>
      </c>
      <c r="C100" s="174" t="str">
        <f t="shared" si="7"/>
        <v/>
      </c>
      <c r="D100" s="174"/>
      <c r="E100" s="87"/>
      <c r="F100" s="8"/>
      <c r="G100" s="87"/>
      <c r="H100" s="175"/>
      <c r="I100" s="175"/>
      <c r="J100" s="87">
        <f t="shared" si="4"/>
        <v>0</v>
      </c>
      <c r="K100" s="178" t="e">
        <f t="shared" si="5"/>
        <v>#VALUE!</v>
      </c>
      <c r="L100" s="179"/>
      <c r="M100" s="6" t="e">
        <f>IF(J100="","",(K100/J100)/LOOKUP(RIGHT($D$2,3),定数!$A$6:$A$13,定数!$B$6:$B$13))</f>
        <v>#VALUE!</v>
      </c>
      <c r="N100" s="87"/>
      <c r="O100" s="8"/>
      <c r="P100" s="175"/>
      <c r="Q100" s="175"/>
      <c r="R100" s="176" t="str">
        <f>IF(P100="","",T100*M100*LOOKUP(RIGHT($D$2,3),定数!$A$6:$A$13,定数!$B$6:$B$13))</f>
        <v/>
      </c>
      <c r="S100" s="176"/>
      <c r="T100" s="177" t="str">
        <f t="shared" si="6"/>
        <v/>
      </c>
      <c r="U100" s="17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row>
    <row r="101" spans="2:60" x14ac:dyDescent="0.2">
      <c r="B101" s="87">
        <v>93</v>
      </c>
      <c r="C101" s="174" t="str">
        <f t="shared" si="7"/>
        <v/>
      </c>
      <c r="D101" s="174"/>
      <c r="E101" s="87"/>
      <c r="F101" s="8"/>
      <c r="G101" s="87"/>
      <c r="H101" s="175"/>
      <c r="I101" s="175"/>
      <c r="J101" s="87">
        <f t="shared" si="4"/>
        <v>0</v>
      </c>
      <c r="K101" s="178" t="e">
        <f t="shared" si="5"/>
        <v>#VALUE!</v>
      </c>
      <c r="L101" s="179"/>
      <c r="M101" s="6" t="e">
        <f>IF(J101="","",(K101/J101)/LOOKUP(RIGHT($D$2,3),定数!$A$6:$A$13,定数!$B$6:$B$13))</f>
        <v>#VALUE!</v>
      </c>
      <c r="N101" s="87"/>
      <c r="O101" s="8"/>
      <c r="P101" s="175"/>
      <c r="Q101" s="175"/>
      <c r="R101" s="176" t="str">
        <f>IF(P101="","",T101*M101*LOOKUP(RIGHT($D$2,3),定数!$A$6:$A$13,定数!$B$6:$B$13))</f>
        <v/>
      </c>
      <c r="S101" s="176"/>
      <c r="T101" s="177" t="str">
        <f t="shared" si="6"/>
        <v/>
      </c>
      <c r="U101" s="17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row>
    <row r="102" spans="2:60" x14ac:dyDescent="0.2">
      <c r="B102" s="87">
        <v>94</v>
      </c>
      <c r="C102" s="174" t="str">
        <f t="shared" si="7"/>
        <v/>
      </c>
      <c r="D102" s="174"/>
      <c r="E102" s="87"/>
      <c r="F102" s="8"/>
      <c r="G102" s="87"/>
      <c r="H102" s="175"/>
      <c r="I102" s="175"/>
      <c r="J102" s="87">
        <f t="shared" si="4"/>
        <v>0</v>
      </c>
      <c r="K102" s="178" t="e">
        <f t="shared" si="5"/>
        <v>#VALUE!</v>
      </c>
      <c r="L102" s="179"/>
      <c r="M102" s="6" t="e">
        <f>IF(J102="","",(K102/J102)/LOOKUP(RIGHT($D$2,3),定数!$A$6:$A$13,定数!$B$6:$B$13))</f>
        <v>#VALUE!</v>
      </c>
      <c r="N102" s="87"/>
      <c r="O102" s="8"/>
      <c r="P102" s="175"/>
      <c r="Q102" s="175"/>
      <c r="R102" s="176" t="str">
        <f>IF(P102="","",T102*M102*LOOKUP(RIGHT($D$2,3),定数!$A$6:$A$13,定数!$B$6:$B$13))</f>
        <v/>
      </c>
      <c r="S102" s="176"/>
      <c r="T102" s="177" t="str">
        <f t="shared" si="6"/>
        <v/>
      </c>
      <c r="U102" s="17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row>
    <row r="103" spans="2:60" x14ac:dyDescent="0.2">
      <c r="B103" s="87">
        <v>95</v>
      </c>
      <c r="C103" s="174" t="str">
        <f t="shared" si="7"/>
        <v/>
      </c>
      <c r="D103" s="174"/>
      <c r="E103" s="87"/>
      <c r="F103" s="8"/>
      <c r="G103" s="87"/>
      <c r="H103" s="175"/>
      <c r="I103" s="175"/>
      <c r="J103" s="87">
        <f t="shared" si="4"/>
        <v>0</v>
      </c>
      <c r="K103" s="178" t="e">
        <f t="shared" si="5"/>
        <v>#VALUE!</v>
      </c>
      <c r="L103" s="179"/>
      <c r="M103" s="6" t="e">
        <f>IF(J103="","",(K103/J103)/LOOKUP(RIGHT($D$2,3),定数!$A$6:$A$13,定数!$B$6:$B$13))</f>
        <v>#VALUE!</v>
      </c>
      <c r="N103" s="87"/>
      <c r="O103" s="8"/>
      <c r="P103" s="175"/>
      <c r="Q103" s="175"/>
      <c r="R103" s="176" t="str">
        <f>IF(P103="","",T103*M103*LOOKUP(RIGHT($D$2,3),定数!$A$6:$A$13,定数!$B$6:$B$13))</f>
        <v/>
      </c>
      <c r="S103" s="176"/>
      <c r="T103" s="177" t="str">
        <f t="shared" si="6"/>
        <v/>
      </c>
      <c r="U103" s="17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row>
    <row r="104" spans="2:60" x14ac:dyDescent="0.2">
      <c r="B104" s="87">
        <v>96</v>
      </c>
      <c r="C104" s="174" t="str">
        <f t="shared" si="7"/>
        <v/>
      </c>
      <c r="D104" s="174"/>
      <c r="E104" s="87"/>
      <c r="F104" s="8"/>
      <c r="G104" s="87"/>
      <c r="H104" s="175"/>
      <c r="I104" s="175"/>
      <c r="J104" s="87">
        <f t="shared" si="4"/>
        <v>0</v>
      </c>
      <c r="K104" s="178" t="e">
        <f t="shared" si="5"/>
        <v>#VALUE!</v>
      </c>
      <c r="L104" s="179"/>
      <c r="M104" s="6" t="e">
        <f>IF(J104="","",(K104/J104)/LOOKUP(RIGHT($D$2,3),定数!$A$6:$A$13,定数!$B$6:$B$13))</f>
        <v>#VALUE!</v>
      </c>
      <c r="N104" s="87"/>
      <c r="O104" s="8"/>
      <c r="P104" s="175"/>
      <c r="Q104" s="175"/>
      <c r="R104" s="176" t="str">
        <f>IF(P104="","",T104*M104*LOOKUP(RIGHT($D$2,3),定数!$A$6:$A$13,定数!$B$6:$B$13))</f>
        <v/>
      </c>
      <c r="S104" s="176"/>
      <c r="T104" s="177" t="str">
        <f t="shared" si="6"/>
        <v/>
      </c>
      <c r="U104" s="17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row>
    <row r="105" spans="2:60" x14ac:dyDescent="0.2">
      <c r="B105" s="87">
        <v>97</v>
      </c>
      <c r="C105" s="174" t="str">
        <f t="shared" si="7"/>
        <v/>
      </c>
      <c r="D105" s="174"/>
      <c r="E105" s="87"/>
      <c r="F105" s="8"/>
      <c r="G105" s="87"/>
      <c r="H105" s="175"/>
      <c r="I105" s="175"/>
      <c r="J105" s="87">
        <f t="shared" si="4"/>
        <v>0</v>
      </c>
      <c r="K105" s="178" t="e">
        <f t="shared" si="5"/>
        <v>#VALUE!</v>
      </c>
      <c r="L105" s="179"/>
      <c r="M105" s="6" t="e">
        <f>IF(J105="","",(K105/J105)/LOOKUP(RIGHT($D$2,3),定数!$A$6:$A$13,定数!$B$6:$B$13))</f>
        <v>#VALUE!</v>
      </c>
      <c r="N105" s="87"/>
      <c r="O105" s="8"/>
      <c r="P105" s="175"/>
      <c r="Q105" s="175"/>
      <c r="R105" s="176" t="str">
        <f>IF(P105="","",T105*M105*LOOKUP(RIGHT($D$2,3),定数!$A$6:$A$13,定数!$B$6:$B$13))</f>
        <v/>
      </c>
      <c r="S105" s="176"/>
      <c r="T105" s="177" t="str">
        <f t="shared" si="6"/>
        <v/>
      </c>
      <c r="U105" s="17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row>
    <row r="106" spans="2:60" x14ac:dyDescent="0.2">
      <c r="B106" s="87">
        <v>98</v>
      </c>
      <c r="C106" s="174" t="str">
        <f t="shared" si="7"/>
        <v/>
      </c>
      <c r="D106" s="174"/>
      <c r="E106" s="87"/>
      <c r="F106" s="8"/>
      <c r="G106" s="87"/>
      <c r="H106" s="175"/>
      <c r="I106" s="175"/>
      <c r="J106" s="87">
        <f t="shared" si="4"/>
        <v>0</v>
      </c>
      <c r="K106" s="178" t="e">
        <f t="shared" si="5"/>
        <v>#VALUE!</v>
      </c>
      <c r="L106" s="179"/>
      <c r="M106" s="6" t="e">
        <f>IF(J106="","",(K106/J106)/LOOKUP(RIGHT($D$2,3),定数!$A$6:$A$13,定数!$B$6:$B$13))</f>
        <v>#VALUE!</v>
      </c>
      <c r="N106" s="87"/>
      <c r="O106" s="8"/>
      <c r="P106" s="175"/>
      <c r="Q106" s="175"/>
      <c r="R106" s="176" t="str">
        <f>IF(P106="","",T106*M106*LOOKUP(RIGHT($D$2,3),定数!$A$6:$A$13,定数!$B$6:$B$13))</f>
        <v/>
      </c>
      <c r="S106" s="176"/>
      <c r="T106" s="177" t="str">
        <f t="shared" si="6"/>
        <v/>
      </c>
      <c r="U106" s="17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row>
    <row r="107" spans="2:60" x14ac:dyDescent="0.2">
      <c r="B107" s="87">
        <v>99</v>
      </c>
      <c r="C107" s="174" t="str">
        <f t="shared" si="7"/>
        <v/>
      </c>
      <c r="D107" s="174"/>
      <c r="E107" s="87"/>
      <c r="F107" s="8"/>
      <c r="G107" s="87"/>
      <c r="H107" s="175"/>
      <c r="I107" s="175"/>
      <c r="J107" s="87">
        <f t="shared" si="4"/>
        <v>0</v>
      </c>
      <c r="K107" s="178" t="e">
        <f t="shared" si="5"/>
        <v>#VALUE!</v>
      </c>
      <c r="L107" s="179"/>
      <c r="M107" s="6" t="e">
        <f>IF(J107="","",(K107/J107)/LOOKUP(RIGHT($D$2,3),定数!$A$6:$A$13,定数!$B$6:$B$13))</f>
        <v>#VALUE!</v>
      </c>
      <c r="N107" s="87"/>
      <c r="O107" s="8"/>
      <c r="P107" s="175"/>
      <c r="Q107" s="175"/>
      <c r="R107" s="176" t="str">
        <f>IF(P107="","",T107*M107*LOOKUP(RIGHT($D$2,3),定数!$A$6:$A$13,定数!$B$6:$B$13))</f>
        <v/>
      </c>
      <c r="S107" s="176"/>
      <c r="T107" s="177" t="str">
        <f t="shared" si="6"/>
        <v/>
      </c>
      <c r="U107" s="17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row>
    <row r="108" spans="2:60" x14ac:dyDescent="0.2">
      <c r="B108" s="87">
        <v>100</v>
      </c>
      <c r="C108" s="174" t="str">
        <f t="shared" si="7"/>
        <v/>
      </c>
      <c r="D108" s="174"/>
      <c r="E108" s="87"/>
      <c r="F108" s="8"/>
      <c r="G108" s="87"/>
      <c r="H108" s="175"/>
      <c r="I108" s="175"/>
      <c r="J108" s="87">
        <f t="shared" si="4"/>
        <v>0</v>
      </c>
      <c r="K108" s="178" t="e">
        <f t="shared" si="5"/>
        <v>#VALUE!</v>
      </c>
      <c r="L108" s="179"/>
      <c r="M108" s="6" t="e">
        <f>IF(J108="","",(K108/J108)/LOOKUP(RIGHT($D$2,3),定数!$A$6:$A$13,定数!$B$6:$B$13))</f>
        <v>#VALUE!</v>
      </c>
      <c r="N108" s="87"/>
      <c r="O108" s="8"/>
      <c r="P108" s="175"/>
      <c r="Q108" s="175"/>
      <c r="R108" s="176" t="str">
        <f>IF(P108="","",T108*M108*LOOKUP(RIGHT($D$2,3),定数!$A$6:$A$13,定数!$B$6:$B$13))</f>
        <v/>
      </c>
      <c r="S108" s="176"/>
      <c r="T108" s="177" t="str">
        <f t="shared" si="6"/>
        <v/>
      </c>
      <c r="U108" s="17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row>
    <row r="109" spans="2:60" x14ac:dyDescent="0.2">
      <c r="B109" s="87">
        <v>101</v>
      </c>
      <c r="C109" s="174" t="str">
        <f t="shared" si="7"/>
        <v/>
      </c>
      <c r="D109" s="174"/>
      <c r="E109" s="87"/>
      <c r="F109" s="8"/>
      <c r="G109" s="87"/>
      <c r="H109" s="175"/>
      <c r="I109" s="175"/>
      <c r="J109" s="87">
        <f t="shared" si="4"/>
        <v>0</v>
      </c>
      <c r="K109" s="178" t="e">
        <f t="shared" si="5"/>
        <v>#VALUE!</v>
      </c>
      <c r="L109" s="179"/>
      <c r="M109" s="6" t="e">
        <f>IF(J109="","",(K109/J109)/LOOKUP(RIGHT($D$2,3),定数!$A$6:$A$13,定数!$B$6:$B$13))</f>
        <v>#VALUE!</v>
      </c>
      <c r="N109" s="87"/>
      <c r="O109" s="8"/>
      <c r="P109" s="175"/>
      <c r="Q109" s="175"/>
      <c r="R109" s="176" t="str">
        <f>IF(P109="","",T109*M109*LOOKUP(RIGHT($D$2,3),定数!$A$6:$A$13,定数!$B$6:$B$13))</f>
        <v/>
      </c>
      <c r="S109" s="176"/>
      <c r="T109" s="177" t="str">
        <f t="shared" si="6"/>
        <v/>
      </c>
      <c r="U109" s="177"/>
      <c r="V109" s="68"/>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row>
    <row r="110" spans="2:60" x14ac:dyDescent="0.2">
      <c r="B110" s="87">
        <v>102</v>
      </c>
      <c r="C110" s="174" t="str">
        <f t="shared" si="7"/>
        <v/>
      </c>
      <c r="D110" s="174"/>
      <c r="E110" s="87"/>
      <c r="F110" s="8"/>
      <c r="G110" s="87"/>
      <c r="H110" s="175"/>
      <c r="I110" s="175"/>
      <c r="J110" s="87">
        <f t="shared" si="4"/>
        <v>0</v>
      </c>
      <c r="K110" s="178" t="e">
        <f t="shared" si="5"/>
        <v>#VALUE!</v>
      </c>
      <c r="L110" s="179"/>
      <c r="M110" s="6" t="e">
        <f>IF(J110="","",(K110/J110)/LOOKUP(RIGHT($D$2,3),定数!$A$6:$A$13,定数!$B$6:$B$13))</f>
        <v>#VALUE!</v>
      </c>
      <c r="N110" s="87"/>
      <c r="O110" s="8"/>
      <c r="P110" s="175"/>
      <c r="Q110" s="175"/>
      <c r="R110" s="176" t="str">
        <f>IF(P110="","",T110*M110*LOOKUP(RIGHT($D$2,3),定数!$A$6:$A$13,定数!$B$6:$B$13))</f>
        <v/>
      </c>
      <c r="S110" s="176"/>
      <c r="T110" s="177" t="str">
        <f t="shared" si="6"/>
        <v/>
      </c>
      <c r="U110" s="177"/>
      <c r="V110" s="68"/>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row>
    <row r="111" spans="2:60" x14ac:dyDescent="0.2">
      <c r="B111" s="87">
        <v>103</v>
      </c>
      <c r="C111" s="174" t="str">
        <f t="shared" si="7"/>
        <v/>
      </c>
      <c r="D111" s="174"/>
      <c r="E111" s="87"/>
      <c r="F111" s="8"/>
      <c r="G111" s="87"/>
      <c r="H111" s="175"/>
      <c r="I111" s="175"/>
      <c r="J111" s="87">
        <f t="shared" si="4"/>
        <v>0</v>
      </c>
      <c r="K111" s="178" t="e">
        <f t="shared" si="5"/>
        <v>#VALUE!</v>
      </c>
      <c r="L111" s="179"/>
      <c r="M111" s="6" t="e">
        <f>IF(J111="","",(K111/J111)/LOOKUP(RIGHT($D$2,3),定数!$A$6:$A$13,定数!$B$6:$B$13))</f>
        <v>#VALUE!</v>
      </c>
      <c r="N111" s="87"/>
      <c r="O111" s="8"/>
      <c r="P111" s="175"/>
      <c r="Q111" s="175"/>
      <c r="R111" s="176" t="str">
        <f>IF(P111="","",T111*M111*LOOKUP(RIGHT($D$2,3),定数!$A$6:$A$13,定数!$B$6:$B$13))</f>
        <v/>
      </c>
      <c r="S111" s="176"/>
      <c r="T111" s="177" t="str">
        <f t="shared" si="6"/>
        <v/>
      </c>
      <c r="U111" s="177"/>
      <c r="V111" s="68"/>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row>
    <row r="112" spans="2:60" x14ac:dyDescent="0.2">
      <c r="B112" s="87">
        <v>104</v>
      </c>
      <c r="C112" s="174" t="str">
        <f t="shared" si="7"/>
        <v/>
      </c>
      <c r="D112" s="174"/>
      <c r="E112" s="87"/>
      <c r="F112" s="8"/>
      <c r="G112" s="87"/>
      <c r="H112" s="175"/>
      <c r="I112" s="175"/>
      <c r="J112" s="87">
        <f t="shared" si="4"/>
        <v>0</v>
      </c>
      <c r="K112" s="178" t="e">
        <f t="shared" si="5"/>
        <v>#VALUE!</v>
      </c>
      <c r="L112" s="179"/>
      <c r="M112" s="6" t="e">
        <f>IF(J112="","",(K112/J112)/LOOKUP(RIGHT($D$2,3),定数!$A$6:$A$13,定数!$B$6:$B$13))</f>
        <v>#VALUE!</v>
      </c>
      <c r="N112" s="87"/>
      <c r="O112" s="8"/>
      <c r="P112" s="175"/>
      <c r="Q112" s="175"/>
      <c r="R112" s="176" t="str">
        <f>IF(P112="","",T112*M112*LOOKUP(RIGHT($D$2,3),定数!$A$6:$A$13,定数!$B$6:$B$13))</f>
        <v/>
      </c>
      <c r="S112" s="176"/>
      <c r="T112" s="177" t="str">
        <f t="shared" si="6"/>
        <v/>
      </c>
      <c r="U112" s="177"/>
      <c r="V112" s="68"/>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row>
    <row r="113" spans="2:60" x14ac:dyDescent="0.2">
      <c r="B113" s="87">
        <v>105</v>
      </c>
      <c r="C113" s="174" t="str">
        <f t="shared" si="7"/>
        <v/>
      </c>
      <c r="D113" s="174"/>
      <c r="E113" s="87"/>
      <c r="F113" s="8"/>
      <c r="G113" s="87"/>
      <c r="H113" s="175"/>
      <c r="I113" s="175"/>
      <c r="J113" s="87">
        <f t="shared" si="4"/>
        <v>0</v>
      </c>
      <c r="K113" s="178" t="e">
        <f t="shared" si="5"/>
        <v>#VALUE!</v>
      </c>
      <c r="L113" s="179"/>
      <c r="M113" s="6" t="e">
        <f>IF(J113="","",(K113/J113)/LOOKUP(RIGHT($D$2,3),定数!$A$6:$A$13,定数!$B$6:$B$13))</f>
        <v>#VALUE!</v>
      </c>
      <c r="N113" s="87"/>
      <c r="O113" s="8"/>
      <c r="P113" s="175"/>
      <c r="Q113" s="175"/>
      <c r="R113" s="176" t="str">
        <f>IF(P113="","",T113*M113*LOOKUP(RIGHT($D$2,3),定数!$A$6:$A$13,定数!$B$6:$B$13))</f>
        <v/>
      </c>
      <c r="S113" s="176"/>
      <c r="T113" s="177" t="str">
        <f t="shared" si="6"/>
        <v/>
      </c>
      <c r="U113" s="177"/>
      <c r="V113" s="68"/>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row>
    <row r="114" spans="2:60" x14ac:dyDescent="0.2">
      <c r="B114" s="87">
        <v>106</v>
      </c>
      <c r="C114" s="174" t="str">
        <f t="shared" si="7"/>
        <v/>
      </c>
      <c r="D114" s="174"/>
      <c r="E114" s="87"/>
      <c r="F114" s="8"/>
      <c r="G114" s="87"/>
      <c r="H114" s="175"/>
      <c r="I114" s="175"/>
      <c r="J114" s="87">
        <f t="shared" si="4"/>
        <v>0</v>
      </c>
      <c r="K114" s="178" t="e">
        <f t="shared" si="5"/>
        <v>#VALUE!</v>
      </c>
      <c r="L114" s="179"/>
      <c r="M114" s="6" t="e">
        <f>IF(J114="","",(K114/J114)/LOOKUP(RIGHT($D$2,3),定数!$A$6:$A$13,定数!$B$6:$B$13))</f>
        <v>#VALUE!</v>
      </c>
      <c r="N114" s="87"/>
      <c r="O114" s="8"/>
      <c r="P114" s="175"/>
      <c r="Q114" s="175"/>
      <c r="R114" s="176" t="str">
        <f>IF(P114="","",T114*M114*LOOKUP(RIGHT($D$2,3),定数!$A$6:$A$13,定数!$B$6:$B$13))</f>
        <v/>
      </c>
      <c r="S114" s="176"/>
      <c r="T114" s="177" t="str">
        <f t="shared" si="6"/>
        <v/>
      </c>
      <c r="U114" s="177"/>
      <c r="V114" s="68"/>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row>
    <row r="115" spans="2:60" x14ac:dyDescent="0.2">
      <c r="B115" s="87">
        <v>107</v>
      </c>
      <c r="C115" s="174" t="str">
        <f t="shared" si="7"/>
        <v/>
      </c>
      <c r="D115" s="174"/>
      <c r="E115" s="87"/>
      <c r="F115" s="8"/>
      <c r="G115" s="87"/>
      <c r="H115" s="175"/>
      <c r="I115" s="175"/>
      <c r="J115" s="87">
        <f t="shared" si="4"/>
        <v>0</v>
      </c>
      <c r="K115" s="178" t="e">
        <f t="shared" si="5"/>
        <v>#VALUE!</v>
      </c>
      <c r="L115" s="179"/>
      <c r="M115" s="6" t="e">
        <f>IF(J115="","",(K115/J115)/LOOKUP(RIGHT($D$2,3),定数!$A$6:$A$13,定数!$B$6:$B$13))</f>
        <v>#VALUE!</v>
      </c>
      <c r="N115" s="87"/>
      <c r="O115" s="8"/>
      <c r="P115" s="175"/>
      <c r="Q115" s="175"/>
      <c r="R115" s="176" t="str">
        <f>IF(P115="","",T115*M115*LOOKUP(RIGHT($D$2,3),定数!$A$6:$A$13,定数!$B$6:$B$13))</f>
        <v/>
      </c>
      <c r="S115" s="176"/>
      <c r="T115" s="177" t="str">
        <f t="shared" si="6"/>
        <v/>
      </c>
      <c r="U115" s="177"/>
      <c r="V115" s="68"/>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row>
    <row r="116" spans="2:60" x14ac:dyDescent="0.2">
      <c r="B116" s="87">
        <v>108</v>
      </c>
      <c r="C116" s="174" t="str">
        <f t="shared" si="7"/>
        <v/>
      </c>
      <c r="D116" s="174"/>
      <c r="E116" s="87"/>
      <c r="F116" s="8"/>
      <c r="G116" s="87"/>
      <c r="H116" s="175"/>
      <c r="I116" s="175"/>
      <c r="J116" s="87">
        <f t="shared" si="4"/>
        <v>0</v>
      </c>
      <c r="K116" s="178" t="e">
        <f t="shared" si="5"/>
        <v>#VALUE!</v>
      </c>
      <c r="L116" s="179"/>
      <c r="M116" s="6" t="e">
        <f>IF(J116="","",(K116/J116)/LOOKUP(RIGHT($D$2,3),定数!$A$6:$A$13,定数!$B$6:$B$13))</f>
        <v>#VALUE!</v>
      </c>
      <c r="N116" s="87"/>
      <c r="O116" s="8"/>
      <c r="P116" s="175"/>
      <c r="Q116" s="175"/>
      <c r="R116" s="176" t="str">
        <f>IF(P116="","",T116*M116*LOOKUP(RIGHT($D$2,3),定数!$A$6:$A$13,定数!$B$6:$B$13))</f>
        <v/>
      </c>
      <c r="S116" s="176"/>
      <c r="T116" s="177" t="str">
        <f t="shared" si="6"/>
        <v/>
      </c>
      <c r="U116" s="177"/>
      <c r="V116" s="68"/>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row>
    <row r="117" spans="2:60" x14ac:dyDescent="0.2">
      <c r="B117" s="67"/>
      <c r="C117" s="67"/>
      <c r="D117" s="67"/>
      <c r="E117" s="67"/>
      <c r="F117" s="67"/>
      <c r="G117" s="67"/>
      <c r="H117" s="67"/>
      <c r="I117" s="67"/>
      <c r="J117" s="87">
        <f>(H117-P117)*10000</f>
        <v>0</v>
      </c>
      <c r="K117" s="67"/>
      <c r="L117" s="67"/>
      <c r="M117" s="67"/>
      <c r="N117" s="67"/>
      <c r="O117" s="67"/>
      <c r="P117" s="67"/>
      <c r="Q117" s="67"/>
      <c r="R117" s="67"/>
      <c r="S117" s="67"/>
      <c r="T117" s="67"/>
      <c r="U117" s="67"/>
      <c r="V117" s="68"/>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row>
    <row r="118" spans="2:60" x14ac:dyDescent="0.2">
      <c r="B118" s="67"/>
      <c r="C118" s="67"/>
      <c r="D118" s="67"/>
      <c r="E118" s="67"/>
      <c r="F118" s="67"/>
      <c r="G118" s="67"/>
      <c r="H118" s="67"/>
      <c r="I118" s="67"/>
      <c r="J118" s="67"/>
      <c r="K118" s="67"/>
      <c r="L118" s="67"/>
      <c r="M118" s="67"/>
      <c r="N118" s="67"/>
      <c r="O118" s="67"/>
      <c r="P118" s="67"/>
      <c r="Q118" s="67"/>
      <c r="R118" s="67"/>
      <c r="S118" s="67"/>
      <c r="T118" s="67"/>
      <c r="U118" s="67"/>
      <c r="V118" s="68"/>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row>
    <row r="119" spans="2:60" x14ac:dyDescent="0.2">
      <c r="B119" s="67"/>
      <c r="C119" s="67"/>
      <c r="D119" s="67"/>
      <c r="E119" s="67"/>
      <c r="F119" s="67"/>
      <c r="G119" s="67"/>
      <c r="H119" s="67"/>
      <c r="I119" s="67"/>
      <c r="J119" s="67"/>
      <c r="K119" s="67"/>
      <c r="L119" s="67"/>
      <c r="M119" s="67"/>
      <c r="N119" s="67"/>
      <c r="O119" s="67"/>
      <c r="P119" s="67"/>
      <c r="Q119" s="67"/>
      <c r="R119" s="67"/>
      <c r="S119" s="67"/>
      <c r="T119" s="67"/>
      <c r="U119" s="67"/>
      <c r="V119" s="68"/>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row>
    <row r="120" spans="2:60" x14ac:dyDescent="0.2">
      <c r="B120" s="67"/>
      <c r="C120" s="67"/>
      <c r="D120" s="67"/>
      <c r="E120" s="67"/>
      <c r="F120" s="67"/>
      <c r="G120" s="67"/>
      <c r="H120" s="67"/>
      <c r="I120" s="67"/>
      <c r="J120" s="67"/>
      <c r="K120" s="67"/>
      <c r="L120" s="67"/>
      <c r="M120" s="67"/>
      <c r="N120" s="67"/>
      <c r="O120" s="67"/>
      <c r="P120" s="67"/>
      <c r="Q120" s="67"/>
      <c r="R120" s="67"/>
      <c r="S120" s="67"/>
      <c r="T120" s="67"/>
      <c r="U120" s="67"/>
      <c r="V120" s="68"/>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row>
    <row r="121" spans="2:60" x14ac:dyDescent="0.2">
      <c r="B121" s="67"/>
      <c r="C121" s="67"/>
      <c r="D121" s="67"/>
      <c r="E121" s="67"/>
      <c r="F121" s="67"/>
      <c r="G121" s="67"/>
      <c r="H121" s="67"/>
      <c r="I121" s="67"/>
      <c r="J121" s="67"/>
      <c r="K121" s="67"/>
      <c r="L121" s="67"/>
      <c r="M121" s="67"/>
      <c r="N121" s="67"/>
      <c r="O121" s="67"/>
      <c r="P121" s="67"/>
      <c r="Q121" s="67"/>
      <c r="R121" s="67"/>
      <c r="S121" s="67"/>
      <c r="T121" s="67"/>
      <c r="U121" s="67"/>
      <c r="V121" s="68"/>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row>
    <row r="122" spans="2:60" x14ac:dyDescent="0.2">
      <c r="B122" s="67"/>
      <c r="C122" s="67"/>
      <c r="D122" s="67"/>
      <c r="E122" s="67"/>
      <c r="F122" s="67"/>
      <c r="G122" s="67"/>
      <c r="H122" s="67"/>
      <c r="I122" s="67"/>
      <c r="J122" s="67"/>
      <c r="K122" s="67"/>
      <c r="L122" s="67"/>
      <c r="M122" s="67"/>
      <c r="N122" s="67"/>
      <c r="O122" s="67"/>
      <c r="P122" s="67"/>
      <c r="Q122" s="67"/>
      <c r="R122" s="67"/>
      <c r="S122" s="67"/>
      <c r="T122" s="67"/>
      <c r="U122" s="67"/>
      <c r="V122" s="68"/>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row>
    <row r="123" spans="2:60" x14ac:dyDescent="0.2">
      <c r="B123" s="67"/>
      <c r="C123" s="67"/>
      <c r="D123" s="67"/>
      <c r="E123" s="67"/>
      <c r="F123" s="67"/>
      <c r="G123" s="67"/>
      <c r="H123" s="67"/>
      <c r="I123" s="67"/>
      <c r="J123" s="67"/>
      <c r="K123" s="67"/>
      <c r="L123" s="67"/>
      <c r="M123" s="67"/>
      <c r="N123" s="67"/>
      <c r="O123" s="67"/>
      <c r="P123" s="67"/>
      <c r="Q123" s="67"/>
      <c r="R123" s="67"/>
      <c r="S123" s="67"/>
      <c r="T123" s="67"/>
      <c r="U123" s="67"/>
      <c r="V123" s="68"/>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row>
    <row r="124" spans="2:60" x14ac:dyDescent="0.2">
      <c r="B124" s="67"/>
      <c r="C124" s="67"/>
      <c r="D124" s="67"/>
      <c r="E124" s="67"/>
      <c r="F124" s="67"/>
      <c r="G124" s="67"/>
      <c r="H124" s="67"/>
      <c r="I124" s="67"/>
      <c r="J124" s="67"/>
      <c r="K124" s="67"/>
      <c r="L124" s="67"/>
      <c r="M124" s="67"/>
      <c r="N124" s="67"/>
      <c r="O124" s="67"/>
      <c r="P124" s="67"/>
      <c r="Q124" s="67"/>
      <c r="R124" s="67"/>
      <c r="S124" s="67"/>
      <c r="T124" s="67"/>
      <c r="U124" s="67"/>
      <c r="V124" s="68"/>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row>
    <row r="125" spans="2:60" x14ac:dyDescent="0.2">
      <c r="B125" s="67"/>
      <c r="C125" s="67"/>
      <c r="D125" s="67"/>
      <c r="E125" s="67"/>
      <c r="F125" s="67"/>
      <c r="G125" s="67"/>
      <c r="H125" s="67"/>
      <c r="I125" s="67"/>
      <c r="J125" s="67"/>
      <c r="K125" s="67"/>
      <c r="L125" s="67"/>
      <c r="M125" s="67"/>
      <c r="N125" s="67"/>
      <c r="O125" s="67"/>
      <c r="P125" s="67"/>
      <c r="Q125" s="67"/>
      <c r="R125" s="67"/>
      <c r="S125" s="67"/>
      <c r="T125" s="67"/>
      <c r="U125" s="67"/>
      <c r="V125" s="68"/>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row>
    <row r="126" spans="2:60" x14ac:dyDescent="0.2">
      <c r="B126" s="67"/>
      <c r="C126" s="67"/>
      <c r="D126" s="67"/>
      <c r="E126" s="67"/>
      <c r="F126" s="67"/>
      <c r="G126" s="67"/>
      <c r="H126" s="67"/>
      <c r="I126" s="67"/>
      <c r="J126" s="67"/>
      <c r="K126" s="67"/>
      <c r="L126" s="67"/>
      <c r="M126" s="67"/>
      <c r="N126" s="67"/>
      <c r="O126" s="67"/>
      <c r="P126" s="67"/>
      <c r="Q126" s="67"/>
      <c r="R126" s="67"/>
      <c r="S126" s="67"/>
      <c r="T126" s="67"/>
      <c r="U126" s="67"/>
      <c r="V126" s="68"/>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row>
    <row r="127" spans="2:60" x14ac:dyDescent="0.2">
      <c r="B127" s="67"/>
      <c r="C127" s="67"/>
      <c r="D127" s="67"/>
      <c r="E127" s="67"/>
      <c r="F127" s="67"/>
      <c r="G127" s="67"/>
      <c r="H127" s="67"/>
      <c r="I127" s="67"/>
      <c r="J127" s="67"/>
      <c r="K127" s="67"/>
      <c r="L127" s="67"/>
      <c r="M127" s="67"/>
      <c r="N127" s="67"/>
      <c r="O127" s="67"/>
      <c r="P127" s="67"/>
      <c r="Q127" s="67"/>
      <c r="R127" s="67"/>
      <c r="S127" s="67"/>
      <c r="T127" s="67"/>
      <c r="U127" s="67"/>
      <c r="V127" s="68"/>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row>
    <row r="128" spans="2:60" x14ac:dyDescent="0.2">
      <c r="B128" s="67"/>
      <c r="C128" s="67"/>
      <c r="D128" s="67"/>
      <c r="E128" s="67"/>
      <c r="F128" s="67"/>
      <c r="G128" s="67"/>
      <c r="H128" s="67"/>
      <c r="I128" s="67"/>
      <c r="J128" s="67"/>
      <c r="K128" s="67"/>
      <c r="L128" s="67"/>
      <c r="M128" s="67"/>
      <c r="N128" s="67"/>
      <c r="O128" s="67"/>
      <c r="P128" s="67"/>
      <c r="Q128" s="67"/>
      <c r="R128" s="67"/>
      <c r="S128" s="67"/>
      <c r="T128" s="67"/>
      <c r="U128" s="67"/>
      <c r="V128" s="68"/>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row>
    <row r="129" spans="2:60" x14ac:dyDescent="0.2">
      <c r="B129" s="67"/>
      <c r="C129" s="67"/>
      <c r="D129" s="67"/>
      <c r="E129" s="67"/>
      <c r="F129" s="67"/>
      <c r="G129" s="67"/>
      <c r="H129" s="67"/>
      <c r="I129" s="67"/>
      <c r="J129" s="67"/>
      <c r="K129" s="67"/>
      <c r="L129" s="67"/>
      <c r="M129" s="67"/>
      <c r="N129" s="67"/>
      <c r="O129" s="67"/>
      <c r="P129" s="67"/>
      <c r="Q129" s="67"/>
      <c r="R129" s="67"/>
      <c r="S129" s="67"/>
      <c r="T129" s="67"/>
      <c r="U129" s="67"/>
      <c r="V129" s="68"/>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row>
    <row r="130" spans="2:60" x14ac:dyDescent="0.2">
      <c r="B130" s="67"/>
      <c r="C130" s="67"/>
      <c r="D130" s="67"/>
      <c r="E130" s="67"/>
      <c r="F130" s="67"/>
      <c r="G130" s="67"/>
      <c r="H130" s="67"/>
      <c r="I130" s="67"/>
      <c r="J130" s="67"/>
      <c r="K130" s="67"/>
      <c r="L130" s="67"/>
      <c r="M130" s="67"/>
      <c r="N130" s="67"/>
      <c r="O130" s="67"/>
      <c r="P130" s="67"/>
      <c r="Q130" s="67"/>
      <c r="R130" s="67"/>
      <c r="S130" s="67"/>
      <c r="T130" s="67"/>
      <c r="U130" s="67"/>
      <c r="V130" s="68"/>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row>
    <row r="131" spans="2:60" x14ac:dyDescent="0.2">
      <c r="B131" s="67"/>
      <c r="C131" s="67"/>
      <c r="D131" s="67"/>
      <c r="E131" s="67"/>
      <c r="F131" s="67"/>
      <c r="G131" s="67"/>
      <c r="H131" s="67"/>
      <c r="I131" s="67"/>
      <c r="J131" s="67"/>
      <c r="K131" s="67"/>
      <c r="L131" s="67"/>
      <c r="M131" s="67"/>
      <c r="N131" s="67"/>
      <c r="O131" s="67"/>
      <c r="P131" s="67"/>
      <c r="Q131" s="67"/>
      <c r="R131" s="67"/>
      <c r="S131" s="67"/>
      <c r="T131" s="67"/>
      <c r="U131" s="67"/>
      <c r="V131" s="68"/>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row>
    <row r="132" spans="2:60" x14ac:dyDescent="0.2">
      <c r="B132" s="67"/>
      <c r="C132" s="67"/>
      <c r="D132" s="67"/>
      <c r="E132" s="67"/>
      <c r="F132" s="67"/>
      <c r="G132" s="67"/>
      <c r="H132" s="67"/>
      <c r="I132" s="67"/>
      <c r="J132" s="67"/>
      <c r="K132" s="67"/>
      <c r="L132" s="67"/>
      <c r="M132" s="67"/>
      <c r="N132" s="67"/>
      <c r="O132" s="67"/>
      <c r="P132" s="67"/>
      <c r="Q132" s="67"/>
      <c r="R132" s="67"/>
      <c r="S132" s="67"/>
      <c r="T132" s="67"/>
      <c r="U132" s="67"/>
      <c r="V132" s="68"/>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row>
    <row r="133" spans="2:60" x14ac:dyDescent="0.2">
      <c r="B133" s="67"/>
      <c r="C133" s="67"/>
      <c r="D133" s="67"/>
      <c r="E133" s="67"/>
      <c r="F133" s="67"/>
      <c r="G133" s="67"/>
      <c r="H133" s="67"/>
      <c r="I133" s="67"/>
      <c r="J133" s="67"/>
      <c r="K133" s="67"/>
      <c r="L133" s="67"/>
      <c r="M133" s="67"/>
      <c r="N133" s="67"/>
      <c r="O133" s="67"/>
      <c r="P133" s="67"/>
      <c r="Q133" s="67"/>
      <c r="R133" s="67"/>
      <c r="S133" s="67"/>
      <c r="T133" s="67"/>
      <c r="U133" s="67"/>
      <c r="V133" s="68"/>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row>
    <row r="134" spans="2:60" x14ac:dyDescent="0.2">
      <c r="B134" s="67"/>
      <c r="C134" s="67"/>
      <c r="D134" s="67"/>
      <c r="E134" s="67"/>
      <c r="F134" s="67"/>
      <c r="G134" s="67"/>
      <c r="H134" s="67"/>
      <c r="I134" s="67"/>
      <c r="J134" s="67"/>
      <c r="K134" s="67"/>
      <c r="L134" s="67"/>
      <c r="M134" s="67"/>
      <c r="N134" s="67"/>
      <c r="O134" s="67"/>
      <c r="P134" s="67"/>
      <c r="Q134" s="67"/>
      <c r="R134" s="67"/>
      <c r="S134" s="67"/>
      <c r="T134" s="67"/>
      <c r="U134" s="67"/>
      <c r="V134" s="68"/>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row>
    <row r="135" spans="2:60" x14ac:dyDescent="0.2">
      <c r="B135" s="67"/>
      <c r="C135" s="67"/>
      <c r="D135" s="67"/>
      <c r="E135" s="67"/>
      <c r="F135" s="67"/>
      <c r="G135" s="67"/>
      <c r="H135" s="67"/>
      <c r="I135" s="67"/>
      <c r="J135" s="67"/>
      <c r="K135" s="67"/>
      <c r="L135" s="67"/>
      <c r="M135" s="67"/>
      <c r="N135" s="67"/>
      <c r="O135" s="67"/>
      <c r="P135" s="67"/>
      <c r="Q135" s="67"/>
      <c r="R135" s="67"/>
      <c r="S135" s="67"/>
      <c r="T135" s="67"/>
      <c r="U135" s="67"/>
      <c r="V135" s="68"/>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row>
    <row r="136" spans="2:60" x14ac:dyDescent="0.2">
      <c r="B136" s="67"/>
      <c r="C136" s="67"/>
      <c r="D136" s="67"/>
      <c r="E136" s="67"/>
      <c r="F136" s="67"/>
      <c r="G136" s="67"/>
      <c r="H136" s="67"/>
      <c r="I136" s="67"/>
      <c r="J136" s="67"/>
      <c r="K136" s="67"/>
      <c r="L136" s="67"/>
      <c r="M136" s="67"/>
      <c r="N136" s="67"/>
      <c r="O136" s="67"/>
      <c r="P136" s="67"/>
      <c r="Q136" s="67"/>
      <c r="R136" s="67"/>
      <c r="S136" s="67"/>
      <c r="T136" s="67"/>
      <c r="U136" s="67"/>
      <c r="V136" s="68"/>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row>
    <row r="137" spans="2:60" x14ac:dyDescent="0.2">
      <c r="B137" s="67"/>
      <c r="C137" s="67"/>
      <c r="D137" s="67"/>
      <c r="E137" s="67"/>
      <c r="F137" s="67"/>
      <c r="G137" s="67"/>
      <c r="H137" s="67"/>
      <c r="I137" s="67"/>
      <c r="J137" s="67"/>
      <c r="K137" s="67"/>
      <c r="L137" s="67"/>
      <c r="M137" s="67"/>
      <c r="N137" s="67"/>
      <c r="O137" s="67"/>
      <c r="P137" s="67"/>
      <c r="Q137" s="67"/>
      <c r="R137" s="67"/>
      <c r="S137" s="67"/>
      <c r="T137" s="67"/>
      <c r="U137" s="67"/>
      <c r="V137" s="68"/>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row>
    <row r="138" spans="2:60" x14ac:dyDescent="0.2">
      <c r="B138" s="67"/>
      <c r="C138" s="67"/>
      <c r="D138" s="67"/>
      <c r="E138" s="67"/>
      <c r="F138" s="67"/>
      <c r="G138" s="67"/>
      <c r="H138" s="67"/>
      <c r="I138" s="67"/>
      <c r="J138" s="67"/>
      <c r="K138" s="67"/>
      <c r="L138" s="67"/>
      <c r="M138" s="67"/>
      <c r="N138" s="67"/>
      <c r="O138" s="67"/>
      <c r="P138" s="67"/>
      <c r="Q138" s="67"/>
      <c r="R138" s="67"/>
      <c r="S138" s="67"/>
      <c r="T138" s="67"/>
      <c r="U138" s="67"/>
      <c r="V138" s="68"/>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row>
    <row r="139" spans="2:60" x14ac:dyDescent="0.2">
      <c r="B139" s="67"/>
      <c r="C139" s="67"/>
      <c r="D139" s="67"/>
      <c r="E139" s="67"/>
      <c r="F139" s="67"/>
      <c r="G139" s="67"/>
      <c r="H139" s="67"/>
      <c r="I139" s="67"/>
      <c r="J139" s="67"/>
      <c r="K139" s="67"/>
      <c r="L139" s="67"/>
      <c r="M139" s="67"/>
      <c r="N139" s="67"/>
      <c r="O139" s="67"/>
      <c r="P139" s="67"/>
      <c r="Q139" s="67"/>
      <c r="R139" s="67"/>
      <c r="S139" s="67"/>
      <c r="T139" s="67"/>
      <c r="U139" s="67"/>
      <c r="V139" s="68"/>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row>
    <row r="140" spans="2:60" x14ac:dyDescent="0.2">
      <c r="B140" s="67"/>
      <c r="C140" s="67"/>
      <c r="D140" s="67"/>
      <c r="E140" s="67"/>
      <c r="F140" s="67"/>
      <c r="G140" s="67"/>
      <c r="H140" s="67"/>
      <c r="I140" s="67"/>
      <c r="J140" s="67"/>
      <c r="K140" s="67"/>
      <c r="L140" s="67"/>
      <c r="M140" s="67"/>
      <c r="N140" s="67"/>
      <c r="O140" s="67"/>
      <c r="P140" s="67"/>
      <c r="Q140" s="67"/>
      <c r="R140" s="67"/>
      <c r="S140" s="67"/>
      <c r="T140" s="67"/>
      <c r="U140" s="67"/>
      <c r="V140" s="68"/>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row>
    <row r="141" spans="2:60" x14ac:dyDescent="0.2">
      <c r="B141" s="67"/>
      <c r="C141" s="67"/>
      <c r="D141" s="67"/>
      <c r="E141" s="67"/>
      <c r="F141" s="67"/>
      <c r="G141" s="67"/>
      <c r="H141" s="67"/>
      <c r="I141" s="67"/>
      <c r="J141" s="67"/>
      <c r="K141" s="67"/>
      <c r="L141" s="67"/>
      <c r="M141" s="67"/>
      <c r="N141" s="67"/>
      <c r="O141" s="67"/>
      <c r="P141" s="67"/>
      <c r="Q141" s="67"/>
      <c r="R141" s="67"/>
      <c r="S141" s="67"/>
      <c r="T141" s="67"/>
      <c r="U141" s="67"/>
      <c r="V141" s="68"/>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row>
    <row r="142" spans="2:60" x14ac:dyDescent="0.2">
      <c r="B142" s="67"/>
      <c r="C142" s="67"/>
      <c r="D142" s="67"/>
      <c r="E142" s="67"/>
      <c r="F142" s="67"/>
      <c r="G142" s="67"/>
      <c r="H142" s="67"/>
      <c r="I142" s="67"/>
      <c r="J142" s="67"/>
      <c r="K142" s="67"/>
      <c r="L142" s="67"/>
      <c r="M142" s="67"/>
      <c r="N142" s="67"/>
      <c r="O142" s="67"/>
      <c r="P142" s="67"/>
      <c r="Q142" s="67"/>
      <c r="R142" s="67"/>
      <c r="S142" s="67"/>
      <c r="T142" s="67"/>
      <c r="U142" s="67"/>
      <c r="V142" s="68"/>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row>
    <row r="143" spans="2:60" x14ac:dyDescent="0.2">
      <c r="B143" s="67"/>
      <c r="C143" s="67"/>
      <c r="D143" s="67"/>
      <c r="E143" s="67"/>
      <c r="F143" s="67"/>
      <c r="G143" s="67"/>
      <c r="H143" s="67"/>
      <c r="I143" s="67"/>
      <c r="J143" s="67"/>
      <c r="K143" s="67"/>
      <c r="L143" s="67"/>
      <c r="M143" s="67"/>
      <c r="N143" s="67"/>
      <c r="O143" s="67"/>
      <c r="P143" s="67"/>
      <c r="Q143" s="67"/>
      <c r="R143" s="67"/>
      <c r="S143" s="67"/>
      <c r="T143" s="67"/>
      <c r="U143" s="67"/>
      <c r="V143" s="68"/>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row>
    <row r="144" spans="2:60" x14ac:dyDescent="0.2">
      <c r="B144" s="67"/>
      <c r="C144" s="67"/>
      <c r="D144" s="67"/>
      <c r="E144" s="67"/>
      <c r="F144" s="67"/>
      <c r="G144" s="67"/>
      <c r="H144" s="67"/>
      <c r="I144" s="67"/>
      <c r="J144" s="67"/>
      <c r="K144" s="67"/>
      <c r="L144" s="67"/>
      <c r="M144" s="67"/>
      <c r="N144" s="67"/>
      <c r="O144" s="67"/>
      <c r="P144" s="67"/>
      <c r="Q144" s="67"/>
      <c r="R144" s="67"/>
      <c r="S144" s="67"/>
      <c r="T144" s="67"/>
      <c r="U144" s="67"/>
      <c r="V144" s="68"/>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row>
    <row r="145" spans="2:60" x14ac:dyDescent="0.2">
      <c r="B145" s="67"/>
      <c r="C145" s="67"/>
      <c r="D145" s="67"/>
      <c r="E145" s="67"/>
      <c r="F145" s="67"/>
      <c r="G145" s="67"/>
      <c r="H145" s="67"/>
      <c r="I145" s="67"/>
      <c r="J145" s="67"/>
      <c r="K145" s="67"/>
      <c r="L145" s="67"/>
      <c r="M145" s="67"/>
      <c r="N145" s="67"/>
      <c r="O145" s="67"/>
      <c r="P145" s="67"/>
      <c r="Q145" s="67"/>
      <c r="R145" s="67"/>
      <c r="S145" s="67"/>
      <c r="T145" s="67"/>
      <c r="U145" s="67"/>
      <c r="V145" s="68"/>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row>
    <row r="146" spans="2:60" x14ac:dyDescent="0.2">
      <c r="B146" s="67"/>
      <c r="C146" s="67"/>
      <c r="D146" s="67"/>
      <c r="E146" s="67"/>
      <c r="F146" s="67"/>
      <c r="G146" s="67"/>
      <c r="H146" s="67"/>
      <c r="I146" s="67"/>
      <c r="J146" s="67"/>
      <c r="K146" s="67"/>
      <c r="L146" s="67"/>
      <c r="M146" s="67"/>
      <c r="N146" s="67"/>
      <c r="O146" s="67"/>
      <c r="P146" s="67"/>
      <c r="Q146" s="67"/>
      <c r="R146" s="67"/>
      <c r="S146" s="67"/>
      <c r="T146" s="67"/>
      <c r="U146" s="67"/>
      <c r="V146" s="68"/>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row>
    <row r="147" spans="2:60" x14ac:dyDescent="0.2">
      <c r="B147" s="67"/>
      <c r="C147" s="67"/>
      <c r="D147" s="67"/>
      <c r="E147" s="67"/>
      <c r="F147" s="67"/>
      <c r="G147" s="67"/>
      <c r="H147" s="67"/>
      <c r="I147" s="67"/>
      <c r="J147" s="67"/>
      <c r="K147" s="67"/>
      <c r="L147" s="67"/>
      <c r="M147" s="67"/>
      <c r="N147" s="67"/>
      <c r="O147" s="67"/>
      <c r="P147" s="67"/>
      <c r="Q147" s="67"/>
      <c r="R147" s="67"/>
      <c r="S147" s="67"/>
      <c r="T147" s="67"/>
      <c r="U147" s="67"/>
      <c r="V147" s="68"/>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row>
    <row r="148" spans="2:60" x14ac:dyDescent="0.2">
      <c r="B148" s="67"/>
      <c r="C148" s="67"/>
      <c r="D148" s="67"/>
      <c r="E148" s="67"/>
      <c r="F148" s="67"/>
      <c r="G148" s="67"/>
      <c r="H148" s="67"/>
      <c r="I148" s="67"/>
      <c r="J148" s="67"/>
      <c r="K148" s="67"/>
      <c r="L148" s="67"/>
      <c r="M148" s="67"/>
      <c r="N148" s="67"/>
      <c r="O148" s="67"/>
      <c r="P148" s="67"/>
      <c r="Q148" s="67"/>
      <c r="R148" s="67"/>
      <c r="S148" s="67"/>
      <c r="T148" s="67"/>
      <c r="U148" s="67"/>
      <c r="V148" s="68"/>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row>
    <row r="149" spans="2:60" x14ac:dyDescent="0.2">
      <c r="B149" s="67"/>
      <c r="C149" s="67"/>
      <c r="D149" s="67"/>
      <c r="E149" s="67"/>
      <c r="F149" s="67"/>
      <c r="G149" s="67"/>
      <c r="H149" s="67"/>
      <c r="I149" s="67"/>
      <c r="J149" s="67"/>
      <c r="K149" s="67"/>
      <c r="L149" s="67"/>
      <c r="M149" s="67"/>
      <c r="N149" s="67"/>
      <c r="O149" s="67"/>
      <c r="P149" s="67"/>
      <c r="Q149" s="67"/>
      <c r="R149" s="67"/>
      <c r="S149" s="67"/>
      <c r="T149" s="67"/>
      <c r="U149" s="67"/>
      <c r="V149" s="68"/>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row>
    <row r="150" spans="2:60" x14ac:dyDescent="0.2">
      <c r="B150" s="67"/>
      <c r="C150" s="67"/>
      <c r="D150" s="67"/>
      <c r="E150" s="67"/>
      <c r="F150" s="67"/>
      <c r="G150" s="67"/>
      <c r="H150" s="67"/>
      <c r="I150" s="67"/>
      <c r="J150" s="67"/>
      <c r="K150" s="67"/>
      <c r="L150" s="67"/>
      <c r="M150" s="67"/>
      <c r="N150" s="67"/>
      <c r="O150" s="67"/>
      <c r="P150" s="67"/>
      <c r="Q150" s="67"/>
      <c r="R150" s="67"/>
      <c r="S150" s="67"/>
      <c r="T150" s="67"/>
      <c r="U150" s="67"/>
      <c r="V150" s="68"/>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row>
    <row r="151" spans="2:60" x14ac:dyDescent="0.2">
      <c r="B151" s="67"/>
      <c r="C151" s="67"/>
      <c r="D151" s="67"/>
      <c r="E151" s="67"/>
      <c r="F151" s="67"/>
      <c r="G151" s="67"/>
      <c r="H151" s="67"/>
      <c r="I151" s="67"/>
      <c r="J151" s="67"/>
      <c r="K151" s="67"/>
      <c r="L151" s="67"/>
      <c r="M151" s="67"/>
      <c r="N151" s="67"/>
      <c r="O151" s="67"/>
      <c r="P151" s="67"/>
      <c r="Q151" s="67"/>
      <c r="R151" s="67"/>
      <c r="S151" s="67"/>
      <c r="T151" s="67"/>
      <c r="U151" s="67"/>
      <c r="V151" s="68"/>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row>
    <row r="152" spans="2:60" x14ac:dyDescent="0.2">
      <c r="B152" s="67"/>
      <c r="C152" s="67"/>
      <c r="D152" s="67"/>
      <c r="E152" s="67"/>
      <c r="F152" s="67"/>
      <c r="G152" s="67"/>
      <c r="H152" s="67"/>
      <c r="I152" s="67"/>
      <c r="J152" s="67"/>
      <c r="K152" s="67"/>
      <c r="L152" s="67"/>
      <c r="M152" s="67"/>
      <c r="N152" s="67"/>
      <c r="O152" s="67"/>
      <c r="P152" s="67"/>
      <c r="Q152" s="67"/>
      <c r="R152" s="67"/>
      <c r="S152" s="67"/>
      <c r="T152" s="67"/>
      <c r="U152" s="67"/>
      <c r="V152" s="68"/>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row>
    <row r="153" spans="2:60" x14ac:dyDescent="0.2">
      <c r="B153" s="67"/>
      <c r="C153" s="67"/>
      <c r="D153" s="67"/>
      <c r="E153" s="67"/>
      <c r="F153" s="67"/>
      <c r="G153" s="67"/>
      <c r="H153" s="67"/>
      <c r="I153" s="67"/>
      <c r="J153" s="67"/>
      <c r="K153" s="67"/>
      <c r="L153" s="67"/>
      <c r="M153" s="67"/>
      <c r="N153" s="67"/>
      <c r="O153" s="67"/>
      <c r="P153" s="67"/>
      <c r="Q153" s="67"/>
      <c r="R153" s="67"/>
      <c r="S153" s="67"/>
      <c r="T153" s="67"/>
      <c r="U153" s="67"/>
      <c r="V153" s="68"/>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row>
    <row r="154" spans="2:60" x14ac:dyDescent="0.2">
      <c r="B154" s="67"/>
      <c r="C154" s="67"/>
      <c r="D154" s="67"/>
      <c r="E154" s="67"/>
      <c r="F154" s="67"/>
      <c r="G154" s="67"/>
      <c r="H154" s="67"/>
      <c r="I154" s="67"/>
      <c r="J154" s="67"/>
      <c r="K154" s="67"/>
      <c r="L154" s="67"/>
      <c r="M154" s="67"/>
      <c r="N154" s="67"/>
      <c r="O154" s="67"/>
      <c r="P154" s="67"/>
      <c r="Q154" s="67"/>
      <c r="R154" s="67"/>
      <c r="S154" s="67"/>
      <c r="T154" s="67"/>
      <c r="U154" s="67"/>
      <c r="V154" s="68"/>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row>
    <row r="155" spans="2:60" x14ac:dyDescent="0.2">
      <c r="B155" s="67"/>
      <c r="C155" s="67"/>
      <c r="D155" s="67"/>
      <c r="E155" s="67"/>
      <c r="F155" s="67"/>
      <c r="G155" s="67"/>
      <c r="H155" s="67"/>
      <c r="I155" s="67"/>
      <c r="J155" s="67"/>
      <c r="K155" s="67"/>
      <c r="L155" s="67"/>
      <c r="M155" s="67"/>
      <c r="N155" s="67"/>
      <c r="O155" s="67"/>
      <c r="P155" s="67"/>
      <c r="Q155" s="67"/>
      <c r="R155" s="67"/>
      <c r="S155" s="67"/>
      <c r="T155" s="67"/>
      <c r="U155" s="67"/>
      <c r="V155" s="68"/>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row>
    <row r="156" spans="2:60" x14ac:dyDescent="0.2">
      <c r="B156" s="67"/>
      <c r="C156" s="67"/>
      <c r="D156" s="67"/>
      <c r="E156" s="67"/>
      <c r="F156" s="67"/>
      <c r="G156" s="67"/>
      <c r="H156" s="67"/>
      <c r="I156" s="67"/>
      <c r="J156" s="67"/>
      <c r="K156" s="67"/>
      <c r="L156" s="67"/>
      <c r="M156" s="67"/>
      <c r="N156" s="67"/>
      <c r="O156" s="67"/>
      <c r="P156" s="67"/>
      <c r="Q156" s="67"/>
      <c r="R156" s="67"/>
      <c r="S156" s="67"/>
      <c r="T156" s="67"/>
      <c r="U156" s="67"/>
      <c r="V156" s="68"/>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row>
    <row r="157" spans="2:60" x14ac:dyDescent="0.2">
      <c r="B157" s="67"/>
      <c r="C157" s="67"/>
      <c r="D157" s="67"/>
      <c r="E157" s="67"/>
      <c r="F157" s="67"/>
      <c r="G157" s="67"/>
      <c r="H157" s="67"/>
      <c r="I157" s="67"/>
      <c r="J157" s="67"/>
      <c r="K157" s="67"/>
      <c r="L157" s="67"/>
      <c r="M157" s="67"/>
      <c r="N157" s="67"/>
      <c r="O157" s="67"/>
      <c r="P157" s="67"/>
      <c r="Q157" s="67"/>
      <c r="R157" s="67"/>
      <c r="S157" s="67"/>
      <c r="T157" s="67"/>
      <c r="U157" s="67"/>
      <c r="V157" s="68"/>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row>
    <row r="158" spans="2:60" x14ac:dyDescent="0.2">
      <c r="B158" s="67"/>
      <c r="C158" s="67"/>
      <c r="D158" s="67"/>
      <c r="E158" s="67"/>
      <c r="F158" s="67"/>
      <c r="G158" s="67"/>
      <c r="H158" s="67"/>
      <c r="I158" s="67"/>
      <c r="J158" s="67"/>
      <c r="K158" s="67"/>
      <c r="L158" s="67"/>
      <c r="M158" s="67"/>
      <c r="N158" s="67"/>
      <c r="O158" s="67"/>
      <c r="P158" s="67"/>
      <c r="Q158" s="67"/>
      <c r="R158" s="67"/>
      <c r="S158" s="67"/>
      <c r="T158" s="67"/>
      <c r="U158" s="67"/>
      <c r="V158" s="68"/>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row>
    <row r="159" spans="2:60" x14ac:dyDescent="0.2">
      <c r="B159" s="67"/>
      <c r="C159" s="67"/>
      <c r="D159" s="67"/>
      <c r="E159" s="67"/>
      <c r="F159" s="67"/>
      <c r="G159" s="67"/>
      <c r="H159" s="67"/>
      <c r="I159" s="67"/>
      <c r="J159" s="67"/>
      <c r="K159" s="67"/>
      <c r="L159" s="67"/>
      <c r="M159" s="67"/>
      <c r="N159" s="67"/>
      <c r="O159" s="67"/>
      <c r="P159" s="67"/>
      <c r="Q159" s="67"/>
      <c r="R159" s="67"/>
      <c r="S159" s="67"/>
      <c r="T159" s="67"/>
      <c r="U159" s="67"/>
      <c r="V159" s="68"/>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row>
    <row r="160" spans="2:60" x14ac:dyDescent="0.2">
      <c r="B160" s="67"/>
      <c r="C160" s="67"/>
      <c r="D160" s="67"/>
      <c r="E160" s="67"/>
      <c r="F160" s="67"/>
      <c r="G160" s="67"/>
      <c r="H160" s="67"/>
      <c r="I160" s="67"/>
      <c r="J160" s="67"/>
      <c r="K160" s="67"/>
      <c r="L160" s="67"/>
      <c r="M160" s="67"/>
      <c r="N160" s="67"/>
      <c r="O160" s="67"/>
      <c r="P160" s="67"/>
      <c r="Q160" s="67"/>
      <c r="R160" s="67"/>
      <c r="S160" s="67"/>
      <c r="T160" s="67"/>
      <c r="U160" s="67"/>
      <c r="V160" s="68"/>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row>
    <row r="161" spans="2:60" x14ac:dyDescent="0.2">
      <c r="B161" s="67"/>
      <c r="C161" s="67"/>
      <c r="D161" s="67"/>
      <c r="E161" s="67"/>
      <c r="F161" s="67"/>
      <c r="G161" s="67"/>
      <c r="H161" s="67"/>
      <c r="I161" s="67"/>
      <c r="J161" s="67"/>
      <c r="K161" s="67"/>
      <c r="L161" s="67"/>
      <c r="M161" s="67"/>
      <c r="N161" s="67"/>
      <c r="O161" s="67"/>
      <c r="P161" s="67"/>
      <c r="Q161" s="67"/>
      <c r="R161" s="67"/>
      <c r="S161" s="67"/>
      <c r="T161" s="67"/>
      <c r="U161" s="67"/>
      <c r="V161" s="68"/>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row>
    <row r="162" spans="2:60" x14ac:dyDescent="0.2">
      <c r="B162" s="67"/>
      <c r="C162" s="67"/>
      <c r="D162" s="67"/>
      <c r="E162" s="67"/>
      <c r="F162" s="67"/>
      <c r="G162" s="67"/>
      <c r="H162" s="67"/>
      <c r="I162" s="67"/>
      <c r="J162" s="67"/>
      <c r="K162" s="67"/>
      <c r="L162" s="67"/>
      <c r="M162" s="67"/>
      <c r="N162" s="67"/>
      <c r="O162" s="67"/>
      <c r="P162" s="67"/>
      <c r="Q162" s="67"/>
      <c r="R162" s="67"/>
      <c r="S162" s="67"/>
      <c r="T162" s="67"/>
      <c r="U162" s="67"/>
      <c r="V162" s="68"/>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row>
    <row r="163" spans="2:60" x14ac:dyDescent="0.2">
      <c r="B163" s="67"/>
      <c r="C163" s="67"/>
      <c r="D163" s="67"/>
      <c r="E163" s="67"/>
      <c r="F163" s="67"/>
      <c r="G163" s="67"/>
      <c r="H163" s="67"/>
      <c r="I163" s="67"/>
      <c r="J163" s="67"/>
      <c r="K163" s="67"/>
      <c r="L163" s="67"/>
      <c r="M163" s="67"/>
      <c r="N163" s="67"/>
      <c r="O163" s="67"/>
      <c r="P163" s="67"/>
      <c r="Q163" s="67"/>
      <c r="R163" s="67"/>
      <c r="S163" s="67"/>
      <c r="T163" s="67"/>
      <c r="U163" s="67"/>
      <c r="V163" s="68"/>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row>
    <row r="164" spans="2:60" x14ac:dyDescent="0.2">
      <c r="B164" s="67"/>
      <c r="C164" s="67"/>
      <c r="D164" s="67"/>
      <c r="E164" s="67"/>
      <c r="F164" s="67"/>
      <c r="G164" s="67"/>
      <c r="H164" s="67"/>
      <c r="I164" s="67"/>
      <c r="J164" s="67"/>
      <c r="K164" s="67"/>
      <c r="L164" s="67"/>
      <c r="M164" s="67"/>
      <c r="N164" s="67"/>
      <c r="O164" s="67"/>
      <c r="P164" s="67"/>
      <c r="Q164" s="67"/>
      <c r="R164" s="67"/>
      <c r="S164" s="67"/>
      <c r="T164" s="67"/>
      <c r="U164" s="67"/>
      <c r="V164" s="68"/>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row>
    <row r="165" spans="2:60" x14ac:dyDescent="0.2">
      <c r="B165" s="67"/>
      <c r="C165" s="67"/>
      <c r="D165" s="67"/>
      <c r="E165" s="67"/>
      <c r="F165" s="67"/>
      <c r="G165" s="67"/>
      <c r="H165" s="67"/>
      <c r="I165" s="67"/>
      <c r="J165" s="67"/>
      <c r="K165" s="67"/>
      <c r="L165" s="67"/>
      <c r="M165" s="67"/>
      <c r="N165" s="67"/>
      <c r="O165" s="67"/>
      <c r="P165" s="67"/>
      <c r="Q165" s="67"/>
      <c r="R165" s="67"/>
      <c r="S165" s="67"/>
      <c r="T165" s="67"/>
      <c r="U165" s="67"/>
      <c r="V165" s="68"/>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row>
    <row r="166" spans="2:60" x14ac:dyDescent="0.2">
      <c r="B166" s="67"/>
      <c r="C166" s="67"/>
      <c r="D166" s="67"/>
      <c r="E166" s="67"/>
      <c r="F166" s="67"/>
      <c r="G166" s="67"/>
      <c r="H166" s="67"/>
      <c r="I166" s="67"/>
      <c r="J166" s="67"/>
      <c r="K166" s="67"/>
      <c r="L166" s="67"/>
      <c r="M166" s="67"/>
      <c r="N166" s="67"/>
      <c r="O166" s="67"/>
      <c r="P166" s="67"/>
      <c r="Q166" s="67"/>
      <c r="R166" s="67"/>
      <c r="S166" s="67"/>
      <c r="T166" s="67"/>
      <c r="U166" s="67"/>
      <c r="V166" s="68"/>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row>
    <row r="167" spans="2:60" x14ac:dyDescent="0.2">
      <c r="B167" s="67"/>
      <c r="C167" s="67"/>
      <c r="D167" s="67"/>
      <c r="E167" s="67"/>
      <c r="F167" s="67"/>
      <c r="G167" s="67"/>
      <c r="H167" s="67"/>
      <c r="I167" s="67"/>
      <c r="J167" s="67"/>
      <c r="K167" s="67"/>
      <c r="L167" s="67"/>
      <c r="M167" s="67"/>
      <c r="N167" s="67"/>
      <c r="O167" s="67"/>
      <c r="P167" s="67"/>
      <c r="Q167" s="67"/>
      <c r="R167" s="67"/>
      <c r="S167" s="67"/>
      <c r="T167" s="67"/>
      <c r="U167" s="67"/>
      <c r="V167" s="68"/>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row>
    <row r="168" spans="2:60" x14ac:dyDescent="0.2">
      <c r="B168" s="67"/>
      <c r="C168" s="67"/>
      <c r="D168" s="67"/>
      <c r="E168" s="67"/>
      <c r="F168" s="67"/>
      <c r="G168" s="67"/>
      <c r="H168" s="67"/>
      <c r="I168" s="67"/>
      <c r="J168" s="67"/>
      <c r="K168" s="67"/>
      <c r="L168" s="67"/>
      <c r="M168" s="67"/>
      <c r="N168" s="67"/>
      <c r="O168" s="67"/>
      <c r="P168" s="67"/>
      <c r="Q168" s="67"/>
      <c r="R168" s="67"/>
      <c r="S168" s="67"/>
      <c r="T168" s="67"/>
      <c r="U168" s="67"/>
      <c r="V168" s="68"/>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row>
    <row r="169" spans="2:60" x14ac:dyDescent="0.2">
      <c r="B169" s="67"/>
      <c r="C169" s="67"/>
      <c r="D169" s="67"/>
      <c r="E169" s="67"/>
      <c r="F169" s="67"/>
      <c r="G169" s="67"/>
      <c r="H169" s="67"/>
      <c r="I169" s="67"/>
      <c r="J169" s="67"/>
      <c r="K169" s="67"/>
      <c r="L169" s="67"/>
      <c r="M169" s="67"/>
      <c r="N169" s="67"/>
      <c r="O169" s="67"/>
      <c r="P169" s="67"/>
      <c r="Q169" s="67"/>
      <c r="R169" s="67"/>
      <c r="S169" s="67"/>
      <c r="T169" s="67"/>
      <c r="U169" s="67"/>
      <c r="V169" s="68"/>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row>
    <row r="170" spans="2:60" x14ac:dyDescent="0.2">
      <c r="B170" s="67"/>
      <c r="C170" s="67"/>
      <c r="D170" s="67"/>
      <c r="E170" s="67"/>
      <c r="F170" s="67"/>
      <c r="G170" s="67"/>
      <c r="H170" s="67"/>
      <c r="I170" s="67"/>
      <c r="J170" s="67"/>
      <c r="K170" s="67"/>
      <c r="L170" s="67"/>
      <c r="M170" s="67"/>
      <c r="N170" s="67"/>
      <c r="O170" s="67"/>
      <c r="P170" s="67"/>
      <c r="Q170" s="67"/>
      <c r="R170" s="67"/>
      <c r="S170" s="67"/>
      <c r="T170" s="67"/>
      <c r="U170" s="67"/>
      <c r="V170" s="68"/>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row>
    <row r="171" spans="2:60" x14ac:dyDescent="0.2">
      <c r="B171" s="67"/>
      <c r="C171" s="67"/>
      <c r="D171" s="67"/>
      <c r="E171" s="67"/>
      <c r="F171" s="67"/>
      <c r="G171" s="67"/>
      <c r="H171" s="67"/>
      <c r="I171" s="67"/>
      <c r="J171" s="67"/>
      <c r="K171" s="67"/>
      <c r="L171" s="67"/>
      <c r="M171" s="67"/>
      <c r="N171" s="67"/>
      <c r="O171" s="67"/>
      <c r="P171" s="67"/>
      <c r="Q171" s="67"/>
      <c r="R171" s="67"/>
      <c r="S171" s="67"/>
      <c r="T171" s="67"/>
      <c r="U171" s="67"/>
      <c r="V171" s="68"/>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row>
    <row r="172" spans="2:60" x14ac:dyDescent="0.2">
      <c r="B172" s="67"/>
      <c r="C172" s="67"/>
      <c r="D172" s="67"/>
      <c r="E172" s="67"/>
      <c r="F172" s="67"/>
      <c r="G172" s="67"/>
      <c r="H172" s="67"/>
      <c r="I172" s="67"/>
      <c r="J172" s="67"/>
      <c r="K172" s="67"/>
      <c r="L172" s="67"/>
      <c r="M172" s="67"/>
      <c r="N172" s="67"/>
      <c r="O172" s="67"/>
      <c r="P172" s="67"/>
      <c r="Q172" s="67"/>
      <c r="R172" s="67"/>
      <c r="S172" s="67"/>
      <c r="T172" s="67"/>
      <c r="U172" s="67"/>
      <c r="V172" s="68"/>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row>
    <row r="173" spans="2:60" x14ac:dyDescent="0.2">
      <c r="B173" s="67"/>
      <c r="C173" s="67"/>
      <c r="D173" s="67"/>
      <c r="E173" s="67"/>
      <c r="F173" s="67"/>
      <c r="G173" s="67"/>
      <c r="H173" s="67"/>
      <c r="I173" s="67"/>
      <c r="J173" s="67"/>
      <c r="K173" s="67"/>
      <c r="L173" s="67"/>
      <c r="M173" s="67"/>
      <c r="N173" s="67"/>
      <c r="O173" s="67"/>
      <c r="P173" s="67"/>
      <c r="Q173" s="67"/>
      <c r="R173" s="67"/>
      <c r="S173" s="67"/>
      <c r="T173" s="67"/>
      <c r="U173" s="67"/>
      <c r="V173" s="68"/>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row>
    <row r="174" spans="2:60" x14ac:dyDescent="0.2">
      <c r="B174" s="67"/>
      <c r="C174" s="67"/>
      <c r="D174" s="67"/>
      <c r="E174" s="67"/>
      <c r="F174" s="67"/>
      <c r="G174" s="67"/>
      <c r="H174" s="67"/>
      <c r="I174" s="67"/>
      <c r="J174" s="67"/>
      <c r="K174" s="67"/>
      <c r="L174" s="67"/>
      <c r="M174" s="67"/>
      <c r="N174" s="67"/>
      <c r="O174" s="67"/>
      <c r="P174" s="67"/>
      <c r="Q174" s="67"/>
      <c r="R174" s="67"/>
      <c r="S174" s="67"/>
      <c r="T174" s="67"/>
      <c r="U174" s="67"/>
      <c r="V174" s="68"/>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row>
    <row r="175" spans="2:60" x14ac:dyDescent="0.2">
      <c r="B175" s="67"/>
      <c r="C175" s="67"/>
      <c r="D175" s="67"/>
      <c r="E175" s="67"/>
      <c r="F175" s="67"/>
      <c r="G175" s="67"/>
      <c r="H175" s="67"/>
      <c r="I175" s="67"/>
      <c r="J175" s="67"/>
      <c r="K175" s="67"/>
      <c r="L175" s="67"/>
      <c r="M175" s="67"/>
      <c r="N175" s="67"/>
      <c r="O175" s="67"/>
      <c r="P175" s="67"/>
      <c r="Q175" s="67"/>
      <c r="R175" s="67"/>
      <c r="S175" s="67"/>
      <c r="T175" s="67"/>
      <c r="U175" s="67"/>
      <c r="V175" s="68"/>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row>
    <row r="176" spans="2:60" x14ac:dyDescent="0.2">
      <c r="B176" s="67"/>
      <c r="C176" s="67"/>
      <c r="D176" s="67"/>
      <c r="E176" s="67"/>
      <c r="F176" s="67"/>
      <c r="G176" s="67"/>
      <c r="H176" s="67"/>
      <c r="I176" s="67"/>
      <c r="J176" s="67"/>
      <c r="K176" s="67"/>
      <c r="L176" s="67"/>
      <c r="M176" s="67"/>
      <c r="N176" s="67"/>
      <c r="O176" s="67"/>
      <c r="P176" s="67"/>
      <c r="Q176" s="67"/>
      <c r="R176" s="67"/>
      <c r="S176" s="67"/>
      <c r="T176" s="67"/>
      <c r="U176" s="67"/>
      <c r="V176" s="68"/>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row>
    <row r="177" spans="2:60" x14ac:dyDescent="0.2">
      <c r="B177" s="67"/>
      <c r="C177" s="67"/>
      <c r="D177" s="67"/>
      <c r="E177" s="67"/>
      <c r="F177" s="67"/>
      <c r="G177" s="67"/>
      <c r="H177" s="67"/>
      <c r="I177" s="67"/>
      <c r="J177" s="67"/>
      <c r="K177" s="67"/>
      <c r="L177" s="67"/>
      <c r="M177" s="67"/>
      <c r="N177" s="67"/>
      <c r="O177" s="67"/>
      <c r="P177" s="67"/>
      <c r="Q177" s="67"/>
      <c r="R177" s="67"/>
      <c r="S177" s="67"/>
      <c r="T177" s="67"/>
      <c r="U177" s="67"/>
      <c r="V177" s="68"/>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row>
    <row r="178" spans="2:60" x14ac:dyDescent="0.2">
      <c r="B178" s="67"/>
      <c r="C178" s="67"/>
      <c r="D178" s="67"/>
      <c r="E178" s="67"/>
      <c r="F178" s="67"/>
      <c r="G178" s="67"/>
      <c r="H178" s="67"/>
      <c r="I178" s="67"/>
      <c r="J178" s="67"/>
      <c r="K178" s="67"/>
      <c r="L178" s="67"/>
      <c r="M178" s="67"/>
      <c r="N178" s="67"/>
      <c r="O178" s="67"/>
      <c r="P178" s="67"/>
      <c r="Q178" s="67"/>
      <c r="R178" s="67"/>
      <c r="S178" s="67"/>
      <c r="T178" s="67"/>
      <c r="U178" s="67"/>
      <c r="V178" s="68"/>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row>
    <row r="179" spans="2:60" x14ac:dyDescent="0.2">
      <c r="B179" s="67"/>
      <c r="C179" s="67"/>
      <c r="D179" s="67"/>
      <c r="E179" s="67"/>
      <c r="F179" s="67"/>
      <c r="G179" s="67"/>
      <c r="H179" s="67"/>
      <c r="I179" s="67"/>
      <c r="J179" s="67"/>
      <c r="K179" s="67"/>
      <c r="L179" s="67"/>
      <c r="M179" s="67"/>
      <c r="N179" s="67"/>
      <c r="O179" s="67"/>
      <c r="P179" s="67"/>
      <c r="Q179" s="67"/>
      <c r="R179" s="67"/>
      <c r="S179" s="67"/>
      <c r="T179" s="67"/>
      <c r="U179" s="67"/>
      <c r="V179" s="68"/>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row>
    <row r="180" spans="2:60" x14ac:dyDescent="0.2">
      <c r="B180" s="67"/>
      <c r="C180" s="67"/>
      <c r="D180" s="67"/>
      <c r="E180" s="67"/>
      <c r="F180" s="67"/>
      <c r="G180" s="67"/>
      <c r="H180" s="67"/>
      <c r="I180" s="67"/>
      <c r="J180" s="67"/>
      <c r="K180" s="67"/>
      <c r="L180" s="67"/>
      <c r="M180" s="67"/>
      <c r="N180" s="67"/>
      <c r="O180" s="67"/>
      <c r="P180" s="67"/>
      <c r="Q180" s="67"/>
      <c r="R180" s="67"/>
      <c r="S180" s="67"/>
      <c r="T180" s="67"/>
      <c r="U180" s="67"/>
      <c r="V180" s="68"/>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row>
    <row r="181" spans="2:60" x14ac:dyDescent="0.2">
      <c r="B181" s="67"/>
      <c r="C181" s="67"/>
      <c r="D181" s="67"/>
      <c r="E181" s="67"/>
      <c r="F181" s="67"/>
      <c r="G181" s="67"/>
      <c r="H181" s="67"/>
      <c r="I181" s="67"/>
      <c r="J181" s="67"/>
      <c r="K181" s="67"/>
      <c r="L181" s="67"/>
      <c r="M181" s="67"/>
      <c r="N181" s="67"/>
      <c r="O181" s="67"/>
      <c r="P181" s="67"/>
      <c r="Q181" s="67"/>
      <c r="R181" s="67"/>
      <c r="S181" s="67"/>
      <c r="T181" s="67"/>
      <c r="U181" s="67"/>
      <c r="V181" s="68"/>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row>
    <row r="182" spans="2:60" x14ac:dyDescent="0.2">
      <c r="B182" s="67"/>
      <c r="C182" s="67"/>
      <c r="D182" s="67"/>
      <c r="E182" s="67"/>
      <c r="F182" s="67"/>
      <c r="G182" s="67"/>
      <c r="H182" s="67"/>
      <c r="I182" s="67"/>
      <c r="J182" s="67"/>
      <c r="K182" s="67"/>
      <c r="L182" s="67"/>
      <c r="M182" s="67"/>
      <c r="N182" s="67"/>
      <c r="O182" s="67"/>
      <c r="P182" s="67"/>
      <c r="Q182" s="67"/>
      <c r="R182" s="67"/>
      <c r="S182" s="67"/>
      <c r="T182" s="67"/>
      <c r="U182" s="67"/>
      <c r="V182" s="68"/>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row>
    <row r="183" spans="2:60" x14ac:dyDescent="0.2">
      <c r="B183" s="67"/>
      <c r="C183" s="67"/>
      <c r="D183" s="67"/>
      <c r="E183" s="67"/>
      <c r="F183" s="67"/>
      <c r="G183" s="67"/>
      <c r="H183" s="67"/>
      <c r="I183" s="67"/>
      <c r="J183" s="67"/>
      <c r="K183" s="67"/>
      <c r="L183" s="67"/>
      <c r="M183" s="67"/>
      <c r="N183" s="67"/>
      <c r="O183" s="67"/>
      <c r="P183" s="67"/>
      <c r="Q183" s="67"/>
      <c r="R183" s="67"/>
      <c r="S183" s="67"/>
      <c r="T183" s="67"/>
      <c r="U183" s="67"/>
      <c r="V183" s="68"/>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row>
    <row r="184" spans="2:60" x14ac:dyDescent="0.2">
      <c r="B184" s="67"/>
      <c r="C184" s="67"/>
      <c r="D184" s="67"/>
      <c r="E184" s="67"/>
      <c r="F184" s="67"/>
      <c r="G184" s="67"/>
      <c r="H184" s="67"/>
      <c r="I184" s="67"/>
      <c r="J184" s="67"/>
      <c r="K184" s="67"/>
      <c r="L184" s="67"/>
      <c r="M184" s="67"/>
      <c r="N184" s="67"/>
      <c r="O184" s="67"/>
      <c r="P184" s="67"/>
      <c r="Q184" s="67"/>
      <c r="R184" s="67"/>
      <c r="S184" s="67"/>
      <c r="T184" s="67"/>
      <c r="U184" s="67"/>
      <c r="V184" s="68"/>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row>
    <row r="185" spans="2:60" x14ac:dyDescent="0.2">
      <c r="B185" s="67"/>
      <c r="C185" s="67"/>
      <c r="D185" s="67"/>
      <c r="E185" s="67"/>
      <c r="F185" s="67"/>
      <c r="G185" s="67"/>
      <c r="H185" s="67"/>
      <c r="I185" s="67"/>
      <c r="J185" s="67"/>
      <c r="K185" s="67"/>
      <c r="L185" s="67"/>
      <c r="M185" s="67"/>
      <c r="N185" s="67"/>
      <c r="O185" s="67"/>
      <c r="P185" s="67"/>
      <c r="Q185" s="67"/>
      <c r="R185" s="67"/>
      <c r="S185" s="67"/>
      <c r="T185" s="67"/>
      <c r="U185" s="67"/>
      <c r="V185" s="68"/>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row>
    <row r="186" spans="2:60" x14ac:dyDescent="0.2">
      <c r="B186" s="67"/>
      <c r="C186" s="67"/>
      <c r="D186" s="67"/>
      <c r="E186" s="67"/>
      <c r="F186" s="67"/>
      <c r="G186" s="67"/>
      <c r="H186" s="67"/>
      <c r="I186" s="67"/>
      <c r="J186" s="67"/>
      <c r="K186" s="67"/>
      <c r="L186" s="67"/>
      <c r="M186" s="67"/>
      <c r="N186" s="67"/>
      <c r="O186" s="67"/>
      <c r="P186" s="67"/>
      <c r="Q186" s="67"/>
      <c r="R186" s="67"/>
      <c r="S186" s="67"/>
      <c r="T186" s="67"/>
      <c r="U186" s="67"/>
      <c r="V186" s="68"/>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row>
    <row r="187" spans="2:60" x14ac:dyDescent="0.2">
      <c r="B187" s="67"/>
      <c r="C187" s="67"/>
      <c r="D187" s="67"/>
      <c r="E187" s="67"/>
      <c r="F187" s="67"/>
      <c r="G187" s="67"/>
      <c r="H187" s="67"/>
      <c r="I187" s="67"/>
      <c r="J187" s="67"/>
      <c r="K187" s="67"/>
      <c r="L187" s="67"/>
      <c r="M187" s="67"/>
      <c r="N187" s="67"/>
      <c r="O187" s="67"/>
      <c r="P187" s="67"/>
      <c r="Q187" s="67"/>
      <c r="R187" s="67"/>
      <c r="S187" s="67"/>
      <c r="T187" s="67"/>
      <c r="U187" s="67"/>
      <c r="V187" s="68"/>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row>
    <row r="188" spans="2:60" x14ac:dyDescent="0.2">
      <c r="B188" s="67"/>
      <c r="C188" s="67"/>
      <c r="D188" s="67"/>
      <c r="E188" s="67"/>
      <c r="F188" s="67"/>
      <c r="G188" s="67"/>
      <c r="H188" s="67"/>
      <c r="I188" s="67"/>
      <c r="J188" s="67"/>
      <c r="K188" s="67"/>
      <c r="L188" s="67"/>
      <c r="M188" s="67"/>
      <c r="N188" s="67"/>
      <c r="O188" s="67"/>
      <c r="P188" s="67"/>
      <c r="Q188" s="67"/>
      <c r="R188" s="67"/>
      <c r="S188" s="67"/>
      <c r="T188" s="67"/>
      <c r="U188" s="67"/>
      <c r="V188" s="68"/>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row>
    <row r="189" spans="2:60" x14ac:dyDescent="0.2">
      <c r="B189" s="67"/>
      <c r="C189" s="67"/>
      <c r="D189" s="67"/>
      <c r="E189" s="67"/>
      <c r="F189" s="67"/>
      <c r="G189" s="67"/>
      <c r="H189" s="67"/>
      <c r="I189" s="67"/>
      <c r="J189" s="67"/>
      <c r="K189" s="67"/>
      <c r="L189" s="67"/>
      <c r="M189" s="67"/>
      <c r="N189" s="67"/>
      <c r="O189" s="67"/>
      <c r="P189" s="67"/>
      <c r="Q189" s="67"/>
      <c r="R189" s="67"/>
      <c r="S189" s="67"/>
      <c r="T189" s="67"/>
      <c r="U189" s="67"/>
      <c r="V189" s="68"/>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row>
    <row r="190" spans="2:60" x14ac:dyDescent="0.2">
      <c r="B190" s="67"/>
      <c r="C190" s="67"/>
      <c r="D190" s="67"/>
      <c r="E190" s="67"/>
      <c r="F190" s="67"/>
      <c r="G190" s="67"/>
      <c r="H190" s="67"/>
      <c r="I190" s="67"/>
      <c r="J190" s="67"/>
      <c r="K190" s="67"/>
      <c r="L190" s="67"/>
      <c r="M190" s="67"/>
      <c r="N190" s="67"/>
      <c r="O190" s="67"/>
      <c r="P190" s="67"/>
      <c r="Q190" s="67"/>
      <c r="R190" s="67"/>
      <c r="S190" s="67"/>
      <c r="T190" s="67"/>
      <c r="U190" s="67"/>
      <c r="V190" s="68"/>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row>
    <row r="191" spans="2:60" x14ac:dyDescent="0.2">
      <c r="B191" s="67"/>
      <c r="C191" s="67"/>
      <c r="D191" s="67"/>
      <c r="E191" s="67"/>
      <c r="F191" s="67"/>
      <c r="G191" s="67"/>
      <c r="H191" s="67"/>
      <c r="I191" s="67"/>
      <c r="J191" s="67"/>
      <c r="K191" s="67"/>
      <c r="L191" s="67"/>
      <c r="M191" s="67"/>
      <c r="N191" s="67"/>
      <c r="O191" s="67"/>
      <c r="P191" s="67"/>
      <c r="Q191" s="67"/>
      <c r="R191" s="67"/>
      <c r="S191" s="67"/>
      <c r="T191" s="67"/>
      <c r="U191" s="67"/>
      <c r="V191" s="68"/>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row>
    <row r="192" spans="2:60" x14ac:dyDescent="0.2">
      <c r="B192" s="67"/>
      <c r="C192" s="67"/>
      <c r="D192" s="67"/>
      <c r="E192" s="67"/>
      <c r="F192" s="67"/>
      <c r="G192" s="67"/>
      <c r="H192" s="67"/>
      <c r="I192" s="67"/>
      <c r="J192" s="67"/>
      <c r="K192" s="67"/>
      <c r="L192" s="67"/>
      <c r="M192" s="67"/>
      <c r="N192" s="67"/>
      <c r="O192" s="67"/>
      <c r="P192" s="67"/>
      <c r="Q192" s="67"/>
      <c r="R192" s="67"/>
      <c r="S192" s="67"/>
      <c r="T192" s="67"/>
      <c r="U192" s="67"/>
      <c r="V192" s="68"/>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row>
    <row r="193" spans="2:60" x14ac:dyDescent="0.2">
      <c r="B193" s="67"/>
      <c r="C193" s="67"/>
      <c r="D193" s="67"/>
      <c r="E193" s="67"/>
      <c r="F193" s="67"/>
      <c r="G193" s="67"/>
      <c r="H193" s="67"/>
      <c r="I193" s="67"/>
      <c r="J193" s="67"/>
      <c r="K193" s="67"/>
      <c r="L193" s="67"/>
      <c r="M193" s="67"/>
      <c r="N193" s="67"/>
      <c r="O193" s="67"/>
      <c r="P193" s="67"/>
      <c r="Q193" s="67"/>
      <c r="R193" s="67"/>
      <c r="S193" s="67"/>
      <c r="T193" s="67"/>
      <c r="U193" s="67"/>
      <c r="V193" s="68"/>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row>
    <row r="194" spans="2:60" x14ac:dyDescent="0.2">
      <c r="B194" s="67"/>
      <c r="C194" s="67"/>
      <c r="D194" s="67"/>
      <c r="E194" s="67"/>
      <c r="F194" s="67"/>
      <c r="G194" s="67"/>
      <c r="H194" s="67"/>
      <c r="I194" s="67"/>
      <c r="J194" s="67"/>
      <c r="K194" s="67"/>
      <c r="L194" s="67"/>
      <c r="M194" s="67"/>
      <c r="N194" s="67"/>
      <c r="O194" s="67"/>
      <c r="P194" s="67"/>
      <c r="Q194" s="67"/>
      <c r="R194" s="67"/>
      <c r="S194" s="67"/>
      <c r="T194" s="67"/>
      <c r="U194" s="67"/>
      <c r="V194" s="68"/>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row>
    <row r="195" spans="2:60" x14ac:dyDescent="0.2">
      <c r="B195" s="67"/>
      <c r="C195" s="67"/>
      <c r="D195" s="67"/>
      <c r="E195" s="67"/>
      <c r="F195" s="67"/>
      <c r="G195" s="67"/>
      <c r="H195" s="67"/>
      <c r="I195" s="67"/>
      <c r="J195" s="67"/>
      <c r="K195" s="67"/>
      <c r="L195" s="67"/>
      <c r="M195" s="67"/>
      <c r="N195" s="67"/>
      <c r="O195" s="67"/>
      <c r="P195" s="67"/>
      <c r="Q195" s="67"/>
      <c r="R195" s="67"/>
      <c r="S195" s="67"/>
      <c r="T195" s="67"/>
      <c r="U195" s="67"/>
      <c r="V195" s="68"/>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row>
    <row r="196" spans="2:60" x14ac:dyDescent="0.2">
      <c r="B196" s="67"/>
      <c r="C196" s="67"/>
      <c r="D196" s="67"/>
      <c r="E196" s="67"/>
      <c r="F196" s="67"/>
      <c r="G196" s="67"/>
      <c r="H196" s="67"/>
      <c r="I196" s="67"/>
      <c r="J196" s="67"/>
      <c r="K196" s="67"/>
      <c r="L196" s="67"/>
      <c r="M196" s="67"/>
      <c r="N196" s="67"/>
      <c r="O196" s="67"/>
      <c r="P196" s="67"/>
      <c r="Q196" s="67"/>
      <c r="R196" s="67"/>
      <c r="S196" s="67"/>
      <c r="T196" s="67"/>
      <c r="U196" s="67"/>
      <c r="V196" s="68"/>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row>
  </sheetData>
  <mergeCells count="683">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L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10:D110"/>
    <mergeCell ref="H110:I110"/>
    <mergeCell ref="K110:L110"/>
    <mergeCell ref="P110:Q110"/>
    <mergeCell ref="R110:S110"/>
    <mergeCell ref="T110:U110"/>
    <mergeCell ref="C109:D109"/>
    <mergeCell ref="H109:I109"/>
    <mergeCell ref="K109:L109"/>
    <mergeCell ref="P109:Q109"/>
    <mergeCell ref="R109:S109"/>
    <mergeCell ref="T109:U109"/>
    <mergeCell ref="C112:D112"/>
    <mergeCell ref="H112:I112"/>
    <mergeCell ref="K112:L112"/>
    <mergeCell ref="P112:Q112"/>
    <mergeCell ref="R112:S112"/>
    <mergeCell ref="T112:U112"/>
    <mergeCell ref="C111:D111"/>
    <mergeCell ref="H111:I111"/>
    <mergeCell ref="K111:L111"/>
    <mergeCell ref="P111:Q111"/>
    <mergeCell ref="R111:S111"/>
    <mergeCell ref="T111:U111"/>
    <mergeCell ref="C114:D114"/>
    <mergeCell ref="H114:I114"/>
    <mergeCell ref="K114:L114"/>
    <mergeCell ref="P114:Q114"/>
    <mergeCell ref="R114:S114"/>
    <mergeCell ref="T114:U114"/>
    <mergeCell ref="C113:D113"/>
    <mergeCell ref="H113:I113"/>
    <mergeCell ref="K113:L113"/>
    <mergeCell ref="P113:Q113"/>
    <mergeCell ref="R113:S113"/>
    <mergeCell ref="T113:U113"/>
    <mergeCell ref="C116:D116"/>
    <mergeCell ref="H116:I116"/>
    <mergeCell ref="K116:L116"/>
    <mergeCell ref="P116:Q116"/>
    <mergeCell ref="R116:S116"/>
    <mergeCell ref="T116:U116"/>
    <mergeCell ref="C115:D115"/>
    <mergeCell ref="H115:I115"/>
    <mergeCell ref="K115:L115"/>
    <mergeCell ref="P115:Q115"/>
    <mergeCell ref="R115:S115"/>
    <mergeCell ref="T115:U115"/>
  </mergeCells>
  <phoneticPr fontId="2"/>
  <conditionalFormatting sqref="G46">
    <cfRule type="cellIs" dxfId="37" priority="7" stopIfTrue="1" operator="equal">
      <formula>"買"</formula>
    </cfRule>
    <cfRule type="cellIs" dxfId="36" priority="8" stopIfTrue="1" operator="equal">
      <formula>"売"</formula>
    </cfRule>
  </conditionalFormatting>
  <conditionalFormatting sqref="G11 G14:G45 G47:G116">
    <cfRule type="cellIs" dxfId="35" priority="9" stopIfTrue="1" operator="equal">
      <formula>"買"</formula>
    </cfRule>
    <cfRule type="cellIs" dxfId="34" priority="10" stopIfTrue="1" operator="equal">
      <formula>"売"</formula>
    </cfRule>
  </conditionalFormatting>
  <conditionalFormatting sqref="G12">
    <cfRule type="cellIs" dxfId="33" priority="5" stopIfTrue="1" operator="equal">
      <formula>"買"</formula>
    </cfRule>
    <cfRule type="cellIs" dxfId="32" priority="6" stopIfTrue="1" operator="equal">
      <formula>"売"</formula>
    </cfRule>
  </conditionalFormatting>
  <conditionalFormatting sqref="G13">
    <cfRule type="cellIs" dxfId="31" priority="3" stopIfTrue="1" operator="equal">
      <formula>"買"</formula>
    </cfRule>
    <cfRule type="cellIs" dxfId="30" priority="4" stopIfTrue="1" operator="equal">
      <formula>"売"</formula>
    </cfRule>
  </conditionalFormatting>
  <conditionalFormatting sqref="G9:G10">
    <cfRule type="cellIs" dxfId="29" priority="1" stopIfTrue="1" operator="equal">
      <formula>"買"</formula>
    </cfRule>
    <cfRule type="cellIs" dxfId="28" priority="2" stopIfTrue="1" operator="equal">
      <formula>"売"</formula>
    </cfRule>
  </conditionalFormatting>
  <dataValidations count="1">
    <dataValidation type="list" allowBlank="1" showInputMessage="1" showErrorMessage="1" sqref="G9:G116" xr:uid="{05F436EA-4979-47EA-9D41-DE1E97AD6843}">
      <formula1>"買,売"</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X116"/>
  <sheetViews>
    <sheetView zoomScale="102" zoomScaleNormal="102" workbookViewId="0">
      <pane ySplit="8" topLeftCell="A99" activePane="bottomLeft" state="frozen"/>
      <selection pane="bottomLeft" activeCell="B26" sqref="B26"/>
    </sheetView>
  </sheetViews>
  <sheetFormatPr defaultRowHeight="13.2" x14ac:dyDescent="0.2"/>
  <cols>
    <col min="1" max="1" width="2.88671875" customWidth="1"/>
    <col min="2" max="18" width="6.6640625" customWidth="1"/>
    <col min="22" max="22" width="10.88671875" style="23" hidden="1" customWidth="1"/>
    <col min="23" max="23" width="0" hidden="1" customWidth="1"/>
  </cols>
  <sheetData>
    <row r="2" spans="2:23" x14ac:dyDescent="0.2">
      <c r="B2" s="141" t="s">
        <v>5</v>
      </c>
      <c r="C2" s="141"/>
      <c r="D2" s="143" t="s">
        <v>48</v>
      </c>
      <c r="E2" s="143"/>
      <c r="F2" s="141" t="s">
        <v>6</v>
      </c>
      <c r="G2" s="141"/>
      <c r="H2" s="145" t="s">
        <v>86</v>
      </c>
      <c r="I2" s="145"/>
      <c r="J2" s="141" t="s">
        <v>7</v>
      </c>
      <c r="K2" s="141"/>
      <c r="L2" s="142">
        <v>1000000</v>
      </c>
      <c r="M2" s="143"/>
      <c r="N2" s="141" t="s">
        <v>8</v>
      </c>
      <c r="O2" s="141"/>
      <c r="P2" s="144">
        <f>SUM(L2+D4)</f>
        <v>2102937.0227344115</v>
      </c>
      <c r="Q2" s="145"/>
      <c r="R2" s="1"/>
      <c r="S2" s="1"/>
      <c r="T2" s="1"/>
    </row>
    <row r="3" spans="2:23" ht="57" customHeight="1" x14ac:dyDescent="0.2">
      <c r="B3" s="141" t="s">
        <v>9</v>
      </c>
      <c r="C3" s="141"/>
      <c r="D3" s="146" t="s">
        <v>38</v>
      </c>
      <c r="E3" s="146"/>
      <c r="F3" s="146"/>
      <c r="G3" s="146"/>
      <c r="H3" s="146"/>
      <c r="I3" s="146"/>
      <c r="J3" s="141" t="s">
        <v>10</v>
      </c>
      <c r="K3" s="141"/>
      <c r="L3" s="146" t="s">
        <v>35</v>
      </c>
      <c r="M3" s="147"/>
      <c r="N3" s="147"/>
      <c r="O3" s="147"/>
      <c r="P3" s="147"/>
      <c r="Q3" s="147"/>
      <c r="R3" s="1"/>
      <c r="S3" s="1"/>
    </row>
    <row r="4" spans="2:23" x14ac:dyDescent="0.2">
      <c r="B4" s="141" t="s">
        <v>11</v>
      </c>
      <c r="C4" s="141"/>
      <c r="D4" s="148">
        <f>SUM($R$9:$S$993)</f>
        <v>1102937.0227344115</v>
      </c>
      <c r="E4" s="148"/>
      <c r="F4" s="141" t="s">
        <v>12</v>
      </c>
      <c r="G4" s="141"/>
      <c r="H4" s="149">
        <f>SUM($T$9:$U$108)</f>
        <v>3011.599999999999</v>
      </c>
      <c r="I4" s="145"/>
      <c r="J4" s="150" t="s">
        <v>13</v>
      </c>
      <c r="K4" s="150"/>
      <c r="L4" s="144">
        <f>MAX($C$9:$D$990)-C9</f>
        <v>2221231.8698256039</v>
      </c>
      <c r="M4" s="144"/>
      <c r="N4" s="150" t="s">
        <v>14</v>
      </c>
      <c r="O4" s="150"/>
      <c r="P4" s="148">
        <f>SUMIF(R9:S990,"&lt;0",R9:S990)</f>
        <v>-4939992.1945507824</v>
      </c>
      <c r="Q4" s="148"/>
      <c r="R4" s="1"/>
      <c r="S4" s="1"/>
      <c r="T4" s="1"/>
    </row>
    <row r="5" spans="2:23" x14ac:dyDescent="0.2">
      <c r="B5" s="37" t="s">
        <v>15</v>
      </c>
      <c r="C5" s="2">
        <f>COUNTIF($R$9:$R$990,"&gt;0")</f>
        <v>28</v>
      </c>
      <c r="D5" s="38" t="s">
        <v>16</v>
      </c>
      <c r="E5" s="16">
        <f>COUNTIF($R$9:$R$990,"&lt;0")</f>
        <v>73</v>
      </c>
      <c r="F5" s="38" t="s">
        <v>17</v>
      </c>
      <c r="G5" s="2">
        <f>COUNTIF($R$9:$R$990,"=0")</f>
        <v>0</v>
      </c>
      <c r="H5" s="38" t="s">
        <v>18</v>
      </c>
      <c r="I5" s="3">
        <f>C5/SUM(C5,E5,G5)</f>
        <v>0.27722772277227725</v>
      </c>
      <c r="J5" s="151" t="s">
        <v>19</v>
      </c>
      <c r="K5" s="141"/>
      <c r="L5" s="152">
        <f>MAX(V9:V993)</f>
        <v>3</v>
      </c>
      <c r="M5" s="153"/>
      <c r="N5" s="18" t="s">
        <v>20</v>
      </c>
      <c r="O5" s="9"/>
      <c r="P5" s="152">
        <f>MAX(W9:W993)</f>
        <v>13</v>
      </c>
      <c r="Q5" s="153"/>
      <c r="R5" s="1"/>
      <c r="S5" s="1"/>
      <c r="T5" s="1"/>
    </row>
    <row r="6" spans="2:23" x14ac:dyDescent="0.2">
      <c r="B6" s="11"/>
      <c r="C6" s="14"/>
      <c r="D6" s="15"/>
      <c r="E6" s="12"/>
      <c r="F6" s="11"/>
      <c r="G6" s="12"/>
      <c r="H6" s="11"/>
      <c r="I6" s="17"/>
      <c r="J6" s="11"/>
      <c r="K6" s="11"/>
      <c r="L6" s="12"/>
      <c r="M6" s="12"/>
      <c r="N6" s="13"/>
      <c r="O6" s="13"/>
      <c r="P6" s="10"/>
      <c r="Q6" s="7"/>
      <c r="R6" s="1"/>
      <c r="S6" s="1"/>
      <c r="T6" s="1"/>
    </row>
    <row r="7" spans="2:23" x14ac:dyDescent="0.2">
      <c r="B7" s="154" t="s">
        <v>21</v>
      </c>
      <c r="C7" s="156" t="s">
        <v>22</v>
      </c>
      <c r="D7" s="157"/>
      <c r="E7" s="160" t="s">
        <v>23</v>
      </c>
      <c r="F7" s="161"/>
      <c r="G7" s="161"/>
      <c r="H7" s="161"/>
      <c r="I7" s="162"/>
      <c r="J7" s="163" t="s">
        <v>24</v>
      </c>
      <c r="K7" s="164"/>
      <c r="L7" s="165"/>
      <c r="M7" s="166" t="s">
        <v>25</v>
      </c>
      <c r="N7" s="167" t="s">
        <v>26</v>
      </c>
      <c r="O7" s="168"/>
      <c r="P7" s="168"/>
      <c r="Q7" s="169"/>
      <c r="R7" s="170" t="s">
        <v>27</v>
      </c>
      <c r="S7" s="170"/>
      <c r="T7" s="170"/>
      <c r="U7" s="170"/>
    </row>
    <row r="8" spans="2:23" x14ac:dyDescent="0.2">
      <c r="B8" s="155"/>
      <c r="C8" s="158"/>
      <c r="D8" s="159"/>
      <c r="E8" s="19" t="s">
        <v>28</v>
      </c>
      <c r="F8" s="19" t="s">
        <v>29</v>
      </c>
      <c r="G8" s="19" t="s">
        <v>30</v>
      </c>
      <c r="H8" s="171" t="s">
        <v>31</v>
      </c>
      <c r="I8" s="162"/>
      <c r="J8" s="4" t="s">
        <v>32</v>
      </c>
      <c r="K8" s="172" t="s">
        <v>33</v>
      </c>
      <c r="L8" s="165"/>
      <c r="M8" s="166"/>
      <c r="N8" s="5" t="s">
        <v>28</v>
      </c>
      <c r="O8" s="5" t="s">
        <v>29</v>
      </c>
      <c r="P8" s="173" t="s">
        <v>31</v>
      </c>
      <c r="Q8" s="169"/>
      <c r="R8" s="170" t="s">
        <v>34</v>
      </c>
      <c r="S8" s="170"/>
      <c r="T8" s="170" t="s">
        <v>32</v>
      </c>
      <c r="U8" s="170"/>
    </row>
    <row r="9" spans="2:23" x14ac:dyDescent="0.2">
      <c r="B9" s="36">
        <v>1</v>
      </c>
      <c r="C9" s="174">
        <v>1000000</v>
      </c>
      <c r="D9" s="174"/>
      <c r="E9" s="36">
        <v>2000</v>
      </c>
      <c r="F9" s="8">
        <v>43166</v>
      </c>
      <c r="G9" s="36" t="s">
        <v>3</v>
      </c>
      <c r="H9" s="175">
        <v>0.95720000000000005</v>
      </c>
      <c r="I9" s="175"/>
      <c r="J9" s="36">
        <v>101</v>
      </c>
      <c r="K9" s="174">
        <f>IF(J9="","",C9*0.03)</f>
        <v>30000</v>
      </c>
      <c r="L9" s="174"/>
      <c r="M9" s="6">
        <f>IF(J9="","",(K9/J9)/LOOKUP(RIGHT($D$2,3),定数!$A$6:$A$13,定数!$B$6:$B$13))</f>
        <v>2.4752475247524752</v>
      </c>
      <c r="N9" s="36">
        <v>2000</v>
      </c>
      <c r="O9" s="8">
        <v>43168</v>
      </c>
      <c r="P9" s="175">
        <v>0.96730000000000005</v>
      </c>
      <c r="Q9" s="175"/>
      <c r="R9" s="176">
        <f>IF(P9="","",T9*M9*LOOKUP(RIGHT($D$2,3),定数!$A$6:$A$13,定数!$B$6:$B$13))</f>
        <v>-29999.999999999989</v>
      </c>
      <c r="S9" s="176"/>
      <c r="T9" s="177">
        <f>IF(P9="","",IF(G9="買",(P9-H9),(H9-P9))*IF(RIGHT($D$2,3)="JPY",100,10000))</f>
        <v>-100.99999999999997</v>
      </c>
      <c r="U9" s="177"/>
      <c r="V9" s="40">
        <f>IF(T9&lt;&gt;"",IF(T9&gt;0,1+V8,0),"")</f>
        <v>0</v>
      </c>
      <c r="W9">
        <f>IF(T9&lt;&gt;"",IF(T9&lt;0,1+W8,0),"")</f>
        <v>1</v>
      </c>
    </row>
    <row r="10" spans="2:23" x14ac:dyDescent="0.2">
      <c r="B10" s="36">
        <v>2</v>
      </c>
      <c r="C10" s="174">
        <f t="shared" ref="C10:C73" si="0">IF(R9="","",C9+R9)</f>
        <v>970000</v>
      </c>
      <c r="D10" s="174"/>
      <c r="E10" s="36">
        <v>2000</v>
      </c>
      <c r="F10" s="8">
        <v>43264</v>
      </c>
      <c r="G10" s="36" t="s">
        <v>4</v>
      </c>
      <c r="H10" s="175">
        <v>0.95709999999999995</v>
      </c>
      <c r="I10" s="175"/>
      <c r="J10" s="39">
        <v>311.5</v>
      </c>
      <c r="K10" s="178">
        <f>IF(J10="","",C10*0.03)</f>
        <v>29100</v>
      </c>
      <c r="L10" s="179"/>
      <c r="M10" s="6">
        <f>IF(J10="","",(K10/J10)/LOOKUP(RIGHT($D$2,3),定数!$A$6:$A$13,定数!$B$6:$B$13))</f>
        <v>0.7784911717495987</v>
      </c>
      <c r="N10" s="36">
        <v>2000</v>
      </c>
      <c r="O10" s="8">
        <v>43272</v>
      </c>
      <c r="P10" s="175">
        <v>0.94950000000000001</v>
      </c>
      <c r="Q10" s="175"/>
      <c r="R10" s="176">
        <f>IF(P10="","",T10*M10*LOOKUP(RIGHT($D$2,3),定数!$A$6:$A$13,定数!$B$6:$B$13))</f>
        <v>-7099.8394863562844</v>
      </c>
      <c r="S10" s="176"/>
      <c r="T10" s="177">
        <f>IF(P10="","",IF(G10="買",(P10-H10),(H10-P10))*IF(RIGHT($D$2,3)="JPY",100,10000))</f>
        <v>-75.999999999999403</v>
      </c>
      <c r="U10" s="177"/>
      <c r="V10" s="23">
        <f>IF(T10&lt;&gt;"",IF(T10&gt;0,1+V9,0),"")</f>
        <v>0</v>
      </c>
      <c r="W10">
        <f t="shared" ref="W10:W73" si="1">IF(T10&lt;&gt;"",IF(T10&lt;0,1+W9,0),"")</f>
        <v>2</v>
      </c>
    </row>
    <row r="11" spans="2:23" x14ac:dyDescent="0.2">
      <c r="B11" s="36">
        <v>3</v>
      </c>
      <c r="C11" s="174">
        <f t="shared" si="0"/>
        <v>962900.16051364376</v>
      </c>
      <c r="D11" s="174"/>
      <c r="E11" s="39">
        <v>2000</v>
      </c>
      <c r="F11" s="8">
        <v>43284</v>
      </c>
      <c r="G11" s="36" t="s">
        <v>3</v>
      </c>
      <c r="H11" s="175">
        <v>0.95089999999999997</v>
      </c>
      <c r="I11" s="175"/>
      <c r="J11" s="39">
        <v>95</v>
      </c>
      <c r="K11" s="178">
        <f t="shared" ref="K11:K73" si="2">IF(J11="","",C11*0.03)</f>
        <v>28887.004815409313</v>
      </c>
      <c r="L11" s="179"/>
      <c r="M11" s="6">
        <f>IF(J11="","",(K11/J11)/LOOKUP(RIGHT($D$2,3),定数!$A$6:$A$13,定数!$B$6:$B$13))</f>
        <v>2.5339477908253785</v>
      </c>
      <c r="N11" s="39">
        <v>2000</v>
      </c>
      <c r="O11" s="8">
        <v>43306</v>
      </c>
      <c r="P11" s="175">
        <v>0.94020000000000004</v>
      </c>
      <c r="Q11" s="175"/>
      <c r="R11" s="176">
        <f>IF(P11="","",T11*M11*LOOKUP(RIGHT($D$2,3),定数!$A$6:$A$13,定数!$B$6:$B$13))</f>
        <v>32535.889634197651</v>
      </c>
      <c r="S11" s="176"/>
      <c r="T11" s="177">
        <f>IF(P11="","",IF(G11="買",(P11-H11),(H11-P11))*IF(RIGHT($D$2,3)="JPY",100,10000))</f>
        <v>106.99999999999932</v>
      </c>
      <c r="U11" s="177"/>
      <c r="V11" s="23">
        <f>IF(T11&lt;&gt;"",IF(T11&gt;0,1+V10,0),"")</f>
        <v>1</v>
      </c>
      <c r="W11">
        <f t="shared" si="1"/>
        <v>0</v>
      </c>
    </row>
    <row r="12" spans="2:23" x14ac:dyDescent="0.2">
      <c r="B12" s="36">
        <v>4</v>
      </c>
      <c r="C12" s="174">
        <f t="shared" si="0"/>
        <v>995436.05014784145</v>
      </c>
      <c r="D12" s="174"/>
      <c r="E12" s="39">
        <v>2000</v>
      </c>
      <c r="F12" s="8">
        <v>43454</v>
      </c>
      <c r="G12" s="39" t="s">
        <v>4</v>
      </c>
      <c r="H12" s="175">
        <v>0.89880000000000004</v>
      </c>
      <c r="I12" s="175"/>
      <c r="J12" s="39">
        <v>108</v>
      </c>
      <c r="K12" s="178">
        <f t="shared" si="2"/>
        <v>29863.081504435242</v>
      </c>
      <c r="L12" s="179"/>
      <c r="M12" s="6">
        <f>IF(J12="","",(K12/J12)/LOOKUP(RIGHT($D$2,3),定数!$A$6:$A$13,定数!$B$6:$B$13))</f>
        <v>2.3042501160829665</v>
      </c>
      <c r="N12" s="39">
        <v>2001</v>
      </c>
      <c r="O12" s="8">
        <v>43117</v>
      </c>
      <c r="P12" s="175">
        <v>0.93610000000000004</v>
      </c>
      <c r="Q12" s="175"/>
      <c r="R12" s="176">
        <f>IF(P12="","",T12*M12*LOOKUP(RIGHT($D$2,3),定数!$A$6:$A$13,定数!$B$6:$B$13))</f>
        <v>103138.23519587358</v>
      </c>
      <c r="S12" s="176"/>
      <c r="T12" s="177">
        <f t="shared" ref="T12:T75" si="3">IF(P12="","",IF(G12="買",(P12-H12),(H12-P12))*IF(RIGHT($D$2,3)="JPY",100,10000))</f>
        <v>373</v>
      </c>
      <c r="U12" s="177"/>
      <c r="V12" s="23">
        <f>IF(T12&lt;&gt;"",IF(T12&gt;0,1+V11,0),"")</f>
        <v>2</v>
      </c>
      <c r="W12">
        <f t="shared" si="1"/>
        <v>0</v>
      </c>
    </row>
    <row r="13" spans="2:23" x14ac:dyDescent="0.2">
      <c r="B13" s="36">
        <v>5</v>
      </c>
      <c r="C13" s="174">
        <f t="shared" si="0"/>
        <v>1098574.285343715</v>
      </c>
      <c r="D13" s="174"/>
      <c r="E13" s="39">
        <v>2001</v>
      </c>
      <c r="F13" s="8">
        <v>43139</v>
      </c>
      <c r="G13" s="39" t="s">
        <v>3</v>
      </c>
      <c r="H13" s="175">
        <v>0.92569999999999997</v>
      </c>
      <c r="I13" s="175"/>
      <c r="J13" s="39">
        <v>94</v>
      </c>
      <c r="K13" s="178">
        <f t="shared" si="2"/>
        <v>32957.228560311451</v>
      </c>
      <c r="L13" s="179"/>
      <c r="M13" s="6">
        <f>IF(J13="","",(K13/J13)/LOOKUP(RIGHT($D$2,3),定数!$A$6:$A$13,定数!$B$6:$B$13))</f>
        <v>2.9217401205949871</v>
      </c>
      <c r="N13" s="39">
        <v>2001</v>
      </c>
      <c r="O13" s="8">
        <v>43159</v>
      </c>
      <c r="P13" s="175">
        <v>0.92420000000000002</v>
      </c>
      <c r="Q13" s="175"/>
      <c r="R13" s="176">
        <f>IF(P13="","",T13*M13*LOOKUP(RIGHT($D$2,3),定数!$A$6:$A$13,定数!$B$6:$B$13))</f>
        <v>5259.1322170707872</v>
      </c>
      <c r="S13" s="176"/>
      <c r="T13" s="177">
        <f t="shared" si="3"/>
        <v>14.999999999999458</v>
      </c>
      <c r="U13" s="177"/>
      <c r="V13" s="23">
        <f t="shared" ref="V13:V22" si="4">IF(T13&lt;&gt;"",IF(T13&gt;0,1+V12,0),"")</f>
        <v>3</v>
      </c>
      <c r="W13">
        <f t="shared" si="1"/>
        <v>0</v>
      </c>
    </row>
    <row r="14" spans="2:23" x14ac:dyDescent="0.2">
      <c r="B14" s="36">
        <v>6</v>
      </c>
      <c r="C14" s="174">
        <f t="shared" si="0"/>
        <v>1103833.4175607858</v>
      </c>
      <c r="D14" s="174"/>
      <c r="E14" s="39">
        <v>2001</v>
      </c>
      <c r="F14" s="8">
        <v>43154</v>
      </c>
      <c r="G14" s="36" t="s">
        <v>3</v>
      </c>
      <c r="H14" s="175">
        <v>0.90559999999999996</v>
      </c>
      <c r="I14" s="175"/>
      <c r="J14" s="39">
        <v>129</v>
      </c>
      <c r="K14" s="178">
        <f t="shared" si="2"/>
        <v>33115.002526823569</v>
      </c>
      <c r="L14" s="179"/>
      <c r="M14" s="6">
        <f>IF(J14="","",(K14/J14)/LOOKUP(RIGHT($D$2,3),定数!$A$6:$A$13,定数!$B$6:$B$13))</f>
        <v>2.1392120495364062</v>
      </c>
      <c r="N14" s="39">
        <v>2001</v>
      </c>
      <c r="O14" s="8">
        <v>43154</v>
      </c>
      <c r="P14" s="175">
        <v>0.91849999999999998</v>
      </c>
      <c r="Q14" s="175"/>
      <c r="R14" s="176">
        <f>IF(P14="","",T14*M14*LOOKUP(RIGHT($D$2,3),定数!$A$6:$A$13,定数!$B$6:$B$13))</f>
        <v>-33115.00252682362</v>
      </c>
      <c r="S14" s="176"/>
      <c r="T14" s="177">
        <f t="shared" si="3"/>
        <v>-129.00000000000023</v>
      </c>
      <c r="U14" s="177"/>
      <c r="V14" s="23">
        <f t="shared" si="4"/>
        <v>0</v>
      </c>
      <c r="W14">
        <f t="shared" si="1"/>
        <v>1</v>
      </c>
    </row>
    <row r="15" spans="2:23" x14ac:dyDescent="0.2">
      <c r="B15" s="36">
        <v>7</v>
      </c>
      <c r="C15" s="174">
        <f t="shared" si="0"/>
        <v>1070718.4150339621</v>
      </c>
      <c r="D15" s="174"/>
      <c r="E15" s="39">
        <v>2001</v>
      </c>
      <c r="F15" s="8">
        <v>43227</v>
      </c>
      <c r="G15" s="36" t="s">
        <v>3</v>
      </c>
      <c r="H15" s="175">
        <v>0.88980000000000004</v>
      </c>
      <c r="I15" s="175"/>
      <c r="J15" s="39">
        <v>112</v>
      </c>
      <c r="K15" s="178">
        <f t="shared" si="2"/>
        <v>32121.552451018862</v>
      </c>
      <c r="L15" s="179"/>
      <c r="M15" s="6">
        <f>IF(J15="","",(K15/J15)/LOOKUP(RIGHT($D$2,3),定数!$A$6:$A$13,定数!$B$6:$B$13))</f>
        <v>2.3899964621293797</v>
      </c>
      <c r="N15" s="39">
        <v>2001</v>
      </c>
      <c r="O15" s="8">
        <v>43264</v>
      </c>
      <c r="P15" s="175">
        <v>0.85499999999999998</v>
      </c>
      <c r="Q15" s="175"/>
      <c r="R15" s="176">
        <f>IF(P15="","",T15*M15*LOOKUP(RIGHT($D$2,3),定数!$A$6:$A$13,定数!$B$6:$B$13))</f>
        <v>99806.252258523047</v>
      </c>
      <c r="S15" s="176"/>
      <c r="T15" s="177">
        <f t="shared" si="3"/>
        <v>348.00000000000051</v>
      </c>
      <c r="U15" s="177"/>
      <c r="V15" s="23">
        <f t="shared" si="4"/>
        <v>1</v>
      </c>
      <c r="W15">
        <f t="shared" si="1"/>
        <v>0</v>
      </c>
    </row>
    <row r="16" spans="2:23" x14ac:dyDescent="0.2">
      <c r="B16" s="36">
        <v>8</v>
      </c>
      <c r="C16" s="174">
        <f t="shared" si="0"/>
        <v>1170524.6672924852</v>
      </c>
      <c r="D16" s="174"/>
      <c r="E16" s="39">
        <v>2001</v>
      </c>
      <c r="F16" s="8">
        <v>43312</v>
      </c>
      <c r="G16" s="36" t="s">
        <v>4</v>
      </c>
      <c r="H16" s="175">
        <v>0.88090000000000002</v>
      </c>
      <c r="I16" s="175"/>
      <c r="J16" s="36">
        <v>89</v>
      </c>
      <c r="K16" s="178">
        <f t="shared" si="2"/>
        <v>35115.740018774559</v>
      </c>
      <c r="L16" s="179"/>
      <c r="M16" s="6">
        <f>IF(J16="","",(K16/J16)/LOOKUP(RIGHT($D$2,3),定数!$A$6:$A$13,定数!$B$6:$B$13))</f>
        <v>3.2879906384620372</v>
      </c>
      <c r="N16" s="36">
        <v>2001</v>
      </c>
      <c r="O16" s="8">
        <v>43336</v>
      </c>
      <c r="P16" s="175">
        <v>0.90910000000000002</v>
      </c>
      <c r="Q16" s="175"/>
      <c r="R16" s="176">
        <f>IF(P16="","",T16*M16*LOOKUP(RIGHT($D$2,3),定数!$A$6:$A$13,定数!$B$6:$B$13))</f>
        <v>111265.60320555534</v>
      </c>
      <c r="S16" s="176"/>
      <c r="T16" s="177">
        <f t="shared" si="3"/>
        <v>282</v>
      </c>
      <c r="U16" s="177"/>
      <c r="V16" s="23">
        <f t="shared" si="4"/>
        <v>2</v>
      </c>
      <c r="W16">
        <f t="shared" si="1"/>
        <v>0</v>
      </c>
    </row>
    <row r="17" spans="2:23" x14ac:dyDescent="0.2">
      <c r="B17" s="36">
        <v>9</v>
      </c>
      <c r="C17" s="174">
        <f t="shared" si="0"/>
        <v>1281790.2704980406</v>
      </c>
      <c r="D17" s="174"/>
      <c r="E17" s="36">
        <v>2001</v>
      </c>
      <c r="F17" s="8">
        <v>43381</v>
      </c>
      <c r="G17" s="36" t="s">
        <v>4</v>
      </c>
      <c r="H17" s="175">
        <v>0.92110000000000003</v>
      </c>
      <c r="I17" s="175"/>
      <c r="J17" s="36">
        <v>56</v>
      </c>
      <c r="K17" s="178">
        <f t="shared" si="2"/>
        <v>38453.708114941219</v>
      </c>
      <c r="L17" s="179"/>
      <c r="M17" s="6">
        <f>IF(J17="","",(K17/J17)/LOOKUP(RIGHT($D$2,3),定数!$A$6:$A$13,定数!$B$6:$B$13))</f>
        <v>5.7222779932948242</v>
      </c>
      <c r="N17" s="36">
        <v>2001</v>
      </c>
      <c r="O17" s="8">
        <v>43382</v>
      </c>
      <c r="P17" s="175">
        <v>0.91549999999999998</v>
      </c>
      <c r="Q17" s="175"/>
      <c r="R17" s="176">
        <f>IF(P17="","",T17*M17*LOOKUP(RIGHT($D$2,3),定数!$A$6:$A$13,定数!$B$6:$B$13))</f>
        <v>-38453.708114941561</v>
      </c>
      <c r="S17" s="176"/>
      <c r="T17" s="177">
        <f t="shared" si="3"/>
        <v>-56.000000000000497</v>
      </c>
      <c r="U17" s="177"/>
      <c r="V17" s="23">
        <f t="shared" si="4"/>
        <v>0</v>
      </c>
      <c r="W17">
        <f t="shared" si="1"/>
        <v>1</v>
      </c>
    </row>
    <row r="18" spans="2:23" x14ac:dyDescent="0.2">
      <c r="B18" s="36">
        <v>10</v>
      </c>
      <c r="C18" s="174">
        <f t="shared" si="0"/>
        <v>1243336.562383099</v>
      </c>
      <c r="D18" s="174"/>
      <c r="E18" s="36">
        <v>2001</v>
      </c>
      <c r="F18" s="8">
        <v>43410</v>
      </c>
      <c r="G18" s="36" t="s">
        <v>3</v>
      </c>
      <c r="H18" s="175">
        <v>0.89410000000000001</v>
      </c>
      <c r="I18" s="175"/>
      <c r="J18" s="36">
        <v>63</v>
      </c>
      <c r="K18" s="178">
        <f t="shared" si="2"/>
        <v>37300.09687149297</v>
      </c>
      <c r="L18" s="179"/>
      <c r="M18" s="6">
        <f>IF(J18="","",(K18/J18)/LOOKUP(RIGHT($D$2,3),定数!$A$6:$A$13,定数!$B$6:$B$13))</f>
        <v>4.9338752475519803</v>
      </c>
      <c r="N18" s="36">
        <v>2001</v>
      </c>
      <c r="O18" s="8">
        <v>43411</v>
      </c>
      <c r="P18" s="175">
        <v>0.90039999999999998</v>
      </c>
      <c r="Q18" s="175"/>
      <c r="R18" s="176">
        <f>IF(P18="","",T18*M18*LOOKUP(RIGHT($D$2,3),定数!$A$6:$A$13,定数!$B$6:$B$13))</f>
        <v>-37300.096871492802</v>
      </c>
      <c r="S18" s="176"/>
      <c r="T18" s="177">
        <f t="shared" si="3"/>
        <v>-62.999999999999723</v>
      </c>
      <c r="U18" s="177"/>
      <c r="V18" s="23">
        <f t="shared" si="4"/>
        <v>0</v>
      </c>
      <c r="W18">
        <f t="shared" si="1"/>
        <v>2</v>
      </c>
    </row>
    <row r="19" spans="2:23" x14ac:dyDescent="0.2">
      <c r="B19" s="36">
        <v>11</v>
      </c>
      <c r="C19" s="174">
        <f t="shared" si="0"/>
        <v>1206036.4655116061</v>
      </c>
      <c r="D19" s="174"/>
      <c r="E19" s="36">
        <v>2001</v>
      </c>
      <c r="F19" s="8">
        <v>43412</v>
      </c>
      <c r="G19" s="36" t="s">
        <v>3</v>
      </c>
      <c r="H19" s="175">
        <v>0.89359999999999995</v>
      </c>
      <c r="I19" s="175"/>
      <c r="J19" s="36">
        <v>114</v>
      </c>
      <c r="K19" s="178">
        <f t="shared" si="2"/>
        <v>36181.093965348184</v>
      </c>
      <c r="L19" s="179"/>
      <c r="M19" s="6">
        <f>IF(J19="","",(K19/J19)/LOOKUP(RIGHT($D$2,3),定数!$A$6:$A$13,定数!$B$6:$B$13))</f>
        <v>2.6448168103324696</v>
      </c>
      <c r="N19" s="36">
        <v>2001</v>
      </c>
      <c r="O19" s="8">
        <v>43432</v>
      </c>
      <c r="P19" s="175">
        <v>0.88680000000000003</v>
      </c>
      <c r="Q19" s="175"/>
      <c r="R19" s="176">
        <f>IF(P19="","",T19*M19*LOOKUP(RIGHT($D$2,3),定数!$A$6:$A$13,定数!$B$6:$B$13))</f>
        <v>21581.70517231269</v>
      </c>
      <c r="S19" s="176"/>
      <c r="T19" s="177">
        <f t="shared" si="3"/>
        <v>67.999999999999176</v>
      </c>
      <c r="U19" s="177"/>
      <c r="V19" s="23">
        <f t="shared" si="4"/>
        <v>1</v>
      </c>
      <c r="W19">
        <f t="shared" si="1"/>
        <v>0</v>
      </c>
    </row>
    <row r="20" spans="2:23" x14ac:dyDescent="0.2">
      <c r="B20" s="36">
        <v>12</v>
      </c>
      <c r="C20" s="174">
        <f t="shared" si="0"/>
        <v>1227618.1706839188</v>
      </c>
      <c r="D20" s="174"/>
      <c r="E20" s="36">
        <v>2002</v>
      </c>
      <c r="F20" s="8">
        <v>43150</v>
      </c>
      <c r="G20" s="36" t="s">
        <v>4</v>
      </c>
      <c r="H20" s="175">
        <v>0.875</v>
      </c>
      <c r="I20" s="175"/>
      <c r="J20" s="36">
        <v>71</v>
      </c>
      <c r="K20" s="178">
        <f t="shared" si="2"/>
        <v>36828.545120517563</v>
      </c>
      <c r="L20" s="179"/>
      <c r="M20" s="6">
        <f>IF(J20="","",(K20/J20)/LOOKUP(RIGHT($D$2,3),定数!$A$6:$A$13,定数!$B$6:$B$13))</f>
        <v>4.3225991925490099</v>
      </c>
      <c r="N20" s="36">
        <v>2002</v>
      </c>
      <c r="O20" s="8">
        <v>43150</v>
      </c>
      <c r="P20" s="175">
        <v>0.8679</v>
      </c>
      <c r="Q20" s="175"/>
      <c r="R20" s="176">
        <f>IF(P20="","",T20*M20*LOOKUP(RIGHT($D$2,3),定数!$A$6:$A$13,定数!$B$6:$B$13))</f>
        <v>-36828.545120517541</v>
      </c>
      <c r="S20" s="176"/>
      <c r="T20" s="177">
        <f t="shared" si="3"/>
        <v>-70.999999999999957</v>
      </c>
      <c r="U20" s="177"/>
      <c r="V20" s="23">
        <f t="shared" si="4"/>
        <v>0</v>
      </c>
      <c r="W20">
        <f t="shared" si="1"/>
        <v>1</v>
      </c>
    </row>
    <row r="21" spans="2:23" x14ac:dyDescent="0.2">
      <c r="B21" s="36">
        <v>13</v>
      </c>
      <c r="C21" s="174">
        <f t="shared" si="0"/>
        <v>1190789.6255634013</v>
      </c>
      <c r="D21" s="174"/>
      <c r="E21" s="36">
        <v>2002</v>
      </c>
      <c r="F21" s="8">
        <v>43172</v>
      </c>
      <c r="G21" s="36" t="s">
        <v>4</v>
      </c>
      <c r="H21" s="175">
        <v>0.87690000000000001</v>
      </c>
      <c r="I21" s="175"/>
      <c r="J21" s="36">
        <v>67</v>
      </c>
      <c r="K21" s="178">
        <f t="shared" si="2"/>
        <v>35723.688766902036</v>
      </c>
      <c r="L21" s="179"/>
      <c r="M21" s="6">
        <f>IF(J21="","",(K21/J21)/LOOKUP(RIGHT($D$2,3),定数!$A$6:$A$13,定数!$B$6:$B$13))</f>
        <v>4.4432448715052288</v>
      </c>
      <c r="N21" s="36">
        <v>2002</v>
      </c>
      <c r="O21" s="8">
        <v>43181</v>
      </c>
      <c r="P21" s="175">
        <v>0.87949999999999995</v>
      </c>
      <c r="Q21" s="175"/>
      <c r="R21" s="176">
        <f>IF(P21="","",T21*M21*LOOKUP(RIGHT($D$2,3),定数!$A$6:$A$13,定数!$B$6:$B$13))</f>
        <v>13862.92399909597</v>
      </c>
      <c r="S21" s="176"/>
      <c r="T21" s="177">
        <f t="shared" si="3"/>
        <v>25.999999999999357</v>
      </c>
      <c r="U21" s="177"/>
      <c r="V21" s="23">
        <f t="shared" si="4"/>
        <v>1</v>
      </c>
      <c r="W21">
        <f t="shared" si="1"/>
        <v>0</v>
      </c>
    </row>
    <row r="22" spans="2:23" x14ac:dyDescent="0.2">
      <c r="B22" s="36">
        <v>14</v>
      </c>
      <c r="C22" s="174">
        <f t="shared" si="0"/>
        <v>1204652.5495624973</v>
      </c>
      <c r="D22" s="174"/>
      <c r="E22" s="36">
        <v>2002</v>
      </c>
      <c r="F22" s="8">
        <v>43202</v>
      </c>
      <c r="G22" s="36" t="s">
        <v>4</v>
      </c>
      <c r="H22" s="175">
        <v>0.8821</v>
      </c>
      <c r="I22" s="175"/>
      <c r="J22" s="36">
        <v>48</v>
      </c>
      <c r="K22" s="178">
        <f t="shared" si="2"/>
        <v>36139.576486874917</v>
      </c>
      <c r="L22" s="179"/>
      <c r="M22" s="6">
        <f>IF(J22="","",(K22/J22)/LOOKUP(RIGHT($D$2,3),定数!$A$6:$A$13,定数!$B$6:$B$13))</f>
        <v>6.2742320289713396</v>
      </c>
      <c r="N22" s="36">
        <v>2002</v>
      </c>
      <c r="O22" s="8">
        <v>43234</v>
      </c>
      <c r="P22" s="175">
        <v>0.90349999999999997</v>
      </c>
      <c r="Q22" s="175"/>
      <c r="R22" s="176">
        <f>IF(P22="","",T22*M22*LOOKUP(RIGHT($D$2,3),定数!$A$6:$A$13,定数!$B$6:$B$13))</f>
        <v>161122.27850398381</v>
      </c>
      <c r="S22" s="176"/>
      <c r="T22" s="177">
        <f t="shared" si="3"/>
        <v>213.99999999999974</v>
      </c>
      <c r="U22" s="177"/>
      <c r="V22" s="23">
        <f t="shared" si="4"/>
        <v>2</v>
      </c>
      <c r="W22">
        <f t="shared" si="1"/>
        <v>0</v>
      </c>
    </row>
    <row r="23" spans="2:23" x14ac:dyDescent="0.2">
      <c r="B23" s="36">
        <v>15</v>
      </c>
      <c r="C23" s="174">
        <f t="shared" si="0"/>
        <v>1365774.828066481</v>
      </c>
      <c r="D23" s="174"/>
      <c r="E23" s="36">
        <v>2002</v>
      </c>
      <c r="F23" s="8">
        <v>43237</v>
      </c>
      <c r="G23" s="36" t="s">
        <v>4</v>
      </c>
      <c r="H23" s="175">
        <v>0.91449999999999998</v>
      </c>
      <c r="I23" s="175"/>
      <c r="J23" s="36">
        <v>61</v>
      </c>
      <c r="K23" s="178">
        <f t="shared" si="2"/>
        <v>40973.244841994427</v>
      </c>
      <c r="L23" s="179"/>
      <c r="M23" s="6">
        <f>IF(J23="","",(K23/J23)/LOOKUP(RIGHT($D$2,3),定数!$A$6:$A$13,定数!$B$6:$B$13))</f>
        <v>5.5974378199445933</v>
      </c>
      <c r="N23" s="36">
        <v>2002</v>
      </c>
      <c r="O23" s="8">
        <v>43284</v>
      </c>
      <c r="P23" s="175">
        <v>0.97850000000000004</v>
      </c>
      <c r="Q23" s="175"/>
      <c r="R23" s="176">
        <f>IF(P23="","",T23*M23*LOOKUP(RIGHT($D$2,3),定数!$A$6:$A$13,定数!$B$6:$B$13))</f>
        <v>429883.22457174514</v>
      </c>
      <c r="S23" s="176"/>
      <c r="T23" s="177">
        <f t="shared" si="3"/>
        <v>640.00000000000057</v>
      </c>
      <c r="U23" s="177"/>
      <c r="V23" t="str">
        <f t="shared" ref="V23:V77" si="5">IF(S23&lt;&gt;"",IF(S23&lt;0,1+V22,0),"")</f>
        <v/>
      </c>
      <c r="W23">
        <f t="shared" si="1"/>
        <v>0</v>
      </c>
    </row>
    <row r="24" spans="2:23" x14ac:dyDescent="0.2">
      <c r="B24" s="36">
        <v>16</v>
      </c>
      <c r="C24" s="174">
        <f t="shared" si="0"/>
        <v>1795658.0526382262</v>
      </c>
      <c r="D24" s="174"/>
      <c r="E24" s="36">
        <v>2002</v>
      </c>
      <c r="F24" s="8">
        <v>43341</v>
      </c>
      <c r="G24" s="36" t="s">
        <v>4</v>
      </c>
      <c r="H24" s="175">
        <v>0.98350000000000004</v>
      </c>
      <c r="I24" s="175"/>
      <c r="J24" s="36">
        <v>63</v>
      </c>
      <c r="K24" s="178">
        <f t="shared" si="2"/>
        <v>53869.741579146787</v>
      </c>
      <c r="L24" s="179"/>
      <c r="M24" s="6">
        <f>IF(J24="","",(K24/J24)/LOOKUP(RIGHT($D$2,3),定数!$A$6:$A$13,定数!$B$6:$B$13))</f>
        <v>7.1256271930088344</v>
      </c>
      <c r="N24" s="36">
        <v>2002</v>
      </c>
      <c r="O24" s="8">
        <v>43352</v>
      </c>
      <c r="P24" s="175">
        <v>0.97960000000000003</v>
      </c>
      <c r="Q24" s="175"/>
      <c r="R24" s="176">
        <f>IF(P24="","",T24*M24*LOOKUP(RIGHT($D$2,3),定数!$A$6:$A$13,定数!$B$6:$B$13))</f>
        <v>-33347.93526328147</v>
      </c>
      <c r="S24" s="176"/>
      <c r="T24" s="177">
        <f t="shared" si="3"/>
        <v>-39.000000000000142</v>
      </c>
      <c r="U24" s="177"/>
      <c r="V24" t="str">
        <f t="shared" si="5"/>
        <v/>
      </c>
      <c r="W24">
        <f t="shared" si="1"/>
        <v>1</v>
      </c>
    </row>
    <row r="25" spans="2:23" x14ac:dyDescent="0.2">
      <c r="B25" s="36">
        <v>17</v>
      </c>
      <c r="C25" s="174">
        <f t="shared" si="0"/>
        <v>1762310.1173749447</v>
      </c>
      <c r="D25" s="174"/>
      <c r="E25" s="36">
        <v>2002</v>
      </c>
      <c r="F25" s="8">
        <v>43454</v>
      </c>
      <c r="G25" s="36" t="s">
        <v>4</v>
      </c>
      <c r="H25" s="175">
        <v>1.0290999999999999</v>
      </c>
      <c r="I25" s="175"/>
      <c r="J25" s="36">
        <v>85</v>
      </c>
      <c r="K25" s="178">
        <f t="shared" si="2"/>
        <v>52869.303521248337</v>
      </c>
      <c r="L25" s="179"/>
      <c r="M25" s="6">
        <f>IF(J25="","",(K25/J25)/LOOKUP(RIGHT($D$2,3),定数!$A$6:$A$13,定数!$B$6:$B$13))</f>
        <v>5.1832650511027785</v>
      </c>
      <c r="N25" s="36">
        <v>2003</v>
      </c>
      <c r="O25" s="8">
        <v>43142</v>
      </c>
      <c r="P25" s="175">
        <v>1.069</v>
      </c>
      <c r="Q25" s="175"/>
      <c r="R25" s="176">
        <f>IF(P25="","",T25*M25*LOOKUP(RIGHT($D$2,3),定数!$A$6:$A$13,定数!$B$6:$B$13))</f>
        <v>248174.7306468013</v>
      </c>
      <c r="S25" s="176"/>
      <c r="T25" s="177">
        <f t="shared" si="3"/>
        <v>399.00000000000045</v>
      </c>
      <c r="U25" s="177"/>
      <c r="V25" t="str">
        <f t="shared" si="5"/>
        <v/>
      </c>
      <c r="W25">
        <f t="shared" si="1"/>
        <v>0</v>
      </c>
    </row>
    <row r="26" spans="2:23" x14ac:dyDescent="0.2">
      <c r="B26" s="36">
        <v>18</v>
      </c>
      <c r="C26" s="174">
        <f t="shared" si="0"/>
        <v>2010484.8480217461</v>
      </c>
      <c r="D26" s="174"/>
      <c r="E26" s="36">
        <v>2003</v>
      </c>
      <c r="F26" s="8">
        <v>43204</v>
      </c>
      <c r="G26" s="36" t="s">
        <v>4</v>
      </c>
      <c r="H26" s="175">
        <v>1.0789</v>
      </c>
      <c r="I26" s="175"/>
      <c r="J26" s="36">
        <v>97</v>
      </c>
      <c r="K26" s="178">
        <f t="shared" si="2"/>
        <v>60314.545440652379</v>
      </c>
      <c r="L26" s="179"/>
      <c r="M26" s="6">
        <f>IF(J26="","",(K26/J26)/LOOKUP(RIGHT($D$2,3),定数!$A$6:$A$13,定数!$B$6:$B$13))</f>
        <v>5.1816619794374894</v>
      </c>
      <c r="N26" s="36">
        <v>2003</v>
      </c>
      <c r="O26" s="8">
        <v>43269</v>
      </c>
      <c r="P26" s="175">
        <v>1.1657999999999999</v>
      </c>
      <c r="Q26" s="175"/>
      <c r="R26" s="176">
        <f>IF(P26="","",T26*M26*LOOKUP(RIGHT($D$2,3),定数!$A$6:$A$13,定数!$B$6:$B$13))</f>
        <v>540343.71121574123</v>
      </c>
      <c r="S26" s="176"/>
      <c r="T26" s="177">
        <f t="shared" si="3"/>
        <v>868.99999999999977</v>
      </c>
      <c r="U26" s="177"/>
      <c r="V26" t="str">
        <f t="shared" si="5"/>
        <v/>
      </c>
      <c r="W26">
        <f t="shared" si="1"/>
        <v>0</v>
      </c>
    </row>
    <row r="27" spans="2:23" x14ac:dyDescent="0.2">
      <c r="B27" s="36">
        <v>19</v>
      </c>
      <c r="C27" s="174">
        <f t="shared" si="0"/>
        <v>2550828.5592374876</v>
      </c>
      <c r="D27" s="174"/>
      <c r="E27" s="36">
        <v>2003</v>
      </c>
      <c r="F27" s="8">
        <v>43404</v>
      </c>
      <c r="G27" s="36" t="s">
        <v>3</v>
      </c>
      <c r="H27" s="175">
        <v>1.1605000000000001</v>
      </c>
      <c r="I27" s="175"/>
      <c r="J27" s="36">
        <v>91</v>
      </c>
      <c r="K27" s="178">
        <f t="shared" si="2"/>
        <v>76524.856777124631</v>
      </c>
      <c r="L27" s="179"/>
      <c r="M27" s="6">
        <f>IF(J27="","",(K27/J27)/LOOKUP(RIGHT($D$2,3),定数!$A$6:$A$13,定数!$B$6:$B$13))</f>
        <v>7.0077707671359546</v>
      </c>
      <c r="N27" s="49">
        <v>2003</v>
      </c>
      <c r="O27" s="8">
        <v>43417</v>
      </c>
      <c r="P27" s="175">
        <v>1.1696</v>
      </c>
      <c r="Q27" s="175"/>
      <c r="R27" s="176">
        <f>IF(P27="","",T27*M27*LOOKUP(RIGHT($D$2,3),定数!$A$6:$A$13,定数!$B$6:$B$13))</f>
        <v>-76524.85677712367</v>
      </c>
      <c r="S27" s="176"/>
      <c r="T27" s="177">
        <f t="shared" si="3"/>
        <v>-90.999999999998863</v>
      </c>
      <c r="U27" s="177"/>
      <c r="V27" t="str">
        <f t="shared" si="5"/>
        <v/>
      </c>
      <c r="W27">
        <f t="shared" si="1"/>
        <v>1</v>
      </c>
    </row>
    <row r="28" spans="2:23" x14ac:dyDescent="0.2">
      <c r="B28" s="36">
        <v>20</v>
      </c>
      <c r="C28" s="174">
        <f t="shared" si="0"/>
        <v>2474303.702460364</v>
      </c>
      <c r="D28" s="174"/>
      <c r="E28" s="36">
        <v>2004</v>
      </c>
      <c r="F28" s="8">
        <v>43176</v>
      </c>
      <c r="G28" s="36" t="s">
        <v>3</v>
      </c>
      <c r="H28" s="175">
        <v>1.2229000000000001</v>
      </c>
      <c r="I28" s="175"/>
      <c r="J28" s="36">
        <v>147</v>
      </c>
      <c r="K28" s="178">
        <f t="shared" si="2"/>
        <v>74229.111073810913</v>
      </c>
      <c r="L28" s="179"/>
      <c r="M28" s="6">
        <f>IF(J28="","",(K28/J28)/LOOKUP(RIGHT($D$2,3),定数!$A$6:$A$13,定数!$B$6:$B$13))</f>
        <v>4.2079994939802106</v>
      </c>
      <c r="N28" s="49">
        <v>2004</v>
      </c>
      <c r="O28" s="8">
        <v>43177</v>
      </c>
      <c r="P28" s="175">
        <v>1.2376</v>
      </c>
      <c r="Q28" s="175"/>
      <c r="R28" s="176">
        <f>IF(P28="","",T28*M28*LOOKUP(RIGHT($D$2,3),定数!$A$6:$A$13,定数!$B$6:$B$13))</f>
        <v>-74229.111073810578</v>
      </c>
      <c r="S28" s="176"/>
      <c r="T28" s="177">
        <f t="shared" si="3"/>
        <v>-146.99999999999935</v>
      </c>
      <c r="U28" s="177"/>
      <c r="V28" t="str">
        <f t="shared" si="5"/>
        <v/>
      </c>
      <c r="W28">
        <f t="shared" si="1"/>
        <v>2</v>
      </c>
    </row>
    <row r="29" spans="2:23" x14ac:dyDescent="0.2">
      <c r="B29" s="36">
        <v>21</v>
      </c>
      <c r="C29" s="174">
        <f t="shared" si="0"/>
        <v>2400074.5913865534</v>
      </c>
      <c r="D29" s="174"/>
      <c r="E29" s="36">
        <v>2004</v>
      </c>
      <c r="F29" s="8">
        <v>43227</v>
      </c>
      <c r="G29" s="36" t="s">
        <v>4</v>
      </c>
      <c r="H29" s="175">
        <v>1.2017</v>
      </c>
      <c r="I29" s="175"/>
      <c r="J29" s="36">
        <v>101</v>
      </c>
      <c r="K29" s="178">
        <f t="shared" si="2"/>
        <v>72002.237741596604</v>
      </c>
      <c r="L29" s="179"/>
      <c r="M29" s="6">
        <f>IF(J29="","",(K29/J29)/LOOKUP(RIGHT($D$2,3),定数!$A$6:$A$13,定数!$B$6:$B$13))</f>
        <v>5.9407786915508751</v>
      </c>
      <c r="N29" s="49">
        <v>2004</v>
      </c>
      <c r="O29" s="8">
        <v>43227</v>
      </c>
      <c r="P29" s="175">
        <v>1.1916</v>
      </c>
      <c r="Q29" s="175"/>
      <c r="R29" s="176">
        <f>IF(P29="","",T29*M29*LOOKUP(RIGHT($D$2,3),定数!$A$6:$A$13,定数!$B$6:$B$13))</f>
        <v>-72002.237741596589</v>
      </c>
      <c r="S29" s="176"/>
      <c r="T29" s="177">
        <f t="shared" si="3"/>
        <v>-100.99999999999997</v>
      </c>
      <c r="U29" s="177"/>
      <c r="V29" t="str">
        <f t="shared" si="5"/>
        <v/>
      </c>
      <c r="W29">
        <f t="shared" si="1"/>
        <v>3</v>
      </c>
    </row>
    <row r="30" spans="2:23" x14ac:dyDescent="0.2">
      <c r="B30" s="36">
        <v>22</v>
      </c>
      <c r="C30" s="174">
        <f t="shared" si="0"/>
        <v>2328072.3536449568</v>
      </c>
      <c r="D30" s="174"/>
      <c r="E30" s="36">
        <v>2004</v>
      </c>
      <c r="F30" s="8">
        <v>43241</v>
      </c>
      <c r="G30" s="36" t="s">
        <v>4</v>
      </c>
      <c r="H30" s="175">
        <v>1.1994</v>
      </c>
      <c r="I30" s="175"/>
      <c r="J30" s="36">
        <v>99</v>
      </c>
      <c r="K30" s="178">
        <f t="shared" si="2"/>
        <v>69842.170609348701</v>
      </c>
      <c r="L30" s="179"/>
      <c r="M30" s="6">
        <f>IF(J30="","",(K30/J30)/LOOKUP(RIGHT($D$2,3),定数!$A$6:$A$13,定数!$B$6:$B$13))</f>
        <v>5.8789705900125169</v>
      </c>
      <c r="N30" s="49">
        <v>2004</v>
      </c>
      <c r="O30" s="8">
        <v>43260</v>
      </c>
      <c r="P30" s="175">
        <v>1.2168000000000001</v>
      </c>
      <c r="Q30" s="175"/>
      <c r="R30" s="176">
        <f>IF(P30="","",T30*M30*LOOKUP(RIGHT($D$2,3),定数!$A$6:$A$13,定数!$B$6:$B$13))</f>
        <v>122752.90591946193</v>
      </c>
      <c r="S30" s="176"/>
      <c r="T30" s="177">
        <f t="shared" si="3"/>
        <v>174.00000000000082</v>
      </c>
      <c r="U30" s="177"/>
      <c r="V30" t="str">
        <f t="shared" si="5"/>
        <v/>
      </c>
      <c r="W30">
        <f t="shared" si="1"/>
        <v>0</v>
      </c>
    </row>
    <row r="31" spans="2:23" x14ac:dyDescent="0.2">
      <c r="B31" s="36">
        <v>23</v>
      </c>
      <c r="C31" s="174">
        <f t="shared" si="0"/>
        <v>2450825.2595644188</v>
      </c>
      <c r="D31" s="174"/>
      <c r="E31" s="36">
        <v>2004</v>
      </c>
      <c r="F31" s="8">
        <v>43269</v>
      </c>
      <c r="G31" s="36" t="s">
        <v>3</v>
      </c>
      <c r="H31" s="175">
        <v>1.1989000000000001</v>
      </c>
      <c r="I31" s="175"/>
      <c r="J31" s="36">
        <v>93</v>
      </c>
      <c r="K31" s="178">
        <f t="shared" si="2"/>
        <v>73524.757786932561</v>
      </c>
      <c r="L31" s="179"/>
      <c r="M31" s="6">
        <f>IF(J31="","",(K31/J31)/LOOKUP(RIGHT($D$2,3),定数!$A$6:$A$13,定数!$B$6:$B$13))</f>
        <v>6.5882399450656415</v>
      </c>
      <c r="N31" s="49">
        <v>2004</v>
      </c>
      <c r="O31" s="8">
        <v>43362</v>
      </c>
      <c r="P31" s="175">
        <v>1.2081999999999999</v>
      </c>
      <c r="Q31" s="175"/>
      <c r="R31" s="176">
        <f>IF(P31="","",T31*M31*LOOKUP(RIGHT($D$2,3),定数!$A$6:$A$13,定数!$B$6:$B$13))</f>
        <v>-73524.75778693147</v>
      </c>
      <c r="S31" s="176"/>
      <c r="T31" s="177">
        <f t="shared" si="3"/>
        <v>-92.999999999998636</v>
      </c>
      <c r="U31" s="177"/>
      <c r="V31" t="str">
        <f t="shared" si="5"/>
        <v/>
      </c>
      <c r="W31">
        <f t="shared" si="1"/>
        <v>1</v>
      </c>
    </row>
    <row r="32" spans="2:23" x14ac:dyDescent="0.2">
      <c r="B32" s="36">
        <v>24</v>
      </c>
      <c r="C32" s="174">
        <f t="shared" si="0"/>
        <v>2377300.5017774873</v>
      </c>
      <c r="D32" s="174"/>
      <c r="E32" s="36">
        <v>2004</v>
      </c>
      <c r="F32" s="8">
        <v>43297</v>
      </c>
      <c r="G32" s="36" t="s">
        <v>4</v>
      </c>
      <c r="H32" s="175">
        <v>1.2387999999999999</v>
      </c>
      <c r="I32" s="175"/>
      <c r="J32" s="36">
        <v>63</v>
      </c>
      <c r="K32" s="178">
        <f t="shared" si="2"/>
        <v>71319.01505332462</v>
      </c>
      <c r="L32" s="179"/>
      <c r="M32" s="6">
        <f>IF(J32="","",(K32/J32)/LOOKUP(RIGHT($D$2,3),定数!$A$6:$A$13,定数!$B$6:$B$13))</f>
        <v>9.4337321499106643</v>
      </c>
      <c r="N32" s="49">
        <v>2004</v>
      </c>
      <c r="O32" s="8">
        <v>43301</v>
      </c>
      <c r="P32" s="175">
        <v>1.2324999999999999</v>
      </c>
      <c r="Q32" s="175"/>
      <c r="R32" s="176">
        <f>IF(P32="","",T32*M32*LOOKUP(RIGHT($D$2,3),定数!$A$6:$A$13,定数!$B$6:$B$13))</f>
        <v>-71319.015053324314</v>
      </c>
      <c r="S32" s="176"/>
      <c r="T32" s="177">
        <f t="shared" si="3"/>
        <v>-62.999999999999723</v>
      </c>
      <c r="U32" s="177"/>
      <c r="V32" t="str">
        <f t="shared" si="5"/>
        <v/>
      </c>
      <c r="W32">
        <f t="shared" si="1"/>
        <v>2</v>
      </c>
    </row>
    <row r="33" spans="2:23" x14ac:dyDescent="0.2">
      <c r="B33" s="36">
        <v>25</v>
      </c>
      <c r="C33" s="174">
        <f t="shared" si="0"/>
        <v>2305981.4867241629</v>
      </c>
      <c r="D33" s="174"/>
      <c r="E33" s="36">
        <v>2004</v>
      </c>
      <c r="F33" s="8">
        <v>43331</v>
      </c>
      <c r="G33" s="36" t="s">
        <v>4</v>
      </c>
      <c r="H33" s="175">
        <v>1.2369000000000001</v>
      </c>
      <c r="I33" s="175"/>
      <c r="J33" s="36">
        <v>86</v>
      </c>
      <c r="K33" s="178">
        <f t="shared" si="2"/>
        <v>69179.444601724885</v>
      </c>
      <c r="L33" s="179"/>
      <c r="M33" s="6">
        <f>IF(J33="","",(K33/J33)/LOOKUP(RIGHT($D$2,3),定数!$A$6:$A$13,定数!$B$6:$B$13))</f>
        <v>6.7034345544307055</v>
      </c>
      <c r="N33" s="49">
        <v>2004</v>
      </c>
      <c r="O33" s="8">
        <v>43332</v>
      </c>
      <c r="P33" s="175">
        <v>1.2282999999999999</v>
      </c>
      <c r="Q33" s="175"/>
      <c r="R33" s="176">
        <f>IF(P33="","",T33*M33*LOOKUP(RIGHT($D$2,3),定数!$A$6:$A$13,定数!$B$6:$B$13))</f>
        <v>-69179.444601726194</v>
      </c>
      <c r="S33" s="176"/>
      <c r="T33" s="177">
        <f t="shared" si="3"/>
        <v>-86.000000000001634</v>
      </c>
      <c r="U33" s="177"/>
      <c r="V33" t="str">
        <f t="shared" si="5"/>
        <v/>
      </c>
      <c r="W33">
        <f t="shared" si="1"/>
        <v>3</v>
      </c>
    </row>
    <row r="34" spans="2:23" x14ac:dyDescent="0.2">
      <c r="B34" s="36">
        <v>26</v>
      </c>
      <c r="C34" s="174">
        <f t="shared" si="0"/>
        <v>2236802.0421224367</v>
      </c>
      <c r="D34" s="174"/>
      <c r="E34" s="36">
        <v>2004</v>
      </c>
      <c r="F34" s="8">
        <v>43371</v>
      </c>
      <c r="G34" s="36" t="s">
        <v>4</v>
      </c>
      <c r="H34" s="175">
        <v>1.232</v>
      </c>
      <c r="I34" s="175"/>
      <c r="J34" s="36">
        <v>75</v>
      </c>
      <c r="K34" s="178">
        <f t="shared" si="2"/>
        <v>67104.061263673095</v>
      </c>
      <c r="L34" s="179"/>
      <c r="M34" s="6">
        <f>IF(J34="","",(K34/J34)/LOOKUP(RIGHT($D$2,3),定数!$A$6:$A$13,定数!$B$6:$B$13))</f>
        <v>7.4560068070747878</v>
      </c>
      <c r="N34" s="49">
        <v>2004</v>
      </c>
      <c r="O34" s="8">
        <v>43386</v>
      </c>
      <c r="P34" s="175">
        <v>1.2244999999999999</v>
      </c>
      <c r="Q34" s="175"/>
      <c r="R34" s="176">
        <f>IF(P34="","",T34*M34*LOOKUP(RIGHT($D$2,3),定数!$A$6:$A$13,定数!$B$6:$B$13))</f>
        <v>-67104.061263673648</v>
      </c>
      <c r="S34" s="176"/>
      <c r="T34" s="177">
        <f t="shared" si="3"/>
        <v>-75.000000000000625</v>
      </c>
      <c r="U34" s="177"/>
      <c r="V34" t="str">
        <f t="shared" si="5"/>
        <v/>
      </c>
      <c r="W34">
        <f t="shared" si="1"/>
        <v>4</v>
      </c>
    </row>
    <row r="35" spans="2:23" x14ac:dyDescent="0.2">
      <c r="B35" s="36">
        <v>27</v>
      </c>
      <c r="C35" s="174">
        <f t="shared" si="0"/>
        <v>2169697.9808587632</v>
      </c>
      <c r="D35" s="174"/>
      <c r="E35" s="36">
        <v>2004</v>
      </c>
      <c r="F35" s="8">
        <v>43402</v>
      </c>
      <c r="G35" s="36" t="s">
        <v>4</v>
      </c>
      <c r="H35" s="175">
        <v>1.2768999999999999</v>
      </c>
      <c r="I35" s="175"/>
      <c r="J35" s="36">
        <v>139</v>
      </c>
      <c r="K35" s="178">
        <f t="shared" si="2"/>
        <v>65090.939425762896</v>
      </c>
      <c r="L35" s="179"/>
      <c r="M35" s="6">
        <f>IF(J35="","",(K35/J35)/LOOKUP(RIGHT($D$2,3),定数!$A$6:$A$13,定数!$B$6:$B$13))</f>
        <v>3.9023344979474159</v>
      </c>
      <c r="N35" s="36">
        <v>2004</v>
      </c>
      <c r="O35" s="8">
        <v>43442</v>
      </c>
      <c r="P35" s="175">
        <v>1.3228</v>
      </c>
      <c r="Q35" s="175"/>
      <c r="R35" s="176">
        <f>IF(P35="","",T35*M35*LOOKUP(RIGHT($D$2,3),定数!$A$6:$A$13,定数!$B$6:$B$13))</f>
        <v>214940.5841469439</v>
      </c>
      <c r="S35" s="176"/>
      <c r="T35" s="177">
        <f t="shared" si="3"/>
        <v>459.00000000000051</v>
      </c>
      <c r="U35" s="177"/>
      <c r="V35" t="str">
        <f t="shared" si="5"/>
        <v/>
      </c>
      <c r="W35">
        <f t="shared" si="1"/>
        <v>0</v>
      </c>
    </row>
    <row r="36" spans="2:23" x14ac:dyDescent="0.2">
      <c r="B36" s="36">
        <v>28</v>
      </c>
      <c r="C36" s="174">
        <f t="shared" si="0"/>
        <v>2384638.5650057071</v>
      </c>
      <c r="D36" s="174"/>
      <c r="E36" s="36">
        <v>2005</v>
      </c>
      <c r="F36" s="8">
        <v>43120</v>
      </c>
      <c r="G36" s="36" t="s">
        <v>3</v>
      </c>
      <c r="H36" s="175">
        <v>1.2962</v>
      </c>
      <c r="I36" s="175"/>
      <c r="J36" s="36">
        <v>159</v>
      </c>
      <c r="K36" s="178">
        <f t="shared" si="2"/>
        <v>71539.156950171207</v>
      </c>
      <c r="L36" s="179"/>
      <c r="M36" s="6">
        <f>IF(J36="","",(K36/J36)/LOOKUP(RIGHT($D$2,3),定数!$A$6:$A$13,定数!$B$6:$B$13))</f>
        <v>3.7494317059838158</v>
      </c>
      <c r="N36" s="36">
        <v>2005</v>
      </c>
      <c r="O36" s="8">
        <v>43127</v>
      </c>
      <c r="P36" s="175">
        <v>1.3121</v>
      </c>
      <c r="Q36" s="175"/>
      <c r="R36" s="176">
        <f>IF(P36="","",T36*M36*LOOKUP(RIGHT($D$2,3),定数!$A$6:$A$13,定数!$B$6:$B$13))</f>
        <v>-71539.156950171324</v>
      </c>
      <c r="S36" s="176"/>
      <c r="T36" s="177">
        <f t="shared" si="3"/>
        <v>-159.00000000000026</v>
      </c>
      <c r="U36" s="177"/>
      <c r="V36" t="str">
        <f t="shared" si="5"/>
        <v/>
      </c>
      <c r="W36">
        <f t="shared" si="1"/>
        <v>1</v>
      </c>
    </row>
    <row r="37" spans="2:23" x14ac:dyDescent="0.2">
      <c r="B37" s="36">
        <v>29</v>
      </c>
      <c r="C37" s="174">
        <f t="shared" si="0"/>
        <v>2313099.408055536</v>
      </c>
      <c r="D37" s="174"/>
      <c r="E37" s="36">
        <v>2005</v>
      </c>
      <c r="F37" s="8">
        <v>43167</v>
      </c>
      <c r="G37" s="36" t="s">
        <v>4</v>
      </c>
      <c r="H37" s="175">
        <v>1.3241000000000001</v>
      </c>
      <c r="I37" s="175"/>
      <c r="J37" s="36">
        <v>65</v>
      </c>
      <c r="K37" s="178">
        <f t="shared" si="2"/>
        <v>69392.982241666075</v>
      </c>
      <c r="L37" s="179"/>
      <c r="M37" s="6">
        <f>IF(J37="","",(K37/J37)/LOOKUP(RIGHT($D$2,3),定数!$A$6:$A$13,定数!$B$6:$B$13))</f>
        <v>8.8965361848289835</v>
      </c>
      <c r="N37" s="36">
        <v>2005</v>
      </c>
      <c r="O37" s="8">
        <v>43180</v>
      </c>
      <c r="P37" s="175">
        <v>1.3176000000000001</v>
      </c>
      <c r="Q37" s="175"/>
      <c r="R37" s="176">
        <f>IF(P37="","",T37*M37*LOOKUP(RIGHT($D$2,3),定数!$A$6:$A$13,定数!$B$6:$B$13))</f>
        <v>-69392.982241665537</v>
      </c>
      <c r="S37" s="176"/>
      <c r="T37" s="177">
        <f t="shared" si="3"/>
        <v>-64.999999999999503</v>
      </c>
      <c r="U37" s="177"/>
      <c r="V37" t="str">
        <f t="shared" si="5"/>
        <v/>
      </c>
      <c r="W37">
        <f t="shared" si="1"/>
        <v>2</v>
      </c>
    </row>
    <row r="38" spans="2:23" x14ac:dyDescent="0.2">
      <c r="B38" s="36">
        <v>30</v>
      </c>
      <c r="C38" s="174">
        <f t="shared" si="0"/>
        <v>2243706.4258138705</v>
      </c>
      <c r="D38" s="174"/>
      <c r="E38" s="36">
        <v>2005</v>
      </c>
      <c r="F38" s="8">
        <v>43289</v>
      </c>
      <c r="G38" s="36" t="s">
        <v>3</v>
      </c>
      <c r="H38" s="175">
        <v>1.1914</v>
      </c>
      <c r="I38" s="175"/>
      <c r="J38" s="36">
        <v>129</v>
      </c>
      <c r="K38" s="178">
        <f t="shared" si="2"/>
        <v>67311.192774416108</v>
      </c>
      <c r="L38" s="179"/>
      <c r="M38" s="6">
        <f>IF(J38="","",(K38/J38)/LOOKUP(RIGHT($D$2,3),定数!$A$6:$A$13,定数!$B$6:$B$13))</f>
        <v>4.3482682670811439</v>
      </c>
      <c r="N38" s="36">
        <v>2005</v>
      </c>
      <c r="O38" s="8">
        <v>43292</v>
      </c>
      <c r="P38" s="175">
        <v>1.2042999999999999</v>
      </c>
      <c r="Q38" s="175"/>
      <c r="R38" s="176">
        <f>IF(P38="","",T38*M38*LOOKUP(RIGHT($D$2,3),定数!$A$6:$A$13,定数!$B$6:$B$13))</f>
        <v>-67311.192774415642</v>
      </c>
      <c r="S38" s="176"/>
      <c r="T38" s="177">
        <f t="shared" si="3"/>
        <v>-128.99999999999912</v>
      </c>
      <c r="U38" s="177"/>
      <c r="V38" t="str">
        <f t="shared" si="5"/>
        <v/>
      </c>
      <c r="W38">
        <f t="shared" si="1"/>
        <v>3</v>
      </c>
    </row>
    <row r="39" spans="2:23" x14ac:dyDescent="0.2">
      <c r="B39" s="36">
        <v>31</v>
      </c>
      <c r="C39" s="174">
        <f t="shared" si="0"/>
        <v>2176395.233039455</v>
      </c>
      <c r="D39" s="174"/>
      <c r="E39" s="36">
        <v>2005</v>
      </c>
      <c r="F39" s="8">
        <v>43314</v>
      </c>
      <c r="G39" s="36" t="s">
        <v>4</v>
      </c>
      <c r="H39" s="175">
        <v>1.2163999999999999</v>
      </c>
      <c r="I39" s="175"/>
      <c r="J39" s="36">
        <v>91</v>
      </c>
      <c r="K39" s="178">
        <f t="shared" si="2"/>
        <v>65291.856991183646</v>
      </c>
      <c r="L39" s="179"/>
      <c r="M39" s="6">
        <f>IF(J39="","",(K39/J39)/LOOKUP(RIGHT($D$2,3),定数!$A$6:$A$13,定数!$B$6:$B$13))</f>
        <v>5.9791077830754249</v>
      </c>
      <c r="N39" s="36">
        <v>2005</v>
      </c>
      <c r="O39" s="8">
        <v>43331</v>
      </c>
      <c r="P39" s="175">
        <v>1.2146999999999999</v>
      </c>
      <c r="Q39" s="175"/>
      <c r="R39" s="176">
        <f>IF(P39="","",T39*M39*LOOKUP(RIGHT($D$2,3),定数!$A$6:$A$13,定数!$B$6:$B$13))</f>
        <v>-12197.379877474117</v>
      </c>
      <c r="S39" s="176"/>
      <c r="T39" s="177">
        <f t="shared" si="3"/>
        <v>-17.000000000000348</v>
      </c>
      <c r="U39" s="177"/>
      <c r="V39" t="str">
        <f t="shared" si="5"/>
        <v/>
      </c>
      <c r="W39">
        <f t="shared" si="1"/>
        <v>4</v>
      </c>
    </row>
    <row r="40" spans="2:23" x14ac:dyDescent="0.2">
      <c r="B40" s="36">
        <v>32</v>
      </c>
      <c r="C40" s="174">
        <f t="shared" si="0"/>
        <v>2164197.8531619809</v>
      </c>
      <c r="D40" s="174"/>
      <c r="E40" s="36">
        <v>2005</v>
      </c>
      <c r="F40" s="8">
        <v>43352</v>
      </c>
      <c r="G40" s="36" t="s">
        <v>4</v>
      </c>
      <c r="H40" s="175">
        <v>1.2457</v>
      </c>
      <c r="I40" s="175"/>
      <c r="J40" s="36">
        <v>84</v>
      </c>
      <c r="K40" s="178">
        <f t="shared" si="2"/>
        <v>64925.935594859424</v>
      </c>
      <c r="L40" s="179"/>
      <c r="M40" s="6">
        <f>IF(J40="","",(K40/J40)/LOOKUP(RIGHT($D$2,3),定数!$A$6:$A$13,定数!$B$6:$B$13))</f>
        <v>6.4410650391725612</v>
      </c>
      <c r="N40" s="36">
        <v>2005</v>
      </c>
      <c r="O40" s="8">
        <v>43354</v>
      </c>
      <c r="P40" s="175">
        <v>1.2373000000000001</v>
      </c>
      <c r="Q40" s="175"/>
      <c r="R40" s="176">
        <f>IF(P40="","",T40*M40*LOOKUP(RIGHT($D$2,3),定数!$A$6:$A$13,定数!$B$6:$B$13))</f>
        <v>-64925.935594859133</v>
      </c>
      <c r="S40" s="176"/>
      <c r="T40" s="177">
        <f t="shared" si="3"/>
        <v>-83.999999999999631</v>
      </c>
      <c r="U40" s="177"/>
      <c r="V40" t="str">
        <f t="shared" si="5"/>
        <v/>
      </c>
      <c r="W40">
        <f t="shared" si="1"/>
        <v>5</v>
      </c>
    </row>
    <row r="41" spans="2:23" x14ac:dyDescent="0.2">
      <c r="B41" s="36">
        <v>33</v>
      </c>
      <c r="C41" s="174">
        <f t="shared" si="0"/>
        <v>2099271.9175671218</v>
      </c>
      <c r="D41" s="174"/>
      <c r="E41" s="36">
        <v>2005</v>
      </c>
      <c r="F41" s="8">
        <v>43387</v>
      </c>
      <c r="G41" s="36" t="s">
        <v>3</v>
      </c>
      <c r="H41" s="175">
        <v>1.1951000000000001</v>
      </c>
      <c r="I41" s="175"/>
      <c r="J41" s="36">
        <v>106</v>
      </c>
      <c r="K41" s="178">
        <f t="shared" si="2"/>
        <v>62978.157527013653</v>
      </c>
      <c r="L41" s="179"/>
      <c r="M41" s="6">
        <f>IF(J41="","",(K41/J41)/LOOKUP(RIGHT($D$2,3),定数!$A$6:$A$13,定数!$B$6:$B$13))</f>
        <v>4.9511130131300041</v>
      </c>
      <c r="N41" s="36">
        <v>2005</v>
      </c>
      <c r="O41" s="8">
        <v>43387</v>
      </c>
      <c r="P41" s="175">
        <v>1.2057</v>
      </c>
      <c r="Q41" s="175"/>
      <c r="R41" s="176">
        <f>IF(P41="","",T41*M41*LOOKUP(RIGHT($D$2,3),定数!$A$6:$A$13,定数!$B$6:$B$13))</f>
        <v>-62978.157527013311</v>
      </c>
      <c r="S41" s="176"/>
      <c r="T41" s="177">
        <f t="shared" si="3"/>
        <v>-105.99999999999943</v>
      </c>
      <c r="U41" s="177"/>
      <c r="V41" t="str">
        <f t="shared" si="5"/>
        <v/>
      </c>
      <c r="W41">
        <f t="shared" si="1"/>
        <v>6</v>
      </c>
    </row>
    <row r="42" spans="2:23" x14ac:dyDescent="0.2">
      <c r="B42" s="36">
        <v>34</v>
      </c>
      <c r="C42" s="174">
        <f t="shared" si="0"/>
        <v>2036293.7600401086</v>
      </c>
      <c r="D42" s="174"/>
      <c r="E42" s="36">
        <v>2005</v>
      </c>
      <c r="F42" s="8">
        <v>43445</v>
      </c>
      <c r="G42" s="36" t="s">
        <v>4</v>
      </c>
      <c r="H42" s="175">
        <v>1.1839999999999999</v>
      </c>
      <c r="I42" s="175"/>
      <c r="J42" s="36">
        <v>75</v>
      </c>
      <c r="K42" s="178">
        <f t="shared" si="2"/>
        <v>61088.812801203254</v>
      </c>
      <c r="L42" s="179"/>
      <c r="M42" s="6">
        <f>IF(J42="","",(K42/J42)/LOOKUP(RIGHT($D$2,3),定数!$A$6:$A$13,定数!$B$6:$B$13))</f>
        <v>6.7876458668003616</v>
      </c>
      <c r="N42" s="36">
        <v>2006</v>
      </c>
      <c r="O42" s="8">
        <v>43132</v>
      </c>
      <c r="P42" s="175">
        <v>1.2052</v>
      </c>
      <c r="Q42" s="175"/>
      <c r="R42" s="176">
        <f>IF(P42="","",T42*M42*LOOKUP(RIGHT($D$2,3),定数!$A$6:$A$13,定数!$B$6:$B$13))</f>
        <v>172677.71085140208</v>
      </c>
      <c r="S42" s="176"/>
      <c r="T42" s="177">
        <f t="shared" si="3"/>
        <v>212.00000000000108</v>
      </c>
      <c r="U42" s="177"/>
      <c r="V42" t="str">
        <f t="shared" si="5"/>
        <v/>
      </c>
      <c r="W42">
        <f t="shared" si="1"/>
        <v>0</v>
      </c>
    </row>
    <row r="43" spans="2:23" x14ac:dyDescent="0.2">
      <c r="B43" s="36">
        <v>35</v>
      </c>
      <c r="C43" s="174">
        <f t="shared" si="0"/>
        <v>2208971.4708915106</v>
      </c>
      <c r="D43" s="174"/>
      <c r="E43" s="36">
        <v>2006</v>
      </c>
      <c r="F43" s="8">
        <v>43188</v>
      </c>
      <c r="G43" s="36" t="s">
        <v>3</v>
      </c>
      <c r="H43" s="175">
        <v>1.1991000000000001</v>
      </c>
      <c r="I43" s="175"/>
      <c r="J43" s="36">
        <v>120</v>
      </c>
      <c r="K43" s="178">
        <f t="shared" si="2"/>
        <v>66269.144126745319</v>
      </c>
      <c r="L43" s="179"/>
      <c r="M43" s="6">
        <f>IF(J43="","",(K43/J43)/LOOKUP(RIGHT($D$2,3),定数!$A$6:$A$13,定数!$B$6:$B$13))</f>
        <v>4.6020238976906471</v>
      </c>
      <c r="N43" s="36">
        <v>2006</v>
      </c>
      <c r="O43" s="8">
        <v>43189</v>
      </c>
      <c r="P43" s="175">
        <v>1.212</v>
      </c>
      <c r="Q43" s="175"/>
      <c r="R43" s="176">
        <f>IF(P43="","",T43*M43*LOOKUP(RIGHT($D$2,3),定数!$A$6:$A$13,定数!$B$6:$B$13))</f>
        <v>-71239.329936250724</v>
      </c>
      <c r="S43" s="176"/>
      <c r="T43" s="177">
        <f t="shared" si="3"/>
        <v>-128.99999999999912</v>
      </c>
      <c r="U43" s="177"/>
      <c r="V43" t="str">
        <f t="shared" si="5"/>
        <v/>
      </c>
      <c r="W43">
        <f t="shared" si="1"/>
        <v>1</v>
      </c>
    </row>
    <row r="44" spans="2:23" x14ac:dyDescent="0.2">
      <c r="B44" s="36">
        <v>36</v>
      </c>
      <c r="C44" s="174">
        <f t="shared" si="0"/>
        <v>2137732.14095526</v>
      </c>
      <c r="D44" s="174"/>
      <c r="E44" s="36">
        <v>2006</v>
      </c>
      <c r="F44" s="8">
        <v>43332</v>
      </c>
      <c r="G44" s="36" t="s">
        <v>4</v>
      </c>
      <c r="H44" s="175">
        <v>1.2848999999999999</v>
      </c>
      <c r="I44" s="175"/>
      <c r="J44" s="36">
        <v>69</v>
      </c>
      <c r="K44" s="178">
        <f t="shared" si="2"/>
        <v>64131.964228657802</v>
      </c>
      <c r="L44" s="179"/>
      <c r="M44" s="6">
        <f>IF(J44="","",(K44/J44)/LOOKUP(RIGHT($D$2,3),定数!$A$6:$A$13,定数!$B$6:$B$13))</f>
        <v>7.7454063078089126</v>
      </c>
      <c r="N44" s="36">
        <v>2006</v>
      </c>
      <c r="O44" s="8">
        <v>43335</v>
      </c>
      <c r="P44" s="175">
        <v>1.278</v>
      </c>
      <c r="Q44" s="175"/>
      <c r="R44" s="176">
        <f>IF(P44="","",T44*M44*LOOKUP(RIGHT($D$2,3),定数!$A$6:$A$13,定数!$B$6:$B$13))</f>
        <v>-64131.964228656929</v>
      </c>
      <c r="S44" s="176"/>
      <c r="T44" s="177">
        <f t="shared" si="3"/>
        <v>-68.999999999999062</v>
      </c>
      <c r="U44" s="177"/>
      <c r="V44" t="str">
        <f t="shared" si="5"/>
        <v/>
      </c>
      <c r="W44">
        <f t="shared" si="1"/>
        <v>2</v>
      </c>
    </row>
    <row r="45" spans="2:23" x14ac:dyDescent="0.2">
      <c r="B45" s="36">
        <v>37</v>
      </c>
      <c r="C45" s="174">
        <f t="shared" si="0"/>
        <v>2073600.1767266032</v>
      </c>
      <c r="D45" s="174"/>
      <c r="E45" s="36">
        <v>2006</v>
      </c>
      <c r="F45" s="8">
        <v>43337</v>
      </c>
      <c r="G45" s="36" t="s">
        <v>3</v>
      </c>
      <c r="H45" s="175">
        <v>1.2745</v>
      </c>
      <c r="I45" s="175"/>
      <c r="J45" s="36">
        <v>97</v>
      </c>
      <c r="K45" s="178">
        <f t="shared" ref="K45:K51" si="6">IF(J45="","",C45*0.03)</f>
        <v>62208.00530179809</v>
      </c>
      <c r="L45" s="179"/>
      <c r="M45" s="6">
        <f>IF(J45="","",(K45/J45)/LOOKUP(RIGHT($D$2,3),定数!$A$6:$A$13,定数!$B$6:$B$13))</f>
        <v>5.3443303523881527</v>
      </c>
      <c r="N45" s="36">
        <v>2006</v>
      </c>
      <c r="O45" s="8">
        <v>43341</v>
      </c>
      <c r="P45" s="175">
        <v>1.2842</v>
      </c>
      <c r="Q45" s="175"/>
      <c r="R45" s="176">
        <f>IF(P45="","",T45*M45*LOOKUP(RIGHT($D$2,3),定数!$A$6:$A$13,定数!$B$6:$B$13))</f>
        <v>-62208.005301798374</v>
      </c>
      <c r="S45" s="176"/>
      <c r="T45" s="177">
        <f t="shared" si="3"/>
        <v>-97.000000000000426</v>
      </c>
      <c r="U45" s="177"/>
      <c r="V45" t="str">
        <f t="shared" si="5"/>
        <v/>
      </c>
      <c r="W45">
        <f t="shared" si="1"/>
        <v>3</v>
      </c>
    </row>
    <row r="46" spans="2:23" x14ac:dyDescent="0.2">
      <c r="B46" s="36">
        <v>38</v>
      </c>
      <c r="C46" s="174">
        <f t="shared" si="0"/>
        <v>2011392.1714248047</v>
      </c>
      <c r="D46" s="174"/>
      <c r="E46" s="36">
        <v>2006</v>
      </c>
      <c r="F46" s="8">
        <v>43343</v>
      </c>
      <c r="G46" s="36" t="s">
        <v>4</v>
      </c>
      <c r="H46" s="175">
        <v>1.2856000000000001</v>
      </c>
      <c r="I46" s="175"/>
      <c r="J46" s="36">
        <v>108</v>
      </c>
      <c r="K46" s="178">
        <f t="shared" si="6"/>
        <v>60341.765142744138</v>
      </c>
      <c r="L46" s="179"/>
      <c r="M46" s="6">
        <f>IF(J46="","",(K46/J46)/LOOKUP(RIGHT($D$2,3),定数!$A$6:$A$13,定数!$B$6:$B$13))</f>
        <v>4.6560003968166779</v>
      </c>
      <c r="N46" s="36">
        <v>2006</v>
      </c>
      <c r="O46" s="8">
        <v>43350</v>
      </c>
      <c r="P46" s="175">
        <v>1.2747999999999999</v>
      </c>
      <c r="Q46" s="175"/>
      <c r="R46" s="176">
        <f>IF(P46="","",T46*M46*LOOKUP(RIGHT($D$2,3),定数!$A$6:$A$13,定数!$B$6:$B$13))</f>
        <v>-60341.765142744938</v>
      </c>
      <c r="S46" s="176"/>
      <c r="T46" s="177">
        <f t="shared" si="3"/>
        <v>-108.00000000000142</v>
      </c>
      <c r="U46" s="177"/>
      <c r="V46" t="str">
        <f t="shared" si="5"/>
        <v/>
      </c>
      <c r="W46">
        <f t="shared" si="1"/>
        <v>4</v>
      </c>
    </row>
    <row r="47" spans="2:23" x14ac:dyDescent="0.2">
      <c r="B47" s="36">
        <v>39</v>
      </c>
      <c r="C47" s="174">
        <f t="shared" si="0"/>
        <v>1951050.4062820598</v>
      </c>
      <c r="D47" s="174"/>
      <c r="E47" s="36">
        <v>2006</v>
      </c>
      <c r="F47" s="8">
        <v>43420</v>
      </c>
      <c r="G47" s="36" t="s">
        <v>4</v>
      </c>
      <c r="H47" s="175">
        <v>1.2834000000000001</v>
      </c>
      <c r="I47" s="175"/>
      <c r="J47" s="50">
        <v>63</v>
      </c>
      <c r="K47" s="178">
        <f t="shared" si="6"/>
        <v>58531.512188461791</v>
      </c>
      <c r="L47" s="179"/>
      <c r="M47" s="6">
        <f>IF(J47="","",(K47/J47)/LOOKUP(RIGHT($D$2,3),定数!$A$6:$A$13,定数!$B$6:$B$13))</f>
        <v>7.7422635169923</v>
      </c>
      <c r="N47" s="36">
        <v>2006</v>
      </c>
      <c r="O47" s="8">
        <v>43421</v>
      </c>
      <c r="P47" s="175">
        <v>1.2770999999999999</v>
      </c>
      <c r="Q47" s="175"/>
      <c r="R47" s="176">
        <f>IF(P47="","",T47*M47*LOOKUP(RIGHT($D$2,3),定数!$A$6:$A$13,定数!$B$6:$B$13))</f>
        <v>-58531.512188463596</v>
      </c>
      <c r="S47" s="176"/>
      <c r="T47" s="177">
        <f t="shared" si="3"/>
        <v>-63.000000000001947</v>
      </c>
      <c r="U47" s="177"/>
      <c r="V47" t="str">
        <f t="shared" si="5"/>
        <v/>
      </c>
      <c r="W47">
        <f t="shared" si="1"/>
        <v>5</v>
      </c>
    </row>
    <row r="48" spans="2:23" x14ac:dyDescent="0.2">
      <c r="B48" s="36">
        <v>40</v>
      </c>
      <c r="C48" s="174">
        <f t="shared" si="0"/>
        <v>1892518.8940935961</v>
      </c>
      <c r="D48" s="174"/>
      <c r="E48" s="36">
        <v>2007</v>
      </c>
      <c r="F48" s="8">
        <v>43117</v>
      </c>
      <c r="G48" s="36" t="s">
        <v>3</v>
      </c>
      <c r="H48" s="175">
        <v>1.2906</v>
      </c>
      <c r="I48" s="175"/>
      <c r="J48" s="50">
        <v>83</v>
      </c>
      <c r="K48" s="178">
        <f t="shared" si="6"/>
        <v>56775.566822807879</v>
      </c>
      <c r="L48" s="179"/>
      <c r="M48" s="6">
        <f>IF(J48="","",(K48/J48)/LOOKUP(RIGHT($D$2,3),定数!$A$6:$A$13,定数!$B$6:$B$13))</f>
        <v>5.7003581147397471</v>
      </c>
      <c r="N48" s="36">
        <v>2007</v>
      </c>
      <c r="O48" s="8">
        <v>43118</v>
      </c>
      <c r="P48" s="175">
        <v>1.2988999999999999</v>
      </c>
      <c r="Q48" s="175"/>
      <c r="R48" s="176">
        <f>IF(P48="","",T48*M48*LOOKUP(RIGHT($D$2,3),定数!$A$6:$A$13,定数!$B$6:$B$13))</f>
        <v>-56775.566822807705</v>
      </c>
      <c r="S48" s="176"/>
      <c r="T48" s="177">
        <f t="shared" si="3"/>
        <v>-82.999999999999744</v>
      </c>
      <c r="U48" s="177"/>
      <c r="V48" t="str">
        <f t="shared" si="5"/>
        <v/>
      </c>
      <c r="W48">
        <f t="shared" si="1"/>
        <v>6</v>
      </c>
    </row>
    <row r="49" spans="2:23" x14ac:dyDescent="0.2">
      <c r="B49" s="36">
        <v>41</v>
      </c>
      <c r="C49" s="174">
        <f t="shared" si="0"/>
        <v>1835743.3272707884</v>
      </c>
      <c r="D49" s="174"/>
      <c r="E49" s="36">
        <v>2007</v>
      </c>
      <c r="F49" s="8">
        <v>43140</v>
      </c>
      <c r="G49" s="36" t="s">
        <v>4</v>
      </c>
      <c r="H49" s="175">
        <v>1.3045</v>
      </c>
      <c r="I49" s="175"/>
      <c r="J49" s="36">
        <v>73</v>
      </c>
      <c r="K49" s="178">
        <f t="shared" si="6"/>
        <v>55072.299818123647</v>
      </c>
      <c r="L49" s="179"/>
      <c r="M49" s="6">
        <f>IF(J49="","",(K49/J49)/LOOKUP(RIGHT($D$2,3),定数!$A$6:$A$13,定数!$B$6:$B$13))</f>
        <v>6.2867922166807819</v>
      </c>
      <c r="N49" s="36">
        <v>2007</v>
      </c>
      <c r="O49" s="8">
        <v>43143</v>
      </c>
      <c r="P49" s="175">
        <v>1.2971999999999999</v>
      </c>
      <c r="Q49" s="175"/>
      <c r="R49" s="176">
        <f>IF(P49="","",T49*M49*LOOKUP(RIGHT($D$2,3),定数!$A$6:$A$13,定数!$B$6:$B$13))</f>
        <v>-55072.299818124287</v>
      </c>
      <c r="S49" s="176"/>
      <c r="T49" s="177">
        <f t="shared" si="3"/>
        <v>-73.000000000000838</v>
      </c>
      <c r="U49" s="177"/>
      <c r="V49" t="str">
        <f t="shared" si="5"/>
        <v/>
      </c>
      <c r="W49">
        <f t="shared" si="1"/>
        <v>7</v>
      </c>
    </row>
    <row r="50" spans="2:23" x14ac:dyDescent="0.2">
      <c r="B50" s="36">
        <v>42</v>
      </c>
      <c r="C50" s="174">
        <f t="shared" si="0"/>
        <v>1780671.027452664</v>
      </c>
      <c r="D50" s="174"/>
      <c r="E50" s="36">
        <v>2007</v>
      </c>
      <c r="F50" s="8">
        <v>43154</v>
      </c>
      <c r="G50" s="36" t="s">
        <v>4</v>
      </c>
      <c r="H50" s="175">
        <v>1.3141</v>
      </c>
      <c r="I50" s="175"/>
      <c r="J50" s="36">
        <v>63</v>
      </c>
      <c r="K50" s="178">
        <f t="shared" si="6"/>
        <v>53420.130823579915</v>
      </c>
      <c r="L50" s="179"/>
      <c r="M50" s="6">
        <f>IF(J50="","",(K50/J50)/LOOKUP(RIGHT($D$2,3),定数!$A$6:$A$13,定数!$B$6:$B$13))</f>
        <v>7.0661548708439037</v>
      </c>
      <c r="N50" s="36">
        <v>2007</v>
      </c>
      <c r="O50" s="8">
        <v>43164</v>
      </c>
      <c r="P50" s="175">
        <v>1.3078000000000001</v>
      </c>
      <c r="Q50" s="175"/>
      <c r="R50" s="176">
        <f>IF(P50="","",T50*M50*LOOKUP(RIGHT($D$2,3),定数!$A$6:$A$13,定数!$B$6:$B$13))</f>
        <v>-53420.130823579675</v>
      </c>
      <c r="S50" s="176"/>
      <c r="T50" s="177">
        <f t="shared" si="3"/>
        <v>-62.999999999999723</v>
      </c>
      <c r="U50" s="177"/>
      <c r="V50" t="str">
        <f t="shared" si="5"/>
        <v/>
      </c>
      <c r="W50">
        <f t="shared" si="1"/>
        <v>8</v>
      </c>
    </row>
    <row r="51" spans="2:23" x14ac:dyDescent="0.2">
      <c r="B51" s="36">
        <v>43</v>
      </c>
      <c r="C51" s="174">
        <f t="shared" si="0"/>
        <v>1727250.8966290844</v>
      </c>
      <c r="D51" s="174"/>
      <c r="E51" s="36">
        <v>2007</v>
      </c>
      <c r="F51" s="8">
        <v>43173</v>
      </c>
      <c r="G51" s="36" t="s">
        <v>4</v>
      </c>
      <c r="H51" s="175">
        <v>1.3222</v>
      </c>
      <c r="I51" s="175"/>
      <c r="J51" s="36">
        <v>68</v>
      </c>
      <c r="K51" s="178">
        <f t="shared" si="6"/>
        <v>51817.526898872529</v>
      </c>
      <c r="L51" s="179"/>
      <c r="M51" s="6">
        <f>IF(J51="","",(K51/J51)/LOOKUP(RIGHT($D$2,3),定数!$A$6:$A$13,定数!$B$6:$B$13))</f>
        <v>6.3501871199598687</v>
      </c>
      <c r="N51" s="36">
        <v>2007</v>
      </c>
      <c r="O51" s="8">
        <v>43230</v>
      </c>
      <c r="P51" s="175">
        <v>1.3461000000000001</v>
      </c>
      <c r="Q51" s="175"/>
      <c r="R51" s="176">
        <f>IF(P51="","",T51*M51*LOOKUP(RIGHT($D$2,3),定数!$A$6:$A$13,定数!$B$6:$B$13))</f>
        <v>182123.36660044928</v>
      </c>
      <c r="S51" s="176"/>
      <c r="T51" s="177">
        <f t="shared" si="3"/>
        <v>239.00000000000031</v>
      </c>
      <c r="U51" s="177"/>
      <c r="V51" t="str">
        <f t="shared" si="5"/>
        <v/>
      </c>
      <c r="W51">
        <f t="shared" si="1"/>
        <v>0</v>
      </c>
    </row>
    <row r="52" spans="2:23" x14ac:dyDescent="0.2">
      <c r="B52" s="36">
        <v>44</v>
      </c>
      <c r="C52" s="174">
        <f t="shared" si="0"/>
        <v>1909374.2632295336</v>
      </c>
      <c r="D52" s="174"/>
      <c r="E52" s="36">
        <v>2007</v>
      </c>
      <c r="F52" s="8">
        <v>43250</v>
      </c>
      <c r="G52" s="36" t="s">
        <v>3</v>
      </c>
      <c r="H52" s="175">
        <v>1.343</v>
      </c>
      <c r="I52" s="175"/>
      <c r="J52" s="36">
        <v>90</v>
      </c>
      <c r="K52" s="178">
        <f t="shared" si="2"/>
        <v>57281.227896886005</v>
      </c>
      <c r="L52" s="179"/>
      <c r="M52" s="6">
        <f>IF(J52="","",(K52/J52)/LOOKUP(RIGHT($D$2,3),定数!$A$6:$A$13,定数!$B$6:$B$13))</f>
        <v>5.3038173978598158</v>
      </c>
      <c r="N52" s="36">
        <v>2007</v>
      </c>
      <c r="O52" s="8">
        <v>43256</v>
      </c>
      <c r="P52" s="175">
        <v>1.3520000000000001</v>
      </c>
      <c r="Q52" s="175"/>
      <c r="R52" s="176">
        <f>IF(P52="","",T52*M52*LOOKUP(RIGHT($D$2,3),定数!$A$6:$A$13,定数!$B$6:$B$13))</f>
        <v>-57281.227896886769</v>
      </c>
      <c r="S52" s="176"/>
      <c r="T52" s="177">
        <f t="shared" si="3"/>
        <v>-90.000000000001194</v>
      </c>
      <c r="U52" s="177"/>
      <c r="V52" t="str">
        <f t="shared" si="5"/>
        <v/>
      </c>
      <c r="W52">
        <f t="shared" si="1"/>
        <v>1</v>
      </c>
    </row>
    <row r="53" spans="2:23" x14ac:dyDescent="0.2">
      <c r="B53" s="36">
        <v>45</v>
      </c>
      <c r="C53" s="174">
        <f t="shared" si="0"/>
        <v>1852093.0353326467</v>
      </c>
      <c r="D53" s="174"/>
      <c r="E53" s="36">
        <v>2007</v>
      </c>
      <c r="F53" s="8">
        <v>43273</v>
      </c>
      <c r="G53" s="36" t="s">
        <v>4</v>
      </c>
      <c r="H53" s="175">
        <v>1.3438000000000001</v>
      </c>
      <c r="I53" s="175"/>
      <c r="J53" s="36">
        <v>56</v>
      </c>
      <c r="K53" s="178">
        <f t="shared" si="2"/>
        <v>55562.791059979398</v>
      </c>
      <c r="L53" s="179"/>
      <c r="M53" s="6">
        <f>IF(J53="","",(K53/J53)/LOOKUP(RIGHT($D$2,3),定数!$A$6:$A$13,定数!$B$6:$B$13))</f>
        <v>8.2682724791636009</v>
      </c>
      <c r="N53" s="36">
        <v>2007</v>
      </c>
      <c r="O53" s="8">
        <v>43320</v>
      </c>
      <c r="P53" s="175">
        <v>1.3734</v>
      </c>
      <c r="Q53" s="175"/>
      <c r="R53" s="176">
        <f>IF(P53="","",T53*M53*LOOKUP(RIGHT($D$2,3),定数!$A$6:$A$13,定数!$B$6:$B$13))</f>
        <v>293689.03845988959</v>
      </c>
      <c r="S53" s="176"/>
      <c r="T53" s="177">
        <f t="shared" si="3"/>
        <v>295.99999999999847</v>
      </c>
      <c r="U53" s="177"/>
      <c r="V53" t="str">
        <f t="shared" si="5"/>
        <v/>
      </c>
      <c r="W53">
        <f t="shared" si="1"/>
        <v>0</v>
      </c>
    </row>
    <row r="54" spans="2:23" x14ac:dyDescent="0.2">
      <c r="B54" s="36">
        <v>46</v>
      </c>
      <c r="C54" s="174">
        <f t="shared" si="0"/>
        <v>2145782.0737925363</v>
      </c>
      <c r="D54" s="174"/>
      <c r="E54" s="36">
        <v>2007</v>
      </c>
      <c r="F54" s="8">
        <v>43343</v>
      </c>
      <c r="G54" s="36" t="s">
        <v>4</v>
      </c>
      <c r="H54" s="175">
        <v>1.3674999999999999</v>
      </c>
      <c r="I54" s="175"/>
      <c r="J54" s="36">
        <v>84</v>
      </c>
      <c r="K54" s="178">
        <f t="shared" si="2"/>
        <v>64373.462213776089</v>
      </c>
      <c r="L54" s="179"/>
      <c r="M54" s="6">
        <f>IF(J54="","",(K54/J54)/LOOKUP(RIGHT($D$2,3),定数!$A$6:$A$13,定数!$B$6:$B$13))</f>
        <v>6.3862561720015965</v>
      </c>
      <c r="N54" s="36">
        <v>2007</v>
      </c>
      <c r="O54" s="8">
        <v>43347</v>
      </c>
      <c r="P54" s="175">
        <v>1.3591</v>
      </c>
      <c r="Q54" s="175"/>
      <c r="R54" s="176">
        <f>IF(P54="","",T54*M54*LOOKUP(RIGHT($D$2,3),定数!$A$6:$A$13,定数!$B$6:$B$13))</f>
        <v>-64373.462213775812</v>
      </c>
      <c r="S54" s="176"/>
      <c r="T54" s="177">
        <f t="shared" si="3"/>
        <v>-83.999999999999631</v>
      </c>
      <c r="U54" s="177"/>
      <c r="V54" t="str">
        <f t="shared" si="5"/>
        <v/>
      </c>
      <c r="W54">
        <f t="shared" si="1"/>
        <v>1</v>
      </c>
    </row>
    <row r="55" spans="2:23" x14ac:dyDescent="0.2">
      <c r="B55" s="36">
        <v>47</v>
      </c>
      <c r="C55" s="174">
        <f t="shared" si="0"/>
        <v>2081408.6115787604</v>
      </c>
      <c r="D55" s="174"/>
      <c r="E55" s="36">
        <v>2007</v>
      </c>
      <c r="F55" s="8">
        <v>43398</v>
      </c>
      <c r="G55" s="36" t="s">
        <v>4</v>
      </c>
      <c r="H55" s="175">
        <v>1.4276</v>
      </c>
      <c r="I55" s="175"/>
      <c r="J55" s="36">
        <v>90</v>
      </c>
      <c r="K55" s="178">
        <f t="shared" si="2"/>
        <v>62442.258347362811</v>
      </c>
      <c r="L55" s="179"/>
      <c r="M55" s="6">
        <f>IF(J55="","",(K55/J55)/LOOKUP(RIGHT($D$2,3),定数!$A$6:$A$13,定数!$B$6:$B$13))</f>
        <v>5.7816905877187788</v>
      </c>
      <c r="N55" s="36">
        <v>2007</v>
      </c>
      <c r="O55" s="8">
        <v>43448</v>
      </c>
      <c r="P55" s="175">
        <v>1.4518</v>
      </c>
      <c r="Q55" s="175"/>
      <c r="R55" s="176">
        <f>IF(P55="","",T55*M55*LOOKUP(RIGHT($D$2,3),定数!$A$6:$A$13,定数!$B$6:$B$13))</f>
        <v>167900.29466735333</v>
      </c>
      <c r="S55" s="176"/>
      <c r="T55" s="177">
        <f t="shared" si="3"/>
        <v>242</v>
      </c>
      <c r="U55" s="177"/>
      <c r="V55" t="str">
        <f t="shared" si="5"/>
        <v/>
      </c>
      <c r="W55">
        <f t="shared" si="1"/>
        <v>0</v>
      </c>
    </row>
    <row r="56" spans="2:23" x14ac:dyDescent="0.2">
      <c r="B56" s="36">
        <v>48</v>
      </c>
      <c r="C56" s="174">
        <f t="shared" si="0"/>
        <v>2249308.9062461136</v>
      </c>
      <c r="D56" s="174"/>
      <c r="E56" s="36">
        <v>2008</v>
      </c>
      <c r="F56" s="8">
        <v>43120</v>
      </c>
      <c r="G56" s="36" t="s">
        <v>3</v>
      </c>
      <c r="H56" s="175">
        <v>1.4588000000000001</v>
      </c>
      <c r="I56" s="175"/>
      <c r="J56" s="36">
        <v>127</v>
      </c>
      <c r="K56" s="178">
        <f t="shared" si="2"/>
        <v>67479.267187383404</v>
      </c>
      <c r="L56" s="179"/>
      <c r="M56" s="6">
        <f>IF(J56="","",(K56/J56)/LOOKUP(RIGHT($D$2,3),定数!$A$6:$A$13,定数!$B$6:$B$13))</f>
        <v>4.4277734374923492</v>
      </c>
      <c r="N56" s="36">
        <v>2008</v>
      </c>
      <c r="O56" s="8">
        <v>43124</v>
      </c>
      <c r="P56" s="175">
        <v>1.4715</v>
      </c>
      <c r="Q56" s="175"/>
      <c r="R56" s="176">
        <f>IF(P56="","",T56*M56*LOOKUP(RIGHT($D$2,3),定数!$A$6:$A$13,定数!$B$6:$B$13))</f>
        <v>-67479.267187383055</v>
      </c>
      <c r="S56" s="176"/>
      <c r="T56" s="177">
        <f t="shared" si="3"/>
        <v>-126.99999999999933</v>
      </c>
      <c r="U56" s="177"/>
      <c r="V56" t="str">
        <f t="shared" si="5"/>
        <v/>
      </c>
      <c r="W56">
        <f t="shared" si="1"/>
        <v>1</v>
      </c>
    </row>
    <row r="57" spans="2:23" x14ac:dyDescent="0.2">
      <c r="B57" s="36">
        <v>49</v>
      </c>
      <c r="C57" s="174">
        <f t="shared" si="0"/>
        <v>2181829.6390587306</v>
      </c>
      <c r="D57" s="174"/>
      <c r="E57" s="36">
        <v>2008</v>
      </c>
      <c r="F57" s="8">
        <v>43152</v>
      </c>
      <c r="G57" s="36" t="s">
        <v>4</v>
      </c>
      <c r="H57" s="175">
        <v>1.4731000000000001</v>
      </c>
      <c r="I57" s="175"/>
      <c r="J57" s="36">
        <v>119</v>
      </c>
      <c r="K57" s="178">
        <f t="shared" si="2"/>
        <v>65454.889171761912</v>
      </c>
      <c r="L57" s="179"/>
      <c r="M57" s="6">
        <f>IF(J57="","",(K57/J57)/LOOKUP(RIGHT($D$2,3),定数!$A$6:$A$13,定数!$B$6:$B$13))</f>
        <v>4.5836757123082572</v>
      </c>
      <c r="N57" s="36">
        <v>2008</v>
      </c>
      <c r="O57" s="8">
        <v>43192</v>
      </c>
      <c r="P57" s="175">
        <v>1.5562</v>
      </c>
      <c r="Q57" s="175"/>
      <c r="R57" s="176">
        <f>IF(P57="","",T57*M57*LOOKUP(RIGHT($D$2,3),定数!$A$6:$A$13,定数!$B$6:$B$13))</f>
        <v>457084.14203137916</v>
      </c>
      <c r="S57" s="176"/>
      <c r="T57" s="177">
        <f t="shared" si="3"/>
        <v>830.99999999999955</v>
      </c>
      <c r="U57" s="177"/>
      <c r="V57" t="str">
        <f t="shared" si="5"/>
        <v/>
      </c>
      <c r="W57">
        <f t="shared" si="1"/>
        <v>0</v>
      </c>
    </row>
    <row r="58" spans="2:23" x14ac:dyDescent="0.2">
      <c r="B58" s="36">
        <v>50</v>
      </c>
      <c r="C58" s="174">
        <f t="shared" si="0"/>
        <v>2638913.7810901096</v>
      </c>
      <c r="D58" s="174"/>
      <c r="E58" s="50">
        <v>2008</v>
      </c>
      <c r="F58" s="8">
        <v>43227</v>
      </c>
      <c r="G58" s="36" t="s">
        <v>3</v>
      </c>
      <c r="H58" s="175">
        <v>1.5449999999999999</v>
      </c>
      <c r="I58" s="175"/>
      <c r="J58" s="36">
        <v>145</v>
      </c>
      <c r="K58" s="178">
        <f t="shared" si="2"/>
        <v>79167.413432703281</v>
      </c>
      <c r="L58" s="179"/>
      <c r="M58" s="6">
        <f>IF(J58="","",(K58/J58)/LOOKUP(RIGHT($D$2,3),定数!$A$6:$A$13,定数!$B$6:$B$13))</f>
        <v>4.5498513467070856</v>
      </c>
      <c r="N58" s="50">
        <v>2008</v>
      </c>
      <c r="O58" s="8">
        <v>43236</v>
      </c>
      <c r="P58" s="175">
        <v>1.5595000000000001</v>
      </c>
      <c r="Q58" s="175"/>
      <c r="R58" s="176">
        <f>IF(P58="","",T58*M58*LOOKUP(RIGHT($D$2,3),定数!$A$6:$A$13,定数!$B$6:$B$13))</f>
        <v>-79167.413432704256</v>
      </c>
      <c r="S58" s="176"/>
      <c r="T58" s="177">
        <f t="shared" si="3"/>
        <v>-145.00000000000179</v>
      </c>
      <c r="U58" s="177"/>
      <c r="V58" t="str">
        <f t="shared" si="5"/>
        <v/>
      </c>
      <c r="W58">
        <f t="shared" si="1"/>
        <v>1</v>
      </c>
    </row>
    <row r="59" spans="2:23" x14ac:dyDescent="0.2">
      <c r="B59" s="36">
        <v>51</v>
      </c>
      <c r="C59" s="174">
        <f t="shared" si="0"/>
        <v>2559746.3676574053</v>
      </c>
      <c r="D59" s="174"/>
      <c r="E59" s="50">
        <v>2008</v>
      </c>
      <c r="F59" s="8">
        <v>43263</v>
      </c>
      <c r="G59" s="36" t="s">
        <v>3</v>
      </c>
      <c r="H59" s="175">
        <v>1.5455000000000001</v>
      </c>
      <c r="I59" s="175"/>
      <c r="J59" s="36">
        <v>130</v>
      </c>
      <c r="K59" s="178">
        <f t="shared" si="2"/>
        <v>76792.391029722159</v>
      </c>
      <c r="L59" s="179"/>
      <c r="M59" s="6">
        <f>IF(J59="","",(K59/J59)/LOOKUP(RIGHT($D$2,3),定数!$A$6:$A$13,定数!$B$6:$B$13))</f>
        <v>4.9225891685719336</v>
      </c>
      <c r="N59" s="50">
        <v>2008</v>
      </c>
      <c r="O59" s="8">
        <v>43271</v>
      </c>
      <c r="P59" s="175">
        <v>1.5585</v>
      </c>
      <c r="Q59" s="175"/>
      <c r="R59" s="176">
        <f>IF(P59="","",T59*M59*LOOKUP(RIGHT($D$2,3),定数!$A$6:$A$13,定数!$B$6:$B$13))</f>
        <v>-76792.391029721577</v>
      </c>
      <c r="S59" s="176"/>
      <c r="T59" s="177">
        <f t="shared" si="3"/>
        <v>-129.99999999999901</v>
      </c>
      <c r="U59" s="177"/>
      <c r="V59" t="str">
        <f t="shared" si="5"/>
        <v/>
      </c>
      <c r="W59">
        <f t="shared" si="1"/>
        <v>2</v>
      </c>
    </row>
    <row r="60" spans="2:23" x14ac:dyDescent="0.2">
      <c r="B60" s="36">
        <v>52</v>
      </c>
      <c r="C60" s="174">
        <f t="shared" si="0"/>
        <v>2482953.9766276837</v>
      </c>
      <c r="D60" s="174"/>
      <c r="E60" s="50">
        <v>2008</v>
      </c>
      <c r="F60" s="8">
        <v>43313</v>
      </c>
      <c r="G60" s="36" t="s">
        <v>3</v>
      </c>
      <c r="H60" s="175">
        <v>1.5555000000000001</v>
      </c>
      <c r="I60" s="175"/>
      <c r="J60" s="36">
        <v>146</v>
      </c>
      <c r="K60" s="178">
        <f t="shared" si="2"/>
        <v>74488.619298830512</v>
      </c>
      <c r="L60" s="179"/>
      <c r="M60" s="6">
        <f>IF(J60="","",(K60/J60)/LOOKUP(RIGHT($D$2,3),定数!$A$6:$A$13,定数!$B$6:$B$13))</f>
        <v>4.2516335216227459</v>
      </c>
      <c r="N60" s="50">
        <v>2008</v>
      </c>
      <c r="O60" s="8">
        <v>43357</v>
      </c>
      <c r="P60" s="175">
        <v>1.4426000000000001</v>
      </c>
      <c r="Q60" s="175"/>
      <c r="R60" s="176">
        <f>IF(P60="","",T60*M60*LOOKUP(RIGHT($D$2,3),定数!$A$6:$A$13,定数!$B$6:$B$13))</f>
        <v>576011.30950944952</v>
      </c>
      <c r="S60" s="176"/>
      <c r="T60" s="177">
        <f t="shared" si="3"/>
        <v>1129</v>
      </c>
      <c r="U60" s="177"/>
      <c r="V60" t="str">
        <f t="shared" si="5"/>
        <v/>
      </c>
      <c r="W60">
        <f t="shared" si="1"/>
        <v>0</v>
      </c>
    </row>
    <row r="61" spans="2:23" x14ac:dyDescent="0.2">
      <c r="B61" s="36">
        <v>53</v>
      </c>
      <c r="C61" s="174">
        <f t="shared" si="0"/>
        <v>3058965.2861371334</v>
      </c>
      <c r="D61" s="174"/>
      <c r="E61" s="50">
        <v>2008</v>
      </c>
      <c r="F61" s="8">
        <v>43423</v>
      </c>
      <c r="G61" s="36" t="s">
        <v>3</v>
      </c>
      <c r="H61" s="175">
        <v>1.2565</v>
      </c>
      <c r="I61" s="175"/>
      <c r="J61" s="36">
        <v>136</v>
      </c>
      <c r="K61" s="178">
        <f t="shared" si="2"/>
        <v>91768.958584113992</v>
      </c>
      <c r="L61" s="179"/>
      <c r="M61" s="6">
        <f>IF(J61="","",(K61/J61)/LOOKUP(RIGHT($D$2,3),定数!$A$6:$A$13,定数!$B$6:$B$13))</f>
        <v>5.6230979524579654</v>
      </c>
      <c r="N61" s="50">
        <v>2008</v>
      </c>
      <c r="O61" s="8">
        <v>43428</v>
      </c>
      <c r="P61" s="175">
        <v>1.2701</v>
      </c>
      <c r="Q61" s="175"/>
      <c r="R61" s="176">
        <f>IF(P61="","",T61*M61*LOOKUP(RIGHT($D$2,3),定数!$A$6:$A$13,定数!$B$6:$B$13))</f>
        <v>-91768.958584114385</v>
      </c>
      <c r="S61" s="176"/>
      <c r="T61" s="177">
        <f t="shared" si="3"/>
        <v>-136.00000000000057</v>
      </c>
      <c r="U61" s="177"/>
      <c r="V61" t="str">
        <f t="shared" si="5"/>
        <v/>
      </c>
      <c r="W61">
        <f t="shared" si="1"/>
        <v>1</v>
      </c>
    </row>
    <row r="62" spans="2:23" x14ac:dyDescent="0.2">
      <c r="B62" s="36">
        <v>54</v>
      </c>
      <c r="C62" s="174">
        <f t="shared" si="0"/>
        <v>2967196.3275530189</v>
      </c>
      <c r="D62" s="174"/>
      <c r="E62" s="50">
        <v>2009</v>
      </c>
      <c r="F62" s="8">
        <v>43151</v>
      </c>
      <c r="G62" s="36" t="s">
        <v>3</v>
      </c>
      <c r="H62" s="175">
        <v>1.2568999999999999</v>
      </c>
      <c r="I62" s="175"/>
      <c r="J62" s="36">
        <v>191</v>
      </c>
      <c r="K62" s="178">
        <f t="shared" si="2"/>
        <v>89015.889826590559</v>
      </c>
      <c r="L62" s="179"/>
      <c r="M62" s="6">
        <f>IF(J62="","",(K62/J62)/LOOKUP(RIGHT($D$2,3),定数!$A$6:$A$13,定数!$B$6:$B$13))</f>
        <v>3.8837648266400766</v>
      </c>
      <c r="N62" s="50">
        <v>2009</v>
      </c>
      <c r="O62" s="8">
        <v>43151</v>
      </c>
      <c r="P62" s="175">
        <v>1.276</v>
      </c>
      <c r="Q62" s="175"/>
      <c r="R62" s="176">
        <f>IF(P62="","",T62*M62*LOOKUP(RIGHT($D$2,3),定数!$A$6:$A$13,定数!$B$6:$B$13))</f>
        <v>-89015.889826591098</v>
      </c>
      <c r="S62" s="176"/>
      <c r="T62" s="177">
        <f t="shared" si="3"/>
        <v>-191.00000000000117</v>
      </c>
      <c r="U62" s="177"/>
      <c r="V62" t="str">
        <f t="shared" si="5"/>
        <v/>
      </c>
      <c r="W62">
        <f t="shared" si="1"/>
        <v>2</v>
      </c>
    </row>
    <row r="63" spans="2:23" x14ac:dyDescent="0.2">
      <c r="B63" s="36">
        <v>55</v>
      </c>
      <c r="C63" s="174">
        <f t="shared" si="0"/>
        <v>2878180.4377264278</v>
      </c>
      <c r="D63" s="174"/>
      <c r="E63" s="50">
        <v>2009</v>
      </c>
      <c r="F63" s="8">
        <v>43256</v>
      </c>
      <c r="G63" s="36" t="s">
        <v>4</v>
      </c>
      <c r="H63" s="175">
        <v>1.4240999999999999</v>
      </c>
      <c r="I63" s="175"/>
      <c r="J63" s="36">
        <v>172</v>
      </c>
      <c r="K63" s="178">
        <f t="shared" si="2"/>
        <v>86345.413131792826</v>
      </c>
      <c r="L63" s="179"/>
      <c r="M63" s="6">
        <f>IF(J63="","",(K63/J63)/LOOKUP(RIGHT($D$2,3),定数!$A$6:$A$13,定数!$B$6:$B$13))</f>
        <v>4.1834017990209702</v>
      </c>
      <c r="N63" s="50">
        <v>2009</v>
      </c>
      <c r="O63" s="8">
        <v>43256</v>
      </c>
      <c r="P63" s="175">
        <v>1.4069</v>
      </c>
      <c r="Q63" s="175"/>
      <c r="R63" s="176">
        <f>IF(P63="","",T63*M63*LOOKUP(RIGHT($D$2,3),定数!$A$6:$A$13,定数!$B$6:$B$13))</f>
        <v>-86345.413131792229</v>
      </c>
      <c r="S63" s="176"/>
      <c r="T63" s="177">
        <f t="shared" si="3"/>
        <v>-171.99999999999881</v>
      </c>
      <c r="U63" s="177"/>
      <c r="V63" t="str">
        <f t="shared" si="5"/>
        <v/>
      </c>
      <c r="W63">
        <f t="shared" si="1"/>
        <v>3</v>
      </c>
    </row>
    <row r="64" spans="2:23" x14ac:dyDescent="0.2">
      <c r="B64" s="36">
        <v>56</v>
      </c>
      <c r="C64" s="174">
        <f t="shared" si="0"/>
        <v>2791835.0245946357</v>
      </c>
      <c r="D64" s="174"/>
      <c r="E64" s="50">
        <v>2009</v>
      </c>
      <c r="F64" s="8">
        <v>43273</v>
      </c>
      <c r="G64" s="36" t="s">
        <v>3</v>
      </c>
      <c r="H64" s="175">
        <v>1.3882000000000001</v>
      </c>
      <c r="I64" s="175"/>
      <c r="J64" s="36">
        <v>130</v>
      </c>
      <c r="K64" s="178">
        <f t="shared" si="2"/>
        <v>83755.050737839061</v>
      </c>
      <c r="L64" s="179"/>
      <c r="M64" s="6">
        <f>IF(J64="","",(K64/J64)/LOOKUP(RIGHT($D$2,3),定数!$A$6:$A$13,定数!$B$6:$B$13))</f>
        <v>5.3689135088358366</v>
      </c>
      <c r="N64" s="50">
        <v>2009</v>
      </c>
      <c r="O64" s="8">
        <v>43274</v>
      </c>
      <c r="P64" s="175">
        <v>1.4012</v>
      </c>
      <c r="Q64" s="175"/>
      <c r="R64" s="176">
        <f>IF(P64="","",T64*M64*LOOKUP(RIGHT($D$2,3),定数!$A$6:$A$13,定数!$B$6:$B$13))</f>
        <v>-83755.050737838406</v>
      </c>
      <c r="S64" s="176"/>
      <c r="T64" s="177">
        <f t="shared" si="3"/>
        <v>-129.99999999999901</v>
      </c>
      <c r="U64" s="177"/>
      <c r="V64" t="str">
        <f t="shared" si="5"/>
        <v/>
      </c>
      <c r="W64">
        <f t="shared" si="1"/>
        <v>4</v>
      </c>
    </row>
    <row r="65" spans="2:24" x14ac:dyDescent="0.2">
      <c r="B65" s="36">
        <v>57</v>
      </c>
      <c r="C65" s="174">
        <f t="shared" si="0"/>
        <v>2708079.9738567974</v>
      </c>
      <c r="D65" s="174"/>
      <c r="E65" s="50">
        <v>2009</v>
      </c>
      <c r="F65" s="8">
        <v>43286</v>
      </c>
      <c r="G65" s="36" t="s">
        <v>3</v>
      </c>
      <c r="H65" s="175">
        <v>1.3962600000000001</v>
      </c>
      <c r="I65" s="175"/>
      <c r="J65" s="36">
        <v>64.900000000000006</v>
      </c>
      <c r="K65" s="178">
        <f t="shared" si="2"/>
        <v>81242.399215703917</v>
      </c>
      <c r="L65" s="179"/>
      <c r="M65" s="6">
        <f>IF(J65="","",(K65/J65)/LOOKUP(RIGHT($D$2,3),定数!$A$6:$A$13,定数!$B$6:$B$13))</f>
        <v>10.431741039510003</v>
      </c>
      <c r="N65" s="50">
        <v>2009</v>
      </c>
      <c r="O65" s="8">
        <v>43288</v>
      </c>
      <c r="P65" s="175">
        <v>1.4027499999999999</v>
      </c>
      <c r="Q65" s="175"/>
      <c r="R65" s="176">
        <f>IF(P65="","",T65*M65*LOOKUP(RIGHT($D$2,3),定数!$A$6:$A$13,定数!$B$6:$B$13))</f>
        <v>-81242.399215702448</v>
      </c>
      <c r="S65" s="176"/>
      <c r="T65" s="177">
        <f t="shared" si="3"/>
        <v>-64.89999999999884</v>
      </c>
      <c r="U65" s="177"/>
      <c r="V65" t="str">
        <f t="shared" si="5"/>
        <v/>
      </c>
      <c r="W65">
        <f t="shared" si="1"/>
        <v>5</v>
      </c>
    </row>
    <row r="66" spans="2:24" x14ac:dyDescent="0.2">
      <c r="B66" s="36">
        <v>58</v>
      </c>
      <c r="C66" s="174">
        <f t="shared" si="0"/>
        <v>2626837.574641095</v>
      </c>
      <c r="D66" s="174"/>
      <c r="E66" s="50">
        <v>2009</v>
      </c>
      <c r="F66" s="8">
        <v>43308</v>
      </c>
      <c r="G66" s="36" t="s">
        <v>4</v>
      </c>
      <c r="H66" s="175">
        <v>1.42347</v>
      </c>
      <c r="I66" s="175"/>
      <c r="J66" s="36">
        <v>63.6</v>
      </c>
      <c r="K66" s="178">
        <f t="shared" si="2"/>
        <v>78805.127239232854</v>
      </c>
      <c r="L66" s="179"/>
      <c r="M66" s="6">
        <f>IF(J66="","",(K66/J66)/LOOKUP(RIGHT($D$2,3),定数!$A$6:$A$13,定数!$B$6:$B$13))</f>
        <v>10.325619397174115</v>
      </c>
      <c r="N66" s="50">
        <v>2009</v>
      </c>
      <c r="O66" s="8">
        <v>43308</v>
      </c>
      <c r="P66" s="175">
        <v>1.4171100000000001</v>
      </c>
      <c r="Q66" s="175"/>
      <c r="R66" s="176">
        <f>IF(P66="","",T66*M66*LOOKUP(RIGHT($D$2,3),定数!$A$6:$A$13,定数!$B$6:$B$13))</f>
        <v>-78805.127239231879</v>
      </c>
      <c r="S66" s="176"/>
      <c r="T66" s="177">
        <f t="shared" si="3"/>
        <v>-63.599999999999213</v>
      </c>
      <c r="U66" s="177"/>
      <c r="V66" t="str">
        <f t="shared" si="5"/>
        <v/>
      </c>
      <c r="W66">
        <f t="shared" si="1"/>
        <v>6</v>
      </c>
    </row>
    <row r="67" spans="2:24" x14ac:dyDescent="0.2">
      <c r="B67" s="36">
        <v>59</v>
      </c>
      <c r="C67" s="174">
        <f t="shared" si="0"/>
        <v>2548032.4474018631</v>
      </c>
      <c r="D67" s="174"/>
      <c r="E67" s="50">
        <v>2009</v>
      </c>
      <c r="F67" s="8">
        <v>43374</v>
      </c>
      <c r="G67" s="36" t="s">
        <v>3</v>
      </c>
      <c r="H67" s="175">
        <v>1.4575100000000001</v>
      </c>
      <c r="I67" s="175"/>
      <c r="J67" s="36">
        <v>98</v>
      </c>
      <c r="K67" s="178">
        <f t="shared" si="2"/>
        <v>76440.973422055889</v>
      </c>
      <c r="L67" s="179"/>
      <c r="M67" s="6">
        <f>IF(J67="","",(K67/J67)/LOOKUP(RIGHT($D$2,3),定数!$A$6:$A$13,定数!$B$6:$B$13))</f>
        <v>6.5000827739843441</v>
      </c>
      <c r="N67" s="50">
        <v>2009</v>
      </c>
      <c r="O67" s="8">
        <v>43378</v>
      </c>
      <c r="P67" s="175">
        <v>1.4673099999999999</v>
      </c>
      <c r="Q67" s="175"/>
      <c r="R67" s="176">
        <f>IF(P67="","",T67*M67*LOOKUP(RIGHT($D$2,3),定数!$A$6:$A$13,定数!$B$6:$B$13))</f>
        <v>-76440.973422054405</v>
      </c>
      <c r="S67" s="176"/>
      <c r="T67" s="177">
        <f t="shared" si="3"/>
        <v>-97.999999999998096</v>
      </c>
      <c r="U67" s="177"/>
      <c r="V67" t="str">
        <f t="shared" si="5"/>
        <v/>
      </c>
      <c r="W67">
        <f t="shared" si="1"/>
        <v>7</v>
      </c>
    </row>
    <row r="68" spans="2:24" x14ac:dyDescent="0.2">
      <c r="B68" s="36">
        <v>60</v>
      </c>
      <c r="C68" s="174">
        <f t="shared" si="0"/>
        <v>2471591.4739798089</v>
      </c>
      <c r="D68" s="174"/>
      <c r="E68" s="50">
        <v>2009</v>
      </c>
      <c r="F68" s="8">
        <v>43385</v>
      </c>
      <c r="G68" s="36" t="s">
        <v>4</v>
      </c>
      <c r="H68" s="175">
        <v>1.47719</v>
      </c>
      <c r="I68" s="175"/>
      <c r="J68" s="36">
        <v>99.7</v>
      </c>
      <c r="K68" s="178">
        <f t="shared" si="2"/>
        <v>74147.74421939427</v>
      </c>
      <c r="L68" s="179"/>
      <c r="M68" s="6">
        <f>IF(J68="","",(K68/J68)/LOOKUP(RIGHT($D$2,3),定数!$A$6:$A$13,定数!$B$6:$B$13))</f>
        <v>6.1975713991469634</v>
      </c>
      <c r="N68" s="50">
        <v>2009</v>
      </c>
      <c r="O68" s="8">
        <v>43400</v>
      </c>
      <c r="P68" s="175">
        <v>1.4826600000000001</v>
      </c>
      <c r="Q68" s="175"/>
      <c r="R68" s="176">
        <f>IF(P68="","",T68*M68*LOOKUP(RIGHT($D$2,3),定数!$A$6:$A$13,定数!$B$6:$B$13))</f>
        <v>40680.858664001302</v>
      </c>
      <c r="S68" s="176"/>
      <c r="T68" s="177">
        <f t="shared" si="3"/>
        <v>54.700000000000855</v>
      </c>
      <c r="U68" s="177"/>
      <c r="V68" t="str">
        <f t="shared" si="5"/>
        <v/>
      </c>
      <c r="W68">
        <f t="shared" si="1"/>
        <v>0</v>
      </c>
    </row>
    <row r="69" spans="2:24" x14ac:dyDescent="0.2">
      <c r="B69" s="36">
        <v>61</v>
      </c>
      <c r="C69" s="174">
        <f t="shared" si="0"/>
        <v>2512272.3326438102</v>
      </c>
      <c r="D69" s="174"/>
      <c r="E69" s="36">
        <v>2009</v>
      </c>
      <c r="F69" s="8">
        <v>43463</v>
      </c>
      <c r="G69" s="36" t="s">
        <v>3</v>
      </c>
      <c r="H69" s="175">
        <v>1.4335800000000001</v>
      </c>
      <c r="I69" s="175"/>
      <c r="J69" s="36">
        <v>81.599999999999994</v>
      </c>
      <c r="K69" s="178">
        <f t="shared" si="2"/>
        <v>75368.169979314305</v>
      </c>
      <c r="L69" s="179"/>
      <c r="M69" s="6">
        <f>IF(J69="","",(K69/J69)/LOOKUP(RIGHT($D$2,3),定数!$A$6:$A$13,定数!$B$6:$B$13))</f>
        <v>7.6969127838352032</v>
      </c>
      <c r="N69" s="36">
        <v>2009</v>
      </c>
      <c r="O69" s="8">
        <v>43463</v>
      </c>
      <c r="P69" s="175">
        <v>1.44174</v>
      </c>
      <c r="Q69" s="175"/>
      <c r="R69" s="176">
        <f>IF(P69="","",T69*M69*LOOKUP(RIGHT($D$2,3),定数!$A$6:$A$13,定数!$B$6:$B$13))</f>
        <v>-75368.16997931381</v>
      </c>
      <c r="S69" s="176"/>
      <c r="T69" s="177">
        <f t="shared" si="3"/>
        <v>-81.599999999999454</v>
      </c>
      <c r="U69" s="177"/>
      <c r="V69" t="str">
        <f t="shared" si="5"/>
        <v/>
      </c>
      <c r="W69">
        <f t="shared" si="1"/>
        <v>1</v>
      </c>
    </row>
    <row r="70" spans="2:24" x14ac:dyDescent="0.2">
      <c r="B70" s="36">
        <v>62</v>
      </c>
      <c r="C70" s="174">
        <f t="shared" si="0"/>
        <v>2436904.1626644963</v>
      </c>
      <c r="D70" s="174"/>
      <c r="E70" s="36">
        <v>2010</v>
      </c>
      <c r="F70" s="8">
        <v>43251</v>
      </c>
      <c r="G70" s="36" t="s">
        <v>3</v>
      </c>
      <c r="H70" s="175">
        <v>1.2264999999999999</v>
      </c>
      <c r="I70" s="175"/>
      <c r="J70" s="36">
        <v>186.9</v>
      </c>
      <c r="K70" s="178">
        <f t="shared" si="2"/>
        <v>73107.124879934883</v>
      </c>
      <c r="L70" s="179"/>
      <c r="M70" s="6">
        <f>IF(J70="","",(K70/J70)/LOOKUP(RIGHT($D$2,3),定数!$A$6:$A$13,定数!$B$6:$B$13))</f>
        <v>3.2596363866566294</v>
      </c>
      <c r="N70" s="36">
        <v>2010</v>
      </c>
      <c r="O70" s="8">
        <v>43266</v>
      </c>
      <c r="P70" s="175">
        <v>1.2325299999999999</v>
      </c>
      <c r="Q70" s="175"/>
      <c r="R70" s="176">
        <f>IF(P70="","",T70*M70*LOOKUP(RIGHT($D$2,3),定数!$A$6:$A$13,定数!$B$6:$B$13))</f>
        <v>-23586.728893847292</v>
      </c>
      <c r="S70" s="176"/>
      <c r="T70" s="177">
        <f t="shared" si="3"/>
        <v>-60.299999999999798</v>
      </c>
      <c r="U70" s="177"/>
      <c r="V70" t="str">
        <f t="shared" si="5"/>
        <v/>
      </c>
      <c r="W70">
        <f t="shared" si="1"/>
        <v>2</v>
      </c>
    </row>
    <row r="71" spans="2:24" x14ac:dyDescent="0.2">
      <c r="B71" s="36">
        <v>63</v>
      </c>
      <c r="C71" s="174">
        <f t="shared" si="0"/>
        <v>2413317.4337706491</v>
      </c>
      <c r="D71" s="174"/>
      <c r="E71" s="51">
        <v>2010</v>
      </c>
      <c r="F71" s="8">
        <v>43307</v>
      </c>
      <c r="G71" s="36" t="s">
        <v>4</v>
      </c>
      <c r="H71" s="175">
        <v>1.29643</v>
      </c>
      <c r="I71" s="175"/>
      <c r="J71" s="36">
        <v>171.2</v>
      </c>
      <c r="K71" s="178">
        <f t="shared" si="2"/>
        <v>72399.523013119469</v>
      </c>
      <c r="L71" s="179"/>
      <c r="M71" s="6">
        <f>IF(J71="","",(K71/J71)/LOOKUP(RIGHT($D$2,3),定数!$A$6:$A$13,定数!$B$6:$B$13))</f>
        <v>3.5241200843613449</v>
      </c>
      <c r="N71" s="51">
        <v>2010</v>
      </c>
      <c r="O71" s="8">
        <v>43324</v>
      </c>
      <c r="P71" s="175">
        <v>1.2793099999999999</v>
      </c>
      <c r="Q71" s="175"/>
      <c r="R71" s="176">
        <f>IF(P71="","",T71*M71*LOOKUP(RIGHT($D$2,3),定数!$A$6:$A$13,定数!$B$6:$B$13))</f>
        <v>-72399.523013119571</v>
      </c>
      <c r="S71" s="176"/>
      <c r="T71" s="177">
        <f t="shared" si="3"/>
        <v>-171.20000000000024</v>
      </c>
      <c r="U71" s="177"/>
      <c r="V71" t="str">
        <f t="shared" si="5"/>
        <v/>
      </c>
      <c r="W71">
        <f t="shared" si="1"/>
        <v>3</v>
      </c>
    </row>
    <row r="72" spans="2:24" x14ac:dyDescent="0.2">
      <c r="B72" s="36">
        <v>64</v>
      </c>
      <c r="C72" s="174">
        <f t="shared" si="0"/>
        <v>2340917.9107575295</v>
      </c>
      <c r="D72" s="174"/>
      <c r="E72" s="51">
        <v>2010</v>
      </c>
      <c r="F72" s="8">
        <v>43332</v>
      </c>
      <c r="G72" s="36" t="s">
        <v>3</v>
      </c>
      <c r="H72" s="175">
        <v>1.2771999999999999</v>
      </c>
      <c r="I72" s="175"/>
      <c r="J72" s="36">
        <v>130.19999999999999</v>
      </c>
      <c r="K72" s="178">
        <f t="shared" si="2"/>
        <v>70227.537322725882</v>
      </c>
      <c r="L72" s="179"/>
      <c r="M72" s="6">
        <f>IF(J72="","",(K72/J72)/LOOKUP(RIGHT($D$2,3),定数!$A$6:$A$13,定数!$B$6:$B$13))</f>
        <v>4.494850059058237</v>
      </c>
      <c r="N72" s="51">
        <v>2010</v>
      </c>
      <c r="O72" s="8">
        <v>43349</v>
      </c>
      <c r="P72" s="175">
        <v>1.2902199999999999</v>
      </c>
      <c r="Q72" s="175"/>
      <c r="R72" s="176">
        <f>IF(P72="","",T72*M72*LOOKUP(RIGHT($D$2,3),定数!$A$6:$A$13,定数!$B$6:$B$13))</f>
        <v>-70227.537322726072</v>
      </c>
      <c r="S72" s="176"/>
      <c r="T72" s="177">
        <f t="shared" si="3"/>
        <v>-130.20000000000033</v>
      </c>
      <c r="U72" s="177"/>
      <c r="V72" t="str">
        <f t="shared" si="5"/>
        <v/>
      </c>
      <c r="W72">
        <f t="shared" si="1"/>
        <v>4</v>
      </c>
    </row>
    <row r="73" spans="2:24" x14ac:dyDescent="0.2">
      <c r="B73" s="36">
        <v>65</v>
      </c>
      <c r="C73" s="174">
        <f t="shared" si="0"/>
        <v>2270690.3734348034</v>
      </c>
      <c r="D73" s="174"/>
      <c r="E73" s="51">
        <v>2010</v>
      </c>
      <c r="F73" s="8">
        <v>43405</v>
      </c>
      <c r="G73" s="36" t="s">
        <v>4</v>
      </c>
      <c r="H73" s="175">
        <v>1.39964</v>
      </c>
      <c r="I73" s="175"/>
      <c r="J73" s="36">
        <v>101.3</v>
      </c>
      <c r="K73" s="178">
        <f t="shared" si="2"/>
        <v>68120.711203044106</v>
      </c>
      <c r="L73" s="179"/>
      <c r="M73" s="6">
        <f>IF(J73="","",(K73/J73)/LOOKUP(RIGHT($D$2,3),定数!$A$6:$A$13,定数!$B$6:$B$13))</f>
        <v>5.6038755514185672</v>
      </c>
      <c r="N73" s="51">
        <v>2010</v>
      </c>
      <c r="O73" s="8">
        <v>43405</v>
      </c>
      <c r="P73" s="175">
        <v>1.38951</v>
      </c>
      <c r="Q73" s="175"/>
      <c r="R73" s="176">
        <f>IF(P73="","",T73*M73*LOOKUP(RIGHT($D$2,3),定数!$A$6:$A$13,定数!$B$6:$B$13))</f>
        <v>-68120.711203043931</v>
      </c>
      <c r="S73" s="176"/>
      <c r="T73" s="177">
        <f t="shared" si="3"/>
        <v>-101.29999999999973</v>
      </c>
      <c r="U73" s="177"/>
      <c r="V73" t="str">
        <f t="shared" si="5"/>
        <v/>
      </c>
      <c r="W73">
        <f t="shared" si="1"/>
        <v>5</v>
      </c>
    </row>
    <row r="74" spans="2:24" x14ac:dyDescent="0.2">
      <c r="B74" s="36">
        <v>66</v>
      </c>
      <c r="C74" s="174">
        <f t="shared" ref="C74:C107" si="7">IF(R73="","",C73+R73)</f>
        <v>2202569.6622317596</v>
      </c>
      <c r="D74" s="174"/>
      <c r="E74" s="51">
        <v>2011</v>
      </c>
      <c r="F74" s="8">
        <v>43210</v>
      </c>
      <c r="G74" s="36" t="s">
        <v>4</v>
      </c>
      <c r="H74" s="175">
        <v>1.4514199999999999</v>
      </c>
      <c r="I74" s="175"/>
      <c r="J74" s="36">
        <v>149.6</v>
      </c>
      <c r="K74" s="178">
        <f>IF(J74="","",C74*0.03)</f>
        <v>66077.089866952781</v>
      </c>
      <c r="L74" s="179"/>
      <c r="M74" s="6">
        <f>IF(J74="","",(K74/J74)/LOOKUP(RIGHT($D$2,3),定数!$A$6:$A$13,定数!$B$6:$B$13))</f>
        <v>3.6807648098792773</v>
      </c>
      <c r="N74" s="51">
        <v>2011</v>
      </c>
      <c r="O74" s="8">
        <v>43226</v>
      </c>
      <c r="P74" s="175">
        <v>1.44929</v>
      </c>
      <c r="Q74" s="175"/>
      <c r="R74" s="176">
        <f>IF(P74="","",T74*M74*LOOKUP(RIGHT($D$2,3),定数!$A$6:$A$13,定数!$B$6:$B$13))</f>
        <v>-9408.0348540512805</v>
      </c>
      <c r="S74" s="176"/>
      <c r="T74" s="177">
        <f>IF(P74="","",IF(G74="買",(P74-H74),(H74-P74))*IF(RIGHT($D$2,3)="JPY",100,10000))</f>
        <v>-21.299999999999653</v>
      </c>
      <c r="U74" s="177"/>
      <c r="V74" t="str">
        <f t="shared" si="5"/>
        <v/>
      </c>
      <c r="W74">
        <f t="shared" ref="W74:W108" si="8">IF(T74&lt;&gt;"",IF(T74&lt;0,1+W73,0),"")</f>
        <v>6</v>
      </c>
    </row>
    <row r="75" spans="2:24" x14ac:dyDescent="0.2">
      <c r="B75" s="36">
        <v>67</v>
      </c>
      <c r="C75" s="174">
        <f t="shared" si="7"/>
        <v>2193161.6273777084</v>
      </c>
      <c r="D75" s="174"/>
      <c r="E75" s="51">
        <v>2011</v>
      </c>
      <c r="F75" s="8">
        <v>43351</v>
      </c>
      <c r="G75" s="36" t="s">
        <v>3</v>
      </c>
      <c r="H75" s="175">
        <v>1.3973199999999999</v>
      </c>
      <c r="I75" s="175"/>
      <c r="J75" s="36">
        <v>281.3</v>
      </c>
      <c r="K75" s="178">
        <f t="shared" ref="K75:K107" si="9">IF(J75="","",C75*0.03)</f>
        <v>65794.848821331252</v>
      </c>
      <c r="L75" s="179"/>
      <c r="M75" s="6">
        <f>IF(J75="","",(K75/J75)/LOOKUP(RIGHT($D$2,3),定数!$A$6:$A$13,定数!$B$6:$B$13))</f>
        <v>1.9491304900264026</v>
      </c>
      <c r="N75" s="36">
        <v>2011</v>
      </c>
      <c r="O75" s="8">
        <v>43383</v>
      </c>
      <c r="P75" s="175">
        <v>1.36893</v>
      </c>
      <c r="Q75" s="175"/>
      <c r="R75" s="176">
        <f>IF(P75="","",T75*M75*LOOKUP(RIGHT($D$2,3),定数!$A$6:$A$13,定数!$B$6:$B$13))</f>
        <v>66402.977534219288</v>
      </c>
      <c r="S75" s="176"/>
      <c r="T75" s="177">
        <f t="shared" si="3"/>
        <v>283.89999999999918</v>
      </c>
      <c r="U75" s="177"/>
      <c r="V75" t="str">
        <f t="shared" si="5"/>
        <v/>
      </c>
      <c r="W75">
        <f t="shared" si="8"/>
        <v>0</v>
      </c>
      <c r="X75" t="s">
        <v>66</v>
      </c>
    </row>
    <row r="76" spans="2:24" x14ac:dyDescent="0.2">
      <c r="B76" s="36">
        <v>68</v>
      </c>
      <c r="C76" s="174">
        <f t="shared" si="7"/>
        <v>2259564.6049119276</v>
      </c>
      <c r="D76" s="174"/>
      <c r="E76" s="51">
        <v>2011</v>
      </c>
      <c r="F76" s="8">
        <v>43392</v>
      </c>
      <c r="G76" s="36" t="s">
        <v>4</v>
      </c>
      <c r="H76" s="175">
        <v>1.38164</v>
      </c>
      <c r="I76" s="175"/>
      <c r="J76" s="36">
        <v>163.9</v>
      </c>
      <c r="K76" s="178">
        <f t="shared" si="9"/>
        <v>67786.938147357825</v>
      </c>
      <c r="L76" s="179"/>
      <c r="M76" s="6">
        <f>IF(J76="","",(K76/J76)/LOOKUP(RIGHT($D$2,3),定数!$A$6:$A$13,定数!$B$6:$B$13))</f>
        <v>3.4465598000486994</v>
      </c>
      <c r="N76" s="36">
        <v>2011</v>
      </c>
      <c r="O76" s="8">
        <v>43405</v>
      </c>
      <c r="P76" s="175">
        <v>1.3652500000000001</v>
      </c>
      <c r="Q76" s="175"/>
      <c r="R76" s="176">
        <f>IF(P76="","",T76*M76*LOOKUP(RIGHT($D$2,3),定数!$A$6:$A$13,定数!$B$6:$B$13))</f>
        <v>-67786.938147357418</v>
      </c>
      <c r="S76" s="176"/>
      <c r="T76" s="177">
        <f t="shared" ref="T76:T107" si="10">IF(P76="","",IF(G76="買",(P76-H76),(H76-P76))*IF(RIGHT($D$2,3)="JPY",100,10000))</f>
        <v>-163.89999999999904</v>
      </c>
      <c r="U76" s="177"/>
      <c r="V76" t="str">
        <f t="shared" si="5"/>
        <v/>
      </c>
      <c r="W76">
        <f t="shared" si="8"/>
        <v>1</v>
      </c>
    </row>
    <row r="77" spans="2:24" x14ac:dyDescent="0.2">
      <c r="B77" s="36">
        <v>69</v>
      </c>
      <c r="C77" s="174">
        <f t="shared" si="7"/>
        <v>2191777.6667645704</v>
      </c>
      <c r="D77" s="174"/>
      <c r="E77" s="36">
        <v>2011</v>
      </c>
      <c r="F77" s="8">
        <v>43427</v>
      </c>
      <c r="G77" s="36" t="s">
        <v>3</v>
      </c>
      <c r="H77" s="175">
        <v>1.34518</v>
      </c>
      <c r="I77" s="175"/>
      <c r="J77" s="36">
        <v>116.1</v>
      </c>
      <c r="K77" s="178">
        <f t="shared" si="9"/>
        <v>65753.330002937117</v>
      </c>
      <c r="L77" s="179"/>
      <c r="M77" s="6">
        <f>IF(J77="","",(K77/J77)/LOOKUP(RIGHT($D$2,3),定数!$A$6:$A$13,定数!$B$6:$B$13))</f>
        <v>4.7195901523784896</v>
      </c>
      <c r="N77" s="36">
        <v>2012</v>
      </c>
      <c r="O77" s="8">
        <v>43125</v>
      </c>
      <c r="P77" s="175">
        <v>1.3071999999999999</v>
      </c>
      <c r="Q77" s="175"/>
      <c r="R77" s="176">
        <f>IF(P77="","",T77*M77*LOOKUP(RIGHT($D$2,3),定数!$A$6:$A$13,定数!$B$6:$B$13))</f>
        <v>215100.04078480275</v>
      </c>
      <c r="S77" s="176"/>
      <c r="T77" s="177">
        <f t="shared" si="10"/>
        <v>379.80000000000126</v>
      </c>
      <c r="U77" s="177"/>
      <c r="V77" t="str">
        <f t="shared" si="5"/>
        <v/>
      </c>
      <c r="W77">
        <f t="shared" si="8"/>
        <v>0</v>
      </c>
    </row>
    <row r="78" spans="2:24" x14ac:dyDescent="0.2">
      <c r="B78" s="36">
        <v>70</v>
      </c>
      <c r="C78" s="174">
        <f t="shared" si="7"/>
        <v>2406877.7075493732</v>
      </c>
      <c r="D78" s="174"/>
      <c r="E78" s="36">
        <v>2012</v>
      </c>
      <c r="F78" s="8">
        <v>43180</v>
      </c>
      <c r="G78" s="36" t="s">
        <v>4</v>
      </c>
      <c r="H78" s="175">
        <v>1.3254999999999999</v>
      </c>
      <c r="I78" s="175"/>
      <c r="J78" s="36">
        <v>119.9</v>
      </c>
      <c r="K78" s="178">
        <f t="shared" si="9"/>
        <v>72206.331226481198</v>
      </c>
      <c r="L78" s="179"/>
      <c r="M78" s="6">
        <f>IF(J78="","",(K78/J78)/LOOKUP(RIGHT($D$2,3),定数!$A$6:$A$13,定数!$B$6:$B$13))</f>
        <v>5.01851064960253</v>
      </c>
      <c r="N78" s="36">
        <v>2012</v>
      </c>
      <c r="O78" s="8">
        <v>43194</v>
      </c>
      <c r="P78" s="175">
        <v>1.31342</v>
      </c>
      <c r="Q78" s="175"/>
      <c r="R78" s="176">
        <f>IF(P78="","",T78*M78*LOOKUP(RIGHT($D$2,3),定数!$A$6:$A$13,定数!$B$6:$B$13))</f>
        <v>-72748.330376637488</v>
      </c>
      <c r="S78" s="176"/>
      <c r="T78" s="177">
        <f t="shared" si="10"/>
        <v>-120.79999999999869</v>
      </c>
      <c r="U78" s="177"/>
      <c r="V78" t="str">
        <f t="shared" ref="V78:V108" si="11">IF(S78&lt;&gt;"",IF(S78&lt;0,1+V77,0),"")</f>
        <v/>
      </c>
      <c r="W78">
        <f t="shared" si="8"/>
        <v>1</v>
      </c>
    </row>
    <row r="79" spans="2:24" x14ac:dyDescent="0.2">
      <c r="B79" s="36">
        <v>71</v>
      </c>
      <c r="C79" s="174">
        <f t="shared" si="7"/>
        <v>2334129.3771727355</v>
      </c>
      <c r="D79" s="174"/>
      <c r="E79" s="51">
        <v>2012</v>
      </c>
      <c r="F79" s="8">
        <v>43312</v>
      </c>
      <c r="G79" s="36" t="s">
        <v>4</v>
      </c>
      <c r="H79" s="175">
        <v>1.22966</v>
      </c>
      <c r="I79" s="175"/>
      <c r="J79" s="36">
        <v>71.599999999999994</v>
      </c>
      <c r="K79" s="178">
        <f t="shared" si="9"/>
        <v>70023.881315182065</v>
      </c>
      <c r="L79" s="179"/>
      <c r="M79" s="6">
        <f>IF(J79="","",(K79/J79)/LOOKUP(RIGHT($D$2,3),定数!$A$6:$A$13,定数!$B$6:$B$13))</f>
        <v>8.1498930767204456</v>
      </c>
      <c r="N79" s="36">
        <v>2012</v>
      </c>
      <c r="O79" s="8">
        <v>43314</v>
      </c>
      <c r="P79" s="175">
        <v>1.2224999999999999</v>
      </c>
      <c r="Q79" s="175"/>
      <c r="R79" s="176">
        <f>IF(P79="","",T79*M79*LOOKUP(RIGHT($D$2,3),定数!$A$6:$A$13,定数!$B$6:$B$13))</f>
        <v>-70023.881315182618</v>
      </c>
      <c r="S79" s="176"/>
      <c r="T79" s="177">
        <f t="shared" si="10"/>
        <v>-71.600000000000549</v>
      </c>
      <c r="U79" s="177"/>
      <c r="V79" t="str">
        <f t="shared" si="11"/>
        <v/>
      </c>
      <c r="W79">
        <f t="shared" si="8"/>
        <v>2</v>
      </c>
    </row>
    <row r="80" spans="2:24" x14ac:dyDescent="0.2">
      <c r="B80" s="36">
        <v>72</v>
      </c>
      <c r="C80" s="174">
        <f t="shared" si="7"/>
        <v>2264105.4958575531</v>
      </c>
      <c r="D80" s="174"/>
      <c r="E80" s="51">
        <v>2012</v>
      </c>
      <c r="F80" s="8">
        <v>43333</v>
      </c>
      <c r="G80" s="36" t="s">
        <v>4</v>
      </c>
      <c r="H80" s="175">
        <v>1.2381500000000001</v>
      </c>
      <c r="I80" s="175"/>
      <c r="J80" s="36">
        <v>93</v>
      </c>
      <c r="K80" s="178">
        <f t="shared" si="9"/>
        <v>67923.164875726594</v>
      </c>
      <c r="L80" s="179"/>
      <c r="M80" s="6">
        <f>IF(J80="","",(K80/J80)/LOOKUP(RIGHT($D$2,3),定数!$A$6:$A$13,定数!$B$6:$B$13))</f>
        <v>6.0863050963912722</v>
      </c>
      <c r="N80" s="36">
        <v>2012</v>
      </c>
      <c r="O80" s="8">
        <v>43382</v>
      </c>
      <c r="P80" s="175">
        <v>1.29372</v>
      </c>
      <c r="Q80" s="175"/>
      <c r="R80" s="176">
        <f>IF(P80="","",T80*M80*LOOKUP(RIGHT($D$2,3),定数!$A$6:$A$13,定数!$B$6:$B$13))</f>
        <v>405859.1690477549</v>
      </c>
      <c r="S80" s="176"/>
      <c r="T80" s="177">
        <f t="shared" si="10"/>
        <v>555.69999999999902</v>
      </c>
      <c r="U80" s="177"/>
      <c r="V80" t="str">
        <f t="shared" si="11"/>
        <v/>
      </c>
      <c r="W80">
        <f t="shared" si="8"/>
        <v>0</v>
      </c>
    </row>
    <row r="81" spans="2:24" x14ac:dyDescent="0.2">
      <c r="B81" s="36">
        <v>73</v>
      </c>
      <c r="C81" s="174">
        <f t="shared" si="7"/>
        <v>2669964.6649053078</v>
      </c>
      <c r="D81" s="174"/>
      <c r="E81" s="51">
        <v>2012</v>
      </c>
      <c r="F81" s="8">
        <v>43433</v>
      </c>
      <c r="G81" s="36" t="s">
        <v>4</v>
      </c>
      <c r="H81" s="175">
        <v>1.2960700000000001</v>
      </c>
      <c r="I81" s="175"/>
      <c r="J81" s="36">
        <v>81.2</v>
      </c>
      <c r="K81" s="178">
        <f t="shared" si="9"/>
        <v>80098.939947159233</v>
      </c>
      <c r="L81" s="179"/>
      <c r="M81" s="6">
        <f>IF(J81="","",(K81/J81)/LOOKUP(RIGHT($D$2,3),定数!$A$6:$A$13,定数!$B$6:$B$13))</f>
        <v>8.2203345594375232</v>
      </c>
      <c r="N81" s="36">
        <v>2012</v>
      </c>
      <c r="O81" s="8">
        <v>43441</v>
      </c>
      <c r="P81" s="175">
        <v>1.2879499999999999</v>
      </c>
      <c r="Q81" s="175"/>
      <c r="R81" s="176">
        <f>IF(P81="","",T81*M81*LOOKUP(RIGHT($D$2,3),定数!$A$6:$A$13,定数!$B$6:$B$13))</f>
        <v>-80098.939947160485</v>
      </c>
      <c r="S81" s="176"/>
      <c r="T81" s="177">
        <f t="shared" si="10"/>
        <v>-81.200000000001268</v>
      </c>
      <c r="U81" s="177"/>
      <c r="V81" t="str">
        <f t="shared" si="11"/>
        <v/>
      </c>
      <c r="W81">
        <f t="shared" si="8"/>
        <v>1</v>
      </c>
      <c r="X81" t="s">
        <v>67</v>
      </c>
    </row>
    <row r="82" spans="2:24" x14ac:dyDescent="0.2">
      <c r="B82" s="36">
        <v>74</v>
      </c>
      <c r="C82" s="174">
        <f t="shared" si="7"/>
        <v>2589865.7249581474</v>
      </c>
      <c r="D82" s="174"/>
      <c r="E82" s="36">
        <v>2012</v>
      </c>
      <c r="F82" s="8">
        <v>43458</v>
      </c>
      <c r="G82" s="36" t="s">
        <v>4</v>
      </c>
      <c r="H82" s="175">
        <v>1.3230200000000001</v>
      </c>
      <c r="I82" s="175"/>
      <c r="J82" s="36">
        <v>73.3</v>
      </c>
      <c r="K82" s="178">
        <f t="shared" si="9"/>
        <v>77695.971748744414</v>
      </c>
      <c r="L82" s="179"/>
      <c r="M82" s="6">
        <f>IF(J82="","",(K82/J82)/LOOKUP(RIGHT($D$2,3),定数!$A$6:$A$13,定数!$B$6:$B$13))</f>
        <v>8.833102745423421</v>
      </c>
      <c r="N82" s="36">
        <v>2013</v>
      </c>
      <c r="O82" s="8">
        <v>43102</v>
      </c>
      <c r="P82" s="175">
        <v>1.31569</v>
      </c>
      <c r="Q82" s="175"/>
      <c r="R82" s="176">
        <f>IF(P82="","",T82*M82*LOOKUP(RIGHT($D$2,3),定数!$A$6:$A$13,定数!$B$6:$B$13))</f>
        <v>-77695.971748745025</v>
      </c>
      <c r="S82" s="176"/>
      <c r="T82" s="177">
        <f t="shared" si="10"/>
        <v>-73.30000000000058</v>
      </c>
      <c r="U82" s="177"/>
      <c r="V82" t="str">
        <f t="shared" si="11"/>
        <v/>
      </c>
      <c r="W82">
        <f t="shared" si="8"/>
        <v>2</v>
      </c>
      <c r="X82" t="s">
        <v>68</v>
      </c>
    </row>
    <row r="83" spans="2:24" x14ac:dyDescent="0.2">
      <c r="B83" s="36">
        <v>75</v>
      </c>
      <c r="C83" s="174">
        <f t="shared" si="7"/>
        <v>2512169.7532094023</v>
      </c>
      <c r="D83" s="174"/>
      <c r="E83" s="36">
        <v>2013</v>
      </c>
      <c r="F83" s="8">
        <v>43145</v>
      </c>
      <c r="G83" s="36" t="s">
        <v>3</v>
      </c>
      <c r="H83" s="175">
        <v>1.34259</v>
      </c>
      <c r="I83" s="175"/>
      <c r="J83" s="36">
        <v>93.5</v>
      </c>
      <c r="K83" s="178">
        <f t="shared" si="9"/>
        <v>75365.092596282062</v>
      </c>
      <c r="L83" s="179"/>
      <c r="M83" s="6">
        <f>IF(J83="","",(K83/J83)/LOOKUP(RIGHT($D$2,3),定数!$A$6:$A$13,定数!$B$6:$B$13))</f>
        <v>6.7170314256935884</v>
      </c>
      <c r="N83" s="36">
        <v>2013</v>
      </c>
      <c r="O83" s="8">
        <v>43198</v>
      </c>
      <c r="P83" s="175">
        <v>1.3048</v>
      </c>
      <c r="Q83" s="175"/>
      <c r="R83" s="176">
        <f>IF(P83="","",T83*M83*LOOKUP(RIGHT($D$2,3),定数!$A$6:$A$13,定数!$B$6:$B$13))</f>
        <v>304603.94109235273</v>
      </c>
      <c r="S83" s="176"/>
      <c r="T83" s="177">
        <f t="shared" si="10"/>
        <v>377.89999999999992</v>
      </c>
      <c r="U83" s="177"/>
      <c r="V83" t="str">
        <f t="shared" si="11"/>
        <v/>
      </c>
      <c r="W83">
        <f t="shared" si="8"/>
        <v>0</v>
      </c>
      <c r="X83" t="s">
        <v>69</v>
      </c>
    </row>
    <row r="84" spans="2:24" x14ac:dyDescent="0.2">
      <c r="B84" s="36">
        <v>76</v>
      </c>
      <c r="C84" s="174">
        <f t="shared" si="7"/>
        <v>2816773.6943017552</v>
      </c>
      <c r="D84" s="174"/>
      <c r="E84" s="52">
        <v>2013</v>
      </c>
      <c r="F84" s="8">
        <v>43206</v>
      </c>
      <c r="G84" s="36" t="s">
        <v>4</v>
      </c>
      <c r="H84" s="175">
        <v>1.31073</v>
      </c>
      <c r="I84" s="175"/>
      <c r="J84" s="36">
        <v>86.4</v>
      </c>
      <c r="K84" s="178">
        <f t="shared" si="9"/>
        <v>84503.210829052652</v>
      </c>
      <c r="L84" s="179"/>
      <c r="M84" s="6">
        <f>IF(J84="","",(K84/J84)/LOOKUP(RIGHT($D$2,3),定数!$A$6:$A$13,定数!$B$6:$B$13))</f>
        <v>8.1503868469379483</v>
      </c>
      <c r="N84" s="52">
        <v>2013</v>
      </c>
      <c r="O84" s="8">
        <v>43207</v>
      </c>
      <c r="P84" s="175">
        <v>1.30209</v>
      </c>
      <c r="Q84" s="175"/>
      <c r="R84" s="176">
        <f>IF(P84="","",T84*M84*LOOKUP(RIGHT($D$2,3),定数!$A$6:$A$13,定数!$B$6:$B$13))</f>
        <v>-84503.210829052448</v>
      </c>
      <c r="S84" s="176"/>
      <c r="T84" s="177">
        <f t="shared" si="10"/>
        <v>-86.399999999999807</v>
      </c>
      <c r="U84" s="177"/>
      <c r="V84" t="str">
        <f t="shared" si="11"/>
        <v/>
      </c>
      <c r="W84">
        <f t="shared" si="8"/>
        <v>1</v>
      </c>
    </row>
    <row r="85" spans="2:24" x14ac:dyDescent="0.2">
      <c r="B85" s="36">
        <v>77</v>
      </c>
      <c r="C85" s="174">
        <f t="shared" si="7"/>
        <v>2732270.4834727026</v>
      </c>
      <c r="D85" s="174"/>
      <c r="E85" s="52">
        <v>2013</v>
      </c>
      <c r="F85" s="8">
        <v>43297</v>
      </c>
      <c r="G85" s="36" t="s">
        <v>4</v>
      </c>
      <c r="H85" s="175">
        <v>1.30905</v>
      </c>
      <c r="I85" s="175"/>
      <c r="J85" s="36">
        <v>91.4</v>
      </c>
      <c r="K85" s="178">
        <f t="shared" si="9"/>
        <v>81968.114504181067</v>
      </c>
      <c r="L85" s="179"/>
      <c r="M85" s="6">
        <f>IF(J85="","",(K85/J85)/LOOKUP(RIGHT($D$2,3),定数!$A$6:$A$13,定数!$B$6:$B$13))</f>
        <v>7.4733875368509359</v>
      </c>
      <c r="N85" s="52">
        <v>2013</v>
      </c>
      <c r="O85" s="8">
        <v>43341</v>
      </c>
      <c r="P85" s="175">
        <v>1.32334</v>
      </c>
      <c r="Q85" s="175"/>
      <c r="R85" s="176">
        <f>IF(P85="","",T85*M85*LOOKUP(RIGHT($D$2,3),定数!$A$6:$A$13,定数!$B$6:$B$13))</f>
        <v>128153.64948191906</v>
      </c>
      <c r="S85" s="176"/>
      <c r="T85" s="177">
        <f t="shared" si="10"/>
        <v>142.89999999999912</v>
      </c>
      <c r="U85" s="177"/>
      <c r="V85" t="str">
        <f t="shared" si="11"/>
        <v/>
      </c>
      <c r="W85">
        <f t="shared" si="8"/>
        <v>0</v>
      </c>
    </row>
    <row r="86" spans="2:24" x14ac:dyDescent="0.2">
      <c r="B86" s="36">
        <v>78</v>
      </c>
      <c r="C86" s="174">
        <f t="shared" si="7"/>
        <v>2860424.1329546217</v>
      </c>
      <c r="D86" s="174"/>
      <c r="E86" s="52">
        <v>2013</v>
      </c>
      <c r="F86" s="8">
        <v>43439</v>
      </c>
      <c r="G86" s="36" t="s">
        <v>4</v>
      </c>
      <c r="H86" s="175">
        <v>1.3614599999999999</v>
      </c>
      <c r="I86" s="175"/>
      <c r="J86" s="36">
        <v>86.5</v>
      </c>
      <c r="K86" s="178">
        <f t="shared" si="9"/>
        <v>85812.723988638652</v>
      </c>
      <c r="L86" s="179"/>
      <c r="M86" s="6">
        <f>IF(J86="","",(K86/J86)/LOOKUP(RIGHT($D$2,3),定数!$A$6:$A$13,定数!$B$6:$B$13))</f>
        <v>8.2671217715451508</v>
      </c>
      <c r="N86" s="52">
        <v>2013</v>
      </c>
      <c r="O86" s="8">
        <v>43453</v>
      </c>
      <c r="P86" s="175">
        <v>1.3649100000000001</v>
      </c>
      <c r="Q86" s="175"/>
      <c r="R86" s="176">
        <f>IF(P86="","",T86*M86*LOOKUP(RIGHT($D$2,3),定数!$A$6:$A$13,定数!$B$6:$B$13))</f>
        <v>34225.884134198655</v>
      </c>
      <c r="S86" s="176"/>
      <c r="T86" s="177">
        <f t="shared" si="10"/>
        <v>34.500000000001748</v>
      </c>
      <c r="U86" s="177"/>
      <c r="V86" t="str">
        <f t="shared" si="11"/>
        <v/>
      </c>
      <c r="W86">
        <f t="shared" si="8"/>
        <v>0</v>
      </c>
    </row>
    <row r="87" spans="2:24" ht="13.8" thickBot="1" x14ac:dyDescent="0.25">
      <c r="B87" s="36">
        <v>79</v>
      </c>
      <c r="C87" s="174">
        <f t="shared" si="7"/>
        <v>2894650.0170888202</v>
      </c>
      <c r="D87" s="174"/>
      <c r="E87" s="52">
        <v>2013</v>
      </c>
      <c r="F87" s="8">
        <v>43458</v>
      </c>
      <c r="G87" s="36" t="s">
        <v>3</v>
      </c>
      <c r="H87" s="175">
        <v>1.3673299999999999</v>
      </c>
      <c r="I87" s="175"/>
      <c r="J87" s="36">
        <v>43.2</v>
      </c>
      <c r="K87" s="178">
        <f t="shared" si="9"/>
        <v>86839.500512664599</v>
      </c>
      <c r="L87" s="179"/>
      <c r="M87" s="6">
        <f>IF(J87="","",(K87/J87)/LOOKUP(RIGHT($D$2,3),定数!$A$6:$A$13,定数!$B$6:$B$13))</f>
        <v>16.751446858152892</v>
      </c>
      <c r="N87" s="36">
        <v>2013</v>
      </c>
      <c r="O87" s="8">
        <v>43460</v>
      </c>
      <c r="P87" s="175">
        <v>1.37165</v>
      </c>
      <c r="Q87" s="175"/>
      <c r="R87" s="176">
        <f>IF(P87="","",T87*M87*LOOKUP(RIGHT($D$2,3),定数!$A$6:$A$13,定数!$B$6:$B$13))</f>
        <v>-86839.500512666622</v>
      </c>
      <c r="S87" s="176"/>
      <c r="T87" s="177">
        <f t="shared" si="10"/>
        <v>-43.200000000001012</v>
      </c>
      <c r="U87" s="177"/>
      <c r="V87" t="str">
        <f t="shared" si="11"/>
        <v/>
      </c>
      <c r="W87">
        <f t="shared" si="8"/>
        <v>1</v>
      </c>
    </row>
    <row r="88" spans="2:24" ht="13.8" thickTop="1" x14ac:dyDescent="0.2">
      <c r="B88" s="36">
        <v>80</v>
      </c>
      <c r="C88" s="174">
        <f t="shared" si="7"/>
        <v>2807810.5165761537</v>
      </c>
      <c r="D88" s="174"/>
      <c r="E88" s="36">
        <v>2014</v>
      </c>
      <c r="F88" s="8">
        <v>43206</v>
      </c>
      <c r="G88" s="36" t="s">
        <v>4</v>
      </c>
      <c r="H88" s="175">
        <v>1.3833299999999999</v>
      </c>
      <c r="I88" s="175"/>
      <c r="J88" s="36">
        <v>43.5</v>
      </c>
      <c r="K88" s="178">
        <f t="shared" si="9"/>
        <v>84234.31549728461</v>
      </c>
      <c r="L88" s="179"/>
      <c r="M88" s="6">
        <f>IF(J88="","",(K88/J88)/LOOKUP(RIGHT($D$2,3),定数!$A$6:$A$13,定数!$B$6:$B$13))</f>
        <v>16.136842049288241</v>
      </c>
      <c r="N88" s="36">
        <v>2014</v>
      </c>
      <c r="O88" s="8">
        <v>43211</v>
      </c>
      <c r="P88" s="175">
        <v>1.3789800000000001</v>
      </c>
      <c r="Q88" s="175"/>
      <c r="R88" s="176">
        <f>IF(P88="","",T88*M88*LOOKUP(RIGHT($D$2,3),定数!$A$6:$A$13,定数!$B$6:$B$13))</f>
        <v>-84234.315497281787</v>
      </c>
      <c r="S88" s="176"/>
      <c r="T88" s="177">
        <f t="shared" si="10"/>
        <v>-43.499999999998536</v>
      </c>
      <c r="U88" s="177"/>
      <c r="V88" t="str">
        <f t="shared" si="11"/>
        <v/>
      </c>
      <c r="W88">
        <f t="shared" si="8"/>
        <v>2</v>
      </c>
      <c r="X88" s="53" t="s">
        <v>70</v>
      </c>
    </row>
    <row r="89" spans="2:24" x14ac:dyDescent="0.2">
      <c r="B89" s="36">
        <v>81</v>
      </c>
      <c r="C89" s="174">
        <f t="shared" si="7"/>
        <v>2723576.2010788717</v>
      </c>
      <c r="D89" s="174"/>
      <c r="E89" s="52">
        <v>2014</v>
      </c>
      <c r="F89" s="8">
        <v>43225</v>
      </c>
      <c r="G89" s="36" t="s">
        <v>4</v>
      </c>
      <c r="H89" s="175">
        <v>1.38812</v>
      </c>
      <c r="I89" s="175"/>
      <c r="J89" s="36">
        <v>69.3</v>
      </c>
      <c r="K89" s="178">
        <f t="shared" si="9"/>
        <v>81707.286032366144</v>
      </c>
      <c r="L89" s="179"/>
      <c r="M89" s="6">
        <f>IF(J89="","",(K89/J89)/LOOKUP(RIGHT($D$2,3),定数!$A$6:$A$13,定数!$B$6:$B$13))</f>
        <v>9.8253109707029989</v>
      </c>
      <c r="N89" s="52">
        <v>2014</v>
      </c>
      <c r="O89" s="8">
        <v>43229</v>
      </c>
      <c r="P89" s="175">
        <v>1.3811899999999999</v>
      </c>
      <c r="Q89" s="175"/>
      <c r="R89" s="176">
        <f>IF(P89="","",T89*M89*LOOKUP(RIGHT($D$2,3),定数!$A$6:$A$13,定数!$B$6:$B$13))</f>
        <v>-81707.286032367367</v>
      </c>
      <c r="S89" s="176"/>
      <c r="T89" s="177">
        <f t="shared" si="10"/>
        <v>-69.300000000001035</v>
      </c>
      <c r="U89" s="177"/>
      <c r="V89" t="str">
        <f t="shared" si="11"/>
        <v/>
      </c>
      <c r="W89">
        <f t="shared" si="8"/>
        <v>3</v>
      </c>
      <c r="X89" t="s">
        <v>71</v>
      </c>
    </row>
    <row r="90" spans="2:24" x14ac:dyDescent="0.2">
      <c r="B90" s="36">
        <v>82</v>
      </c>
      <c r="C90" s="174">
        <f t="shared" si="7"/>
        <v>2641868.9150465042</v>
      </c>
      <c r="D90" s="174"/>
      <c r="E90" s="52">
        <v>2014</v>
      </c>
      <c r="F90" s="8">
        <v>43256</v>
      </c>
      <c r="G90" s="36" t="s">
        <v>72</v>
      </c>
      <c r="H90" s="175">
        <v>1.35866</v>
      </c>
      <c r="I90" s="175"/>
      <c r="J90" s="36">
        <v>61</v>
      </c>
      <c r="K90" s="178">
        <f t="shared" si="9"/>
        <v>79256.067451395123</v>
      </c>
      <c r="L90" s="179"/>
      <c r="M90" s="6">
        <f>IF(J90="","",(K90/J90)/LOOKUP(RIGHT($D$2,3),定数!$A$6:$A$13,定数!$B$6:$B$13))</f>
        <v>10.827331619043049</v>
      </c>
      <c r="N90" s="52">
        <v>2014</v>
      </c>
      <c r="O90" s="8">
        <v>43256</v>
      </c>
      <c r="P90" s="175">
        <v>1.36476</v>
      </c>
      <c r="Q90" s="175"/>
      <c r="R90" s="176">
        <f>IF(P90="","",T90*M90*LOOKUP(RIGHT($D$2,3),定数!$A$6:$A$13,定数!$B$6:$B$13))</f>
        <v>-79256.067451395051</v>
      </c>
      <c r="S90" s="176"/>
      <c r="T90" s="177">
        <f t="shared" si="10"/>
        <v>-60.999999999999943</v>
      </c>
      <c r="U90" s="177"/>
      <c r="V90" t="str">
        <f t="shared" si="11"/>
        <v/>
      </c>
      <c r="W90">
        <f t="shared" si="8"/>
        <v>4</v>
      </c>
      <c r="X90" t="s">
        <v>73</v>
      </c>
    </row>
    <row r="91" spans="2:24" x14ac:dyDescent="0.2">
      <c r="B91" s="36">
        <v>83</v>
      </c>
      <c r="C91" s="174">
        <f t="shared" si="7"/>
        <v>2562612.8475951091</v>
      </c>
      <c r="D91" s="174"/>
      <c r="E91" s="52">
        <v>2014</v>
      </c>
      <c r="F91" s="8">
        <v>43275</v>
      </c>
      <c r="G91" s="36" t="s">
        <v>4</v>
      </c>
      <c r="H91" s="175">
        <v>1.36134</v>
      </c>
      <c r="I91" s="175"/>
      <c r="J91" s="36">
        <v>39.700000000000003</v>
      </c>
      <c r="K91" s="178">
        <f t="shared" si="9"/>
        <v>76878.385427853267</v>
      </c>
      <c r="L91" s="179"/>
      <c r="M91" s="6">
        <f>IF(J91="","",(K91/J91)/LOOKUP(RIGHT($D$2,3),定数!$A$6:$A$13,定数!$B$6:$B$13))</f>
        <v>16.137360501228645</v>
      </c>
      <c r="N91" s="52">
        <v>2014</v>
      </c>
      <c r="O91" s="8">
        <v>43296</v>
      </c>
      <c r="P91" s="175">
        <v>1.3589</v>
      </c>
      <c r="Q91" s="175"/>
      <c r="R91" s="176">
        <f>IF(P91="","",T91*M91*LOOKUP(RIGHT($D$2,3),定数!$A$6:$A$13,定数!$B$6:$B$13))</f>
        <v>-47250.191547597431</v>
      </c>
      <c r="S91" s="176"/>
      <c r="T91" s="177">
        <f t="shared" si="10"/>
        <v>-24.399999999999977</v>
      </c>
      <c r="U91" s="177"/>
      <c r="V91" t="str">
        <f t="shared" si="11"/>
        <v/>
      </c>
      <c r="W91">
        <f t="shared" si="8"/>
        <v>5</v>
      </c>
    </row>
    <row r="92" spans="2:24" x14ac:dyDescent="0.2">
      <c r="B92" s="55">
        <v>84</v>
      </c>
      <c r="C92" s="180">
        <f t="shared" si="7"/>
        <v>2515362.6560475118</v>
      </c>
      <c r="D92" s="180"/>
      <c r="E92" s="55">
        <v>2014</v>
      </c>
      <c r="F92" s="56">
        <v>43331</v>
      </c>
      <c r="G92" s="55" t="s">
        <v>3</v>
      </c>
      <c r="H92" s="181">
        <v>1.3341799999999999</v>
      </c>
      <c r="I92" s="181"/>
      <c r="J92" s="55">
        <v>73.099999999999994</v>
      </c>
      <c r="K92" s="182">
        <f t="shared" si="9"/>
        <v>75460.879681425358</v>
      </c>
      <c r="L92" s="183"/>
      <c r="M92" s="58">
        <f>IF(J92="","",(K92/J92)/LOOKUP(RIGHT($D$2,3),定数!$A$6:$A$13,定数!$B$6:$B$13))</f>
        <v>8.6024714639107795</v>
      </c>
      <c r="N92" s="55">
        <v>2014</v>
      </c>
      <c r="O92" s="56">
        <v>43381</v>
      </c>
      <c r="P92" s="181">
        <v>1.26989</v>
      </c>
      <c r="Q92" s="181"/>
      <c r="R92" s="184">
        <f>IF(P92="","",T92*M92*LOOKUP(RIGHT($D$2,3),定数!$A$6:$A$13,定数!$B$6:$B$13))</f>
        <v>663663.46849778853</v>
      </c>
      <c r="S92" s="184"/>
      <c r="T92" s="185">
        <f t="shared" si="10"/>
        <v>642.89999999999964</v>
      </c>
      <c r="U92" s="185"/>
      <c r="V92" t="str">
        <f t="shared" si="11"/>
        <v/>
      </c>
      <c r="W92">
        <f t="shared" si="8"/>
        <v>0</v>
      </c>
      <c r="X92" s="59" t="s">
        <v>75</v>
      </c>
    </row>
    <row r="93" spans="2:24" x14ac:dyDescent="0.2">
      <c r="B93" s="55">
        <v>85</v>
      </c>
      <c r="C93" s="180">
        <f t="shared" si="7"/>
        <v>3179026.1245453004</v>
      </c>
      <c r="D93" s="180"/>
      <c r="E93" s="55">
        <v>2014</v>
      </c>
      <c r="F93" s="56">
        <v>43418</v>
      </c>
      <c r="G93" s="55" t="s">
        <v>3</v>
      </c>
      <c r="H93" s="181">
        <v>1.2432700000000001</v>
      </c>
      <c r="I93" s="181"/>
      <c r="J93" s="55">
        <v>59.1</v>
      </c>
      <c r="K93" s="182">
        <f t="shared" si="9"/>
        <v>95370.783736359008</v>
      </c>
      <c r="L93" s="183"/>
      <c r="M93" s="58">
        <f>IF(J93="","",(K93/J93)/LOOKUP(RIGHT($D$2,3),定数!$A$6:$A$13,定数!$B$6:$B$13))</f>
        <v>13.447657041223774</v>
      </c>
      <c r="N93" s="55">
        <v>2014</v>
      </c>
      <c r="O93" s="56">
        <v>43418</v>
      </c>
      <c r="P93" s="181">
        <v>1.24918</v>
      </c>
      <c r="Q93" s="181"/>
      <c r="R93" s="184">
        <f>IF(P93="","",T93*M93*LOOKUP(RIGHT($D$2,3),定数!$A$6:$A$13,定数!$B$6:$B$13))</f>
        <v>-95370.783736356738</v>
      </c>
      <c r="S93" s="184"/>
      <c r="T93" s="185">
        <f t="shared" si="10"/>
        <v>-59.099999999998602</v>
      </c>
      <c r="U93" s="185"/>
      <c r="V93" t="str">
        <f t="shared" si="11"/>
        <v/>
      </c>
      <c r="W93">
        <f t="shared" si="8"/>
        <v>1</v>
      </c>
      <c r="X93" t="s">
        <v>78</v>
      </c>
    </row>
    <row r="94" spans="2:24" x14ac:dyDescent="0.2">
      <c r="B94" s="36">
        <v>86</v>
      </c>
      <c r="C94" s="174">
        <f t="shared" si="7"/>
        <v>3083655.3408089438</v>
      </c>
      <c r="D94" s="174"/>
      <c r="E94" s="36">
        <v>2014</v>
      </c>
      <c r="F94" s="8">
        <v>43435</v>
      </c>
      <c r="G94" s="36" t="s">
        <v>3</v>
      </c>
      <c r="H94" s="175">
        <v>1.24258</v>
      </c>
      <c r="I94" s="175"/>
      <c r="J94" s="36">
        <v>64</v>
      </c>
      <c r="K94" s="178">
        <f t="shared" si="9"/>
        <v>92509.660224268315</v>
      </c>
      <c r="L94" s="179"/>
      <c r="M94" s="6">
        <f>IF(J94="","",(K94/J94)/LOOKUP(RIGHT($D$2,3),定数!$A$6:$A$13,定数!$B$6:$B$13))</f>
        <v>12.045528675034937</v>
      </c>
      <c r="N94" s="36">
        <v>2014</v>
      </c>
      <c r="O94" s="8">
        <v>43435</v>
      </c>
      <c r="P94" s="175">
        <v>1.24898</v>
      </c>
      <c r="Q94" s="175"/>
      <c r="R94" s="176">
        <f>IF(P94="","",T94*M94*LOOKUP(RIGHT($D$2,3),定数!$A$6:$A$13,定数!$B$6:$B$13))</f>
        <v>-92509.660224267762</v>
      </c>
      <c r="S94" s="176"/>
      <c r="T94" s="177">
        <f t="shared" si="10"/>
        <v>-63.999999999999616</v>
      </c>
      <c r="U94" s="177"/>
      <c r="V94" t="str">
        <f t="shared" si="11"/>
        <v/>
      </c>
      <c r="W94">
        <f t="shared" si="8"/>
        <v>2</v>
      </c>
    </row>
    <row r="95" spans="2:24" x14ac:dyDescent="0.2">
      <c r="B95" s="36">
        <v>87</v>
      </c>
      <c r="C95" s="174">
        <f t="shared" si="7"/>
        <v>2991145.6805846761</v>
      </c>
      <c r="D95" s="174"/>
      <c r="E95" s="36">
        <v>2015</v>
      </c>
      <c r="F95" s="8">
        <v>43115</v>
      </c>
      <c r="G95" s="36" t="s">
        <v>3</v>
      </c>
      <c r="H95" s="175">
        <v>1.17266</v>
      </c>
      <c r="I95" s="175"/>
      <c r="J95" s="36">
        <v>118.6</v>
      </c>
      <c r="K95" s="178">
        <f t="shared" si="9"/>
        <v>89734.370417540282</v>
      </c>
      <c r="L95" s="179"/>
      <c r="M95" s="6">
        <f>IF(J95="","",(K95/J95)/LOOKUP(RIGHT($D$2,3),定数!$A$6:$A$13,定数!$B$6:$B$13))</f>
        <v>6.3051131546894519</v>
      </c>
      <c r="N95" s="36">
        <v>2015</v>
      </c>
      <c r="O95" s="8">
        <v>43144</v>
      </c>
      <c r="P95" s="175">
        <v>1.14225</v>
      </c>
      <c r="Q95" s="175"/>
      <c r="R95" s="176">
        <f>IF(P95="","",T95*M95*LOOKUP(RIGHT($D$2,3),定数!$A$6:$A$13,定数!$B$6:$B$13))</f>
        <v>230086.18924092784</v>
      </c>
      <c r="S95" s="176"/>
      <c r="T95" s="177">
        <f t="shared" si="10"/>
        <v>304.10000000000048</v>
      </c>
      <c r="U95" s="177"/>
      <c r="V95" t="str">
        <f t="shared" si="11"/>
        <v/>
      </c>
      <c r="W95">
        <f t="shared" si="8"/>
        <v>0</v>
      </c>
    </row>
    <row r="96" spans="2:24" x14ac:dyDescent="0.2">
      <c r="B96" s="57">
        <v>88</v>
      </c>
      <c r="C96" s="180">
        <f t="shared" si="7"/>
        <v>3221231.8698256039</v>
      </c>
      <c r="D96" s="180"/>
      <c r="E96" s="57">
        <v>2015</v>
      </c>
      <c r="F96" s="56">
        <v>43267</v>
      </c>
      <c r="G96" s="57" t="s">
        <v>4</v>
      </c>
      <c r="H96" s="181">
        <v>1.1296200000000001</v>
      </c>
      <c r="I96" s="181"/>
      <c r="J96" s="57">
        <v>145.4</v>
      </c>
      <c r="K96" s="182">
        <f t="shared" si="9"/>
        <v>96636.956094768117</v>
      </c>
      <c r="L96" s="183"/>
      <c r="M96" s="58">
        <f>IF(J96="","",(K96/J96)/LOOKUP(RIGHT($D$2,3),定数!$A$6:$A$13,定数!$B$6:$B$13))</f>
        <v>5.5385692397276545</v>
      </c>
      <c r="N96" s="57">
        <v>2015</v>
      </c>
      <c r="O96" s="56">
        <v>43274</v>
      </c>
      <c r="P96" s="181">
        <v>1.1150800000000001</v>
      </c>
      <c r="Q96" s="181"/>
      <c r="R96" s="184">
        <f>IF(P96="","",T96*M96*LOOKUP(RIGHT($D$2,3),定数!$A$6:$A$13,定数!$B$6:$B$13))</f>
        <v>-96636.956094768102</v>
      </c>
      <c r="S96" s="184"/>
      <c r="T96" s="185">
        <f t="shared" si="10"/>
        <v>-145.39999999999998</v>
      </c>
      <c r="U96" s="185"/>
      <c r="V96" t="str">
        <f t="shared" si="11"/>
        <v/>
      </c>
      <c r="W96">
        <f t="shared" si="8"/>
        <v>1</v>
      </c>
    </row>
    <row r="97" spans="2:24" x14ac:dyDescent="0.2">
      <c r="B97" s="57">
        <v>89</v>
      </c>
      <c r="C97" s="180">
        <f t="shared" si="7"/>
        <v>3124594.913730836</v>
      </c>
      <c r="D97" s="180"/>
      <c r="E97" s="57">
        <v>2015</v>
      </c>
      <c r="F97" s="56">
        <v>43296</v>
      </c>
      <c r="G97" s="57" t="s">
        <v>3</v>
      </c>
      <c r="H97" s="181">
        <v>1.0964799999999999</v>
      </c>
      <c r="I97" s="181"/>
      <c r="J97" s="57">
        <v>116.1</v>
      </c>
      <c r="K97" s="182">
        <f t="shared" si="9"/>
        <v>93737.847411925075</v>
      </c>
      <c r="L97" s="183"/>
      <c r="M97" s="58">
        <f>IF(J97="","",(K97/J97)/LOOKUP(RIGHT($D$2,3),定数!$A$6:$A$13,定数!$B$6:$B$13))</f>
        <v>6.7282405549759599</v>
      </c>
      <c r="N97" s="57">
        <v>2015</v>
      </c>
      <c r="O97" s="56">
        <v>43308</v>
      </c>
      <c r="P97" s="181">
        <v>1.10809</v>
      </c>
      <c r="Q97" s="181"/>
      <c r="R97" s="184">
        <f>IF(P97="","",T97*M97*LOOKUP(RIGHT($D$2,3),定数!$A$6:$A$13,定数!$B$6:$B$13))</f>
        <v>-93737.847411926035</v>
      </c>
      <c r="S97" s="184"/>
      <c r="T97" s="185">
        <f t="shared" si="10"/>
        <v>-116.1000000000012</v>
      </c>
      <c r="U97" s="185"/>
      <c r="V97" t="str">
        <f t="shared" si="11"/>
        <v/>
      </c>
      <c r="W97">
        <f t="shared" si="8"/>
        <v>2</v>
      </c>
    </row>
    <row r="98" spans="2:24" x14ac:dyDescent="0.2">
      <c r="B98" s="57">
        <v>90</v>
      </c>
      <c r="C98" s="180">
        <f t="shared" si="7"/>
        <v>3030857.0663189101</v>
      </c>
      <c r="D98" s="180"/>
      <c r="E98" s="57">
        <v>2015</v>
      </c>
      <c r="F98" s="56">
        <v>43316</v>
      </c>
      <c r="G98" s="57" t="s">
        <v>3</v>
      </c>
      <c r="H98" s="181">
        <v>1.0920700000000001</v>
      </c>
      <c r="I98" s="181"/>
      <c r="J98" s="57">
        <v>193.3</v>
      </c>
      <c r="K98" s="182">
        <f t="shared" si="9"/>
        <v>90925.711989567295</v>
      </c>
      <c r="L98" s="183"/>
      <c r="M98" s="58">
        <f>IF(J98="","",(K98/J98)/LOOKUP(RIGHT($D$2,3),定数!$A$6:$A$13,定数!$B$6:$B$13))</f>
        <v>3.9198875663721027</v>
      </c>
      <c r="N98" s="57">
        <v>2015</v>
      </c>
      <c r="O98" s="56">
        <v>43324</v>
      </c>
      <c r="P98" s="181">
        <v>1.1113999999999999</v>
      </c>
      <c r="Q98" s="181"/>
      <c r="R98" s="184">
        <f>IF(P98="","",T98*M98*LOOKUP(RIGHT($D$2,3),定数!$A$6:$A$13,定数!$B$6:$B$13))</f>
        <v>-90925.711989566567</v>
      </c>
      <c r="S98" s="184"/>
      <c r="T98" s="185">
        <f t="shared" si="10"/>
        <v>-193.29999999999848</v>
      </c>
      <c r="U98" s="185"/>
      <c r="V98" t="str">
        <f t="shared" si="11"/>
        <v/>
      </c>
      <c r="W98">
        <f t="shared" si="8"/>
        <v>3</v>
      </c>
    </row>
    <row r="99" spans="2:24" x14ac:dyDescent="0.2">
      <c r="B99" s="57">
        <v>91</v>
      </c>
      <c r="C99" s="180">
        <f t="shared" si="7"/>
        <v>2939931.3543293434</v>
      </c>
      <c r="D99" s="180"/>
      <c r="E99" s="57">
        <v>2015</v>
      </c>
      <c r="F99" s="56">
        <v>43352</v>
      </c>
      <c r="G99" s="57" t="s">
        <v>3</v>
      </c>
      <c r="H99" s="181">
        <v>1.11521</v>
      </c>
      <c r="I99" s="181"/>
      <c r="J99" s="57">
        <v>77.2</v>
      </c>
      <c r="K99" s="182">
        <f t="shared" si="9"/>
        <v>88197.940629880293</v>
      </c>
      <c r="L99" s="183"/>
      <c r="M99" s="58">
        <f>IF(J99="","",(K99/J99)/LOOKUP(RIGHT($D$2,3),定数!$A$6:$A$13,定数!$B$6:$B$13))</f>
        <v>9.5205030904447643</v>
      </c>
      <c r="N99" s="57">
        <v>2015</v>
      </c>
      <c r="O99" s="56">
        <v>43353</v>
      </c>
      <c r="P99" s="181">
        <v>1.12293</v>
      </c>
      <c r="Q99" s="181"/>
      <c r="R99" s="184">
        <f>IF(P99="","",T99*M99*LOOKUP(RIGHT($D$2,3),定数!$A$6:$A$13,定数!$B$6:$B$13))</f>
        <v>-88197.940629879711</v>
      </c>
      <c r="S99" s="184"/>
      <c r="T99" s="185">
        <f t="shared" si="10"/>
        <v>-77.199999999999491</v>
      </c>
      <c r="U99" s="185"/>
      <c r="V99" t="str">
        <f t="shared" si="11"/>
        <v/>
      </c>
      <c r="W99">
        <f t="shared" si="8"/>
        <v>4</v>
      </c>
    </row>
    <row r="100" spans="2:24" x14ac:dyDescent="0.2">
      <c r="B100" s="57">
        <v>92</v>
      </c>
      <c r="C100" s="180">
        <f t="shared" si="7"/>
        <v>2851733.4136994639</v>
      </c>
      <c r="D100" s="180"/>
      <c r="E100" s="57">
        <v>2015</v>
      </c>
      <c r="F100" s="56">
        <v>43360</v>
      </c>
      <c r="G100" s="57" t="s">
        <v>4</v>
      </c>
      <c r="H100" s="181">
        <v>1.13205</v>
      </c>
      <c r="I100" s="181"/>
      <c r="J100" s="57">
        <v>106.8</v>
      </c>
      <c r="K100" s="182">
        <f t="shared" si="9"/>
        <v>85552.002410983914</v>
      </c>
      <c r="L100" s="183"/>
      <c r="M100" s="58">
        <f>IF(J100="","",(K100/J100)/LOOKUP(RIGHT($D$2,3),定数!$A$6:$A$13,定数!$B$6:$B$13))</f>
        <v>6.6754059309444376</v>
      </c>
      <c r="N100" s="57">
        <v>2015</v>
      </c>
      <c r="O100" s="56">
        <v>43364</v>
      </c>
      <c r="P100" s="181">
        <v>1.12137</v>
      </c>
      <c r="Q100" s="181"/>
      <c r="R100" s="184">
        <f>IF(P100="","",T100*M100*LOOKUP(RIGHT($D$2,3),定数!$A$6:$A$13,定数!$B$6:$B$13))</f>
        <v>-85552.002410984089</v>
      </c>
      <c r="S100" s="184"/>
      <c r="T100" s="185">
        <f t="shared" si="10"/>
        <v>-106.80000000000022</v>
      </c>
      <c r="U100" s="185"/>
      <c r="V100" t="str">
        <f t="shared" si="11"/>
        <v/>
      </c>
      <c r="W100">
        <f t="shared" si="8"/>
        <v>5</v>
      </c>
    </row>
    <row r="101" spans="2:24" x14ac:dyDescent="0.2">
      <c r="B101" s="57">
        <v>93</v>
      </c>
      <c r="C101" s="180">
        <f t="shared" si="7"/>
        <v>2766181.4112884798</v>
      </c>
      <c r="D101" s="180"/>
      <c r="E101" s="57">
        <v>2015</v>
      </c>
      <c r="F101" s="56">
        <v>43368</v>
      </c>
      <c r="G101" s="57" t="s">
        <v>3</v>
      </c>
      <c r="H101" s="181">
        <v>1.1159699999999999</v>
      </c>
      <c r="I101" s="181"/>
      <c r="J101" s="57">
        <v>136</v>
      </c>
      <c r="K101" s="182">
        <f t="shared" si="9"/>
        <v>82985.442338654393</v>
      </c>
      <c r="L101" s="183"/>
      <c r="M101" s="58">
        <f>IF(J101="","",(K101/J101)/LOOKUP(RIGHT($D$2,3),定数!$A$6:$A$13,定数!$B$6:$B$13))</f>
        <v>5.0848923001626467</v>
      </c>
      <c r="N101" s="57">
        <v>2015</v>
      </c>
      <c r="O101" s="56">
        <v>43375</v>
      </c>
      <c r="P101" s="181">
        <v>1.12957</v>
      </c>
      <c r="Q101" s="181"/>
      <c r="R101" s="184">
        <f>IF(P101="","",T101*M101*LOOKUP(RIGHT($D$2,3),定数!$A$6:$A$13,定数!$B$6:$B$13))</f>
        <v>-82985.442338654742</v>
      </c>
      <c r="S101" s="184"/>
      <c r="T101" s="185">
        <f t="shared" si="10"/>
        <v>-136.00000000000057</v>
      </c>
      <c r="U101" s="185"/>
      <c r="V101" t="str">
        <f t="shared" si="11"/>
        <v/>
      </c>
      <c r="W101">
        <f t="shared" si="8"/>
        <v>6</v>
      </c>
    </row>
    <row r="102" spans="2:24" x14ac:dyDescent="0.2">
      <c r="B102" s="36">
        <v>94</v>
      </c>
      <c r="C102" s="174">
        <f t="shared" si="7"/>
        <v>2683195.968949825</v>
      </c>
      <c r="D102" s="174"/>
      <c r="E102" s="36">
        <v>2016</v>
      </c>
      <c r="F102" s="8">
        <v>43212</v>
      </c>
      <c r="G102" s="36" t="s">
        <v>3</v>
      </c>
      <c r="H102" s="175">
        <v>1.1269499999999999</v>
      </c>
      <c r="I102" s="175"/>
      <c r="J102" s="36">
        <v>129.1</v>
      </c>
      <c r="K102" s="178">
        <f>IF(J102="","",C102*0.03)</f>
        <v>80495.879068494745</v>
      </c>
      <c r="L102" s="179"/>
      <c r="M102" s="6">
        <f>IF(J102="","",(K102/J102)/LOOKUP(RIGHT($D$2,3),定数!$A$6:$A$13,定数!$B$6:$B$13))</f>
        <v>5.1959643085782821</v>
      </c>
      <c r="N102" s="36">
        <v>2016</v>
      </c>
      <c r="O102" s="8">
        <v>43219</v>
      </c>
      <c r="P102" s="175">
        <v>1.1398600000000001</v>
      </c>
      <c r="Q102" s="175"/>
      <c r="R102" s="176">
        <f>IF(P102="","",T102*M102*LOOKUP(RIGHT($D$2,3),定数!$A$6:$A$13,定数!$B$6:$B$13))</f>
        <v>-80495.879068495982</v>
      </c>
      <c r="S102" s="176"/>
      <c r="T102" s="177">
        <f t="shared" si="10"/>
        <v>-129.10000000000198</v>
      </c>
      <c r="U102" s="177"/>
      <c r="V102" t="str">
        <f t="shared" si="11"/>
        <v/>
      </c>
      <c r="W102">
        <f t="shared" si="8"/>
        <v>7</v>
      </c>
    </row>
    <row r="103" spans="2:24" x14ac:dyDescent="0.2">
      <c r="B103" s="36">
        <v>95</v>
      </c>
      <c r="C103" s="174">
        <f t="shared" si="7"/>
        <v>2602700.0898813289</v>
      </c>
      <c r="D103" s="174"/>
      <c r="E103" s="36">
        <v>2016</v>
      </c>
      <c r="F103" s="8">
        <v>43308</v>
      </c>
      <c r="G103" s="36" t="s">
        <v>3</v>
      </c>
      <c r="H103" s="175">
        <v>1.0977699999999999</v>
      </c>
      <c r="I103" s="175"/>
      <c r="J103" s="36">
        <v>51.8</v>
      </c>
      <c r="K103" s="178">
        <f t="shared" si="9"/>
        <v>78081.002696439857</v>
      </c>
      <c r="L103" s="179"/>
      <c r="M103" s="6">
        <f>IF(J103="","",(K103/J103)/LOOKUP(RIGHT($D$2,3),定数!$A$6:$A$13,定数!$B$6:$B$13))</f>
        <v>12.561293870083633</v>
      </c>
      <c r="N103" s="36">
        <v>2016</v>
      </c>
      <c r="O103" s="8">
        <v>43308</v>
      </c>
      <c r="P103" s="175">
        <v>1.1029500000000001</v>
      </c>
      <c r="Q103" s="175"/>
      <c r="R103" s="176">
        <f>IF(P103="","",T103*M103*LOOKUP(RIGHT($D$2,3),定数!$A$6:$A$13,定数!$B$6:$B$13))</f>
        <v>-78081.002696442636</v>
      </c>
      <c r="S103" s="176"/>
      <c r="T103" s="177">
        <f t="shared" si="10"/>
        <v>-51.800000000001845</v>
      </c>
      <c r="U103" s="177"/>
      <c r="V103" t="str">
        <f t="shared" si="11"/>
        <v/>
      </c>
      <c r="W103">
        <f t="shared" si="8"/>
        <v>8</v>
      </c>
    </row>
    <row r="104" spans="2:24" x14ac:dyDescent="0.2">
      <c r="B104" s="36">
        <v>96</v>
      </c>
      <c r="C104" s="174">
        <f t="shared" si="7"/>
        <v>2524619.0871848864</v>
      </c>
      <c r="D104" s="174"/>
      <c r="E104" s="36">
        <v>2016</v>
      </c>
      <c r="F104" s="8">
        <v>43351</v>
      </c>
      <c r="G104" s="36" t="s">
        <v>4</v>
      </c>
      <c r="H104" s="175">
        <v>1.12707</v>
      </c>
      <c r="I104" s="175"/>
      <c r="J104" s="36">
        <v>42.5</v>
      </c>
      <c r="K104" s="178">
        <f t="shared" si="9"/>
        <v>75738.572615546596</v>
      </c>
      <c r="L104" s="179"/>
      <c r="M104" s="6">
        <f>IF(J104="","",(K104/J104)/LOOKUP(RIGHT($D$2,3),定数!$A$6:$A$13,定数!$B$6:$B$13))</f>
        <v>14.850700512852274</v>
      </c>
      <c r="N104" s="36">
        <v>2016</v>
      </c>
      <c r="O104" s="8">
        <v>43352</v>
      </c>
      <c r="P104" s="175">
        <v>1.1228199999999999</v>
      </c>
      <c r="Q104" s="175"/>
      <c r="R104" s="176">
        <f>IF(P104="","",T104*M104*LOOKUP(RIGHT($D$2,3),定数!$A$6:$A$13,定数!$B$6:$B$13))</f>
        <v>-75738.572615548139</v>
      </c>
      <c r="S104" s="176"/>
      <c r="T104" s="177">
        <f t="shared" si="10"/>
        <v>-42.500000000000867</v>
      </c>
      <c r="U104" s="177"/>
      <c r="V104" t="str">
        <f t="shared" si="11"/>
        <v/>
      </c>
      <c r="W104">
        <f t="shared" si="8"/>
        <v>9</v>
      </c>
    </row>
    <row r="105" spans="2:24" x14ac:dyDescent="0.2">
      <c r="B105" s="55">
        <v>97</v>
      </c>
      <c r="C105" s="180">
        <f t="shared" si="7"/>
        <v>2448880.5145693384</v>
      </c>
      <c r="D105" s="180"/>
      <c r="E105" s="55">
        <v>2016</v>
      </c>
      <c r="F105" s="56">
        <v>43400</v>
      </c>
      <c r="G105" s="55" t="s">
        <v>3</v>
      </c>
      <c r="H105" s="181">
        <v>1.08839</v>
      </c>
      <c r="I105" s="181"/>
      <c r="J105" s="55">
        <v>62.4</v>
      </c>
      <c r="K105" s="182">
        <f t="shared" si="9"/>
        <v>73466.415437080155</v>
      </c>
      <c r="L105" s="183"/>
      <c r="M105" s="58">
        <f>IF(J105="","",(K105/J105)/LOOKUP(RIGHT($D$2,3),定数!$A$6:$A$13,定数!$B$6:$B$13))</f>
        <v>9.811220010293825</v>
      </c>
      <c r="N105" s="55">
        <v>2016</v>
      </c>
      <c r="O105" s="56">
        <v>43401</v>
      </c>
      <c r="P105" s="181">
        <v>1.09463</v>
      </c>
      <c r="Q105" s="181"/>
      <c r="R105" s="184">
        <f>IF(P105="","",T105*M105*LOOKUP(RIGHT($D$2,3),定数!$A$6:$A$13,定数!$B$6:$B$13))</f>
        <v>-73466.415437080432</v>
      </c>
      <c r="S105" s="184"/>
      <c r="T105" s="185">
        <f t="shared" si="10"/>
        <v>-62.400000000000233</v>
      </c>
      <c r="U105" s="185"/>
      <c r="V105" t="str">
        <f t="shared" si="11"/>
        <v/>
      </c>
      <c r="W105">
        <f t="shared" si="8"/>
        <v>10</v>
      </c>
      <c r="X105" t="s">
        <v>80</v>
      </c>
    </row>
    <row r="106" spans="2:24" x14ac:dyDescent="0.2">
      <c r="B106" s="36">
        <v>98</v>
      </c>
      <c r="C106" s="174">
        <f t="shared" si="7"/>
        <v>2375414.099132258</v>
      </c>
      <c r="D106" s="174"/>
      <c r="E106" s="36">
        <v>2016</v>
      </c>
      <c r="F106" s="8">
        <v>43457</v>
      </c>
      <c r="G106" s="36" t="s">
        <v>3</v>
      </c>
      <c r="H106" s="175">
        <v>1.04287</v>
      </c>
      <c r="I106" s="175"/>
      <c r="J106" s="36">
        <v>70.3</v>
      </c>
      <c r="K106" s="178">
        <f t="shared" si="9"/>
        <v>71262.422973967739</v>
      </c>
      <c r="L106" s="179"/>
      <c r="M106" s="6">
        <f>IF(J106="","",(K106/J106)/LOOKUP(RIGHT($D$2,3),定数!$A$6:$A$13,定数!$B$6:$B$13))</f>
        <v>8.4474185602142899</v>
      </c>
      <c r="N106" s="36">
        <v>2016</v>
      </c>
      <c r="O106" s="8">
        <v>43463</v>
      </c>
      <c r="P106" s="175">
        <v>1.0499000000000001</v>
      </c>
      <c r="Q106" s="175"/>
      <c r="R106" s="176">
        <f>IF(P106="","",T106*M106*LOOKUP(RIGHT($D$2,3),定数!$A$6:$A$13,定数!$B$6:$B$13))</f>
        <v>-71262.422973968671</v>
      </c>
      <c r="S106" s="176"/>
      <c r="T106" s="177">
        <f t="shared" si="10"/>
        <v>-70.300000000000921</v>
      </c>
      <c r="U106" s="177"/>
      <c r="V106" t="str">
        <f t="shared" si="11"/>
        <v/>
      </c>
      <c r="W106">
        <f t="shared" si="8"/>
        <v>11</v>
      </c>
    </row>
    <row r="107" spans="2:24" x14ac:dyDescent="0.2">
      <c r="B107" s="36">
        <v>99</v>
      </c>
      <c r="C107" s="174">
        <f t="shared" si="7"/>
        <v>2304151.6761582894</v>
      </c>
      <c r="D107" s="174"/>
      <c r="E107" s="36">
        <v>2017</v>
      </c>
      <c r="F107" s="8">
        <v>43122</v>
      </c>
      <c r="G107" s="36" t="s">
        <v>4</v>
      </c>
      <c r="H107" s="175">
        <v>1.07091</v>
      </c>
      <c r="I107" s="175"/>
      <c r="J107" s="36">
        <v>84.4</v>
      </c>
      <c r="K107" s="178">
        <f t="shared" si="9"/>
        <v>69124.550284748679</v>
      </c>
      <c r="L107" s="179"/>
      <c r="M107" s="6">
        <f>IF(J107="","",(K107/J107)/LOOKUP(RIGHT($D$2,3),定数!$A$6:$A$13,定数!$B$6:$B$13))</f>
        <v>6.8250938274830846</v>
      </c>
      <c r="N107" s="36">
        <v>2017</v>
      </c>
      <c r="O107" s="8">
        <v>43130</v>
      </c>
      <c r="P107" s="175">
        <v>1.06247</v>
      </c>
      <c r="Q107" s="175"/>
      <c r="R107" s="176">
        <f>IF(P107="","",T107*M107*LOOKUP(RIGHT($D$2,3),定数!$A$6:$A$13,定数!$B$6:$B$13))</f>
        <v>-69124.550284748708</v>
      </c>
      <c r="S107" s="176"/>
      <c r="T107" s="177">
        <f t="shared" si="10"/>
        <v>-84.400000000000034</v>
      </c>
      <c r="U107" s="177"/>
      <c r="V107" t="str">
        <f t="shared" si="11"/>
        <v/>
      </c>
      <c r="W107">
        <f t="shared" si="8"/>
        <v>12</v>
      </c>
    </row>
    <row r="108" spans="2:24" x14ac:dyDescent="0.2">
      <c r="B108" s="36">
        <v>100</v>
      </c>
      <c r="C108" s="174">
        <f>IF(R107="","",C107+R107)</f>
        <v>2235027.1258735405</v>
      </c>
      <c r="D108" s="174"/>
      <c r="E108" s="36">
        <v>2017</v>
      </c>
      <c r="F108" s="8">
        <v>43133</v>
      </c>
      <c r="G108" s="36" t="s">
        <v>4</v>
      </c>
      <c r="H108" s="175">
        <v>1.0807100000000001</v>
      </c>
      <c r="I108" s="175"/>
      <c r="J108" s="36">
        <v>77.400000000000006</v>
      </c>
      <c r="K108" s="178">
        <f>IF(J108="","",C108*0.03)</f>
        <v>67050.813776206211</v>
      </c>
      <c r="L108" s="179"/>
      <c r="M108" s="6">
        <f>IF(J108="","",(K108/J108)/LOOKUP(RIGHT($D$2,3),定数!$A$6:$A$13,定数!$B$6:$B$13))</f>
        <v>7.219079863932623</v>
      </c>
      <c r="N108" s="36">
        <v>2017</v>
      </c>
      <c r="O108" s="8">
        <v>43134</v>
      </c>
      <c r="P108" s="175">
        <v>1.07297</v>
      </c>
      <c r="Q108" s="175"/>
      <c r="R108" s="176">
        <f>IF(P108="","",T108*M108*LOOKUP(RIGHT($D$2,3),定数!$A$6:$A$13,定数!$B$6:$B$13))</f>
        <v>-67050.813776206895</v>
      </c>
      <c r="S108" s="176"/>
      <c r="T108" s="177">
        <f>IF(P108="","",IF(G108="買",(P108-H108),(H108-P108))*IF(RIGHT($D$2,3)="JPY",100,10000))</f>
        <v>-77.400000000000801</v>
      </c>
      <c r="U108" s="177"/>
      <c r="V108" t="str">
        <f t="shared" si="11"/>
        <v/>
      </c>
      <c r="W108">
        <f t="shared" si="8"/>
        <v>13</v>
      </c>
    </row>
    <row r="109" spans="2:24" x14ac:dyDescent="0.2">
      <c r="B109" s="54">
        <v>101</v>
      </c>
      <c r="C109" s="174">
        <f>IF(R108="","",C108+R108)</f>
        <v>2167976.3120973338</v>
      </c>
      <c r="D109" s="174"/>
      <c r="E109" s="54">
        <v>2017</v>
      </c>
      <c r="F109" s="8">
        <v>43266</v>
      </c>
      <c r="G109" s="54" t="s">
        <v>3</v>
      </c>
      <c r="H109" s="175">
        <v>1.1192599999999999</v>
      </c>
      <c r="I109" s="175"/>
      <c r="J109" s="54">
        <v>102.9</v>
      </c>
      <c r="K109" s="178">
        <f>IF(J109="","",C109*0.03)</f>
        <v>65039.289362920012</v>
      </c>
      <c r="L109" s="179"/>
      <c r="M109" s="6">
        <f>IF(J109="","",(K109/J109)/LOOKUP(RIGHT($D$2,3),定数!$A$6:$A$13,定数!$B$6:$B$13))</f>
        <v>5.2671922062617433</v>
      </c>
      <c r="N109" s="54">
        <v>2017</v>
      </c>
      <c r="O109" s="8">
        <v>43278</v>
      </c>
      <c r="P109" s="175">
        <v>1.1295500000000001</v>
      </c>
      <c r="Q109" s="175"/>
      <c r="R109" s="176">
        <f>IF(P109="","",T109*M109*LOOKUP(RIGHT($D$2,3),定数!$A$6:$A$13,定数!$B$6:$B$13))</f>
        <v>-65039.289362920848</v>
      </c>
      <c r="S109" s="176"/>
      <c r="T109" s="177">
        <f>IF(P109="","",IF(G109="買",(P109-H109),(H109-P109))*IF(RIGHT($D$2,3)="JPY",100,10000))</f>
        <v>-102.90000000000133</v>
      </c>
      <c r="U109" s="177"/>
    </row>
    <row r="110" spans="2:24" x14ac:dyDescent="0.2">
      <c r="B110" s="54">
        <v>102</v>
      </c>
      <c r="C110" s="174">
        <f>IF(R109="","",C109+R109)</f>
        <v>2102937.0227344129</v>
      </c>
      <c r="D110" s="174"/>
      <c r="E110" s="54"/>
      <c r="F110" s="8"/>
      <c r="G110" s="54"/>
      <c r="H110" s="175"/>
      <c r="I110" s="175"/>
      <c r="J110" s="54"/>
      <c r="K110" s="178"/>
      <c r="L110" s="179"/>
      <c r="M110" s="6"/>
      <c r="N110" s="54"/>
      <c r="O110" s="8"/>
      <c r="P110" s="175"/>
      <c r="Q110" s="175"/>
      <c r="R110" s="176"/>
      <c r="S110" s="176"/>
      <c r="T110" s="177"/>
      <c r="U110" s="177"/>
    </row>
    <row r="111" spans="2:24" x14ac:dyDescent="0.2">
      <c r="B111" s="54">
        <v>103</v>
      </c>
      <c r="C111" s="174" t="str">
        <f t="shared" ref="C111:C116" si="12">IF(R110="","",C110+R110)</f>
        <v/>
      </c>
      <c r="D111" s="174"/>
      <c r="E111" s="54"/>
      <c r="F111" s="8"/>
      <c r="G111" s="54"/>
      <c r="H111" s="175"/>
      <c r="I111" s="175"/>
      <c r="J111" s="54"/>
      <c r="K111" s="178" t="str">
        <f t="shared" ref="K111:K116" si="13">IF(J111="","",C111*0.03)</f>
        <v/>
      </c>
      <c r="L111" s="179"/>
      <c r="M111" s="6" t="str">
        <f>IF(J111="","",(K111/J111)/LOOKUP(RIGHT($D$2,3),定数!$A$6:$A$13,定数!$B$6:$B$13))</f>
        <v/>
      </c>
      <c r="N111" s="54"/>
      <c r="O111" s="8"/>
      <c r="P111" s="175"/>
      <c r="Q111" s="175"/>
      <c r="R111" s="176" t="str">
        <f>IF(P111="","",T111*M111*LOOKUP(RIGHT($D$2,3),定数!$A$6:$A$13,定数!$B$6:$B$13))</f>
        <v/>
      </c>
      <c r="S111" s="176"/>
      <c r="T111" s="177" t="str">
        <f t="shared" ref="T111:T116" si="14">IF(P111="","",IF(G111="買",(P111-H111),(H111-P111))*IF(RIGHT($D$2,3)="JPY",100,10000))</f>
        <v/>
      </c>
      <c r="U111" s="177"/>
    </row>
    <row r="112" spans="2:24" x14ac:dyDescent="0.2">
      <c r="B112" s="54">
        <v>104</v>
      </c>
      <c r="C112" s="174" t="str">
        <f t="shared" si="12"/>
        <v/>
      </c>
      <c r="D112" s="174"/>
      <c r="E112" s="54"/>
      <c r="F112" s="8"/>
      <c r="G112" s="54"/>
      <c r="H112" s="175"/>
      <c r="I112" s="175"/>
      <c r="J112" s="54"/>
      <c r="K112" s="178" t="str">
        <f t="shared" si="13"/>
        <v/>
      </c>
      <c r="L112" s="179"/>
      <c r="M112" s="6" t="str">
        <f>IF(J112="","",(K112/J112)/LOOKUP(RIGHT($D$2,3),定数!$A$6:$A$13,定数!$B$6:$B$13))</f>
        <v/>
      </c>
      <c r="N112" s="54"/>
      <c r="O112" s="8"/>
      <c r="P112" s="175"/>
      <c r="Q112" s="175"/>
      <c r="R112" s="176" t="str">
        <f>IF(P112="","",T112*M112*LOOKUP(RIGHT($D$2,3),定数!$A$6:$A$13,定数!$B$6:$B$13))</f>
        <v/>
      </c>
      <c r="S112" s="176"/>
      <c r="T112" s="177" t="str">
        <f t="shared" si="14"/>
        <v/>
      </c>
      <c r="U112" s="177"/>
    </row>
    <row r="113" spans="2:21" x14ac:dyDescent="0.2">
      <c r="B113" s="54">
        <v>105</v>
      </c>
      <c r="C113" s="174" t="str">
        <f t="shared" si="12"/>
        <v/>
      </c>
      <c r="D113" s="174"/>
      <c r="E113" s="54"/>
      <c r="F113" s="8"/>
      <c r="G113" s="54"/>
      <c r="H113" s="175"/>
      <c r="I113" s="175"/>
      <c r="J113" s="54"/>
      <c r="K113" s="178" t="str">
        <f t="shared" si="13"/>
        <v/>
      </c>
      <c r="L113" s="179"/>
      <c r="M113" s="6" t="str">
        <f>IF(J113="","",(K113/J113)/LOOKUP(RIGHT($D$2,3),定数!$A$6:$A$13,定数!$B$6:$B$13))</f>
        <v/>
      </c>
      <c r="N113" s="54"/>
      <c r="O113" s="8"/>
      <c r="P113" s="175"/>
      <c r="Q113" s="175"/>
      <c r="R113" s="176" t="str">
        <f>IF(P113="","",T113*M113*LOOKUP(RIGHT($D$2,3),定数!$A$6:$A$13,定数!$B$6:$B$13))</f>
        <v/>
      </c>
      <c r="S113" s="176"/>
      <c r="T113" s="177" t="str">
        <f t="shared" si="14"/>
        <v/>
      </c>
      <c r="U113" s="177"/>
    </row>
    <row r="114" spans="2:21" x14ac:dyDescent="0.2">
      <c r="B114" s="54">
        <v>106</v>
      </c>
      <c r="C114" s="174" t="str">
        <f t="shared" si="12"/>
        <v/>
      </c>
      <c r="D114" s="174"/>
      <c r="E114" s="54"/>
      <c r="F114" s="8"/>
      <c r="G114" s="54"/>
      <c r="H114" s="175"/>
      <c r="I114" s="175"/>
      <c r="J114" s="54"/>
      <c r="K114" s="178" t="str">
        <f t="shared" si="13"/>
        <v/>
      </c>
      <c r="L114" s="179"/>
      <c r="M114" s="6" t="str">
        <f>IF(J114="","",(K114/J114)/LOOKUP(RIGHT($D$2,3),定数!$A$6:$A$13,定数!$B$6:$B$13))</f>
        <v/>
      </c>
      <c r="N114" s="54"/>
      <c r="O114" s="8"/>
      <c r="P114" s="175"/>
      <c r="Q114" s="175"/>
      <c r="R114" s="176" t="str">
        <f>IF(P114="","",T114*M114*LOOKUP(RIGHT($D$2,3),定数!$A$6:$A$13,定数!$B$6:$B$13))</f>
        <v/>
      </c>
      <c r="S114" s="176"/>
      <c r="T114" s="177" t="str">
        <f t="shared" si="14"/>
        <v/>
      </c>
      <c r="U114" s="177"/>
    </row>
    <row r="115" spans="2:21" x14ac:dyDescent="0.2">
      <c r="B115" s="54">
        <v>107</v>
      </c>
      <c r="C115" s="174" t="str">
        <f t="shared" si="12"/>
        <v/>
      </c>
      <c r="D115" s="174"/>
      <c r="E115" s="54"/>
      <c r="F115" s="8"/>
      <c r="G115" s="54"/>
      <c r="H115" s="175"/>
      <c r="I115" s="175"/>
      <c r="J115" s="54"/>
      <c r="K115" s="178" t="str">
        <f t="shared" si="13"/>
        <v/>
      </c>
      <c r="L115" s="179"/>
      <c r="M115" s="6" t="str">
        <f>IF(J115="","",(K115/J115)/LOOKUP(RIGHT($D$2,3),定数!$A$6:$A$13,定数!$B$6:$B$13))</f>
        <v/>
      </c>
      <c r="N115" s="54"/>
      <c r="O115" s="8"/>
      <c r="P115" s="175"/>
      <c r="Q115" s="175"/>
      <c r="R115" s="176" t="str">
        <f>IF(P115="","",T115*M115*LOOKUP(RIGHT($D$2,3),定数!$A$6:$A$13,定数!$B$6:$B$13))</f>
        <v/>
      </c>
      <c r="S115" s="176"/>
      <c r="T115" s="177" t="str">
        <f t="shared" si="14"/>
        <v/>
      </c>
      <c r="U115" s="177"/>
    </row>
    <row r="116" spans="2:21" x14ac:dyDescent="0.2">
      <c r="B116" s="54">
        <v>108</v>
      </c>
      <c r="C116" s="174" t="str">
        <f t="shared" si="12"/>
        <v/>
      </c>
      <c r="D116" s="174"/>
      <c r="E116" s="54"/>
      <c r="F116" s="8"/>
      <c r="G116" s="54"/>
      <c r="H116" s="175"/>
      <c r="I116" s="175"/>
      <c r="J116" s="54"/>
      <c r="K116" s="178" t="str">
        <f t="shared" si="13"/>
        <v/>
      </c>
      <c r="L116" s="179"/>
      <c r="M116" s="6" t="str">
        <f>IF(J116="","",(K116/J116)/LOOKUP(RIGHT($D$2,3),定数!$A$6:$A$13,定数!$B$6:$B$13))</f>
        <v/>
      </c>
      <c r="N116" s="54"/>
      <c r="O116" s="8"/>
      <c r="P116" s="175"/>
      <c r="Q116" s="175"/>
      <c r="R116" s="176" t="str">
        <f>IF(P116="","",T116*M116*LOOKUP(RIGHT($D$2,3),定数!$A$6:$A$13,定数!$B$6:$B$13))</f>
        <v/>
      </c>
      <c r="S116" s="176"/>
      <c r="T116" s="177" t="str">
        <f t="shared" si="14"/>
        <v/>
      </c>
      <c r="U116" s="177"/>
    </row>
  </sheetData>
  <mergeCells count="683">
    <mergeCell ref="C115:D115"/>
    <mergeCell ref="H115:I115"/>
    <mergeCell ref="K115:L115"/>
    <mergeCell ref="P115:Q115"/>
    <mergeCell ref="R115:S115"/>
    <mergeCell ref="T115:U115"/>
    <mergeCell ref="C116:D116"/>
    <mergeCell ref="H116:I116"/>
    <mergeCell ref="K116:L116"/>
    <mergeCell ref="P116:Q116"/>
    <mergeCell ref="R116:S116"/>
    <mergeCell ref="T116:U116"/>
    <mergeCell ref="C113:D113"/>
    <mergeCell ref="H113:I113"/>
    <mergeCell ref="K113:L113"/>
    <mergeCell ref="P113:Q113"/>
    <mergeCell ref="R113:S113"/>
    <mergeCell ref="T113:U113"/>
    <mergeCell ref="C114:D114"/>
    <mergeCell ref="H114:I114"/>
    <mergeCell ref="K114:L114"/>
    <mergeCell ref="P114:Q114"/>
    <mergeCell ref="R114:S114"/>
    <mergeCell ref="T114:U114"/>
    <mergeCell ref="C111:D111"/>
    <mergeCell ref="H111:I111"/>
    <mergeCell ref="K111:L111"/>
    <mergeCell ref="P111:Q111"/>
    <mergeCell ref="R111:S111"/>
    <mergeCell ref="T111:U111"/>
    <mergeCell ref="C112:D112"/>
    <mergeCell ref="H112:I112"/>
    <mergeCell ref="K112:L112"/>
    <mergeCell ref="P112:Q112"/>
    <mergeCell ref="R112:S112"/>
    <mergeCell ref="T112:U112"/>
    <mergeCell ref="C109:D109"/>
    <mergeCell ref="H109:I109"/>
    <mergeCell ref="K109:L109"/>
    <mergeCell ref="P109:Q109"/>
    <mergeCell ref="R109:S109"/>
    <mergeCell ref="T109:U109"/>
    <mergeCell ref="C110:D110"/>
    <mergeCell ref="H110:I110"/>
    <mergeCell ref="K110:L110"/>
    <mergeCell ref="P110:Q110"/>
    <mergeCell ref="R110:S110"/>
    <mergeCell ref="T110:U110"/>
    <mergeCell ref="C107:D107"/>
    <mergeCell ref="H107:I107"/>
    <mergeCell ref="K107:L107"/>
    <mergeCell ref="P107:Q107"/>
    <mergeCell ref="R107:S107"/>
    <mergeCell ref="T107:U107"/>
    <mergeCell ref="C108:D108"/>
    <mergeCell ref="H108:I108"/>
    <mergeCell ref="K108:L108"/>
    <mergeCell ref="P108:Q108"/>
    <mergeCell ref="R108:S108"/>
    <mergeCell ref="T108:U108"/>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1:D101"/>
    <mergeCell ref="H101:I101"/>
    <mergeCell ref="K101:L101"/>
    <mergeCell ref="P101:Q101"/>
    <mergeCell ref="R101:S101"/>
    <mergeCell ref="T101:U101"/>
    <mergeCell ref="C102:D102"/>
    <mergeCell ref="H102:I102"/>
    <mergeCell ref="K102:L102"/>
    <mergeCell ref="P102:Q102"/>
    <mergeCell ref="R102:S102"/>
    <mergeCell ref="T102:U102"/>
    <mergeCell ref="C99:D99"/>
    <mergeCell ref="H99:I99"/>
    <mergeCell ref="K99:L99"/>
    <mergeCell ref="P99:Q99"/>
    <mergeCell ref="R99:S99"/>
    <mergeCell ref="T99:U99"/>
    <mergeCell ref="C100:D100"/>
    <mergeCell ref="H100:I100"/>
    <mergeCell ref="K100:L100"/>
    <mergeCell ref="P100:Q100"/>
    <mergeCell ref="R100:S100"/>
    <mergeCell ref="T100:U100"/>
    <mergeCell ref="C97:D97"/>
    <mergeCell ref="H97:I97"/>
    <mergeCell ref="K97:L97"/>
    <mergeCell ref="P97:Q97"/>
    <mergeCell ref="R97:S97"/>
    <mergeCell ref="T97:U97"/>
    <mergeCell ref="C98:D98"/>
    <mergeCell ref="H98:I98"/>
    <mergeCell ref="K98:L98"/>
    <mergeCell ref="P98:Q98"/>
    <mergeCell ref="R98:S98"/>
    <mergeCell ref="T98:U98"/>
    <mergeCell ref="C95:D95"/>
    <mergeCell ref="H95:I95"/>
    <mergeCell ref="K95:L95"/>
    <mergeCell ref="P95:Q95"/>
    <mergeCell ref="R95:S95"/>
    <mergeCell ref="T95:U95"/>
    <mergeCell ref="C96:D96"/>
    <mergeCell ref="H96:I96"/>
    <mergeCell ref="K96:L96"/>
    <mergeCell ref="P96:Q96"/>
    <mergeCell ref="R96:S96"/>
    <mergeCell ref="T96:U96"/>
    <mergeCell ref="C93:D93"/>
    <mergeCell ref="H93:I93"/>
    <mergeCell ref="K93:L93"/>
    <mergeCell ref="P93:Q93"/>
    <mergeCell ref="R93:S93"/>
    <mergeCell ref="T93:U93"/>
    <mergeCell ref="C94:D94"/>
    <mergeCell ref="H94:I94"/>
    <mergeCell ref="K94:L94"/>
    <mergeCell ref="P94:Q94"/>
    <mergeCell ref="R94:S94"/>
    <mergeCell ref="T94:U94"/>
    <mergeCell ref="C91:D91"/>
    <mergeCell ref="H91:I91"/>
    <mergeCell ref="K91:L91"/>
    <mergeCell ref="P91:Q91"/>
    <mergeCell ref="R91:S91"/>
    <mergeCell ref="T91:U91"/>
    <mergeCell ref="C92:D92"/>
    <mergeCell ref="H92:I92"/>
    <mergeCell ref="K92:L92"/>
    <mergeCell ref="P92:Q92"/>
    <mergeCell ref="R92:S92"/>
    <mergeCell ref="T92:U92"/>
    <mergeCell ref="C89:D89"/>
    <mergeCell ref="H89:I89"/>
    <mergeCell ref="K89:L89"/>
    <mergeCell ref="P89:Q89"/>
    <mergeCell ref="R89:S89"/>
    <mergeCell ref="T89:U89"/>
    <mergeCell ref="C90:D90"/>
    <mergeCell ref="H90:I90"/>
    <mergeCell ref="K90:L90"/>
    <mergeCell ref="P90:Q90"/>
    <mergeCell ref="R90:S90"/>
    <mergeCell ref="T90:U90"/>
    <mergeCell ref="C87:D87"/>
    <mergeCell ref="H87:I87"/>
    <mergeCell ref="K87:L87"/>
    <mergeCell ref="P87:Q87"/>
    <mergeCell ref="R87:S87"/>
    <mergeCell ref="T87:U87"/>
    <mergeCell ref="C88:D88"/>
    <mergeCell ref="H88:I88"/>
    <mergeCell ref="K88:L88"/>
    <mergeCell ref="P88:Q88"/>
    <mergeCell ref="R88:S88"/>
    <mergeCell ref="T88:U88"/>
    <mergeCell ref="C85:D85"/>
    <mergeCell ref="H85:I85"/>
    <mergeCell ref="K85:L85"/>
    <mergeCell ref="P85:Q85"/>
    <mergeCell ref="R85:S85"/>
    <mergeCell ref="T85:U85"/>
    <mergeCell ref="C86:D86"/>
    <mergeCell ref="H86:I86"/>
    <mergeCell ref="K86:L86"/>
    <mergeCell ref="P86:Q86"/>
    <mergeCell ref="R86:S86"/>
    <mergeCell ref="T86:U86"/>
    <mergeCell ref="C83:D83"/>
    <mergeCell ref="H83:I83"/>
    <mergeCell ref="K83:L83"/>
    <mergeCell ref="P83:Q83"/>
    <mergeCell ref="R83:S83"/>
    <mergeCell ref="T83:U83"/>
    <mergeCell ref="C84:D84"/>
    <mergeCell ref="H84:I84"/>
    <mergeCell ref="K84:L84"/>
    <mergeCell ref="P84:Q84"/>
    <mergeCell ref="R84:S84"/>
    <mergeCell ref="T84:U84"/>
    <mergeCell ref="C81:D81"/>
    <mergeCell ref="H81:I81"/>
    <mergeCell ref="K81:L81"/>
    <mergeCell ref="P81:Q81"/>
    <mergeCell ref="R81:S81"/>
    <mergeCell ref="T81:U81"/>
    <mergeCell ref="C82:D82"/>
    <mergeCell ref="H82:I82"/>
    <mergeCell ref="K82:L82"/>
    <mergeCell ref="P82:Q82"/>
    <mergeCell ref="R82:S82"/>
    <mergeCell ref="T82:U82"/>
    <mergeCell ref="C79:D79"/>
    <mergeCell ref="H79:I79"/>
    <mergeCell ref="K79:L79"/>
    <mergeCell ref="P79:Q79"/>
    <mergeCell ref="R79:S79"/>
    <mergeCell ref="T79:U79"/>
    <mergeCell ref="C80:D80"/>
    <mergeCell ref="H80:I80"/>
    <mergeCell ref="K80:L80"/>
    <mergeCell ref="P80:Q80"/>
    <mergeCell ref="R80:S80"/>
    <mergeCell ref="T80:U80"/>
    <mergeCell ref="C77:D77"/>
    <mergeCell ref="H77:I77"/>
    <mergeCell ref="K77:L77"/>
    <mergeCell ref="P77:Q77"/>
    <mergeCell ref="R77:S77"/>
    <mergeCell ref="T77:U77"/>
    <mergeCell ref="C78:D78"/>
    <mergeCell ref="H78:I78"/>
    <mergeCell ref="K78:L78"/>
    <mergeCell ref="P78:Q78"/>
    <mergeCell ref="R78:S78"/>
    <mergeCell ref="T78:U78"/>
    <mergeCell ref="C75:D75"/>
    <mergeCell ref="H75:I75"/>
    <mergeCell ref="K75:L75"/>
    <mergeCell ref="P75:Q75"/>
    <mergeCell ref="R75:S75"/>
    <mergeCell ref="T75:U75"/>
    <mergeCell ref="C76:D76"/>
    <mergeCell ref="H76:I76"/>
    <mergeCell ref="K76:L76"/>
    <mergeCell ref="P76:Q76"/>
    <mergeCell ref="R76:S76"/>
    <mergeCell ref="T76:U76"/>
    <mergeCell ref="C73:D73"/>
    <mergeCell ref="H73:I73"/>
    <mergeCell ref="K73:L73"/>
    <mergeCell ref="P73:Q73"/>
    <mergeCell ref="R73:S73"/>
    <mergeCell ref="T73:U73"/>
    <mergeCell ref="C74:D74"/>
    <mergeCell ref="H74:I74"/>
    <mergeCell ref="K74:L74"/>
    <mergeCell ref="P74:Q74"/>
    <mergeCell ref="R74:S74"/>
    <mergeCell ref="T74:U74"/>
    <mergeCell ref="C71:D71"/>
    <mergeCell ref="H71:I71"/>
    <mergeCell ref="K71:L71"/>
    <mergeCell ref="P71:Q71"/>
    <mergeCell ref="R71:S71"/>
    <mergeCell ref="T71:U71"/>
    <mergeCell ref="C72:D72"/>
    <mergeCell ref="H72:I72"/>
    <mergeCell ref="K72:L72"/>
    <mergeCell ref="P72:Q72"/>
    <mergeCell ref="R72:S72"/>
    <mergeCell ref="T72:U72"/>
    <mergeCell ref="C69:D69"/>
    <mergeCell ref="H69:I69"/>
    <mergeCell ref="K69:L69"/>
    <mergeCell ref="P69:Q69"/>
    <mergeCell ref="R69:S69"/>
    <mergeCell ref="T69:U69"/>
    <mergeCell ref="C70:D70"/>
    <mergeCell ref="H70:I70"/>
    <mergeCell ref="K70:L70"/>
    <mergeCell ref="P70:Q70"/>
    <mergeCell ref="R70:S70"/>
    <mergeCell ref="T70:U70"/>
    <mergeCell ref="C67:D67"/>
    <mergeCell ref="H67:I67"/>
    <mergeCell ref="K67:L67"/>
    <mergeCell ref="P67:Q67"/>
    <mergeCell ref="R67:S67"/>
    <mergeCell ref="T67:U67"/>
    <mergeCell ref="C68:D68"/>
    <mergeCell ref="H68:I68"/>
    <mergeCell ref="K68:L68"/>
    <mergeCell ref="P68:Q68"/>
    <mergeCell ref="R68:S68"/>
    <mergeCell ref="T68:U68"/>
    <mergeCell ref="C65:D65"/>
    <mergeCell ref="H65:I65"/>
    <mergeCell ref="K65:L65"/>
    <mergeCell ref="P65:Q65"/>
    <mergeCell ref="R65:S65"/>
    <mergeCell ref="T65:U65"/>
    <mergeCell ref="C66:D66"/>
    <mergeCell ref="H66:I66"/>
    <mergeCell ref="K66:L66"/>
    <mergeCell ref="P66:Q66"/>
    <mergeCell ref="R66:S66"/>
    <mergeCell ref="T66:U66"/>
    <mergeCell ref="C63:D63"/>
    <mergeCell ref="H63:I63"/>
    <mergeCell ref="K63:L63"/>
    <mergeCell ref="P63:Q63"/>
    <mergeCell ref="R63:S63"/>
    <mergeCell ref="T63:U63"/>
    <mergeCell ref="C64:D64"/>
    <mergeCell ref="H64:I64"/>
    <mergeCell ref="K64:L64"/>
    <mergeCell ref="P64:Q64"/>
    <mergeCell ref="R64:S64"/>
    <mergeCell ref="T64:U64"/>
    <mergeCell ref="C61:D61"/>
    <mergeCell ref="H61:I61"/>
    <mergeCell ref="K61:L61"/>
    <mergeCell ref="P61:Q61"/>
    <mergeCell ref="R61:S61"/>
    <mergeCell ref="T61:U61"/>
    <mergeCell ref="C62:D62"/>
    <mergeCell ref="H62:I62"/>
    <mergeCell ref="K62:L62"/>
    <mergeCell ref="P62:Q62"/>
    <mergeCell ref="R62:S62"/>
    <mergeCell ref="T62:U62"/>
    <mergeCell ref="C59:D59"/>
    <mergeCell ref="H59:I59"/>
    <mergeCell ref="K59:L59"/>
    <mergeCell ref="P59:Q59"/>
    <mergeCell ref="R59:S59"/>
    <mergeCell ref="T59:U59"/>
    <mergeCell ref="C60:D60"/>
    <mergeCell ref="H60:I60"/>
    <mergeCell ref="K60:L60"/>
    <mergeCell ref="P60:Q60"/>
    <mergeCell ref="R60:S60"/>
    <mergeCell ref="T60:U60"/>
    <mergeCell ref="C57:D57"/>
    <mergeCell ref="H57:I57"/>
    <mergeCell ref="K57:L57"/>
    <mergeCell ref="P57:Q57"/>
    <mergeCell ref="R57:S57"/>
    <mergeCell ref="T57:U57"/>
    <mergeCell ref="C58:D58"/>
    <mergeCell ref="H58:I58"/>
    <mergeCell ref="K58:L58"/>
    <mergeCell ref="P58:Q58"/>
    <mergeCell ref="R58:S58"/>
    <mergeCell ref="T58:U58"/>
    <mergeCell ref="C55:D55"/>
    <mergeCell ref="H55:I55"/>
    <mergeCell ref="K55:L55"/>
    <mergeCell ref="P55:Q55"/>
    <mergeCell ref="R55:S55"/>
    <mergeCell ref="T55:U55"/>
    <mergeCell ref="C56:D56"/>
    <mergeCell ref="H56:I56"/>
    <mergeCell ref="K56:L56"/>
    <mergeCell ref="P56:Q56"/>
    <mergeCell ref="R56:S56"/>
    <mergeCell ref="T56:U56"/>
    <mergeCell ref="C53:D53"/>
    <mergeCell ref="H53:I53"/>
    <mergeCell ref="K53:L53"/>
    <mergeCell ref="P53:Q53"/>
    <mergeCell ref="R53:S53"/>
    <mergeCell ref="T53:U53"/>
    <mergeCell ref="C54:D54"/>
    <mergeCell ref="H54:I54"/>
    <mergeCell ref="K54:L54"/>
    <mergeCell ref="P54:Q54"/>
    <mergeCell ref="R54:S54"/>
    <mergeCell ref="T54:U54"/>
    <mergeCell ref="C51:D51"/>
    <mergeCell ref="H51:I51"/>
    <mergeCell ref="K51:L51"/>
    <mergeCell ref="P51:Q51"/>
    <mergeCell ref="R51:S51"/>
    <mergeCell ref="T51:U51"/>
    <mergeCell ref="C52:D52"/>
    <mergeCell ref="H52:I52"/>
    <mergeCell ref="K52:L52"/>
    <mergeCell ref="P52:Q52"/>
    <mergeCell ref="R52:S52"/>
    <mergeCell ref="T52:U52"/>
    <mergeCell ref="C49:D49"/>
    <mergeCell ref="H49:I49"/>
    <mergeCell ref="K49:L49"/>
    <mergeCell ref="P49:Q49"/>
    <mergeCell ref="R49:S49"/>
    <mergeCell ref="T49:U49"/>
    <mergeCell ref="C50:D50"/>
    <mergeCell ref="H50:I50"/>
    <mergeCell ref="K50:L50"/>
    <mergeCell ref="P50:Q50"/>
    <mergeCell ref="R50:S50"/>
    <mergeCell ref="T50:U50"/>
    <mergeCell ref="C47:D47"/>
    <mergeCell ref="H47:I47"/>
    <mergeCell ref="K47:L47"/>
    <mergeCell ref="P47:Q47"/>
    <mergeCell ref="R47:S47"/>
    <mergeCell ref="T47:U47"/>
    <mergeCell ref="C48:D48"/>
    <mergeCell ref="H48:I48"/>
    <mergeCell ref="K48:L48"/>
    <mergeCell ref="P48:Q48"/>
    <mergeCell ref="R48:S48"/>
    <mergeCell ref="T48:U48"/>
    <mergeCell ref="C45:D45"/>
    <mergeCell ref="H45:I45"/>
    <mergeCell ref="K45:L45"/>
    <mergeCell ref="P45:Q45"/>
    <mergeCell ref="R45:S45"/>
    <mergeCell ref="T45:U45"/>
    <mergeCell ref="C46:D46"/>
    <mergeCell ref="H46:I46"/>
    <mergeCell ref="K46:L46"/>
    <mergeCell ref="P46:Q46"/>
    <mergeCell ref="R46:S46"/>
    <mergeCell ref="T46:U46"/>
    <mergeCell ref="C43:D43"/>
    <mergeCell ref="H43:I43"/>
    <mergeCell ref="K43:L43"/>
    <mergeCell ref="P43:Q43"/>
    <mergeCell ref="R43:S43"/>
    <mergeCell ref="T43:U43"/>
    <mergeCell ref="C44:D44"/>
    <mergeCell ref="H44:I44"/>
    <mergeCell ref="K44:L44"/>
    <mergeCell ref="P44:Q44"/>
    <mergeCell ref="R44:S44"/>
    <mergeCell ref="T44:U44"/>
    <mergeCell ref="C41:D41"/>
    <mergeCell ref="H41:I41"/>
    <mergeCell ref="K41:L41"/>
    <mergeCell ref="P41:Q41"/>
    <mergeCell ref="R41:S41"/>
    <mergeCell ref="T41:U41"/>
    <mergeCell ref="C42:D42"/>
    <mergeCell ref="H42:I42"/>
    <mergeCell ref="K42:L42"/>
    <mergeCell ref="P42:Q42"/>
    <mergeCell ref="R42:S42"/>
    <mergeCell ref="T42:U42"/>
    <mergeCell ref="C39:D39"/>
    <mergeCell ref="H39:I39"/>
    <mergeCell ref="K39:L39"/>
    <mergeCell ref="P39:Q39"/>
    <mergeCell ref="R39:S39"/>
    <mergeCell ref="T39:U39"/>
    <mergeCell ref="C40:D40"/>
    <mergeCell ref="H40:I40"/>
    <mergeCell ref="K40:L40"/>
    <mergeCell ref="P40:Q40"/>
    <mergeCell ref="R40:S40"/>
    <mergeCell ref="T40:U40"/>
    <mergeCell ref="C37:D37"/>
    <mergeCell ref="H37:I37"/>
    <mergeCell ref="K37:L37"/>
    <mergeCell ref="P37:Q37"/>
    <mergeCell ref="R37:S37"/>
    <mergeCell ref="T37:U37"/>
    <mergeCell ref="C38:D38"/>
    <mergeCell ref="H38:I38"/>
    <mergeCell ref="K38:L38"/>
    <mergeCell ref="P38:Q38"/>
    <mergeCell ref="R38:S38"/>
    <mergeCell ref="T38:U38"/>
    <mergeCell ref="C35:D35"/>
    <mergeCell ref="H35:I35"/>
    <mergeCell ref="K35:L35"/>
    <mergeCell ref="P35:Q35"/>
    <mergeCell ref="R35:S35"/>
    <mergeCell ref="T35:U35"/>
    <mergeCell ref="C36:D36"/>
    <mergeCell ref="H36:I36"/>
    <mergeCell ref="K36:L36"/>
    <mergeCell ref="P36:Q36"/>
    <mergeCell ref="R36:S36"/>
    <mergeCell ref="T36:U36"/>
    <mergeCell ref="C33:D33"/>
    <mergeCell ref="H33:I33"/>
    <mergeCell ref="K33:L33"/>
    <mergeCell ref="P33:Q33"/>
    <mergeCell ref="R33:S33"/>
    <mergeCell ref="T33:U33"/>
    <mergeCell ref="C34:D34"/>
    <mergeCell ref="H34:I34"/>
    <mergeCell ref="K34:L34"/>
    <mergeCell ref="P34:Q34"/>
    <mergeCell ref="R34:S34"/>
    <mergeCell ref="T34:U34"/>
    <mergeCell ref="C31:D31"/>
    <mergeCell ref="H31:I31"/>
    <mergeCell ref="K31:L31"/>
    <mergeCell ref="P31:Q31"/>
    <mergeCell ref="R31:S31"/>
    <mergeCell ref="T31:U31"/>
    <mergeCell ref="C32:D32"/>
    <mergeCell ref="H32:I32"/>
    <mergeCell ref="K32:L32"/>
    <mergeCell ref="P32:Q32"/>
    <mergeCell ref="R32:S32"/>
    <mergeCell ref="T32:U32"/>
    <mergeCell ref="C29:D29"/>
    <mergeCell ref="H29:I29"/>
    <mergeCell ref="K29:L29"/>
    <mergeCell ref="P29:Q29"/>
    <mergeCell ref="R29:S29"/>
    <mergeCell ref="T29:U29"/>
    <mergeCell ref="C30:D30"/>
    <mergeCell ref="H30:I30"/>
    <mergeCell ref="K30:L30"/>
    <mergeCell ref="P30:Q30"/>
    <mergeCell ref="R30:S30"/>
    <mergeCell ref="T30:U30"/>
    <mergeCell ref="C27:D27"/>
    <mergeCell ref="H27:I27"/>
    <mergeCell ref="K27:L27"/>
    <mergeCell ref="P27:Q27"/>
    <mergeCell ref="R27:S27"/>
    <mergeCell ref="T27:U27"/>
    <mergeCell ref="C28:D28"/>
    <mergeCell ref="H28:I28"/>
    <mergeCell ref="K28:L28"/>
    <mergeCell ref="P28:Q28"/>
    <mergeCell ref="R28:S28"/>
    <mergeCell ref="T28:U28"/>
    <mergeCell ref="C25:D25"/>
    <mergeCell ref="H25:I25"/>
    <mergeCell ref="K25:L25"/>
    <mergeCell ref="P25:Q25"/>
    <mergeCell ref="R25:S25"/>
    <mergeCell ref="T25:U25"/>
    <mergeCell ref="C26:D26"/>
    <mergeCell ref="H26:I26"/>
    <mergeCell ref="K26:L26"/>
    <mergeCell ref="P26:Q26"/>
    <mergeCell ref="R26:S26"/>
    <mergeCell ref="T26:U26"/>
    <mergeCell ref="C23:D23"/>
    <mergeCell ref="H23:I23"/>
    <mergeCell ref="K23:L23"/>
    <mergeCell ref="P23:Q23"/>
    <mergeCell ref="R23:S23"/>
    <mergeCell ref="T23:U23"/>
    <mergeCell ref="C24:D24"/>
    <mergeCell ref="H24:I24"/>
    <mergeCell ref="K24:L24"/>
    <mergeCell ref="P24:Q24"/>
    <mergeCell ref="R24:S24"/>
    <mergeCell ref="T24:U24"/>
    <mergeCell ref="C21:D21"/>
    <mergeCell ref="H21:I21"/>
    <mergeCell ref="K21:L21"/>
    <mergeCell ref="P21:Q21"/>
    <mergeCell ref="R21:S21"/>
    <mergeCell ref="T21:U21"/>
    <mergeCell ref="C22:D22"/>
    <mergeCell ref="H22:I22"/>
    <mergeCell ref="K22:L22"/>
    <mergeCell ref="P22:Q22"/>
    <mergeCell ref="R22:S22"/>
    <mergeCell ref="T22:U22"/>
    <mergeCell ref="C19:D19"/>
    <mergeCell ref="H19:I19"/>
    <mergeCell ref="K19:L19"/>
    <mergeCell ref="P19:Q19"/>
    <mergeCell ref="R19:S19"/>
    <mergeCell ref="T19:U19"/>
    <mergeCell ref="C20:D20"/>
    <mergeCell ref="H20:I20"/>
    <mergeCell ref="K20:L20"/>
    <mergeCell ref="P20:Q20"/>
    <mergeCell ref="R20:S20"/>
    <mergeCell ref="T20:U20"/>
    <mergeCell ref="C17:D17"/>
    <mergeCell ref="H17:I17"/>
    <mergeCell ref="K17:L17"/>
    <mergeCell ref="P17:Q17"/>
    <mergeCell ref="R17:S17"/>
    <mergeCell ref="T17:U17"/>
    <mergeCell ref="C18:D18"/>
    <mergeCell ref="H18:I18"/>
    <mergeCell ref="K18:L18"/>
    <mergeCell ref="P18:Q18"/>
    <mergeCell ref="R18:S18"/>
    <mergeCell ref="T18:U18"/>
    <mergeCell ref="C15:D15"/>
    <mergeCell ref="H15:I15"/>
    <mergeCell ref="K15:L15"/>
    <mergeCell ref="P15:Q15"/>
    <mergeCell ref="R15:S15"/>
    <mergeCell ref="T15:U15"/>
    <mergeCell ref="C16:D16"/>
    <mergeCell ref="H16:I16"/>
    <mergeCell ref="K16:L16"/>
    <mergeCell ref="P16:Q16"/>
    <mergeCell ref="R16:S16"/>
    <mergeCell ref="T16:U16"/>
    <mergeCell ref="C13:D13"/>
    <mergeCell ref="H13:I13"/>
    <mergeCell ref="K13:L13"/>
    <mergeCell ref="P13:Q13"/>
    <mergeCell ref="R13:S13"/>
    <mergeCell ref="T13:U13"/>
    <mergeCell ref="C14:D14"/>
    <mergeCell ref="H14:I14"/>
    <mergeCell ref="K14:L14"/>
    <mergeCell ref="P14:Q14"/>
    <mergeCell ref="R14:S14"/>
    <mergeCell ref="T14:U14"/>
    <mergeCell ref="C11:D11"/>
    <mergeCell ref="H11:I11"/>
    <mergeCell ref="K11:L11"/>
    <mergeCell ref="P11:Q11"/>
    <mergeCell ref="R11:S11"/>
    <mergeCell ref="T11:U11"/>
    <mergeCell ref="C12:D12"/>
    <mergeCell ref="H12:I12"/>
    <mergeCell ref="K12:L12"/>
    <mergeCell ref="P12:Q12"/>
    <mergeCell ref="R12:S12"/>
    <mergeCell ref="T12:U12"/>
    <mergeCell ref="C9:D9"/>
    <mergeCell ref="H9:I9"/>
    <mergeCell ref="K9:L9"/>
    <mergeCell ref="P9:Q9"/>
    <mergeCell ref="R9:S9"/>
    <mergeCell ref="T9:U9"/>
    <mergeCell ref="C10:D10"/>
    <mergeCell ref="H10:I10"/>
    <mergeCell ref="K10:L10"/>
    <mergeCell ref="P10:Q10"/>
    <mergeCell ref="R10:S10"/>
    <mergeCell ref="T10:U10"/>
    <mergeCell ref="B7:B8"/>
    <mergeCell ref="C7:D8"/>
    <mergeCell ref="E7:I7"/>
    <mergeCell ref="J7:L7"/>
    <mergeCell ref="M7:M8"/>
    <mergeCell ref="N7:Q7"/>
    <mergeCell ref="R7:U7"/>
    <mergeCell ref="H8:I8"/>
    <mergeCell ref="K8:L8"/>
    <mergeCell ref="P8:Q8"/>
    <mergeCell ref="R8:S8"/>
    <mergeCell ref="T8:U8"/>
    <mergeCell ref="B4:C4"/>
    <mergeCell ref="D4:E4"/>
    <mergeCell ref="F4:G4"/>
    <mergeCell ref="H4:I4"/>
    <mergeCell ref="J4:K4"/>
    <mergeCell ref="L4:M4"/>
    <mergeCell ref="N4:O4"/>
    <mergeCell ref="P4:Q4"/>
    <mergeCell ref="J5:K5"/>
    <mergeCell ref="L5:M5"/>
    <mergeCell ref="P5:Q5"/>
    <mergeCell ref="J2:K2"/>
    <mergeCell ref="L2:M2"/>
    <mergeCell ref="N2:O2"/>
    <mergeCell ref="P2:Q2"/>
    <mergeCell ref="B3:C3"/>
    <mergeCell ref="D3:I3"/>
    <mergeCell ref="J3:K3"/>
    <mergeCell ref="L3:Q3"/>
    <mergeCell ref="B2:C2"/>
    <mergeCell ref="D2:E2"/>
    <mergeCell ref="F2:G2"/>
    <mergeCell ref="H2:I2"/>
  </mergeCells>
  <phoneticPr fontId="2"/>
  <conditionalFormatting sqref="G46">
    <cfRule type="cellIs" dxfId="95" priority="5" stopIfTrue="1" operator="equal">
      <formula>"買"</formula>
    </cfRule>
    <cfRule type="cellIs" dxfId="94" priority="6" stopIfTrue="1" operator="equal">
      <formula>"売"</formula>
    </cfRule>
  </conditionalFormatting>
  <conditionalFormatting sqref="G9:G11 G14:G45 G47:G116">
    <cfRule type="cellIs" dxfId="93" priority="11" stopIfTrue="1" operator="equal">
      <formula>"買"</formula>
    </cfRule>
    <cfRule type="cellIs" dxfId="92" priority="12" stopIfTrue="1" operator="equal">
      <formula>"売"</formula>
    </cfRule>
  </conditionalFormatting>
  <conditionalFormatting sqref="G12">
    <cfRule type="cellIs" dxfId="91" priority="3" stopIfTrue="1" operator="equal">
      <formula>"買"</formula>
    </cfRule>
    <cfRule type="cellIs" dxfId="90" priority="4" stopIfTrue="1" operator="equal">
      <formula>"売"</formula>
    </cfRule>
  </conditionalFormatting>
  <conditionalFormatting sqref="G13">
    <cfRule type="cellIs" dxfId="89" priority="1" stopIfTrue="1" operator="equal">
      <formula>"買"</formula>
    </cfRule>
    <cfRule type="cellIs" dxfId="88" priority="2" stopIfTrue="1" operator="equal">
      <formula>"売"</formula>
    </cfRule>
  </conditionalFormatting>
  <dataValidations count="1">
    <dataValidation type="list" allowBlank="1" showInputMessage="1" showErrorMessage="1" sqref="G9:G116" xr:uid="{00000000-0002-0000-0100-000000000000}">
      <formula1>"買,売"</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8DF4F-1E6F-4FF3-9CB3-3D40A0535EB1}">
  <dimension ref="B2:BH196"/>
  <sheetViews>
    <sheetView zoomScale="102" zoomScaleNormal="102" workbookViewId="0">
      <pane ySplit="8" topLeftCell="A9" activePane="bottomLeft" state="frozen"/>
      <selection pane="bottomLeft" activeCell="F10" sqref="F10"/>
    </sheetView>
  </sheetViews>
  <sheetFormatPr defaultRowHeight="13.2" x14ac:dyDescent="0.2"/>
  <cols>
    <col min="1" max="1" width="2.88671875" customWidth="1"/>
    <col min="2" max="12" width="6.6640625" customWidth="1"/>
    <col min="13" max="13" width="8.44140625" bestFit="1" customWidth="1"/>
    <col min="14" max="18" width="6.6640625" customWidth="1"/>
    <col min="22" max="22" width="10.88671875" style="23" hidden="1" customWidth="1"/>
    <col min="23" max="23" width="0" hidden="1" customWidth="1"/>
  </cols>
  <sheetData>
    <row r="2" spans="2:60" x14ac:dyDescent="0.2">
      <c r="B2" s="141" t="s">
        <v>5</v>
      </c>
      <c r="C2" s="141"/>
      <c r="D2" s="143" t="s">
        <v>111</v>
      </c>
      <c r="E2" s="143"/>
      <c r="F2" s="141" t="s">
        <v>6</v>
      </c>
      <c r="G2" s="141"/>
      <c r="H2" s="145" t="s">
        <v>86</v>
      </c>
      <c r="I2" s="145"/>
      <c r="J2" s="141" t="s">
        <v>7</v>
      </c>
      <c r="K2" s="141"/>
      <c r="L2" s="142">
        <v>1000000</v>
      </c>
      <c r="M2" s="143"/>
      <c r="N2" s="141" t="s">
        <v>8</v>
      </c>
      <c r="O2" s="141"/>
      <c r="P2" s="144">
        <f>SUM(L2+D4)</f>
        <v>970000</v>
      </c>
      <c r="Q2" s="145"/>
      <c r="R2" s="1"/>
      <c r="S2" s="1"/>
      <c r="T2" s="1"/>
    </row>
    <row r="3" spans="2:60" ht="57" customHeight="1" x14ac:dyDescent="0.2">
      <c r="B3" s="141" t="s">
        <v>9</v>
      </c>
      <c r="C3" s="141"/>
      <c r="D3" s="146" t="s">
        <v>38</v>
      </c>
      <c r="E3" s="146"/>
      <c r="F3" s="146"/>
      <c r="G3" s="146"/>
      <c r="H3" s="146"/>
      <c r="I3" s="146"/>
      <c r="J3" s="141" t="s">
        <v>10</v>
      </c>
      <c r="K3" s="141"/>
      <c r="L3" s="146" t="s">
        <v>35</v>
      </c>
      <c r="M3" s="147"/>
      <c r="N3" s="147"/>
      <c r="O3" s="147"/>
      <c r="P3" s="147"/>
      <c r="Q3" s="147"/>
      <c r="R3" s="1"/>
      <c r="S3" s="1"/>
    </row>
    <row r="4" spans="2:60" x14ac:dyDescent="0.2">
      <c r="B4" s="141" t="s">
        <v>11</v>
      </c>
      <c r="C4" s="141"/>
      <c r="D4" s="148">
        <f>SUM($R$9:$S$993)</f>
        <v>-29999.99999999996</v>
      </c>
      <c r="E4" s="148"/>
      <c r="F4" s="141" t="s">
        <v>12</v>
      </c>
      <c r="G4" s="141"/>
      <c r="H4" s="149">
        <f>SUM($T$9:$U$108)</f>
        <v>-156.19999999999976</v>
      </c>
      <c r="I4" s="145"/>
      <c r="J4" s="150" t="s">
        <v>13</v>
      </c>
      <c r="K4" s="150"/>
      <c r="L4" s="144">
        <f>MAX($C$9:$D$990)-C9</f>
        <v>0</v>
      </c>
      <c r="M4" s="144"/>
      <c r="N4" s="150" t="s">
        <v>14</v>
      </c>
      <c r="O4" s="150"/>
      <c r="P4" s="148">
        <f>SUMIF(R9:S990,"&lt;0",R9:S990)</f>
        <v>-29999.99999999996</v>
      </c>
      <c r="Q4" s="148"/>
      <c r="R4" s="1"/>
      <c r="S4" s="1"/>
      <c r="T4" s="1"/>
    </row>
    <row r="5" spans="2:60" x14ac:dyDescent="0.2">
      <c r="B5" s="103" t="s">
        <v>15</v>
      </c>
      <c r="C5" s="102">
        <f>COUNTIF($R$9:$R$990,"&gt;0")</f>
        <v>0</v>
      </c>
      <c r="D5" s="101" t="s">
        <v>16</v>
      </c>
      <c r="E5" s="16">
        <f>COUNTIF($R$9:$R$990,"&lt;0")</f>
        <v>1</v>
      </c>
      <c r="F5" s="101" t="s">
        <v>17</v>
      </c>
      <c r="G5" s="102">
        <f>COUNTIF($R$9:$R$990,"=0")</f>
        <v>0</v>
      </c>
      <c r="H5" s="101" t="s">
        <v>18</v>
      </c>
      <c r="I5" s="3">
        <f>C5/SUM(C5,E5,G5)</f>
        <v>0</v>
      </c>
      <c r="J5" s="151" t="s">
        <v>19</v>
      </c>
      <c r="K5" s="141"/>
      <c r="L5" s="152">
        <v>3</v>
      </c>
      <c r="M5" s="153"/>
      <c r="N5" s="18" t="s">
        <v>20</v>
      </c>
      <c r="O5" s="9"/>
      <c r="P5" s="152">
        <v>4</v>
      </c>
      <c r="Q5" s="153"/>
      <c r="R5" s="1"/>
      <c r="S5" s="1"/>
      <c r="T5" s="1"/>
    </row>
    <row r="6" spans="2:60" x14ac:dyDescent="0.2">
      <c r="B6" s="11"/>
      <c r="C6" s="14"/>
      <c r="D6" s="15"/>
      <c r="E6" s="12"/>
      <c r="F6" s="11"/>
      <c r="G6" s="12"/>
      <c r="H6" s="11"/>
      <c r="I6" s="17"/>
      <c r="J6" s="11"/>
      <c r="K6" s="11"/>
      <c r="L6" s="12"/>
      <c r="M6" s="12"/>
      <c r="N6" s="13"/>
      <c r="O6" s="13"/>
      <c r="P6" s="10"/>
      <c r="Q6" s="104"/>
      <c r="R6" s="1"/>
      <c r="S6" s="1"/>
      <c r="T6" s="1"/>
    </row>
    <row r="7" spans="2:60" x14ac:dyDescent="0.2">
      <c r="B7" s="154" t="s">
        <v>21</v>
      </c>
      <c r="C7" s="156" t="s">
        <v>22</v>
      </c>
      <c r="D7" s="157"/>
      <c r="E7" s="160" t="s">
        <v>23</v>
      </c>
      <c r="F7" s="161"/>
      <c r="G7" s="161"/>
      <c r="H7" s="161"/>
      <c r="I7" s="162"/>
      <c r="J7" s="163" t="s">
        <v>24</v>
      </c>
      <c r="K7" s="164"/>
      <c r="L7" s="165"/>
      <c r="M7" s="166" t="s">
        <v>25</v>
      </c>
      <c r="N7" s="167" t="s">
        <v>26</v>
      </c>
      <c r="O7" s="168"/>
      <c r="P7" s="168"/>
      <c r="Q7" s="169"/>
      <c r="R7" s="170" t="s">
        <v>27</v>
      </c>
      <c r="S7" s="170"/>
      <c r="T7" s="170"/>
      <c r="U7" s="170"/>
    </row>
    <row r="8" spans="2:60" x14ac:dyDescent="0.2">
      <c r="B8" s="155"/>
      <c r="C8" s="158"/>
      <c r="D8" s="159"/>
      <c r="E8" s="19" t="s">
        <v>28</v>
      </c>
      <c r="F8" s="19" t="s">
        <v>29</v>
      </c>
      <c r="G8" s="19" t="s">
        <v>30</v>
      </c>
      <c r="H8" s="171" t="s">
        <v>31</v>
      </c>
      <c r="I8" s="162"/>
      <c r="J8" s="4" t="s">
        <v>32</v>
      </c>
      <c r="K8" s="172" t="s">
        <v>33</v>
      </c>
      <c r="L8" s="165"/>
      <c r="M8" s="166"/>
      <c r="N8" s="5" t="s">
        <v>28</v>
      </c>
      <c r="O8" s="5" t="s">
        <v>29</v>
      </c>
      <c r="P8" s="173" t="s">
        <v>31</v>
      </c>
      <c r="Q8" s="169"/>
      <c r="R8" s="170" t="s">
        <v>34</v>
      </c>
      <c r="S8" s="170"/>
      <c r="T8" s="170" t="s">
        <v>32</v>
      </c>
      <c r="U8" s="170"/>
    </row>
    <row r="9" spans="2:60" x14ac:dyDescent="0.2">
      <c r="B9" s="105">
        <v>1</v>
      </c>
      <c r="C9" s="174">
        <v>1000000</v>
      </c>
      <c r="D9" s="174"/>
      <c r="E9" s="105">
        <v>2000</v>
      </c>
      <c r="F9" s="8">
        <v>43350</v>
      </c>
      <c r="G9" s="105" t="s">
        <v>3</v>
      </c>
      <c r="H9" s="175">
        <v>83.638999999999996</v>
      </c>
      <c r="I9" s="175"/>
      <c r="J9" s="105">
        <v>156.19999999999999</v>
      </c>
      <c r="K9" s="174">
        <f>IF(J9="","",C9*0.03)</f>
        <v>30000</v>
      </c>
      <c r="L9" s="174"/>
      <c r="M9" s="6">
        <f>IF(J9="","",(K9/J9)/LOOKUP(RIGHT($D$2,3),定数!$A$6:$A$13,定数!$B$6:$B$13))</f>
        <v>1.9206145966709349</v>
      </c>
      <c r="N9" s="105">
        <v>2018</v>
      </c>
      <c r="O9" s="8">
        <v>43424</v>
      </c>
      <c r="P9" s="175">
        <v>85.200999999999993</v>
      </c>
      <c r="Q9" s="175"/>
      <c r="R9" s="176">
        <f>IF(P9="","",T9*M9*LOOKUP(RIGHT($D$2,3),定数!$A$6:$A$13,定数!$B$6:$B$13))</f>
        <v>-29999.99999999996</v>
      </c>
      <c r="S9" s="176"/>
      <c r="T9" s="177">
        <f>IF(P9="","",IF(G9="買",(P9-H9),(H9-P9))*IF(RIGHT($D$2,3)="JPY",100,10000))</f>
        <v>-156.19999999999976</v>
      </c>
      <c r="U9" s="177"/>
      <c r="V9" s="66"/>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row>
    <row r="10" spans="2:60" x14ac:dyDescent="0.2">
      <c r="B10" s="105">
        <v>2</v>
      </c>
      <c r="C10" s="174"/>
      <c r="D10" s="174"/>
      <c r="E10" s="105"/>
      <c r="F10" s="8"/>
      <c r="G10" s="105"/>
      <c r="H10" s="175"/>
      <c r="I10" s="175"/>
      <c r="J10" s="105">
        <f t="shared" ref="J10:J73" si="0">(H10-P10)*10000</f>
        <v>0</v>
      </c>
      <c r="K10" s="178">
        <f>IF(J10="","",C10*0.03)</f>
        <v>0</v>
      </c>
      <c r="L10" s="179"/>
      <c r="M10" s="6" t="e">
        <f>IF(J10="","",(K10/J10)/LOOKUP(RIGHT($D$2,3),定数!$A$6:$A$13,定数!$B$6:$B$13))</f>
        <v>#DIV/0!</v>
      </c>
      <c r="N10" s="105"/>
      <c r="O10" s="8"/>
      <c r="P10" s="175"/>
      <c r="Q10" s="175"/>
      <c r="R10" s="176" t="str">
        <f>IF(P10="","",T10*M10*LOOKUP(RIGHT($D$2,3),定数!$A$6:$A$13,定数!$B$6:$B$13))</f>
        <v/>
      </c>
      <c r="S10" s="176"/>
      <c r="T10" s="177" t="str">
        <f>IF(P10="","",IF(G10="買",(P10-H10),(H10-P10))*IF(RIGHT($D$2,3)="JPY",100,10000))</f>
        <v/>
      </c>
      <c r="U10" s="177"/>
      <c r="V10" s="68"/>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row>
    <row r="11" spans="2:60" x14ac:dyDescent="0.2">
      <c r="B11" s="105">
        <v>3</v>
      </c>
      <c r="C11" s="174"/>
      <c r="D11" s="174"/>
      <c r="E11" s="105"/>
      <c r="F11" s="8"/>
      <c r="G11" s="105"/>
      <c r="H11" s="175"/>
      <c r="I11" s="175"/>
      <c r="J11" s="105">
        <f t="shared" si="0"/>
        <v>0</v>
      </c>
      <c r="K11" s="178">
        <f t="shared" ref="K11:K74" si="1">IF(J11="","",C11*0.03)</f>
        <v>0</v>
      </c>
      <c r="L11" s="179"/>
      <c r="M11" s="6" t="e">
        <f>IF(J11="","",(K11/J11)/LOOKUP(RIGHT($D$2,3),定数!$A$6:$A$13,定数!$B$6:$B$13))</f>
        <v>#DIV/0!</v>
      </c>
      <c r="N11" s="105"/>
      <c r="O11" s="8"/>
      <c r="P11" s="175"/>
      <c r="Q11" s="175"/>
      <c r="R11" s="176" t="str">
        <f>IF(P11="","",T11*M11*LOOKUP(RIGHT($D$2,3),定数!$A$6:$A$13,定数!$B$6:$B$13))</f>
        <v/>
      </c>
      <c r="S11" s="176"/>
      <c r="T11" s="177" t="str">
        <f t="shared" ref="T11:T74" si="2">IF(P11="","",IF(G11="買",(P11-H11),(H11-P11))*IF(RIGHT($D$2,3)="JPY",100,10000))</f>
        <v/>
      </c>
      <c r="U11" s="177"/>
      <c r="V11" s="68"/>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row>
    <row r="12" spans="2:60" x14ac:dyDescent="0.2">
      <c r="B12" s="105">
        <v>4</v>
      </c>
      <c r="C12" s="174"/>
      <c r="D12" s="174"/>
      <c r="E12" s="105"/>
      <c r="F12" s="8"/>
      <c r="G12" s="105"/>
      <c r="H12" s="175"/>
      <c r="I12" s="175"/>
      <c r="J12" s="105">
        <f t="shared" si="0"/>
        <v>0</v>
      </c>
      <c r="K12" s="178">
        <f t="shared" si="1"/>
        <v>0</v>
      </c>
      <c r="L12" s="179"/>
      <c r="M12" s="6" t="e">
        <f>IF(J12="","",(K12/J12)/LOOKUP(RIGHT($D$2,3),定数!$A$6:$A$13,定数!$B$6:$B$13))</f>
        <v>#DIV/0!</v>
      </c>
      <c r="N12" s="105"/>
      <c r="O12" s="8"/>
      <c r="P12" s="175"/>
      <c r="Q12" s="175"/>
      <c r="R12" s="176" t="str">
        <f>IF(P12="","",T12*M12*LOOKUP(RIGHT($D$2,3),定数!$A$6:$A$13,定数!$B$6:$B$13))</f>
        <v/>
      </c>
      <c r="S12" s="176"/>
      <c r="T12" s="177" t="str">
        <f t="shared" si="2"/>
        <v/>
      </c>
      <c r="U12" s="177"/>
      <c r="V12" s="68"/>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row>
    <row r="13" spans="2:60" x14ac:dyDescent="0.2">
      <c r="B13" s="105">
        <v>5</v>
      </c>
      <c r="C13" s="174"/>
      <c r="D13" s="174"/>
      <c r="E13" s="105"/>
      <c r="F13" s="8"/>
      <c r="G13" s="105"/>
      <c r="H13" s="175"/>
      <c r="I13" s="175"/>
      <c r="J13" s="105">
        <f t="shared" si="0"/>
        <v>0</v>
      </c>
      <c r="K13" s="178">
        <f t="shared" si="1"/>
        <v>0</v>
      </c>
      <c r="L13" s="179"/>
      <c r="M13" s="6" t="e">
        <f>IF(J13="","",(K13/J13)/LOOKUP(RIGHT($D$2,3),定数!$A$6:$A$13,定数!$B$6:$B$13))</f>
        <v>#DIV/0!</v>
      </c>
      <c r="N13" s="105"/>
      <c r="O13" s="8"/>
      <c r="P13" s="175"/>
      <c r="Q13" s="175"/>
      <c r="R13" s="176" t="str">
        <f>IF(P13="","",T13*M13*LOOKUP(RIGHT($D$2,3),定数!$A$6:$A$13,定数!$B$6:$B$13))</f>
        <v/>
      </c>
      <c r="S13" s="176"/>
      <c r="T13" s="177" t="str">
        <f t="shared" si="2"/>
        <v/>
      </c>
      <c r="U13" s="177"/>
      <c r="V13" s="68"/>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row>
    <row r="14" spans="2:60" x14ac:dyDescent="0.2">
      <c r="B14" s="105">
        <v>6</v>
      </c>
      <c r="C14" s="174"/>
      <c r="D14" s="174"/>
      <c r="E14" s="105"/>
      <c r="F14" s="8"/>
      <c r="G14" s="105"/>
      <c r="H14" s="175"/>
      <c r="I14" s="175"/>
      <c r="J14" s="105">
        <f t="shared" si="0"/>
        <v>0</v>
      </c>
      <c r="K14" s="178">
        <f t="shared" si="1"/>
        <v>0</v>
      </c>
      <c r="L14" s="179"/>
      <c r="M14" s="6" t="e">
        <f>IF(J14="","",(K14/J14)/LOOKUP(RIGHT($D$2,3),定数!$A$6:$A$13,定数!$B$6:$B$13))</f>
        <v>#DIV/0!</v>
      </c>
      <c r="N14" s="105"/>
      <c r="O14" s="8"/>
      <c r="P14" s="175"/>
      <c r="Q14" s="175"/>
      <c r="R14" s="176" t="str">
        <f>IF(P14="","",T14*M14*LOOKUP(RIGHT($D$2,3),定数!$A$6:$A$13,定数!$B$6:$B$13))</f>
        <v/>
      </c>
      <c r="S14" s="176"/>
      <c r="T14" s="177" t="str">
        <f t="shared" si="2"/>
        <v/>
      </c>
      <c r="U14" s="177"/>
      <c r="V14" s="68"/>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row>
    <row r="15" spans="2:60" x14ac:dyDescent="0.2">
      <c r="B15" s="105">
        <v>7</v>
      </c>
      <c r="C15" s="174"/>
      <c r="D15" s="174"/>
      <c r="E15" s="105"/>
      <c r="F15" s="8"/>
      <c r="G15" s="105"/>
      <c r="H15" s="175"/>
      <c r="I15" s="175"/>
      <c r="J15" s="105">
        <f t="shared" si="0"/>
        <v>0</v>
      </c>
      <c r="K15" s="178">
        <f t="shared" si="1"/>
        <v>0</v>
      </c>
      <c r="L15" s="179"/>
      <c r="M15" s="6" t="e">
        <f>IF(J15="","",(K15/J15)/LOOKUP(RIGHT($D$2,3),定数!$A$6:$A$13,定数!$B$6:$B$13))</f>
        <v>#DIV/0!</v>
      </c>
      <c r="N15" s="105"/>
      <c r="O15" s="8"/>
      <c r="P15" s="175"/>
      <c r="Q15" s="175"/>
      <c r="R15" s="176" t="str">
        <f>IF(P15="","",T15*M15*LOOKUP(RIGHT($D$2,3),定数!$A$6:$A$13,定数!$B$6:$B$13))</f>
        <v/>
      </c>
      <c r="S15" s="176"/>
      <c r="T15" s="177" t="str">
        <f t="shared" si="2"/>
        <v/>
      </c>
      <c r="U15" s="177"/>
      <c r="V15" s="68"/>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row>
    <row r="16" spans="2:60" x14ac:dyDescent="0.2">
      <c r="B16" s="105">
        <v>8</v>
      </c>
      <c r="C16" s="174"/>
      <c r="D16" s="174"/>
      <c r="E16" s="105"/>
      <c r="F16" s="8"/>
      <c r="G16" s="105"/>
      <c r="H16" s="175"/>
      <c r="I16" s="175"/>
      <c r="J16" s="105">
        <f t="shared" si="0"/>
        <v>0</v>
      </c>
      <c r="K16" s="178">
        <f t="shared" si="1"/>
        <v>0</v>
      </c>
      <c r="L16" s="179"/>
      <c r="M16" s="6" t="e">
        <f>IF(J16="","",(K16/J16)/LOOKUP(RIGHT($D$2,3),定数!$A$6:$A$13,定数!$B$6:$B$13))</f>
        <v>#DIV/0!</v>
      </c>
      <c r="N16" s="105"/>
      <c r="O16" s="8"/>
      <c r="P16" s="175"/>
      <c r="Q16" s="175"/>
      <c r="R16" s="176" t="str">
        <f>IF(P16="","",T16*M16*LOOKUP(RIGHT($D$2,3),定数!$A$6:$A$13,定数!$B$6:$B$13))</f>
        <v/>
      </c>
      <c r="S16" s="176"/>
      <c r="T16" s="177" t="str">
        <f t="shared" si="2"/>
        <v/>
      </c>
      <c r="U16" s="177"/>
      <c r="V16" s="68"/>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row>
    <row r="17" spans="2:60" x14ac:dyDescent="0.2">
      <c r="B17" s="105">
        <v>9</v>
      </c>
      <c r="C17" s="174"/>
      <c r="D17" s="174"/>
      <c r="E17" s="105"/>
      <c r="F17" s="8"/>
      <c r="G17" s="105"/>
      <c r="H17" s="175"/>
      <c r="I17" s="175"/>
      <c r="J17" s="105">
        <f t="shared" si="0"/>
        <v>0</v>
      </c>
      <c r="K17" s="178">
        <f t="shared" si="1"/>
        <v>0</v>
      </c>
      <c r="L17" s="179"/>
      <c r="M17" s="6" t="e">
        <f>IF(J17="","",(K17/J17)/LOOKUP(RIGHT($D$2,3),定数!$A$6:$A$13,定数!$B$6:$B$13))</f>
        <v>#DIV/0!</v>
      </c>
      <c r="N17" s="105"/>
      <c r="O17" s="8"/>
      <c r="P17" s="175"/>
      <c r="Q17" s="175"/>
      <c r="R17" s="176" t="str">
        <f>IF(P17="","",T17*M17*LOOKUP(RIGHT($D$2,3),定数!$A$6:$A$13,定数!$B$6:$B$13))</f>
        <v/>
      </c>
      <c r="S17" s="176"/>
      <c r="T17" s="177" t="str">
        <f t="shared" si="2"/>
        <v/>
      </c>
      <c r="U17" s="177"/>
      <c r="V17" s="68"/>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row>
    <row r="18" spans="2:60" x14ac:dyDescent="0.2">
      <c r="B18" s="105">
        <v>10</v>
      </c>
      <c r="C18" s="174"/>
      <c r="D18" s="174"/>
      <c r="E18" s="105"/>
      <c r="F18" s="8"/>
      <c r="G18" s="105"/>
      <c r="H18" s="175"/>
      <c r="I18" s="175"/>
      <c r="J18" s="105">
        <f t="shared" si="0"/>
        <v>0</v>
      </c>
      <c r="K18" s="178">
        <f t="shared" si="1"/>
        <v>0</v>
      </c>
      <c r="L18" s="179"/>
      <c r="M18" s="6" t="e">
        <f>IF(J18="","",(K18/J18)/LOOKUP(RIGHT($D$2,3),定数!$A$6:$A$13,定数!$B$6:$B$13))</f>
        <v>#DIV/0!</v>
      </c>
      <c r="N18" s="105"/>
      <c r="O18" s="8"/>
      <c r="P18" s="175"/>
      <c r="Q18" s="175"/>
      <c r="R18" s="176" t="str">
        <f>IF(P18="","",T18*M18*LOOKUP(RIGHT($D$2,3),定数!$A$6:$A$13,定数!$B$6:$B$13))</f>
        <v/>
      </c>
      <c r="S18" s="176"/>
      <c r="T18" s="177" t="str">
        <f t="shared" si="2"/>
        <v/>
      </c>
      <c r="U18" s="177"/>
      <c r="V18" s="68"/>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row>
    <row r="19" spans="2:60" x14ac:dyDescent="0.2">
      <c r="B19" s="105">
        <v>11</v>
      </c>
      <c r="C19" s="174"/>
      <c r="D19" s="174"/>
      <c r="E19" s="105"/>
      <c r="F19" s="8"/>
      <c r="G19" s="105"/>
      <c r="H19" s="175"/>
      <c r="I19" s="175"/>
      <c r="J19" s="105">
        <f t="shared" si="0"/>
        <v>0</v>
      </c>
      <c r="K19" s="178">
        <f t="shared" si="1"/>
        <v>0</v>
      </c>
      <c r="L19" s="179"/>
      <c r="M19" s="6" t="e">
        <f>IF(J19="","",(K19/J19)/LOOKUP(RIGHT($D$2,3),定数!$A$6:$A$13,定数!$B$6:$B$13))</f>
        <v>#DIV/0!</v>
      </c>
      <c r="N19" s="105"/>
      <c r="O19" s="8"/>
      <c r="P19" s="175"/>
      <c r="Q19" s="175"/>
      <c r="R19" s="176" t="str">
        <f>IF(P19="","",T19*M19*LOOKUP(RIGHT($D$2,3),定数!$A$6:$A$13,定数!$B$6:$B$13))</f>
        <v/>
      </c>
      <c r="S19" s="176"/>
      <c r="T19" s="177" t="str">
        <f t="shared" si="2"/>
        <v/>
      </c>
      <c r="U19" s="177"/>
      <c r="V19" s="68"/>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row>
    <row r="20" spans="2:60" x14ac:dyDescent="0.2">
      <c r="B20" s="105">
        <v>12</v>
      </c>
      <c r="C20" s="174"/>
      <c r="D20" s="174"/>
      <c r="E20" s="105"/>
      <c r="F20" s="8"/>
      <c r="G20" s="105"/>
      <c r="H20" s="175"/>
      <c r="I20" s="175"/>
      <c r="J20" s="105">
        <f t="shared" si="0"/>
        <v>0</v>
      </c>
      <c r="K20" s="178">
        <f t="shared" si="1"/>
        <v>0</v>
      </c>
      <c r="L20" s="179"/>
      <c r="M20" s="6" t="e">
        <f>IF(J20="","",(K20/J20)/LOOKUP(RIGHT($D$2,3),定数!$A$6:$A$13,定数!$B$6:$B$13))</f>
        <v>#DIV/0!</v>
      </c>
      <c r="N20" s="105"/>
      <c r="O20" s="8"/>
      <c r="P20" s="175"/>
      <c r="Q20" s="175"/>
      <c r="R20" s="176" t="str">
        <f>IF(P20="","",T20*M20*LOOKUP(RIGHT($D$2,3),定数!$A$6:$A$13,定数!$B$6:$B$13))</f>
        <v/>
      </c>
      <c r="S20" s="176"/>
      <c r="T20" s="177" t="str">
        <f t="shared" si="2"/>
        <v/>
      </c>
      <c r="U20" s="177"/>
      <c r="V20" s="68"/>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row>
    <row r="21" spans="2:60" x14ac:dyDescent="0.2">
      <c r="B21" s="105">
        <v>13</v>
      </c>
      <c r="C21" s="174"/>
      <c r="D21" s="174"/>
      <c r="E21" s="105"/>
      <c r="F21" s="8"/>
      <c r="G21" s="105"/>
      <c r="H21" s="175"/>
      <c r="I21" s="175"/>
      <c r="J21" s="105">
        <f t="shared" si="0"/>
        <v>0</v>
      </c>
      <c r="K21" s="178">
        <f t="shared" si="1"/>
        <v>0</v>
      </c>
      <c r="L21" s="179"/>
      <c r="M21" s="6" t="e">
        <f>IF(J21="","",(K21/J21)/LOOKUP(RIGHT($D$2,3),定数!$A$6:$A$13,定数!$B$6:$B$13))</f>
        <v>#DIV/0!</v>
      </c>
      <c r="N21" s="105"/>
      <c r="O21" s="8"/>
      <c r="P21" s="175"/>
      <c r="Q21" s="175"/>
      <c r="R21" s="176" t="str">
        <f>IF(P21="","",T21*M21*LOOKUP(RIGHT($D$2,3),定数!$A$6:$A$13,定数!$B$6:$B$13))</f>
        <v/>
      </c>
      <c r="S21" s="176"/>
      <c r="T21" s="177" t="str">
        <f t="shared" si="2"/>
        <v/>
      </c>
      <c r="U21" s="177"/>
      <c r="V21" s="68"/>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row>
    <row r="22" spans="2:60" x14ac:dyDescent="0.2">
      <c r="B22" s="105">
        <v>14</v>
      </c>
      <c r="C22" s="174"/>
      <c r="D22" s="174"/>
      <c r="E22" s="105"/>
      <c r="F22" s="8"/>
      <c r="G22" s="105"/>
      <c r="H22" s="175"/>
      <c r="I22" s="175"/>
      <c r="J22" s="105">
        <f t="shared" si="0"/>
        <v>0</v>
      </c>
      <c r="K22" s="178">
        <f t="shared" si="1"/>
        <v>0</v>
      </c>
      <c r="L22" s="179"/>
      <c r="M22" s="6" t="e">
        <f>IF(J22="","",(K22/J22)/LOOKUP(RIGHT($D$2,3),定数!$A$6:$A$13,定数!$B$6:$B$13))</f>
        <v>#DIV/0!</v>
      </c>
      <c r="N22" s="105"/>
      <c r="O22" s="8"/>
      <c r="P22" s="175"/>
      <c r="Q22" s="175"/>
      <c r="R22" s="176" t="str">
        <f>IF(P22="","",T22*M22*LOOKUP(RIGHT($D$2,3),定数!$A$6:$A$13,定数!$B$6:$B$13))</f>
        <v/>
      </c>
      <c r="S22" s="176"/>
      <c r="T22" s="177" t="str">
        <f t="shared" si="2"/>
        <v/>
      </c>
      <c r="U22" s="177"/>
      <c r="V22" s="68"/>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row>
    <row r="23" spans="2:60" x14ac:dyDescent="0.2">
      <c r="B23" s="105">
        <v>15</v>
      </c>
      <c r="C23" s="174"/>
      <c r="D23" s="174"/>
      <c r="E23" s="105"/>
      <c r="F23" s="8"/>
      <c r="G23" s="105"/>
      <c r="H23" s="175"/>
      <c r="I23" s="175"/>
      <c r="J23" s="105">
        <f t="shared" si="0"/>
        <v>0</v>
      </c>
      <c r="K23" s="178">
        <f t="shared" si="1"/>
        <v>0</v>
      </c>
      <c r="L23" s="179"/>
      <c r="M23" s="6" t="e">
        <f>IF(J23="","",(K23/J23)/LOOKUP(RIGHT($D$2,3),定数!$A$6:$A$13,定数!$B$6:$B$13))</f>
        <v>#DIV/0!</v>
      </c>
      <c r="N23" s="105"/>
      <c r="O23" s="8"/>
      <c r="P23" s="175"/>
      <c r="Q23" s="175"/>
      <c r="R23" s="176" t="str">
        <f>IF(P23="","",T23*M23*LOOKUP(RIGHT($D$2,3),定数!$A$6:$A$13,定数!$B$6:$B$13))</f>
        <v/>
      </c>
      <c r="S23" s="176"/>
      <c r="T23" s="177" t="str">
        <f t="shared" si="2"/>
        <v/>
      </c>
      <c r="U23" s="17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row>
    <row r="24" spans="2:60" x14ac:dyDescent="0.2">
      <c r="B24" s="105">
        <v>16</v>
      </c>
      <c r="C24" s="174"/>
      <c r="D24" s="174"/>
      <c r="E24" s="105"/>
      <c r="F24" s="8"/>
      <c r="G24" s="105"/>
      <c r="H24" s="175"/>
      <c r="I24" s="175"/>
      <c r="J24" s="105">
        <f t="shared" si="0"/>
        <v>0</v>
      </c>
      <c r="K24" s="178">
        <f t="shared" si="1"/>
        <v>0</v>
      </c>
      <c r="L24" s="179"/>
      <c r="M24" s="6" t="e">
        <f>IF(J24="","",(K24/J24)/LOOKUP(RIGHT($D$2,3),定数!$A$6:$A$13,定数!$B$6:$B$13))</f>
        <v>#DIV/0!</v>
      </c>
      <c r="N24" s="105"/>
      <c r="O24" s="8"/>
      <c r="P24" s="175"/>
      <c r="Q24" s="175"/>
      <c r="R24" s="176" t="str">
        <f>IF(P24="","",T24*M24*LOOKUP(RIGHT($D$2,3),定数!$A$6:$A$13,定数!$B$6:$B$13))</f>
        <v/>
      </c>
      <c r="S24" s="176"/>
      <c r="T24" s="177" t="str">
        <f t="shared" si="2"/>
        <v/>
      </c>
      <c r="U24" s="17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row>
    <row r="25" spans="2:60" x14ac:dyDescent="0.2">
      <c r="B25" s="105">
        <v>17</v>
      </c>
      <c r="C25" s="174"/>
      <c r="D25" s="174"/>
      <c r="E25" s="105"/>
      <c r="F25" s="8"/>
      <c r="G25" s="105"/>
      <c r="H25" s="175"/>
      <c r="I25" s="175"/>
      <c r="J25" s="105">
        <f t="shared" si="0"/>
        <v>0</v>
      </c>
      <c r="K25" s="178">
        <f t="shared" si="1"/>
        <v>0</v>
      </c>
      <c r="L25" s="179"/>
      <c r="M25" s="6" t="e">
        <f>IF(J25="","",(K25/J25)/LOOKUP(RIGHT($D$2,3),定数!$A$6:$A$13,定数!$B$6:$B$13))</f>
        <v>#DIV/0!</v>
      </c>
      <c r="N25" s="105"/>
      <c r="O25" s="8"/>
      <c r="P25" s="175"/>
      <c r="Q25" s="175"/>
      <c r="R25" s="176" t="str">
        <f>IF(P25="","",T25*M25*LOOKUP(RIGHT($D$2,3),定数!$A$6:$A$13,定数!$B$6:$B$13))</f>
        <v/>
      </c>
      <c r="S25" s="176"/>
      <c r="T25" s="177" t="str">
        <f t="shared" si="2"/>
        <v/>
      </c>
      <c r="U25" s="17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row>
    <row r="26" spans="2:60" x14ac:dyDescent="0.2">
      <c r="B26" s="105">
        <v>18</v>
      </c>
      <c r="C26" s="174"/>
      <c r="D26" s="174"/>
      <c r="E26" s="105"/>
      <c r="F26" s="8"/>
      <c r="G26" s="105"/>
      <c r="H26" s="175"/>
      <c r="I26" s="175"/>
      <c r="J26" s="105">
        <f t="shared" si="0"/>
        <v>0</v>
      </c>
      <c r="K26" s="178">
        <f t="shared" si="1"/>
        <v>0</v>
      </c>
      <c r="L26" s="179"/>
      <c r="M26" s="6" t="e">
        <f>IF(J26="","",(K26/J26)/LOOKUP(RIGHT($D$2,3),定数!$A$6:$A$13,定数!$B$6:$B$13))</f>
        <v>#DIV/0!</v>
      </c>
      <c r="N26" s="105"/>
      <c r="O26" s="8"/>
      <c r="P26" s="175"/>
      <c r="Q26" s="175"/>
      <c r="R26" s="176" t="str">
        <f>IF(P26="","",T26*M26*LOOKUP(RIGHT($D$2,3),定数!$A$6:$A$13,定数!$B$6:$B$13))</f>
        <v/>
      </c>
      <c r="S26" s="176"/>
      <c r="T26" s="177" t="str">
        <f t="shared" si="2"/>
        <v/>
      </c>
      <c r="U26" s="17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row>
    <row r="27" spans="2:60" x14ac:dyDescent="0.2">
      <c r="B27" s="105">
        <v>19</v>
      </c>
      <c r="C27" s="174"/>
      <c r="D27" s="174"/>
      <c r="E27" s="105"/>
      <c r="F27" s="8"/>
      <c r="G27" s="105"/>
      <c r="H27" s="175"/>
      <c r="I27" s="175"/>
      <c r="J27" s="105">
        <f t="shared" si="0"/>
        <v>0</v>
      </c>
      <c r="K27" s="178">
        <f t="shared" si="1"/>
        <v>0</v>
      </c>
      <c r="L27" s="179"/>
      <c r="M27" s="6" t="e">
        <f>IF(J27="","",(K27/J27)/LOOKUP(RIGHT($D$2,3),定数!$A$6:$A$13,定数!$B$6:$B$13))</f>
        <v>#DIV/0!</v>
      </c>
      <c r="N27" s="105"/>
      <c r="O27" s="8"/>
      <c r="P27" s="175"/>
      <c r="Q27" s="175"/>
      <c r="R27" s="176" t="str">
        <f>IF(P27="","",T27*M27*LOOKUP(RIGHT($D$2,3),定数!$A$6:$A$13,定数!$B$6:$B$13))</f>
        <v/>
      </c>
      <c r="S27" s="176"/>
      <c r="T27" s="177" t="str">
        <f t="shared" si="2"/>
        <v/>
      </c>
      <c r="U27" s="17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row>
    <row r="28" spans="2:60" x14ac:dyDescent="0.2">
      <c r="B28" s="105">
        <v>20</v>
      </c>
      <c r="C28" s="174"/>
      <c r="D28" s="174"/>
      <c r="E28" s="105"/>
      <c r="F28" s="8"/>
      <c r="G28" s="105"/>
      <c r="H28" s="175"/>
      <c r="I28" s="175"/>
      <c r="J28" s="105">
        <f t="shared" si="0"/>
        <v>0</v>
      </c>
      <c r="K28" s="178">
        <f t="shared" si="1"/>
        <v>0</v>
      </c>
      <c r="L28" s="179"/>
      <c r="M28" s="6" t="e">
        <f>IF(J28="","",(K28/J28)/LOOKUP(RIGHT($D$2,3),定数!$A$6:$A$13,定数!$B$6:$B$13))</f>
        <v>#DIV/0!</v>
      </c>
      <c r="N28" s="105"/>
      <c r="O28" s="8"/>
      <c r="P28" s="175"/>
      <c r="Q28" s="175"/>
      <c r="R28" s="176" t="str">
        <f>IF(P28="","",T28*M28*LOOKUP(RIGHT($D$2,3),定数!$A$6:$A$13,定数!$B$6:$B$13))</f>
        <v/>
      </c>
      <c r="S28" s="176"/>
      <c r="T28" s="177" t="str">
        <f t="shared" si="2"/>
        <v/>
      </c>
      <c r="U28" s="17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row>
    <row r="29" spans="2:60" x14ac:dyDescent="0.2">
      <c r="B29" s="105">
        <v>21</v>
      </c>
      <c r="C29" s="174"/>
      <c r="D29" s="174"/>
      <c r="E29" s="105"/>
      <c r="F29" s="8"/>
      <c r="G29" s="105"/>
      <c r="H29" s="175"/>
      <c r="I29" s="175"/>
      <c r="J29" s="105">
        <f t="shared" si="0"/>
        <v>0</v>
      </c>
      <c r="K29" s="178">
        <f t="shared" si="1"/>
        <v>0</v>
      </c>
      <c r="L29" s="179"/>
      <c r="M29" s="6" t="e">
        <f>IF(J29="","",(K29/J29)/LOOKUP(RIGHT($D$2,3),定数!$A$6:$A$13,定数!$B$6:$B$13))</f>
        <v>#DIV/0!</v>
      </c>
      <c r="N29" s="105"/>
      <c r="O29" s="8"/>
      <c r="P29" s="175"/>
      <c r="Q29" s="175"/>
      <c r="R29" s="176" t="str">
        <f>IF(P29="","",T29*M29*LOOKUP(RIGHT($D$2,3),定数!$A$6:$A$13,定数!$B$6:$B$13))</f>
        <v/>
      </c>
      <c r="S29" s="176"/>
      <c r="T29" s="177" t="str">
        <f t="shared" si="2"/>
        <v/>
      </c>
      <c r="U29" s="17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row>
    <row r="30" spans="2:60" x14ac:dyDescent="0.2">
      <c r="B30" s="105">
        <v>22</v>
      </c>
      <c r="C30" s="174"/>
      <c r="D30" s="174"/>
      <c r="E30" s="105"/>
      <c r="F30" s="8"/>
      <c r="G30" s="105"/>
      <c r="H30" s="175"/>
      <c r="I30" s="175"/>
      <c r="J30" s="105">
        <f t="shared" si="0"/>
        <v>0</v>
      </c>
      <c r="K30" s="178">
        <f t="shared" si="1"/>
        <v>0</v>
      </c>
      <c r="L30" s="179"/>
      <c r="M30" s="6" t="e">
        <f>IF(J30="","",(K30/J30)/LOOKUP(RIGHT($D$2,3),定数!$A$6:$A$13,定数!$B$6:$B$13))</f>
        <v>#DIV/0!</v>
      </c>
      <c r="N30" s="105"/>
      <c r="O30" s="8"/>
      <c r="P30" s="175"/>
      <c r="Q30" s="175"/>
      <c r="R30" s="176" t="str">
        <f>IF(P30="","",T30*M30*LOOKUP(RIGHT($D$2,3),定数!$A$6:$A$13,定数!$B$6:$B$13))</f>
        <v/>
      </c>
      <c r="S30" s="176"/>
      <c r="T30" s="177" t="str">
        <f t="shared" si="2"/>
        <v/>
      </c>
      <c r="U30" s="17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row>
    <row r="31" spans="2:60" x14ac:dyDescent="0.2">
      <c r="B31" s="105">
        <v>23</v>
      </c>
      <c r="C31" s="174"/>
      <c r="D31" s="174"/>
      <c r="E31" s="105"/>
      <c r="F31" s="8"/>
      <c r="G31" s="105"/>
      <c r="H31" s="175"/>
      <c r="I31" s="175"/>
      <c r="J31" s="105">
        <f t="shared" si="0"/>
        <v>0</v>
      </c>
      <c r="K31" s="178">
        <f t="shared" si="1"/>
        <v>0</v>
      </c>
      <c r="L31" s="179"/>
      <c r="M31" s="6" t="e">
        <f>IF(J31="","",(K31/J31)/LOOKUP(RIGHT($D$2,3),定数!$A$6:$A$13,定数!$B$6:$B$13))</f>
        <v>#DIV/0!</v>
      </c>
      <c r="N31" s="105"/>
      <c r="O31" s="8"/>
      <c r="P31" s="175"/>
      <c r="Q31" s="175"/>
      <c r="R31" s="176" t="str">
        <f>IF(P31="","",T31*M31*LOOKUP(RIGHT($D$2,3),定数!$A$6:$A$13,定数!$B$6:$B$13))</f>
        <v/>
      </c>
      <c r="S31" s="176"/>
      <c r="T31" s="177" t="str">
        <f t="shared" si="2"/>
        <v/>
      </c>
      <c r="U31" s="17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row>
    <row r="32" spans="2:60" x14ac:dyDescent="0.2">
      <c r="B32" s="105">
        <v>24</v>
      </c>
      <c r="C32" s="174"/>
      <c r="D32" s="174"/>
      <c r="E32" s="105"/>
      <c r="F32" s="8"/>
      <c r="G32" s="105"/>
      <c r="H32" s="175"/>
      <c r="I32" s="175"/>
      <c r="J32" s="105">
        <f t="shared" si="0"/>
        <v>0</v>
      </c>
      <c r="K32" s="178">
        <f t="shared" si="1"/>
        <v>0</v>
      </c>
      <c r="L32" s="179"/>
      <c r="M32" s="6" t="e">
        <f>IF(J32="","",(K32/J32)/LOOKUP(RIGHT($D$2,3),定数!$A$6:$A$13,定数!$B$6:$B$13))</f>
        <v>#DIV/0!</v>
      </c>
      <c r="N32" s="105"/>
      <c r="O32" s="8"/>
      <c r="P32" s="175"/>
      <c r="Q32" s="175"/>
      <c r="R32" s="176" t="str">
        <f>IF(P32="","",T32*M32*LOOKUP(RIGHT($D$2,3),定数!$A$6:$A$13,定数!$B$6:$B$13))</f>
        <v/>
      </c>
      <c r="S32" s="176"/>
      <c r="T32" s="177" t="str">
        <f t="shared" si="2"/>
        <v/>
      </c>
      <c r="U32" s="17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row>
    <row r="33" spans="2:60" x14ac:dyDescent="0.2">
      <c r="B33" s="105">
        <v>25</v>
      </c>
      <c r="C33" s="174"/>
      <c r="D33" s="174"/>
      <c r="E33" s="105"/>
      <c r="F33" s="8"/>
      <c r="G33" s="105"/>
      <c r="H33" s="175"/>
      <c r="I33" s="175"/>
      <c r="J33" s="105">
        <f t="shared" si="0"/>
        <v>0</v>
      </c>
      <c r="K33" s="178">
        <f t="shared" si="1"/>
        <v>0</v>
      </c>
      <c r="L33" s="179"/>
      <c r="M33" s="6" t="e">
        <f>IF(J33="","",(K33/J33)/LOOKUP(RIGHT($D$2,3),定数!$A$6:$A$13,定数!$B$6:$B$13))</f>
        <v>#DIV/0!</v>
      </c>
      <c r="N33" s="105"/>
      <c r="O33" s="8"/>
      <c r="P33" s="175"/>
      <c r="Q33" s="175"/>
      <c r="R33" s="176" t="str">
        <f>IF(P33="","",T33*M33*LOOKUP(RIGHT($D$2,3),定数!$A$6:$A$13,定数!$B$6:$B$13))</f>
        <v/>
      </c>
      <c r="S33" s="176"/>
      <c r="T33" s="177" t="str">
        <f t="shared" si="2"/>
        <v/>
      </c>
      <c r="U33" s="17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row>
    <row r="34" spans="2:60" x14ac:dyDescent="0.2">
      <c r="B34" s="105">
        <v>26</v>
      </c>
      <c r="C34" s="174"/>
      <c r="D34" s="174"/>
      <c r="E34" s="105"/>
      <c r="F34" s="8"/>
      <c r="G34" s="105"/>
      <c r="H34" s="175"/>
      <c r="I34" s="175"/>
      <c r="J34" s="105">
        <f t="shared" si="0"/>
        <v>0</v>
      </c>
      <c r="K34" s="178">
        <f t="shared" si="1"/>
        <v>0</v>
      </c>
      <c r="L34" s="179"/>
      <c r="M34" s="6" t="e">
        <f>IF(J34="","",(K34/J34)/LOOKUP(RIGHT($D$2,3),定数!$A$6:$A$13,定数!$B$6:$B$13))</f>
        <v>#DIV/0!</v>
      </c>
      <c r="N34" s="105"/>
      <c r="O34" s="8"/>
      <c r="P34" s="175"/>
      <c r="Q34" s="175"/>
      <c r="R34" s="176" t="str">
        <f>IF(P34="","",T34*M34*LOOKUP(RIGHT($D$2,3),定数!$A$6:$A$13,定数!$B$6:$B$13))</f>
        <v/>
      </c>
      <c r="S34" s="176"/>
      <c r="T34" s="177" t="str">
        <f t="shared" si="2"/>
        <v/>
      </c>
      <c r="U34" s="17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row>
    <row r="35" spans="2:60" x14ac:dyDescent="0.2">
      <c r="B35" s="105">
        <v>27</v>
      </c>
      <c r="C35" s="174"/>
      <c r="D35" s="174"/>
      <c r="E35" s="105"/>
      <c r="F35" s="8"/>
      <c r="G35" s="105"/>
      <c r="H35" s="175"/>
      <c r="I35" s="175"/>
      <c r="J35" s="105">
        <f t="shared" si="0"/>
        <v>0</v>
      </c>
      <c r="K35" s="178">
        <f t="shared" si="1"/>
        <v>0</v>
      </c>
      <c r="L35" s="179"/>
      <c r="M35" s="6" t="e">
        <f>IF(J35="","",(K35/J35)/LOOKUP(RIGHT($D$2,3),定数!$A$6:$A$13,定数!$B$6:$B$13))</f>
        <v>#DIV/0!</v>
      </c>
      <c r="N35" s="105"/>
      <c r="O35" s="8"/>
      <c r="P35" s="175"/>
      <c r="Q35" s="175"/>
      <c r="R35" s="176" t="str">
        <f>IF(P35="","",T35*M35*LOOKUP(RIGHT($D$2,3),定数!$A$6:$A$13,定数!$B$6:$B$13))</f>
        <v/>
      </c>
      <c r="S35" s="176"/>
      <c r="T35" s="177" t="str">
        <f t="shared" si="2"/>
        <v/>
      </c>
      <c r="U35" s="17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row>
    <row r="36" spans="2:60" x14ac:dyDescent="0.2">
      <c r="B36" s="105">
        <v>28</v>
      </c>
      <c r="C36" s="174"/>
      <c r="D36" s="174"/>
      <c r="E36" s="105"/>
      <c r="F36" s="8"/>
      <c r="G36" s="105"/>
      <c r="H36" s="175"/>
      <c r="I36" s="175"/>
      <c r="J36" s="105">
        <f t="shared" si="0"/>
        <v>0</v>
      </c>
      <c r="K36" s="178">
        <f t="shared" si="1"/>
        <v>0</v>
      </c>
      <c r="L36" s="179"/>
      <c r="M36" s="6" t="e">
        <f>IF(J36="","",(K36/J36)/LOOKUP(RIGHT($D$2,3),定数!$A$6:$A$13,定数!$B$6:$B$13))</f>
        <v>#DIV/0!</v>
      </c>
      <c r="N36" s="105"/>
      <c r="O36" s="8"/>
      <c r="P36" s="175"/>
      <c r="Q36" s="175"/>
      <c r="R36" s="176" t="str">
        <f>IF(P36="","",T36*M36*LOOKUP(RIGHT($D$2,3),定数!$A$6:$A$13,定数!$B$6:$B$13))</f>
        <v/>
      </c>
      <c r="S36" s="176"/>
      <c r="T36" s="177" t="str">
        <f t="shared" si="2"/>
        <v/>
      </c>
      <c r="U36" s="17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row>
    <row r="37" spans="2:60" x14ac:dyDescent="0.2">
      <c r="B37" s="105">
        <v>29</v>
      </c>
      <c r="C37" s="174"/>
      <c r="D37" s="174"/>
      <c r="E37" s="105"/>
      <c r="F37" s="8"/>
      <c r="G37" s="105"/>
      <c r="H37" s="175"/>
      <c r="I37" s="175"/>
      <c r="J37" s="105">
        <f t="shared" si="0"/>
        <v>0</v>
      </c>
      <c r="K37" s="178">
        <f t="shared" si="1"/>
        <v>0</v>
      </c>
      <c r="L37" s="179"/>
      <c r="M37" s="6" t="e">
        <f>IF(J37="","",(K37/J37)/LOOKUP(RIGHT($D$2,3),定数!$A$6:$A$13,定数!$B$6:$B$13))</f>
        <v>#DIV/0!</v>
      </c>
      <c r="N37" s="105"/>
      <c r="O37" s="8"/>
      <c r="P37" s="175"/>
      <c r="Q37" s="175"/>
      <c r="R37" s="176" t="str">
        <f>IF(P37="","",T37*M37*LOOKUP(RIGHT($D$2,3),定数!$A$6:$A$13,定数!$B$6:$B$13))</f>
        <v/>
      </c>
      <c r="S37" s="176"/>
      <c r="T37" s="177" t="str">
        <f t="shared" si="2"/>
        <v/>
      </c>
      <c r="U37" s="177"/>
      <c r="V37" s="67"/>
      <c r="W37" s="67"/>
      <c r="X37" s="67" t="s">
        <v>105</v>
      </c>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row>
    <row r="38" spans="2:60" x14ac:dyDescent="0.2">
      <c r="B38" s="105">
        <v>30</v>
      </c>
      <c r="C38" s="174"/>
      <c r="D38" s="174"/>
      <c r="E38" s="105"/>
      <c r="F38" s="8"/>
      <c r="G38" s="105"/>
      <c r="H38" s="175"/>
      <c r="I38" s="175"/>
      <c r="J38" s="105">
        <f t="shared" si="0"/>
        <v>0</v>
      </c>
      <c r="K38" s="178">
        <f t="shared" si="1"/>
        <v>0</v>
      </c>
      <c r="L38" s="179"/>
      <c r="M38" s="6" t="e">
        <f>IF(J38="","",(K38/J38)/LOOKUP(RIGHT($D$2,3),定数!$A$6:$A$13,定数!$B$6:$B$13))</f>
        <v>#DIV/0!</v>
      </c>
      <c r="N38" s="105"/>
      <c r="O38" s="8"/>
      <c r="P38" s="175"/>
      <c r="Q38" s="175"/>
      <c r="R38" s="176" t="str">
        <f>IF(P38="","",T38*M38*LOOKUP(RIGHT($D$2,3),定数!$A$6:$A$13,定数!$B$6:$B$13))</f>
        <v/>
      </c>
      <c r="S38" s="176"/>
      <c r="T38" s="177" t="str">
        <f t="shared" si="2"/>
        <v/>
      </c>
      <c r="U38" s="177"/>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row>
    <row r="39" spans="2:60" x14ac:dyDescent="0.2">
      <c r="B39" s="105">
        <v>31</v>
      </c>
      <c r="C39" s="174"/>
      <c r="D39" s="174"/>
      <c r="E39" s="105"/>
      <c r="F39" s="8"/>
      <c r="G39" s="105"/>
      <c r="H39" s="175"/>
      <c r="I39" s="175"/>
      <c r="J39" s="105">
        <f t="shared" si="0"/>
        <v>0</v>
      </c>
      <c r="K39" s="178">
        <f t="shared" si="1"/>
        <v>0</v>
      </c>
      <c r="L39" s="179"/>
      <c r="M39" s="6" t="e">
        <f>IF(J39="","",(K39/J39)/LOOKUP(RIGHT($D$2,3),定数!$A$6:$A$13,定数!$B$6:$B$13))</f>
        <v>#DIV/0!</v>
      </c>
      <c r="N39" s="105"/>
      <c r="O39" s="8"/>
      <c r="P39" s="175"/>
      <c r="Q39" s="175"/>
      <c r="R39" s="176" t="str">
        <f>IF(P39="","",T39*M39*LOOKUP(RIGHT($D$2,3),定数!$A$6:$A$13,定数!$B$6:$B$13))</f>
        <v/>
      </c>
      <c r="S39" s="176"/>
      <c r="T39" s="177" t="str">
        <f t="shared" si="2"/>
        <v/>
      </c>
      <c r="U39" s="17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row>
    <row r="40" spans="2:60" x14ac:dyDescent="0.2">
      <c r="B40" s="105">
        <v>32</v>
      </c>
      <c r="C40" s="174"/>
      <c r="D40" s="174"/>
      <c r="E40" s="105"/>
      <c r="F40" s="8"/>
      <c r="G40" s="105"/>
      <c r="H40" s="175"/>
      <c r="I40" s="175"/>
      <c r="J40" s="105">
        <f t="shared" si="0"/>
        <v>0</v>
      </c>
      <c r="K40" s="178">
        <f t="shared" si="1"/>
        <v>0</v>
      </c>
      <c r="L40" s="179"/>
      <c r="M40" s="6" t="e">
        <f>IF(J40="","",(K40/J40)/LOOKUP(RIGHT($D$2,3),定数!$A$6:$A$13,定数!$B$6:$B$13))</f>
        <v>#DIV/0!</v>
      </c>
      <c r="N40" s="105"/>
      <c r="O40" s="8"/>
      <c r="P40" s="175"/>
      <c r="Q40" s="175"/>
      <c r="R40" s="176" t="str">
        <f>IF(P40="","",T40*M40*LOOKUP(RIGHT($D$2,3),定数!$A$6:$A$13,定数!$B$6:$B$13))</f>
        <v/>
      </c>
      <c r="S40" s="176"/>
      <c r="T40" s="177" t="str">
        <f t="shared" si="2"/>
        <v/>
      </c>
      <c r="U40" s="17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row>
    <row r="41" spans="2:60" x14ac:dyDescent="0.2">
      <c r="B41" s="105">
        <v>33</v>
      </c>
      <c r="C41" s="174"/>
      <c r="D41" s="174"/>
      <c r="E41" s="105"/>
      <c r="F41" s="8"/>
      <c r="G41" s="105"/>
      <c r="H41" s="175"/>
      <c r="I41" s="175"/>
      <c r="J41" s="105">
        <f t="shared" si="0"/>
        <v>0</v>
      </c>
      <c r="K41" s="178">
        <f t="shared" si="1"/>
        <v>0</v>
      </c>
      <c r="L41" s="179"/>
      <c r="M41" s="6" t="e">
        <f>IF(J41="","",(K41/J41)/LOOKUP(RIGHT($D$2,3),定数!$A$6:$A$13,定数!$B$6:$B$13))</f>
        <v>#DIV/0!</v>
      </c>
      <c r="N41" s="105"/>
      <c r="O41" s="8"/>
      <c r="P41" s="175"/>
      <c r="Q41" s="175"/>
      <c r="R41" s="176" t="str">
        <f>IF(P41="","",T41*M41*LOOKUP(RIGHT($D$2,3),定数!$A$6:$A$13,定数!$B$6:$B$13))</f>
        <v/>
      </c>
      <c r="S41" s="176"/>
      <c r="T41" s="177" t="str">
        <f t="shared" si="2"/>
        <v/>
      </c>
      <c r="U41" s="17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row>
    <row r="42" spans="2:60" x14ac:dyDescent="0.2">
      <c r="B42" s="105">
        <v>34</v>
      </c>
      <c r="C42" s="174"/>
      <c r="D42" s="174"/>
      <c r="E42" s="105"/>
      <c r="F42" s="8"/>
      <c r="G42" s="105"/>
      <c r="H42" s="175"/>
      <c r="I42" s="175"/>
      <c r="J42" s="105">
        <f t="shared" si="0"/>
        <v>0</v>
      </c>
      <c r="K42" s="178">
        <f t="shared" si="1"/>
        <v>0</v>
      </c>
      <c r="L42" s="179"/>
      <c r="M42" s="6" t="e">
        <f>IF(J42="","",(K42/J42)/LOOKUP(RIGHT($D$2,3),定数!$A$6:$A$13,定数!$B$6:$B$13))</f>
        <v>#DIV/0!</v>
      </c>
      <c r="N42" s="105"/>
      <c r="O42" s="8"/>
      <c r="P42" s="175"/>
      <c r="Q42" s="175"/>
      <c r="R42" s="176" t="str">
        <f>IF(P42="","",T42*M42*LOOKUP(RIGHT($D$2,3),定数!$A$6:$A$13,定数!$B$6:$B$13))</f>
        <v/>
      </c>
      <c r="S42" s="176"/>
      <c r="T42" s="177" t="str">
        <f t="shared" si="2"/>
        <v/>
      </c>
      <c r="U42" s="17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row>
    <row r="43" spans="2:60" x14ac:dyDescent="0.2">
      <c r="B43" s="105">
        <v>35</v>
      </c>
      <c r="C43" s="174"/>
      <c r="D43" s="174"/>
      <c r="E43" s="105"/>
      <c r="F43" s="8"/>
      <c r="G43" s="105"/>
      <c r="H43" s="175"/>
      <c r="I43" s="175"/>
      <c r="J43" s="105">
        <f t="shared" si="0"/>
        <v>0</v>
      </c>
      <c r="K43" s="178">
        <f t="shared" si="1"/>
        <v>0</v>
      </c>
      <c r="L43" s="179"/>
      <c r="M43" s="6" t="e">
        <f>IF(J43="","",(K43/J43)/LOOKUP(RIGHT($D$2,3),定数!$A$6:$A$13,定数!$B$6:$B$13))</f>
        <v>#DIV/0!</v>
      </c>
      <c r="N43" s="105"/>
      <c r="O43" s="8"/>
      <c r="P43" s="175"/>
      <c r="Q43" s="175"/>
      <c r="R43" s="176" t="str">
        <f>IF(P43="","",T43*M43*LOOKUP(RIGHT($D$2,3),定数!$A$6:$A$13,定数!$B$6:$B$13))</f>
        <v/>
      </c>
      <c r="S43" s="176"/>
      <c r="T43" s="177" t="str">
        <f t="shared" si="2"/>
        <v/>
      </c>
      <c r="U43" s="17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row>
    <row r="44" spans="2:60" x14ac:dyDescent="0.2">
      <c r="B44" s="105">
        <v>36</v>
      </c>
      <c r="C44" s="174"/>
      <c r="D44" s="174"/>
      <c r="E44" s="105"/>
      <c r="F44" s="8"/>
      <c r="G44" s="105"/>
      <c r="H44" s="175"/>
      <c r="I44" s="175"/>
      <c r="J44" s="105">
        <f t="shared" si="0"/>
        <v>0</v>
      </c>
      <c r="K44" s="178">
        <f t="shared" si="1"/>
        <v>0</v>
      </c>
      <c r="L44" s="179"/>
      <c r="M44" s="6" t="e">
        <f>IF(J44="","",(K44/J44)/LOOKUP(RIGHT($D$2,3),定数!$A$6:$A$13,定数!$B$6:$B$13))</f>
        <v>#DIV/0!</v>
      </c>
      <c r="N44" s="105"/>
      <c r="O44" s="8"/>
      <c r="P44" s="175"/>
      <c r="Q44" s="175"/>
      <c r="R44" s="176" t="str">
        <f>IF(P44="","",T44*M44*LOOKUP(RIGHT($D$2,3),定数!$A$6:$A$13,定数!$B$6:$B$13))</f>
        <v/>
      </c>
      <c r="S44" s="176"/>
      <c r="T44" s="177" t="str">
        <f t="shared" si="2"/>
        <v/>
      </c>
      <c r="U44" s="17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row>
    <row r="45" spans="2:60" x14ac:dyDescent="0.2">
      <c r="B45" s="105">
        <v>37</v>
      </c>
      <c r="C45" s="174"/>
      <c r="D45" s="174"/>
      <c r="E45" s="105"/>
      <c r="F45" s="8"/>
      <c r="G45" s="105"/>
      <c r="H45" s="175"/>
      <c r="I45" s="175"/>
      <c r="J45" s="105">
        <f t="shared" si="0"/>
        <v>0</v>
      </c>
      <c r="K45" s="178">
        <f t="shared" si="1"/>
        <v>0</v>
      </c>
      <c r="L45" s="179"/>
      <c r="M45" s="6" t="e">
        <f>IF(J45="","",(K45/J45)/LOOKUP(RIGHT($D$2,3),定数!$A$6:$A$13,定数!$B$6:$B$13))</f>
        <v>#DIV/0!</v>
      </c>
      <c r="N45" s="105"/>
      <c r="O45" s="8"/>
      <c r="P45" s="175"/>
      <c r="Q45" s="175"/>
      <c r="R45" s="176" t="str">
        <f>IF(P45="","",T45*M45*LOOKUP(RIGHT($D$2,3),定数!$A$6:$A$13,定数!$B$6:$B$13))</f>
        <v/>
      </c>
      <c r="S45" s="176"/>
      <c r="T45" s="177" t="str">
        <f t="shared" si="2"/>
        <v/>
      </c>
      <c r="U45" s="17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row>
    <row r="46" spans="2:60" x14ac:dyDescent="0.2">
      <c r="B46" s="105">
        <v>38</v>
      </c>
      <c r="C46" s="174"/>
      <c r="D46" s="174"/>
      <c r="E46" s="105"/>
      <c r="F46" s="8"/>
      <c r="G46" s="105"/>
      <c r="H46" s="175"/>
      <c r="I46" s="175"/>
      <c r="J46" s="105">
        <f t="shared" si="0"/>
        <v>0</v>
      </c>
      <c r="K46" s="178">
        <f t="shared" si="1"/>
        <v>0</v>
      </c>
      <c r="L46" s="179"/>
      <c r="M46" s="6" t="e">
        <f>IF(J46="","",(K46/J46)/LOOKUP(RIGHT($D$2,3),定数!$A$6:$A$13,定数!$B$6:$B$13))</f>
        <v>#DIV/0!</v>
      </c>
      <c r="N46" s="105"/>
      <c r="O46" s="8"/>
      <c r="P46" s="175"/>
      <c r="Q46" s="175"/>
      <c r="R46" s="176" t="str">
        <f>IF(P46="","",T46*M46*LOOKUP(RIGHT($D$2,3),定数!$A$6:$A$13,定数!$B$6:$B$13))</f>
        <v/>
      </c>
      <c r="S46" s="176"/>
      <c r="T46" s="177" t="str">
        <f t="shared" si="2"/>
        <v/>
      </c>
      <c r="U46" s="17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row>
    <row r="47" spans="2:60" x14ac:dyDescent="0.2">
      <c r="B47" s="105">
        <v>39</v>
      </c>
      <c r="C47" s="174"/>
      <c r="D47" s="174"/>
      <c r="E47" s="105"/>
      <c r="F47" s="8"/>
      <c r="G47" s="105"/>
      <c r="H47" s="175"/>
      <c r="I47" s="175"/>
      <c r="J47" s="105">
        <f t="shared" si="0"/>
        <v>0</v>
      </c>
      <c r="K47" s="178">
        <f t="shared" si="1"/>
        <v>0</v>
      </c>
      <c r="L47" s="179"/>
      <c r="M47" s="6" t="e">
        <f>IF(J47="","",(K47/J47)/LOOKUP(RIGHT($D$2,3),定数!$A$6:$A$13,定数!$B$6:$B$13))</f>
        <v>#DIV/0!</v>
      </c>
      <c r="N47" s="105"/>
      <c r="O47" s="8"/>
      <c r="P47" s="175"/>
      <c r="Q47" s="175"/>
      <c r="R47" s="176" t="str">
        <f>IF(P47="","",T47*M47*LOOKUP(RIGHT($D$2,3),定数!$A$6:$A$13,定数!$B$6:$B$13))</f>
        <v/>
      </c>
      <c r="S47" s="176"/>
      <c r="T47" s="177" t="str">
        <f t="shared" si="2"/>
        <v/>
      </c>
      <c r="U47" s="17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row>
    <row r="48" spans="2:60" x14ac:dyDescent="0.2">
      <c r="B48" s="105">
        <v>40</v>
      </c>
      <c r="C48" s="174"/>
      <c r="D48" s="174"/>
      <c r="E48" s="105"/>
      <c r="F48" s="8"/>
      <c r="G48" s="105"/>
      <c r="H48" s="175"/>
      <c r="I48" s="175"/>
      <c r="J48" s="105">
        <f t="shared" si="0"/>
        <v>0</v>
      </c>
      <c r="K48" s="178">
        <f t="shared" si="1"/>
        <v>0</v>
      </c>
      <c r="L48" s="179"/>
      <c r="M48" s="6" t="e">
        <f>IF(J48="","",(K48/J48)/LOOKUP(RIGHT($D$2,3),定数!$A$6:$A$13,定数!$B$6:$B$13))</f>
        <v>#DIV/0!</v>
      </c>
      <c r="N48" s="105"/>
      <c r="O48" s="8"/>
      <c r="P48" s="175"/>
      <c r="Q48" s="175"/>
      <c r="R48" s="176" t="str">
        <f>IF(P48="","",T48*M48*LOOKUP(RIGHT($D$2,3),定数!$A$6:$A$13,定数!$B$6:$B$13))</f>
        <v/>
      </c>
      <c r="S48" s="176"/>
      <c r="T48" s="177" t="str">
        <f t="shared" si="2"/>
        <v/>
      </c>
      <c r="U48" s="17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row>
    <row r="49" spans="2:60" x14ac:dyDescent="0.2">
      <c r="B49" s="105">
        <v>41</v>
      </c>
      <c r="C49" s="174"/>
      <c r="D49" s="174"/>
      <c r="E49" s="105"/>
      <c r="F49" s="8"/>
      <c r="G49" s="105"/>
      <c r="H49" s="175"/>
      <c r="I49" s="175"/>
      <c r="J49" s="105">
        <f t="shared" si="0"/>
        <v>0</v>
      </c>
      <c r="K49" s="178">
        <f t="shared" si="1"/>
        <v>0</v>
      </c>
      <c r="L49" s="179"/>
      <c r="M49" s="6" t="e">
        <f>IF(J49="","",(K49/J49)/LOOKUP(RIGHT($D$2,3),定数!$A$6:$A$13,定数!$B$6:$B$13))</f>
        <v>#DIV/0!</v>
      </c>
      <c r="N49" s="105"/>
      <c r="O49" s="8"/>
      <c r="P49" s="175"/>
      <c r="Q49" s="175"/>
      <c r="R49" s="176" t="str">
        <f>IF(P49="","",T49*M49*LOOKUP(RIGHT($D$2,3),定数!$A$6:$A$13,定数!$B$6:$B$13))</f>
        <v/>
      </c>
      <c r="S49" s="176"/>
      <c r="T49" s="177" t="str">
        <f t="shared" si="2"/>
        <v/>
      </c>
      <c r="U49" s="17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row>
    <row r="50" spans="2:60" x14ac:dyDescent="0.2">
      <c r="B50" s="105">
        <v>42</v>
      </c>
      <c r="C50" s="174"/>
      <c r="D50" s="174"/>
      <c r="E50" s="105"/>
      <c r="F50" s="8"/>
      <c r="G50" s="105"/>
      <c r="H50" s="175"/>
      <c r="I50" s="175"/>
      <c r="J50" s="105">
        <f t="shared" si="0"/>
        <v>0</v>
      </c>
      <c r="K50" s="178">
        <f t="shared" si="1"/>
        <v>0</v>
      </c>
      <c r="L50" s="179"/>
      <c r="M50" s="6" t="e">
        <f>IF(J50="","",(K50/J50)/LOOKUP(RIGHT($D$2,3),定数!$A$6:$A$13,定数!$B$6:$B$13))</f>
        <v>#DIV/0!</v>
      </c>
      <c r="N50" s="105"/>
      <c r="O50" s="8"/>
      <c r="P50" s="175"/>
      <c r="Q50" s="175"/>
      <c r="R50" s="176" t="str">
        <f>IF(P50="","",T50*M50*LOOKUP(RIGHT($D$2,3),定数!$A$6:$A$13,定数!$B$6:$B$13))</f>
        <v/>
      </c>
      <c r="S50" s="176"/>
      <c r="T50" s="177" t="str">
        <f t="shared" si="2"/>
        <v/>
      </c>
      <c r="U50" s="17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row>
    <row r="51" spans="2:60" x14ac:dyDescent="0.2">
      <c r="B51" s="105">
        <v>43</v>
      </c>
      <c r="C51" s="174"/>
      <c r="D51" s="174"/>
      <c r="E51" s="105"/>
      <c r="F51" s="8"/>
      <c r="G51" s="105"/>
      <c r="H51" s="175"/>
      <c r="I51" s="175"/>
      <c r="J51" s="105">
        <f t="shared" si="0"/>
        <v>0</v>
      </c>
      <c r="K51" s="178">
        <f t="shared" si="1"/>
        <v>0</v>
      </c>
      <c r="L51" s="179"/>
      <c r="M51" s="6" t="e">
        <f>IF(J51="","",(K51/J51)/LOOKUP(RIGHT($D$2,3),定数!$A$6:$A$13,定数!$B$6:$B$13))</f>
        <v>#DIV/0!</v>
      </c>
      <c r="N51" s="105"/>
      <c r="O51" s="8"/>
      <c r="P51" s="175"/>
      <c r="Q51" s="175"/>
      <c r="R51" s="176" t="str">
        <f>IF(P51="","",T51*M51*LOOKUP(RIGHT($D$2,3),定数!$A$6:$A$13,定数!$B$6:$B$13))</f>
        <v/>
      </c>
      <c r="S51" s="176"/>
      <c r="T51" s="177" t="str">
        <f t="shared" si="2"/>
        <v/>
      </c>
      <c r="U51" s="17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row>
    <row r="52" spans="2:60" x14ac:dyDescent="0.2">
      <c r="B52" s="105">
        <v>44</v>
      </c>
      <c r="C52" s="174"/>
      <c r="D52" s="174"/>
      <c r="E52" s="105"/>
      <c r="F52" s="8"/>
      <c r="G52" s="105"/>
      <c r="H52" s="175"/>
      <c r="I52" s="175"/>
      <c r="J52" s="105">
        <f t="shared" si="0"/>
        <v>0</v>
      </c>
      <c r="K52" s="178">
        <f t="shared" si="1"/>
        <v>0</v>
      </c>
      <c r="L52" s="179"/>
      <c r="M52" s="6" t="e">
        <f>IF(J52="","",(K52/J52)/LOOKUP(RIGHT($D$2,3),定数!$A$6:$A$13,定数!$B$6:$B$13))</f>
        <v>#DIV/0!</v>
      </c>
      <c r="N52" s="105"/>
      <c r="O52" s="8"/>
      <c r="P52" s="175"/>
      <c r="Q52" s="175"/>
      <c r="R52" s="176" t="str">
        <f>IF(P52="","",T52*M52*LOOKUP(RIGHT($D$2,3),定数!$A$6:$A$13,定数!$B$6:$B$13))</f>
        <v/>
      </c>
      <c r="S52" s="176"/>
      <c r="T52" s="177" t="str">
        <f t="shared" si="2"/>
        <v/>
      </c>
      <c r="U52" s="17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row>
    <row r="53" spans="2:60" x14ac:dyDescent="0.2">
      <c r="B53" s="105">
        <v>45</v>
      </c>
      <c r="C53" s="174"/>
      <c r="D53" s="174"/>
      <c r="E53" s="105"/>
      <c r="F53" s="8"/>
      <c r="G53" s="105"/>
      <c r="H53" s="175"/>
      <c r="I53" s="175"/>
      <c r="J53" s="105">
        <f t="shared" si="0"/>
        <v>0</v>
      </c>
      <c r="K53" s="178">
        <f t="shared" si="1"/>
        <v>0</v>
      </c>
      <c r="L53" s="179"/>
      <c r="M53" s="6" t="e">
        <f>IF(J53="","",(K53/J53)/LOOKUP(RIGHT($D$2,3),定数!$A$6:$A$13,定数!$B$6:$B$13))</f>
        <v>#DIV/0!</v>
      </c>
      <c r="N53" s="105"/>
      <c r="O53" s="8"/>
      <c r="P53" s="175"/>
      <c r="Q53" s="175"/>
      <c r="R53" s="176" t="str">
        <f>IF(P53="","",T53*M53*LOOKUP(RIGHT($D$2,3),定数!$A$6:$A$13,定数!$B$6:$B$13))</f>
        <v/>
      </c>
      <c r="S53" s="176"/>
      <c r="T53" s="177" t="str">
        <f t="shared" si="2"/>
        <v/>
      </c>
      <c r="U53" s="17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row>
    <row r="54" spans="2:60" x14ac:dyDescent="0.2">
      <c r="B54" s="105">
        <v>46</v>
      </c>
      <c r="C54" s="174"/>
      <c r="D54" s="174"/>
      <c r="E54" s="105"/>
      <c r="F54" s="8"/>
      <c r="G54" s="105"/>
      <c r="H54" s="175"/>
      <c r="I54" s="175"/>
      <c r="J54" s="105">
        <f t="shared" si="0"/>
        <v>0</v>
      </c>
      <c r="K54" s="178">
        <f t="shared" si="1"/>
        <v>0</v>
      </c>
      <c r="L54" s="179"/>
      <c r="M54" s="6" t="e">
        <f>IF(J54="","",(K54/J54)/LOOKUP(RIGHT($D$2,3),定数!$A$6:$A$13,定数!$B$6:$B$13))</f>
        <v>#DIV/0!</v>
      </c>
      <c r="N54" s="105"/>
      <c r="O54" s="8"/>
      <c r="P54" s="175"/>
      <c r="Q54" s="175"/>
      <c r="R54" s="176" t="str">
        <f>IF(P54="","",T54*M54*LOOKUP(RIGHT($D$2,3),定数!$A$6:$A$13,定数!$B$6:$B$13))</f>
        <v/>
      </c>
      <c r="S54" s="176"/>
      <c r="T54" s="177" t="str">
        <f t="shared" si="2"/>
        <v/>
      </c>
      <c r="U54" s="17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row>
    <row r="55" spans="2:60" x14ac:dyDescent="0.2">
      <c r="B55" s="105">
        <v>47</v>
      </c>
      <c r="C55" s="174"/>
      <c r="D55" s="174"/>
      <c r="E55" s="105"/>
      <c r="F55" s="8"/>
      <c r="G55" s="105"/>
      <c r="H55" s="175"/>
      <c r="I55" s="175"/>
      <c r="J55" s="105">
        <f t="shared" si="0"/>
        <v>0</v>
      </c>
      <c r="K55" s="178">
        <f t="shared" si="1"/>
        <v>0</v>
      </c>
      <c r="L55" s="179"/>
      <c r="M55" s="6" t="e">
        <f>IF(J55="","",(K55/J55)/LOOKUP(RIGHT($D$2,3),定数!$A$6:$A$13,定数!$B$6:$B$13))</f>
        <v>#DIV/0!</v>
      </c>
      <c r="N55" s="105"/>
      <c r="O55" s="8"/>
      <c r="P55" s="175"/>
      <c r="Q55" s="175"/>
      <c r="R55" s="176" t="str">
        <f>IF(P55="","",T55*M55*LOOKUP(RIGHT($D$2,3),定数!$A$6:$A$13,定数!$B$6:$B$13))</f>
        <v/>
      </c>
      <c r="S55" s="176"/>
      <c r="T55" s="177" t="str">
        <f t="shared" si="2"/>
        <v/>
      </c>
      <c r="U55" s="17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row>
    <row r="56" spans="2:60" x14ac:dyDescent="0.2">
      <c r="B56" s="105">
        <v>48</v>
      </c>
      <c r="C56" s="174"/>
      <c r="D56" s="174"/>
      <c r="E56" s="105"/>
      <c r="F56" s="8"/>
      <c r="G56" s="105"/>
      <c r="H56" s="175"/>
      <c r="I56" s="175"/>
      <c r="J56" s="105">
        <f t="shared" si="0"/>
        <v>0</v>
      </c>
      <c r="K56" s="178">
        <f t="shared" si="1"/>
        <v>0</v>
      </c>
      <c r="L56" s="179"/>
      <c r="M56" s="6" t="e">
        <f>IF(J56="","",(K56/J56)/LOOKUP(RIGHT($D$2,3),定数!$A$6:$A$13,定数!$B$6:$B$13))</f>
        <v>#DIV/0!</v>
      </c>
      <c r="N56" s="105"/>
      <c r="O56" s="8"/>
      <c r="P56" s="175"/>
      <c r="Q56" s="175"/>
      <c r="R56" s="176" t="str">
        <f>IF(P56="","",T56*M56*LOOKUP(RIGHT($D$2,3),定数!$A$6:$A$13,定数!$B$6:$B$13))</f>
        <v/>
      </c>
      <c r="S56" s="176"/>
      <c r="T56" s="177" t="str">
        <f t="shared" si="2"/>
        <v/>
      </c>
      <c r="U56" s="17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row>
    <row r="57" spans="2:60" x14ac:dyDescent="0.2">
      <c r="B57" s="105">
        <v>49</v>
      </c>
      <c r="C57" s="174"/>
      <c r="D57" s="174"/>
      <c r="E57" s="105"/>
      <c r="F57" s="8"/>
      <c r="G57" s="105"/>
      <c r="H57" s="175"/>
      <c r="I57" s="175"/>
      <c r="J57" s="105">
        <f t="shared" si="0"/>
        <v>0</v>
      </c>
      <c r="K57" s="178">
        <f t="shared" si="1"/>
        <v>0</v>
      </c>
      <c r="L57" s="179"/>
      <c r="M57" s="6" t="e">
        <f>IF(J57="","",(K57/J57)/LOOKUP(RIGHT($D$2,3),定数!$A$6:$A$13,定数!$B$6:$B$13))</f>
        <v>#DIV/0!</v>
      </c>
      <c r="N57" s="105"/>
      <c r="O57" s="8"/>
      <c r="P57" s="175"/>
      <c r="Q57" s="175"/>
      <c r="R57" s="176" t="str">
        <f>IF(P57="","",T57*M57*LOOKUP(RIGHT($D$2,3),定数!$A$6:$A$13,定数!$B$6:$B$13))</f>
        <v/>
      </c>
      <c r="S57" s="176"/>
      <c r="T57" s="177" t="str">
        <f t="shared" si="2"/>
        <v/>
      </c>
      <c r="U57" s="17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row>
    <row r="58" spans="2:60" x14ac:dyDescent="0.2">
      <c r="B58" s="105">
        <v>50</v>
      </c>
      <c r="C58" s="174"/>
      <c r="D58" s="174"/>
      <c r="E58" s="105"/>
      <c r="F58" s="8"/>
      <c r="G58" s="105"/>
      <c r="H58" s="175"/>
      <c r="I58" s="175"/>
      <c r="J58" s="105">
        <f t="shared" si="0"/>
        <v>0</v>
      </c>
      <c r="K58" s="178">
        <f t="shared" si="1"/>
        <v>0</v>
      </c>
      <c r="L58" s="179"/>
      <c r="M58" s="6" t="e">
        <f>IF(J58="","",(K58/J58)/LOOKUP(RIGHT($D$2,3),定数!$A$6:$A$13,定数!$B$6:$B$13))</f>
        <v>#DIV/0!</v>
      </c>
      <c r="N58" s="105"/>
      <c r="O58" s="8"/>
      <c r="P58" s="175"/>
      <c r="Q58" s="175"/>
      <c r="R58" s="176" t="str">
        <f>IF(P58="","",T58*M58*LOOKUP(RIGHT($D$2,3),定数!$A$6:$A$13,定数!$B$6:$B$13))</f>
        <v/>
      </c>
      <c r="S58" s="176"/>
      <c r="T58" s="177" t="str">
        <f t="shared" si="2"/>
        <v/>
      </c>
      <c r="U58" s="17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row>
    <row r="59" spans="2:60" x14ac:dyDescent="0.2">
      <c r="B59" s="105">
        <v>51</v>
      </c>
      <c r="C59" s="174"/>
      <c r="D59" s="174"/>
      <c r="E59" s="105"/>
      <c r="F59" s="8"/>
      <c r="G59" s="105"/>
      <c r="H59" s="175"/>
      <c r="I59" s="175"/>
      <c r="J59" s="105">
        <f t="shared" si="0"/>
        <v>0</v>
      </c>
      <c r="K59" s="178">
        <f t="shared" si="1"/>
        <v>0</v>
      </c>
      <c r="L59" s="179"/>
      <c r="M59" s="6" t="e">
        <f>IF(J59="","",(K59/J59)/LOOKUP(RIGHT($D$2,3),定数!$A$6:$A$13,定数!$B$6:$B$13))</f>
        <v>#DIV/0!</v>
      </c>
      <c r="N59" s="105"/>
      <c r="O59" s="8"/>
      <c r="P59" s="175"/>
      <c r="Q59" s="175"/>
      <c r="R59" s="176" t="str">
        <f>IF(P59="","",T59*M59*LOOKUP(RIGHT($D$2,3),定数!$A$6:$A$13,定数!$B$6:$B$13))</f>
        <v/>
      </c>
      <c r="S59" s="176"/>
      <c r="T59" s="177" t="str">
        <f t="shared" si="2"/>
        <v/>
      </c>
      <c r="U59" s="17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row>
    <row r="60" spans="2:60" x14ac:dyDescent="0.2">
      <c r="B60" s="105">
        <v>52</v>
      </c>
      <c r="C60" s="174"/>
      <c r="D60" s="174"/>
      <c r="E60" s="105"/>
      <c r="F60" s="8"/>
      <c r="G60" s="105"/>
      <c r="H60" s="175"/>
      <c r="I60" s="175"/>
      <c r="J60" s="105">
        <f t="shared" si="0"/>
        <v>0</v>
      </c>
      <c r="K60" s="178">
        <f t="shared" si="1"/>
        <v>0</v>
      </c>
      <c r="L60" s="179"/>
      <c r="M60" s="6" t="e">
        <f>IF(J60="","",(K60/J60)/LOOKUP(RIGHT($D$2,3),定数!$A$6:$A$13,定数!$B$6:$B$13))</f>
        <v>#DIV/0!</v>
      </c>
      <c r="N60" s="105"/>
      <c r="O60" s="8"/>
      <c r="P60" s="175"/>
      <c r="Q60" s="175"/>
      <c r="R60" s="176" t="str">
        <f>IF(P60="","",T60*M60*LOOKUP(RIGHT($D$2,3),定数!$A$6:$A$13,定数!$B$6:$B$13))</f>
        <v/>
      </c>
      <c r="S60" s="176"/>
      <c r="T60" s="177" t="str">
        <f t="shared" si="2"/>
        <v/>
      </c>
      <c r="U60" s="17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row>
    <row r="61" spans="2:60" x14ac:dyDescent="0.2">
      <c r="B61" s="105">
        <v>53</v>
      </c>
      <c r="C61" s="174"/>
      <c r="D61" s="174"/>
      <c r="E61" s="105"/>
      <c r="F61" s="8"/>
      <c r="G61" s="105"/>
      <c r="H61" s="175"/>
      <c r="I61" s="175"/>
      <c r="J61" s="105">
        <f t="shared" si="0"/>
        <v>0</v>
      </c>
      <c r="K61" s="178">
        <f t="shared" si="1"/>
        <v>0</v>
      </c>
      <c r="L61" s="179"/>
      <c r="M61" s="6" t="e">
        <f>IF(J61="","",(K61/J61)/LOOKUP(RIGHT($D$2,3),定数!$A$6:$A$13,定数!$B$6:$B$13))</f>
        <v>#DIV/0!</v>
      </c>
      <c r="N61" s="105"/>
      <c r="O61" s="8"/>
      <c r="P61" s="175"/>
      <c r="Q61" s="175"/>
      <c r="R61" s="176" t="str">
        <f>IF(P61="","",T61*M61*LOOKUP(RIGHT($D$2,3),定数!$A$6:$A$13,定数!$B$6:$B$13))</f>
        <v/>
      </c>
      <c r="S61" s="176"/>
      <c r="T61" s="177" t="str">
        <f t="shared" si="2"/>
        <v/>
      </c>
      <c r="U61" s="17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row>
    <row r="62" spans="2:60" x14ac:dyDescent="0.2">
      <c r="B62" s="105">
        <v>54</v>
      </c>
      <c r="C62" s="174"/>
      <c r="D62" s="174"/>
      <c r="E62" s="105"/>
      <c r="F62" s="8"/>
      <c r="G62" s="105"/>
      <c r="H62" s="175"/>
      <c r="I62" s="175"/>
      <c r="J62" s="105">
        <f t="shared" si="0"/>
        <v>0</v>
      </c>
      <c r="K62" s="178">
        <f t="shared" si="1"/>
        <v>0</v>
      </c>
      <c r="L62" s="179"/>
      <c r="M62" s="6" t="e">
        <f>IF(J62="","",(K62/J62)/LOOKUP(RIGHT($D$2,3),定数!$A$6:$A$13,定数!$B$6:$B$13))</f>
        <v>#DIV/0!</v>
      </c>
      <c r="N62" s="105"/>
      <c r="O62" s="8"/>
      <c r="P62" s="175"/>
      <c r="Q62" s="175"/>
      <c r="R62" s="176" t="str">
        <f>IF(P62="","",T62*M62*LOOKUP(RIGHT($D$2,3),定数!$A$6:$A$13,定数!$B$6:$B$13))</f>
        <v/>
      </c>
      <c r="S62" s="176"/>
      <c r="T62" s="177" t="str">
        <f t="shared" si="2"/>
        <v/>
      </c>
      <c r="U62" s="17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row>
    <row r="63" spans="2:60" x14ac:dyDescent="0.2">
      <c r="B63" s="105">
        <v>55</v>
      </c>
      <c r="C63" s="174"/>
      <c r="D63" s="174"/>
      <c r="E63" s="105"/>
      <c r="F63" s="8"/>
      <c r="G63" s="105"/>
      <c r="H63" s="175"/>
      <c r="I63" s="175"/>
      <c r="J63" s="105">
        <f t="shared" si="0"/>
        <v>0</v>
      </c>
      <c r="K63" s="178">
        <f t="shared" si="1"/>
        <v>0</v>
      </c>
      <c r="L63" s="179"/>
      <c r="M63" s="6" t="e">
        <f>IF(J63="","",(K63/J63)/LOOKUP(RIGHT($D$2,3),定数!$A$6:$A$13,定数!$B$6:$B$13))</f>
        <v>#DIV/0!</v>
      </c>
      <c r="N63" s="105"/>
      <c r="O63" s="8"/>
      <c r="P63" s="175"/>
      <c r="Q63" s="175"/>
      <c r="R63" s="176" t="str">
        <f>IF(P63="","",T63*M63*LOOKUP(RIGHT($D$2,3),定数!$A$6:$A$13,定数!$B$6:$B$13))</f>
        <v/>
      </c>
      <c r="S63" s="176"/>
      <c r="T63" s="177" t="str">
        <f t="shared" si="2"/>
        <v/>
      </c>
      <c r="U63" s="17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row>
    <row r="64" spans="2:60" x14ac:dyDescent="0.2">
      <c r="B64" s="105">
        <v>56</v>
      </c>
      <c r="C64" s="174"/>
      <c r="D64" s="174"/>
      <c r="E64" s="105"/>
      <c r="F64" s="8"/>
      <c r="G64" s="105"/>
      <c r="H64" s="175"/>
      <c r="I64" s="175"/>
      <c r="J64" s="105">
        <f t="shared" si="0"/>
        <v>0</v>
      </c>
      <c r="K64" s="178">
        <f t="shared" si="1"/>
        <v>0</v>
      </c>
      <c r="L64" s="179"/>
      <c r="M64" s="6" t="e">
        <f>IF(J64="","",(K64/J64)/LOOKUP(RIGHT($D$2,3),定数!$A$6:$A$13,定数!$B$6:$B$13))</f>
        <v>#DIV/0!</v>
      </c>
      <c r="N64" s="105"/>
      <c r="O64" s="8"/>
      <c r="P64" s="175"/>
      <c r="Q64" s="175"/>
      <c r="R64" s="176" t="str">
        <f>IF(P64="","",T64*M64*LOOKUP(RIGHT($D$2,3),定数!$A$6:$A$13,定数!$B$6:$B$13))</f>
        <v/>
      </c>
      <c r="S64" s="176"/>
      <c r="T64" s="177" t="str">
        <f t="shared" si="2"/>
        <v/>
      </c>
      <c r="U64" s="17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row>
    <row r="65" spans="2:60" x14ac:dyDescent="0.2">
      <c r="B65" s="105">
        <v>57</v>
      </c>
      <c r="C65" s="174"/>
      <c r="D65" s="174"/>
      <c r="E65" s="105"/>
      <c r="F65" s="8"/>
      <c r="G65" s="105"/>
      <c r="H65" s="175"/>
      <c r="I65" s="175"/>
      <c r="J65" s="105">
        <f t="shared" si="0"/>
        <v>0</v>
      </c>
      <c r="K65" s="178">
        <f t="shared" si="1"/>
        <v>0</v>
      </c>
      <c r="L65" s="179"/>
      <c r="M65" s="6" t="e">
        <f>IF(J65="","",(K65/J65)/LOOKUP(RIGHT($D$2,3),定数!$A$6:$A$13,定数!$B$6:$B$13))</f>
        <v>#DIV/0!</v>
      </c>
      <c r="N65" s="105"/>
      <c r="O65" s="8"/>
      <c r="P65" s="175"/>
      <c r="Q65" s="175"/>
      <c r="R65" s="176" t="str">
        <f>IF(P65="","",T65*M65*LOOKUP(RIGHT($D$2,3),定数!$A$6:$A$13,定数!$B$6:$B$13))</f>
        <v/>
      </c>
      <c r="S65" s="176"/>
      <c r="T65" s="177" t="str">
        <f t="shared" si="2"/>
        <v/>
      </c>
      <c r="U65" s="17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row>
    <row r="66" spans="2:60" x14ac:dyDescent="0.2">
      <c r="B66" s="105">
        <v>58</v>
      </c>
      <c r="C66" s="174"/>
      <c r="D66" s="174"/>
      <c r="E66" s="105"/>
      <c r="F66" s="8"/>
      <c r="G66" s="105"/>
      <c r="H66" s="175"/>
      <c r="I66" s="175"/>
      <c r="J66" s="105">
        <f t="shared" si="0"/>
        <v>0</v>
      </c>
      <c r="K66" s="178">
        <f t="shared" si="1"/>
        <v>0</v>
      </c>
      <c r="L66" s="179"/>
      <c r="M66" s="6" t="e">
        <f>IF(J66="","",(K66/J66)/LOOKUP(RIGHT($D$2,3),定数!$A$6:$A$13,定数!$B$6:$B$13))</f>
        <v>#DIV/0!</v>
      </c>
      <c r="N66" s="105"/>
      <c r="O66" s="8"/>
      <c r="P66" s="175"/>
      <c r="Q66" s="175"/>
      <c r="R66" s="176" t="str">
        <f>IF(P66="","",T66*M66*LOOKUP(RIGHT($D$2,3),定数!$A$6:$A$13,定数!$B$6:$B$13))</f>
        <v/>
      </c>
      <c r="S66" s="176"/>
      <c r="T66" s="177" t="str">
        <f t="shared" si="2"/>
        <v/>
      </c>
      <c r="U66" s="17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row>
    <row r="67" spans="2:60" x14ac:dyDescent="0.2">
      <c r="B67" s="105">
        <v>59</v>
      </c>
      <c r="C67" s="174"/>
      <c r="D67" s="174"/>
      <c r="E67" s="105"/>
      <c r="F67" s="8"/>
      <c r="G67" s="105"/>
      <c r="H67" s="175"/>
      <c r="I67" s="175"/>
      <c r="J67" s="105">
        <f t="shared" si="0"/>
        <v>0</v>
      </c>
      <c r="K67" s="178">
        <f t="shared" si="1"/>
        <v>0</v>
      </c>
      <c r="L67" s="179"/>
      <c r="M67" s="6" t="e">
        <f>IF(J67="","",(K67/J67)/LOOKUP(RIGHT($D$2,3),定数!$A$6:$A$13,定数!$B$6:$B$13))</f>
        <v>#DIV/0!</v>
      </c>
      <c r="N67" s="105"/>
      <c r="O67" s="8"/>
      <c r="P67" s="175"/>
      <c r="Q67" s="175"/>
      <c r="R67" s="176" t="str">
        <f>IF(P67="","",T67*M67*LOOKUP(RIGHT($D$2,3),定数!$A$6:$A$13,定数!$B$6:$B$13))</f>
        <v/>
      </c>
      <c r="S67" s="176"/>
      <c r="T67" s="177" t="str">
        <f t="shared" si="2"/>
        <v/>
      </c>
      <c r="U67" s="17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row>
    <row r="68" spans="2:60" x14ac:dyDescent="0.2">
      <c r="B68" s="105">
        <v>60</v>
      </c>
      <c r="C68" s="174"/>
      <c r="D68" s="174"/>
      <c r="E68" s="105"/>
      <c r="F68" s="8"/>
      <c r="G68" s="105"/>
      <c r="H68" s="175"/>
      <c r="I68" s="175"/>
      <c r="J68" s="105">
        <f t="shared" si="0"/>
        <v>0</v>
      </c>
      <c r="K68" s="178">
        <f t="shared" si="1"/>
        <v>0</v>
      </c>
      <c r="L68" s="179"/>
      <c r="M68" s="6" t="e">
        <f>IF(J68="","",(K68/J68)/LOOKUP(RIGHT($D$2,3),定数!$A$6:$A$13,定数!$B$6:$B$13))</f>
        <v>#DIV/0!</v>
      </c>
      <c r="N68" s="105"/>
      <c r="O68" s="8"/>
      <c r="P68" s="175"/>
      <c r="Q68" s="175"/>
      <c r="R68" s="176" t="str">
        <f>IF(P68="","",T68*M68*LOOKUP(RIGHT($D$2,3),定数!$A$6:$A$13,定数!$B$6:$B$13))</f>
        <v/>
      </c>
      <c r="S68" s="176"/>
      <c r="T68" s="177" t="str">
        <f t="shared" si="2"/>
        <v/>
      </c>
      <c r="U68" s="17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row>
    <row r="69" spans="2:60" x14ac:dyDescent="0.2">
      <c r="B69" s="105">
        <v>61</v>
      </c>
      <c r="C69" s="174"/>
      <c r="D69" s="174"/>
      <c r="E69" s="105"/>
      <c r="F69" s="8"/>
      <c r="G69" s="105"/>
      <c r="H69" s="175"/>
      <c r="I69" s="175"/>
      <c r="J69" s="105">
        <f t="shared" si="0"/>
        <v>0</v>
      </c>
      <c r="K69" s="178">
        <f t="shared" si="1"/>
        <v>0</v>
      </c>
      <c r="L69" s="179"/>
      <c r="M69" s="6" t="e">
        <f>IF(J69="","",(K69/J69)/LOOKUP(RIGHT($D$2,3),定数!$A$6:$A$13,定数!$B$6:$B$13))</f>
        <v>#DIV/0!</v>
      </c>
      <c r="N69" s="105"/>
      <c r="O69" s="8"/>
      <c r="P69" s="175"/>
      <c r="Q69" s="175"/>
      <c r="R69" s="176" t="str">
        <f>IF(P69="","",T69*M69*LOOKUP(RIGHT($D$2,3),定数!$A$6:$A$13,定数!$B$6:$B$13))</f>
        <v/>
      </c>
      <c r="S69" s="176"/>
      <c r="T69" s="177" t="str">
        <f t="shared" si="2"/>
        <v/>
      </c>
      <c r="U69" s="17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row>
    <row r="70" spans="2:60" x14ac:dyDescent="0.2">
      <c r="B70" s="105">
        <v>62</v>
      </c>
      <c r="C70" s="174"/>
      <c r="D70" s="174"/>
      <c r="E70" s="105"/>
      <c r="F70" s="8"/>
      <c r="G70" s="105"/>
      <c r="H70" s="175"/>
      <c r="I70" s="175"/>
      <c r="J70" s="105">
        <f t="shared" si="0"/>
        <v>0</v>
      </c>
      <c r="K70" s="178">
        <f t="shared" si="1"/>
        <v>0</v>
      </c>
      <c r="L70" s="179"/>
      <c r="M70" s="6" t="e">
        <f>IF(J70="","",(K70/J70)/LOOKUP(RIGHT($D$2,3),定数!$A$6:$A$13,定数!$B$6:$B$13))</f>
        <v>#DIV/0!</v>
      </c>
      <c r="N70" s="105"/>
      <c r="O70" s="8"/>
      <c r="P70" s="175"/>
      <c r="Q70" s="175"/>
      <c r="R70" s="176" t="str">
        <f>IF(P70="","",T70*M70*LOOKUP(RIGHT($D$2,3),定数!$A$6:$A$13,定数!$B$6:$B$13))</f>
        <v/>
      </c>
      <c r="S70" s="176"/>
      <c r="T70" s="177" t="str">
        <f t="shared" si="2"/>
        <v/>
      </c>
      <c r="U70" s="17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row>
    <row r="71" spans="2:60" x14ac:dyDescent="0.2">
      <c r="B71" s="105">
        <v>63</v>
      </c>
      <c r="C71" s="174"/>
      <c r="D71" s="174"/>
      <c r="E71" s="105"/>
      <c r="F71" s="8"/>
      <c r="G71" s="105"/>
      <c r="H71" s="175"/>
      <c r="I71" s="175"/>
      <c r="J71" s="105">
        <f t="shared" si="0"/>
        <v>0</v>
      </c>
      <c r="K71" s="178">
        <f t="shared" si="1"/>
        <v>0</v>
      </c>
      <c r="L71" s="179"/>
      <c r="M71" s="6" t="e">
        <f>IF(J71="","",(K71/J71)/LOOKUP(RIGHT($D$2,3),定数!$A$6:$A$13,定数!$B$6:$B$13))</f>
        <v>#DIV/0!</v>
      </c>
      <c r="N71" s="105"/>
      <c r="O71" s="8"/>
      <c r="P71" s="175"/>
      <c r="Q71" s="175"/>
      <c r="R71" s="176" t="str">
        <f>IF(P71="","",T71*M71*LOOKUP(RIGHT($D$2,3),定数!$A$6:$A$13,定数!$B$6:$B$13))</f>
        <v/>
      </c>
      <c r="S71" s="176"/>
      <c r="T71" s="177" t="str">
        <f t="shared" si="2"/>
        <v/>
      </c>
      <c r="U71" s="17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row>
    <row r="72" spans="2:60" x14ac:dyDescent="0.2">
      <c r="B72" s="105">
        <v>64</v>
      </c>
      <c r="C72" s="174"/>
      <c r="D72" s="174"/>
      <c r="E72" s="105"/>
      <c r="F72" s="8"/>
      <c r="G72" s="105"/>
      <c r="H72" s="175"/>
      <c r="I72" s="175"/>
      <c r="J72" s="105">
        <f t="shared" si="0"/>
        <v>0</v>
      </c>
      <c r="K72" s="178">
        <f t="shared" si="1"/>
        <v>0</v>
      </c>
      <c r="L72" s="179"/>
      <c r="M72" s="6" t="e">
        <f>IF(J72="","",(K72/J72)/LOOKUP(RIGHT($D$2,3),定数!$A$6:$A$13,定数!$B$6:$B$13))</f>
        <v>#DIV/0!</v>
      </c>
      <c r="N72" s="105"/>
      <c r="O72" s="8"/>
      <c r="P72" s="175"/>
      <c r="Q72" s="175"/>
      <c r="R72" s="176" t="str">
        <f>IF(P72="","",T72*M72*LOOKUP(RIGHT($D$2,3),定数!$A$6:$A$13,定数!$B$6:$B$13))</f>
        <v/>
      </c>
      <c r="S72" s="176"/>
      <c r="T72" s="177" t="str">
        <f t="shared" si="2"/>
        <v/>
      </c>
      <c r="U72" s="17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row>
    <row r="73" spans="2:60" x14ac:dyDescent="0.2">
      <c r="B73" s="105">
        <v>65</v>
      </c>
      <c r="C73" s="174"/>
      <c r="D73" s="174"/>
      <c r="E73" s="105"/>
      <c r="F73" s="8"/>
      <c r="G73" s="105"/>
      <c r="H73" s="175"/>
      <c r="I73" s="175"/>
      <c r="J73" s="105">
        <f t="shared" si="0"/>
        <v>0</v>
      </c>
      <c r="K73" s="178">
        <f t="shared" si="1"/>
        <v>0</v>
      </c>
      <c r="L73" s="179"/>
      <c r="M73" s="6" t="e">
        <f>IF(J73="","",(K73/J73)/LOOKUP(RIGHT($D$2,3),定数!$A$6:$A$13,定数!$B$6:$B$13))</f>
        <v>#DIV/0!</v>
      </c>
      <c r="N73" s="105"/>
      <c r="O73" s="8"/>
      <c r="P73" s="175"/>
      <c r="Q73" s="175"/>
      <c r="R73" s="176" t="str">
        <f>IF(P73="","",T73*M73*LOOKUP(RIGHT($D$2,3),定数!$A$6:$A$13,定数!$B$6:$B$13))</f>
        <v/>
      </c>
      <c r="S73" s="176"/>
      <c r="T73" s="177" t="str">
        <f t="shared" si="2"/>
        <v/>
      </c>
      <c r="U73" s="17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row>
    <row r="74" spans="2:60" x14ac:dyDescent="0.2">
      <c r="B74" s="105">
        <v>66</v>
      </c>
      <c r="C74" s="174"/>
      <c r="D74" s="174"/>
      <c r="E74" s="105"/>
      <c r="F74" s="8"/>
      <c r="G74" s="105"/>
      <c r="H74" s="175"/>
      <c r="I74" s="175"/>
      <c r="J74" s="105">
        <f t="shared" ref="J74:J116" si="3">(H74-P74)*10000</f>
        <v>0</v>
      </c>
      <c r="K74" s="178">
        <f t="shared" si="1"/>
        <v>0</v>
      </c>
      <c r="L74" s="179"/>
      <c r="M74" s="6" t="e">
        <f>IF(J74="","",(K74/J74)/LOOKUP(RIGHT($D$2,3),定数!$A$6:$A$13,定数!$B$6:$B$13))</f>
        <v>#DIV/0!</v>
      </c>
      <c r="N74" s="105"/>
      <c r="O74" s="8"/>
      <c r="P74" s="175"/>
      <c r="Q74" s="175"/>
      <c r="R74" s="176" t="str">
        <f>IF(P74="","",T74*M74*LOOKUP(RIGHT($D$2,3),定数!$A$6:$A$13,定数!$B$6:$B$13))</f>
        <v/>
      </c>
      <c r="S74" s="176"/>
      <c r="T74" s="177" t="str">
        <f t="shared" si="2"/>
        <v/>
      </c>
      <c r="U74" s="177"/>
      <c r="V74" s="67"/>
      <c r="W74" s="67"/>
      <c r="X74" s="67" t="s">
        <v>99</v>
      </c>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row>
    <row r="75" spans="2:60" x14ac:dyDescent="0.2">
      <c r="B75" s="105">
        <v>67</v>
      </c>
      <c r="C75" s="174"/>
      <c r="D75" s="174"/>
      <c r="E75" s="105"/>
      <c r="F75" s="8"/>
      <c r="G75" s="105"/>
      <c r="H75" s="175"/>
      <c r="I75" s="175"/>
      <c r="J75" s="105">
        <f t="shared" si="3"/>
        <v>0</v>
      </c>
      <c r="K75" s="178">
        <f t="shared" ref="K75:K116" si="4">IF(J75="","",C75*0.03)</f>
        <v>0</v>
      </c>
      <c r="L75" s="179"/>
      <c r="M75" s="6" t="e">
        <f>IF(J75="","",(K75/J75)/LOOKUP(RIGHT($D$2,3),定数!$A$6:$A$13,定数!$B$6:$B$13))</f>
        <v>#DIV/0!</v>
      </c>
      <c r="N75" s="105"/>
      <c r="O75" s="8"/>
      <c r="P75" s="175"/>
      <c r="Q75" s="175"/>
      <c r="R75" s="176" t="str">
        <f>IF(P75="","",T75*M75*LOOKUP(RIGHT($D$2,3),定数!$A$6:$A$13,定数!$B$6:$B$13))</f>
        <v/>
      </c>
      <c r="S75" s="176"/>
      <c r="T75" s="177" t="str">
        <f t="shared" ref="T75:T116" si="5">IF(P75="","",IF(G75="買",(P75-H75),(H75-P75))*IF(RIGHT($D$2,3)="JPY",100,10000))</f>
        <v/>
      </c>
      <c r="U75" s="17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row>
    <row r="76" spans="2:60" x14ac:dyDescent="0.2">
      <c r="B76" s="105">
        <v>68</v>
      </c>
      <c r="C76" s="174"/>
      <c r="D76" s="174"/>
      <c r="E76" s="105"/>
      <c r="F76" s="8"/>
      <c r="G76" s="105"/>
      <c r="H76" s="175"/>
      <c r="I76" s="175"/>
      <c r="J76" s="105">
        <f t="shared" si="3"/>
        <v>0</v>
      </c>
      <c r="K76" s="178">
        <f t="shared" si="4"/>
        <v>0</v>
      </c>
      <c r="L76" s="179"/>
      <c r="M76" s="6" t="e">
        <f>IF(J76="","",(K76/J76)/LOOKUP(RIGHT($D$2,3),定数!$A$6:$A$13,定数!$B$6:$B$13))</f>
        <v>#DIV/0!</v>
      </c>
      <c r="N76" s="105"/>
      <c r="O76" s="8"/>
      <c r="P76" s="175"/>
      <c r="Q76" s="175"/>
      <c r="R76" s="176" t="str">
        <f>IF(P76="","",T76*M76*LOOKUP(RIGHT($D$2,3),定数!$A$6:$A$13,定数!$B$6:$B$13))</f>
        <v/>
      </c>
      <c r="S76" s="176"/>
      <c r="T76" s="177" t="str">
        <f t="shared" si="5"/>
        <v/>
      </c>
      <c r="U76" s="17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row>
    <row r="77" spans="2:60" x14ac:dyDescent="0.2">
      <c r="B77" s="105">
        <v>69</v>
      </c>
      <c r="C77" s="174"/>
      <c r="D77" s="174"/>
      <c r="E77" s="105"/>
      <c r="F77" s="8"/>
      <c r="G77" s="105"/>
      <c r="H77" s="175"/>
      <c r="I77" s="175"/>
      <c r="J77" s="105">
        <f t="shared" si="3"/>
        <v>0</v>
      </c>
      <c r="K77" s="178">
        <f t="shared" si="4"/>
        <v>0</v>
      </c>
      <c r="L77" s="179"/>
      <c r="M77" s="6" t="e">
        <f>IF(J77="","",(K77/J77)/LOOKUP(RIGHT($D$2,3),定数!$A$6:$A$13,定数!$B$6:$B$13))</f>
        <v>#DIV/0!</v>
      </c>
      <c r="N77" s="105"/>
      <c r="O77" s="8"/>
      <c r="P77" s="175"/>
      <c r="Q77" s="175"/>
      <c r="R77" s="176" t="str">
        <f>IF(P77="","",T77*M77*LOOKUP(RIGHT($D$2,3),定数!$A$6:$A$13,定数!$B$6:$B$13))</f>
        <v/>
      </c>
      <c r="S77" s="176"/>
      <c r="T77" s="177" t="str">
        <f t="shared" si="5"/>
        <v/>
      </c>
      <c r="U77" s="17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row>
    <row r="78" spans="2:60" x14ac:dyDescent="0.2">
      <c r="B78" s="105">
        <v>70</v>
      </c>
      <c r="C78" s="174"/>
      <c r="D78" s="174"/>
      <c r="E78" s="105"/>
      <c r="F78" s="8"/>
      <c r="G78" s="105"/>
      <c r="H78" s="175"/>
      <c r="I78" s="175"/>
      <c r="J78" s="105">
        <f t="shared" si="3"/>
        <v>0</v>
      </c>
      <c r="K78" s="178">
        <f t="shared" si="4"/>
        <v>0</v>
      </c>
      <c r="L78" s="179"/>
      <c r="M78" s="6" t="e">
        <f>IF(J78="","",(K78/J78)/LOOKUP(RIGHT($D$2,3),定数!$A$6:$A$13,定数!$B$6:$B$13))</f>
        <v>#DIV/0!</v>
      </c>
      <c r="N78" s="105"/>
      <c r="O78" s="8"/>
      <c r="P78" s="175"/>
      <c r="Q78" s="175"/>
      <c r="R78" s="176" t="str">
        <f>IF(P78="","",T78*M78*LOOKUP(RIGHT($D$2,3),定数!$A$6:$A$13,定数!$B$6:$B$13))</f>
        <v/>
      </c>
      <c r="S78" s="176"/>
      <c r="T78" s="177" t="str">
        <f t="shared" si="5"/>
        <v/>
      </c>
      <c r="U78" s="17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row>
    <row r="79" spans="2:60" x14ac:dyDescent="0.2">
      <c r="B79" s="105">
        <v>71</v>
      </c>
      <c r="C79" s="174"/>
      <c r="D79" s="174"/>
      <c r="E79" s="105"/>
      <c r="F79" s="8"/>
      <c r="G79" s="105"/>
      <c r="H79" s="175"/>
      <c r="I79" s="175"/>
      <c r="J79" s="105">
        <f t="shared" si="3"/>
        <v>0</v>
      </c>
      <c r="K79" s="178">
        <f t="shared" si="4"/>
        <v>0</v>
      </c>
      <c r="L79" s="179"/>
      <c r="M79" s="6" t="e">
        <f>IF(J79="","",(K79/J79)/LOOKUP(RIGHT($D$2,3),定数!$A$6:$A$13,定数!$B$6:$B$13))</f>
        <v>#DIV/0!</v>
      </c>
      <c r="N79" s="105"/>
      <c r="O79" s="8"/>
      <c r="P79" s="175"/>
      <c r="Q79" s="175"/>
      <c r="R79" s="176" t="str">
        <f>IF(P79="","",T79*M79*LOOKUP(RIGHT($D$2,3),定数!$A$6:$A$13,定数!$B$6:$B$13))</f>
        <v/>
      </c>
      <c r="S79" s="176"/>
      <c r="T79" s="177" t="str">
        <f t="shared" si="5"/>
        <v/>
      </c>
      <c r="U79" s="17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row>
    <row r="80" spans="2:60" x14ac:dyDescent="0.2">
      <c r="B80" s="105">
        <v>72</v>
      </c>
      <c r="C80" s="174"/>
      <c r="D80" s="174"/>
      <c r="E80" s="105"/>
      <c r="F80" s="8"/>
      <c r="G80" s="105"/>
      <c r="H80" s="175"/>
      <c r="I80" s="175"/>
      <c r="J80" s="105">
        <f t="shared" si="3"/>
        <v>0</v>
      </c>
      <c r="K80" s="178">
        <f t="shared" si="4"/>
        <v>0</v>
      </c>
      <c r="L80" s="179"/>
      <c r="M80" s="6" t="e">
        <f>IF(J80="","",(K80/J80)/LOOKUP(RIGHT($D$2,3),定数!$A$6:$A$13,定数!$B$6:$B$13))</f>
        <v>#DIV/0!</v>
      </c>
      <c r="N80" s="105"/>
      <c r="O80" s="8"/>
      <c r="P80" s="175"/>
      <c r="Q80" s="175"/>
      <c r="R80" s="176" t="str">
        <f>IF(P80="","",T80*M80*LOOKUP(RIGHT($D$2,3),定数!$A$6:$A$13,定数!$B$6:$B$13))</f>
        <v/>
      </c>
      <c r="S80" s="176"/>
      <c r="T80" s="177" t="str">
        <f t="shared" si="5"/>
        <v/>
      </c>
      <c r="U80" s="17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row>
    <row r="81" spans="2:60" x14ac:dyDescent="0.2">
      <c r="B81" s="105">
        <v>73</v>
      </c>
      <c r="C81" s="174"/>
      <c r="D81" s="174"/>
      <c r="E81" s="105"/>
      <c r="F81" s="8"/>
      <c r="G81" s="105"/>
      <c r="H81" s="175"/>
      <c r="I81" s="175"/>
      <c r="J81" s="105">
        <f t="shared" si="3"/>
        <v>0</v>
      </c>
      <c r="K81" s="178">
        <f t="shared" si="4"/>
        <v>0</v>
      </c>
      <c r="L81" s="179"/>
      <c r="M81" s="6" t="e">
        <f>IF(J81="","",(K81/J81)/LOOKUP(RIGHT($D$2,3),定数!$A$6:$A$13,定数!$B$6:$B$13))</f>
        <v>#DIV/0!</v>
      </c>
      <c r="N81" s="105"/>
      <c r="O81" s="8"/>
      <c r="P81" s="175"/>
      <c r="Q81" s="175"/>
      <c r="R81" s="176" t="str">
        <f>IF(P81="","",T81*M81*LOOKUP(RIGHT($D$2,3),定数!$A$6:$A$13,定数!$B$6:$B$13))</f>
        <v/>
      </c>
      <c r="S81" s="176"/>
      <c r="T81" s="177" t="str">
        <f t="shared" si="5"/>
        <v/>
      </c>
      <c r="U81" s="17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row>
    <row r="82" spans="2:60" x14ac:dyDescent="0.2">
      <c r="B82" s="105">
        <v>74</v>
      </c>
      <c r="C82" s="174"/>
      <c r="D82" s="174"/>
      <c r="E82" s="105"/>
      <c r="F82" s="8"/>
      <c r="G82" s="105"/>
      <c r="H82" s="175"/>
      <c r="I82" s="175"/>
      <c r="J82" s="105">
        <f t="shared" si="3"/>
        <v>0</v>
      </c>
      <c r="K82" s="178">
        <f t="shared" si="4"/>
        <v>0</v>
      </c>
      <c r="L82" s="179"/>
      <c r="M82" s="6" t="e">
        <f>IF(J82="","",(K82/J82)/LOOKUP(RIGHT($D$2,3),定数!$A$6:$A$13,定数!$B$6:$B$13))</f>
        <v>#DIV/0!</v>
      </c>
      <c r="N82" s="105"/>
      <c r="O82" s="8"/>
      <c r="P82" s="175"/>
      <c r="Q82" s="175"/>
      <c r="R82" s="176" t="str">
        <f>IF(P82="","",T82*M82*LOOKUP(RIGHT($D$2,3),定数!$A$6:$A$13,定数!$B$6:$B$13))</f>
        <v/>
      </c>
      <c r="S82" s="176"/>
      <c r="T82" s="177" t="str">
        <f t="shared" si="5"/>
        <v/>
      </c>
      <c r="U82" s="17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row>
    <row r="83" spans="2:60" x14ac:dyDescent="0.2">
      <c r="B83" s="105">
        <v>75</v>
      </c>
      <c r="C83" s="174"/>
      <c r="D83" s="174"/>
      <c r="E83" s="105"/>
      <c r="F83" s="8"/>
      <c r="G83" s="105"/>
      <c r="H83" s="175"/>
      <c r="I83" s="175"/>
      <c r="J83" s="105">
        <f t="shared" si="3"/>
        <v>0</v>
      </c>
      <c r="K83" s="178">
        <f t="shared" si="4"/>
        <v>0</v>
      </c>
      <c r="L83" s="179"/>
      <c r="M83" s="6" t="e">
        <f>IF(J83="","",(K83/J83)/LOOKUP(RIGHT($D$2,3),定数!$A$6:$A$13,定数!$B$6:$B$13))</f>
        <v>#DIV/0!</v>
      </c>
      <c r="N83" s="105"/>
      <c r="O83" s="8"/>
      <c r="P83" s="175"/>
      <c r="Q83" s="175"/>
      <c r="R83" s="176" t="str">
        <f>IF(P83="","",T83*M83*LOOKUP(RIGHT($D$2,3),定数!$A$6:$A$13,定数!$B$6:$B$13))</f>
        <v/>
      </c>
      <c r="S83" s="176"/>
      <c r="T83" s="177" t="str">
        <f t="shared" si="5"/>
        <v/>
      </c>
      <c r="U83" s="17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row>
    <row r="84" spans="2:60" x14ac:dyDescent="0.2">
      <c r="B84" s="105">
        <v>76</v>
      </c>
      <c r="C84" s="174"/>
      <c r="D84" s="174"/>
      <c r="E84" s="105"/>
      <c r="F84" s="8"/>
      <c r="G84" s="105"/>
      <c r="H84" s="175"/>
      <c r="I84" s="175"/>
      <c r="J84" s="105">
        <f t="shared" si="3"/>
        <v>0</v>
      </c>
      <c r="K84" s="178">
        <f t="shared" si="4"/>
        <v>0</v>
      </c>
      <c r="L84" s="179"/>
      <c r="M84" s="6" t="e">
        <f>IF(J84="","",(K84/J84)/LOOKUP(RIGHT($D$2,3),定数!$A$6:$A$13,定数!$B$6:$B$13))</f>
        <v>#DIV/0!</v>
      </c>
      <c r="N84" s="105"/>
      <c r="O84" s="8"/>
      <c r="P84" s="175"/>
      <c r="Q84" s="175"/>
      <c r="R84" s="176" t="str">
        <f>IF(P84="","",T84*M84*LOOKUP(RIGHT($D$2,3),定数!$A$6:$A$13,定数!$B$6:$B$13))</f>
        <v/>
      </c>
      <c r="S84" s="176"/>
      <c r="T84" s="177" t="str">
        <f t="shared" si="5"/>
        <v/>
      </c>
      <c r="U84" s="17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row>
    <row r="85" spans="2:60" x14ac:dyDescent="0.2">
      <c r="B85" s="105">
        <v>77</v>
      </c>
      <c r="C85" s="174"/>
      <c r="D85" s="174"/>
      <c r="E85" s="105"/>
      <c r="F85" s="8"/>
      <c r="G85" s="105"/>
      <c r="H85" s="175"/>
      <c r="I85" s="175"/>
      <c r="J85" s="105">
        <f t="shared" si="3"/>
        <v>0</v>
      </c>
      <c r="K85" s="178">
        <f t="shared" si="4"/>
        <v>0</v>
      </c>
      <c r="L85" s="179"/>
      <c r="M85" s="6" t="e">
        <f>IF(J85="","",(K85/J85)/LOOKUP(RIGHT($D$2,3),定数!$A$6:$A$13,定数!$B$6:$B$13))</f>
        <v>#DIV/0!</v>
      </c>
      <c r="N85" s="105"/>
      <c r="O85" s="8"/>
      <c r="P85" s="175"/>
      <c r="Q85" s="175"/>
      <c r="R85" s="176" t="str">
        <f>IF(P85="","",T85*M85*LOOKUP(RIGHT($D$2,3),定数!$A$6:$A$13,定数!$B$6:$B$13))</f>
        <v/>
      </c>
      <c r="S85" s="176"/>
      <c r="T85" s="177" t="str">
        <f t="shared" si="5"/>
        <v/>
      </c>
      <c r="U85" s="17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row>
    <row r="86" spans="2:60" x14ac:dyDescent="0.2">
      <c r="B86" s="105">
        <v>78</v>
      </c>
      <c r="C86" s="174"/>
      <c r="D86" s="174"/>
      <c r="E86" s="105"/>
      <c r="F86" s="8"/>
      <c r="G86" s="105"/>
      <c r="H86" s="175"/>
      <c r="I86" s="175"/>
      <c r="J86" s="105">
        <f t="shared" si="3"/>
        <v>0</v>
      </c>
      <c r="K86" s="178">
        <f t="shared" si="4"/>
        <v>0</v>
      </c>
      <c r="L86" s="179"/>
      <c r="M86" s="6" t="e">
        <f>IF(J86="","",(K86/J86)/LOOKUP(RIGHT($D$2,3),定数!$A$6:$A$13,定数!$B$6:$B$13))</f>
        <v>#DIV/0!</v>
      </c>
      <c r="N86" s="105"/>
      <c r="O86" s="8"/>
      <c r="P86" s="175"/>
      <c r="Q86" s="175"/>
      <c r="R86" s="176" t="str">
        <f>IF(P86="","",T86*M86*LOOKUP(RIGHT($D$2,3),定数!$A$6:$A$13,定数!$B$6:$B$13))</f>
        <v/>
      </c>
      <c r="S86" s="176"/>
      <c r="T86" s="177" t="str">
        <f t="shared" si="5"/>
        <v/>
      </c>
      <c r="U86" s="17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row>
    <row r="87" spans="2:60" x14ac:dyDescent="0.2">
      <c r="B87" s="105">
        <v>79</v>
      </c>
      <c r="C87" s="174"/>
      <c r="D87" s="174"/>
      <c r="E87" s="105"/>
      <c r="F87" s="8"/>
      <c r="G87" s="105"/>
      <c r="H87" s="175"/>
      <c r="I87" s="175"/>
      <c r="J87" s="105">
        <f t="shared" si="3"/>
        <v>0</v>
      </c>
      <c r="K87" s="178">
        <f t="shared" si="4"/>
        <v>0</v>
      </c>
      <c r="L87" s="179"/>
      <c r="M87" s="6" t="e">
        <f>IF(J87="","",(K87/J87)/LOOKUP(RIGHT($D$2,3),定数!$A$6:$A$13,定数!$B$6:$B$13))</f>
        <v>#DIV/0!</v>
      </c>
      <c r="N87" s="105"/>
      <c r="O87" s="8"/>
      <c r="P87" s="175"/>
      <c r="Q87" s="175"/>
      <c r="R87" s="176" t="str">
        <f>IF(P87="","",T87*M87*LOOKUP(RIGHT($D$2,3),定数!$A$6:$A$13,定数!$B$6:$B$13))</f>
        <v/>
      </c>
      <c r="S87" s="176"/>
      <c r="T87" s="177" t="str">
        <f t="shared" si="5"/>
        <v/>
      </c>
      <c r="U87" s="17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row>
    <row r="88" spans="2:60" x14ac:dyDescent="0.2">
      <c r="B88" s="105">
        <v>80</v>
      </c>
      <c r="C88" s="174"/>
      <c r="D88" s="174"/>
      <c r="E88" s="105"/>
      <c r="F88" s="8"/>
      <c r="G88" s="105"/>
      <c r="H88" s="175"/>
      <c r="I88" s="175"/>
      <c r="J88" s="105">
        <f t="shared" si="3"/>
        <v>0</v>
      </c>
      <c r="K88" s="178">
        <f t="shared" si="4"/>
        <v>0</v>
      </c>
      <c r="L88" s="179"/>
      <c r="M88" s="6" t="e">
        <f>IF(J88="","",(K88/J88)/LOOKUP(RIGHT($D$2,3),定数!$A$6:$A$13,定数!$B$6:$B$13))</f>
        <v>#DIV/0!</v>
      </c>
      <c r="N88" s="105"/>
      <c r="O88" s="8"/>
      <c r="P88" s="175"/>
      <c r="Q88" s="175"/>
      <c r="R88" s="176" t="str">
        <f>IF(P88="","",T88*M88*LOOKUP(RIGHT($D$2,3),定数!$A$6:$A$13,定数!$B$6:$B$13))</f>
        <v/>
      </c>
      <c r="S88" s="176"/>
      <c r="T88" s="177" t="str">
        <f t="shared" si="5"/>
        <v/>
      </c>
      <c r="U88" s="177"/>
      <c r="V88" s="67"/>
      <c r="W88" s="67"/>
      <c r="X88" s="70"/>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row>
    <row r="89" spans="2:60" x14ac:dyDescent="0.2">
      <c r="B89" s="105">
        <v>81</v>
      </c>
      <c r="C89" s="174"/>
      <c r="D89" s="174"/>
      <c r="E89" s="105"/>
      <c r="F89" s="8"/>
      <c r="G89" s="105"/>
      <c r="H89" s="175"/>
      <c r="I89" s="175"/>
      <c r="J89" s="105">
        <f t="shared" si="3"/>
        <v>0</v>
      </c>
      <c r="K89" s="178">
        <f t="shared" si="4"/>
        <v>0</v>
      </c>
      <c r="L89" s="179"/>
      <c r="M89" s="6" t="e">
        <f>IF(J89="","",(K89/J89)/LOOKUP(RIGHT($D$2,3),定数!$A$6:$A$13,定数!$B$6:$B$13))</f>
        <v>#DIV/0!</v>
      </c>
      <c r="N89" s="105"/>
      <c r="O89" s="8"/>
      <c r="P89" s="175"/>
      <c r="Q89" s="175"/>
      <c r="R89" s="176" t="str">
        <f>IF(P89="","",T89*M89*LOOKUP(RIGHT($D$2,3),定数!$A$6:$A$13,定数!$B$6:$B$13))</f>
        <v/>
      </c>
      <c r="S89" s="176"/>
      <c r="T89" s="177" t="str">
        <f t="shared" si="5"/>
        <v/>
      </c>
      <c r="U89" s="17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row>
    <row r="90" spans="2:60" x14ac:dyDescent="0.2">
      <c r="B90" s="105">
        <v>82</v>
      </c>
      <c r="C90" s="174"/>
      <c r="D90" s="174"/>
      <c r="E90" s="105"/>
      <c r="F90" s="8"/>
      <c r="G90" s="105"/>
      <c r="H90" s="175"/>
      <c r="I90" s="175"/>
      <c r="J90" s="105">
        <f t="shared" si="3"/>
        <v>0</v>
      </c>
      <c r="K90" s="178">
        <f t="shared" si="4"/>
        <v>0</v>
      </c>
      <c r="L90" s="179"/>
      <c r="M90" s="6" t="e">
        <f>IF(J90="","",(K90/J90)/LOOKUP(RIGHT($D$2,3),定数!$A$6:$A$13,定数!$B$6:$B$13))</f>
        <v>#DIV/0!</v>
      </c>
      <c r="N90" s="105"/>
      <c r="O90" s="8"/>
      <c r="P90" s="175"/>
      <c r="Q90" s="175"/>
      <c r="R90" s="176" t="str">
        <f>IF(P90="","",T90*M90*LOOKUP(RIGHT($D$2,3),定数!$A$6:$A$13,定数!$B$6:$B$13))</f>
        <v/>
      </c>
      <c r="S90" s="176"/>
      <c r="T90" s="177" t="str">
        <f t="shared" si="5"/>
        <v/>
      </c>
      <c r="U90" s="17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row>
    <row r="91" spans="2:60" x14ac:dyDescent="0.2">
      <c r="B91" s="105">
        <v>83</v>
      </c>
      <c r="C91" s="174"/>
      <c r="D91" s="174"/>
      <c r="E91" s="105"/>
      <c r="F91" s="8"/>
      <c r="G91" s="105"/>
      <c r="H91" s="175"/>
      <c r="I91" s="175"/>
      <c r="J91" s="105">
        <f t="shared" si="3"/>
        <v>0</v>
      </c>
      <c r="K91" s="178">
        <f t="shared" si="4"/>
        <v>0</v>
      </c>
      <c r="L91" s="179"/>
      <c r="M91" s="6" t="e">
        <f>IF(J91="","",(K91/J91)/LOOKUP(RIGHT($D$2,3),定数!$A$6:$A$13,定数!$B$6:$B$13))</f>
        <v>#DIV/0!</v>
      </c>
      <c r="N91" s="105"/>
      <c r="O91" s="8"/>
      <c r="P91" s="175"/>
      <c r="Q91" s="175"/>
      <c r="R91" s="176" t="str">
        <f>IF(P91="","",T91*M91*LOOKUP(RIGHT($D$2,3),定数!$A$6:$A$13,定数!$B$6:$B$13))</f>
        <v/>
      </c>
      <c r="S91" s="176"/>
      <c r="T91" s="177" t="str">
        <f t="shared" si="5"/>
        <v/>
      </c>
      <c r="U91" s="17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row>
    <row r="92" spans="2:60" x14ac:dyDescent="0.2">
      <c r="B92" s="105">
        <v>84</v>
      </c>
      <c r="C92" s="174"/>
      <c r="D92" s="174"/>
      <c r="E92" s="105"/>
      <c r="F92" s="8"/>
      <c r="G92" s="105"/>
      <c r="H92" s="175"/>
      <c r="I92" s="175"/>
      <c r="J92" s="105">
        <f t="shared" si="3"/>
        <v>0</v>
      </c>
      <c r="K92" s="178">
        <f t="shared" si="4"/>
        <v>0</v>
      </c>
      <c r="L92" s="179"/>
      <c r="M92" s="6" t="e">
        <f>IF(J92="","",(K92/J92)/LOOKUP(RIGHT($D$2,3),定数!$A$6:$A$13,定数!$B$6:$B$13))</f>
        <v>#DIV/0!</v>
      </c>
      <c r="N92" s="105"/>
      <c r="O92" s="8"/>
      <c r="P92" s="175"/>
      <c r="Q92" s="175"/>
      <c r="R92" s="176" t="str">
        <f>IF(P92="","",T92*M92*LOOKUP(RIGHT($D$2,3),定数!$A$6:$A$13,定数!$B$6:$B$13))</f>
        <v/>
      </c>
      <c r="S92" s="176"/>
      <c r="T92" s="177" t="str">
        <f t="shared" si="5"/>
        <v/>
      </c>
      <c r="U92" s="177"/>
      <c r="V92" s="67"/>
      <c r="W92" s="67"/>
      <c r="X92" s="69"/>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row>
    <row r="93" spans="2:60" x14ac:dyDescent="0.2">
      <c r="B93" s="105">
        <v>85</v>
      </c>
      <c r="C93" s="174"/>
      <c r="D93" s="174"/>
      <c r="E93" s="105"/>
      <c r="F93" s="8"/>
      <c r="G93" s="105"/>
      <c r="H93" s="175"/>
      <c r="I93" s="175"/>
      <c r="J93" s="105">
        <f t="shared" si="3"/>
        <v>0</v>
      </c>
      <c r="K93" s="178">
        <f t="shared" si="4"/>
        <v>0</v>
      </c>
      <c r="L93" s="179"/>
      <c r="M93" s="6" t="e">
        <f>IF(J93="","",(K93/J93)/LOOKUP(RIGHT($D$2,3),定数!$A$6:$A$13,定数!$B$6:$B$13))</f>
        <v>#DIV/0!</v>
      </c>
      <c r="N93" s="105"/>
      <c r="O93" s="8"/>
      <c r="P93" s="175"/>
      <c r="Q93" s="175"/>
      <c r="R93" s="176" t="str">
        <f>IF(P93="","",T93*M93*LOOKUP(RIGHT($D$2,3),定数!$A$6:$A$13,定数!$B$6:$B$13))</f>
        <v/>
      </c>
      <c r="S93" s="176"/>
      <c r="T93" s="177" t="str">
        <f t="shared" si="5"/>
        <v/>
      </c>
      <c r="U93" s="17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row>
    <row r="94" spans="2:60" x14ac:dyDescent="0.2">
      <c r="B94" s="105">
        <v>86</v>
      </c>
      <c r="C94" s="174"/>
      <c r="D94" s="174"/>
      <c r="E94" s="105"/>
      <c r="F94" s="8"/>
      <c r="G94" s="105"/>
      <c r="H94" s="175"/>
      <c r="I94" s="175"/>
      <c r="J94" s="105">
        <f t="shared" si="3"/>
        <v>0</v>
      </c>
      <c r="K94" s="178">
        <f t="shared" si="4"/>
        <v>0</v>
      </c>
      <c r="L94" s="179"/>
      <c r="M94" s="6" t="e">
        <f>IF(J94="","",(K94/J94)/LOOKUP(RIGHT($D$2,3),定数!$A$6:$A$13,定数!$B$6:$B$13))</f>
        <v>#DIV/0!</v>
      </c>
      <c r="N94" s="105"/>
      <c r="O94" s="8"/>
      <c r="P94" s="175"/>
      <c r="Q94" s="175"/>
      <c r="R94" s="176" t="str">
        <f>IF(P94="","",T94*M94*LOOKUP(RIGHT($D$2,3),定数!$A$6:$A$13,定数!$B$6:$B$13))</f>
        <v/>
      </c>
      <c r="S94" s="176"/>
      <c r="T94" s="177" t="str">
        <f t="shared" si="5"/>
        <v/>
      </c>
      <c r="U94" s="17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row>
    <row r="95" spans="2:60" x14ac:dyDescent="0.2">
      <c r="B95" s="105">
        <v>87</v>
      </c>
      <c r="C95" s="174"/>
      <c r="D95" s="174"/>
      <c r="E95" s="105"/>
      <c r="F95" s="8"/>
      <c r="G95" s="105"/>
      <c r="H95" s="175"/>
      <c r="I95" s="175"/>
      <c r="J95" s="105">
        <f t="shared" si="3"/>
        <v>0</v>
      </c>
      <c r="K95" s="178">
        <f t="shared" si="4"/>
        <v>0</v>
      </c>
      <c r="L95" s="179"/>
      <c r="M95" s="6" t="e">
        <f>IF(J95="","",(K95/J95)/LOOKUP(RIGHT($D$2,3),定数!$A$6:$A$13,定数!$B$6:$B$13))</f>
        <v>#DIV/0!</v>
      </c>
      <c r="N95" s="105"/>
      <c r="O95" s="8"/>
      <c r="P95" s="175"/>
      <c r="Q95" s="175"/>
      <c r="R95" s="176" t="str">
        <f>IF(P95="","",T95*M95*LOOKUP(RIGHT($D$2,3),定数!$A$6:$A$13,定数!$B$6:$B$13))</f>
        <v/>
      </c>
      <c r="S95" s="176"/>
      <c r="T95" s="177" t="str">
        <f t="shared" si="5"/>
        <v/>
      </c>
      <c r="U95" s="17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row>
    <row r="96" spans="2:60" x14ac:dyDescent="0.2">
      <c r="B96" s="105">
        <v>88</v>
      </c>
      <c r="C96" s="174"/>
      <c r="D96" s="174"/>
      <c r="E96" s="105"/>
      <c r="F96" s="8"/>
      <c r="G96" s="105"/>
      <c r="H96" s="175"/>
      <c r="I96" s="175"/>
      <c r="J96" s="105">
        <f t="shared" si="3"/>
        <v>0</v>
      </c>
      <c r="K96" s="178">
        <f t="shared" si="4"/>
        <v>0</v>
      </c>
      <c r="L96" s="179"/>
      <c r="M96" s="6" t="e">
        <f>IF(J96="","",(K96/J96)/LOOKUP(RIGHT($D$2,3),定数!$A$6:$A$13,定数!$B$6:$B$13))</f>
        <v>#DIV/0!</v>
      </c>
      <c r="N96" s="105"/>
      <c r="O96" s="8"/>
      <c r="P96" s="175"/>
      <c r="Q96" s="175"/>
      <c r="R96" s="176" t="str">
        <f>IF(P96="","",T96*M96*LOOKUP(RIGHT($D$2,3),定数!$A$6:$A$13,定数!$B$6:$B$13))</f>
        <v/>
      </c>
      <c r="S96" s="176"/>
      <c r="T96" s="177" t="str">
        <f t="shared" si="5"/>
        <v/>
      </c>
      <c r="U96" s="17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row>
    <row r="97" spans="2:60" x14ac:dyDescent="0.2">
      <c r="B97" s="105">
        <v>89</v>
      </c>
      <c r="C97" s="174"/>
      <c r="D97" s="174"/>
      <c r="E97" s="105"/>
      <c r="F97" s="8"/>
      <c r="G97" s="105"/>
      <c r="H97" s="175"/>
      <c r="I97" s="175"/>
      <c r="J97" s="105">
        <f t="shared" si="3"/>
        <v>0</v>
      </c>
      <c r="K97" s="178">
        <f t="shared" si="4"/>
        <v>0</v>
      </c>
      <c r="L97" s="179"/>
      <c r="M97" s="6" t="e">
        <f>IF(J97="","",(K97/J97)/LOOKUP(RIGHT($D$2,3),定数!$A$6:$A$13,定数!$B$6:$B$13))</f>
        <v>#DIV/0!</v>
      </c>
      <c r="N97" s="105"/>
      <c r="O97" s="8"/>
      <c r="P97" s="175"/>
      <c r="Q97" s="175"/>
      <c r="R97" s="176" t="str">
        <f>IF(P97="","",T97*M97*LOOKUP(RIGHT($D$2,3),定数!$A$6:$A$13,定数!$B$6:$B$13))</f>
        <v/>
      </c>
      <c r="S97" s="176"/>
      <c r="T97" s="177" t="str">
        <f t="shared" si="5"/>
        <v/>
      </c>
      <c r="U97" s="17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row>
    <row r="98" spans="2:60" x14ac:dyDescent="0.2">
      <c r="B98" s="105">
        <v>90</v>
      </c>
      <c r="C98" s="174"/>
      <c r="D98" s="174"/>
      <c r="E98" s="105"/>
      <c r="F98" s="8"/>
      <c r="G98" s="105"/>
      <c r="H98" s="175"/>
      <c r="I98" s="175"/>
      <c r="J98" s="105">
        <f t="shared" si="3"/>
        <v>0</v>
      </c>
      <c r="K98" s="178">
        <f t="shared" si="4"/>
        <v>0</v>
      </c>
      <c r="L98" s="179"/>
      <c r="M98" s="6" t="e">
        <f>IF(J98="","",(K98/J98)/LOOKUP(RIGHT($D$2,3),定数!$A$6:$A$13,定数!$B$6:$B$13))</f>
        <v>#DIV/0!</v>
      </c>
      <c r="N98" s="105"/>
      <c r="O98" s="8"/>
      <c r="P98" s="175"/>
      <c r="Q98" s="175"/>
      <c r="R98" s="176" t="str">
        <f>IF(P98="","",T98*M98*LOOKUP(RIGHT($D$2,3),定数!$A$6:$A$13,定数!$B$6:$B$13))</f>
        <v/>
      </c>
      <c r="S98" s="176"/>
      <c r="T98" s="177" t="str">
        <f t="shared" si="5"/>
        <v/>
      </c>
      <c r="U98" s="17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row>
    <row r="99" spans="2:60" x14ac:dyDescent="0.2">
      <c r="B99" s="105">
        <v>91</v>
      </c>
      <c r="C99" s="174"/>
      <c r="D99" s="174"/>
      <c r="E99" s="105"/>
      <c r="F99" s="8"/>
      <c r="G99" s="105"/>
      <c r="H99" s="175"/>
      <c r="I99" s="175"/>
      <c r="J99" s="105">
        <f t="shared" si="3"/>
        <v>0</v>
      </c>
      <c r="K99" s="178">
        <f t="shared" si="4"/>
        <v>0</v>
      </c>
      <c r="L99" s="179"/>
      <c r="M99" s="6" t="e">
        <f>IF(J99="","",(K99/J99)/LOOKUP(RIGHT($D$2,3),定数!$A$6:$A$13,定数!$B$6:$B$13))</f>
        <v>#DIV/0!</v>
      </c>
      <c r="N99" s="105"/>
      <c r="O99" s="8"/>
      <c r="P99" s="175"/>
      <c r="Q99" s="175"/>
      <c r="R99" s="176" t="str">
        <f>IF(P99="","",T99*M99*LOOKUP(RIGHT($D$2,3),定数!$A$6:$A$13,定数!$B$6:$B$13))</f>
        <v/>
      </c>
      <c r="S99" s="176"/>
      <c r="T99" s="177" t="str">
        <f t="shared" si="5"/>
        <v/>
      </c>
      <c r="U99" s="17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row>
    <row r="100" spans="2:60" x14ac:dyDescent="0.2">
      <c r="B100" s="105">
        <v>92</v>
      </c>
      <c r="C100" s="174"/>
      <c r="D100" s="174"/>
      <c r="E100" s="105"/>
      <c r="F100" s="8"/>
      <c r="G100" s="105"/>
      <c r="H100" s="175"/>
      <c r="I100" s="175"/>
      <c r="J100" s="105">
        <f t="shared" si="3"/>
        <v>0</v>
      </c>
      <c r="K100" s="178">
        <f t="shared" si="4"/>
        <v>0</v>
      </c>
      <c r="L100" s="179"/>
      <c r="M100" s="6" t="e">
        <f>IF(J100="","",(K100/J100)/LOOKUP(RIGHT($D$2,3),定数!$A$6:$A$13,定数!$B$6:$B$13))</f>
        <v>#DIV/0!</v>
      </c>
      <c r="N100" s="105"/>
      <c r="O100" s="8"/>
      <c r="P100" s="175"/>
      <c r="Q100" s="175"/>
      <c r="R100" s="176" t="str">
        <f>IF(P100="","",T100*M100*LOOKUP(RIGHT($D$2,3),定数!$A$6:$A$13,定数!$B$6:$B$13))</f>
        <v/>
      </c>
      <c r="S100" s="176"/>
      <c r="T100" s="177" t="str">
        <f t="shared" si="5"/>
        <v/>
      </c>
      <c r="U100" s="17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row>
    <row r="101" spans="2:60" x14ac:dyDescent="0.2">
      <c r="B101" s="105">
        <v>93</v>
      </c>
      <c r="C101" s="174"/>
      <c r="D101" s="174"/>
      <c r="E101" s="105"/>
      <c r="F101" s="8"/>
      <c r="G101" s="105"/>
      <c r="H101" s="175"/>
      <c r="I101" s="175"/>
      <c r="J101" s="105">
        <f t="shared" si="3"/>
        <v>0</v>
      </c>
      <c r="K101" s="178">
        <f t="shared" si="4"/>
        <v>0</v>
      </c>
      <c r="L101" s="179"/>
      <c r="M101" s="6" t="e">
        <f>IF(J101="","",(K101/J101)/LOOKUP(RIGHT($D$2,3),定数!$A$6:$A$13,定数!$B$6:$B$13))</f>
        <v>#DIV/0!</v>
      </c>
      <c r="N101" s="105"/>
      <c r="O101" s="8"/>
      <c r="P101" s="175"/>
      <c r="Q101" s="175"/>
      <c r="R101" s="176" t="str">
        <f>IF(P101="","",T101*M101*LOOKUP(RIGHT($D$2,3),定数!$A$6:$A$13,定数!$B$6:$B$13))</f>
        <v/>
      </c>
      <c r="S101" s="176"/>
      <c r="T101" s="177" t="str">
        <f t="shared" si="5"/>
        <v/>
      </c>
      <c r="U101" s="17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row>
    <row r="102" spans="2:60" x14ac:dyDescent="0.2">
      <c r="B102" s="105">
        <v>94</v>
      </c>
      <c r="C102" s="174"/>
      <c r="D102" s="174"/>
      <c r="E102" s="105"/>
      <c r="F102" s="8"/>
      <c r="G102" s="105"/>
      <c r="H102" s="175"/>
      <c r="I102" s="175"/>
      <c r="J102" s="105">
        <f t="shared" si="3"/>
        <v>0</v>
      </c>
      <c r="K102" s="178">
        <f t="shared" si="4"/>
        <v>0</v>
      </c>
      <c r="L102" s="179"/>
      <c r="M102" s="6" t="e">
        <f>IF(J102="","",(K102/J102)/LOOKUP(RIGHT($D$2,3),定数!$A$6:$A$13,定数!$B$6:$B$13))</f>
        <v>#DIV/0!</v>
      </c>
      <c r="N102" s="105"/>
      <c r="O102" s="8"/>
      <c r="P102" s="175"/>
      <c r="Q102" s="175"/>
      <c r="R102" s="176" t="str">
        <f>IF(P102="","",T102*M102*LOOKUP(RIGHT($D$2,3),定数!$A$6:$A$13,定数!$B$6:$B$13))</f>
        <v/>
      </c>
      <c r="S102" s="176"/>
      <c r="T102" s="177" t="str">
        <f t="shared" si="5"/>
        <v/>
      </c>
      <c r="U102" s="17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row>
    <row r="103" spans="2:60" x14ac:dyDescent="0.2">
      <c r="B103" s="105">
        <v>95</v>
      </c>
      <c r="C103" s="174"/>
      <c r="D103" s="174"/>
      <c r="E103" s="105"/>
      <c r="F103" s="8"/>
      <c r="G103" s="105"/>
      <c r="H103" s="175"/>
      <c r="I103" s="175"/>
      <c r="J103" s="105">
        <f t="shared" si="3"/>
        <v>0</v>
      </c>
      <c r="K103" s="178">
        <f t="shared" si="4"/>
        <v>0</v>
      </c>
      <c r="L103" s="179"/>
      <c r="M103" s="6" t="e">
        <f>IF(J103="","",(K103/J103)/LOOKUP(RIGHT($D$2,3),定数!$A$6:$A$13,定数!$B$6:$B$13))</f>
        <v>#DIV/0!</v>
      </c>
      <c r="N103" s="105"/>
      <c r="O103" s="8"/>
      <c r="P103" s="175"/>
      <c r="Q103" s="175"/>
      <c r="R103" s="176" t="str">
        <f>IF(P103="","",T103*M103*LOOKUP(RIGHT($D$2,3),定数!$A$6:$A$13,定数!$B$6:$B$13))</f>
        <v/>
      </c>
      <c r="S103" s="176"/>
      <c r="T103" s="177" t="str">
        <f t="shared" si="5"/>
        <v/>
      </c>
      <c r="U103" s="17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row>
    <row r="104" spans="2:60" x14ac:dyDescent="0.2">
      <c r="B104" s="105">
        <v>96</v>
      </c>
      <c r="C104" s="174"/>
      <c r="D104" s="174"/>
      <c r="E104" s="105"/>
      <c r="F104" s="8"/>
      <c r="G104" s="105"/>
      <c r="H104" s="175"/>
      <c r="I104" s="175"/>
      <c r="J104" s="105">
        <f t="shared" si="3"/>
        <v>0</v>
      </c>
      <c r="K104" s="178">
        <f t="shared" si="4"/>
        <v>0</v>
      </c>
      <c r="L104" s="179"/>
      <c r="M104" s="6" t="e">
        <f>IF(J104="","",(K104/J104)/LOOKUP(RIGHT($D$2,3),定数!$A$6:$A$13,定数!$B$6:$B$13))</f>
        <v>#DIV/0!</v>
      </c>
      <c r="N104" s="105"/>
      <c r="O104" s="8"/>
      <c r="P104" s="175"/>
      <c r="Q104" s="175"/>
      <c r="R104" s="176" t="str">
        <f>IF(P104="","",T104*M104*LOOKUP(RIGHT($D$2,3),定数!$A$6:$A$13,定数!$B$6:$B$13))</f>
        <v/>
      </c>
      <c r="S104" s="176"/>
      <c r="T104" s="177" t="str">
        <f t="shared" si="5"/>
        <v/>
      </c>
      <c r="U104" s="17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row>
    <row r="105" spans="2:60" x14ac:dyDescent="0.2">
      <c r="B105" s="105">
        <v>97</v>
      </c>
      <c r="C105" s="174"/>
      <c r="D105" s="174"/>
      <c r="E105" s="105"/>
      <c r="F105" s="8"/>
      <c r="G105" s="105"/>
      <c r="H105" s="175"/>
      <c r="I105" s="175"/>
      <c r="J105" s="105">
        <f t="shared" si="3"/>
        <v>0</v>
      </c>
      <c r="K105" s="178">
        <f t="shared" si="4"/>
        <v>0</v>
      </c>
      <c r="L105" s="179"/>
      <c r="M105" s="6" t="e">
        <f>IF(J105="","",(K105/J105)/LOOKUP(RIGHT($D$2,3),定数!$A$6:$A$13,定数!$B$6:$B$13))</f>
        <v>#DIV/0!</v>
      </c>
      <c r="N105" s="105"/>
      <c r="O105" s="8"/>
      <c r="P105" s="175"/>
      <c r="Q105" s="175"/>
      <c r="R105" s="176" t="str">
        <f>IF(P105="","",T105*M105*LOOKUP(RIGHT($D$2,3),定数!$A$6:$A$13,定数!$B$6:$B$13))</f>
        <v/>
      </c>
      <c r="S105" s="176"/>
      <c r="T105" s="177" t="str">
        <f t="shared" si="5"/>
        <v/>
      </c>
      <c r="U105" s="17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row>
    <row r="106" spans="2:60" x14ac:dyDescent="0.2">
      <c r="B106" s="105">
        <v>98</v>
      </c>
      <c r="C106" s="174"/>
      <c r="D106" s="174"/>
      <c r="E106" s="105"/>
      <c r="F106" s="8"/>
      <c r="G106" s="105"/>
      <c r="H106" s="175"/>
      <c r="I106" s="175"/>
      <c r="J106" s="105">
        <f t="shared" si="3"/>
        <v>0</v>
      </c>
      <c r="K106" s="178">
        <f t="shared" si="4"/>
        <v>0</v>
      </c>
      <c r="L106" s="179"/>
      <c r="M106" s="6" t="e">
        <f>IF(J106="","",(K106/J106)/LOOKUP(RIGHT($D$2,3),定数!$A$6:$A$13,定数!$B$6:$B$13))</f>
        <v>#DIV/0!</v>
      </c>
      <c r="N106" s="105"/>
      <c r="O106" s="8"/>
      <c r="P106" s="175"/>
      <c r="Q106" s="175"/>
      <c r="R106" s="176" t="str">
        <f>IF(P106="","",T106*M106*LOOKUP(RIGHT($D$2,3),定数!$A$6:$A$13,定数!$B$6:$B$13))</f>
        <v/>
      </c>
      <c r="S106" s="176"/>
      <c r="T106" s="177" t="str">
        <f t="shared" si="5"/>
        <v/>
      </c>
      <c r="U106" s="17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row>
    <row r="107" spans="2:60" x14ac:dyDescent="0.2">
      <c r="B107" s="105">
        <v>99</v>
      </c>
      <c r="C107" s="174"/>
      <c r="D107" s="174"/>
      <c r="E107" s="105"/>
      <c r="F107" s="8"/>
      <c r="G107" s="105"/>
      <c r="H107" s="175"/>
      <c r="I107" s="175"/>
      <c r="J107" s="105">
        <f t="shared" si="3"/>
        <v>0</v>
      </c>
      <c r="K107" s="178">
        <f t="shared" si="4"/>
        <v>0</v>
      </c>
      <c r="L107" s="179"/>
      <c r="M107" s="6" t="e">
        <f>IF(J107="","",(K107/J107)/LOOKUP(RIGHT($D$2,3),定数!$A$6:$A$13,定数!$B$6:$B$13))</f>
        <v>#DIV/0!</v>
      </c>
      <c r="N107" s="105"/>
      <c r="O107" s="8"/>
      <c r="P107" s="175"/>
      <c r="Q107" s="175"/>
      <c r="R107" s="176" t="str">
        <f>IF(P107="","",T107*M107*LOOKUP(RIGHT($D$2,3),定数!$A$6:$A$13,定数!$B$6:$B$13))</f>
        <v/>
      </c>
      <c r="S107" s="176"/>
      <c r="T107" s="177" t="str">
        <f t="shared" si="5"/>
        <v/>
      </c>
      <c r="U107" s="17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row>
    <row r="108" spans="2:60" x14ac:dyDescent="0.2">
      <c r="B108" s="105">
        <v>100</v>
      </c>
      <c r="C108" s="174"/>
      <c r="D108" s="174"/>
      <c r="E108" s="105"/>
      <c r="F108" s="8"/>
      <c r="G108" s="105"/>
      <c r="H108" s="175"/>
      <c r="I108" s="175"/>
      <c r="J108" s="105">
        <f t="shared" si="3"/>
        <v>0</v>
      </c>
      <c r="K108" s="178">
        <f t="shared" si="4"/>
        <v>0</v>
      </c>
      <c r="L108" s="179"/>
      <c r="M108" s="6" t="e">
        <f>IF(J108="","",(K108/J108)/LOOKUP(RIGHT($D$2,3),定数!$A$6:$A$13,定数!$B$6:$B$13))</f>
        <v>#DIV/0!</v>
      </c>
      <c r="N108" s="105"/>
      <c r="O108" s="8"/>
      <c r="P108" s="175"/>
      <c r="Q108" s="175"/>
      <c r="R108" s="176" t="str">
        <f>IF(P108="","",T108*M108*LOOKUP(RIGHT($D$2,3),定数!$A$6:$A$13,定数!$B$6:$B$13))</f>
        <v/>
      </c>
      <c r="S108" s="176"/>
      <c r="T108" s="177" t="str">
        <f t="shared" si="5"/>
        <v/>
      </c>
      <c r="U108" s="17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row>
    <row r="109" spans="2:60" x14ac:dyDescent="0.2">
      <c r="B109" s="105">
        <v>101</v>
      </c>
      <c r="C109" s="174"/>
      <c r="D109" s="174"/>
      <c r="E109" s="105"/>
      <c r="F109" s="8"/>
      <c r="G109" s="105"/>
      <c r="H109" s="175"/>
      <c r="I109" s="175"/>
      <c r="J109" s="105">
        <f t="shared" si="3"/>
        <v>0</v>
      </c>
      <c r="K109" s="178">
        <f t="shared" si="4"/>
        <v>0</v>
      </c>
      <c r="L109" s="179"/>
      <c r="M109" s="6" t="e">
        <f>IF(J109="","",(K109/J109)/LOOKUP(RIGHT($D$2,3),定数!$A$6:$A$13,定数!$B$6:$B$13))</f>
        <v>#DIV/0!</v>
      </c>
      <c r="N109" s="105"/>
      <c r="O109" s="8"/>
      <c r="P109" s="175"/>
      <c r="Q109" s="175"/>
      <c r="R109" s="176" t="str">
        <f>IF(P109="","",T109*M109*LOOKUP(RIGHT($D$2,3),定数!$A$6:$A$13,定数!$B$6:$B$13))</f>
        <v/>
      </c>
      <c r="S109" s="176"/>
      <c r="T109" s="177" t="str">
        <f t="shared" si="5"/>
        <v/>
      </c>
      <c r="U109" s="177"/>
      <c r="V109" s="68"/>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row>
    <row r="110" spans="2:60" x14ac:dyDescent="0.2">
      <c r="B110" s="105">
        <v>102</v>
      </c>
      <c r="C110" s="174"/>
      <c r="D110" s="174"/>
      <c r="E110" s="105"/>
      <c r="F110" s="8"/>
      <c r="G110" s="105"/>
      <c r="H110" s="175"/>
      <c r="I110" s="175"/>
      <c r="J110" s="105">
        <f t="shared" si="3"/>
        <v>0</v>
      </c>
      <c r="K110" s="178">
        <f t="shared" si="4"/>
        <v>0</v>
      </c>
      <c r="L110" s="179"/>
      <c r="M110" s="6" t="e">
        <f>IF(J110="","",(K110/J110)/LOOKUP(RIGHT($D$2,3),定数!$A$6:$A$13,定数!$B$6:$B$13))</f>
        <v>#DIV/0!</v>
      </c>
      <c r="N110" s="105"/>
      <c r="O110" s="8"/>
      <c r="P110" s="175"/>
      <c r="Q110" s="175"/>
      <c r="R110" s="176" t="str">
        <f>IF(P110="","",T110*M110*LOOKUP(RIGHT($D$2,3),定数!$A$6:$A$13,定数!$B$6:$B$13))</f>
        <v/>
      </c>
      <c r="S110" s="176"/>
      <c r="T110" s="177" t="str">
        <f t="shared" si="5"/>
        <v/>
      </c>
      <c r="U110" s="177"/>
      <c r="V110" s="68"/>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row>
    <row r="111" spans="2:60" x14ac:dyDescent="0.2">
      <c r="B111" s="105">
        <v>103</v>
      </c>
      <c r="C111" s="174"/>
      <c r="D111" s="174"/>
      <c r="E111" s="105"/>
      <c r="F111" s="8"/>
      <c r="G111" s="105"/>
      <c r="H111" s="175"/>
      <c r="I111" s="175"/>
      <c r="J111" s="105">
        <f t="shared" si="3"/>
        <v>0</v>
      </c>
      <c r="K111" s="178">
        <f t="shared" si="4"/>
        <v>0</v>
      </c>
      <c r="L111" s="179"/>
      <c r="M111" s="6" t="e">
        <f>IF(J111="","",(K111/J111)/LOOKUP(RIGHT($D$2,3),定数!$A$6:$A$13,定数!$B$6:$B$13))</f>
        <v>#DIV/0!</v>
      </c>
      <c r="N111" s="105"/>
      <c r="O111" s="8"/>
      <c r="P111" s="175"/>
      <c r="Q111" s="175"/>
      <c r="R111" s="176" t="str">
        <f>IF(P111="","",T111*M111*LOOKUP(RIGHT($D$2,3),定数!$A$6:$A$13,定数!$B$6:$B$13))</f>
        <v/>
      </c>
      <c r="S111" s="176"/>
      <c r="T111" s="177" t="str">
        <f t="shared" si="5"/>
        <v/>
      </c>
      <c r="U111" s="177"/>
      <c r="V111" s="68"/>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row>
    <row r="112" spans="2:60" x14ac:dyDescent="0.2">
      <c r="B112" s="105">
        <v>104</v>
      </c>
      <c r="C112" s="174"/>
      <c r="D112" s="174"/>
      <c r="E112" s="105"/>
      <c r="F112" s="8"/>
      <c r="G112" s="105"/>
      <c r="H112" s="175"/>
      <c r="I112" s="175"/>
      <c r="J112" s="105">
        <f t="shared" si="3"/>
        <v>0</v>
      </c>
      <c r="K112" s="178">
        <f t="shared" si="4"/>
        <v>0</v>
      </c>
      <c r="L112" s="179"/>
      <c r="M112" s="6" t="e">
        <f>IF(J112="","",(K112/J112)/LOOKUP(RIGHT($D$2,3),定数!$A$6:$A$13,定数!$B$6:$B$13))</f>
        <v>#DIV/0!</v>
      </c>
      <c r="N112" s="105"/>
      <c r="O112" s="8"/>
      <c r="P112" s="175"/>
      <c r="Q112" s="175"/>
      <c r="R112" s="176" t="str">
        <f>IF(P112="","",T112*M112*LOOKUP(RIGHT($D$2,3),定数!$A$6:$A$13,定数!$B$6:$B$13))</f>
        <v/>
      </c>
      <c r="S112" s="176"/>
      <c r="T112" s="177" t="str">
        <f t="shared" si="5"/>
        <v/>
      </c>
      <c r="U112" s="177"/>
      <c r="V112" s="68"/>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row>
    <row r="113" spans="2:60" x14ac:dyDescent="0.2">
      <c r="B113" s="105">
        <v>105</v>
      </c>
      <c r="C113" s="174"/>
      <c r="D113" s="174"/>
      <c r="E113" s="105"/>
      <c r="F113" s="8"/>
      <c r="G113" s="105"/>
      <c r="H113" s="175"/>
      <c r="I113" s="175"/>
      <c r="J113" s="105">
        <f t="shared" si="3"/>
        <v>0</v>
      </c>
      <c r="K113" s="178">
        <f t="shared" si="4"/>
        <v>0</v>
      </c>
      <c r="L113" s="179"/>
      <c r="M113" s="6" t="e">
        <f>IF(J113="","",(K113/J113)/LOOKUP(RIGHT($D$2,3),定数!$A$6:$A$13,定数!$B$6:$B$13))</f>
        <v>#DIV/0!</v>
      </c>
      <c r="N113" s="105"/>
      <c r="O113" s="8"/>
      <c r="P113" s="175"/>
      <c r="Q113" s="175"/>
      <c r="R113" s="176" t="str">
        <f>IF(P113="","",T113*M113*LOOKUP(RIGHT($D$2,3),定数!$A$6:$A$13,定数!$B$6:$B$13))</f>
        <v/>
      </c>
      <c r="S113" s="176"/>
      <c r="T113" s="177" t="str">
        <f t="shared" si="5"/>
        <v/>
      </c>
      <c r="U113" s="177"/>
      <c r="V113" s="68"/>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row>
    <row r="114" spans="2:60" x14ac:dyDescent="0.2">
      <c r="B114" s="105">
        <v>106</v>
      </c>
      <c r="C114" s="174"/>
      <c r="D114" s="174"/>
      <c r="E114" s="105"/>
      <c r="F114" s="8"/>
      <c r="G114" s="105"/>
      <c r="H114" s="175"/>
      <c r="I114" s="175"/>
      <c r="J114" s="105">
        <f t="shared" si="3"/>
        <v>0</v>
      </c>
      <c r="K114" s="178">
        <f t="shared" si="4"/>
        <v>0</v>
      </c>
      <c r="L114" s="179"/>
      <c r="M114" s="6" t="e">
        <f>IF(J114="","",(K114/J114)/LOOKUP(RIGHT($D$2,3),定数!$A$6:$A$13,定数!$B$6:$B$13))</f>
        <v>#DIV/0!</v>
      </c>
      <c r="N114" s="105"/>
      <c r="O114" s="8"/>
      <c r="P114" s="175"/>
      <c r="Q114" s="175"/>
      <c r="R114" s="176" t="str">
        <f>IF(P114="","",T114*M114*LOOKUP(RIGHT($D$2,3),定数!$A$6:$A$13,定数!$B$6:$B$13))</f>
        <v/>
      </c>
      <c r="S114" s="176"/>
      <c r="T114" s="177" t="str">
        <f t="shared" si="5"/>
        <v/>
      </c>
      <c r="U114" s="177"/>
      <c r="V114" s="68"/>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row>
    <row r="115" spans="2:60" x14ac:dyDescent="0.2">
      <c r="B115" s="105">
        <v>107</v>
      </c>
      <c r="C115" s="174"/>
      <c r="D115" s="174"/>
      <c r="E115" s="105"/>
      <c r="F115" s="8"/>
      <c r="G115" s="105"/>
      <c r="H115" s="175"/>
      <c r="I115" s="175"/>
      <c r="J115" s="105">
        <f t="shared" si="3"/>
        <v>0</v>
      </c>
      <c r="K115" s="178">
        <f t="shared" si="4"/>
        <v>0</v>
      </c>
      <c r="L115" s="179"/>
      <c r="M115" s="6" t="e">
        <f>IF(J115="","",(K115/J115)/LOOKUP(RIGHT($D$2,3),定数!$A$6:$A$13,定数!$B$6:$B$13))</f>
        <v>#DIV/0!</v>
      </c>
      <c r="N115" s="105"/>
      <c r="O115" s="8"/>
      <c r="P115" s="175"/>
      <c r="Q115" s="175"/>
      <c r="R115" s="176" t="str">
        <f>IF(P115="","",T115*M115*LOOKUP(RIGHT($D$2,3),定数!$A$6:$A$13,定数!$B$6:$B$13))</f>
        <v/>
      </c>
      <c r="S115" s="176"/>
      <c r="T115" s="177" t="str">
        <f t="shared" si="5"/>
        <v/>
      </c>
      <c r="U115" s="177"/>
      <c r="V115" s="68"/>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row>
    <row r="116" spans="2:60" x14ac:dyDescent="0.2">
      <c r="B116" s="105">
        <v>108</v>
      </c>
      <c r="C116" s="174"/>
      <c r="D116" s="174"/>
      <c r="E116" s="105"/>
      <c r="F116" s="8"/>
      <c r="G116" s="105"/>
      <c r="H116" s="175"/>
      <c r="I116" s="175"/>
      <c r="J116" s="105">
        <f t="shared" si="3"/>
        <v>0</v>
      </c>
      <c r="K116" s="178">
        <f t="shared" si="4"/>
        <v>0</v>
      </c>
      <c r="L116" s="179"/>
      <c r="M116" s="6" t="e">
        <f>IF(J116="","",(K116/J116)/LOOKUP(RIGHT($D$2,3),定数!$A$6:$A$13,定数!$B$6:$B$13))</f>
        <v>#DIV/0!</v>
      </c>
      <c r="N116" s="105"/>
      <c r="O116" s="8"/>
      <c r="P116" s="175"/>
      <c r="Q116" s="175"/>
      <c r="R116" s="176" t="str">
        <f>IF(P116="","",T116*M116*LOOKUP(RIGHT($D$2,3),定数!$A$6:$A$13,定数!$B$6:$B$13))</f>
        <v/>
      </c>
      <c r="S116" s="176"/>
      <c r="T116" s="177" t="str">
        <f t="shared" si="5"/>
        <v/>
      </c>
      <c r="U116" s="177"/>
      <c r="V116" s="68"/>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row>
    <row r="117" spans="2:60" x14ac:dyDescent="0.2">
      <c r="B117" s="67"/>
      <c r="C117" s="67"/>
      <c r="D117" s="67"/>
      <c r="E117" s="67"/>
      <c r="F117" s="67"/>
      <c r="G117" s="67"/>
      <c r="H117" s="67"/>
      <c r="I117" s="67"/>
      <c r="J117" s="105">
        <f>(H117-P117)*10000</f>
        <v>0</v>
      </c>
      <c r="K117" s="67"/>
      <c r="L117" s="67"/>
      <c r="M117" s="67"/>
      <c r="N117" s="67"/>
      <c r="O117" s="67"/>
      <c r="P117" s="67"/>
      <c r="Q117" s="67"/>
      <c r="R117" s="67"/>
      <c r="S117" s="67"/>
      <c r="T117" s="67"/>
      <c r="U117" s="67"/>
      <c r="V117" s="68"/>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row>
    <row r="118" spans="2:60" x14ac:dyDescent="0.2">
      <c r="B118" s="67"/>
      <c r="C118" s="67"/>
      <c r="D118" s="67"/>
      <c r="E118" s="67"/>
      <c r="F118" s="67"/>
      <c r="G118" s="67"/>
      <c r="H118" s="67"/>
      <c r="I118" s="67"/>
      <c r="J118" s="67"/>
      <c r="K118" s="67"/>
      <c r="L118" s="67"/>
      <c r="M118" s="67"/>
      <c r="N118" s="67"/>
      <c r="O118" s="67"/>
      <c r="P118" s="67"/>
      <c r="Q118" s="67"/>
      <c r="R118" s="67"/>
      <c r="S118" s="67"/>
      <c r="T118" s="67"/>
      <c r="U118" s="67"/>
      <c r="V118" s="68"/>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row>
    <row r="119" spans="2:60" x14ac:dyDescent="0.2">
      <c r="B119" s="67"/>
      <c r="C119" s="67"/>
      <c r="D119" s="67"/>
      <c r="E119" s="67"/>
      <c r="F119" s="67"/>
      <c r="G119" s="67"/>
      <c r="H119" s="67"/>
      <c r="I119" s="67"/>
      <c r="J119" s="67"/>
      <c r="K119" s="67"/>
      <c r="L119" s="67"/>
      <c r="M119" s="67"/>
      <c r="N119" s="67"/>
      <c r="O119" s="67"/>
      <c r="P119" s="67"/>
      <c r="Q119" s="67"/>
      <c r="R119" s="67"/>
      <c r="S119" s="67"/>
      <c r="T119" s="67"/>
      <c r="U119" s="67"/>
      <c r="V119" s="68"/>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row>
    <row r="120" spans="2:60" x14ac:dyDescent="0.2">
      <c r="B120" s="67"/>
      <c r="C120" s="67"/>
      <c r="D120" s="67"/>
      <c r="E120" s="67"/>
      <c r="F120" s="67"/>
      <c r="G120" s="67"/>
      <c r="H120" s="67"/>
      <c r="I120" s="67"/>
      <c r="J120" s="67"/>
      <c r="K120" s="67"/>
      <c r="L120" s="67"/>
      <c r="M120" s="67"/>
      <c r="N120" s="67"/>
      <c r="O120" s="67"/>
      <c r="P120" s="67"/>
      <c r="Q120" s="67"/>
      <c r="R120" s="67"/>
      <c r="S120" s="67"/>
      <c r="T120" s="67"/>
      <c r="U120" s="67"/>
      <c r="V120" s="68"/>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row>
    <row r="121" spans="2:60" x14ac:dyDescent="0.2">
      <c r="B121" s="67"/>
      <c r="C121" s="67"/>
      <c r="D121" s="67"/>
      <c r="E121" s="67"/>
      <c r="F121" s="67"/>
      <c r="G121" s="67"/>
      <c r="H121" s="67"/>
      <c r="I121" s="67"/>
      <c r="J121" s="67"/>
      <c r="K121" s="67"/>
      <c r="L121" s="67"/>
      <c r="M121" s="67"/>
      <c r="N121" s="67"/>
      <c r="O121" s="67"/>
      <c r="P121" s="67"/>
      <c r="Q121" s="67"/>
      <c r="R121" s="67"/>
      <c r="S121" s="67"/>
      <c r="T121" s="67"/>
      <c r="U121" s="67"/>
      <c r="V121" s="68"/>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row>
    <row r="122" spans="2:60" x14ac:dyDescent="0.2">
      <c r="B122" s="67"/>
      <c r="C122" s="67"/>
      <c r="D122" s="67"/>
      <c r="E122" s="67"/>
      <c r="F122" s="67"/>
      <c r="G122" s="67"/>
      <c r="H122" s="67"/>
      <c r="I122" s="67"/>
      <c r="J122" s="67"/>
      <c r="K122" s="67"/>
      <c r="L122" s="67"/>
      <c r="M122" s="67"/>
      <c r="N122" s="67"/>
      <c r="O122" s="67"/>
      <c r="P122" s="67"/>
      <c r="Q122" s="67"/>
      <c r="R122" s="67"/>
      <c r="S122" s="67"/>
      <c r="T122" s="67"/>
      <c r="U122" s="67"/>
      <c r="V122" s="68"/>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row>
    <row r="123" spans="2:60" x14ac:dyDescent="0.2">
      <c r="B123" s="67"/>
      <c r="C123" s="67"/>
      <c r="D123" s="67"/>
      <c r="E123" s="67"/>
      <c r="F123" s="67"/>
      <c r="G123" s="67"/>
      <c r="H123" s="67"/>
      <c r="I123" s="67"/>
      <c r="J123" s="67"/>
      <c r="K123" s="67"/>
      <c r="L123" s="67"/>
      <c r="M123" s="67"/>
      <c r="N123" s="67"/>
      <c r="O123" s="67"/>
      <c r="P123" s="67"/>
      <c r="Q123" s="67"/>
      <c r="R123" s="67"/>
      <c r="S123" s="67"/>
      <c r="T123" s="67"/>
      <c r="U123" s="67"/>
      <c r="V123" s="68"/>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row>
    <row r="124" spans="2:60" x14ac:dyDescent="0.2">
      <c r="B124" s="67"/>
      <c r="C124" s="67"/>
      <c r="D124" s="67"/>
      <c r="E124" s="67"/>
      <c r="F124" s="67"/>
      <c r="G124" s="67"/>
      <c r="H124" s="67"/>
      <c r="I124" s="67"/>
      <c r="J124" s="67"/>
      <c r="K124" s="67"/>
      <c r="L124" s="67"/>
      <c r="M124" s="67"/>
      <c r="N124" s="67"/>
      <c r="O124" s="67"/>
      <c r="P124" s="67"/>
      <c r="Q124" s="67"/>
      <c r="R124" s="67"/>
      <c r="S124" s="67"/>
      <c r="T124" s="67"/>
      <c r="U124" s="67"/>
      <c r="V124" s="68"/>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row>
    <row r="125" spans="2:60" x14ac:dyDescent="0.2">
      <c r="B125" s="67"/>
      <c r="C125" s="67"/>
      <c r="D125" s="67"/>
      <c r="E125" s="67"/>
      <c r="F125" s="67"/>
      <c r="G125" s="67"/>
      <c r="H125" s="67"/>
      <c r="I125" s="67"/>
      <c r="J125" s="67"/>
      <c r="K125" s="67"/>
      <c r="L125" s="67"/>
      <c r="M125" s="67"/>
      <c r="N125" s="67"/>
      <c r="O125" s="67"/>
      <c r="P125" s="67"/>
      <c r="Q125" s="67"/>
      <c r="R125" s="67"/>
      <c r="S125" s="67"/>
      <c r="T125" s="67"/>
      <c r="U125" s="67"/>
      <c r="V125" s="68"/>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row>
    <row r="126" spans="2:60" x14ac:dyDescent="0.2">
      <c r="B126" s="67"/>
      <c r="C126" s="67"/>
      <c r="D126" s="67"/>
      <c r="E126" s="67"/>
      <c r="F126" s="67"/>
      <c r="G126" s="67"/>
      <c r="H126" s="67"/>
      <c r="I126" s="67"/>
      <c r="J126" s="67"/>
      <c r="K126" s="67"/>
      <c r="L126" s="67"/>
      <c r="M126" s="67"/>
      <c r="N126" s="67"/>
      <c r="O126" s="67"/>
      <c r="P126" s="67"/>
      <c r="Q126" s="67"/>
      <c r="R126" s="67"/>
      <c r="S126" s="67"/>
      <c r="T126" s="67"/>
      <c r="U126" s="67"/>
      <c r="V126" s="68"/>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row>
    <row r="127" spans="2:60" x14ac:dyDescent="0.2">
      <c r="B127" s="67"/>
      <c r="C127" s="67"/>
      <c r="D127" s="67"/>
      <c r="E127" s="67"/>
      <c r="F127" s="67"/>
      <c r="G127" s="67"/>
      <c r="H127" s="67"/>
      <c r="I127" s="67"/>
      <c r="J127" s="67"/>
      <c r="K127" s="67"/>
      <c r="L127" s="67"/>
      <c r="M127" s="67"/>
      <c r="N127" s="67"/>
      <c r="O127" s="67"/>
      <c r="P127" s="67"/>
      <c r="Q127" s="67"/>
      <c r="R127" s="67"/>
      <c r="S127" s="67"/>
      <c r="T127" s="67"/>
      <c r="U127" s="67"/>
      <c r="V127" s="68"/>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row>
    <row r="128" spans="2:60" x14ac:dyDescent="0.2">
      <c r="B128" s="67"/>
      <c r="C128" s="67"/>
      <c r="D128" s="67"/>
      <c r="E128" s="67"/>
      <c r="F128" s="67"/>
      <c r="G128" s="67"/>
      <c r="H128" s="67"/>
      <c r="I128" s="67"/>
      <c r="J128" s="67"/>
      <c r="K128" s="67"/>
      <c r="L128" s="67"/>
      <c r="M128" s="67"/>
      <c r="N128" s="67"/>
      <c r="O128" s="67"/>
      <c r="P128" s="67"/>
      <c r="Q128" s="67"/>
      <c r="R128" s="67"/>
      <c r="S128" s="67"/>
      <c r="T128" s="67"/>
      <c r="U128" s="67"/>
      <c r="V128" s="68"/>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row>
    <row r="129" spans="2:60" x14ac:dyDescent="0.2">
      <c r="B129" s="67"/>
      <c r="C129" s="67"/>
      <c r="D129" s="67"/>
      <c r="E129" s="67"/>
      <c r="F129" s="67"/>
      <c r="G129" s="67"/>
      <c r="H129" s="67"/>
      <c r="I129" s="67"/>
      <c r="J129" s="67"/>
      <c r="K129" s="67"/>
      <c r="L129" s="67"/>
      <c r="M129" s="67"/>
      <c r="N129" s="67"/>
      <c r="O129" s="67"/>
      <c r="P129" s="67"/>
      <c r="Q129" s="67"/>
      <c r="R129" s="67"/>
      <c r="S129" s="67"/>
      <c r="T129" s="67"/>
      <c r="U129" s="67"/>
      <c r="V129" s="68"/>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row>
    <row r="130" spans="2:60" x14ac:dyDescent="0.2">
      <c r="B130" s="67"/>
      <c r="C130" s="67"/>
      <c r="D130" s="67"/>
      <c r="E130" s="67"/>
      <c r="F130" s="67"/>
      <c r="G130" s="67"/>
      <c r="H130" s="67"/>
      <c r="I130" s="67"/>
      <c r="J130" s="67"/>
      <c r="K130" s="67"/>
      <c r="L130" s="67"/>
      <c r="M130" s="67"/>
      <c r="N130" s="67"/>
      <c r="O130" s="67"/>
      <c r="P130" s="67"/>
      <c r="Q130" s="67"/>
      <c r="R130" s="67"/>
      <c r="S130" s="67"/>
      <c r="T130" s="67"/>
      <c r="U130" s="67"/>
      <c r="V130" s="68"/>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row>
    <row r="131" spans="2:60" x14ac:dyDescent="0.2">
      <c r="B131" s="67"/>
      <c r="C131" s="67"/>
      <c r="D131" s="67"/>
      <c r="E131" s="67"/>
      <c r="F131" s="67"/>
      <c r="G131" s="67"/>
      <c r="H131" s="67"/>
      <c r="I131" s="67"/>
      <c r="J131" s="67"/>
      <c r="K131" s="67"/>
      <c r="L131" s="67"/>
      <c r="M131" s="67"/>
      <c r="N131" s="67"/>
      <c r="O131" s="67"/>
      <c r="P131" s="67"/>
      <c r="Q131" s="67"/>
      <c r="R131" s="67"/>
      <c r="S131" s="67"/>
      <c r="T131" s="67"/>
      <c r="U131" s="67"/>
      <c r="V131" s="68"/>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row>
    <row r="132" spans="2:60" x14ac:dyDescent="0.2">
      <c r="B132" s="67"/>
      <c r="C132" s="67"/>
      <c r="D132" s="67"/>
      <c r="E132" s="67"/>
      <c r="F132" s="67"/>
      <c r="G132" s="67"/>
      <c r="H132" s="67"/>
      <c r="I132" s="67"/>
      <c r="J132" s="67"/>
      <c r="K132" s="67"/>
      <c r="L132" s="67"/>
      <c r="M132" s="67"/>
      <c r="N132" s="67"/>
      <c r="O132" s="67"/>
      <c r="P132" s="67"/>
      <c r="Q132" s="67"/>
      <c r="R132" s="67"/>
      <c r="S132" s="67"/>
      <c r="T132" s="67"/>
      <c r="U132" s="67"/>
      <c r="V132" s="68"/>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row>
    <row r="133" spans="2:60" x14ac:dyDescent="0.2">
      <c r="B133" s="67"/>
      <c r="C133" s="67"/>
      <c r="D133" s="67"/>
      <c r="E133" s="67"/>
      <c r="F133" s="67"/>
      <c r="G133" s="67"/>
      <c r="H133" s="67"/>
      <c r="I133" s="67"/>
      <c r="J133" s="67"/>
      <c r="K133" s="67"/>
      <c r="L133" s="67"/>
      <c r="M133" s="67"/>
      <c r="N133" s="67"/>
      <c r="O133" s="67"/>
      <c r="P133" s="67"/>
      <c r="Q133" s="67"/>
      <c r="R133" s="67"/>
      <c r="S133" s="67"/>
      <c r="T133" s="67"/>
      <c r="U133" s="67"/>
      <c r="V133" s="68"/>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row>
    <row r="134" spans="2:60" x14ac:dyDescent="0.2">
      <c r="B134" s="67"/>
      <c r="C134" s="67"/>
      <c r="D134" s="67"/>
      <c r="E134" s="67"/>
      <c r="F134" s="67"/>
      <c r="G134" s="67"/>
      <c r="H134" s="67"/>
      <c r="I134" s="67"/>
      <c r="J134" s="67"/>
      <c r="K134" s="67"/>
      <c r="L134" s="67"/>
      <c r="M134" s="67"/>
      <c r="N134" s="67"/>
      <c r="O134" s="67"/>
      <c r="P134" s="67"/>
      <c r="Q134" s="67"/>
      <c r="R134" s="67"/>
      <c r="S134" s="67"/>
      <c r="T134" s="67"/>
      <c r="U134" s="67"/>
      <c r="V134" s="68"/>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row>
    <row r="135" spans="2:60" x14ac:dyDescent="0.2">
      <c r="B135" s="67"/>
      <c r="C135" s="67"/>
      <c r="D135" s="67"/>
      <c r="E135" s="67"/>
      <c r="F135" s="67"/>
      <c r="G135" s="67"/>
      <c r="H135" s="67"/>
      <c r="I135" s="67"/>
      <c r="J135" s="67"/>
      <c r="K135" s="67"/>
      <c r="L135" s="67"/>
      <c r="M135" s="67"/>
      <c r="N135" s="67"/>
      <c r="O135" s="67"/>
      <c r="P135" s="67"/>
      <c r="Q135" s="67"/>
      <c r="R135" s="67"/>
      <c r="S135" s="67"/>
      <c r="T135" s="67"/>
      <c r="U135" s="67"/>
      <c r="V135" s="68"/>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row>
    <row r="136" spans="2:60" x14ac:dyDescent="0.2">
      <c r="B136" s="67"/>
      <c r="C136" s="67"/>
      <c r="D136" s="67"/>
      <c r="E136" s="67"/>
      <c r="F136" s="67"/>
      <c r="G136" s="67"/>
      <c r="H136" s="67"/>
      <c r="I136" s="67"/>
      <c r="J136" s="67"/>
      <c r="K136" s="67"/>
      <c r="L136" s="67"/>
      <c r="M136" s="67"/>
      <c r="N136" s="67"/>
      <c r="O136" s="67"/>
      <c r="P136" s="67"/>
      <c r="Q136" s="67"/>
      <c r="R136" s="67"/>
      <c r="S136" s="67"/>
      <c r="T136" s="67"/>
      <c r="U136" s="67"/>
      <c r="V136" s="68"/>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row>
    <row r="137" spans="2:60" x14ac:dyDescent="0.2">
      <c r="B137" s="67"/>
      <c r="C137" s="67"/>
      <c r="D137" s="67"/>
      <c r="E137" s="67"/>
      <c r="F137" s="67"/>
      <c r="G137" s="67"/>
      <c r="H137" s="67"/>
      <c r="I137" s="67"/>
      <c r="J137" s="67"/>
      <c r="K137" s="67"/>
      <c r="L137" s="67"/>
      <c r="M137" s="67"/>
      <c r="N137" s="67"/>
      <c r="O137" s="67"/>
      <c r="P137" s="67"/>
      <c r="Q137" s="67"/>
      <c r="R137" s="67"/>
      <c r="S137" s="67"/>
      <c r="T137" s="67"/>
      <c r="U137" s="67"/>
      <c r="V137" s="68"/>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row>
    <row r="138" spans="2:60" x14ac:dyDescent="0.2">
      <c r="B138" s="67"/>
      <c r="C138" s="67"/>
      <c r="D138" s="67"/>
      <c r="E138" s="67"/>
      <c r="F138" s="67"/>
      <c r="G138" s="67"/>
      <c r="H138" s="67"/>
      <c r="I138" s="67"/>
      <c r="J138" s="67"/>
      <c r="K138" s="67"/>
      <c r="L138" s="67"/>
      <c r="M138" s="67"/>
      <c r="N138" s="67"/>
      <c r="O138" s="67"/>
      <c r="P138" s="67"/>
      <c r="Q138" s="67"/>
      <c r="R138" s="67"/>
      <c r="S138" s="67"/>
      <c r="T138" s="67"/>
      <c r="U138" s="67"/>
      <c r="V138" s="68"/>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row>
    <row r="139" spans="2:60" x14ac:dyDescent="0.2">
      <c r="B139" s="67"/>
      <c r="C139" s="67"/>
      <c r="D139" s="67"/>
      <c r="E139" s="67"/>
      <c r="F139" s="67"/>
      <c r="G139" s="67"/>
      <c r="H139" s="67"/>
      <c r="I139" s="67"/>
      <c r="J139" s="67"/>
      <c r="K139" s="67"/>
      <c r="L139" s="67"/>
      <c r="M139" s="67"/>
      <c r="N139" s="67"/>
      <c r="O139" s="67"/>
      <c r="P139" s="67"/>
      <c r="Q139" s="67"/>
      <c r="R139" s="67"/>
      <c r="S139" s="67"/>
      <c r="T139" s="67"/>
      <c r="U139" s="67"/>
      <c r="V139" s="68"/>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row>
    <row r="140" spans="2:60" x14ac:dyDescent="0.2">
      <c r="B140" s="67"/>
      <c r="C140" s="67"/>
      <c r="D140" s="67"/>
      <c r="E140" s="67"/>
      <c r="F140" s="67"/>
      <c r="G140" s="67"/>
      <c r="H140" s="67"/>
      <c r="I140" s="67"/>
      <c r="J140" s="67"/>
      <c r="K140" s="67"/>
      <c r="L140" s="67"/>
      <c r="M140" s="67"/>
      <c r="N140" s="67"/>
      <c r="O140" s="67"/>
      <c r="P140" s="67"/>
      <c r="Q140" s="67"/>
      <c r="R140" s="67"/>
      <c r="S140" s="67"/>
      <c r="T140" s="67"/>
      <c r="U140" s="67"/>
      <c r="V140" s="68"/>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row>
    <row r="141" spans="2:60" x14ac:dyDescent="0.2">
      <c r="B141" s="67"/>
      <c r="C141" s="67"/>
      <c r="D141" s="67"/>
      <c r="E141" s="67"/>
      <c r="F141" s="67"/>
      <c r="G141" s="67"/>
      <c r="H141" s="67"/>
      <c r="I141" s="67"/>
      <c r="J141" s="67"/>
      <c r="K141" s="67"/>
      <c r="L141" s="67"/>
      <c r="M141" s="67"/>
      <c r="N141" s="67"/>
      <c r="O141" s="67"/>
      <c r="P141" s="67"/>
      <c r="Q141" s="67"/>
      <c r="R141" s="67"/>
      <c r="S141" s="67"/>
      <c r="T141" s="67"/>
      <c r="U141" s="67"/>
      <c r="V141" s="68"/>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row>
    <row r="142" spans="2:60" x14ac:dyDescent="0.2">
      <c r="B142" s="67"/>
      <c r="C142" s="67"/>
      <c r="D142" s="67"/>
      <c r="E142" s="67"/>
      <c r="F142" s="67"/>
      <c r="G142" s="67"/>
      <c r="H142" s="67"/>
      <c r="I142" s="67"/>
      <c r="J142" s="67"/>
      <c r="K142" s="67"/>
      <c r="L142" s="67"/>
      <c r="M142" s="67"/>
      <c r="N142" s="67"/>
      <c r="O142" s="67"/>
      <c r="P142" s="67"/>
      <c r="Q142" s="67"/>
      <c r="R142" s="67"/>
      <c r="S142" s="67"/>
      <c r="T142" s="67"/>
      <c r="U142" s="67"/>
      <c r="V142" s="68"/>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row>
    <row r="143" spans="2:60" x14ac:dyDescent="0.2">
      <c r="B143" s="67"/>
      <c r="C143" s="67"/>
      <c r="D143" s="67"/>
      <c r="E143" s="67"/>
      <c r="F143" s="67"/>
      <c r="G143" s="67"/>
      <c r="H143" s="67"/>
      <c r="I143" s="67"/>
      <c r="J143" s="67"/>
      <c r="K143" s="67"/>
      <c r="L143" s="67"/>
      <c r="M143" s="67"/>
      <c r="N143" s="67"/>
      <c r="O143" s="67"/>
      <c r="P143" s="67"/>
      <c r="Q143" s="67"/>
      <c r="R143" s="67"/>
      <c r="S143" s="67"/>
      <c r="T143" s="67"/>
      <c r="U143" s="67"/>
      <c r="V143" s="68"/>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row>
    <row r="144" spans="2:60" x14ac:dyDescent="0.2">
      <c r="B144" s="67"/>
      <c r="C144" s="67"/>
      <c r="D144" s="67"/>
      <c r="E144" s="67"/>
      <c r="F144" s="67"/>
      <c r="G144" s="67"/>
      <c r="H144" s="67"/>
      <c r="I144" s="67"/>
      <c r="J144" s="67"/>
      <c r="K144" s="67"/>
      <c r="L144" s="67"/>
      <c r="M144" s="67"/>
      <c r="N144" s="67"/>
      <c r="O144" s="67"/>
      <c r="P144" s="67"/>
      <c r="Q144" s="67"/>
      <c r="R144" s="67"/>
      <c r="S144" s="67"/>
      <c r="T144" s="67"/>
      <c r="U144" s="67"/>
      <c r="V144" s="68"/>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row>
    <row r="145" spans="2:60" x14ac:dyDescent="0.2">
      <c r="B145" s="67"/>
      <c r="C145" s="67"/>
      <c r="D145" s="67"/>
      <c r="E145" s="67"/>
      <c r="F145" s="67"/>
      <c r="G145" s="67"/>
      <c r="H145" s="67"/>
      <c r="I145" s="67"/>
      <c r="J145" s="67"/>
      <c r="K145" s="67"/>
      <c r="L145" s="67"/>
      <c r="M145" s="67"/>
      <c r="N145" s="67"/>
      <c r="O145" s="67"/>
      <c r="P145" s="67"/>
      <c r="Q145" s="67"/>
      <c r="R145" s="67"/>
      <c r="S145" s="67"/>
      <c r="T145" s="67"/>
      <c r="U145" s="67"/>
      <c r="V145" s="68"/>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row>
    <row r="146" spans="2:60" x14ac:dyDescent="0.2">
      <c r="B146" s="67"/>
      <c r="C146" s="67"/>
      <c r="D146" s="67"/>
      <c r="E146" s="67"/>
      <c r="F146" s="67"/>
      <c r="G146" s="67"/>
      <c r="H146" s="67"/>
      <c r="I146" s="67"/>
      <c r="J146" s="67"/>
      <c r="K146" s="67"/>
      <c r="L146" s="67"/>
      <c r="M146" s="67"/>
      <c r="N146" s="67"/>
      <c r="O146" s="67"/>
      <c r="P146" s="67"/>
      <c r="Q146" s="67"/>
      <c r="R146" s="67"/>
      <c r="S146" s="67"/>
      <c r="T146" s="67"/>
      <c r="U146" s="67"/>
      <c r="V146" s="68"/>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row>
    <row r="147" spans="2:60" x14ac:dyDescent="0.2">
      <c r="B147" s="67"/>
      <c r="C147" s="67"/>
      <c r="D147" s="67"/>
      <c r="E147" s="67"/>
      <c r="F147" s="67"/>
      <c r="G147" s="67"/>
      <c r="H147" s="67"/>
      <c r="I147" s="67"/>
      <c r="J147" s="67"/>
      <c r="K147" s="67"/>
      <c r="L147" s="67"/>
      <c r="M147" s="67"/>
      <c r="N147" s="67"/>
      <c r="O147" s="67"/>
      <c r="P147" s="67"/>
      <c r="Q147" s="67"/>
      <c r="R147" s="67"/>
      <c r="S147" s="67"/>
      <c r="T147" s="67"/>
      <c r="U147" s="67"/>
      <c r="V147" s="68"/>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row>
    <row r="148" spans="2:60" x14ac:dyDescent="0.2">
      <c r="B148" s="67"/>
      <c r="C148" s="67"/>
      <c r="D148" s="67"/>
      <c r="E148" s="67"/>
      <c r="F148" s="67"/>
      <c r="G148" s="67"/>
      <c r="H148" s="67"/>
      <c r="I148" s="67"/>
      <c r="J148" s="67"/>
      <c r="K148" s="67"/>
      <c r="L148" s="67"/>
      <c r="M148" s="67"/>
      <c r="N148" s="67"/>
      <c r="O148" s="67"/>
      <c r="P148" s="67"/>
      <c r="Q148" s="67"/>
      <c r="R148" s="67"/>
      <c r="S148" s="67"/>
      <c r="T148" s="67"/>
      <c r="U148" s="67"/>
      <c r="V148" s="68"/>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row>
    <row r="149" spans="2:60" x14ac:dyDescent="0.2">
      <c r="B149" s="67"/>
      <c r="C149" s="67"/>
      <c r="D149" s="67"/>
      <c r="E149" s="67"/>
      <c r="F149" s="67"/>
      <c r="G149" s="67"/>
      <c r="H149" s="67"/>
      <c r="I149" s="67"/>
      <c r="J149" s="67"/>
      <c r="K149" s="67"/>
      <c r="L149" s="67"/>
      <c r="M149" s="67"/>
      <c r="N149" s="67"/>
      <c r="O149" s="67"/>
      <c r="P149" s="67"/>
      <c r="Q149" s="67"/>
      <c r="R149" s="67"/>
      <c r="S149" s="67"/>
      <c r="T149" s="67"/>
      <c r="U149" s="67"/>
      <c r="V149" s="68"/>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row>
    <row r="150" spans="2:60" x14ac:dyDescent="0.2">
      <c r="B150" s="67"/>
      <c r="C150" s="67"/>
      <c r="D150" s="67"/>
      <c r="E150" s="67"/>
      <c r="F150" s="67"/>
      <c r="G150" s="67"/>
      <c r="H150" s="67"/>
      <c r="I150" s="67"/>
      <c r="J150" s="67"/>
      <c r="K150" s="67"/>
      <c r="L150" s="67"/>
      <c r="M150" s="67"/>
      <c r="N150" s="67"/>
      <c r="O150" s="67"/>
      <c r="P150" s="67"/>
      <c r="Q150" s="67"/>
      <c r="R150" s="67"/>
      <c r="S150" s="67"/>
      <c r="T150" s="67"/>
      <c r="U150" s="67"/>
      <c r="V150" s="68"/>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row>
    <row r="151" spans="2:60" x14ac:dyDescent="0.2">
      <c r="B151" s="67"/>
      <c r="C151" s="67"/>
      <c r="D151" s="67"/>
      <c r="E151" s="67"/>
      <c r="F151" s="67"/>
      <c r="G151" s="67"/>
      <c r="H151" s="67"/>
      <c r="I151" s="67"/>
      <c r="J151" s="67"/>
      <c r="K151" s="67"/>
      <c r="L151" s="67"/>
      <c r="M151" s="67"/>
      <c r="N151" s="67"/>
      <c r="O151" s="67"/>
      <c r="P151" s="67"/>
      <c r="Q151" s="67"/>
      <c r="R151" s="67"/>
      <c r="S151" s="67"/>
      <c r="T151" s="67"/>
      <c r="U151" s="67"/>
      <c r="V151" s="68"/>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row>
    <row r="152" spans="2:60" x14ac:dyDescent="0.2">
      <c r="B152" s="67"/>
      <c r="C152" s="67"/>
      <c r="D152" s="67"/>
      <c r="E152" s="67"/>
      <c r="F152" s="67"/>
      <c r="G152" s="67"/>
      <c r="H152" s="67"/>
      <c r="I152" s="67"/>
      <c r="J152" s="67"/>
      <c r="K152" s="67"/>
      <c r="L152" s="67"/>
      <c r="M152" s="67"/>
      <c r="N152" s="67"/>
      <c r="O152" s="67"/>
      <c r="P152" s="67"/>
      <c r="Q152" s="67"/>
      <c r="R152" s="67"/>
      <c r="S152" s="67"/>
      <c r="T152" s="67"/>
      <c r="U152" s="67"/>
      <c r="V152" s="68"/>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row>
    <row r="153" spans="2:60" x14ac:dyDescent="0.2">
      <c r="B153" s="67"/>
      <c r="C153" s="67"/>
      <c r="D153" s="67"/>
      <c r="E153" s="67"/>
      <c r="F153" s="67"/>
      <c r="G153" s="67"/>
      <c r="H153" s="67"/>
      <c r="I153" s="67"/>
      <c r="J153" s="67"/>
      <c r="K153" s="67"/>
      <c r="L153" s="67"/>
      <c r="M153" s="67"/>
      <c r="N153" s="67"/>
      <c r="O153" s="67"/>
      <c r="P153" s="67"/>
      <c r="Q153" s="67"/>
      <c r="R153" s="67"/>
      <c r="S153" s="67"/>
      <c r="T153" s="67"/>
      <c r="U153" s="67"/>
      <c r="V153" s="68"/>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row>
    <row r="154" spans="2:60" x14ac:dyDescent="0.2">
      <c r="B154" s="67"/>
      <c r="C154" s="67"/>
      <c r="D154" s="67"/>
      <c r="E154" s="67"/>
      <c r="F154" s="67"/>
      <c r="G154" s="67"/>
      <c r="H154" s="67"/>
      <c r="I154" s="67"/>
      <c r="J154" s="67"/>
      <c r="K154" s="67"/>
      <c r="L154" s="67"/>
      <c r="M154" s="67"/>
      <c r="N154" s="67"/>
      <c r="O154" s="67"/>
      <c r="P154" s="67"/>
      <c r="Q154" s="67"/>
      <c r="R154" s="67"/>
      <c r="S154" s="67"/>
      <c r="T154" s="67"/>
      <c r="U154" s="67"/>
      <c r="V154" s="68"/>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row>
    <row r="155" spans="2:60" x14ac:dyDescent="0.2">
      <c r="B155" s="67"/>
      <c r="C155" s="67"/>
      <c r="D155" s="67"/>
      <c r="E155" s="67"/>
      <c r="F155" s="67"/>
      <c r="G155" s="67"/>
      <c r="H155" s="67"/>
      <c r="I155" s="67"/>
      <c r="J155" s="67"/>
      <c r="K155" s="67"/>
      <c r="L155" s="67"/>
      <c r="M155" s="67"/>
      <c r="N155" s="67"/>
      <c r="O155" s="67"/>
      <c r="P155" s="67"/>
      <c r="Q155" s="67"/>
      <c r="R155" s="67"/>
      <c r="S155" s="67"/>
      <c r="T155" s="67"/>
      <c r="U155" s="67"/>
      <c r="V155" s="68"/>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row>
    <row r="156" spans="2:60" x14ac:dyDescent="0.2">
      <c r="B156" s="67"/>
      <c r="C156" s="67"/>
      <c r="D156" s="67"/>
      <c r="E156" s="67"/>
      <c r="F156" s="67"/>
      <c r="G156" s="67"/>
      <c r="H156" s="67"/>
      <c r="I156" s="67"/>
      <c r="J156" s="67"/>
      <c r="K156" s="67"/>
      <c r="L156" s="67"/>
      <c r="M156" s="67"/>
      <c r="N156" s="67"/>
      <c r="O156" s="67"/>
      <c r="P156" s="67"/>
      <c r="Q156" s="67"/>
      <c r="R156" s="67"/>
      <c r="S156" s="67"/>
      <c r="T156" s="67"/>
      <c r="U156" s="67"/>
      <c r="V156" s="68"/>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row>
    <row r="157" spans="2:60" x14ac:dyDescent="0.2">
      <c r="B157" s="67"/>
      <c r="C157" s="67"/>
      <c r="D157" s="67"/>
      <c r="E157" s="67"/>
      <c r="F157" s="67"/>
      <c r="G157" s="67"/>
      <c r="H157" s="67"/>
      <c r="I157" s="67"/>
      <c r="J157" s="67"/>
      <c r="K157" s="67"/>
      <c r="L157" s="67"/>
      <c r="M157" s="67"/>
      <c r="N157" s="67"/>
      <c r="O157" s="67"/>
      <c r="P157" s="67"/>
      <c r="Q157" s="67"/>
      <c r="R157" s="67"/>
      <c r="S157" s="67"/>
      <c r="T157" s="67"/>
      <c r="U157" s="67"/>
      <c r="V157" s="68"/>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row>
    <row r="158" spans="2:60" x14ac:dyDescent="0.2">
      <c r="B158" s="67"/>
      <c r="C158" s="67"/>
      <c r="D158" s="67"/>
      <c r="E158" s="67"/>
      <c r="F158" s="67"/>
      <c r="G158" s="67"/>
      <c r="H158" s="67"/>
      <c r="I158" s="67"/>
      <c r="J158" s="67"/>
      <c r="K158" s="67"/>
      <c r="L158" s="67"/>
      <c r="M158" s="67"/>
      <c r="N158" s="67"/>
      <c r="O158" s="67"/>
      <c r="P158" s="67"/>
      <c r="Q158" s="67"/>
      <c r="R158" s="67"/>
      <c r="S158" s="67"/>
      <c r="T158" s="67"/>
      <c r="U158" s="67"/>
      <c r="V158" s="68"/>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row>
    <row r="159" spans="2:60" x14ac:dyDescent="0.2">
      <c r="B159" s="67"/>
      <c r="C159" s="67"/>
      <c r="D159" s="67"/>
      <c r="E159" s="67"/>
      <c r="F159" s="67"/>
      <c r="G159" s="67"/>
      <c r="H159" s="67"/>
      <c r="I159" s="67"/>
      <c r="J159" s="67"/>
      <c r="K159" s="67"/>
      <c r="L159" s="67"/>
      <c r="M159" s="67"/>
      <c r="N159" s="67"/>
      <c r="O159" s="67"/>
      <c r="P159" s="67"/>
      <c r="Q159" s="67"/>
      <c r="R159" s="67"/>
      <c r="S159" s="67"/>
      <c r="T159" s="67"/>
      <c r="U159" s="67"/>
      <c r="V159" s="68"/>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row>
    <row r="160" spans="2:60" x14ac:dyDescent="0.2">
      <c r="B160" s="67"/>
      <c r="C160" s="67"/>
      <c r="D160" s="67"/>
      <c r="E160" s="67"/>
      <c r="F160" s="67"/>
      <c r="G160" s="67"/>
      <c r="H160" s="67"/>
      <c r="I160" s="67"/>
      <c r="J160" s="67"/>
      <c r="K160" s="67"/>
      <c r="L160" s="67"/>
      <c r="M160" s="67"/>
      <c r="N160" s="67"/>
      <c r="O160" s="67"/>
      <c r="P160" s="67"/>
      <c r="Q160" s="67"/>
      <c r="R160" s="67"/>
      <c r="S160" s="67"/>
      <c r="T160" s="67"/>
      <c r="U160" s="67"/>
      <c r="V160" s="68"/>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row>
    <row r="161" spans="2:60" x14ac:dyDescent="0.2">
      <c r="B161" s="67"/>
      <c r="C161" s="67"/>
      <c r="D161" s="67"/>
      <c r="E161" s="67"/>
      <c r="F161" s="67"/>
      <c r="G161" s="67"/>
      <c r="H161" s="67"/>
      <c r="I161" s="67"/>
      <c r="J161" s="67"/>
      <c r="K161" s="67"/>
      <c r="L161" s="67"/>
      <c r="M161" s="67"/>
      <c r="N161" s="67"/>
      <c r="O161" s="67"/>
      <c r="P161" s="67"/>
      <c r="Q161" s="67"/>
      <c r="R161" s="67"/>
      <c r="S161" s="67"/>
      <c r="T161" s="67"/>
      <c r="U161" s="67"/>
      <c r="V161" s="68"/>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row>
    <row r="162" spans="2:60" x14ac:dyDescent="0.2">
      <c r="B162" s="67"/>
      <c r="C162" s="67"/>
      <c r="D162" s="67"/>
      <c r="E162" s="67"/>
      <c r="F162" s="67"/>
      <c r="G162" s="67"/>
      <c r="H162" s="67"/>
      <c r="I162" s="67"/>
      <c r="J162" s="67"/>
      <c r="K162" s="67"/>
      <c r="L162" s="67"/>
      <c r="M162" s="67"/>
      <c r="N162" s="67"/>
      <c r="O162" s="67"/>
      <c r="P162" s="67"/>
      <c r="Q162" s="67"/>
      <c r="R162" s="67"/>
      <c r="S162" s="67"/>
      <c r="T162" s="67"/>
      <c r="U162" s="67"/>
      <c r="V162" s="68"/>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row>
    <row r="163" spans="2:60" x14ac:dyDescent="0.2">
      <c r="B163" s="67"/>
      <c r="C163" s="67"/>
      <c r="D163" s="67"/>
      <c r="E163" s="67"/>
      <c r="F163" s="67"/>
      <c r="G163" s="67"/>
      <c r="H163" s="67"/>
      <c r="I163" s="67"/>
      <c r="J163" s="67"/>
      <c r="K163" s="67"/>
      <c r="L163" s="67"/>
      <c r="M163" s="67"/>
      <c r="N163" s="67"/>
      <c r="O163" s="67"/>
      <c r="P163" s="67"/>
      <c r="Q163" s="67"/>
      <c r="R163" s="67"/>
      <c r="S163" s="67"/>
      <c r="T163" s="67"/>
      <c r="U163" s="67"/>
      <c r="V163" s="68"/>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row>
    <row r="164" spans="2:60" x14ac:dyDescent="0.2">
      <c r="B164" s="67"/>
      <c r="C164" s="67"/>
      <c r="D164" s="67"/>
      <c r="E164" s="67"/>
      <c r="F164" s="67"/>
      <c r="G164" s="67"/>
      <c r="H164" s="67"/>
      <c r="I164" s="67"/>
      <c r="J164" s="67"/>
      <c r="K164" s="67"/>
      <c r="L164" s="67"/>
      <c r="M164" s="67"/>
      <c r="N164" s="67"/>
      <c r="O164" s="67"/>
      <c r="P164" s="67"/>
      <c r="Q164" s="67"/>
      <c r="R164" s="67"/>
      <c r="S164" s="67"/>
      <c r="T164" s="67"/>
      <c r="U164" s="67"/>
      <c r="V164" s="68"/>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row>
    <row r="165" spans="2:60" x14ac:dyDescent="0.2">
      <c r="B165" s="67"/>
      <c r="C165" s="67"/>
      <c r="D165" s="67"/>
      <c r="E165" s="67"/>
      <c r="F165" s="67"/>
      <c r="G165" s="67"/>
      <c r="H165" s="67"/>
      <c r="I165" s="67"/>
      <c r="J165" s="67"/>
      <c r="K165" s="67"/>
      <c r="L165" s="67"/>
      <c r="M165" s="67"/>
      <c r="N165" s="67"/>
      <c r="O165" s="67"/>
      <c r="P165" s="67"/>
      <c r="Q165" s="67"/>
      <c r="R165" s="67"/>
      <c r="S165" s="67"/>
      <c r="T165" s="67"/>
      <c r="U165" s="67"/>
      <c r="V165" s="68"/>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row>
    <row r="166" spans="2:60" x14ac:dyDescent="0.2">
      <c r="B166" s="67"/>
      <c r="C166" s="67"/>
      <c r="D166" s="67"/>
      <c r="E166" s="67"/>
      <c r="F166" s="67"/>
      <c r="G166" s="67"/>
      <c r="H166" s="67"/>
      <c r="I166" s="67"/>
      <c r="J166" s="67"/>
      <c r="K166" s="67"/>
      <c r="L166" s="67"/>
      <c r="M166" s="67"/>
      <c r="N166" s="67"/>
      <c r="O166" s="67"/>
      <c r="P166" s="67"/>
      <c r="Q166" s="67"/>
      <c r="R166" s="67"/>
      <c r="S166" s="67"/>
      <c r="T166" s="67"/>
      <c r="U166" s="67"/>
      <c r="V166" s="68"/>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row>
    <row r="167" spans="2:60" x14ac:dyDescent="0.2">
      <c r="B167" s="67"/>
      <c r="C167" s="67"/>
      <c r="D167" s="67"/>
      <c r="E167" s="67"/>
      <c r="F167" s="67"/>
      <c r="G167" s="67"/>
      <c r="H167" s="67"/>
      <c r="I167" s="67"/>
      <c r="J167" s="67"/>
      <c r="K167" s="67"/>
      <c r="L167" s="67"/>
      <c r="M167" s="67"/>
      <c r="N167" s="67"/>
      <c r="O167" s="67"/>
      <c r="P167" s="67"/>
      <c r="Q167" s="67"/>
      <c r="R167" s="67"/>
      <c r="S167" s="67"/>
      <c r="T167" s="67"/>
      <c r="U167" s="67"/>
      <c r="V167" s="68"/>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row>
    <row r="168" spans="2:60" x14ac:dyDescent="0.2">
      <c r="B168" s="67"/>
      <c r="C168" s="67"/>
      <c r="D168" s="67"/>
      <c r="E168" s="67"/>
      <c r="F168" s="67"/>
      <c r="G168" s="67"/>
      <c r="H168" s="67"/>
      <c r="I168" s="67"/>
      <c r="J168" s="67"/>
      <c r="K168" s="67"/>
      <c r="L168" s="67"/>
      <c r="M168" s="67"/>
      <c r="N168" s="67"/>
      <c r="O168" s="67"/>
      <c r="P168" s="67"/>
      <c r="Q168" s="67"/>
      <c r="R168" s="67"/>
      <c r="S168" s="67"/>
      <c r="T168" s="67"/>
      <c r="U168" s="67"/>
      <c r="V168" s="68"/>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row>
    <row r="169" spans="2:60" x14ac:dyDescent="0.2">
      <c r="B169" s="67"/>
      <c r="C169" s="67"/>
      <c r="D169" s="67"/>
      <c r="E169" s="67"/>
      <c r="F169" s="67"/>
      <c r="G169" s="67"/>
      <c r="H169" s="67"/>
      <c r="I169" s="67"/>
      <c r="J169" s="67"/>
      <c r="K169" s="67"/>
      <c r="L169" s="67"/>
      <c r="M169" s="67"/>
      <c r="N169" s="67"/>
      <c r="O169" s="67"/>
      <c r="P169" s="67"/>
      <c r="Q169" s="67"/>
      <c r="R169" s="67"/>
      <c r="S169" s="67"/>
      <c r="T169" s="67"/>
      <c r="U169" s="67"/>
      <c r="V169" s="68"/>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row>
    <row r="170" spans="2:60" x14ac:dyDescent="0.2">
      <c r="B170" s="67"/>
      <c r="C170" s="67"/>
      <c r="D170" s="67"/>
      <c r="E170" s="67"/>
      <c r="F170" s="67"/>
      <c r="G170" s="67"/>
      <c r="H170" s="67"/>
      <c r="I170" s="67"/>
      <c r="J170" s="67"/>
      <c r="K170" s="67"/>
      <c r="L170" s="67"/>
      <c r="M170" s="67"/>
      <c r="N170" s="67"/>
      <c r="O170" s="67"/>
      <c r="P170" s="67"/>
      <c r="Q170" s="67"/>
      <c r="R170" s="67"/>
      <c r="S170" s="67"/>
      <c r="T170" s="67"/>
      <c r="U170" s="67"/>
      <c r="V170" s="68"/>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row>
    <row r="171" spans="2:60" x14ac:dyDescent="0.2">
      <c r="B171" s="67"/>
      <c r="C171" s="67"/>
      <c r="D171" s="67"/>
      <c r="E171" s="67"/>
      <c r="F171" s="67"/>
      <c r="G171" s="67"/>
      <c r="H171" s="67"/>
      <c r="I171" s="67"/>
      <c r="J171" s="67"/>
      <c r="K171" s="67"/>
      <c r="L171" s="67"/>
      <c r="M171" s="67"/>
      <c r="N171" s="67"/>
      <c r="O171" s="67"/>
      <c r="P171" s="67"/>
      <c r="Q171" s="67"/>
      <c r="R171" s="67"/>
      <c r="S171" s="67"/>
      <c r="T171" s="67"/>
      <c r="U171" s="67"/>
      <c r="V171" s="68"/>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row>
    <row r="172" spans="2:60" x14ac:dyDescent="0.2">
      <c r="B172" s="67"/>
      <c r="C172" s="67"/>
      <c r="D172" s="67"/>
      <c r="E172" s="67"/>
      <c r="F172" s="67"/>
      <c r="G172" s="67"/>
      <c r="H172" s="67"/>
      <c r="I172" s="67"/>
      <c r="J172" s="67"/>
      <c r="K172" s="67"/>
      <c r="L172" s="67"/>
      <c r="M172" s="67"/>
      <c r="N172" s="67"/>
      <c r="O172" s="67"/>
      <c r="P172" s="67"/>
      <c r="Q172" s="67"/>
      <c r="R172" s="67"/>
      <c r="S172" s="67"/>
      <c r="T172" s="67"/>
      <c r="U172" s="67"/>
      <c r="V172" s="68"/>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row>
    <row r="173" spans="2:60" x14ac:dyDescent="0.2">
      <c r="B173" s="67"/>
      <c r="C173" s="67"/>
      <c r="D173" s="67"/>
      <c r="E173" s="67"/>
      <c r="F173" s="67"/>
      <c r="G173" s="67"/>
      <c r="H173" s="67"/>
      <c r="I173" s="67"/>
      <c r="J173" s="67"/>
      <c r="K173" s="67"/>
      <c r="L173" s="67"/>
      <c r="M173" s="67"/>
      <c r="N173" s="67"/>
      <c r="O173" s="67"/>
      <c r="P173" s="67"/>
      <c r="Q173" s="67"/>
      <c r="R173" s="67"/>
      <c r="S173" s="67"/>
      <c r="T173" s="67"/>
      <c r="U173" s="67"/>
      <c r="V173" s="68"/>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row>
    <row r="174" spans="2:60" x14ac:dyDescent="0.2">
      <c r="B174" s="67"/>
      <c r="C174" s="67"/>
      <c r="D174" s="67"/>
      <c r="E174" s="67"/>
      <c r="F174" s="67"/>
      <c r="G174" s="67"/>
      <c r="H174" s="67"/>
      <c r="I174" s="67"/>
      <c r="J174" s="67"/>
      <c r="K174" s="67"/>
      <c r="L174" s="67"/>
      <c r="M174" s="67"/>
      <c r="N174" s="67"/>
      <c r="O174" s="67"/>
      <c r="P174" s="67"/>
      <c r="Q174" s="67"/>
      <c r="R174" s="67"/>
      <c r="S174" s="67"/>
      <c r="T174" s="67"/>
      <c r="U174" s="67"/>
      <c r="V174" s="68"/>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row>
    <row r="175" spans="2:60" x14ac:dyDescent="0.2">
      <c r="B175" s="67"/>
      <c r="C175" s="67"/>
      <c r="D175" s="67"/>
      <c r="E175" s="67"/>
      <c r="F175" s="67"/>
      <c r="G175" s="67"/>
      <c r="H175" s="67"/>
      <c r="I175" s="67"/>
      <c r="J175" s="67"/>
      <c r="K175" s="67"/>
      <c r="L175" s="67"/>
      <c r="M175" s="67"/>
      <c r="N175" s="67"/>
      <c r="O175" s="67"/>
      <c r="P175" s="67"/>
      <c r="Q175" s="67"/>
      <c r="R175" s="67"/>
      <c r="S175" s="67"/>
      <c r="T175" s="67"/>
      <c r="U175" s="67"/>
      <c r="V175" s="68"/>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row>
    <row r="176" spans="2:60" x14ac:dyDescent="0.2">
      <c r="B176" s="67"/>
      <c r="C176" s="67"/>
      <c r="D176" s="67"/>
      <c r="E176" s="67"/>
      <c r="F176" s="67"/>
      <c r="G176" s="67"/>
      <c r="H176" s="67"/>
      <c r="I176" s="67"/>
      <c r="J176" s="67"/>
      <c r="K176" s="67"/>
      <c r="L176" s="67"/>
      <c r="M176" s="67"/>
      <c r="N176" s="67"/>
      <c r="O176" s="67"/>
      <c r="P176" s="67"/>
      <c r="Q176" s="67"/>
      <c r="R176" s="67"/>
      <c r="S176" s="67"/>
      <c r="T176" s="67"/>
      <c r="U176" s="67"/>
      <c r="V176" s="68"/>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row>
    <row r="177" spans="2:60" x14ac:dyDescent="0.2">
      <c r="B177" s="67"/>
      <c r="C177" s="67"/>
      <c r="D177" s="67"/>
      <c r="E177" s="67"/>
      <c r="F177" s="67"/>
      <c r="G177" s="67"/>
      <c r="H177" s="67"/>
      <c r="I177" s="67"/>
      <c r="J177" s="67"/>
      <c r="K177" s="67"/>
      <c r="L177" s="67"/>
      <c r="M177" s="67"/>
      <c r="N177" s="67"/>
      <c r="O177" s="67"/>
      <c r="P177" s="67"/>
      <c r="Q177" s="67"/>
      <c r="R177" s="67"/>
      <c r="S177" s="67"/>
      <c r="T177" s="67"/>
      <c r="U177" s="67"/>
      <c r="V177" s="68"/>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row>
    <row r="178" spans="2:60" x14ac:dyDescent="0.2">
      <c r="B178" s="67"/>
      <c r="C178" s="67"/>
      <c r="D178" s="67"/>
      <c r="E178" s="67"/>
      <c r="F178" s="67"/>
      <c r="G178" s="67"/>
      <c r="H178" s="67"/>
      <c r="I178" s="67"/>
      <c r="J178" s="67"/>
      <c r="K178" s="67"/>
      <c r="L178" s="67"/>
      <c r="M178" s="67"/>
      <c r="N178" s="67"/>
      <c r="O178" s="67"/>
      <c r="P178" s="67"/>
      <c r="Q178" s="67"/>
      <c r="R178" s="67"/>
      <c r="S178" s="67"/>
      <c r="T178" s="67"/>
      <c r="U178" s="67"/>
      <c r="V178" s="68"/>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row>
    <row r="179" spans="2:60" x14ac:dyDescent="0.2">
      <c r="B179" s="67"/>
      <c r="C179" s="67"/>
      <c r="D179" s="67"/>
      <c r="E179" s="67"/>
      <c r="F179" s="67"/>
      <c r="G179" s="67"/>
      <c r="H179" s="67"/>
      <c r="I179" s="67"/>
      <c r="J179" s="67"/>
      <c r="K179" s="67"/>
      <c r="L179" s="67"/>
      <c r="M179" s="67"/>
      <c r="N179" s="67"/>
      <c r="O179" s="67"/>
      <c r="P179" s="67"/>
      <c r="Q179" s="67"/>
      <c r="R179" s="67"/>
      <c r="S179" s="67"/>
      <c r="T179" s="67"/>
      <c r="U179" s="67"/>
      <c r="V179" s="68"/>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row>
    <row r="180" spans="2:60" x14ac:dyDescent="0.2">
      <c r="B180" s="67"/>
      <c r="C180" s="67"/>
      <c r="D180" s="67"/>
      <c r="E180" s="67"/>
      <c r="F180" s="67"/>
      <c r="G180" s="67"/>
      <c r="H180" s="67"/>
      <c r="I180" s="67"/>
      <c r="J180" s="67"/>
      <c r="K180" s="67"/>
      <c r="L180" s="67"/>
      <c r="M180" s="67"/>
      <c r="N180" s="67"/>
      <c r="O180" s="67"/>
      <c r="P180" s="67"/>
      <c r="Q180" s="67"/>
      <c r="R180" s="67"/>
      <c r="S180" s="67"/>
      <c r="T180" s="67"/>
      <c r="U180" s="67"/>
      <c r="V180" s="68"/>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row>
    <row r="181" spans="2:60" x14ac:dyDescent="0.2">
      <c r="B181" s="67"/>
      <c r="C181" s="67"/>
      <c r="D181" s="67"/>
      <c r="E181" s="67"/>
      <c r="F181" s="67"/>
      <c r="G181" s="67"/>
      <c r="H181" s="67"/>
      <c r="I181" s="67"/>
      <c r="J181" s="67"/>
      <c r="K181" s="67"/>
      <c r="L181" s="67"/>
      <c r="M181" s="67"/>
      <c r="N181" s="67"/>
      <c r="O181" s="67"/>
      <c r="P181" s="67"/>
      <c r="Q181" s="67"/>
      <c r="R181" s="67"/>
      <c r="S181" s="67"/>
      <c r="T181" s="67"/>
      <c r="U181" s="67"/>
      <c r="V181" s="68"/>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row>
    <row r="182" spans="2:60" x14ac:dyDescent="0.2">
      <c r="B182" s="67"/>
      <c r="C182" s="67"/>
      <c r="D182" s="67"/>
      <c r="E182" s="67"/>
      <c r="F182" s="67"/>
      <c r="G182" s="67"/>
      <c r="H182" s="67"/>
      <c r="I182" s="67"/>
      <c r="J182" s="67"/>
      <c r="K182" s="67"/>
      <c r="L182" s="67"/>
      <c r="M182" s="67"/>
      <c r="N182" s="67"/>
      <c r="O182" s="67"/>
      <c r="P182" s="67"/>
      <c r="Q182" s="67"/>
      <c r="R182" s="67"/>
      <c r="S182" s="67"/>
      <c r="T182" s="67"/>
      <c r="U182" s="67"/>
      <c r="V182" s="68"/>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row>
    <row r="183" spans="2:60" x14ac:dyDescent="0.2">
      <c r="B183" s="67"/>
      <c r="C183" s="67"/>
      <c r="D183" s="67"/>
      <c r="E183" s="67"/>
      <c r="F183" s="67"/>
      <c r="G183" s="67"/>
      <c r="H183" s="67"/>
      <c r="I183" s="67"/>
      <c r="J183" s="67"/>
      <c r="K183" s="67"/>
      <c r="L183" s="67"/>
      <c r="M183" s="67"/>
      <c r="N183" s="67"/>
      <c r="O183" s="67"/>
      <c r="P183" s="67"/>
      <c r="Q183" s="67"/>
      <c r="R183" s="67"/>
      <c r="S183" s="67"/>
      <c r="T183" s="67"/>
      <c r="U183" s="67"/>
      <c r="V183" s="68"/>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row>
    <row r="184" spans="2:60" x14ac:dyDescent="0.2">
      <c r="B184" s="67"/>
      <c r="C184" s="67"/>
      <c r="D184" s="67"/>
      <c r="E184" s="67"/>
      <c r="F184" s="67"/>
      <c r="G184" s="67"/>
      <c r="H184" s="67"/>
      <c r="I184" s="67"/>
      <c r="J184" s="67"/>
      <c r="K184" s="67"/>
      <c r="L184" s="67"/>
      <c r="M184" s="67"/>
      <c r="N184" s="67"/>
      <c r="O184" s="67"/>
      <c r="P184" s="67"/>
      <c r="Q184" s="67"/>
      <c r="R184" s="67"/>
      <c r="S184" s="67"/>
      <c r="T184" s="67"/>
      <c r="U184" s="67"/>
      <c r="V184" s="68"/>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row>
    <row r="185" spans="2:60" x14ac:dyDescent="0.2">
      <c r="B185" s="67"/>
      <c r="C185" s="67"/>
      <c r="D185" s="67"/>
      <c r="E185" s="67"/>
      <c r="F185" s="67"/>
      <c r="G185" s="67"/>
      <c r="H185" s="67"/>
      <c r="I185" s="67"/>
      <c r="J185" s="67"/>
      <c r="K185" s="67"/>
      <c r="L185" s="67"/>
      <c r="M185" s="67"/>
      <c r="N185" s="67"/>
      <c r="O185" s="67"/>
      <c r="P185" s="67"/>
      <c r="Q185" s="67"/>
      <c r="R185" s="67"/>
      <c r="S185" s="67"/>
      <c r="T185" s="67"/>
      <c r="U185" s="67"/>
      <c r="V185" s="68"/>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row>
    <row r="186" spans="2:60" x14ac:dyDescent="0.2">
      <c r="B186" s="67"/>
      <c r="C186" s="67"/>
      <c r="D186" s="67"/>
      <c r="E186" s="67"/>
      <c r="F186" s="67"/>
      <c r="G186" s="67"/>
      <c r="H186" s="67"/>
      <c r="I186" s="67"/>
      <c r="J186" s="67"/>
      <c r="K186" s="67"/>
      <c r="L186" s="67"/>
      <c r="M186" s="67"/>
      <c r="N186" s="67"/>
      <c r="O186" s="67"/>
      <c r="P186" s="67"/>
      <c r="Q186" s="67"/>
      <c r="R186" s="67"/>
      <c r="S186" s="67"/>
      <c r="T186" s="67"/>
      <c r="U186" s="67"/>
      <c r="V186" s="68"/>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row>
    <row r="187" spans="2:60" x14ac:dyDescent="0.2">
      <c r="B187" s="67"/>
      <c r="C187" s="67"/>
      <c r="D187" s="67"/>
      <c r="E187" s="67"/>
      <c r="F187" s="67"/>
      <c r="G187" s="67"/>
      <c r="H187" s="67"/>
      <c r="I187" s="67"/>
      <c r="J187" s="67"/>
      <c r="K187" s="67"/>
      <c r="L187" s="67"/>
      <c r="M187" s="67"/>
      <c r="N187" s="67"/>
      <c r="O187" s="67"/>
      <c r="P187" s="67"/>
      <c r="Q187" s="67"/>
      <c r="R187" s="67"/>
      <c r="S187" s="67"/>
      <c r="T187" s="67"/>
      <c r="U187" s="67"/>
      <c r="V187" s="68"/>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row>
    <row r="188" spans="2:60" x14ac:dyDescent="0.2">
      <c r="B188" s="67"/>
      <c r="C188" s="67"/>
      <c r="D188" s="67"/>
      <c r="E188" s="67"/>
      <c r="F188" s="67"/>
      <c r="G188" s="67"/>
      <c r="H188" s="67"/>
      <c r="I188" s="67"/>
      <c r="J188" s="67"/>
      <c r="K188" s="67"/>
      <c r="L188" s="67"/>
      <c r="M188" s="67"/>
      <c r="N188" s="67"/>
      <c r="O188" s="67"/>
      <c r="P188" s="67"/>
      <c r="Q188" s="67"/>
      <c r="R188" s="67"/>
      <c r="S188" s="67"/>
      <c r="T188" s="67"/>
      <c r="U188" s="67"/>
      <c r="V188" s="68"/>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row>
    <row r="189" spans="2:60" x14ac:dyDescent="0.2">
      <c r="B189" s="67"/>
      <c r="C189" s="67"/>
      <c r="D189" s="67"/>
      <c r="E189" s="67"/>
      <c r="F189" s="67"/>
      <c r="G189" s="67"/>
      <c r="H189" s="67"/>
      <c r="I189" s="67"/>
      <c r="J189" s="67"/>
      <c r="K189" s="67"/>
      <c r="L189" s="67"/>
      <c r="M189" s="67"/>
      <c r="N189" s="67"/>
      <c r="O189" s="67"/>
      <c r="P189" s="67"/>
      <c r="Q189" s="67"/>
      <c r="R189" s="67"/>
      <c r="S189" s="67"/>
      <c r="T189" s="67"/>
      <c r="U189" s="67"/>
      <c r="V189" s="68"/>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row>
    <row r="190" spans="2:60" x14ac:dyDescent="0.2">
      <c r="B190" s="67"/>
      <c r="C190" s="67"/>
      <c r="D190" s="67"/>
      <c r="E190" s="67"/>
      <c r="F190" s="67"/>
      <c r="G190" s="67"/>
      <c r="H190" s="67"/>
      <c r="I190" s="67"/>
      <c r="J190" s="67"/>
      <c r="K190" s="67"/>
      <c r="L190" s="67"/>
      <c r="M190" s="67"/>
      <c r="N190" s="67"/>
      <c r="O190" s="67"/>
      <c r="P190" s="67"/>
      <c r="Q190" s="67"/>
      <c r="R190" s="67"/>
      <c r="S190" s="67"/>
      <c r="T190" s="67"/>
      <c r="U190" s="67"/>
      <c r="V190" s="68"/>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row>
    <row r="191" spans="2:60" x14ac:dyDescent="0.2">
      <c r="B191" s="67"/>
      <c r="C191" s="67"/>
      <c r="D191" s="67"/>
      <c r="E191" s="67"/>
      <c r="F191" s="67"/>
      <c r="G191" s="67"/>
      <c r="H191" s="67"/>
      <c r="I191" s="67"/>
      <c r="J191" s="67"/>
      <c r="K191" s="67"/>
      <c r="L191" s="67"/>
      <c r="M191" s="67"/>
      <c r="N191" s="67"/>
      <c r="O191" s="67"/>
      <c r="P191" s="67"/>
      <c r="Q191" s="67"/>
      <c r="R191" s="67"/>
      <c r="S191" s="67"/>
      <c r="T191" s="67"/>
      <c r="U191" s="67"/>
      <c r="V191" s="68"/>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row>
    <row r="192" spans="2:60" x14ac:dyDescent="0.2">
      <c r="B192" s="67"/>
      <c r="C192" s="67"/>
      <c r="D192" s="67"/>
      <c r="E192" s="67"/>
      <c r="F192" s="67"/>
      <c r="G192" s="67"/>
      <c r="H192" s="67"/>
      <c r="I192" s="67"/>
      <c r="J192" s="67"/>
      <c r="K192" s="67"/>
      <c r="L192" s="67"/>
      <c r="M192" s="67"/>
      <c r="N192" s="67"/>
      <c r="O192" s="67"/>
      <c r="P192" s="67"/>
      <c r="Q192" s="67"/>
      <c r="R192" s="67"/>
      <c r="S192" s="67"/>
      <c r="T192" s="67"/>
      <c r="U192" s="67"/>
      <c r="V192" s="68"/>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row>
    <row r="193" spans="2:60" x14ac:dyDescent="0.2">
      <c r="B193" s="67"/>
      <c r="C193" s="67"/>
      <c r="D193" s="67"/>
      <c r="E193" s="67"/>
      <c r="F193" s="67"/>
      <c r="G193" s="67"/>
      <c r="H193" s="67"/>
      <c r="I193" s="67"/>
      <c r="J193" s="67"/>
      <c r="K193" s="67"/>
      <c r="L193" s="67"/>
      <c r="M193" s="67"/>
      <c r="N193" s="67"/>
      <c r="O193" s="67"/>
      <c r="P193" s="67"/>
      <c r="Q193" s="67"/>
      <c r="R193" s="67"/>
      <c r="S193" s="67"/>
      <c r="T193" s="67"/>
      <c r="U193" s="67"/>
      <c r="V193" s="68"/>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row>
    <row r="194" spans="2:60" x14ac:dyDescent="0.2">
      <c r="B194" s="67"/>
      <c r="C194" s="67"/>
      <c r="D194" s="67"/>
      <c r="E194" s="67"/>
      <c r="F194" s="67"/>
      <c r="G194" s="67"/>
      <c r="H194" s="67"/>
      <c r="I194" s="67"/>
      <c r="J194" s="67"/>
      <c r="K194" s="67"/>
      <c r="L194" s="67"/>
      <c r="M194" s="67"/>
      <c r="N194" s="67"/>
      <c r="O194" s="67"/>
      <c r="P194" s="67"/>
      <c r="Q194" s="67"/>
      <c r="R194" s="67"/>
      <c r="S194" s="67"/>
      <c r="T194" s="67"/>
      <c r="U194" s="67"/>
      <c r="V194" s="68"/>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row>
    <row r="195" spans="2:60" x14ac:dyDescent="0.2">
      <c r="B195" s="67"/>
      <c r="C195" s="67"/>
      <c r="D195" s="67"/>
      <c r="E195" s="67"/>
      <c r="F195" s="67"/>
      <c r="G195" s="67"/>
      <c r="H195" s="67"/>
      <c r="I195" s="67"/>
      <c r="J195" s="67"/>
      <c r="K195" s="67"/>
      <c r="L195" s="67"/>
      <c r="M195" s="67"/>
      <c r="N195" s="67"/>
      <c r="O195" s="67"/>
      <c r="P195" s="67"/>
      <c r="Q195" s="67"/>
      <c r="R195" s="67"/>
      <c r="S195" s="67"/>
      <c r="T195" s="67"/>
      <c r="U195" s="67"/>
      <c r="V195" s="68"/>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row>
    <row r="196" spans="2:60" x14ac:dyDescent="0.2">
      <c r="B196" s="67"/>
      <c r="C196" s="67"/>
      <c r="D196" s="67"/>
      <c r="E196" s="67"/>
      <c r="F196" s="67"/>
      <c r="G196" s="67"/>
      <c r="H196" s="67"/>
      <c r="I196" s="67"/>
      <c r="J196" s="67"/>
      <c r="K196" s="67"/>
      <c r="L196" s="67"/>
      <c r="M196" s="67"/>
      <c r="N196" s="67"/>
      <c r="O196" s="67"/>
      <c r="P196" s="67"/>
      <c r="Q196" s="67"/>
      <c r="R196" s="67"/>
      <c r="S196" s="67"/>
      <c r="T196" s="67"/>
      <c r="U196" s="67"/>
      <c r="V196" s="68"/>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row>
  </sheetData>
  <mergeCells count="683">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L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10:D110"/>
    <mergeCell ref="H110:I110"/>
    <mergeCell ref="K110:L110"/>
    <mergeCell ref="P110:Q110"/>
    <mergeCell ref="R110:S110"/>
    <mergeCell ref="T110:U110"/>
    <mergeCell ref="C109:D109"/>
    <mergeCell ref="H109:I109"/>
    <mergeCell ref="K109:L109"/>
    <mergeCell ref="P109:Q109"/>
    <mergeCell ref="R109:S109"/>
    <mergeCell ref="T109:U109"/>
    <mergeCell ref="C112:D112"/>
    <mergeCell ref="H112:I112"/>
    <mergeCell ref="K112:L112"/>
    <mergeCell ref="P112:Q112"/>
    <mergeCell ref="R112:S112"/>
    <mergeCell ref="T112:U112"/>
    <mergeCell ref="C111:D111"/>
    <mergeCell ref="H111:I111"/>
    <mergeCell ref="K111:L111"/>
    <mergeCell ref="P111:Q111"/>
    <mergeCell ref="R111:S111"/>
    <mergeCell ref="T111:U111"/>
    <mergeCell ref="C114:D114"/>
    <mergeCell ref="H114:I114"/>
    <mergeCell ref="K114:L114"/>
    <mergeCell ref="P114:Q114"/>
    <mergeCell ref="R114:S114"/>
    <mergeCell ref="T114:U114"/>
    <mergeCell ref="C113:D113"/>
    <mergeCell ref="H113:I113"/>
    <mergeCell ref="K113:L113"/>
    <mergeCell ref="P113:Q113"/>
    <mergeCell ref="R113:S113"/>
    <mergeCell ref="T113:U113"/>
    <mergeCell ref="C116:D116"/>
    <mergeCell ref="H116:I116"/>
    <mergeCell ref="K116:L116"/>
    <mergeCell ref="P116:Q116"/>
    <mergeCell ref="R116:S116"/>
    <mergeCell ref="T116:U116"/>
    <mergeCell ref="C115:D115"/>
    <mergeCell ref="H115:I115"/>
    <mergeCell ref="K115:L115"/>
    <mergeCell ref="P115:Q115"/>
    <mergeCell ref="R115:S115"/>
    <mergeCell ref="T115:U115"/>
  </mergeCells>
  <phoneticPr fontId="2"/>
  <conditionalFormatting sqref="G46">
    <cfRule type="cellIs" dxfId="27" priority="7" stopIfTrue="1" operator="equal">
      <formula>"買"</formula>
    </cfRule>
    <cfRule type="cellIs" dxfId="26" priority="8" stopIfTrue="1" operator="equal">
      <formula>"売"</formula>
    </cfRule>
  </conditionalFormatting>
  <conditionalFormatting sqref="G11 G14:G45 G47:G116">
    <cfRule type="cellIs" dxfId="25" priority="9" stopIfTrue="1" operator="equal">
      <formula>"買"</formula>
    </cfRule>
    <cfRule type="cellIs" dxfId="24" priority="10" stopIfTrue="1" operator="equal">
      <formula>"売"</formula>
    </cfRule>
  </conditionalFormatting>
  <conditionalFormatting sqref="G12">
    <cfRule type="cellIs" dxfId="23" priority="5" stopIfTrue="1" operator="equal">
      <formula>"買"</formula>
    </cfRule>
    <cfRule type="cellIs" dxfId="22" priority="6" stopIfTrue="1" operator="equal">
      <formula>"売"</formula>
    </cfRule>
  </conditionalFormatting>
  <conditionalFormatting sqref="G13">
    <cfRule type="cellIs" dxfId="21" priority="3" stopIfTrue="1" operator="equal">
      <formula>"買"</formula>
    </cfRule>
    <cfRule type="cellIs" dxfId="20" priority="4" stopIfTrue="1" operator="equal">
      <formula>"売"</formula>
    </cfRule>
  </conditionalFormatting>
  <conditionalFormatting sqref="G9:G10">
    <cfRule type="cellIs" dxfId="19" priority="1" stopIfTrue="1" operator="equal">
      <formula>"買"</formula>
    </cfRule>
    <cfRule type="cellIs" dxfId="18" priority="2" stopIfTrue="1" operator="equal">
      <formula>"売"</formula>
    </cfRule>
  </conditionalFormatting>
  <dataValidations count="1">
    <dataValidation type="list" allowBlank="1" showInputMessage="1" showErrorMessage="1" sqref="G9:G116" xr:uid="{2748BEC7-5C11-40E5-ABC4-6C21865BC28B}">
      <formula1>"買,売"</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22"/>
  <sheetViews>
    <sheetView zoomScaleSheetLayoutView="100" workbookViewId="0">
      <selection activeCell="D15" sqref="D15"/>
    </sheetView>
  </sheetViews>
  <sheetFormatPr defaultRowHeight="16.2" x14ac:dyDescent="0.2"/>
  <cols>
    <col min="1" max="1" width="3.109375" style="27" customWidth="1"/>
    <col min="2" max="2" width="13.21875" style="24" customWidth="1"/>
    <col min="3" max="3" width="15.77734375" style="26" customWidth="1"/>
    <col min="4" max="4" width="13" style="26" customWidth="1"/>
    <col min="5" max="5" width="15.88671875" style="32" customWidth="1"/>
    <col min="6" max="6" width="15.88671875" style="26" customWidth="1"/>
    <col min="7" max="7" width="15.88671875" style="32" customWidth="1"/>
    <col min="8" max="8" width="15.88671875" style="26" customWidth="1"/>
    <col min="9" max="9" width="15.88671875" style="32" customWidth="1"/>
    <col min="10" max="16384" width="8.88671875" style="27"/>
  </cols>
  <sheetData>
    <row r="2" spans="2:9" x14ac:dyDescent="0.2">
      <c r="B2" s="25" t="s">
        <v>39</v>
      </c>
      <c r="C2" s="27"/>
    </row>
    <row r="4" spans="2:9" x14ac:dyDescent="0.2">
      <c r="B4" s="30" t="s">
        <v>42</v>
      </c>
      <c r="C4" s="30" t="s">
        <v>40</v>
      </c>
      <c r="D4" s="30" t="s">
        <v>45</v>
      </c>
      <c r="E4" s="31" t="s">
        <v>41</v>
      </c>
      <c r="F4" s="30" t="s">
        <v>46</v>
      </c>
      <c r="G4" s="31" t="s">
        <v>41</v>
      </c>
      <c r="H4" s="30" t="s">
        <v>47</v>
      </c>
      <c r="I4" s="31" t="s">
        <v>41</v>
      </c>
    </row>
    <row r="5" spans="2:9" x14ac:dyDescent="0.2">
      <c r="B5" s="28" t="s">
        <v>43</v>
      </c>
      <c r="C5" s="29" t="s">
        <v>44</v>
      </c>
      <c r="D5" s="29">
        <v>101</v>
      </c>
      <c r="E5" s="33">
        <v>43408</v>
      </c>
      <c r="F5" s="26">
        <v>100</v>
      </c>
      <c r="G5" s="82">
        <v>43416</v>
      </c>
      <c r="H5" s="29">
        <v>108</v>
      </c>
      <c r="I5" s="33">
        <v>43434</v>
      </c>
    </row>
    <row r="6" spans="2:9" x14ac:dyDescent="0.2">
      <c r="B6" s="28" t="s">
        <v>43</v>
      </c>
      <c r="C6" s="29"/>
      <c r="D6" s="29"/>
      <c r="E6" s="33"/>
      <c r="F6" s="29"/>
      <c r="G6" s="34"/>
      <c r="H6" s="29"/>
      <c r="I6" s="34"/>
    </row>
    <row r="7" spans="2:9" x14ac:dyDescent="0.2">
      <c r="B7" s="28" t="s">
        <v>43</v>
      </c>
      <c r="C7" s="29"/>
      <c r="D7" s="29"/>
      <c r="E7" s="34"/>
      <c r="F7" s="29"/>
      <c r="G7" s="34"/>
      <c r="H7" s="29"/>
      <c r="I7" s="34"/>
    </row>
    <row r="8" spans="2:9" x14ac:dyDescent="0.2">
      <c r="B8" s="28" t="s">
        <v>43</v>
      </c>
      <c r="C8" s="29"/>
      <c r="D8" s="29"/>
      <c r="E8" s="34"/>
      <c r="F8" s="29"/>
      <c r="G8" s="34"/>
      <c r="H8" s="29"/>
      <c r="I8" s="34"/>
    </row>
    <row r="9" spans="2:9" x14ac:dyDescent="0.2">
      <c r="B9" s="28" t="s">
        <v>43</v>
      </c>
      <c r="C9" s="29"/>
      <c r="D9" s="29"/>
      <c r="E9" s="34"/>
      <c r="F9" s="29"/>
      <c r="G9" s="34"/>
      <c r="H9" s="29"/>
      <c r="I9" s="34"/>
    </row>
    <row r="10" spans="2:9" x14ac:dyDescent="0.2">
      <c r="B10" s="28" t="s">
        <v>43</v>
      </c>
      <c r="C10" s="29"/>
      <c r="D10" s="29"/>
      <c r="E10" s="34"/>
      <c r="F10" s="29"/>
      <c r="G10" s="34"/>
      <c r="H10" s="29"/>
      <c r="I10" s="34"/>
    </row>
    <row r="11" spans="2:9" x14ac:dyDescent="0.2">
      <c r="B11" s="28" t="s">
        <v>43</v>
      </c>
      <c r="C11" s="29"/>
      <c r="D11" s="29"/>
      <c r="E11" s="34"/>
      <c r="F11" s="29"/>
      <c r="G11" s="34"/>
      <c r="H11" s="29"/>
      <c r="I11" s="34"/>
    </row>
    <row r="12" spans="2:9" x14ac:dyDescent="0.2">
      <c r="B12" s="28" t="s">
        <v>43</v>
      </c>
      <c r="C12" s="29"/>
      <c r="D12" s="29"/>
      <c r="E12" s="34"/>
      <c r="F12" s="29"/>
      <c r="G12" s="34"/>
      <c r="H12" s="29"/>
      <c r="I12" s="34"/>
    </row>
    <row r="14" spans="2:9" x14ac:dyDescent="0.2">
      <c r="B14" s="30" t="s">
        <v>42</v>
      </c>
      <c r="C14" s="30" t="s">
        <v>40</v>
      </c>
      <c r="D14" s="30" t="s">
        <v>45</v>
      </c>
      <c r="E14" s="31" t="s">
        <v>41</v>
      </c>
      <c r="F14" s="30" t="s">
        <v>46</v>
      </c>
      <c r="G14" s="31" t="s">
        <v>41</v>
      </c>
      <c r="H14" s="30" t="s">
        <v>47</v>
      </c>
      <c r="I14" s="31" t="s">
        <v>41</v>
      </c>
    </row>
    <row r="15" spans="2:9" x14ac:dyDescent="0.2">
      <c r="B15" s="28" t="s">
        <v>152</v>
      </c>
      <c r="C15" s="29" t="s">
        <v>44</v>
      </c>
      <c r="D15" s="29"/>
      <c r="E15" s="33"/>
      <c r="G15" s="82"/>
      <c r="H15" s="29"/>
      <c r="I15" s="33"/>
    </row>
    <row r="16" spans="2:9" x14ac:dyDescent="0.2">
      <c r="B16" s="28" t="s">
        <v>152</v>
      </c>
      <c r="C16" s="29"/>
      <c r="D16" s="29"/>
      <c r="E16" s="33"/>
      <c r="F16" s="29"/>
      <c r="G16" s="34"/>
      <c r="H16" s="29"/>
      <c r="I16" s="34"/>
    </row>
    <row r="17" spans="2:9" x14ac:dyDescent="0.2">
      <c r="B17" s="28" t="s">
        <v>152</v>
      </c>
      <c r="C17" s="29"/>
      <c r="D17" s="29"/>
      <c r="E17" s="34"/>
      <c r="F17" s="29"/>
      <c r="G17" s="34"/>
      <c r="H17" s="29"/>
      <c r="I17" s="34"/>
    </row>
    <row r="18" spans="2:9" x14ac:dyDescent="0.2">
      <c r="B18" s="28" t="s">
        <v>152</v>
      </c>
      <c r="C18" s="29"/>
      <c r="D18" s="29"/>
      <c r="E18" s="34"/>
      <c r="F18" s="29"/>
      <c r="G18" s="34"/>
      <c r="H18" s="29"/>
      <c r="I18" s="34"/>
    </row>
    <row r="19" spans="2:9" x14ac:dyDescent="0.2">
      <c r="B19" s="28" t="s">
        <v>152</v>
      </c>
      <c r="C19" s="29"/>
      <c r="D19" s="29"/>
      <c r="E19" s="34"/>
      <c r="F19" s="29"/>
      <c r="G19" s="34"/>
      <c r="H19" s="29"/>
      <c r="I19" s="34"/>
    </row>
    <row r="20" spans="2:9" x14ac:dyDescent="0.2">
      <c r="B20" s="28" t="s">
        <v>152</v>
      </c>
      <c r="C20" s="29"/>
      <c r="D20" s="29"/>
      <c r="E20" s="34"/>
      <c r="F20" s="29"/>
      <c r="G20" s="34"/>
      <c r="H20" s="29"/>
      <c r="I20" s="34"/>
    </row>
    <row r="21" spans="2:9" x14ac:dyDescent="0.2">
      <c r="B21" s="28" t="s">
        <v>152</v>
      </c>
      <c r="C21" s="29"/>
      <c r="D21" s="29"/>
      <c r="E21" s="34"/>
      <c r="F21" s="29"/>
      <c r="G21" s="34"/>
      <c r="H21" s="29"/>
      <c r="I21" s="34"/>
    </row>
    <row r="22" spans="2:9" x14ac:dyDescent="0.2">
      <c r="B22" s="28" t="s">
        <v>152</v>
      </c>
      <c r="C22" s="29"/>
      <c r="D22" s="29"/>
      <c r="E22" s="34"/>
      <c r="F22" s="29"/>
      <c r="G22" s="34"/>
      <c r="H22" s="29"/>
      <c r="I22" s="34"/>
    </row>
  </sheetData>
  <phoneticPr fontId="2"/>
  <pageMargins left="0.75" right="0.75" top="1" bottom="1" header="0.51111111111111107" footer="0.51111111111111107"/>
  <pageSetup paperSize="9" firstPageNumber="4294963191" orientation="portrait"/>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V109"/>
  <sheetViews>
    <sheetView zoomScale="115" zoomScaleNormal="115" workbookViewId="0">
      <pane ySplit="8" topLeftCell="A9" activePane="bottomLeft" state="frozen"/>
      <selection pane="bottomLeft" activeCell="C7" sqref="C7:D8"/>
    </sheetView>
  </sheetViews>
  <sheetFormatPr defaultRowHeight="13.2" x14ac:dyDescent="0.2"/>
  <cols>
    <col min="1" max="1" width="2.88671875" customWidth="1"/>
    <col min="2" max="18" width="6.6640625" customWidth="1"/>
    <col min="22" max="22" width="10.88671875" style="23" bestFit="1" customWidth="1"/>
  </cols>
  <sheetData>
    <row r="2" spans="2:21" x14ac:dyDescent="0.2">
      <c r="B2" s="141" t="s">
        <v>5</v>
      </c>
      <c r="C2" s="141"/>
      <c r="D2" s="145"/>
      <c r="E2" s="145"/>
      <c r="F2" s="141" t="s">
        <v>6</v>
      </c>
      <c r="G2" s="141"/>
      <c r="H2" s="145" t="s">
        <v>36</v>
      </c>
      <c r="I2" s="145"/>
      <c r="J2" s="141" t="s">
        <v>7</v>
      </c>
      <c r="K2" s="141"/>
      <c r="L2" s="144">
        <f>C9</f>
        <v>1000000</v>
      </c>
      <c r="M2" s="145"/>
      <c r="N2" s="141" t="s">
        <v>8</v>
      </c>
      <c r="O2" s="141"/>
      <c r="P2" s="144" t="e">
        <f>C108+R108</f>
        <v>#VALUE!</v>
      </c>
      <c r="Q2" s="145"/>
      <c r="R2" s="1"/>
      <c r="S2" s="1"/>
      <c r="T2" s="1"/>
    </row>
    <row r="3" spans="2:21" ht="57" customHeight="1" x14ac:dyDescent="0.2">
      <c r="B3" s="141" t="s">
        <v>9</v>
      </c>
      <c r="C3" s="141"/>
      <c r="D3" s="146" t="s">
        <v>38</v>
      </c>
      <c r="E3" s="146"/>
      <c r="F3" s="146"/>
      <c r="G3" s="146"/>
      <c r="H3" s="146"/>
      <c r="I3" s="146"/>
      <c r="J3" s="141" t="s">
        <v>10</v>
      </c>
      <c r="K3" s="141"/>
      <c r="L3" s="146" t="s">
        <v>35</v>
      </c>
      <c r="M3" s="147"/>
      <c r="N3" s="147"/>
      <c r="O3" s="147"/>
      <c r="P3" s="147"/>
      <c r="Q3" s="147"/>
      <c r="R3" s="1"/>
      <c r="S3" s="1"/>
    </row>
    <row r="4" spans="2:21" x14ac:dyDescent="0.2">
      <c r="B4" s="141" t="s">
        <v>11</v>
      </c>
      <c r="C4" s="141"/>
      <c r="D4" s="148">
        <f>SUM($R$9:$S$993)</f>
        <v>153684.21052631587</v>
      </c>
      <c r="E4" s="148"/>
      <c r="F4" s="141" t="s">
        <v>12</v>
      </c>
      <c r="G4" s="141"/>
      <c r="H4" s="149">
        <f>SUM($T$9:$U$108)</f>
        <v>292.00000000000017</v>
      </c>
      <c r="I4" s="145"/>
      <c r="J4" s="150" t="s">
        <v>13</v>
      </c>
      <c r="K4" s="150"/>
      <c r="L4" s="144">
        <f>MAX($C$9:$D$990)-C9</f>
        <v>153684.21052631596</v>
      </c>
      <c r="M4" s="144"/>
      <c r="N4" s="150" t="s">
        <v>14</v>
      </c>
      <c r="O4" s="150"/>
      <c r="P4" s="148">
        <f>MIN($C$9:$D$990)-C9</f>
        <v>0</v>
      </c>
      <c r="Q4" s="148"/>
      <c r="R4" s="1"/>
      <c r="S4" s="1"/>
      <c r="T4" s="1"/>
    </row>
    <row r="5" spans="2:21" x14ac:dyDescent="0.2">
      <c r="B5" s="22" t="s">
        <v>15</v>
      </c>
      <c r="C5" s="2">
        <f>COUNTIF($R$9:$R$990,"&gt;0")</f>
        <v>1</v>
      </c>
      <c r="D5" s="21" t="s">
        <v>16</v>
      </c>
      <c r="E5" s="16">
        <f>COUNTIF($R$9:$R$990,"&lt;0")</f>
        <v>0</v>
      </c>
      <c r="F5" s="21" t="s">
        <v>17</v>
      </c>
      <c r="G5" s="2">
        <f>COUNTIF($R$9:$R$990,"=0")</f>
        <v>0</v>
      </c>
      <c r="H5" s="21" t="s">
        <v>18</v>
      </c>
      <c r="I5" s="3">
        <f>C5/SUM(C5,E5,G5)</f>
        <v>1</v>
      </c>
      <c r="J5" s="151" t="s">
        <v>19</v>
      </c>
      <c r="K5" s="141"/>
      <c r="L5" s="152"/>
      <c r="M5" s="153"/>
      <c r="N5" s="18" t="s">
        <v>20</v>
      </c>
      <c r="O5" s="9"/>
      <c r="P5" s="152"/>
      <c r="Q5" s="153"/>
      <c r="R5" s="1"/>
      <c r="S5" s="1"/>
      <c r="T5" s="1"/>
    </row>
    <row r="6" spans="2:21" x14ac:dyDescent="0.2">
      <c r="B6" s="11"/>
      <c r="C6" s="14"/>
      <c r="D6" s="15"/>
      <c r="E6" s="12"/>
      <c r="F6" s="11"/>
      <c r="G6" s="12"/>
      <c r="H6" s="11"/>
      <c r="I6" s="17"/>
      <c r="J6" s="11"/>
      <c r="K6" s="11"/>
      <c r="L6" s="12"/>
      <c r="M6" s="12"/>
      <c r="N6" s="13"/>
      <c r="O6" s="13"/>
      <c r="P6" s="10"/>
      <c r="Q6" s="7"/>
      <c r="R6" s="1"/>
      <c r="S6" s="1"/>
      <c r="T6" s="1"/>
    </row>
    <row r="7" spans="2:21" x14ac:dyDescent="0.2">
      <c r="B7" s="154" t="s">
        <v>21</v>
      </c>
      <c r="C7" s="156" t="s">
        <v>22</v>
      </c>
      <c r="D7" s="157"/>
      <c r="E7" s="160" t="s">
        <v>23</v>
      </c>
      <c r="F7" s="161"/>
      <c r="G7" s="161"/>
      <c r="H7" s="161"/>
      <c r="I7" s="162"/>
      <c r="J7" s="163" t="s">
        <v>24</v>
      </c>
      <c r="K7" s="164"/>
      <c r="L7" s="165"/>
      <c r="M7" s="166" t="s">
        <v>25</v>
      </c>
      <c r="N7" s="167" t="s">
        <v>26</v>
      </c>
      <c r="O7" s="168"/>
      <c r="P7" s="168"/>
      <c r="Q7" s="169"/>
      <c r="R7" s="170" t="s">
        <v>27</v>
      </c>
      <c r="S7" s="170"/>
      <c r="T7" s="170"/>
      <c r="U7" s="170"/>
    </row>
    <row r="8" spans="2:21" x14ac:dyDescent="0.2">
      <c r="B8" s="155"/>
      <c r="C8" s="158"/>
      <c r="D8" s="159"/>
      <c r="E8" s="19" t="s">
        <v>28</v>
      </c>
      <c r="F8" s="19" t="s">
        <v>29</v>
      </c>
      <c r="G8" s="19" t="s">
        <v>30</v>
      </c>
      <c r="H8" s="171" t="s">
        <v>31</v>
      </c>
      <c r="I8" s="162"/>
      <c r="J8" s="4" t="s">
        <v>32</v>
      </c>
      <c r="K8" s="172" t="s">
        <v>33</v>
      </c>
      <c r="L8" s="165"/>
      <c r="M8" s="166"/>
      <c r="N8" s="5" t="s">
        <v>28</v>
      </c>
      <c r="O8" s="5" t="s">
        <v>29</v>
      </c>
      <c r="P8" s="173" t="s">
        <v>31</v>
      </c>
      <c r="Q8" s="169"/>
      <c r="R8" s="170" t="s">
        <v>34</v>
      </c>
      <c r="S8" s="170"/>
      <c r="T8" s="170" t="s">
        <v>32</v>
      </c>
      <c r="U8" s="170"/>
    </row>
    <row r="9" spans="2:21" x14ac:dyDescent="0.2">
      <c r="B9" s="20">
        <v>1</v>
      </c>
      <c r="C9" s="174">
        <v>1000000</v>
      </c>
      <c r="D9" s="174"/>
      <c r="E9" s="20">
        <v>2001</v>
      </c>
      <c r="F9" s="8">
        <v>42111</v>
      </c>
      <c r="G9" s="20" t="s">
        <v>4</v>
      </c>
      <c r="H9" s="175">
        <v>105.33</v>
      </c>
      <c r="I9" s="175"/>
      <c r="J9" s="20">
        <v>57</v>
      </c>
      <c r="K9" s="174">
        <f t="shared" ref="K9:K72" si="0">IF(F9="","",C9*0.03)</f>
        <v>30000</v>
      </c>
      <c r="L9" s="174"/>
      <c r="M9" s="6">
        <f>IF(J9="","",(K9/J9)/1000)</f>
        <v>0.52631578947368418</v>
      </c>
      <c r="N9" s="20">
        <v>2001</v>
      </c>
      <c r="O9" s="8">
        <v>42111</v>
      </c>
      <c r="P9" s="175">
        <v>108.25</v>
      </c>
      <c r="Q9" s="175"/>
      <c r="R9" s="176">
        <f>IF(O9="","",(IF(G9="売",H9-P9,P9-H9))*M9*100000)</f>
        <v>153684.21052631587</v>
      </c>
      <c r="S9" s="176"/>
      <c r="T9" s="177">
        <f>IF(O9="","",IF(R9&lt;0,J9*(-1),IF(G9="買",(P9-H9)*100,(H9-P9)*100)))</f>
        <v>292.00000000000017</v>
      </c>
      <c r="U9" s="177"/>
    </row>
    <row r="10" spans="2:21" x14ac:dyDescent="0.2">
      <c r="B10" s="20">
        <v>2</v>
      </c>
      <c r="C10" s="174">
        <f t="shared" ref="C10:C73" si="1">IF(R9="","",C9+R9)</f>
        <v>1153684.210526316</v>
      </c>
      <c r="D10" s="174"/>
      <c r="E10" s="20"/>
      <c r="F10" s="8"/>
      <c r="G10" s="20" t="s">
        <v>4</v>
      </c>
      <c r="H10" s="175"/>
      <c r="I10" s="175"/>
      <c r="J10" s="20"/>
      <c r="K10" s="174" t="str">
        <f t="shared" si="0"/>
        <v/>
      </c>
      <c r="L10" s="174"/>
      <c r="M10" s="6" t="str">
        <f t="shared" ref="M10:M73" si="2">IF(J10="","",(K10/J10)/1000)</f>
        <v/>
      </c>
      <c r="N10" s="20"/>
      <c r="O10" s="8"/>
      <c r="P10" s="175"/>
      <c r="Q10" s="175"/>
      <c r="R10" s="176" t="str">
        <f t="shared" ref="R10:R73" si="3">IF(O10="","",(IF(G10="売",H10-P10,P10-H10))*M10*100000)</f>
        <v/>
      </c>
      <c r="S10" s="176"/>
      <c r="T10" s="177" t="str">
        <f t="shared" ref="T10:T73" si="4">IF(O10="","",IF(R10&lt;0,J10*(-1),IF(G10="買",(P10-H10)*100,(H10-P10)*100)))</f>
        <v/>
      </c>
      <c r="U10" s="177"/>
    </row>
    <row r="11" spans="2:21" x14ac:dyDescent="0.2">
      <c r="B11" s="20">
        <v>3</v>
      </c>
      <c r="C11" s="174" t="str">
        <f t="shared" si="1"/>
        <v/>
      </c>
      <c r="D11" s="174"/>
      <c r="E11" s="20"/>
      <c r="F11" s="8"/>
      <c r="G11" s="20" t="s">
        <v>4</v>
      </c>
      <c r="H11" s="175"/>
      <c r="I11" s="175"/>
      <c r="J11" s="20"/>
      <c r="K11" s="174" t="str">
        <f t="shared" si="0"/>
        <v/>
      </c>
      <c r="L11" s="174"/>
      <c r="M11" s="6" t="str">
        <f t="shared" si="2"/>
        <v/>
      </c>
      <c r="N11" s="20"/>
      <c r="O11" s="8"/>
      <c r="P11" s="175"/>
      <c r="Q11" s="175"/>
      <c r="R11" s="176" t="str">
        <f t="shared" si="3"/>
        <v/>
      </c>
      <c r="S11" s="176"/>
      <c r="T11" s="177" t="str">
        <f t="shared" si="4"/>
        <v/>
      </c>
      <c r="U11" s="177"/>
    </row>
    <row r="12" spans="2:21" x14ac:dyDescent="0.2">
      <c r="B12" s="20">
        <v>4</v>
      </c>
      <c r="C12" s="174" t="str">
        <f t="shared" si="1"/>
        <v/>
      </c>
      <c r="D12" s="174"/>
      <c r="E12" s="20"/>
      <c r="F12" s="8"/>
      <c r="G12" s="20" t="s">
        <v>3</v>
      </c>
      <c r="H12" s="175"/>
      <c r="I12" s="175"/>
      <c r="J12" s="20"/>
      <c r="K12" s="174" t="str">
        <f t="shared" si="0"/>
        <v/>
      </c>
      <c r="L12" s="174"/>
      <c r="M12" s="6" t="str">
        <f t="shared" si="2"/>
        <v/>
      </c>
      <c r="N12" s="20"/>
      <c r="O12" s="8"/>
      <c r="P12" s="175"/>
      <c r="Q12" s="175"/>
      <c r="R12" s="176" t="str">
        <f t="shared" si="3"/>
        <v/>
      </c>
      <c r="S12" s="176"/>
      <c r="T12" s="177" t="str">
        <f t="shared" si="4"/>
        <v/>
      </c>
      <c r="U12" s="177"/>
    </row>
    <row r="13" spans="2:21" x14ac:dyDescent="0.2">
      <c r="B13" s="20">
        <v>5</v>
      </c>
      <c r="C13" s="174" t="str">
        <f t="shared" si="1"/>
        <v/>
      </c>
      <c r="D13" s="174"/>
      <c r="E13" s="20"/>
      <c r="F13" s="8"/>
      <c r="G13" s="20" t="s">
        <v>3</v>
      </c>
      <c r="H13" s="175"/>
      <c r="I13" s="175"/>
      <c r="J13" s="20"/>
      <c r="K13" s="174" t="str">
        <f t="shared" si="0"/>
        <v/>
      </c>
      <c r="L13" s="174"/>
      <c r="M13" s="6" t="str">
        <f t="shared" si="2"/>
        <v/>
      </c>
      <c r="N13" s="20"/>
      <c r="O13" s="8"/>
      <c r="P13" s="175"/>
      <c r="Q13" s="175"/>
      <c r="R13" s="176" t="str">
        <f t="shared" si="3"/>
        <v/>
      </c>
      <c r="S13" s="176"/>
      <c r="T13" s="177" t="str">
        <f t="shared" si="4"/>
        <v/>
      </c>
      <c r="U13" s="177"/>
    </row>
    <row r="14" spans="2:21" x14ac:dyDescent="0.2">
      <c r="B14" s="20">
        <v>6</v>
      </c>
      <c r="C14" s="174" t="str">
        <f t="shared" si="1"/>
        <v/>
      </c>
      <c r="D14" s="174"/>
      <c r="E14" s="20"/>
      <c r="F14" s="8"/>
      <c r="G14" s="20" t="s">
        <v>4</v>
      </c>
      <c r="H14" s="175"/>
      <c r="I14" s="175"/>
      <c r="J14" s="20"/>
      <c r="K14" s="174" t="str">
        <f t="shared" si="0"/>
        <v/>
      </c>
      <c r="L14" s="174"/>
      <c r="M14" s="6" t="str">
        <f t="shared" si="2"/>
        <v/>
      </c>
      <c r="N14" s="20"/>
      <c r="O14" s="8"/>
      <c r="P14" s="175"/>
      <c r="Q14" s="175"/>
      <c r="R14" s="176" t="str">
        <f t="shared" si="3"/>
        <v/>
      </c>
      <c r="S14" s="176"/>
      <c r="T14" s="177" t="str">
        <f t="shared" si="4"/>
        <v/>
      </c>
      <c r="U14" s="177"/>
    </row>
    <row r="15" spans="2:21" x14ac:dyDescent="0.2">
      <c r="B15" s="20">
        <v>7</v>
      </c>
      <c r="C15" s="174" t="str">
        <f t="shared" si="1"/>
        <v/>
      </c>
      <c r="D15" s="174"/>
      <c r="E15" s="20"/>
      <c r="F15" s="8"/>
      <c r="G15" s="20" t="s">
        <v>4</v>
      </c>
      <c r="H15" s="175"/>
      <c r="I15" s="175"/>
      <c r="J15" s="20"/>
      <c r="K15" s="174" t="str">
        <f t="shared" si="0"/>
        <v/>
      </c>
      <c r="L15" s="174"/>
      <c r="M15" s="6" t="str">
        <f t="shared" si="2"/>
        <v/>
      </c>
      <c r="N15" s="20"/>
      <c r="O15" s="8"/>
      <c r="P15" s="175"/>
      <c r="Q15" s="175"/>
      <c r="R15" s="176" t="str">
        <f t="shared" si="3"/>
        <v/>
      </c>
      <c r="S15" s="176"/>
      <c r="T15" s="177" t="str">
        <f t="shared" si="4"/>
        <v/>
      </c>
      <c r="U15" s="177"/>
    </row>
    <row r="16" spans="2:21" x14ac:dyDescent="0.2">
      <c r="B16" s="20">
        <v>8</v>
      </c>
      <c r="C16" s="174" t="str">
        <f t="shared" si="1"/>
        <v/>
      </c>
      <c r="D16" s="174"/>
      <c r="E16" s="20"/>
      <c r="F16" s="8"/>
      <c r="G16" s="20" t="s">
        <v>4</v>
      </c>
      <c r="H16" s="175"/>
      <c r="I16" s="175"/>
      <c r="J16" s="20"/>
      <c r="K16" s="174" t="str">
        <f t="shared" si="0"/>
        <v/>
      </c>
      <c r="L16" s="174"/>
      <c r="M16" s="6" t="str">
        <f t="shared" si="2"/>
        <v/>
      </c>
      <c r="N16" s="20"/>
      <c r="O16" s="8"/>
      <c r="P16" s="175"/>
      <c r="Q16" s="175"/>
      <c r="R16" s="176" t="str">
        <f t="shared" si="3"/>
        <v/>
      </c>
      <c r="S16" s="176"/>
      <c r="T16" s="177" t="str">
        <f t="shared" si="4"/>
        <v/>
      </c>
      <c r="U16" s="177"/>
    </row>
    <row r="17" spans="2:21" x14ac:dyDescent="0.2">
      <c r="B17" s="20">
        <v>9</v>
      </c>
      <c r="C17" s="174" t="str">
        <f t="shared" si="1"/>
        <v/>
      </c>
      <c r="D17" s="174"/>
      <c r="E17" s="20"/>
      <c r="F17" s="8"/>
      <c r="G17" s="20" t="s">
        <v>4</v>
      </c>
      <c r="H17" s="175"/>
      <c r="I17" s="175"/>
      <c r="J17" s="20"/>
      <c r="K17" s="174" t="str">
        <f t="shared" si="0"/>
        <v/>
      </c>
      <c r="L17" s="174"/>
      <c r="M17" s="6" t="str">
        <f t="shared" si="2"/>
        <v/>
      </c>
      <c r="N17" s="20"/>
      <c r="O17" s="8"/>
      <c r="P17" s="175"/>
      <c r="Q17" s="175"/>
      <c r="R17" s="176" t="str">
        <f t="shared" si="3"/>
        <v/>
      </c>
      <c r="S17" s="176"/>
      <c r="T17" s="177" t="str">
        <f t="shared" si="4"/>
        <v/>
      </c>
      <c r="U17" s="177"/>
    </row>
    <row r="18" spans="2:21" x14ac:dyDescent="0.2">
      <c r="B18" s="20">
        <v>10</v>
      </c>
      <c r="C18" s="174" t="str">
        <f t="shared" si="1"/>
        <v/>
      </c>
      <c r="D18" s="174"/>
      <c r="E18" s="20"/>
      <c r="F18" s="8"/>
      <c r="G18" s="20" t="s">
        <v>4</v>
      </c>
      <c r="H18" s="175"/>
      <c r="I18" s="175"/>
      <c r="J18" s="20"/>
      <c r="K18" s="174" t="str">
        <f t="shared" si="0"/>
        <v/>
      </c>
      <c r="L18" s="174"/>
      <c r="M18" s="6" t="str">
        <f t="shared" si="2"/>
        <v/>
      </c>
      <c r="N18" s="20"/>
      <c r="O18" s="8"/>
      <c r="P18" s="175"/>
      <c r="Q18" s="175"/>
      <c r="R18" s="176" t="str">
        <f t="shared" si="3"/>
        <v/>
      </c>
      <c r="S18" s="176"/>
      <c r="T18" s="177" t="str">
        <f t="shared" si="4"/>
        <v/>
      </c>
      <c r="U18" s="177"/>
    </row>
    <row r="19" spans="2:21" x14ac:dyDescent="0.2">
      <c r="B19" s="20">
        <v>11</v>
      </c>
      <c r="C19" s="174" t="str">
        <f t="shared" si="1"/>
        <v/>
      </c>
      <c r="D19" s="174"/>
      <c r="E19" s="20"/>
      <c r="F19" s="8"/>
      <c r="G19" s="20" t="s">
        <v>4</v>
      </c>
      <c r="H19" s="175"/>
      <c r="I19" s="175"/>
      <c r="J19" s="20"/>
      <c r="K19" s="174" t="str">
        <f t="shared" si="0"/>
        <v/>
      </c>
      <c r="L19" s="174"/>
      <c r="M19" s="6" t="str">
        <f t="shared" si="2"/>
        <v/>
      </c>
      <c r="N19" s="20"/>
      <c r="O19" s="8"/>
      <c r="P19" s="175"/>
      <c r="Q19" s="175"/>
      <c r="R19" s="176" t="str">
        <f t="shared" si="3"/>
        <v/>
      </c>
      <c r="S19" s="176"/>
      <c r="T19" s="177" t="str">
        <f t="shared" si="4"/>
        <v/>
      </c>
      <c r="U19" s="177"/>
    </row>
    <row r="20" spans="2:21" x14ac:dyDescent="0.2">
      <c r="B20" s="20">
        <v>12</v>
      </c>
      <c r="C20" s="174" t="str">
        <f t="shared" si="1"/>
        <v/>
      </c>
      <c r="D20" s="174"/>
      <c r="E20" s="20"/>
      <c r="F20" s="8"/>
      <c r="G20" s="20" t="s">
        <v>4</v>
      </c>
      <c r="H20" s="175"/>
      <c r="I20" s="175"/>
      <c r="J20" s="20"/>
      <c r="K20" s="174" t="str">
        <f t="shared" si="0"/>
        <v/>
      </c>
      <c r="L20" s="174"/>
      <c r="M20" s="6" t="str">
        <f t="shared" si="2"/>
        <v/>
      </c>
      <c r="N20" s="20"/>
      <c r="O20" s="8"/>
      <c r="P20" s="175"/>
      <c r="Q20" s="175"/>
      <c r="R20" s="176" t="str">
        <f t="shared" si="3"/>
        <v/>
      </c>
      <c r="S20" s="176"/>
      <c r="T20" s="177" t="str">
        <f t="shared" si="4"/>
        <v/>
      </c>
      <c r="U20" s="177"/>
    </row>
    <row r="21" spans="2:21" x14ac:dyDescent="0.2">
      <c r="B21" s="20">
        <v>13</v>
      </c>
      <c r="C21" s="174" t="str">
        <f t="shared" si="1"/>
        <v/>
      </c>
      <c r="D21" s="174"/>
      <c r="E21" s="20"/>
      <c r="F21" s="8"/>
      <c r="G21" s="20" t="s">
        <v>4</v>
      </c>
      <c r="H21" s="175"/>
      <c r="I21" s="175"/>
      <c r="J21" s="20"/>
      <c r="K21" s="174" t="str">
        <f t="shared" si="0"/>
        <v/>
      </c>
      <c r="L21" s="174"/>
      <c r="M21" s="6" t="str">
        <f t="shared" si="2"/>
        <v/>
      </c>
      <c r="N21" s="20"/>
      <c r="O21" s="8"/>
      <c r="P21" s="175"/>
      <c r="Q21" s="175"/>
      <c r="R21" s="176" t="str">
        <f t="shared" si="3"/>
        <v/>
      </c>
      <c r="S21" s="176"/>
      <c r="T21" s="177" t="str">
        <f t="shared" si="4"/>
        <v/>
      </c>
      <c r="U21" s="177"/>
    </row>
    <row r="22" spans="2:21" x14ac:dyDescent="0.2">
      <c r="B22" s="20">
        <v>14</v>
      </c>
      <c r="C22" s="174" t="str">
        <f t="shared" si="1"/>
        <v/>
      </c>
      <c r="D22" s="174"/>
      <c r="E22" s="20"/>
      <c r="F22" s="8"/>
      <c r="G22" s="20" t="s">
        <v>3</v>
      </c>
      <c r="H22" s="175"/>
      <c r="I22" s="175"/>
      <c r="J22" s="20"/>
      <c r="K22" s="174" t="str">
        <f t="shared" si="0"/>
        <v/>
      </c>
      <c r="L22" s="174"/>
      <c r="M22" s="6" t="str">
        <f t="shared" si="2"/>
        <v/>
      </c>
      <c r="N22" s="20"/>
      <c r="O22" s="8"/>
      <c r="P22" s="175"/>
      <c r="Q22" s="175"/>
      <c r="R22" s="176" t="str">
        <f t="shared" si="3"/>
        <v/>
      </c>
      <c r="S22" s="176"/>
      <c r="T22" s="177" t="str">
        <f t="shared" si="4"/>
        <v/>
      </c>
      <c r="U22" s="177"/>
    </row>
    <row r="23" spans="2:21" x14ac:dyDescent="0.2">
      <c r="B23" s="20">
        <v>15</v>
      </c>
      <c r="C23" s="174" t="str">
        <f t="shared" si="1"/>
        <v/>
      </c>
      <c r="D23" s="174"/>
      <c r="E23" s="20"/>
      <c r="F23" s="8"/>
      <c r="G23" s="20" t="s">
        <v>4</v>
      </c>
      <c r="H23" s="175"/>
      <c r="I23" s="175"/>
      <c r="J23" s="20"/>
      <c r="K23" s="174" t="str">
        <f t="shared" si="0"/>
        <v/>
      </c>
      <c r="L23" s="174"/>
      <c r="M23" s="6" t="str">
        <f t="shared" si="2"/>
        <v/>
      </c>
      <c r="N23" s="20"/>
      <c r="O23" s="8"/>
      <c r="P23" s="175"/>
      <c r="Q23" s="175"/>
      <c r="R23" s="176" t="str">
        <f t="shared" si="3"/>
        <v/>
      </c>
      <c r="S23" s="176"/>
      <c r="T23" s="177" t="str">
        <f t="shared" si="4"/>
        <v/>
      </c>
      <c r="U23" s="177"/>
    </row>
    <row r="24" spans="2:21" x14ac:dyDescent="0.2">
      <c r="B24" s="20">
        <v>16</v>
      </c>
      <c r="C24" s="174" t="str">
        <f t="shared" si="1"/>
        <v/>
      </c>
      <c r="D24" s="174"/>
      <c r="E24" s="20"/>
      <c r="F24" s="8"/>
      <c r="G24" s="20" t="s">
        <v>4</v>
      </c>
      <c r="H24" s="175"/>
      <c r="I24" s="175"/>
      <c r="J24" s="20"/>
      <c r="K24" s="174" t="str">
        <f t="shared" si="0"/>
        <v/>
      </c>
      <c r="L24" s="174"/>
      <c r="M24" s="6" t="str">
        <f t="shared" si="2"/>
        <v/>
      </c>
      <c r="N24" s="20"/>
      <c r="O24" s="8"/>
      <c r="P24" s="175"/>
      <c r="Q24" s="175"/>
      <c r="R24" s="176" t="str">
        <f t="shared" si="3"/>
        <v/>
      </c>
      <c r="S24" s="176"/>
      <c r="T24" s="177" t="str">
        <f t="shared" si="4"/>
        <v/>
      </c>
      <c r="U24" s="177"/>
    </row>
    <row r="25" spans="2:21" x14ac:dyDescent="0.2">
      <c r="B25" s="20">
        <v>17</v>
      </c>
      <c r="C25" s="174" t="str">
        <f t="shared" si="1"/>
        <v/>
      </c>
      <c r="D25" s="174"/>
      <c r="E25" s="20"/>
      <c r="F25" s="8"/>
      <c r="G25" s="20" t="s">
        <v>4</v>
      </c>
      <c r="H25" s="175"/>
      <c r="I25" s="175"/>
      <c r="J25" s="20"/>
      <c r="K25" s="174" t="str">
        <f t="shared" si="0"/>
        <v/>
      </c>
      <c r="L25" s="174"/>
      <c r="M25" s="6" t="str">
        <f t="shared" si="2"/>
        <v/>
      </c>
      <c r="N25" s="20"/>
      <c r="O25" s="8"/>
      <c r="P25" s="175"/>
      <c r="Q25" s="175"/>
      <c r="R25" s="176" t="str">
        <f t="shared" si="3"/>
        <v/>
      </c>
      <c r="S25" s="176"/>
      <c r="T25" s="177" t="str">
        <f t="shared" si="4"/>
        <v/>
      </c>
      <c r="U25" s="177"/>
    </row>
    <row r="26" spans="2:21" x14ac:dyDescent="0.2">
      <c r="B26" s="20">
        <v>18</v>
      </c>
      <c r="C26" s="174" t="str">
        <f t="shared" si="1"/>
        <v/>
      </c>
      <c r="D26" s="174"/>
      <c r="E26" s="20"/>
      <c r="F26" s="8"/>
      <c r="G26" s="20" t="s">
        <v>4</v>
      </c>
      <c r="H26" s="175"/>
      <c r="I26" s="175"/>
      <c r="J26" s="20"/>
      <c r="K26" s="174" t="str">
        <f t="shared" si="0"/>
        <v/>
      </c>
      <c r="L26" s="174"/>
      <c r="M26" s="6" t="str">
        <f t="shared" si="2"/>
        <v/>
      </c>
      <c r="N26" s="20"/>
      <c r="O26" s="8"/>
      <c r="P26" s="175"/>
      <c r="Q26" s="175"/>
      <c r="R26" s="176" t="str">
        <f t="shared" si="3"/>
        <v/>
      </c>
      <c r="S26" s="176"/>
      <c r="T26" s="177" t="str">
        <f t="shared" si="4"/>
        <v/>
      </c>
      <c r="U26" s="177"/>
    </row>
    <row r="27" spans="2:21" x14ac:dyDescent="0.2">
      <c r="B27" s="20">
        <v>19</v>
      </c>
      <c r="C27" s="174" t="str">
        <f t="shared" si="1"/>
        <v/>
      </c>
      <c r="D27" s="174"/>
      <c r="E27" s="20"/>
      <c r="F27" s="8"/>
      <c r="G27" s="20" t="s">
        <v>3</v>
      </c>
      <c r="H27" s="175"/>
      <c r="I27" s="175"/>
      <c r="J27" s="20"/>
      <c r="K27" s="174" t="str">
        <f t="shared" si="0"/>
        <v/>
      </c>
      <c r="L27" s="174"/>
      <c r="M27" s="6" t="str">
        <f t="shared" si="2"/>
        <v/>
      </c>
      <c r="N27" s="20"/>
      <c r="O27" s="8"/>
      <c r="P27" s="175"/>
      <c r="Q27" s="175"/>
      <c r="R27" s="176" t="str">
        <f t="shared" si="3"/>
        <v/>
      </c>
      <c r="S27" s="176"/>
      <c r="T27" s="177" t="str">
        <f t="shared" si="4"/>
        <v/>
      </c>
      <c r="U27" s="177"/>
    </row>
    <row r="28" spans="2:21" x14ac:dyDescent="0.2">
      <c r="B28" s="20">
        <v>20</v>
      </c>
      <c r="C28" s="174" t="str">
        <f t="shared" si="1"/>
        <v/>
      </c>
      <c r="D28" s="174"/>
      <c r="E28" s="20"/>
      <c r="F28" s="8"/>
      <c r="G28" s="20" t="s">
        <v>4</v>
      </c>
      <c r="H28" s="175"/>
      <c r="I28" s="175"/>
      <c r="J28" s="20"/>
      <c r="K28" s="174" t="str">
        <f t="shared" si="0"/>
        <v/>
      </c>
      <c r="L28" s="174"/>
      <c r="M28" s="6" t="str">
        <f t="shared" si="2"/>
        <v/>
      </c>
      <c r="N28" s="20"/>
      <c r="O28" s="8"/>
      <c r="P28" s="175"/>
      <c r="Q28" s="175"/>
      <c r="R28" s="176" t="str">
        <f t="shared" si="3"/>
        <v/>
      </c>
      <c r="S28" s="176"/>
      <c r="T28" s="177" t="str">
        <f t="shared" si="4"/>
        <v/>
      </c>
      <c r="U28" s="177"/>
    </row>
    <row r="29" spans="2:21" x14ac:dyDescent="0.2">
      <c r="B29" s="20">
        <v>21</v>
      </c>
      <c r="C29" s="174" t="str">
        <f t="shared" si="1"/>
        <v/>
      </c>
      <c r="D29" s="174"/>
      <c r="E29" s="20"/>
      <c r="F29" s="8"/>
      <c r="G29" s="20" t="s">
        <v>3</v>
      </c>
      <c r="H29" s="175"/>
      <c r="I29" s="175"/>
      <c r="J29" s="20"/>
      <c r="K29" s="174" t="str">
        <f t="shared" si="0"/>
        <v/>
      </c>
      <c r="L29" s="174"/>
      <c r="M29" s="6" t="str">
        <f t="shared" si="2"/>
        <v/>
      </c>
      <c r="N29" s="20"/>
      <c r="O29" s="8"/>
      <c r="P29" s="175"/>
      <c r="Q29" s="175"/>
      <c r="R29" s="176" t="str">
        <f t="shared" si="3"/>
        <v/>
      </c>
      <c r="S29" s="176"/>
      <c r="T29" s="177" t="str">
        <f t="shared" si="4"/>
        <v/>
      </c>
      <c r="U29" s="177"/>
    </row>
    <row r="30" spans="2:21" x14ac:dyDescent="0.2">
      <c r="B30" s="20">
        <v>22</v>
      </c>
      <c r="C30" s="174" t="str">
        <f t="shared" si="1"/>
        <v/>
      </c>
      <c r="D30" s="174"/>
      <c r="E30" s="20"/>
      <c r="F30" s="8"/>
      <c r="G30" s="20" t="s">
        <v>3</v>
      </c>
      <c r="H30" s="175"/>
      <c r="I30" s="175"/>
      <c r="J30" s="20"/>
      <c r="K30" s="174" t="str">
        <f t="shared" si="0"/>
        <v/>
      </c>
      <c r="L30" s="174"/>
      <c r="M30" s="6" t="str">
        <f t="shared" si="2"/>
        <v/>
      </c>
      <c r="N30" s="20"/>
      <c r="O30" s="8"/>
      <c r="P30" s="175"/>
      <c r="Q30" s="175"/>
      <c r="R30" s="176" t="str">
        <f t="shared" si="3"/>
        <v/>
      </c>
      <c r="S30" s="176"/>
      <c r="T30" s="177" t="str">
        <f t="shared" si="4"/>
        <v/>
      </c>
      <c r="U30" s="177"/>
    </row>
    <row r="31" spans="2:21" x14ac:dyDescent="0.2">
      <c r="B31" s="20">
        <v>23</v>
      </c>
      <c r="C31" s="174" t="str">
        <f t="shared" si="1"/>
        <v/>
      </c>
      <c r="D31" s="174"/>
      <c r="E31" s="20"/>
      <c r="F31" s="8"/>
      <c r="G31" s="20" t="s">
        <v>3</v>
      </c>
      <c r="H31" s="175"/>
      <c r="I31" s="175"/>
      <c r="J31" s="20"/>
      <c r="K31" s="174" t="str">
        <f t="shared" si="0"/>
        <v/>
      </c>
      <c r="L31" s="174"/>
      <c r="M31" s="6" t="str">
        <f t="shared" si="2"/>
        <v/>
      </c>
      <c r="N31" s="20"/>
      <c r="O31" s="8"/>
      <c r="P31" s="175"/>
      <c r="Q31" s="175"/>
      <c r="R31" s="176" t="str">
        <f t="shared" si="3"/>
        <v/>
      </c>
      <c r="S31" s="176"/>
      <c r="T31" s="177" t="str">
        <f t="shared" si="4"/>
        <v/>
      </c>
      <c r="U31" s="177"/>
    </row>
    <row r="32" spans="2:21" x14ac:dyDescent="0.2">
      <c r="B32" s="20">
        <v>24</v>
      </c>
      <c r="C32" s="174" t="str">
        <f t="shared" si="1"/>
        <v/>
      </c>
      <c r="D32" s="174"/>
      <c r="E32" s="20"/>
      <c r="F32" s="8"/>
      <c r="G32" s="20" t="s">
        <v>3</v>
      </c>
      <c r="H32" s="175"/>
      <c r="I32" s="175"/>
      <c r="J32" s="20"/>
      <c r="K32" s="174" t="str">
        <f t="shared" si="0"/>
        <v/>
      </c>
      <c r="L32" s="174"/>
      <c r="M32" s="6" t="str">
        <f t="shared" si="2"/>
        <v/>
      </c>
      <c r="N32" s="20"/>
      <c r="O32" s="8"/>
      <c r="P32" s="175"/>
      <c r="Q32" s="175"/>
      <c r="R32" s="176" t="str">
        <f t="shared" si="3"/>
        <v/>
      </c>
      <c r="S32" s="176"/>
      <c r="T32" s="177" t="str">
        <f t="shared" si="4"/>
        <v/>
      </c>
      <c r="U32" s="177"/>
    </row>
    <row r="33" spans="2:21" x14ac:dyDescent="0.2">
      <c r="B33" s="20">
        <v>25</v>
      </c>
      <c r="C33" s="174" t="str">
        <f t="shared" si="1"/>
        <v/>
      </c>
      <c r="D33" s="174"/>
      <c r="E33" s="20"/>
      <c r="F33" s="8"/>
      <c r="G33" s="20" t="s">
        <v>4</v>
      </c>
      <c r="H33" s="175"/>
      <c r="I33" s="175"/>
      <c r="J33" s="20"/>
      <c r="K33" s="174" t="str">
        <f t="shared" si="0"/>
        <v/>
      </c>
      <c r="L33" s="174"/>
      <c r="M33" s="6" t="str">
        <f t="shared" si="2"/>
        <v/>
      </c>
      <c r="N33" s="20"/>
      <c r="O33" s="8"/>
      <c r="P33" s="175"/>
      <c r="Q33" s="175"/>
      <c r="R33" s="176" t="str">
        <f t="shared" si="3"/>
        <v/>
      </c>
      <c r="S33" s="176"/>
      <c r="T33" s="177" t="str">
        <f t="shared" si="4"/>
        <v/>
      </c>
      <c r="U33" s="177"/>
    </row>
    <row r="34" spans="2:21" x14ac:dyDescent="0.2">
      <c r="B34" s="20">
        <v>26</v>
      </c>
      <c r="C34" s="174" t="str">
        <f t="shared" si="1"/>
        <v/>
      </c>
      <c r="D34" s="174"/>
      <c r="E34" s="20"/>
      <c r="F34" s="8"/>
      <c r="G34" s="20" t="s">
        <v>3</v>
      </c>
      <c r="H34" s="175"/>
      <c r="I34" s="175"/>
      <c r="J34" s="20"/>
      <c r="K34" s="174" t="str">
        <f t="shared" si="0"/>
        <v/>
      </c>
      <c r="L34" s="174"/>
      <c r="M34" s="6" t="str">
        <f t="shared" si="2"/>
        <v/>
      </c>
      <c r="N34" s="20"/>
      <c r="O34" s="8"/>
      <c r="P34" s="175"/>
      <c r="Q34" s="175"/>
      <c r="R34" s="176" t="str">
        <f t="shared" si="3"/>
        <v/>
      </c>
      <c r="S34" s="176"/>
      <c r="T34" s="177" t="str">
        <f t="shared" si="4"/>
        <v/>
      </c>
      <c r="U34" s="177"/>
    </row>
    <row r="35" spans="2:21" x14ac:dyDescent="0.2">
      <c r="B35" s="20">
        <v>27</v>
      </c>
      <c r="C35" s="174" t="str">
        <f t="shared" si="1"/>
        <v/>
      </c>
      <c r="D35" s="174"/>
      <c r="E35" s="20"/>
      <c r="F35" s="8"/>
      <c r="G35" s="20" t="s">
        <v>3</v>
      </c>
      <c r="H35" s="175"/>
      <c r="I35" s="175"/>
      <c r="J35" s="20"/>
      <c r="K35" s="174" t="str">
        <f t="shared" si="0"/>
        <v/>
      </c>
      <c r="L35" s="174"/>
      <c r="M35" s="6" t="str">
        <f t="shared" si="2"/>
        <v/>
      </c>
      <c r="N35" s="20"/>
      <c r="O35" s="8"/>
      <c r="P35" s="175"/>
      <c r="Q35" s="175"/>
      <c r="R35" s="176" t="str">
        <f t="shared" si="3"/>
        <v/>
      </c>
      <c r="S35" s="176"/>
      <c r="T35" s="177" t="str">
        <f t="shared" si="4"/>
        <v/>
      </c>
      <c r="U35" s="177"/>
    </row>
    <row r="36" spans="2:21" x14ac:dyDescent="0.2">
      <c r="B36" s="20">
        <v>28</v>
      </c>
      <c r="C36" s="174" t="str">
        <f t="shared" si="1"/>
        <v/>
      </c>
      <c r="D36" s="174"/>
      <c r="E36" s="20"/>
      <c r="F36" s="8"/>
      <c r="G36" s="20" t="s">
        <v>3</v>
      </c>
      <c r="H36" s="175"/>
      <c r="I36" s="175"/>
      <c r="J36" s="20"/>
      <c r="K36" s="174" t="str">
        <f t="shared" si="0"/>
        <v/>
      </c>
      <c r="L36" s="174"/>
      <c r="M36" s="6" t="str">
        <f t="shared" si="2"/>
        <v/>
      </c>
      <c r="N36" s="20"/>
      <c r="O36" s="8"/>
      <c r="P36" s="175"/>
      <c r="Q36" s="175"/>
      <c r="R36" s="176" t="str">
        <f t="shared" si="3"/>
        <v/>
      </c>
      <c r="S36" s="176"/>
      <c r="T36" s="177" t="str">
        <f t="shared" si="4"/>
        <v/>
      </c>
      <c r="U36" s="177"/>
    </row>
    <row r="37" spans="2:21" x14ac:dyDescent="0.2">
      <c r="B37" s="20">
        <v>29</v>
      </c>
      <c r="C37" s="174" t="str">
        <f t="shared" si="1"/>
        <v/>
      </c>
      <c r="D37" s="174"/>
      <c r="E37" s="20"/>
      <c r="F37" s="8"/>
      <c r="G37" s="20" t="s">
        <v>3</v>
      </c>
      <c r="H37" s="175"/>
      <c r="I37" s="175"/>
      <c r="J37" s="20"/>
      <c r="K37" s="174" t="str">
        <f t="shared" si="0"/>
        <v/>
      </c>
      <c r="L37" s="174"/>
      <c r="M37" s="6" t="str">
        <f t="shared" si="2"/>
        <v/>
      </c>
      <c r="N37" s="20"/>
      <c r="O37" s="8"/>
      <c r="P37" s="175"/>
      <c r="Q37" s="175"/>
      <c r="R37" s="176" t="str">
        <f t="shared" si="3"/>
        <v/>
      </c>
      <c r="S37" s="176"/>
      <c r="T37" s="177" t="str">
        <f t="shared" si="4"/>
        <v/>
      </c>
      <c r="U37" s="177"/>
    </row>
    <row r="38" spans="2:21" x14ac:dyDescent="0.2">
      <c r="B38" s="20">
        <v>30</v>
      </c>
      <c r="C38" s="174" t="str">
        <f t="shared" si="1"/>
        <v/>
      </c>
      <c r="D38" s="174"/>
      <c r="E38" s="20"/>
      <c r="F38" s="8"/>
      <c r="G38" s="20" t="s">
        <v>4</v>
      </c>
      <c r="H38" s="175"/>
      <c r="I38" s="175"/>
      <c r="J38" s="20"/>
      <c r="K38" s="174" t="str">
        <f t="shared" si="0"/>
        <v/>
      </c>
      <c r="L38" s="174"/>
      <c r="M38" s="6" t="str">
        <f t="shared" si="2"/>
        <v/>
      </c>
      <c r="N38" s="20"/>
      <c r="O38" s="8"/>
      <c r="P38" s="175"/>
      <c r="Q38" s="175"/>
      <c r="R38" s="176" t="str">
        <f t="shared" si="3"/>
        <v/>
      </c>
      <c r="S38" s="176"/>
      <c r="T38" s="177" t="str">
        <f t="shared" si="4"/>
        <v/>
      </c>
      <c r="U38" s="177"/>
    </row>
    <row r="39" spans="2:21" x14ac:dyDescent="0.2">
      <c r="B39" s="20">
        <v>31</v>
      </c>
      <c r="C39" s="174" t="str">
        <f t="shared" si="1"/>
        <v/>
      </c>
      <c r="D39" s="174"/>
      <c r="E39" s="20"/>
      <c r="F39" s="8"/>
      <c r="G39" s="20" t="s">
        <v>4</v>
      </c>
      <c r="H39" s="175"/>
      <c r="I39" s="175"/>
      <c r="J39" s="20"/>
      <c r="K39" s="174" t="str">
        <f t="shared" si="0"/>
        <v/>
      </c>
      <c r="L39" s="174"/>
      <c r="M39" s="6" t="str">
        <f t="shared" si="2"/>
        <v/>
      </c>
      <c r="N39" s="20"/>
      <c r="O39" s="8"/>
      <c r="P39" s="175"/>
      <c r="Q39" s="175"/>
      <c r="R39" s="176" t="str">
        <f t="shared" si="3"/>
        <v/>
      </c>
      <c r="S39" s="176"/>
      <c r="T39" s="177" t="str">
        <f t="shared" si="4"/>
        <v/>
      </c>
      <c r="U39" s="177"/>
    </row>
    <row r="40" spans="2:21" x14ac:dyDescent="0.2">
      <c r="B40" s="20">
        <v>32</v>
      </c>
      <c r="C40" s="174" t="str">
        <f t="shared" si="1"/>
        <v/>
      </c>
      <c r="D40" s="174"/>
      <c r="E40" s="20"/>
      <c r="F40" s="8"/>
      <c r="G40" s="20" t="s">
        <v>4</v>
      </c>
      <c r="H40" s="175"/>
      <c r="I40" s="175"/>
      <c r="J40" s="20"/>
      <c r="K40" s="174" t="str">
        <f t="shared" si="0"/>
        <v/>
      </c>
      <c r="L40" s="174"/>
      <c r="M40" s="6" t="str">
        <f t="shared" si="2"/>
        <v/>
      </c>
      <c r="N40" s="20"/>
      <c r="O40" s="8"/>
      <c r="P40" s="175"/>
      <c r="Q40" s="175"/>
      <c r="R40" s="176" t="str">
        <f t="shared" si="3"/>
        <v/>
      </c>
      <c r="S40" s="176"/>
      <c r="T40" s="177" t="str">
        <f t="shared" si="4"/>
        <v/>
      </c>
      <c r="U40" s="177"/>
    </row>
    <row r="41" spans="2:21" x14ac:dyDescent="0.2">
      <c r="B41" s="20">
        <v>33</v>
      </c>
      <c r="C41" s="174" t="str">
        <f t="shared" si="1"/>
        <v/>
      </c>
      <c r="D41" s="174"/>
      <c r="E41" s="20"/>
      <c r="F41" s="8"/>
      <c r="G41" s="20" t="s">
        <v>3</v>
      </c>
      <c r="H41" s="175"/>
      <c r="I41" s="175"/>
      <c r="J41" s="20"/>
      <c r="K41" s="174" t="str">
        <f t="shared" si="0"/>
        <v/>
      </c>
      <c r="L41" s="174"/>
      <c r="M41" s="6" t="str">
        <f t="shared" si="2"/>
        <v/>
      </c>
      <c r="N41" s="20"/>
      <c r="O41" s="8"/>
      <c r="P41" s="175"/>
      <c r="Q41" s="175"/>
      <c r="R41" s="176" t="str">
        <f t="shared" si="3"/>
        <v/>
      </c>
      <c r="S41" s="176"/>
      <c r="T41" s="177" t="str">
        <f t="shared" si="4"/>
        <v/>
      </c>
      <c r="U41" s="177"/>
    </row>
    <row r="42" spans="2:21" x14ac:dyDescent="0.2">
      <c r="B42" s="20">
        <v>34</v>
      </c>
      <c r="C42" s="174" t="str">
        <f t="shared" si="1"/>
        <v/>
      </c>
      <c r="D42" s="174"/>
      <c r="E42" s="20"/>
      <c r="F42" s="8"/>
      <c r="G42" s="20" t="s">
        <v>4</v>
      </c>
      <c r="H42" s="175"/>
      <c r="I42" s="175"/>
      <c r="J42" s="20"/>
      <c r="K42" s="174" t="str">
        <f t="shared" si="0"/>
        <v/>
      </c>
      <c r="L42" s="174"/>
      <c r="M42" s="6" t="str">
        <f t="shared" si="2"/>
        <v/>
      </c>
      <c r="N42" s="20"/>
      <c r="O42" s="8"/>
      <c r="P42" s="175"/>
      <c r="Q42" s="175"/>
      <c r="R42" s="176" t="str">
        <f t="shared" si="3"/>
        <v/>
      </c>
      <c r="S42" s="176"/>
      <c r="T42" s="177" t="str">
        <f t="shared" si="4"/>
        <v/>
      </c>
      <c r="U42" s="177"/>
    </row>
    <row r="43" spans="2:21" x14ac:dyDescent="0.2">
      <c r="B43" s="20">
        <v>35</v>
      </c>
      <c r="C43" s="174" t="str">
        <f t="shared" si="1"/>
        <v/>
      </c>
      <c r="D43" s="174"/>
      <c r="E43" s="20"/>
      <c r="F43" s="8"/>
      <c r="G43" s="20" t="s">
        <v>3</v>
      </c>
      <c r="H43" s="175"/>
      <c r="I43" s="175"/>
      <c r="J43" s="20"/>
      <c r="K43" s="174" t="str">
        <f t="shared" si="0"/>
        <v/>
      </c>
      <c r="L43" s="174"/>
      <c r="M43" s="6" t="str">
        <f t="shared" si="2"/>
        <v/>
      </c>
      <c r="N43" s="20"/>
      <c r="O43" s="8"/>
      <c r="P43" s="175"/>
      <c r="Q43" s="175"/>
      <c r="R43" s="176" t="str">
        <f t="shared" si="3"/>
        <v/>
      </c>
      <c r="S43" s="176"/>
      <c r="T43" s="177" t="str">
        <f t="shared" si="4"/>
        <v/>
      </c>
      <c r="U43" s="177"/>
    </row>
    <row r="44" spans="2:21" x14ac:dyDescent="0.2">
      <c r="B44" s="20">
        <v>36</v>
      </c>
      <c r="C44" s="174" t="str">
        <f t="shared" si="1"/>
        <v/>
      </c>
      <c r="D44" s="174"/>
      <c r="E44" s="20"/>
      <c r="F44" s="8"/>
      <c r="G44" s="20" t="s">
        <v>4</v>
      </c>
      <c r="H44" s="175"/>
      <c r="I44" s="175"/>
      <c r="J44" s="20"/>
      <c r="K44" s="174" t="str">
        <f t="shared" si="0"/>
        <v/>
      </c>
      <c r="L44" s="174"/>
      <c r="M44" s="6" t="str">
        <f t="shared" si="2"/>
        <v/>
      </c>
      <c r="N44" s="20"/>
      <c r="O44" s="8"/>
      <c r="P44" s="175"/>
      <c r="Q44" s="175"/>
      <c r="R44" s="176" t="str">
        <f t="shared" si="3"/>
        <v/>
      </c>
      <c r="S44" s="176"/>
      <c r="T44" s="177" t="str">
        <f t="shared" si="4"/>
        <v/>
      </c>
      <c r="U44" s="177"/>
    </row>
    <row r="45" spans="2:21" x14ac:dyDescent="0.2">
      <c r="B45" s="20">
        <v>37</v>
      </c>
      <c r="C45" s="174" t="str">
        <f t="shared" si="1"/>
        <v/>
      </c>
      <c r="D45" s="174"/>
      <c r="E45" s="20"/>
      <c r="F45" s="8"/>
      <c r="G45" s="20" t="s">
        <v>3</v>
      </c>
      <c r="H45" s="175"/>
      <c r="I45" s="175"/>
      <c r="J45" s="20"/>
      <c r="K45" s="174" t="str">
        <f t="shared" si="0"/>
        <v/>
      </c>
      <c r="L45" s="174"/>
      <c r="M45" s="6" t="str">
        <f t="shared" si="2"/>
        <v/>
      </c>
      <c r="N45" s="20"/>
      <c r="O45" s="8"/>
      <c r="P45" s="175"/>
      <c r="Q45" s="175"/>
      <c r="R45" s="176" t="str">
        <f t="shared" si="3"/>
        <v/>
      </c>
      <c r="S45" s="176"/>
      <c r="T45" s="177" t="str">
        <f t="shared" si="4"/>
        <v/>
      </c>
      <c r="U45" s="177"/>
    </row>
    <row r="46" spans="2:21" x14ac:dyDescent="0.2">
      <c r="B46" s="20">
        <v>38</v>
      </c>
      <c r="C46" s="174" t="str">
        <f t="shared" si="1"/>
        <v/>
      </c>
      <c r="D46" s="174"/>
      <c r="E46" s="20"/>
      <c r="F46" s="8"/>
      <c r="G46" s="20" t="s">
        <v>4</v>
      </c>
      <c r="H46" s="175"/>
      <c r="I46" s="175"/>
      <c r="J46" s="20"/>
      <c r="K46" s="174" t="str">
        <f t="shared" si="0"/>
        <v/>
      </c>
      <c r="L46" s="174"/>
      <c r="M46" s="6" t="str">
        <f t="shared" si="2"/>
        <v/>
      </c>
      <c r="N46" s="20"/>
      <c r="O46" s="8"/>
      <c r="P46" s="175"/>
      <c r="Q46" s="175"/>
      <c r="R46" s="176" t="str">
        <f t="shared" si="3"/>
        <v/>
      </c>
      <c r="S46" s="176"/>
      <c r="T46" s="177" t="str">
        <f t="shared" si="4"/>
        <v/>
      </c>
      <c r="U46" s="177"/>
    </row>
    <row r="47" spans="2:21" x14ac:dyDescent="0.2">
      <c r="B47" s="20">
        <v>39</v>
      </c>
      <c r="C47" s="174" t="str">
        <f t="shared" si="1"/>
        <v/>
      </c>
      <c r="D47" s="174"/>
      <c r="E47" s="20"/>
      <c r="F47" s="8"/>
      <c r="G47" s="20" t="s">
        <v>4</v>
      </c>
      <c r="H47" s="175"/>
      <c r="I47" s="175"/>
      <c r="J47" s="20"/>
      <c r="K47" s="174" t="str">
        <f t="shared" si="0"/>
        <v/>
      </c>
      <c r="L47" s="174"/>
      <c r="M47" s="6" t="str">
        <f t="shared" si="2"/>
        <v/>
      </c>
      <c r="N47" s="20"/>
      <c r="O47" s="8"/>
      <c r="P47" s="175"/>
      <c r="Q47" s="175"/>
      <c r="R47" s="176" t="str">
        <f t="shared" si="3"/>
        <v/>
      </c>
      <c r="S47" s="176"/>
      <c r="T47" s="177" t="str">
        <f t="shared" si="4"/>
        <v/>
      </c>
      <c r="U47" s="177"/>
    </row>
    <row r="48" spans="2:21" x14ac:dyDescent="0.2">
      <c r="B48" s="20">
        <v>40</v>
      </c>
      <c r="C48" s="174" t="str">
        <f t="shared" si="1"/>
        <v/>
      </c>
      <c r="D48" s="174"/>
      <c r="E48" s="20"/>
      <c r="F48" s="8"/>
      <c r="G48" s="20" t="s">
        <v>37</v>
      </c>
      <c r="H48" s="175"/>
      <c r="I48" s="175"/>
      <c r="J48" s="20"/>
      <c r="K48" s="174" t="str">
        <f t="shared" si="0"/>
        <v/>
      </c>
      <c r="L48" s="174"/>
      <c r="M48" s="6" t="str">
        <f t="shared" si="2"/>
        <v/>
      </c>
      <c r="N48" s="20"/>
      <c r="O48" s="8"/>
      <c r="P48" s="175"/>
      <c r="Q48" s="175"/>
      <c r="R48" s="176" t="str">
        <f t="shared" si="3"/>
        <v/>
      </c>
      <c r="S48" s="176"/>
      <c r="T48" s="177" t="str">
        <f t="shared" si="4"/>
        <v/>
      </c>
      <c r="U48" s="177"/>
    </row>
    <row r="49" spans="2:21" x14ac:dyDescent="0.2">
      <c r="B49" s="20">
        <v>41</v>
      </c>
      <c r="C49" s="174" t="str">
        <f t="shared" si="1"/>
        <v/>
      </c>
      <c r="D49" s="174"/>
      <c r="E49" s="20"/>
      <c r="F49" s="8"/>
      <c r="G49" s="20" t="s">
        <v>4</v>
      </c>
      <c r="H49" s="175"/>
      <c r="I49" s="175"/>
      <c r="J49" s="20"/>
      <c r="K49" s="174" t="str">
        <f t="shared" si="0"/>
        <v/>
      </c>
      <c r="L49" s="174"/>
      <c r="M49" s="6" t="str">
        <f t="shared" si="2"/>
        <v/>
      </c>
      <c r="N49" s="20"/>
      <c r="O49" s="8"/>
      <c r="P49" s="175"/>
      <c r="Q49" s="175"/>
      <c r="R49" s="176" t="str">
        <f t="shared" si="3"/>
        <v/>
      </c>
      <c r="S49" s="176"/>
      <c r="T49" s="177" t="str">
        <f t="shared" si="4"/>
        <v/>
      </c>
      <c r="U49" s="177"/>
    </row>
    <row r="50" spans="2:21" x14ac:dyDescent="0.2">
      <c r="B50" s="20">
        <v>42</v>
      </c>
      <c r="C50" s="174" t="str">
        <f t="shared" si="1"/>
        <v/>
      </c>
      <c r="D50" s="174"/>
      <c r="E50" s="20"/>
      <c r="F50" s="8"/>
      <c r="G50" s="20" t="s">
        <v>4</v>
      </c>
      <c r="H50" s="175"/>
      <c r="I50" s="175"/>
      <c r="J50" s="20"/>
      <c r="K50" s="174" t="str">
        <f t="shared" si="0"/>
        <v/>
      </c>
      <c r="L50" s="174"/>
      <c r="M50" s="6" t="str">
        <f t="shared" si="2"/>
        <v/>
      </c>
      <c r="N50" s="20"/>
      <c r="O50" s="8"/>
      <c r="P50" s="175"/>
      <c r="Q50" s="175"/>
      <c r="R50" s="176" t="str">
        <f t="shared" si="3"/>
        <v/>
      </c>
      <c r="S50" s="176"/>
      <c r="T50" s="177" t="str">
        <f t="shared" si="4"/>
        <v/>
      </c>
      <c r="U50" s="177"/>
    </row>
    <row r="51" spans="2:21" x14ac:dyDescent="0.2">
      <c r="B51" s="20">
        <v>43</v>
      </c>
      <c r="C51" s="174" t="str">
        <f t="shared" si="1"/>
        <v/>
      </c>
      <c r="D51" s="174"/>
      <c r="E51" s="20"/>
      <c r="F51" s="8"/>
      <c r="G51" s="20" t="s">
        <v>3</v>
      </c>
      <c r="H51" s="175"/>
      <c r="I51" s="175"/>
      <c r="J51" s="20"/>
      <c r="K51" s="174" t="str">
        <f t="shared" si="0"/>
        <v/>
      </c>
      <c r="L51" s="174"/>
      <c r="M51" s="6" t="str">
        <f t="shared" si="2"/>
        <v/>
      </c>
      <c r="N51" s="20"/>
      <c r="O51" s="8"/>
      <c r="P51" s="175"/>
      <c r="Q51" s="175"/>
      <c r="R51" s="176" t="str">
        <f t="shared" si="3"/>
        <v/>
      </c>
      <c r="S51" s="176"/>
      <c r="T51" s="177" t="str">
        <f t="shared" si="4"/>
        <v/>
      </c>
      <c r="U51" s="177"/>
    </row>
    <row r="52" spans="2:21" x14ac:dyDescent="0.2">
      <c r="B52" s="20">
        <v>44</v>
      </c>
      <c r="C52" s="174" t="str">
        <f t="shared" si="1"/>
        <v/>
      </c>
      <c r="D52" s="174"/>
      <c r="E52" s="20"/>
      <c r="F52" s="8"/>
      <c r="G52" s="20" t="s">
        <v>3</v>
      </c>
      <c r="H52" s="175"/>
      <c r="I52" s="175"/>
      <c r="J52" s="20"/>
      <c r="K52" s="174" t="str">
        <f t="shared" si="0"/>
        <v/>
      </c>
      <c r="L52" s="174"/>
      <c r="M52" s="6" t="str">
        <f t="shared" si="2"/>
        <v/>
      </c>
      <c r="N52" s="20"/>
      <c r="O52" s="8"/>
      <c r="P52" s="175"/>
      <c r="Q52" s="175"/>
      <c r="R52" s="176" t="str">
        <f t="shared" si="3"/>
        <v/>
      </c>
      <c r="S52" s="176"/>
      <c r="T52" s="177" t="str">
        <f t="shared" si="4"/>
        <v/>
      </c>
      <c r="U52" s="177"/>
    </row>
    <row r="53" spans="2:21" x14ac:dyDescent="0.2">
      <c r="B53" s="20">
        <v>45</v>
      </c>
      <c r="C53" s="174" t="str">
        <f t="shared" si="1"/>
        <v/>
      </c>
      <c r="D53" s="174"/>
      <c r="E53" s="20"/>
      <c r="F53" s="8"/>
      <c r="G53" s="20" t="s">
        <v>4</v>
      </c>
      <c r="H53" s="175"/>
      <c r="I53" s="175"/>
      <c r="J53" s="20"/>
      <c r="K53" s="174" t="str">
        <f t="shared" si="0"/>
        <v/>
      </c>
      <c r="L53" s="174"/>
      <c r="M53" s="6" t="str">
        <f t="shared" si="2"/>
        <v/>
      </c>
      <c r="N53" s="20"/>
      <c r="O53" s="8"/>
      <c r="P53" s="175"/>
      <c r="Q53" s="175"/>
      <c r="R53" s="176" t="str">
        <f t="shared" si="3"/>
        <v/>
      </c>
      <c r="S53" s="176"/>
      <c r="T53" s="177" t="str">
        <f t="shared" si="4"/>
        <v/>
      </c>
      <c r="U53" s="177"/>
    </row>
    <row r="54" spans="2:21" x14ac:dyDescent="0.2">
      <c r="B54" s="20">
        <v>46</v>
      </c>
      <c r="C54" s="174" t="str">
        <f t="shared" si="1"/>
        <v/>
      </c>
      <c r="D54" s="174"/>
      <c r="E54" s="20"/>
      <c r="F54" s="8"/>
      <c r="G54" s="20" t="s">
        <v>4</v>
      </c>
      <c r="H54" s="175"/>
      <c r="I54" s="175"/>
      <c r="J54" s="20"/>
      <c r="K54" s="174" t="str">
        <f t="shared" si="0"/>
        <v/>
      </c>
      <c r="L54" s="174"/>
      <c r="M54" s="6" t="str">
        <f t="shared" si="2"/>
        <v/>
      </c>
      <c r="N54" s="20"/>
      <c r="O54" s="8"/>
      <c r="P54" s="175"/>
      <c r="Q54" s="175"/>
      <c r="R54" s="176" t="str">
        <f t="shared" si="3"/>
        <v/>
      </c>
      <c r="S54" s="176"/>
      <c r="T54" s="177" t="str">
        <f t="shared" si="4"/>
        <v/>
      </c>
      <c r="U54" s="177"/>
    </row>
    <row r="55" spans="2:21" x14ac:dyDescent="0.2">
      <c r="B55" s="20">
        <v>47</v>
      </c>
      <c r="C55" s="174" t="str">
        <f t="shared" si="1"/>
        <v/>
      </c>
      <c r="D55" s="174"/>
      <c r="E55" s="20"/>
      <c r="F55" s="8"/>
      <c r="G55" s="20" t="s">
        <v>3</v>
      </c>
      <c r="H55" s="175"/>
      <c r="I55" s="175"/>
      <c r="J55" s="20"/>
      <c r="K55" s="174" t="str">
        <f t="shared" si="0"/>
        <v/>
      </c>
      <c r="L55" s="174"/>
      <c r="M55" s="6" t="str">
        <f t="shared" si="2"/>
        <v/>
      </c>
      <c r="N55" s="20"/>
      <c r="O55" s="8"/>
      <c r="P55" s="175"/>
      <c r="Q55" s="175"/>
      <c r="R55" s="176" t="str">
        <f t="shared" si="3"/>
        <v/>
      </c>
      <c r="S55" s="176"/>
      <c r="T55" s="177" t="str">
        <f t="shared" si="4"/>
        <v/>
      </c>
      <c r="U55" s="177"/>
    </row>
    <row r="56" spans="2:21" x14ac:dyDescent="0.2">
      <c r="B56" s="20">
        <v>48</v>
      </c>
      <c r="C56" s="174" t="str">
        <f t="shared" si="1"/>
        <v/>
      </c>
      <c r="D56" s="174"/>
      <c r="E56" s="20"/>
      <c r="F56" s="8"/>
      <c r="G56" s="20" t="s">
        <v>3</v>
      </c>
      <c r="H56" s="175"/>
      <c r="I56" s="175"/>
      <c r="J56" s="20"/>
      <c r="K56" s="174" t="str">
        <f t="shared" si="0"/>
        <v/>
      </c>
      <c r="L56" s="174"/>
      <c r="M56" s="6" t="str">
        <f t="shared" si="2"/>
        <v/>
      </c>
      <c r="N56" s="20"/>
      <c r="O56" s="8"/>
      <c r="P56" s="175"/>
      <c r="Q56" s="175"/>
      <c r="R56" s="176" t="str">
        <f t="shared" si="3"/>
        <v/>
      </c>
      <c r="S56" s="176"/>
      <c r="T56" s="177" t="str">
        <f t="shared" si="4"/>
        <v/>
      </c>
      <c r="U56" s="177"/>
    </row>
    <row r="57" spans="2:21" x14ac:dyDescent="0.2">
      <c r="B57" s="20">
        <v>49</v>
      </c>
      <c r="C57" s="174" t="str">
        <f t="shared" si="1"/>
        <v/>
      </c>
      <c r="D57" s="174"/>
      <c r="E57" s="20"/>
      <c r="F57" s="8"/>
      <c r="G57" s="20" t="s">
        <v>3</v>
      </c>
      <c r="H57" s="175"/>
      <c r="I57" s="175"/>
      <c r="J57" s="20"/>
      <c r="K57" s="174" t="str">
        <f t="shared" si="0"/>
        <v/>
      </c>
      <c r="L57" s="174"/>
      <c r="M57" s="6" t="str">
        <f t="shared" si="2"/>
        <v/>
      </c>
      <c r="N57" s="20"/>
      <c r="O57" s="8"/>
      <c r="P57" s="175"/>
      <c r="Q57" s="175"/>
      <c r="R57" s="176" t="str">
        <f t="shared" si="3"/>
        <v/>
      </c>
      <c r="S57" s="176"/>
      <c r="T57" s="177" t="str">
        <f t="shared" si="4"/>
        <v/>
      </c>
      <c r="U57" s="177"/>
    </row>
    <row r="58" spans="2:21" x14ac:dyDescent="0.2">
      <c r="B58" s="20">
        <v>50</v>
      </c>
      <c r="C58" s="174" t="str">
        <f t="shared" si="1"/>
        <v/>
      </c>
      <c r="D58" s="174"/>
      <c r="E58" s="20"/>
      <c r="F58" s="8"/>
      <c r="G58" s="20" t="s">
        <v>3</v>
      </c>
      <c r="H58" s="175"/>
      <c r="I58" s="175"/>
      <c r="J58" s="20"/>
      <c r="K58" s="174" t="str">
        <f t="shared" si="0"/>
        <v/>
      </c>
      <c r="L58" s="174"/>
      <c r="M58" s="6" t="str">
        <f t="shared" si="2"/>
        <v/>
      </c>
      <c r="N58" s="20"/>
      <c r="O58" s="8"/>
      <c r="P58" s="175"/>
      <c r="Q58" s="175"/>
      <c r="R58" s="176" t="str">
        <f t="shared" si="3"/>
        <v/>
      </c>
      <c r="S58" s="176"/>
      <c r="T58" s="177" t="str">
        <f t="shared" si="4"/>
        <v/>
      </c>
      <c r="U58" s="177"/>
    </row>
    <row r="59" spans="2:21" x14ac:dyDescent="0.2">
      <c r="B59" s="20">
        <v>51</v>
      </c>
      <c r="C59" s="174" t="str">
        <f t="shared" si="1"/>
        <v/>
      </c>
      <c r="D59" s="174"/>
      <c r="E59" s="20"/>
      <c r="F59" s="8"/>
      <c r="G59" s="20" t="s">
        <v>3</v>
      </c>
      <c r="H59" s="175"/>
      <c r="I59" s="175"/>
      <c r="J59" s="20"/>
      <c r="K59" s="174" t="str">
        <f t="shared" si="0"/>
        <v/>
      </c>
      <c r="L59" s="174"/>
      <c r="M59" s="6" t="str">
        <f t="shared" si="2"/>
        <v/>
      </c>
      <c r="N59" s="20"/>
      <c r="O59" s="8"/>
      <c r="P59" s="175"/>
      <c r="Q59" s="175"/>
      <c r="R59" s="176" t="str">
        <f t="shared" si="3"/>
        <v/>
      </c>
      <c r="S59" s="176"/>
      <c r="T59" s="177" t="str">
        <f t="shared" si="4"/>
        <v/>
      </c>
      <c r="U59" s="177"/>
    </row>
    <row r="60" spans="2:21" x14ac:dyDescent="0.2">
      <c r="B60" s="20">
        <v>52</v>
      </c>
      <c r="C60" s="174" t="str">
        <f t="shared" si="1"/>
        <v/>
      </c>
      <c r="D60" s="174"/>
      <c r="E60" s="20"/>
      <c r="F60" s="8"/>
      <c r="G60" s="20" t="s">
        <v>3</v>
      </c>
      <c r="H60" s="175"/>
      <c r="I60" s="175"/>
      <c r="J60" s="20"/>
      <c r="K60" s="174" t="str">
        <f t="shared" si="0"/>
        <v/>
      </c>
      <c r="L60" s="174"/>
      <c r="M60" s="6" t="str">
        <f t="shared" si="2"/>
        <v/>
      </c>
      <c r="N60" s="20"/>
      <c r="O60" s="8"/>
      <c r="P60" s="175"/>
      <c r="Q60" s="175"/>
      <c r="R60" s="176" t="str">
        <f t="shared" si="3"/>
        <v/>
      </c>
      <c r="S60" s="176"/>
      <c r="T60" s="177" t="str">
        <f t="shared" si="4"/>
        <v/>
      </c>
      <c r="U60" s="177"/>
    </row>
    <row r="61" spans="2:21" x14ac:dyDescent="0.2">
      <c r="B61" s="20">
        <v>53</v>
      </c>
      <c r="C61" s="174" t="str">
        <f t="shared" si="1"/>
        <v/>
      </c>
      <c r="D61" s="174"/>
      <c r="E61" s="20"/>
      <c r="F61" s="8"/>
      <c r="G61" s="20" t="s">
        <v>3</v>
      </c>
      <c r="H61" s="175"/>
      <c r="I61" s="175"/>
      <c r="J61" s="20"/>
      <c r="K61" s="174" t="str">
        <f t="shared" si="0"/>
        <v/>
      </c>
      <c r="L61" s="174"/>
      <c r="M61" s="6" t="str">
        <f t="shared" si="2"/>
        <v/>
      </c>
      <c r="N61" s="20"/>
      <c r="O61" s="8"/>
      <c r="P61" s="175"/>
      <c r="Q61" s="175"/>
      <c r="R61" s="176" t="str">
        <f t="shared" si="3"/>
        <v/>
      </c>
      <c r="S61" s="176"/>
      <c r="T61" s="177" t="str">
        <f t="shared" si="4"/>
        <v/>
      </c>
      <c r="U61" s="177"/>
    </row>
    <row r="62" spans="2:21" x14ac:dyDescent="0.2">
      <c r="B62" s="20">
        <v>54</v>
      </c>
      <c r="C62" s="174" t="str">
        <f t="shared" si="1"/>
        <v/>
      </c>
      <c r="D62" s="174"/>
      <c r="E62" s="20"/>
      <c r="F62" s="8"/>
      <c r="G62" s="20" t="s">
        <v>3</v>
      </c>
      <c r="H62" s="175"/>
      <c r="I62" s="175"/>
      <c r="J62" s="20"/>
      <c r="K62" s="174" t="str">
        <f t="shared" si="0"/>
        <v/>
      </c>
      <c r="L62" s="174"/>
      <c r="M62" s="6" t="str">
        <f t="shared" si="2"/>
        <v/>
      </c>
      <c r="N62" s="20"/>
      <c r="O62" s="8"/>
      <c r="P62" s="175"/>
      <c r="Q62" s="175"/>
      <c r="R62" s="176" t="str">
        <f t="shared" si="3"/>
        <v/>
      </c>
      <c r="S62" s="176"/>
      <c r="T62" s="177" t="str">
        <f t="shared" si="4"/>
        <v/>
      </c>
      <c r="U62" s="177"/>
    </row>
    <row r="63" spans="2:21" x14ac:dyDescent="0.2">
      <c r="B63" s="20">
        <v>55</v>
      </c>
      <c r="C63" s="174" t="str">
        <f t="shared" si="1"/>
        <v/>
      </c>
      <c r="D63" s="174"/>
      <c r="E63" s="20"/>
      <c r="F63" s="8"/>
      <c r="G63" s="20" t="s">
        <v>4</v>
      </c>
      <c r="H63" s="175"/>
      <c r="I63" s="175"/>
      <c r="J63" s="20"/>
      <c r="K63" s="174" t="str">
        <f t="shared" si="0"/>
        <v/>
      </c>
      <c r="L63" s="174"/>
      <c r="M63" s="6" t="str">
        <f t="shared" si="2"/>
        <v/>
      </c>
      <c r="N63" s="20"/>
      <c r="O63" s="8"/>
      <c r="P63" s="175"/>
      <c r="Q63" s="175"/>
      <c r="R63" s="176" t="str">
        <f t="shared" si="3"/>
        <v/>
      </c>
      <c r="S63" s="176"/>
      <c r="T63" s="177" t="str">
        <f t="shared" si="4"/>
        <v/>
      </c>
      <c r="U63" s="177"/>
    </row>
    <row r="64" spans="2:21" x14ac:dyDescent="0.2">
      <c r="B64" s="20">
        <v>56</v>
      </c>
      <c r="C64" s="174" t="str">
        <f t="shared" si="1"/>
        <v/>
      </c>
      <c r="D64" s="174"/>
      <c r="E64" s="20"/>
      <c r="F64" s="8"/>
      <c r="G64" s="20" t="s">
        <v>3</v>
      </c>
      <c r="H64" s="175"/>
      <c r="I64" s="175"/>
      <c r="J64" s="20"/>
      <c r="K64" s="174" t="str">
        <f t="shared" si="0"/>
        <v/>
      </c>
      <c r="L64" s="174"/>
      <c r="M64" s="6" t="str">
        <f t="shared" si="2"/>
        <v/>
      </c>
      <c r="N64" s="20"/>
      <c r="O64" s="8"/>
      <c r="P64" s="175"/>
      <c r="Q64" s="175"/>
      <c r="R64" s="176" t="str">
        <f t="shared" si="3"/>
        <v/>
      </c>
      <c r="S64" s="176"/>
      <c r="T64" s="177" t="str">
        <f t="shared" si="4"/>
        <v/>
      </c>
      <c r="U64" s="177"/>
    </row>
    <row r="65" spans="2:21" x14ac:dyDescent="0.2">
      <c r="B65" s="20">
        <v>57</v>
      </c>
      <c r="C65" s="174" t="str">
        <f t="shared" si="1"/>
        <v/>
      </c>
      <c r="D65" s="174"/>
      <c r="E65" s="20"/>
      <c r="F65" s="8"/>
      <c r="G65" s="20" t="s">
        <v>3</v>
      </c>
      <c r="H65" s="175"/>
      <c r="I65" s="175"/>
      <c r="J65" s="20"/>
      <c r="K65" s="174" t="str">
        <f t="shared" si="0"/>
        <v/>
      </c>
      <c r="L65" s="174"/>
      <c r="M65" s="6" t="str">
        <f t="shared" si="2"/>
        <v/>
      </c>
      <c r="N65" s="20"/>
      <c r="O65" s="8"/>
      <c r="P65" s="175"/>
      <c r="Q65" s="175"/>
      <c r="R65" s="176" t="str">
        <f t="shared" si="3"/>
        <v/>
      </c>
      <c r="S65" s="176"/>
      <c r="T65" s="177" t="str">
        <f t="shared" si="4"/>
        <v/>
      </c>
      <c r="U65" s="177"/>
    </row>
    <row r="66" spans="2:21" x14ac:dyDescent="0.2">
      <c r="B66" s="20">
        <v>58</v>
      </c>
      <c r="C66" s="174" t="str">
        <f t="shared" si="1"/>
        <v/>
      </c>
      <c r="D66" s="174"/>
      <c r="E66" s="20"/>
      <c r="F66" s="8"/>
      <c r="G66" s="20" t="s">
        <v>3</v>
      </c>
      <c r="H66" s="175"/>
      <c r="I66" s="175"/>
      <c r="J66" s="20"/>
      <c r="K66" s="174" t="str">
        <f t="shared" si="0"/>
        <v/>
      </c>
      <c r="L66" s="174"/>
      <c r="M66" s="6" t="str">
        <f t="shared" si="2"/>
        <v/>
      </c>
      <c r="N66" s="20"/>
      <c r="O66" s="8"/>
      <c r="P66" s="175"/>
      <c r="Q66" s="175"/>
      <c r="R66" s="176" t="str">
        <f t="shared" si="3"/>
        <v/>
      </c>
      <c r="S66" s="176"/>
      <c r="T66" s="177" t="str">
        <f t="shared" si="4"/>
        <v/>
      </c>
      <c r="U66" s="177"/>
    </row>
    <row r="67" spans="2:21" x14ac:dyDescent="0.2">
      <c r="B67" s="20">
        <v>59</v>
      </c>
      <c r="C67" s="174" t="str">
        <f t="shared" si="1"/>
        <v/>
      </c>
      <c r="D67" s="174"/>
      <c r="E67" s="20"/>
      <c r="F67" s="8"/>
      <c r="G67" s="20" t="s">
        <v>3</v>
      </c>
      <c r="H67" s="175"/>
      <c r="I67" s="175"/>
      <c r="J67" s="20"/>
      <c r="K67" s="174" t="str">
        <f t="shared" si="0"/>
        <v/>
      </c>
      <c r="L67" s="174"/>
      <c r="M67" s="6" t="str">
        <f t="shared" si="2"/>
        <v/>
      </c>
      <c r="N67" s="20"/>
      <c r="O67" s="8"/>
      <c r="P67" s="175"/>
      <c r="Q67" s="175"/>
      <c r="R67" s="176" t="str">
        <f t="shared" si="3"/>
        <v/>
      </c>
      <c r="S67" s="176"/>
      <c r="T67" s="177" t="str">
        <f t="shared" si="4"/>
        <v/>
      </c>
      <c r="U67" s="177"/>
    </row>
    <row r="68" spans="2:21" x14ac:dyDescent="0.2">
      <c r="B68" s="20">
        <v>60</v>
      </c>
      <c r="C68" s="174" t="str">
        <f t="shared" si="1"/>
        <v/>
      </c>
      <c r="D68" s="174"/>
      <c r="E68" s="20"/>
      <c r="F68" s="8"/>
      <c r="G68" s="20" t="s">
        <v>4</v>
      </c>
      <c r="H68" s="175"/>
      <c r="I68" s="175"/>
      <c r="J68" s="20"/>
      <c r="K68" s="174" t="str">
        <f t="shared" si="0"/>
        <v/>
      </c>
      <c r="L68" s="174"/>
      <c r="M68" s="6" t="str">
        <f t="shared" si="2"/>
        <v/>
      </c>
      <c r="N68" s="20"/>
      <c r="O68" s="8"/>
      <c r="P68" s="175"/>
      <c r="Q68" s="175"/>
      <c r="R68" s="176" t="str">
        <f t="shared" si="3"/>
        <v/>
      </c>
      <c r="S68" s="176"/>
      <c r="T68" s="177" t="str">
        <f t="shared" si="4"/>
        <v/>
      </c>
      <c r="U68" s="177"/>
    </row>
    <row r="69" spans="2:21" x14ac:dyDescent="0.2">
      <c r="B69" s="20">
        <v>61</v>
      </c>
      <c r="C69" s="174" t="str">
        <f t="shared" si="1"/>
        <v/>
      </c>
      <c r="D69" s="174"/>
      <c r="E69" s="20"/>
      <c r="F69" s="8"/>
      <c r="G69" s="20" t="s">
        <v>4</v>
      </c>
      <c r="H69" s="175"/>
      <c r="I69" s="175"/>
      <c r="J69" s="20"/>
      <c r="K69" s="174" t="str">
        <f t="shared" si="0"/>
        <v/>
      </c>
      <c r="L69" s="174"/>
      <c r="M69" s="6" t="str">
        <f t="shared" si="2"/>
        <v/>
      </c>
      <c r="N69" s="20"/>
      <c r="O69" s="8"/>
      <c r="P69" s="175"/>
      <c r="Q69" s="175"/>
      <c r="R69" s="176" t="str">
        <f t="shared" si="3"/>
        <v/>
      </c>
      <c r="S69" s="176"/>
      <c r="T69" s="177" t="str">
        <f t="shared" si="4"/>
        <v/>
      </c>
      <c r="U69" s="177"/>
    </row>
    <row r="70" spans="2:21" x14ac:dyDescent="0.2">
      <c r="B70" s="20">
        <v>62</v>
      </c>
      <c r="C70" s="174" t="str">
        <f t="shared" si="1"/>
        <v/>
      </c>
      <c r="D70" s="174"/>
      <c r="E70" s="20"/>
      <c r="F70" s="8"/>
      <c r="G70" s="20" t="s">
        <v>3</v>
      </c>
      <c r="H70" s="175"/>
      <c r="I70" s="175"/>
      <c r="J70" s="20"/>
      <c r="K70" s="174" t="str">
        <f t="shared" si="0"/>
        <v/>
      </c>
      <c r="L70" s="174"/>
      <c r="M70" s="6" t="str">
        <f t="shared" si="2"/>
        <v/>
      </c>
      <c r="N70" s="20"/>
      <c r="O70" s="8"/>
      <c r="P70" s="175"/>
      <c r="Q70" s="175"/>
      <c r="R70" s="176" t="str">
        <f t="shared" si="3"/>
        <v/>
      </c>
      <c r="S70" s="176"/>
      <c r="T70" s="177" t="str">
        <f t="shared" si="4"/>
        <v/>
      </c>
      <c r="U70" s="177"/>
    </row>
    <row r="71" spans="2:21" x14ac:dyDescent="0.2">
      <c r="B71" s="20">
        <v>63</v>
      </c>
      <c r="C71" s="174" t="str">
        <f t="shared" si="1"/>
        <v/>
      </c>
      <c r="D71" s="174"/>
      <c r="E71" s="20"/>
      <c r="F71" s="8"/>
      <c r="G71" s="20" t="s">
        <v>4</v>
      </c>
      <c r="H71" s="175"/>
      <c r="I71" s="175"/>
      <c r="J71" s="20"/>
      <c r="K71" s="174" t="str">
        <f t="shared" si="0"/>
        <v/>
      </c>
      <c r="L71" s="174"/>
      <c r="M71" s="6" t="str">
        <f t="shared" si="2"/>
        <v/>
      </c>
      <c r="N71" s="20"/>
      <c r="O71" s="8"/>
      <c r="P71" s="175"/>
      <c r="Q71" s="175"/>
      <c r="R71" s="176" t="str">
        <f t="shared" si="3"/>
        <v/>
      </c>
      <c r="S71" s="176"/>
      <c r="T71" s="177" t="str">
        <f t="shared" si="4"/>
        <v/>
      </c>
      <c r="U71" s="177"/>
    </row>
    <row r="72" spans="2:21" x14ac:dyDescent="0.2">
      <c r="B72" s="20">
        <v>64</v>
      </c>
      <c r="C72" s="174" t="str">
        <f t="shared" si="1"/>
        <v/>
      </c>
      <c r="D72" s="174"/>
      <c r="E72" s="20"/>
      <c r="F72" s="8"/>
      <c r="G72" s="20" t="s">
        <v>3</v>
      </c>
      <c r="H72" s="175"/>
      <c r="I72" s="175"/>
      <c r="J72" s="20"/>
      <c r="K72" s="174" t="str">
        <f t="shared" si="0"/>
        <v/>
      </c>
      <c r="L72" s="174"/>
      <c r="M72" s="6" t="str">
        <f t="shared" si="2"/>
        <v/>
      </c>
      <c r="N72" s="20"/>
      <c r="O72" s="8"/>
      <c r="P72" s="175"/>
      <c r="Q72" s="175"/>
      <c r="R72" s="176" t="str">
        <f t="shared" si="3"/>
        <v/>
      </c>
      <c r="S72" s="176"/>
      <c r="T72" s="177" t="str">
        <f t="shared" si="4"/>
        <v/>
      </c>
      <c r="U72" s="177"/>
    </row>
    <row r="73" spans="2:21" x14ac:dyDescent="0.2">
      <c r="B73" s="20">
        <v>65</v>
      </c>
      <c r="C73" s="174" t="str">
        <f t="shared" si="1"/>
        <v/>
      </c>
      <c r="D73" s="174"/>
      <c r="E73" s="20"/>
      <c r="F73" s="8"/>
      <c r="G73" s="20" t="s">
        <v>4</v>
      </c>
      <c r="H73" s="175"/>
      <c r="I73" s="175"/>
      <c r="J73" s="20"/>
      <c r="K73" s="174" t="str">
        <f t="shared" ref="K73:K108" si="5">IF(F73="","",C73*0.03)</f>
        <v/>
      </c>
      <c r="L73" s="174"/>
      <c r="M73" s="6" t="str">
        <f t="shared" si="2"/>
        <v/>
      </c>
      <c r="N73" s="20"/>
      <c r="O73" s="8"/>
      <c r="P73" s="175"/>
      <c r="Q73" s="175"/>
      <c r="R73" s="176" t="str">
        <f t="shared" si="3"/>
        <v/>
      </c>
      <c r="S73" s="176"/>
      <c r="T73" s="177" t="str">
        <f t="shared" si="4"/>
        <v/>
      </c>
      <c r="U73" s="177"/>
    </row>
    <row r="74" spans="2:21" x14ac:dyDescent="0.2">
      <c r="B74" s="20">
        <v>66</v>
      </c>
      <c r="C74" s="174" t="str">
        <f t="shared" ref="C74:C108" si="6">IF(R73="","",C73+R73)</f>
        <v/>
      </c>
      <c r="D74" s="174"/>
      <c r="E74" s="20"/>
      <c r="F74" s="8"/>
      <c r="G74" s="20" t="s">
        <v>4</v>
      </c>
      <c r="H74" s="175"/>
      <c r="I74" s="175"/>
      <c r="J74" s="20"/>
      <c r="K74" s="174" t="str">
        <f t="shared" si="5"/>
        <v/>
      </c>
      <c r="L74" s="174"/>
      <c r="M74" s="6" t="str">
        <f t="shared" ref="M74:M108" si="7">IF(J74="","",(K74/J74)/1000)</f>
        <v/>
      </c>
      <c r="N74" s="20"/>
      <c r="O74" s="8"/>
      <c r="P74" s="175"/>
      <c r="Q74" s="175"/>
      <c r="R74" s="176" t="str">
        <f t="shared" ref="R74:R108" si="8">IF(O74="","",(IF(G74="売",H74-P74,P74-H74))*M74*100000)</f>
        <v/>
      </c>
      <c r="S74" s="176"/>
      <c r="T74" s="177" t="str">
        <f t="shared" ref="T74:T108" si="9">IF(O74="","",IF(R74&lt;0,J74*(-1),IF(G74="買",(P74-H74)*100,(H74-P74)*100)))</f>
        <v/>
      </c>
      <c r="U74" s="177"/>
    </row>
    <row r="75" spans="2:21" x14ac:dyDescent="0.2">
      <c r="B75" s="20">
        <v>67</v>
      </c>
      <c r="C75" s="174" t="str">
        <f t="shared" si="6"/>
        <v/>
      </c>
      <c r="D75" s="174"/>
      <c r="E75" s="20"/>
      <c r="F75" s="8"/>
      <c r="G75" s="20" t="s">
        <v>3</v>
      </c>
      <c r="H75" s="175"/>
      <c r="I75" s="175"/>
      <c r="J75" s="20"/>
      <c r="K75" s="174" t="str">
        <f t="shared" si="5"/>
        <v/>
      </c>
      <c r="L75" s="174"/>
      <c r="M75" s="6" t="str">
        <f t="shared" si="7"/>
        <v/>
      </c>
      <c r="N75" s="20"/>
      <c r="O75" s="8"/>
      <c r="P75" s="175"/>
      <c r="Q75" s="175"/>
      <c r="R75" s="176" t="str">
        <f t="shared" si="8"/>
        <v/>
      </c>
      <c r="S75" s="176"/>
      <c r="T75" s="177" t="str">
        <f t="shared" si="9"/>
        <v/>
      </c>
      <c r="U75" s="177"/>
    </row>
    <row r="76" spans="2:21" x14ac:dyDescent="0.2">
      <c r="B76" s="20">
        <v>68</v>
      </c>
      <c r="C76" s="174" t="str">
        <f t="shared" si="6"/>
        <v/>
      </c>
      <c r="D76" s="174"/>
      <c r="E76" s="20"/>
      <c r="F76" s="8"/>
      <c r="G76" s="20" t="s">
        <v>3</v>
      </c>
      <c r="H76" s="175"/>
      <c r="I76" s="175"/>
      <c r="J76" s="20"/>
      <c r="K76" s="174" t="str">
        <f t="shared" si="5"/>
        <v/>
      </c>
      <c r="L76" s="174"/>
      <c r="M76" s="6" t="str">
        <f t="shared" si="7"/>
        <v/>
      </c>
      <c r="N76" s="20"/>
      <c r="O76" s="8"/>
      <c r="P76" s="175"/>
      <c r="Q76" s="175"/>
      <c r="R76" s="176" t="str">
        <f t="shared" si="8"/>
        <v/>
      </c>
      <c r="S76" s="176"/>
      <c r="T76" s="177" t="str">
        <f t="shared" si="9"/>
        <v/>
      </c>
      <c r="U76" s="177"/>
    </row>
    <row r="77" spans="2:21" x14ac:dyDescent="0.2">
      <c r="B77" s="20">
        <v>69</v>
      </c>
      <c r="C77" s="174" t="str">
        <f t="shared" si="6"/>
        <v/>
      </c>
      <c r="D77" s="174"/>
      <c r="E77" s="20"/>
      <c r="F77" s="8"/>
      <c r="G77" s="20" t="s">
        <v>3</v>
      </c>
      <c r="H77" s="175"/>
      <c r="I77" s="175"/>
      <c r="J77" s="20"/>
      <c r="K77" s="174" t="str">
        <f t="shared" si="5"/>
        <v/>
      </c>
      <c r="L77" s="174"/>
      <c r="M77" s="6" t="str">
        <f t="shared" si="7"/>
        <v/>
      </c>
      <c r="N77" s="20"/>
      <c r="O77" s="8"/>
      <c r="P77" s="175"/>
      <c r="Q77" s="175"/>
      <c r="R77" s="176" t="str">
        <f t="shared" si="8"/>
        <v/>
      </c>
      <c r="S77" s="176"/>
      <c r="T77" s="177" t="str">
        <f t="shared" si="9"/>
        <v/>
      </c>
      <c r="U77" s="177"/>
    </row>
    <row r="78" spans="2:21" x14ac:dyDescent="0.2">
      <c r="B78" s="20">
        <v>70</v>
      </c>
      <c r="C78" s="174" t="str">
        <f t="shared" si="6"/>
        <v/>
      </c>
      <c r="D78" s="174"/>
      <c r="E78" s="20"/>
      <c r="F78" s="8"/>
      <c r="G78" s="20" t="s">
        <v>4</v>
      </c>
      <c r="H78" s="175"/>
      <c r="I78" s="175"/>
      <c r="J78" s="20"/>
      <c r="K78" s="174" t="str">
        <f t="shared" si="5"/>
        <v/>
      </c>
      <c r="L78" s="174"/>
      <c r="M78" s="6" t="str">
        <f t="shared" si="7"/>
        <v/>
      </c>
      <c r="N78" s="20"/>
      <c r="O78" s="8"/>
      <c r="P78" s="175"/>
      <c r="Q78" s="175"/>
      <c r="R78" s="176" t="str">
        <f t="shared" si="8"/>
        <v/>
      </c>
      <c r="S78" s="176"/>
      <c r="T78" s="177" t="str">
        <f t="shared" si="9"/>
        <v/>
      </c>
      <c r="U78" s="177"/>
    </row>
    <row r="79" spans="2:21" x14ac:dyDescent="0.2">
      <c r="B79" s="20">
        <v>71</v>
      </c>
      <c r="C79" s="174" t="str">
        <f t="shared" si="6"/>
        <v/>
      </c>
      <c r="D79" s="174"/>
      <c r="E79" s="20"/>
      <c r="F79" s="8"/>
      <c r="G79" s="20" t="s">
        <v>3</v>
      </c>
      <c r="H79" s="175"/>
      <c r="I79" s="175"/>
      <c r="J79" s="20"/>
      <c r="K79" s="174" t="str">
        <f t="shared" si="5"/>
        <v/>
      </c>
      <c r="L79" s="174"/>
      <c r="M79" s="6" t="str">
        <f t="shared" si="7"/>
        <v/>
      </c>
      <c r="N79" s="20"/>
      <c r="O79" s="8"/>
      <c r="P79" s="175"/>
      <c r="Q79" s="175"/>
      <c r="R79" s="176" t="str">
        <f t="shared" si="8"/>
        <v/>
      </c>
      <c r="S79" s="176"/>
      <c r="T79" s="177" t="str">
        <f t="shared" si="9"/>
        <v/>
      </c>
      <c r="U79" s="177"/>
    </row>
    <row r="80" spans="2:21" x14ac:dyDescent="0.2">
      <c r="B80" s="20">
        <v>72</v>
      </c>
      <c r="C80" s="174" t="str">
        <f t="shared" si="6"/>
        <v/>
      </c>
      <c r="D80" s="174"/>
      <c r="E80" s="20"/>
      <c r="F80" s="8"/>
      <c r="G80" s="20" t="s">
        <v>4</v>
      </c>
      <c r="H80" s="175"/>
      <c r="I80" s="175"/>
      <c r="J80" s="20"/>
      <c r="K80" s="174" t="str">
        <f t="shared" si="5"/>
        <v/>
      </c>
      <c r="L80" s="174"/>
      <c r="M80" s="6" t="str">
        <f t="shared" si="7"/>
        <v/>
      </c>
      <c r="N80" s="20"/>
      <c r="O80" s="8"/>
      <c r="P80" s="175"/>
      <c r="Q80" s="175"/>
      <c r="R80" s="176" t="str">
        <f t="shared" si="8"/>
        <v/>
      </c>
      <c r="S80" s="176"/>
      <c r="T80" s="177" t="str">
        <f t="shared" si="9"/>
        <v/>
      </c>
      <c r="U80" s="177"/>
    </row>
    <row r="81" spans="2:21" x14ac:dyDescent="0.2">
      <c r="B81" s="20">
        <v>73</v>
      </c>
      <c r="C81" s="174" t="str">
        <f t="shared" si="6"/>
        <v/>
      </c>
      <c r="D81" s="174"/>
      <c r="E81" s="20"/>
      <c r="F81" s="8"/>
      <c r="G81" s="20" t="s">
        <v>3</v>
      </c>
      <c r="H81" s="175"/>
      <c r="I81" s="175"/>
      <c r="J81" s="20"/>
      <c r="K81" s="174" t="str">
        <f t="shared" si="5"/>
        <v/>
      </c>
      <c r="L81" s="174"/>
      <c r="M81" s="6" t="str">
        <f t="shared" si="7"/>
        <v/>
      </c>
      <c r="N81" s="20"/>
      <c r="O81" s="8"/>
      <c r="P81" s="175"/>
      <c r="Q81" s="175"/>
      <c r="R81" s="176" t="str">
        <f t="shared" si="8"/>
        <v/>
      </c>
      <c r="S81" s="176"/>
      <c r="T81" s="177" t="str">
        <f t="shared" si="9"/>
        <v/>
      </c>
      <c r="U81" s="177"/>
    </row>
    <row r="82" spans="2:21" x14ac:dyDescent="0.2">
      <c r="B82" s="20">
        <v>74</v>
      </c>
      <c r="C82" s="174" t="str">
        <f t="shared" si="6"/>
        <v/>
      </c>
      <c r="D82" s="174"/>
      <c r="E82" s="20"/>
      <c r="F82" s="8"/>
      <c r="G82" s="20" t="s">
        <v>3</v>
      </c>
      <c r="H82" s="175"/>
      <c r="I82" s="175"/>
      <c r="J82" s="20"/>
      <c r="K82" s="174" t="str">
        <f t="shared" si="5"/>
        <v/>
      </c>
      <c r="L82" s="174"/>
      <c r="M82" s="6" t="str">
        <f t="shared" si="7"/>
        <v/>
      </c>
      <c r="N82" s="20"/>
      <c r="O82" s="8"/>
      <c r="P82" s="175"/>
      <c r="Q82" s="175"/>
      <c r="R82" s="176" t="str">
        <f t="shared" si="8"/>
        <v/>
      </c>
      <c r="S82" s="176"/>
      <c r="T82" s="177" t="str">
        <f t="shared" si="9"/>
        <v/>
      </c>
      <c r="U82" s="177"/>
    </row>
    <row r="83" spans="2:21" x14ac:dyDescent="0.2">
      <c r="B83" s="20">
        <v>75</v>
      </c>
      <c r="C83" s="174" t="str">
        <f t="shared" si="6"/>
        <v/>
      </c>
      <c r="D83" s="174"/>
      <c r="E83" s="20"/>
      <c r="F83" s="8"/>
      <c r="G83" s="20" t="s">
        <v>3</v>
      </c>
      <c r="H83" s="175"/>
      <c r="I83" s="175"/>
      <c r="J83" s="20"/>
      <c r="K83" s="174" t="str">
        <f t="shared" si="5"/>
        <v/>
      </c>
      <c r="L83" s="174"/>
      <c r="M83" s="6" t="str">
        <f t="shared" si="7"/>
        <v/>
      </c>
      <c r="N83" s="20"/>
      <c r="O83" s="8"/>
      <c r="P83" s="175"/>
      <c r="Q83" s="175"/>
      <c r="R83" s="176" t="str">
        <f t="shared" si="8"/>
        <v/>
      </c>
      <c r="S83" s="176"/>
      <c r="T83" s="177" t="str">
        <f t="shared" si="9"/>
        <v/>
      </c>
      <c r="U83" s="177"/>
    </row>
    <row r="84" spans="2:21" x14ac:dyDescent="0.2">
      <c r="B84" s="20">
        <v>76</v>
      </c>
      <c r="C84" s="174" t="str">
        <f t="shared" si="6"/>
        <v/>
      </c>
      <c r="D84" s="174"/>
      <c r="E84" s="20"/>
      <c r="F84" s="8"/>
      <c r="G84" s="20" t="s">
        <v>3</v>
      </c>
      <c r="H84" s="175"/>
      <c r="I84" s="175"/>
      <c r="J84" s="20"/>
      <c r="K84" s="174" t="str">
        <f t="shared" si="5"/>
        <v/>
      </c>
      <c r="L84" s="174"/>
      <c r="M84" s="6" t="str">
        <f t="shared" si="7"/>
        <v/>
      </c>
      <c r="N84" s="20"/>
      <c r="O84" s="8"/>
      <c r="P84" s="175"/>
      <c r="Q84" s="175"/>
      <c r="R84" s="176" t="str">
        <f t="shared" si="8"/>
        <v/>
      </c>
      <c r="S84" s="176"/>
      <c r="T84" s="177" t="str">
        <f t="shared" si="9"/>
        <v/>
      </c>
      <c r="U84" s="177"/>
    </row>
    <row r="85" spans="2:21" x14ac:dyDescent="0.2">
      <c r="B85" s="20">
        <v>77</v>
      </c>
      <c r="C85" s="174" t="str">
        <f t="shared" si="6"/>
        <v/>
      </c>
      <c r="D85" s="174"/>
      <c r="E85" s="20"/>
      <c r="F85" s="8"/>
      <c r="G85" s="20" t="s">
        <v>4</v>
      </c>
      <c r="H85" s="175"/>
      <c r="I85" s="175"/>
      <c r="J85" s="20"/>
      <c r="K85" s="174" t="str">
        <f t="shared" si="5"/>
        <v/>
      </c>
      <c r="L85" s="174"/>
      <c r="M85" s="6" t="str">
        <f t="shared" si="7"/>
        <v/>
      </c>
      <c r="N85" s="20"/>
      <c r="O85" s="8"/>
      <c r="P85" s="175"/>
      <c r="Q85" s="175"/>
      <c r="R85" s="176" t="str">
        <f t="shared" si="8"/>
        <v/>
      </c>
      <c r="S85" s="176"/>
      <c r="T85" s="177" t="str">
        <f t="shared" si="9"/>
        <v/>
      </c>
      <c r="U85" s="177"/>
    </row>
    <row r="86" spans="2:21" x14ac:dyDescent="0.2">
      <c r="B86" s="20">
        <v>78</v>
      </c>
      <c r="C86" s="174" t="str">
        <f t="shared" si="6"/>
        <v/>
      </c>
      <c r="D86" s="174"/>
      <c r="E86" s="20"/>
      <c r="F86" s="8"/>
      <c r="G86" s="20" t="s">
        <v>3</v>
      </c>
      <c r="H86" s="175"/>
      <c r="I86" s="175"/>
      <c r="J86" s="20"/>
      <c r="K86" s="174" t="str">
        <f t="shared" si="5"/>
        <v/>
      </c>
      <c r="L86" s="174"/>
      <c r="M86" s="6" t="str">
        <f t="shared" si="7"/>
        <v/>
      </c>
      <c r="N86" s="20"/>
      <c r="O86" s="8"/>
      <c r="P86" s="175"/>
      <c r="Q86" s="175"/>
      <c r="R86" s="176" t="str">
        <f t="shared" si="8"/>
        <v/>
      </c>
      <c r="S86" s="176"/>
      <c r="T86" s="177" t="str">
        <f t="shared" si="9"/>
        <v/>
      </c>
      <c r="U86" s="177"/>
    </row>
    <row r="87" spans="2:21" x14ac:dyDescent="0.2">
      <c r="B87" s="20">
        <v>79</v>
      </c>
      <c r="C87" s="174" t="str">
        <f t="shared" si="6"/>
        <v/>
      </c>
      <c r="D87" s="174"/>
      <c r="E87" s="20"/>
      <c r="F87" s="8"/>
      <c r="G87" s="20" t="s">
        <v>4</v>
      </c>
      <c r="H87" s="175"/>
      <c r="I87" s="175"/>
      <c r="J87" s="20"/>
      <c r="K87" s="174" t="str">
        <f t="shared" si="5"/>
        <v/>
      </c>
      <c r="L87" s="174"/>
      <c r="M87" s="6" t="str">
        <f t="shared" si="7"/>
        <v/>
      </c>
      <c r="N87" s="20"/>
      <c r="O87" s="8"/>
      <c r="P87" s="175"/>
      <c r="Q87" s="175"/>
      <c r="R87" s="176" t="str">
        <f t="shared" si="8"/>
        <v/>
      </c>
      <c r="S87" s="176"/>
      <c r="T87" s="177" t="str">
        <f t="shared" si="9"/>
        <v/>
      </c>
      <c r="U87" s="177"/>
    </row>
    <row r="88" spans="2:21" x14ac:dyDescent="0.2">
      <c r="B88" s="20">
        <v>80</v>
      </c>
      <c r="C88" s="174" t="str">
        <f t="shared" si="6"/>
        <v/>
      </c>
      <c r="D88" s="174"/>
      <c r="E88" s="20"/>
      <c r="F88" s="8"/>
      <c r="G88" s="20" t="s">
        <v>4</v>
      </c>
      <c r="H88" s="175"/>
      <c r="I88" s="175"/>
      <c r="J88" s="20"/>
      <c r="K88" s="174" t="str">
        <f t="shared" si="5"/>
        <v/>
      </c>
      <c r="L88" s="174"/>
      <c r="M88" s="6" t="str">
        <f t="shared" si="7"/>
        <v/>
      </c>
      <c r="N88" s="20"/>
      <c r="O88" s="8"/>
      <c r="P88" s="175"/>
      <c r="Q88" s="175"/>
      <c r="R88" s="176" t="str">
        <f t="shared" si="8"/>
        <v/>
      </c>
      <c r="S88" s="176"/>
      <c r="T88" s="177" t="str">
        <f t="shared" si="9"/>
        <v/>
      </c>
      <c r="U88" s="177"/>
    </row>
    <row r="89" spans="2:21" x14ac:dyDescent="0.2">
      <c r="B89" s="20">
        <v>81</v>
      </c>
      <c r="C89" s="174" t="str">
        <f t="shared" si="6"/>
        <v/>
      </c>
      <c r="D89" s="174"/>
      <c r="E89" s="20"/>
      <c r="F89" s="8"/>
      <c r="G89" s="20" t="s">
        <v>4</v>
      </c>
      <c r="H89" s="175"/>
      <c r="I89" s="175"/>
      <c r="J89" s="20"/>
      <c r="K89" s="174" t="str">
        <f t="shared" si="5"/>
        <v/>
      </c>
      <c r="L89" s="174"/>
      <c r="M89" s="6" t="str">
        <f t="shared" si="7"/>
        <v/>
      </c>
      <c r="N89" s="20"/>
      <c r="O89" s="8"/>
      <c r="P89" s="175"/>
      <c r="Q89" s="175"/>
      <c r="R89" s="176" t="str">
        <f t="shared" si="8"/>
        <v/>
      </c>
      <c r="S89" s="176"/>
      <c r="T89" s="177" t="str">
        <f t="shared" si="9"/>
        <v/>
      </c>
      <c r="U89" s="177"/>
    </row>
    <row r="90" spans="2:21" x14ac:dyDescent="0.2">
      <c r="B90" s="20">
        <v>82</v>
      </c>
      <c r="C90" s="174" t="str">
        <f t="shared" si="6"/>
        <v/>
      </c>
      <c r="D90" s="174"/>
      <c r="E90" s="20"/>
      <c r="F90" s="8"/>
      <c r="G90" s="20" t="s">
        <v>4</v>
      </c>
      <c r="H90" s="175"/>
      <c r="I90" s="175"/>
      <c r="J90" s="20"/>
      <c r="K90" s="174" t="str">
        <f t="shared" si="5"/>
        <v/>
      </c>
      <c r="L90" s="174"/>
      <c r="M90" s="6" t="str">
        <f t="shared" si="7"/>
        <v/>
      </c>
      <c r="N90" s="20"/>
      <c r="O90" s="8"/>
      <c r="P90" s="175"/>
      <c r="Q90" s="175"/>
      <c r="R90" s="176" t="str">
        <f t="shared" si="8"/>
        <v/>
      </c>
      <c r="S90" s="176"/>
      <c r="T90" s="177" t="str">
        <f t="shared" si="9"/>
        <v/>
      </c>
      <c r="U90" s="177"/>
    </row>
    <row r="91" spans="2:21" x14ac:dyDescent="0.2">
      <c r="B91" s="20">
        <v>83</v>
      </c>
      <c r="C91" s="174" t="str">
        <f t="shared" si="6"/>
        <v/>
      </c>
      <c r="D91" s="174"/>
      <c r="E91" s="20"/>
      <c r="F91" s="8"/>
      <c r="G91" s="20" t="s">
        <v>4</v>
      </c>
      <c r="H91" s="175"/>
      <c r="I91" s="175"/>
      <c r="J91" s="20"/>
      <c r="K91" s="174" t="str">
        <f t="shared" si="5"/>
        <v/>
      </c>
      <c r="L91" s="174"/>
      <c r="M91" s="6" t="str">
        <f t="shared" si="7"/>
        <v/>
      </c>
      <c r="N91" s="20"/>
      <c r="O91" s="8"/>
      <c r="P91" s="175"/>
      <c r="Q91" s="175"/>
      <c r="R91" s="176" t="str">
        <f t="shared" si="8"/>
        <v/>
      </c>
      <c r="S91" s="176"/>
      <c r="T91" s="177" t="str">
        <f t="shared" si="9"/>
        <v/>
      </c>
      <c r="U91" s="177"/>
    </row>
    <row r="92" spans="2:21" x14ac:dyDescent="0.2">
      <c r="B92" s="20">
        <v>84</v>
      </c>
      <c r="C92" s="174" t="str">
        <f t="shared" si="6"/>
        <v/>
      </c>
      <c r="D92" s="174"/>
      <c r="E92" s="20"/>
      <c r="F92" s="8"/>
      <c r="G92" s="20" t="s">
        <v>3</v>
      </c>
      <c r="H92" s="175"/>
      <c r="I92" s="175"/>
      <c r="J92" s="20"/>
      <c r="K92" s="174" t="str">
        <f t="shared" si="5"/>
        <v/>
      </c>
      <c r="L92" s="174"/>
      <c r="M92" s="6" t="str">
        <f t="shared" si="7"/>
        <v/>
      </c>
      <c r="N92" s="20"/>
      <c r="O92" s="8"/>
      <c r="P92" s="175"/>
      <c r="Q92" s="175"/>
      <c r="R92" s="176" t="str">
        <f t="shared" si="8"/>
        <v/>
      </c>
      <c r="S92" s="176"/>
      <c r="T92" s="177" t="str">
        <f t="shared" si="9"/>
        <v/>
      </c>
      <c r="U92" s="177"/>
    </row>
    <row r="93" spans="2:21" x14ac:dyDescent="0.2">
      <c r="B93" s="20">
        <v>85</v>
      </c>
      <c r="C93" s="174" t="str">
        <f t="shared" si="6"/>
        <v/>
      </c>
      <c r="D93" s="174"/>
      <c r="E93" s="20"/>
      <c r="F93" s="8"/>
      <c r="G93" s="20" t="s">
        <v>4</v>
      </c>
      <c r="H93" s="175"/>
      <c r="I93" s="175"/>
      <c r="J93" s="20"/>
      <c r="K93" s="174" t="str">
        <f t="shared" si="5"/>
        <v/>
      </c>
      <c r="L93" s="174"/>
      <c r="M93" s="6" t="str">
        <f t="shared" si="7"/>
        <v/>
      </c>
      <c r="N93" s="20"/>
      <c r="O93" s="8"/>
      <c r="P93" s="175"/>
      <c r="Q93" s="175"/>
      <c r="R93" s="176" t="str">
        <f t="shared" si="8"/>
        <v/>
      </c>
      <c r="S93" s="176"/>
      <c r="T93" s="177" t="str">
        <f t="shared" si="9"/>
        <v/>
      </c>
      <c r="U93" s="177"/>
    </row>
    <row r="94" spans="2:21" x14ac:dyDescent="0.2">
      <c r="B94" s="20">
        <v>86</v>
      </c>
      <c r="C94" s="174" t="str">
        <f t="shared" si="6"/>
        <v/>
      </c>
      <c r="D94" s="174"/>
      <c r="E94" s="20"/>
      <c r="F94" s="8"/>
      <c r="G94" s="20" t="s">
        <v>3</v>
      </c>
      <c r="H94" s="175"/>
      <c r="I94" s="175"/>
      <c r="J94" s="20"/>
      <c r="K94" s="174" t="str">
        <f t="shared" si="5"/>
        <v/>
      </c>
      <c r="L94" s="174"/>
      <c r="M94" s="6" t="str">
        <f t="shared" si="7"/>
        <v/>
      </c>
      <c r="N94" s="20"/>
      <c r="O94" s="8"/>
      <c r="P94" s="175"/>
      <c r="Q94" s="175"/>
      <c r="R94" s="176" t="str">
        <f t="shared" si="8"/>
        <v/>
      </c>
      <c r="S94" s="176"/>
      <c r="T94" s="177" t="str">
        <f t="shared" si="9"/>
        <v/>
      </c>
      <c r="U94" s="177"/>
    </row>
    <row r="95" spans="2:21" x14ac:dyDescent="0.2">
      <c r="B95" s="20">
        <v>87</v>
      </c>
      <c r="C95" s="174" t="str">
        <f t="shared" si="6"/>
        <v/>
      </c>
      <c r="D95" s="174"/>
      <c r="E95" s="20"/>
      <c r="F95" s="8"/>
      <c r="G95" s="20" t="s">
        <v>4</v>
      </c>
      <c r="H95" s="175"/>
      <c r="I95" s="175"/>
      <c r="J95" s="20"/>
      <c r="K95" s="174" t="str">
        <f t="shared" si="5"/>
        <v/>
      </c>
      <c r="L95" s="174"/>
      <c r="M95" s="6" t="str">
        <f t="shared" si="7"/>
        <v/>
      </c>
      <c r="N95" s="20"/>
      <c r="O95" s="8"/>
      <c r="P95" s="175"/>
      <c r="Q95" s="175"/>
      <c r="R95" s="176" t="str">
        <f t="shared" si="8"/>
        <v/>
      </c>
      <c r="S95" s="176"/>
      <c r="T95" s="177" t="str">
        <f t="shared" si="9"/>
        <v/>
      </c>
      <c r="U95" s="177"/>
    </row>
    <row r="96" spans="2:21" x14ac:dyDescent="0.2">
      <c r="B96" s="20">
        <v>88</v>
      </c>
      <c r="C96" s="174" t="str">
        <f t="shared" si="6"/>
        <v/>
      </c>
      <c r="D96" s="174"/>
      <c r="E96" s="20"/>
      <c r="F96" s="8"/>
      <c r="G96" s="20" t="s">
        <v>3</v>
      </c>
      <c r="H96" s="175"/>
      <c r="I96" s="175"/>
      <c r="J96" s="20"/>
      <c r="K96" s="174" t="str">
        <f t="shared" si="5"/>
        <v/>
      </c>
      <c r="L96" s="174"/>
      <c r="M96" s="6" t="str">
        <f t="shared" si="7"/>
        <v/>
      </c>
      <c r="N96" s="20"/>
      <c r="O96" s="8"/>
      <c r="P96" s="175"/>
      <c r="Q96" s="175"/>
      <c r="R96" s="176" t="str">
        <f t="shared" si="8"/>
        <v/>
      </c>
      <c r="S96" s="176"/>
      <c r="T96" s="177" t="str">
        <f t="shared" si="9"/>
        <v/>
      </c>
      <c r="U96" s="177"/>
    </row>
    <row r="97" spans="2:21" x14ac:dyDescent="0.2">
      <c r="B97" s="20">
        <v>89</v>
      </c>
      <c r="C97" s="174" t="str">
        <f t="shared" si="6"/>
        <v/>
      </c>
      <c r="D97" s="174"/>
      <c r="E97" s="20"/>
      <c r="F97" s="8"/>
      <c r="G97" s="20" t="s">
        <v>4</v>
      </c>
      <c r="H97" s="175"/>
      <c r="I97" s="175"/>
      <c r="J97" s="20"/>
      <c r="K97" s="174" t="str">
        <f t="shared" si="5"/>
        <v/>
      </c>
      <c r="L97" s="174"/>
      <c r="M97" s="6" t="str">
        <f t="shared" si="7"/>
        <v/>
      </c>
      <c r="N97" s="20"/>
      <c r="O97" s="8"/>
      <c r="P97" s="175"/>
      <c r="Q97" s="175"/>
      <c r="R97" s="176" t="str">
        <f t="shared" si="8"/>
        <v/>
      </c>
      <c r="S97" s="176"/>
      <c r="T97" s="177" t="str">
        <f t="shared" si="9"/>
        <v/>
      </c>
      <c r="U97" s="177"/>
    </row>
    <row r="98" spans="2:21" x14ac:dyDescent="0.2">
      <c r="B98" s="20">
        <v>90</v>
      </c>
      <c r="C98" s="174" t="str">
        <f t="shared" si="6"/>
        <v/>
      </c>
      <c r="D98" s="174"/>
      <c r="E98" s="20"/>
      <c r="F98" s="8"/>
      <c r="G98" s="20" t="s">
        <v>3</v>
      </c>
      <c r="H98" s="175"/>
      <c r="I98" s="175"/>
      <c r="J98" s="20"/>
      <c r="K98" s="174" t="str">
        <f t="shared" si="5"/>
        <v/>
      </c>
      <c r="L98" s="174"/>
      <c r="M98" s="6" t="str">
        <f t="shared" si="7"/>
        <v/>
      </c>
      <c r="N98" s="20"/>
      <c r="O98" s="8"/>
      <c r="P98" s="175"/>
      <c r="Q98" s="175"/>
      <c r="R98" s="176" t="str">
        <f t="shared" si="8"/>
        <v/>
      </c>
      <c r="S98" s="176"/>
      <c r="T98" s="177" t="str">
        <f t="shared" si="9"/>
        <v/>
      </c>
      <c r="U98" s="177"/>
    </row>
    <row r="99" spans="2:21" x14ac:dyDescent="0.2">
      <c r="B99" s="20">
        <v>91</v>
      </c>
      <c r="C99" s="174" t="str">
        <f t="shared" si="6"/>
        <v/>
      </c>
      <c r="D99" s="174"/>
      <c r="E99" s="20"/>
      <c r="F99" s="8"/>
      <c r="G99" s="20" t="s">
        <v>4</v>
      </c>
      <c r="H99" s="175"/>
      <c r="I99" s="175"/>
      <c r="J99" s="20"/>
      <c r="K99" s="174" t="str">
        <f t="shared" si="5"/>
        <v/>
      </c>
      <c r="L99" s="174"/>
      <c r="M99" s="6" t="str">
        <f t="shared" si="7"/>
        <v/>
      </c>
      <c r="N99" s="20"/>
      <c r="O99" s="8"/>
      <c r="P99" s="175"/>
      <c r="Q99" s="175"/>
      <c r="R99" s="176" t="str">
        <f t="shared" si="8"/>
        <v/>
      </c>
      <c r="S99" s="176"/>
      <c r="T99" s="177" t="str">
        <f t="shared" si="9"/>
        <v/>
      </c>
      <c r="U99" s="177"/>
    </row>
    <row r="100" spans="2:21" x14ac:dyDescent="0.2">
      <c r="B100" s="20">
        <v>92</v>
      </c>
      <c r="C100" s="174" t="str">
        <f t="shared" si="6"/>
        <v/>
      </c>
      <c r="D100" s="174"/>
      <c r="E100" s="20"/>
      <c r="F100" s="8"/>
      <c r="G100" s="20" t="s">
        <v>4</v>
      </c>
      <c r="H100" s="175"/>
      <c r="I100" s="175"/>
      <c r="J100" s="20"/>
      <c r="K100" s="174" t="str">
        <f t="shared" si="5"/>
        <v/>
      </c>
      <c r="L100" s="174"/>
      <c r="M100" s="6" t="str">
        <f t="shared" si="7"/>
        <v/>
      </c>
      <c r="N100" s="20"/>
      <c r="O100" s="8"/>
      <c r="P100" s="175"/>
      <c r="Q100" s="175"/>
      <c r="R100" s="176" t="str">
        <f t="shared" si="8"/>
        <v/>
      </c>
      <c r="S100" s="176"/>
      <c r="T100" s="177" t="str">
        <f t="shared" si="9"/>
        <v/>
      </c>
      <c r="U100" s="177"/>
    </row>
    <row r="101" spans="2:21" x14ac:dyDescent="0.2">
      <c r="B101" s="20">
        <v>93</v>
      </c>
      <c r="C101" s="174" t="str">
        <f t="shared" si="6"/>
        <v/>
      </c>
      <c r="D101" s="174"/>
      <c r="E101" s="20"/>
      <c r="F101" s="8"/>
      <c r="G101" s="20" t="s">
        <v>3</v>
      </c>
      <c r="H101" s="175"/>
      <c r="I101" s="175"/>
      <c r="J101" s="20"/>
      <c r="K101" s="174" t="str">
        <f t="shared" si="5"/>
        <v/>
      </c>
      <c r="L101" s="174"/>
      <c r="M101" s="6" t="str">
        <f t="shared" si="7"/>
        <v/>
      </c>
      <c r="N101" s="20"/>
      <c r="O101" s="8"/>
      <c r="P101" s="175"/>
      <c r="Q101" s="175"/>
      <c r="R101" s="176" t="str">
        <f t="shared" si="8"/>
        <v/>
      </c>
      <c r="S101" s="176"/>
      <c r="T101" s="177" t="str">
        <f t="shared" si="9"/>
        <v/>
      </c>
      <c r="U101" s="177"/>
    </row>
    <row r="102" spans="2:21" x14ac:dyDescent="0.2">
      <c r="B102" s="20">
        <v>94</v>
      </c>
      <c r="C102" s="174" t="str">
        <f t="shared" si="6"/>
        <v/>
      </c>
      <c r="D102" s="174"/>
      <c r="E102" s="20"/>
      <c r="F102" s="8"/>
      <c r="G102" s="20" t="s">
        <v>3</v>
      </c>
      <c r="H102" s="175"/>
      <c r="I102" s="175"/>
      <c r="J102" s="20"/>
      <c r="K102" s="174" t="str">
        <f t="shared" si="5"/>
        <v/>
      </c>
      <c r="L102" s="174"/>
      <c r="M102" s="6" t="str">
        <f t="shared" si="7"/>
        <v/>
      </c>
      <c r="N102" s="20"/>
      <c r="O102" s="8"/>
      <c r="P102" s="175"/>
      <c r="Q102" s="175"/>
      <c r="R102" s="176" t="str">
        <f t="shared" si="8"/>
        <v/>
      </c>
      <c r="S102" s="176"/>
      <c r="T102" s="177" t="str">
        <f t="shared" si="9"/>
        <v/>
      </c>
      <c r="U102" s="177"/>
    </row>
    <row r="103" spans="2:21" x14ac:dyDescent="0.2">
      <c r="B103" s="20">
        <v>95</v>
      </c>
      <c r="C103" s="174" t="str">
        <f t="shared" si="6"/>
        <v/>
      </c>
      <c r="D103" s="174"/>
      <c r="E103" s="20"/>
      <c r="F103" s="8"/>
      <c r="G103" s="20" t="s">
        <v>3</v>
      </c>
      <c r="H103" s="175"/>
      <c r="I103" s="175"/>
      <c r="J103" s="20"/>
      <c r="K103" s="174" t="str">
        <f t="shared" si="5"/>
        <v/>
      </c>
      <c r="L103" s="174"/>
      <c r="M103" s="6" t="str">
        <f t="shared" si="7"/>
        <v/>
      </c>
      <c r="N103" s="20"/>
      <c r="O103" s="8"/>
      <c r="P103" s="175"/>
      <c r="Q103" s="175"/>
      <c r="R103" s="176" t="str">
        <f t="shared" si="8"/>
        <v/>
      </c>
      <c r="S103" s="176"/>
      <c r="T103" s="177" t="str">
        <f t="shared" si="9"/>
        <v/>
      </c>
      <c r="U103" s="177"/>
    </row>
    <row r="104" spans="2:21" x14ac:dyDescent="0.2">
      <c r="B104" s="20">
        <v>96</v>
      </c>
      <c r="C104" s="174" t="str">
        <f t="shared" si="6"/>
        <v/>
      </c>
      <c r="D104" s="174"/>
      <c r="E104" s="20"/>
      <c r="F104" s="8"/>
      <c r="G104" s="20" t="s">
        <v>4</v>
      </c>
      <c r="H104" s="175"/>
      <c r="I104" s="175"/>
      <c r="J104" s="20"/>
      <c r="K104" s="174" t="str">
        <f t="shared" si="5"/>
        <v/>
      </c>
      <c r="L104" s="174"/>
      <c r="M104" s="6" t="str">
        <f t="shared" si="7"/>
        <v/>
      </c>
      <c r="N104" s="20"/>
      <c r="O104" s="8"/>
      <c r="P104" s="175"/>
      <c r="Q104" s="175"/>
      <c r="R104" s="176" t="str">
        <f t="shared" si="8"/>
        <v/>
      </c>
      <c r="S104" s="176"/>
      <c r="T104" s="177" t="str">
        <f t="shared" si="9"/>
        <v/>
      </c>
      <c r="U104" s="177"/>
    </row>
    <row r="105" spans="2:21" x14ac:dyDescent="0.2">
      <c r="B105" s="20">
        <v>97</v>
      </c>
      <c r="C105" s="174" t="str">
        <f t="shared" si="6"/>
        <v/>
      </c>
      <c r="D105" s="174"/>
      <c r="E105" s="20"/>
      <c r="F105" s="8"/>
      <c r="G105" s="20" t="s">
        <v>3</v>
      </c>
      <c r="H105" s="175"/>
      <c r="I105" s="175"/>
      <c r="J105" s="20"/>
      <c r="K105" s="174" t="str">
        <f t="shared" si="5"/>
        <v/>
      </c>
      <c r="L105" s="174"/>
      <c r="M105" s="6" t="str">
        <f t="shared" si="7"/>
        <v/>
      </c>
      <c r="N105" s="20"/>
      <c r="O105" s="8"/>
      <c r="P105" s="175"/>
      <c r="Q105" s="175"/>
      <c r="R105" s="176" t="str">
        <f t="shared" si="8"/>
        <v/>
      </c>
      <c r="S105" s="176"/>
      <c r="T105" s="177" t="str">
        <f t="shared" si="9"/>
        <v/>
      </c>
      <c r="U105" s="177"/>
    </row>
    <row r="106" spans="2:21" x14ac:dyDescent="0.2">
      <c r="B106" s="20">
        <v>98</v>
      </c>
      <c r="C106" s="174" t="str">
        <f t="shared" si="6"/>
        <v/>
      </c>
      <c r="D106" s="174"/>
      <c r="E106" s="20"/>
      <c r="F106" s="8"/>
      <c r="G106" s="20" t="s">
        <v>4</v>
      </c>
      <c r="H106" s="175"/>
      <c r="I106" s="175"/>
      <c r="J106" s="20"/>
      <c r="K106" s="174" t="str">
        <f t="shared" si="5"/>
        <v/>
      </c>
      <c r="L106" s="174"/>
      <c r="M106" s="6" t="str">
        <f t="shared" si="7"/>
        <v/>
      </c>
      <c r="N106" s="20"/>
      <c r="O106" s="8"/>
      <c r="P106" s="175"/>
      <c r="Q106" s="175"/>
      <c r="R106" s="176" t="str">
        <f t="shared" si="8"/>
        <v/>
      </c>
      <c r="S106" s="176"/>
      <c r="T106" s="177" t="str">
        <f t="shared" si="9"/>
        <v/>
      </c>
      <c r="U106" s="177"/>
    </row>
    <row r="107" spans="2:21" x14ac:dyDescent="0.2">
      <c r="B107" s="20">
        <v>99</v>
      </c>
      <c r="C107" s="174" t="str">
        <f t="shared" si="6"/>
        <v/>
      </c>
      <c r="D107" s="174"/>
      <c r="E107" s="20"/>
      <c r="F107" s="8"/>
      <c r="G107" s="20" t="s">
        <v>4</v>
      </c>
      <c r="H107" s="175"/>
      <c r="I107" s="175"/>
      <c r="J107" s="20"/>
      <c r="K107" s="174" t="str">
        <f t="shared" si="5"/>
        <v/>
      </c>
      <c r="L107" s="174"/>
      <c r="M107" s="6" t="str">
        <f t="shared" si="7"/>
        <v/>
      </c>
      <c r="N107" s="20"/>
      <c r="O107" s="8"/>
      <c r="P107" s="175"/>
      <c r="Q107" s="175"/>
      <c r="R107" s="176" t="str">
        <f t="shared" si="8"/>
        <v/>
      </c>
      <c r="S107" s="176"/>
      <c r="T107" s="177" t="str">
        <f t="shared" si="9"/>
        <v/>
      </c>
      <c r="U107" s="177"/>
    </row>
    <row r="108" spans="2:21" x14ac:dyDescent="0.2">
      <c r="B108" s="20">
        <v>100</v>
      </c>
      <c r="C108" s="174" t="str">
        <f t="shared" si="6"/>
        <v/>
      </c>
      <c r="D108" s="174"/>
      <c r="E108" s="20"/>
      <c r="F108" s="8"/>
      <c r="G108" s="20" t="s">
        <v>3</v>
      </c>
      <c r="H108" s="175"/>
      <c r="I108" s="175"/>
      <c r="J108" s="20"/>
      <c r="K108" s="174" t="str">
        <f t="shared" si="5"/>
        <v/>
      </c>
      <c r="L108" s="174"/>
      <c r="M108" s="6" t="str">
        <f t="shared" si="7"/>
        <v/>
      </c>
      <c r="N108" s="20"/>
      <c r="O108" s="8"/>
      <c r="P108" s="175"/>
      <c r="Q108" s="175"/>
      <c r="R108" s="176" t="str">
        <f t="shared" si="8"/>
        <v/>
      </c>
      <c r="S108" s="176"/>
      <c r="T108" s="177" t="str">
        <f t="shared" si="9"/>
        <v/>
      </c>
      <c r="U108" s="177"/>
    </row>
    <row r="109" spans="2:21" x14ac:dyDescent="0.2">
      <c r="B109" s="1"/>
      <c r="C109" s="1"/>
      <c r="D109" s="1"/>
      <c r="E109" s="1"/>
      <c r="F109" s="1"/>
      <c r="G109" s="1"/>
      <c r="H109" s="1"/>
      <c r="I109" s="1"/>
      <c r="J109" s="1"/>
      <c r="K109" s="1"/>
      <c r="L109" s="1"/>
      <c r="M109" s="1"/>
      <c r="N109" s="1"/>
      <c r="O109" s="1"/>
      <c r="P109" s="1"/>
      <c r="Q109" s="1"/>
      <c r="R109" s="1"/>
    </row>
  </sheetData>
  <mergeCells count="635">
    <mergeCell ref="C107:D107"/>
    <mergeCell ref="H107:I107"/>
    <mergeCell ref="K107:L107"/>
    <mergeCell ref="P107:Q107"/>
    <mergeCell ref="R107:S107"/>
    <mergeCell ref="T107:U107"/>
    <mergeCell ref="C108:D108"/>
    <mergeCell ref="H108:I108"/>
    <mergeCell ref="K108:L108"/>
    <mergeCell ref="P108:Q108"/>
    <mergeCell ref="R108:S108"/>
    <mergeCell ref="T108:U108"/>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1:D101"/>
    <mergeCell ref="H101:I101"/>
    <mergeCell ref="K101:L101"/>
    <mergeCell ref="P101:Q101"/>
    <mergeCell ref="R101:S101"/>
    <mergeCell ref="T101:U101"/>
    <mergeCell ref="C102:D102"/>
    <mergeCell ref="H102:I102"/>
    <mergeCell ref="K102:L102"/>
    <mergeCell ref="P102:Q102"/>
    <mergeCell ref="R102:S102"/>
    <mergeCell ref="T102:U102"/>
    <mergeCell ref="C99:D99"/>
    <mergeCell ref="H99:I99"/>
    <mergeCell ref="K99:L99"/>
    <mergeCell ref="P99:Q99"/>
    <mergeCell ref="R99:S99"/>
    <mergeCell ref="T99:U99"/>
    <mergeCell ref="C100:D100"/>
    <mergeCell ref="H100:I100"/>
    <mergeCell ref="K100:L100"/>
    <mergeCell ref="P100:Q100"/>
    <mergeCell ref="R100:S100"/>
    <mergeCell ref="T100:U100"/>
    <mergeCell ref="C97:D97"/>
    <mergeCell ref="H97:I97"/>
    <mergeCell ref="K97:L97"/>
    <mergeCell ref="P97:Q97"/>
    <mergeCell ref="R97:S97"/>
    <mergeCell ref="T97:U97"/>
    <mergeCell ref="C98:D98"/>
    <mergeCell ref="H98:I98"/>
    <mergeCell ref="K98:L98"/>
    <mergeCell ref="P98:Q98"/>
    <mergeCell ref="R98:S98"/>
    <mergeCell ref="T98:U98"/>
    <mergeCell ref="C95:D95"/>
    <mergeCell ref="H95:I95"/>
    <mergeCell ref="K95:L95"/>
    <mergeCell ref="P95:Q95"/>
    <mergeCell ref="R95:S95"/>
    <mergeCell ref="T95:U95"/>
    <mergeCell ref="C96:D96"/>
    <mergeCell ref="H96:I96"/>
    <mergeCell ref="K96:L96"/>
    <mergeCell ref="P96:Q96"/>
    <mergeCell ref="R96:S96"/>
    <mergeCell ref="T96:U96"/>
    <mergeCell ref="C93:D93"/>
    <mergeCell ref="H93:I93"/>
    <mergeCell ref="K93:L93"/>
    <mergeCell ref="P93:Q93"/>
    <mergeCell ref="R93:S93"/>
    <mergeCell ref="T93:U93"/>
    <mergeCell ref="C94:D94"/>
    <mergeCell ref="H94:I94"/>
    <mergeCell ref="K94:L94"/>
    <mergeCell ref="P94:Q94"/>
    <mergeCell ref="R94:S94"/>
    <mergeCell ref="T94:U94"/>
    <mergeCell ref="C91:D91"/>
    <mergeCell ref="H91:I91"/>
    <mergeCell ref="K91:L91"/>
    <mergeCell ref="P91:Q91"/>
    <mergeCell ref="R91:S91"/>
    <mergeCell ref="T91:U91"/>
    <mergeCell ref="C92:D92"/>
    <mergeCell ref="H92:I92"/>
    <mergeCell ref="K92:L92"/>
    <mergeCell ref="P92:Q92"/>
    <mergeCell ref="R92:S92"/>
    <mergeCell ref="T92:U92"/>
    <mergeCell ref="C89:D89"/>
    <mergeCell ref="H89:I89"/>
    <mergeCell ref="K89:L89"/>
    <mergeCell ref="P89:Q89"/>
    <mergeCell ref="R89:S89"/>
    <mergeCell ref="T89:U89"/>
    <mergeCell ref="C90:D90"/>
    <mergeCell ref="H90:I90"/>
    <mergeCell ref="K90:L90"/>
    <mergeCell ref="P90:Q90"/>
    <mergeCell ref="R90:S90"/>
    <mergeCell ref="T90:U90"/>
    <mergeCell ref="C87:D87"/>
    <mergeCell ref="H87:I87"/>
    <mergeCell ref="K87:L87"/>
    <mergeCell ref="P87:Q87"/>
    <mergeCell ref="R87:S87"/>
    <mergeCell ref="T87:U87"/>
    <mergeCell ref="C88:D88"/>
    <mergeCell ref="H88:I88"/>
    <mergeCell ref="K88:L88"/>
    <mergeCell ref="P88:Q88"/>
    <mergeCell ref="R88:S88"/>
    <mergeCell ref="T88:U88"/>
    <mergeCell ref="C85:D85"/>
    <mergeCell ref="H85:I85"/>
    <mergeCell ref="K85:L85"/>
    <mergeCell ref="P85:Q85"/>
    <mergeCell ref="R85:S85"/>
    <mergeCell ref="T85:U85"/>
    <mergeCell ref="C86:D86"/>
    <mergeCell ref="H86:I86"/>
    <mergeCell ref="K86:L86"/>
    <mergeCell ref="P86:Q86"/>
    <mergeCell ref="R86:S86"/>
    <mergeCell ref="T86:U86"/>
    <mergeCell ref="C83:D83"/>
    <mergeCell ref="H83:I83"/>
    <mergeCell ref="K83:L83"/>
    <mergeCell ref="P83:Q83"/>
    <mergeCell ref="R83:S83"/>
    <mergeCell ref="T83:U83"/>
    <mergeCell ref="C84:D84"/>
    <mergeCell ref="H84:I84"/>
    <mergeCell ref="K84:L84"/>
    <mergeCell ref="P84:Q84"/>
    <mergeCell ref="R84:S84"/>
    <mergeCell ref="T84:U84"/>
    <mergeCell ref="C81:D81"/>
    <mergeCell ref="H81:I81"/>
    <mergeCell ref="K81:L81"/>
    <mergeCell ref="P81:Q81"/>
    <mergeCell ref="R81:S81"/>
    <mergeCell ref="T81:U81"/>
    <mergeCell ref="C82:D82"/>
    <mergeCell ref="H82:I82"/>
    <mergeCell ref="K82:L82"/>
    <mergeCell ref="P82:Q82"/>
    <mergeCell ref="R82:S82"/>
    <mergeCell ref="T82:U82"/>
    <mergeCell ref="C79:D79"/>
    <mergeCell ref="H79:I79"/>
    <mergeCell ref="K79:L79"/>
    <mergeCell ref="P79:Q79"/>
    <mergeCell ref="R79:S79"/>
    <mergeCell ref="T79:U79"/>
    <mergeCell ref="C80:D80"/>
    <mergeCell ref="H80:I80"/>
    <mergeCell ref="K80:L80"/>
    <mergeCell ref="P80:Q80"/>
    <mergeCell ref="R80:S80"/>
    <mergeCell ref="T80:U80"/>
    <mergeCell ref="C77:D77"/>
    <mergeCell ref="H77:I77"/>
    <mergeCell ref="K77:L77"/>
    <mergeCell ref="P77:Q77"/>
    <mergeCell ref="R77:S77"/>
    <mergeCell ref="T77:U77"/>
    <mergeCell ref="C78:D78"/>
    <mergeCell ref="H78:I78"/>
    <mergeCell ref="K78:L78"/>
    <mergeCell ref="P78:Q78"/>
    <mergeCell ref="R78:S78"/>
    <mergeCell ref="T78:U78"/>
    <mergeCell ref="C75:D75"/>
    <mergeCell ref="H75:I75"/>
    <mergeCell ref="K75:L75"/>
    <mergeCell ref="P75:Q75"/>
    <mergeCell ref="R75:S75"/>
    <mergeCell ref="T75:U75"/>
    <mergeCell ref="C76:D76"/>
    <mergeCell ref="H76:I76"/>
    <mergeCell ref="K76:L76"/>
    <mergeCell ref="P76:Q76"/>
    <mergeCell ref="R76:S76"/>
    <mergeCell ref="T76:U76"/>
    <mergeCell ref="C73:D73"/>
    <mergeCell ref="H73:I73"/>
    <mergeCell ref="K73:L73"/>
    <mergeCell ref="P73:Q73"/>
    <mergeCell ref="R73:S73"/>
    <mergeCell ref="T73:U73"/>
    <mergeCell ref="C74:D74"/>
    <mergeCell ref="H74:I74"/>
    <mergeCell ref="K74:L74"/>
    <mergeCell ref="P74:Q74"/>
    <mergeCell ref="R74:S74"/>
    <mergeCell ref="T74:U74"/>
    <mergeCell ref="C71:D71"/>
    <mergeCell ref="H71:I71"/>
    <mergeCell ref="K71:L71"/>
    <mergeCell ref="P71:Q71"/>
    <mergeCell ref="R71:S71"/>
    <mergeCell ref="T71:U71"/>
    <mergeCell ref="C72:D72"/>
    <mergeCell ref="H72:I72"/>
    <mergeCell ref="K72:L72"/>
    <mergeCell ref="P72:Q72"/>
    <mergeCell ref="R72:S72"/>
    <mergeCell ref="T72:U72"/>
    <mergeCell ref="C69:D69"/>
    <mergeCell ref="H69:I69"/>
    <mergeCell ref="K69:L69"/>
    <mergeCell ref="P69:Q69"/>
    <mergeCell ref="R69:S69"/>
    <mergeCell ref="T69:U69"/>
    <mergeCell ref="C70:D70"/>
    <mergeCell ref="H70:I70"/>
    <mergeCell ref="K70:L70"/>
    <mergeCell ref="P70:Q70"/>
    <mergeCell ref="R70:S70"/>
    <mergeCell ref="T70:U70"/>
    <mergeCell ref="C67:D67"/>
    <mergeCell ref="H67:I67"/>
    <mergeCell ref="K67:L67"/>
    <mergeCell ref="P67:Q67"/>
    <mergeCell ref="R67:S67"/>
    <mergeCell ref="T67:U67"/>
    <mergeCell ref="C68:D68"/>
    <mergeCell ref="H68:I68"/>
    <mergeCell ref="K68:L68"/>
    <mergeCell ref="P68:Q68"/>
    <mergeCell ref="R68:S68"/>
    <mergeCell ref="T68:U68"/>
    <mergeCell ref="C65:D65"/>
    <mergeCell ref="H65:I65"/>
    <mergeCell ref="K65:L65"/>
    <mergeCell ref="P65:Q65"/>
    <mergeCell ref="R65:S65"/>
    <mergeCell ref="T65:U65"/>
    <mergeCell ref="C66:D66"/>
    <mergeCell ref="H66:I66"/>
    <mergeCell ref="K66:L66"/>
    <mergeCell ref="P66:Q66"/>
    <mergeCell ref="R66:S66"/>
    <mergeCell ref="T66:U66"/>
    <mergeCell ref="C63:D63"/>
    <mergeCell ref="H63:I63"/>
    <mergeCell ref="K63:L63"/>
    <mergeCell ref="P63:Q63"/>
    <mergeCell ref="R63:S63"/>
    <mergeCell ref="T63:U63"/>
    <mergeCell ref="C64:D64"/>
    <mergeCell ref="H64:I64"/>
    <mergeCell ref="K64:L64"/>
    <mergeCell ref="P64:Q64"/>
    <mergeCell ref="R64:S64"/>
    <mergeCell ref="T64:U64"/>
    <mergeCell ref="C61:D61"/>
    <mergeCell ref="H61:I61"/>
    <mergeCell ref="K61:L61"/>
    <mergeCell ref="P61:Q61"/>
    <mergeCell ref="R61:S61"/>
    <mergeCell ref="T61:U61"/>
    <mergeCell ref="C62:D62"/>
    <mergeCell ref="H62:I62"/>
    <mergeCell ref="K62:L62"/>
    <mergeCell ref="P62:Q62"/>
    <mergeCell ref="R62:S62"/>
    <mergeCell ref="T62:U62"/>
    <mergeCell ref="C59:D59"/>
    <mergeCell ref="H59:I59"/>
    <mergeCell ref="K59:L59"/>
    <mergeCell ref="P59:Q59"/>
    <mergeCell ref="R59:S59"/>
    <mergeCell ref="T59:U59"/>
    <mergeCell ref="C60:D60"/>
    <mergeCell ref="H60:I60"/>
    <mergeCell ref="K60:L60"/>
    <mergeCell ref="P60:Q60"/>
    <mergeCell ref="R60:S60"/>
    <mergeCell ref="T60:U60"/>
    <mergeCell ref="C57:D57"/>
    <mergeCell ref="H57:I57"/>
    <mergeCell ref="K57:L57"/>
    <mergeCell ref="P57:Q57"/>
    <mergeCell ref="R57:S57"/>
    <mergeCell ref="T57:U57"/>
    <mergeCell ref="C58:D58"/>
    <mergeCell ref="H58:I58"/>
    <mergeCell ref="K58:L58"/>
    <mergeCell ref="P58:Q58"/>
    <mergeCell ref="R58:S58"/>
    <mergeCell ref="T58:U58"/>
    <mergeCell ref="C55:D55"/>
    <mergeCell ref="H55:I55"/>
    <mergeCell ref="K55:L55"/>
    <mergeCell ref="P55:Q55"/>
    <mergeCell ref="R55:S55"/>
    <mergeCell ref="T55:U55"/>
    <mergeCell ref="C56:D56"/>
    <mergeCell ref="H56:I56"/>
    <mergeCell ref="K56:L56"/>
    <mergeCell ref="P56:Q56"/>
    <mergeCell ref="R56:S56"/>
    <mergeCell ref="T56:U56"/>
    <mergeCell ref="C53:D53"/>
    <mergeCell ref="H53:I53"/>
    <mergeCell ref="K53:L53"/>
    <mergeCell ref="P53:Q53"/>
    <mergeCell ref="R53:S53"/>
    <mergeCell ref="T53:U53"/>
    <mergeCell ref="C54:D54"/>
    <mergeCell ref="H54:I54"/>
    <mergeCell ref="K54:L54"/>
    <mergeCell ref="P54:Q54"/>
    <mergeCell ref="R54:S54"/>
    <mergeCell ref="T54:U54"/>
    <mergeCell ref="C51:D51"/>
    <mergeCell ref="H51:I51"/>
    <mergeCell ref="K51:L51"/>
    <mergeCell ref="P51:Q51"/>
    <mergeCell ref="R51:S51"/>
    <mergeCell ref="T51:U51"/>
    <mergeCell ref="C52:D52"/>
    <mergeCell ref="H52:I52"/>
    <mergeCell ref="K52:L52"/>
    <mergeCell ref="P52:Q52"/>
    <mergeCell ref="R52:S52"/>
    <mergeCell ref="T52:U52"/>
    <mergeCell ref="C49:D49"/>
    <mergeCell ref="H49:I49"/>
    <mergeCell ref="K49:L49"/>
    <mergeCell ref="P49:Q49"/>
    <mergeCell ref="R49:S49"/>
    <mergeCell ref="T49:U49"/>
    <mergeCell ref="C50:D50"/>
    <mergeCell ref="H50:I50"/>
    <mergeCell ref="K50:L50"/>
    <mergeCell ref="P50:Q50"/>
    <mergeCell ref="R50:S50"/>
    <mergeCell ref="T50:U50"/>
    <mergeCell ref="C47:D47"/>
    <mergeCell ref="H47:I47"/>
    <mergeCell ref="K47:L47"/>
    <mergeCell ref="P47:Q47"/>
    <mergeCell ref="R47:S47"/>
    <mergeCell ref="T47:U47"/>
    <mergeCell ref="C48:D48"/>
    <mergeCell ref="H48:I48"/>
    <mergeCell ref="K48:L48"/>
    <mergeCell ref="P48:Q48"/>
    <mergeCell ref="R48:S48"/>
    <mergeCell ref="T48:U48"/>
    <mergeCell ref="C45:D45"/>
    <mergeCell ref="H45:I45"/>
    <mergeCell ref="K45:L45"/>
    <mergeCell ref="P45:Q45"/>
    <mergeCell ref="R45:S45"/>
    <mergeCell ref="T45:U45"/>
    <mergeCell ref="C46:D46"/>
    <mergeCell ref="H46:I46"/>
    <mergeCell ref="K46:L46"/>
    <mergeCell ref="P46:Q46"/>
    <mergeCell ref="R46:S46"/>
    <mergeCell ref="T46:U46"/>
    <mergeCell ref="C43:D43"/>
    <mergeCell ref="H43:I43"/>
    <mergeCell ref="K43:L43"/>
    <mergeCell ref="P43:Q43"/>
    <mergeCell ref="R43:S43"/>
    <mergeCell ref="T43:U43"/>
    <mergeCell ref="C44:D44"/>
    <mergeCell ref="H44:I44"/>
    <mergeCell ref="K44:L44"/>
    <mergeCell ref="P44:Q44"/>
    <mergeCell ref="R44:S44"/>
    <mergeCell ref="T44:U44"/>
    <mergeCell ref="C41:D41"/>
    <mergeCell ref="H41:I41"/>
    <mergeCell ref="K41:L41"/>
    <mergeCell ref="P41:Q41"/>
    <mergeCell ref="R41:S41"/>
    <mergeCell ref="T41:U41"/>
    <mergeCell ref="C42:D42"/>
    <mergeCell ref="H42:I42"/>
    <mergeCell ref="K42:L42"/>
    <mergeCell ref="P42:Q42"/>
    <mergeCell ref="R42:S42"/>
    <mergeCell ref="T42:U42"/>
    <mergeCell ref="C39:D39"/>
    <mergeCell ref="H39:I39"/>
    <mergeCell ref="K39:L39"/>
    <mergeCell ref="P39:Q39"/>
    <mergeCell ref="R39:S39"/>
    <mergeCell ref="T39:U39"/>
    <mergeCell ref="C40:D40"/>
    <mergeCell ref="H40:I40"/>
    <mergeCell ref="K40:L40"/>
    <mergeCell ref="P40:Q40"/>
    <mergeCell ref="R40:S40"/>
    <mergeCell ref="T40:U40"/>
    <mergeCell ref="C37:D37"/>
    <mergeCell ref="H37:I37"/>
    <mergeCell ref="K37:L37"/>
    <mergeCell ref="P37:Q37"/>
    <mergeCell ref="R37:S37"/>
    <mergeCell ref="T37:U37"/>
    <mergeCell ref="C38:D38"/>
    <mergeCell ref="H38:I38"/>
    <mergeCell ref="K38:L38"/>
    <mergeCell ref="P38:Q38"/>
    <mergeCell ref="R38:S38"/>
    <mergeCell ref="T38:U38"/>
    <mergeCell ref="C35:D35"/>
    <mergeCell ref="H35:I35"/>
    <mergeCell ref="K35:L35"/>
    <mergeCell ref="P35:Q35"/>
    <mergeCell ref="R35:S35"/>
    <mergeCell ref="T35:U35"/>
    <mergeCell ref="C36:D36"/>
    <mergeCell ref="H36:I36"/>
    <mergeCell ref="K36:L36"/>
    <mergeCell ref="P36:Q36"/>
    <mergeCell ref="R36:S36"/>
    <mergeCell ref="T36:U36"/>
    <mergeCell ref="C33:D33"/>
    <mergeCell ref="H33:I33"/>
    <mergeCell ref="K33:L33"/>
    <mergeCell ref="P33:Q33"/>
    <mergeCell ref="R33:S33"/>
    <mergeCell ref="T33:U33"/>
    <mergeCell ref="C34:D34"/>
    <mergeCell ref="H34:I34"/>
    <mergeCell ref="K34:L34"/>
    <mergeCell ref="P34:Q34"/>
    <mergeCell ref="R34:S34"/>
    <mergeCell ref="T34:U34"/>
    <mergeCell ref="C31:D31"/>
    <mergeCell ref="H31:I31"/>
    <mergeCell ref="K31:L31"/>
    <mergeCell ref="P31:Q31"/>
    <mergeCell ref="R31:S31"/>
    <mergeCell ref="T31:U31"/>
    <mergeCell ref="C32:D32"/>
    <mergeCell ref="H32:I32"/>
    <mergeCell ref="K32:L32"/>
    <mergeCell ref="P32:Q32"/>
    <mergeCell ref="R32:S32"/>
    <mergeCell ref="T32:U32"/>
    <mergeCell ref="C29:D29"/>
    <mergeCell ref="H29:I29"/>
    <mergeCell ref="K29:L29"/>
    <mergeCell ref="P29:Q29"/>
    <mergeCell ref="R29:S29"/>
    <mergeCell ref="T29:U29"/>
    <mergeCell ref="C30:D30"/>
    <mergeCell ref="H30:I30"/>
    <mergeCell ref="K30:L30"/>
    <mergeCell ref="P30:Q30"/>
    <mergeCell ref="R30:S30"/>
    <mergeCell ref="T30:U30"/>
    <mergeCell ref="C27:D27"/>
    <mergeCell ref="H27:I27"/>
    <mergeCell ref="K27:L27"/>
    <mergeCell ref="P27:Q27"/>
    <mergeCell ref="R27:S27"/>
    <mergeCell ref="T27:U27"/>
    <mergeCell ref="C28:D28"/>
    <mergeCell ref="H28:I28"/>
    <mergeCell ref="K28:L28"/>
    <mergeCell ref="P28:Q28"/>
    <mergeCell ref="R28:S28"/>
    <mergeCell ref="T28:U28"/>
    <mergeCell ref="C25:D25"/>
    <mergeCell ref="H25:I25"/>
    <mergeCell ref="K25:L25"/>
    <mergeCell ref="P25:Q25"/>
    <mergeCell ref="R25:S25"/>
    <mergeCell ref="T25:U25"/>
    <mergeCell ref="C26:D26"/>
    <mergeCell ref="H26:I26"/>
    <mergeCell ref="K26:L26"/>
    <mergeCell ref="P26:Q26"/>
    <mergeCell ref="R26:S26"/>
    <mergeCell ref="T26:U26"/>
    <mergeCell ref="C23:D23"/>
    <mergeCell ref="H23:I23"/>
    <mergeCell ref="K23:L23"/>
    <mergeCell ref="P23:Q23"/>
    <mergeCell ref="R23:S23"/>
    <mergeCell ref="T23:U23"/>
    <mergeCell ref="C24:D24"/>
    <mergeCell ref="H24:I24"/>
    <mergeCell ref="K24:L24"/>
    <mergeCell ref="P24:Q24"/>
    <mergeCell ref="R24:S24"/>
    <mergeCell ref="T24:U24"/>
    <mergeCell ref="C21:D21"/>
    <mergeCell ref="H21:I21"/>
    <mergeCell ref="K21:L21"/>
    <mergeCell ref="P21:Q21"/>
    <mergeCell ref="R21:S21"/>
    <mergeCell ref="T21:U21"/>
    <mergeCell ref="C22:D22"/>
    <mergeCell ref="H22:I22"/>
    <mergeCell ref="K22:L22"/>
    <mergeCell ref="P22:Q22"/>
    <mergeCell ref="R22:S22"/>
    <mergeCell ref="T22:U22"/>
    <mergeCell ref="C19:D19"/>
    <mergeCell ref="H19:I19"/>
    <mergeCell ref="K19:L19"/>
    <mergeCell ref="P19:Q19"/>
    <mergeCell ref="R19:S19"/>
    <mergeCell ref="T19:U19"/>
    <mergeCell ref="C20:D20"/>
    <mergeCell ref="H20:I20"/>
    <mergeCell ref="K20:L20"/>
    <mergeCell ref="P20:Q20"/>
    <mergeCell ref="R20:S20"/>
    <mergeCell ref="T20:U20"/>
    <mergeCell ref="C17:D17"/>
    <mergeCell ref="H17:I17"/>
    <mergeCell ref="K17:L17"/>
    <mergeCell ref="P17:Q17"/>
    <mergeCell ref="R17:S17"/>
    <mergeCell ref="T17:U17"/>
    <mergeCell ref="C18:D18"/>
    <mergeCell ref="H18:I18"/>
    <mergeCell ref="K18:L18"/>
    <mergeCell ref="P18:Q18"/>
    <mergeCell ref="R18:S18"/>
    <mergeCell ref="T18:U18"/>
    <mergeCell ref="C15:D15"/>
    <mergeCell ref="H15:I15"/>
    <mergeCell ref="K15:L15"/>
    <mergeCell ref="P15:Q15"/>
    <mergeCell ref="R15:S15"/>
    <mergeCell ref="T15:U15"/>
    <mergeCell ref="C16:D16"/>
    <mergeCell ref="H16:I16"/>
    <mergeCell ref="K16:L16"/>
    <mergeCell ref="P16:Q16"/>
    <mergeCell ref="R16:S16"/>
    <mergeCell ref="T16:U16"/>
    <mergeCell ref="C13:D13"/>
    <mergeCell ref="H13:I13"/>
    <mergeCell ref="K13:L13"/>
    <mergeCell ref="P13:Q13"/>
    <mergeCell ref="R13:S13"/>
    <mergeCell ref="T13:U13"/>
    <mergeCell ref="C14:D14"/>
    <mergeCell ref="H14:I14"/>
    <mergeCell ref="K14:L14"/>
    <mergeCell ref="P14:Q14"/>
    <mergeCell ref="R14:S14"/>
    <mergeCell ref="T14:U14"/>
    <mergeCell ref="C11:D11"/>
    <mergeCell ref="H11:I11"/>
    <mergeCell ref="K11:L11"/>
    <mergeCell ref="P11:Q11"/>
    <mergeCell ref="R11:S11"/>
    <mergeCell ref="T11:U11"/>
    <mergeCell ref="C12:D12"/>
    <mergeCell ref="H12:I12"/>
    <mergeCell ref="K12:L12"/>
    <mergeCell ref="P12:Q12"/>
    <mergeCell ref="R12:S12"/>
    <mergeCell ref="T12:U12"/>
    <mergeCell ref="C9:D9"/>
    <mergeCell ref="H9:I9"/>
    <mergeCell ref="K9:L9"/>
    <mergeCell ref="P9:Q9"/>
    <mergeCell ref="R9:S9"/>
    <mergeCell ref="T9:U9"/>
    <mergeCell ref="C10:D10"/>
    <mergeCell ref="H10:I10"/>
    <mergeCell ref="K10:L10"/>
    <mergeCell ref="P10:Q10"/>
    <mergeCell ref="R10:S10"/>
    <mergeCell ref="T10:U10"/>
    <mergeCell ref="B7:B8"/>
    <mergeCell ref="C7:D8"/>
    <mergeCell ref="E7:I7"/>
    <mergeCell ref="J7:L7"/>
    <mergeCell ref="M7:M8"/>
    <mergeCell ref="N7:Q7"/>
    <mergeCell ref="R7:U7"/>
    <mergeCell ref="H8:I8"/>
    <mergeCell ref="K8:L8"/>
    <mergeCell ref="P8:Q8"/>
    <mergeCell ref="R8:S8"/>
    <mergeCell ref="T8:U8"/>
    <mergeCell ref="B4:C4"/>
    <mergeCell ref="D4:E4"/>
    <mergeCell ref="F4:G4"/>
    <mergeCell ref="H4:I4"/>
    <mergeCell ref="J4:K4"/>
    <mergeCell ref="L4:M4"/>
    <mergeCell ref="N4:O4"/>
    <mergeCell ref="P4:Q4"/>
    <mergeCell ref="J5:K5"/>
    <mergeCell ref="L5:M5"/>
    <mergeCell ref="P5:Q5"/>
    <mergeCell ref="J2:K2"/>
    <mergeCell ref="L2:M2"/>
    <mergeCell ref="N2:O2"/>
    <mergeCell ref="P2:Q2"/>
    <mergeCell ref="B3:C3"/>
    <mergeCell ref="D3:I3"/>
    <mergeCell ref="J3:K3"/>
    <mergeCell ref="L3:Q3"/>
    <mergeCell ref="B2:C2"/>
    <mergeCell ref="D2:E2"/>
    <mergeCell ref="F2:G2"/>
    <mergeCell ref="H2:I2"/>
  </mergeCells>
  <phoneticPr fontId="2"/>
  <conditionalFormatting sqref="G46">
    <cfRule type="cellIs" dxfId="17" priority="1" stopIfTrue="1" operator="equal">
      <formula>"買"</formula>
    </cfRule>
    <cfRule type="cellIs" dxfId="16" priority="2" stopIfTrue="1" operator="equal">
      <formula>"売"</formula>
    </cfRule>
  </conditionalFormatting>
  <conditionalFormatting sqref="G9:G11 G14:G45 G47:G108">
    <cfRule type="cellIs" dxfId="15" priority="7" stopIfTrue="1" operator="equal">
      <formula>"買"</formula>
    </cfRule>
    <cfRule type="cellIs" dxfId="14" priority="8" stopIfTrue="1" operator="equal">
      <formula>"売"</formula>
    </cfRule>
  </conditionalFormatting>
  <conditionalFormatting sqref="G12">
    <cfRule type="cellIs" dxfId="13" priority="5" stopIfTrue="1" operator="equal">
      <formula>"買"</formula>
    </cfRule>
    <cfRule type="cellIs" dxfId="12" priority="6" stopIfTrue="1" operator="equal">
      <formula>"売"</formula>
    </cfRule>
  </conditionalFormatting>
  <conditionalFormatting sqref="G13">
    <cfRule type="cellIs" dxfId="11" priority="3" stopIfTrue="1" operator="equal">
      <formula>"買"</formula>
    </cfRule>
    <cfRule type="cellIs" dxfId="10" priority="4" stopIfTrue="1" operator="equal">
      <formula>"売"</formula>
    </cfRule>
  </conditionalFormatting>
  <dataValidations count="1">
    <dataValidation type="list" allowBlank="1" showInputMessage="1" showErrorMessage="1" sqref="G9:G108" xr:uid="{00000000-0002-0000-0500-000000000000}">
      <formula1>"買,売"</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F10"/>
  <sheetViews>
    <sheetView showGridLines="0" workbookViewId="0">
      <selection activeCell="E4" sqref="E4"/>
    </sheetView>
  </sheetViews>
  <sheetFormatPr defaultRowHeight="13.2" x14ac:dyDescent="0.2"/>
  <cols>
    <col min="1" max="1" width="0.88671875" customWidth="1"/>
    <col min="2" max="2" width="50.109375" customWidth="1"/>
    <col min="3" max="3" width="1.21875" customWidth="1"/>
    <col min="4" max="4" width="4.33203125" customWidth="1"/>
    <col min="5" max="6" width="12.44140625" customWidth="1"/>
  </cols>
  <sheetData>
    <row r="1" spans="2:6" ht="26.4" x14ac:dyDescent="0.2">
      <c r="B1" s="41" t="s">
        <v>84</v>
      </c>
      <c r="C1" s="41"/>
      <c r="D1" s="45"/>
      <c r="E1" s="45"/>
      <c r="F1" s="45"/>
    </row>
    <row r="2" spans="2:6" x14ac:dyDescent="0.2">
      <c r="B2" s="41" t="s">
        <v>59</v>
      </c>
      <c r="C2" s="41"/>
      <c r="D2" s="45"/>
      <c r="E2" s="45"/>
      <c r="F2" s="45"/>
    </row>
    <row r="3" spans="2:6" x14ac:dyDescent="0.2">
      <c r="B3" s="42"/>
      <c r="C3" s="42"/>
      <c r="D3" s="46"/>
      <c r="E3" s="46"/>
      <c r="F3" s="46"/>
    </row>
    <row r="4" spans="2:6" ht="39.6" x14ac:dyDescent="0.2">
      <c r="B4" s="42" t="s">
        <v>60</v>
      </c>
      <c r="C4" s="42"/>
      <c r="D4" s="46"/>
      <c r="E4" s="46"/>
      <c r="F4" s="46"/>
    </row>
    <row r="5" spans="2:6" x14ac:dyDescent="0.2">
      <c r="B5" s="42"/>
      <c r="C5" s="42"/>
      <c r="D5" s="46"/>
      <c r="E5" s="46"/>
      <c r="F5" s="46"/>
    </row>
    <row r="6" spans="2:6" x14ac:dyDescent="0.2">
      <c r="B6" s="41" t="s">
        <v>61</v>
      </c>
      <c r="C6" s="41"/>
      <c r="D6" s="45"/>
      <c r="E6" s="45" t="s">
        <v>62</v>
      </c>
      <c r="F6" s="45" t="s">
        <v>63</v>
      </c>
    </row>
    <row r="7" spans="2:6" ht="13.8" thickBot="1" x14ac:dyDescent="0.25">
      <c r="B7" s="42"/>
      <c r="C7" s="42"/>
      <c r="D7" s="46"/>
      <c r="E7" s="46"/>
      <c r="F7" s="46"/>
    </row>
    <row r="8" spans="2:6" ht="53.4" thickBot="1" x14ac:dyDescent="0.25">
      <c r="B8" s="43" t="s">
        <v>64</v>
      </c>
      <c r="C8" s="44"/>
      <c r="D8" s="47"/>
      <c r="E8" s="47">
        <v>16</v>
      </c>
      <c r="F8" s="48" t="s">
        <v>65</v>
      </c>
    </row>
    <row r="9" spans="2:6" x14ac:dyDescent="0.2">
      <c r="B9" s="42"/>
      <c r="C9" s="42"/>
      <c r="D9" s="46"/>
      <c r="E9" s="46"/>
      <c r="F9" s="46"/>
    </row>
    <row r="10" spans="2:6" x14ac:dyDescent="0.2">
      <c r="B10" s="42"/>
      <c r="C10" s="42"/>
      <c r="D10" s="46"/>
      <c r="E10" s="46"/>
      <c r="F10" s="46"/>
    </row>
  </sheetData>
  <phoneticPr fontId="2"/>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52CDC-E3ED-4F66-A745-705D6977501A}">
  <sheetPr>
    <tabColor rgb="FFFFC000"/>
  </sheetPr>
  <dimension ref="B2:BH196"/>
  <sheetViews>
    <sheetView zoomScale="102" zoomScaleNormal="102" workbookViewId="0">
      <pane ySplit="8" topLeftCell="A9" activePane="bottomLeft" state="frozen"/>
      <selection pane="bottomLeft" activeCell="F10" sqref="F10"/>
    </sheetView>
  </sheetViews>
  <sheetFormatPr defaultRowHeight="13.2" x14ac:dyDescent="0.2"/>
  <cols>
    <col min="1" max="1" width="2.88671875" customWidth="1"/>
    <col min="2" max="12" width="6.6640625" customWidth="1"/>
    <col min="13" max="13" width="9.21875" bestFit="1" customWidth="1"/>
    <col min="14" max="18" width="6.6640625" customWidth="1"/>
    <col min="22" max="22" width="10.88671875" style="23" hidden="1" customWidth="1"/>
    <col min="23" max="23" width="0" hidden="1" customWidth="1"/>
    <col min="24" max="24" width="10" bestFit="1" customWidth="1"/>
  </cols>
  <sheetData>
    <row r="2" spans="2:60" x14ac:dyDescent="0.2">
      <c r="B2" s="141" t="s">
        <v>5</v>
      </c>
      <c r="C2" s="141"/>
      <c r="D2" s="143" t="s">
        <v>48</v>
      </c>
      <c r="E2" s="143"/>
      <c r="F2" s="141" t="s">
        <v>6</v>
      </c>
      <c r="G2" s="141"/>
      <c r="H2" s="145" t="s">
        <v>106</v>
      </c>
      <c r="I2" s="145"/>
      <c r="J2" s="141" t="s">
        <v>7</v>
      </c>
      <c r="K2" s="141"/>
      <c r="L2" s="142">
        <v>1000000</v>
      </c>
      <c r="M2" s="143"/>
      <c r="N2" s="141" t="s">
        <v>8</v>
      </c>
      <c r="O2" s="141"/>
      <c r="P2" s="144">
        <f>SUM(L2+D4)</f>
        <v>1011119.691119691</v>
      </c>
      <c r="Q2" s="145"/>
      <c r="R2" s="1"/>
      <c r="S2" s="1"/>
      <c r="T2" s="1"/>
    </row>
    <row r="3" spans="2:60" ht="57" customHeight="1" x14ac:dyDescent="0.2">
      <c r="B3" s="141" t="s">
        <v>9</v>
      </c>
      <c r="C3" s="141"/>
      <c r="D3" s="146" t="s">
        <v>113</v>
      </c>
      <c r="E3" s="146"/>
      <c r="F3" s="146"/>
      <c r="G3" s="146"/>
      <c r="H3" s="146"/>
      <c r="I3" s="146"/>
      <c r="J3" s="141" t="s">
        <v>10</v>
      </c>
      <c r="K3" s="141"/>
      <c r="L3" s="146" t="s">
        <v>112</v>
      </c>
      <c r="M3" s="147"/>
      <c r="N3" s="147"/>
      <c r="O3" s="147"/>
      <c r="P3" s="147"/>
      <c r="Q3" s="147"/>
      <c r="R3" s="1"/>
      <c r="S3" s="1"/>
    </row>
    <row r="4" spans="2:60" x14ac:dyDescent="0.2">
      <c r="B4" s="141" t="s">
        <v>11</v>
      </c>
      <c r="C4" s="141"/>
      <c r="D4" s="148">
        <f>SUM($R$9:$S$993)</f>
        <v>11119.691119690988</v>
      </c>
      <c r="E4" s="148"/>
      <c r="F4" s="141" t="s">
        <v>12</v>
      </c>
      <c r="G4" s="141"/>
      <c r="H4" s="149">
        <f>SUM($T$9:$U$108)</f>
        <v>76.799999999999088</v>
      </c>
      <c r="I4" s="145"/>
      <c r="J4" s="150" t="s">
        <v>13</v>
      </c>
      <c r="K4" s="150"/>
      <c r="L4" s="144">
        <f>MAX($C$9:$D$990)-C9</f>
        <v>11119.691119691008</v>
      </c>
      <c r="M4" s="144"/>
      <c r="N4" s="150" t="s">
        <v>14</v>
      </c>
      <c r="O4" s="150"/>
      <c r="P4" s="148">
        <f>SUMIF(R9:S990,"&lt;0",R9:S990)</f>
        <v>0</v>
      </c>
      <c r="Q4" s="148"/>
      <c r="R4" s="1"/>
      <c r="S4" s="1"/>
      <c r="T4" s="1"/>
    </row>
    <row r="5" spans="2:60" x14ac:dyDescent="0.2">
      <c r="B5" s="119" t="s">
        <v>15</v>
      </c>
      <c r="C5" s="118">
        <f>COUNTIF($R$9:$R$990,"&gt;0")</f>
        <v>1</v>
      </c>
      <c r="D5" s="117" t="s">
        <v>16</v>
      </c>
      <c r="E5" s="16">
        <f>COUNTIF($R$9:$R$990,"&lt;0")</f>
        <v>0</v>
      </c>
      <c r="F5" s="117" t="s">
        <v>17</v>
      </c>
      <c r="G5" s="118">
        <f>COUNTIF($R$9:$R$990,"=0")</f>
        <v>0</v>
      </c>
      <c r="H5" s="117" t="s">
        <v>18</v>
      </c>
      <c r="I5" s="3">
        <f>C5/SUM(C5,E5,G5)</f>
        <v>1</v>
      </c>
      <c r="J5" s="151" t="s">
        <v>19</v>
      </c>
      <c r="K5" s="141"/>
      <c r="L5" s="152">
        <v>9</v>
      </c>
      <c r="M5" s="153"/>
      <c r="N5" s="18" t="s">
        <v>20</v>
      </c>
      <c r="O5" s="9"/>
      <c r="P5" s="152">
        <v>5</v>
      </c>
      <c r="Q5" s="153"/>
      <c r="R5" s="1"/>
      <c r="S5" s="1"/>
      <c r="T5" s="1"/>
    </row>
    <row r="6" spans="2:60" x14ac:dyDescent="0.2">
      <c r="B6" s="11"/>
      <c r="C6" s="14"/>
      <c r="D6" s="15"/>
      <c r="E6" s="12"/>
      <c r="F6" s="11"/>
      <c r="G6" s="12"/>
      <c r="H6" s="11"/>
      <c r="I6" s="17"/>
      <c r="J6" s="11"/>
      <c r="K6" s="11"/>
      <c r="L6" s="12"/>
      <c r="M6" s="12"/>
      <c r="N6" s="13"/>
      <c r="O6" s="13"/>
      <c r="P6" s="10"/>
      <c r="Q6" s="120"/>
      <c r="R6" s="1"/>
      <c r="S6" s="1"/>
      <c r="T6" s="1"/>
    </row>
    <row r="7" spans="2:60" x14ac:dyDescent="0.2">
      <c r="B7" s="154" t="s">
        <v>21</v>
      </c>
      <c r="C7" s="156" t="s">
        <v>22</v>
      </c>
      <c r="D7" s="157"/>
      <c r="E7" s="160" t="s">
        <v>23</v>
      </c>
      <c r="F7" s="161"/>
      <c r="G7" s="161"/>
      <c r="H7" s="161"/>
      <c r="I7" s="162"/>
      <c r="J7" s="163" t="s">
        <v>24</v>
      </c>
      <c r="K7" s="164"/>
      <c r="L7" s="165"/>
      <c r="M7" s="166" t="s">
        <v>25</v>
      </c>
      <c r="N7" s="167" t="s">
        <v>26</v>
      </c>
      <c r="O7" s="168"/>
      <c r="P7" s="168"/>
      <c r="Q7" s="169"/>
      <c r="R7" s="170" t="s">
        <v>27</v>
      </c>
      <c r="S7" s="170"/>
      <c r="T7" s="170"/>
      <c r="U7" s="170"/>
    </row>
    <row r="8" spans="2:60" x14ac:dyDescent="0.2">
      <c r="B8" s="155"/>
      <c r="C8" s="158"/>
      <c r="D8" s="159"/>
      <c r="E8" s="19" t="s">
        <v>28</v>
      </c>
      <c r="F8" s="19" t="s">
        <v>29</v>
      </c>
      <c r="G8" s="19" t="s">
        <v>30</v>
      </c>
      <c r="H8" s="171" t="s">
        <v>31</v>
      </c>
      <c r="I8" s="162"/>
      <c r="J8" s="4" t="s">
        <v>32</v>
      </c>
      <c r="K8" s="172" t="s">
        <v>33</v>
      </c>
      <c r="L8" s="165"/>
      <c r="M8" s="166"/>
      <c r="N8" s="5" t="s">
        <v>28</v>
      </c>
      <c r="O8" s="5" t="s">
        <v>29</v>
      </c>
      <c r="P8" s="173" t="s">
        <v>31</v>
      </c>
      <c r="Q8" s="169"/>
      <c r="R8" s="170" t="s">
        <v>34</v>
      </c>
      <c r="S8" s="170"/>
      <c r="T8" s="170" t="s">
        <v>32</v>
      </c>
      <c r="U8" s="170"/>
    </row>
    <row r="9" spans="2:60" x14ac:dyDescent="0.2">
      <c r="B9" s="121">
        <v>1</v>
      </c>
      <c r="C9" s="174">
        <v>1000000</v>
      </c>
      <c r="D9" s="174"/>
      <c r="E9" s="121">
        <v>2005</v>
      </c>
      <c r="F9" s="8">
        <v>43408</v>
      </c>
      <c r="G9" s="121" t="s">
        <v>3</v>
      </c>
      <c r="H9" s="175">
        <v>1.1873899999999999</v>
      </c>
      <c r="I9" s="175"/>
      <c r="J9" s="121">
        <v>207.2</v>
      </c>
      <c r="K9" s="174">
        <f>IF(J9="","",C9*0.03)</f>
        <v>30000</v>
      </c>
      <c r="L9" s="174"/>
      <c r="M9" s="6">
        <f>IF(J9="","",(K9/J9)/LOOKUP(RIGHT($D$2,3),定数!$A$6:$A$13,定数!$B$6:$B$13))</f>
        <v>1.2065637065637067</v>
      </c>
      <c r="N9" s="121">
        <v>2005</v>
      </c>
      <c r="O9" s="8">
        <v>43425</v>
      </c>
      <c r="P9" s="175">
        <v>1.17971</v>
      </c>
      <c r="Q9" s="175"/>
      <c r="R9" s="176">
        <f>IF(P9="","",T9*M9*LOOKUP(RIGHT($D$2,3),定数!$A$6:$A$13,定数!$B$6:$B$13))</f>
        <v>11119.691119690988</v>
      </c>
      <c r="S9" s="176"/>
      <c r="T9" s="177">
        <f>IF(P9="","",IF(G9="買",(P9-H9),(H9-P9))*IF(RIGHT($D$2,3)="JPY",100,10000))</f>
        <v>76.799999999999088</v>
      </c>
      <c r="U9" s="177"/>
      <c r="V9" s="66"/>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row>
    <row r="10" spans="2:60" x14ac:dyDescent="0.2">
      <c r="B10" s="121">
        <v>2</v>
      </c>
      <c r="C10" s="174">
        <f>IF(R9="","",C9+R9)</f>
        <v>1011119.691119691</v>
      </c>
      <c r="D10" s="174"/>
      <c r="E10" s="121"/>
      <c r="F10" s="8"/>
      <c r="G10" s="121"/>
      <c r="H10" s="175"/>
      <c r="I10" s="175"/>
      <c r="J10" s="121">
        <f>(P10-H10)*10000</f>
        <v>0</v>
      </c>
      <c r="K10" s="178">
        <f>IF(J10="","",C10*0.03)</f>
        <v>30333.590733590729</v>
      </c>
      <c r="L10" s="179"/>
      <c r="M10" s="6" t="e">
        <f>IF(J10="","",(K10/J10)/LOOKUP(RIGHT($D$2,3),定数!$A$6:$A$13,定数!$B$6:$B$13))</f>
        <v>#DIV/0!</v>
      </c>
      <c r="N10" s="121"/>
      <c r="O10" s="8"/>
      <c r="P10" s="175"/>
      <c r="Q10" s="175"/>
      <c r="R10" s="176" t="str">
        <f>IF(P10="","",T10*M10*LOOKUP(RIGHT($D$2,3),定数!$A$6:$A$13,定数!$B$6:$B$13))</f>
        <v/>
      </c>
      <c r="S10" s="176"/>
      <c r="T10" s="177" t="str">
        <f>IF(P10="","",IF(G10="買",(P10-H10),(H10-P10))*IF(RIGHT($D$2,3)="JPY",100,10000))</f>
        <v/>
      </c>
      <c r="U10" s="177"/>
      <c r="V10" s="68"/>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row>
    <row r="11" spans="2:60" x14ac:dyDescent="0.2">
      <c r="B11" s="121">
        <v>3</v>
      </c>
      <c r="C11" s="174" t="str">
        <f>IF(R10="","",C10+R10)</f>
        <v/>
      </c>
      <c r="D11" s="174"/>
      <c r="E11" s="121"/>
      <c r="F11" s="8"/>
      <c r="G11" s="121"/>
      <c r="H11" s="175"/>
      <c r="I11" s="175"/>
      <c r="J11" s="121">
        <f t="shared" ref="J11:J74" si="0">(P11-H11)*10000</f>
        <v>0</v>
      </c>
      <c r="K11" s="178"/>
      <c r="L11" s="179"/>
      <c r="M11" s="6" t="e">
        <f>IF(J11="","",(K11/J11)/LOOKUP(RIGHT($D$2,3),定数!$A$6:$A$13,定数!$B$6:$B$13))</f>
        <v>#DIV/0!</v>
      </c>
      <c r="N11" s="121"/>
      <c r="O11" s="8"/>
      <c r="P11" s="175"/>
      <c r="Q11" s="175"/>
      <c r="R11" s="176" t="str">
        <f>IF(P11="","",T11*M11*LOOKUP(RIGHT($D$2,3),定数!$A$6:$A$13,定数!$B$6:$B$13))</f>
        <v/>
      </c>
      <c r="S11" s="176"/>
      <c r="T11" s="177"/>
      <c r="U11" s="177"/>
      <c r="V11" s="68"/>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row>
    <row r="12" spans="2:60" x14ac:dyDescent="0.2">
      <c r="B12" s="121">
        <v>4</v>
      </c>
      <c r="C12" s="174" t="str">
        <f t="shared" ref="C12:C75" si="1">IF(R11="","",C11+R11)</f>
        <v/>
      </c>
      <c r="D12" s="174"/>
      <c r="E12" s="121"/>
      <c r="F12" s="8"/>
      <c r="G12" s="121"/>
      <c r="H12" s="175"/>
      <c r="I12" s="175"/>
      <c r="J12" s="121">
        <f t="shared" si="0"/>
        <v>0</v>
      </c>
      <c r="K12" s="178"/>
      <c r="L12" s="179"/>
      <c r="M12" s="6" t="e">
        <f>IF(J12="","",(K12/J12)/LOOKUP(RIGHT($D$2,3),定数!$A$6:$A$13,定数!$B$6:$B$13))</f>
        <v>#DIV/0!</v>
      </c>
      <c r="N12" s="121"/>
      <c r="O12" s="8"/>
      <c r="P12" s="175"/>
      <c r="Q12" s="175"/>
      <c r="R12" s="176" t="str">
        <f>IF(P12="","",T12*M12*LOOKUP(RIGHT($D$2,3),定数!$A$6:$A$13,定数!$B$6:$B$13))</f>
        <v/>
      </c>
      <c r="S12" s="176"/>
      <c r="T12" s="177"/>
      <c r="U12" s="177"/>
      <c r="V12" s="68"/>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row>
    <row r="13" spans="2:60" x14ac:dyDescent="0.2">
      <c r="B13" s="121">
        <v>5</v>
      </c>
      <c r="C13" s="174" t="str">
        <f t="shared" si="1"/>
        <v/>
      </c>
      <c r="D13" s="174"/>
      <c r="E13" s="121"/>
      <c r="F13" s="8"/>
      <c r="G13" s="121"/>
      <c r="H13" s="175"/>
      <c r="I13" s="175"/>
      <c r="J13" s="121">
        <f t="shared" si="0"/>
        <v>0</v>
      </c>
      <c r="K13" s="178"/>
      <c r="L13" s="179"/>
      <c r="M13" s="6" t="e">
        <f>IF(J13="","",(K13/J13)/LOOKUP(RIGHT($D$2,3),定数!$A$6:$A$13,定数!$B$6:$B$13))</f>
        <v>#DIV/0!</v>
      </c>
      <c r="N13" s="121"/>
      <c r="O13" s="8"/>
      <c r="P13" s="175"/>
      <c r="Q13" s="175"/>
      <c r="R13" s="176" t="str">
        <f>IF(P13="","",T13*M13*LOOKUP(RIGHT($D$2,3),定数!$A$6:$A$13,定数!$B$6:$B$13))</f>
        <v/>
      </c>
      <c r="S13" s="176"/>
      <c r="T13" s="177"/>
      <c r="U13" s="177"/>
      <c r="V13" s="68"/>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row>
    <row r="14" spans="2:60" x14ac:dyDescent="0.2">
      <c r="B14" s="121">
        <v>6</v>
      </c>
      <c r="C14" s="174" t="str">
        <f t="shared" si="1"/>
        <v/>
      </c>
      <c r="D14" s="174"/>
      <c r="E14" s="121"/>
      <c r="F14" s="8"/>
      <c r="G14" s="121"/>
      <c r="H14" s="175"/>
      <c r="I14" s="175"/>
      <c r="J14" s="121">
        <f t="shared" si="0"/>
        <v>0</v>
      </c>
      <c r="K14" s="178"/>
      <c r="L14" s="179"/>
      <c r="M14" s="6" t="e">
        <f>IF(J14="","",(K14/J14)/LOOKUP(RIGHT($D$2,3),定数!$A$6:$A$13,定数!$B$6:$B$13))</f>
        <v>#DIV/0!</v>
      </c>
      <c r="N14" s="121"/>
      <c r="O14" s="8"/>
      <c r="P14" s="175"/>
      <c r="Q14" s="175"/>
      <c r="R14" s="176" t="str">
        <f>IF(P14="","",T14*M14*LOOKUP(RIGHT($D$2,3),定数!$A$6:$A$13,定数!$B$6:$B$13))</f>
        <v/>
      </c>
      <c r="S14" s="176"/>
      <c r="T14" s="177"/>
      <c r="U14" s="177"/>
      <c r="V14" s="68"/>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row>
    <row r="15" spans="2:60" x14ac:dyDescent="0.2">
      <c r="B15" s="121">
        <v>7</v>
      </c>
      <c r="C15" s="174" t="str">
        <f t="shared" si="1"/>
        <v/>
      </c>
      <c r="D15" s="174"/>
      <c r="E15" s="121"/>
      <c r="F15" s="8"/>
      <c r="G15" s="121"/>
      <c r="H15" s="175"/>
      <c r="I15" s="175"/>
      <c r="J15" s="121">
        <f t="shared" si="0"/>
        <v>0</v>
      </c>
      <c r="K15" s="178"/>
      <c r="L15" s="179"/>
      <c r="M15" s="6" t="e">
        <f>IF(J15="","",(K15/J15)/LOOKUP(RIGHT($D$2,3),定数!$A$6:$A$13,定数!$B$6:$B$13))</f>
        <v>#DIV/0!</v>
      </c>
      <c r="N15" s="121"/>
      <c r="O15" s="8"/>
      <c r="P15" s="175"/>
      <c r="Q15" s="175"/>
      <c r="R15" s="176" t="str">
        <f>IF(P15="","",T15*M15*LOOKUP(RIGHT($D$2,3),定数!$A$6:$A$13,定数!$B$6:$B$13))</f>
        <v/>
      </c>
      <c r="S15" s="176"/>
      <c r="T15" s="177"/>
      <c r="U15" s="177"/>
      <c r="V15" s="68"/>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row>
    <row r="16" spans="2:60" x14ac:dyDescent="0.2">
      <c r="B16" s="121">
        <v>8</v>
      </c>
      <c r="C16" s="174" t="str">
        <f t="shared" si="1"/>
        <v/>
      </c>
      <c r="D16" s="174"/>
      <c r="E16" s="121"/>
      <c r="F16" s="8"/>
      <c r="G16" s="121"/>
      <c r="H16" s="175"/>
      <c r="I16" s="175"/>
      <c r="J16" s="121">
        <f t="shared" si="0"/>
        <v>0</v>
      </c>
      <c r="K16" s="178"/>
      <c r="L16" s="179"/>
      <c r="M16" s="6" t="e">
        <f>IF(J16="","",(K16/J16)/LOOKUP(RIGHT($D$2,3),定数!$A$6:$A$13,定数!$B$6:$B$13))</f>
        <v>#DIV/0!</v>
      </c>
      <c r="N16" s="121"/>
      <c r="O16" s="8"/>
      <c r="P16" s="175"/>
      <c r="Q16" s="175"/>
      <c r="R16" s="176" t="str">
        <f>IF(P16="","",T16*M16*LOOKUP(RIGHT($D$2,3),定数!$A$6:$A$13,定数!$B$6:$B$13))</f>
        <v/>
      </c>
      <c r="S16" s="176"/>
      <c r="T16" s="177"/>
      <c r="U16" s="177"/>
      <c r="V16" s="68"/>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row>
    <row r="17" spans="2:60" x14ac:dyDescent="0.2">
      <c r="B17" s="121">
        <v>9</v>
      </c>
      <c r="C17" s="174" t="str">
        <f t="shared" si="1"/>
        <v/>
      </c>
      <c r="D17" s="174"/>
      <c r="E17" s="121"/>
      <c r="F17" s="8"/>
      <c r="G17" s="121"/>
      <c r="H17" s="175"/>
      <c r="I17" s="175"/>
      <c r="J17" s="121">
        <f t="shared" si="0"/>
        <v>0</v>
      </c>
      <c r="K17" s="178"/>
      <c r="L17" s="179"/>
      <c r="M17" s="6" t="e">
        <f>IF(J17="","",(K17/J17)/LOOKUP(RIGHT($D$2,3),定数!$A$6:$A$13,定数!$B$6:$B$13))</f>
        <v>#DIV/0!</v>
      </c>
      <c r="N17" s="121"/>
      <c r="O17" s="8"/>
      <c r="P17" s="175"/>
      <c r="Q17" s="175"/>
      <c r="R17" s="176" t="str">
        <f>IF(P17="","",T17*M17*LOOKUP(RIGHT($D$2,3),定数!$A$6:$A$13,定数!$B$6:$B$13))</f>
        <v/>
      </c>
      <c r="S17" s="176"/>
      <c r="T17" s="177"/>
      <c r="U17" s="177"/>
      <c r="V17" s="68"/>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row>
    <row r="18" spans="2:60" x14ac:dyDescent="0.2">
      <c r="B18" s="121">
        <v>10</v>
      </c>
      <c r="C18" s="174" t="str">
        <f t="shared" si="1"/>
        <v/>
      </c>
      <c r="D18" s="174"/>
      <c r="E18" s="121"/>
      <c r="F18" s="8"/>
      <c r="G18" s="121"/>
      <c r="H18" s="175"/>
      <c r="I18" s="175"/>
      <c r="J18" s="121">
        <f t="shared" si="0"/>
        <v>0</v>
      </c>
      <c r="K18" s="178"/>
      <c r="L18" s="179"/>
      <c r="M18" s="6" t="e">
        <f>IF(J18="","",(K18/J18)/LOOKUP(RIGHT($D$2,3),定数!$A$6:$A$13,定数!$B$6:$B$13))</f>
        <v>#DIV/0!</v>
      </c>
      <c r="N18" s="121"/>
      <c r="O18" s="8"/>
      <c r="P18" s="175"/>
      <c r="Q18" s="175"/>
      <c r="R18" s="176" t="str">
        <f>IF(P18="","",T18*M18*LOOKUP(RIGHT($D$2,3),定数!$A$6:$A$13,定数!$B$6:$B$13))</f>
        <v/>
      </c>
      <c r="S18" s="176"/>
      <c r="T18" s="177"/>
      <c r="U18" s="177"/>
      <c r="V18" s="68"/>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row>
    <row r="19" spans="2:60" x14ac:dyDescent="0.2">
      <c r="B19" s="121">
        <v>11</v>
      </c>
      <c r="C19" s="174" t="str">
        <f t="shared" si="1"/>
        <v/>
      </c>
      <c r="D19" s="174"/>
      <c r="E19" s="121"/>
      <c r="F19" s="8"/>
      <c r="G19" s="121"/>
      <c r="H19" s="175"/>
      <c r="I19" s="175"/>
      <c r="J19" s="121">
        <f t="shared" si="0"/>
        <v>0</v>
      </c>
      <c r="K19" s="178"/>
      <c r="L19" s="179"/>
      <c r="M19" s="6" t="e">
        <f>IF(J19="","",(K19/J19)/LOOKUP(RIGHT($D$2,3),定数!$A$6:$A$13,定数!$B$6:$B$13))</f>
        <v>#DIV/0!</v>
      </c>
      <c r="N19" s="121"/>
      <c r="O19" s="8"/>
      <c r="P19" s="175"/>
      <c r="Q19" s="175"/>
      <c r="R19" s="176" t="str">
        <f>IF(P19="","",T19*M19*LOOKUP(RIGHT($D$2,3),定数!$A$6:$A$13,定数!$B$6:$B$13))</f>
        <v/>
      </c>
      <c r="S19" s="176"/>
      <c r="T19" s="177"/>
      <c r="U19" s="177"/>
      <c r="V19" s="68"/>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row>
    <row r="20" spans="2:60" x14ac:dyDescent="0.2">
      <c r="B20" s="121">
        <v>12</v>
      </c>
      <c r="C20" s="174" t="str">
        <f t="shared" si="1"/>
        <v/>
      </c>
      <c r="D20" s="174"/>
      <c r="E20" s="121"/>
      <c r="F20" s="8"/>
      <c r="G20" s="121"/>
      <c r="H20" s="175"/>
      <c r="I20" s="175"/>
      <c r="J20" s="121">
        <f t="shared" si="0"/>
        <v>0</v>
      </c>
      <c r="K20" s="178"/>
      <c r="L20" s="179"/>
      <c r="M20" s="6" t="e">
        <f>IF(J20="","",(K20/J20)/LOOKUP(RIGHT($D$2,3),定数!$A$6:$A$13,定数!$B$6:$B$13))</f>
        <v>#DIV/0!</v>
      </c>
      <c r="N20" s="121"/>
      <c r="O20" s="8"/>
      <c r="P20" s="175"/>
      <c r="Q20" s="175"/>
      <c r="R20" s="176" t="str">
        <f>IF(P20="","",T20*M20*LOOKUP(RIGHT($D$2,3),定数!$A$6:$A$13,定数!$B$6:$B$13))</f>
        <v/>
      </c>
      <c r="S20" s="176"/>
      <c r="T20" s="177"/>
      <c r="U20" s="177"/>
      <c r="V20" s="68"/>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row>
    <row r="21" spans="2:60" x14ac:dyDescent="0.2">
      <c r="B21" s="121">
        <v>13</v>
      </c>
      <c r="C21" s="174" t="str">
        <f t="shared" si="1"/>
        <v/>
      </c>
      <c r="D21" s="174"/>
      <c r="E21" s="121"/>
      <c r="F21" s="8"/>
      <c r="G21" s="121"/>
      <c r="H21" s="175"/>
      <c r="I21" s="175"/>
      <c r="J21" s="121">
        <f t="shared" si="0"/>
        <v>0</v>
      </c>
      <c r="K21" s="178"/>
      <c r="L21" s="179"/>
      <c r="M21" s="6" t="e">
        <f>IF(J21="","",(K21/J21)/LOOKUP(RIGHT($D$2,3),定数!$A$6:$A$13,定数!$B$6:$B$13))</f>
        <v>#DIV/0!</v>
      </c>
      <c r="N21" s="121"/>
      <c r="O21" s="8"/>
      <c r="P21" s="175"/>
      <c r="Q21" s="175"/>
      <c r="R21" s="176" t="str">
        <f>IF(P21="","",T21*M21*LOOKUP(RIGHT($D$2,3),定数!$A$6:$A$13,定数!$B$6:$B$13))</f>
        <v/>
      </c>
      <c r="S21" s="176"/>
      <c r="T21" s="177"/>
      <c r="U21" s="177"/>
      <c r="V21" s="68"/>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row>
    <row r="22" spans="2:60" s="67" customFormat="1" ht="12.6" customHeight="1" x14ac:dyDescent="0.2">
      <c r="B22" s="121">
        <v>14</v>
      </c>
      <c r="C22" s="174" t="str">
        <f t="shared" si="1"/>
        <v/>
      </c>
      <c r="D22" s="174"/>
      <c r="E22" s="121"/>
      <c r="F22" s="8"/>
      <c r="G22" s="121"/>
      <c r="H22" s="175"/>
      <c r="I22" s="175"/>
      <c r="J22" s="121">
        <f t="shared" si="0"/>
        <v>0</v>
      </c>
      <c r="K22" s="178"/>
      <c r="L22" s="179"/>
      <c r="M22" s="6" t="e">
        <f>IF(J22="","",(K22/J22)/LOOKUP(RIGHT($D$2,3),定数!$A$6:$A$13,定数!$B$6:$B$13))</f>
        <v>#DIV/0!</v>
      </c>
      <c r="N22" s="121"/>
      <c r="O22" s="8"/>
      <c r="P22" s="175"/>
      <c r="Q22" s="175"/>
      <c r="R22" s="176" t="str">
        <f>IF(P22="","",T22*M22*LOOKUP(RIGHT($D$2,3),定数!$A$6:$A$13,定数!$B$6:$B$13))</f>
        <v/>
      </c>
      <c r="S22" s="176"/>
      <c r="T22" s="177"/>
      <c r="U22" s="177"/>
      <c r="V22" s="68"/>
    </row>
    <row r="23" spans="2:60" s="67" customFormat="1" x14ac:dyDescent="0.2">
      <c r="B23" s="121">
        <v>15</v>
      </c>
      <c r="C23" s="174" t="str">
        <f t="shared" si="1"/>
        <v/>
      </c>
      <c r="D23" s="174"/>
      <c r="E23" s="121"/>
      <c r="F23" s="8"/>
      <c r="G23" s="121"/>
      <c r="H23" s="175"/>
      <c r="I23" s="175"/>
      <c r="J23" s="121">
        <f t="shared" si="0"/>
        <v>0</v>
      </c>
      <c r="K23" s="178"/>
      <c r="L23" s="179"/>
      <c r="M23" s="6" t="e">
        <f>IF(J23="","",(K23/J23)/LOOKUP(RIGHT($D$2,3),定数!$A$6:$A$13,定数!$B$6:$B$13))</f>
        <v>#DIV/0!</v>
      </c>
      <c r="N23" s="121"/>
      <c r="O23" s="8"/>
      <c r="P23" s="175"/>
      <c r="Q23" s="175"/>
      <c r="R23" s="176" t="str">
        <f>IF(P23="","",T23*M23*LOOKUP(RIGHT($D$2,3),定数!$A$6:$A$13,定数!$B$6:$B$13))</f>
        <v/>
      </c>
      <c r="S23" s="176"/>
      <c r="T23" s="177"/>
      <c r="U23" s="177"/>
    </row>
    <row r="24" spans="2:60" s="67" customFormat="1" x14ac:dyDescent="0.2">
      <c r="B24" s="121">
        <v>16</v>
      </c>
      <c r="C24" s="174" t="str">
        <f t="shared" si="1"/>
        <v/>
      </c>
      <c r="D24" s="174"/>
      <c r="E24" s="121"/>
      <c r="F24" s="8"/>
      <c r="G24" s="121"/>
      <c r="H24" s="175"/>
      <c r="I24" s="175"/>
      <c r="J24" s="121">
        <f t="shared" si="0"/>
        <v>0</v>
      </c>
      <c r="K24" s="178"/>
      <c r="L24" s="179"/>
      <c r="M24" s="6" t="e">
        <f>IF(J24="","",(K24/J24)/LOOKUP(RIGHT($D$2,3),定数!$A$6:$A$13,定数!$B$6:$B$13))</f>
        <v>#DIV/0!</v>
      </c>
      <c r="N24" s="121"/>
      <c r="O24" s="8"/>
      <c r="P24" s="175"/>
      <c r="Q24" s="175"/>
      <c r="R24" s="176" t="str">
        <f>IF(P24="","",T24*M24*LOOKUP(RIGHT($D$2,3),定数!$A$6:$A$13,定数!$B$6:$B$13))</f>
        <v/>
      </c>
      <c r="S24" s="176"/>
      <c r="T24" s="177"/>
      <c r="U24" s="177"/>
    </row>
    <row r="25" spans="2:60" s="67" customFormat="1" x14ac:dyDescent="0.2">
      <c r="B25" s="121">
        <v>17</v>
      </c>
      <c r="C25" s="174" t="str">
        <f t="shared" si="1"/>
        <v/>
      </c>
      <c r="D25" s="174"/>
      <c r="E25" s="121"/>
      <c r="F25" s="8"/>
      <c r="G25" s="121"/>
      <c r="H25" s="175"/>
      <c r="I25" s="175"/>
      <c r="J25" s="121">
        <f t="shared" si="0"/>
        <v>0</v>
      </c>
      <c r="K25" s="178"/>
      <c r="L25" s="179"/>
      <c r="M25" s="6" t="e">
        <f>IF(J25="","",(K25/J25)/LOOKUP(RIGHT($D$2,3),定数!$A$6:$A$13,定数!$B$6:$B$13))</f>
        <v>#DIV/0!</v>
      </c>
      <c r="N25" s="121"/>
      <c r="O25" s="8"/>
      <c r="P25" s="175"/>
      <c r="Q25" s="175"/>
      <c r="R25" s="176" t="str">
        <f>IF(P25="","",T25*M25*LOOKUP(RIGHT($D$2,3),定数!$A$6:$A$13,定数!$B$6:$B$13))</f>
        <v/>
      </c>
      <c r="S25" s="176"/>
      <c r="T25" s="177"/>
      <c r="U25" s="177"/>
    </row>
    <row r="26" spans="2:60" s="67" customFormat="1" x14ac:dyDescent="0.2">
      <c r="B26" s="121">
        <v>18</v>
      </c>
      <c r="C26" s="174" t="str">
        <f t="shared" si="1"/>
        <v/>
      </c>
      <c r="D26" s="174"/>
      <c r="E26" s="121"/>
      <c r="F26" s="8"/>
      <c r="G26" s="121"/>
      <c r="H26" s="175"/>
      <c r="I26" s="175"/>
      <c r="J26" s="121">
        <f t="shared" si="0"/>
        <v>0</v>
      </c>
      <c r="K26" s="178"/>
      <c r="L26" s="179"/>
      <c r="M26" s="6" t="e">
        <f>IF(J26="","",(K26/J26)/LOOKUP(RIGHT($D$2,3),定数!$A$6:$A$13,定数!$B$6:$B$13))</f>
        <v>#DIV/0!</v>
      </c>
      <c r="N26" s="121"/>
      <c r="O26" s="8"/>
      <c r="P26" s="175"/>
      <c r="Q26" s="175"/>
      <c r="R26" s="176" t="str">
        <f>IF(P26="","",T26*M26*LOOKUP(RIGHT($D$2,3),定数!$A$6:$A$13,定数!$B$6:$B$13))</f>
        <v/>
      </c>
      <c r="S26" s="176"/>
      <c r="T26" s="177"/>
      <c r="U26" s="177"/>
    </row>
    <row r="27" spans="2:60" s="67" customFormat="1" x14ac:dyDescent="0.2">
      <c r="B27" s="121">
        <v>19</v>
      </c>
      <c r="C27" s="174" t="str">
        <f t="shared" si="1"/>
        <v/>
      </c>
      <c r="D27" s="174"/>
      <c r="E27" s="121"/>
      <c r="F27" s="8"/>
      <c r="G27" s="121"/>
      <c r="H27" s="175"/>
      <c r="I27" s="175"/>
      <c r="J27" s="121">
        <f t="shared" si="0"/>
        <v>0</v>
      </c>
      <c r="K27" s="178"/>
      <c r="L27" s="179"/>
      <c r="M27" s="6" t="e">
        <f>IF(J27="","",(K27/J27)/LOOKUP(RIGHT($D$2,3),定数!$A$6:$A$13,定数!$B$6:$B$13))</f>
        <v>#DIV/0!</v>
      </c>
      <c r="N27" s="121"/>
      <c r="O27" s="8"/>
      <c r="P27" s="175"/>
      <c r="Q27" s="175"/>
      <c r="R27" s="176" t="str">
        <f>IF(P27="","",T27*M27*LOOKUP(RIGHT($D$2,3),定数!$A$6:$A$13,定数!$B$6:$B$13))</f>
        <v/>
      </c>
      <c r="S27" s="176"/>
      <c r="T27" s="177"/>
      <c r="U27" s="177"/>
    </row>
    <row r="28" spans="2:60" s="93" customFormat="1" x14ac:dyDescent="0.2">
      <c r="B28" s="121">
        <v>20</v>
      </c>
      <c r="C28" s="174" t="str">
        <f t="shared" si="1"/>
        <v/>
      </c>
      <c r="D28" s="174"/>
      <c r="E28" s="121"/>
      <c r="F28" s="8"/>
      <c r="G28" s="121"/>
      <c r="H28" s="175"/>
      <c r="I28" s="175"/>
      <c r="J28" s="121">
        <f t="shared" si="0"/>
        <v>0</v>
      </c>
      <c r="K28" s="178"/>
      <c r="L28" s="179"/>
      <c r="M28" s="6" t="e">
        <f>IF(J28="","",(K28/J28)/LOOKUP(RIGHT($D$2,3),定数!$A$6:$A$13,定数!$B$6:$B$13))</f>
        <v>#DIV/0!</v>
      </c>
      <c r="N28" s="121"/>
      <c r="O28" s="8"/>
      <c r="P28" s="175"/>
      <c r="Q28" s="175"/>
      <c r="R28" s="176" t="str">
        <f>IF(P28="","",T28*M28*LOOKUP(RIGHT($D$2,3),定数!$A$6:$A$13,定数!$B$6:$B$13))</f>
        <v/>
      </c>
      <c r="S28" s="176"/>
      <c r="T28" s="177"/>
      <c r="U28" s="177"/>
    </row>
    <row r="29" spans="2:60" s="67" customFormat="1" x14ac:dyDescent="0.2">
      <c r="B29" s="121">
        <v>21</v>
      </c>
      <c r="C29" s="174" t="str">
        <f t="shared" si="1"/>
        <v/>
      </c>
      <c r="D29" s="174"/>
      <c r="E29" s="121"/>
      <c r="F29" s="8"/>
      <c r="G29" s="121"/>
      <c r="H29" s="175"/>
      <c r="I29" s="175"/>
      <c r="J29" s="121">
        <f t="shared" si="0"/>
        <v>0</v>
      </c>
      <c r="K29" s="178"/>
      <c r="L29" s="179"/>
      <c r="M29" s="6" t="e">
        <f>IF(J29="","",(K29/J29)/LOOKUP(RIGHT($D$2,3),定数!$A$6:$A$13,定数!$B$6:$B$13))</f>
        <v>#DIV/0!</v>
      </c>
      <c r="N29" s="121"/>
      <c r="O29" s="8"/>
      <c r="P29" s="175"/>
      <c r="Q29" s="175"/>
      <c r="R29" s="176" t="str">
        <f>IF(P29="","",T29*M29*LOOKUP(RIGHT($D$2,3),定数!$A$6:$A$13,定数!$B$6:$B$13))</f>
        <v/>
      </c>
      <c r="S29" s="176"/>
      <c r="T29" s="177"/>
      <c r="U29" s="177"/>
    </row>
    <row r="30" spans="2:60" s="67" customFormat="1" x14ac:dyDescent="0.2">
      <c r="B30" s="121">
        <v>22</v>
      </c>
      <c r="C30" s="174" t="str">
        <f t="shared" si="1"/>
        <v/>
      </c>
      <c r="D30" s="174"/>
      <c r="E30" s="121"/>
      <c r="F30" s="8"/>
      <c r="G30" s="121"/>
      <c r="H30" s="175"/>
      <c r="I30" s="175"/>
      <c r="J30" s="121">
        <f t="shared" si="0"/>
        <v>0</v>
      </c>
      <c r="K30" s="178"/>
      <c r="L30" s="179"/>
      <c r="M30" s="6" t="e">
        <f>IF(J30="","",(K30/J30)/LOOKUP(RIGHT($D$2,3),定数!$A$6:$A$13,定数!$B$6:$B$13))</f>
        <v>#DIV/0!</v>
      </c>
      <c r="N30" s="121"/>
      <c r="O30" s="8"/>
      <c r="P30" s="175"/>
      <c r="Q30" s="175"/>
      <c r="R30" s="176" t="str">
        <f>IF(P30="","",T30*M30*LOOKUP(RIGHT($D$2,3),定数!$A$6:$A$13,定数!$B$6:$B$13))</f>
        <v/>
      </c>
      <c r="S30" s="176"/>
      <c r="T30" s="177"/>
      <c r="U30" s="177"/>
      <c r="X30" s="91"/>
    </row>
    <row r="31" spans="2:60" s="67" customFormat="1" x14ac:dyDescent="0.2">
      <c r="B31" s="121">
        <v>23</v>
      </c>
      <c r="C31" s="174" t="str">
        <f t="shared" si="1"/>
        <v/>
      </c>
      <c r="D31" s="174"/>
      <c r="E31" s="121"/>
      <c r="F31" s="8"/>
      <c r="G31" s="121"/>
      <c r="H31" s="175"/>
      <c r="I31" s="175"/>
      <c r="J31" s="121">
        <f t="shared" si="0"/>
        <v>0</v>
      </c>
      <c r="K31" s="178"/>
      <c r="L31" s="179"/>
      <c r="M31" s="6" t="e">
        <f>IF(J31="","",(K31/J31)/LOOKUP(RIGHT($D$2,3),定数!$A$6:$A$13,定数!$B$6:$B$13))</f>
        <v>#DIV/0!</v>
      </c>
      <c r="N31" s="121"/>
      <c r="O31" s="8"/>
      <c r="P31" s="175"/>
      <c r="Q31" s="175"/>
      <c r="R31" s="176" t="str">
        <f>IF(P31="","",T31*M31*LOOKUP(RIGHT($D$2,3),定数!$A$6:$A$13,定数!$B$6:$B$13))</f>
        <v/>
      </c>
      <c r="S31" s="176"/>
      <c r="T31" s="177"/>
      <c r="U31" s="177"/>
    </row>
    <row r="32" spans="2:60" s="67" customFormat="1" x14ac:dyDescent="0.2">
      <c r="B32" s="121">
        <v>24</v>
      </c>
      <c r="C32" s="174" t="str">
        <f t="shared" si="1"/>
        <v/>
      </c>
      <c r="D32" s="174"/>
      <c r="E32" s="121"/>
      <c r="F32" s="8"/>
      <c r="G32" s="121"/>
      <c r="H32" s="175"/>
      <c r="I32" s="175"/>
      <c r="J32" s="121">
        <f t="shared" si="0"/>
        <v>0</v>
      </c>
      <c r="K32" s="178"/>
      <c r="L32" s="179"/>
      <c r="M32" s="6" t="e">
        <f>IF(J32="","",(K32/J32)/LOOKUP(RIGHT($D$2,3),定数!$A$6:$A$13,定数!$B$6:$B$13))</f>
        <v>#DIV/0!</v>
      </c>
      <c r="N32" s="121"/>
      <c r="O32" s="8"/>
      <c r="P32" s="175"/>
      <c r="Q32" s="175"/>
      <c r="R32" s="176" t="str">
        <f>IF(P32="","",T32*M32*LOOKUP(RIGHT($D$2,3),定数!$A$6:$A$13,定数!$B$6:$B$13))</f>
        <v/>
      </c>
      <c r="S32" s="176"/>
      <c r="T32" s="177"/>
      <c r="U32" s="177"/>
    </row>
    <row r="33" spans="2:60" s="67" customFormat="1" x14ac:dyDescent="0.2">
      <c r="B33" s="121">
        <v>25</v>
      </c>
      <c r="C33" s="174" t="str">
        <f t="shared" si="1"/>
        <v/>
      </c>
      <c r="D33" s="174"/>
      <c r="E33" s="121"/>
      <c r="F33" s="8"/>
      <c r="G33" s="121"/>
      <c r="H33" s="175"/>
      <c r="I33" s="175"/>
      <c r="J33" s="121">
        <f t="shared" si="0"/>
        <v>0</v>
      </c>
      <c r="K33" s="178"/>
      <c r="L33" s="179"/>
      <c r="M33" s="6" t="e">
        <f>IF(J33="","",(K33/J33)/LOOKUP(RIGHT($D$2,3),定数!$A$6:$A$13,定数!$B$6:$B$13))</f>
        <v>#DIV/0!</v>
      </c>
      <c r="N33" s="121"/>
      <c r="O33" s="8"/>
      <c r="P33" s="175"/>
      <c r="Q33" s="175"/>
      <c r="R33" s="176" t="str">
        <f>IF(P33="","",T33*M33*LOOKUP(RIGHT($D$2,3),定数!$A$6:$A$13,定数!$B$6:$B$13))</f>
        <v/>
      </c>
      <c r="S33" s="176"/>
      <c r="T33" s="177"/>
      <c r="U33" s="177"/>
      <c r="X33" s="67" t="s">
        <v>117</v>
      </c>
    </row>
    <row r="34" spans="2:60" s="67" customFormat="1" x14ac:dyDescent="0.2">
      <c r="B34" s="121">
        <v>26</v>
      </c>
      <c r="C34" s="174" t="str">
        <f t="shared" si="1"/>
        <v/>
      </c>
      <c r="D34" s="174"/>
      <c r="E34" s="121"/>
      <c r="F34" s="8"/>
      <c r="G34" s="121"/>
      <c r="H34" s="175"/>
      <c r="I34" s="175"/>
      <c r="J34" s="121">
        <f t="shared" si="0"/>
        <v>0</v>
      </c>
      <c r="K34" s="178"/>
      <c r="L34" s="179"/>
      <c r="M34" s="6" t="e">
        <f>IF(J34="","",(K34/J34)/LOOKUP(RIGHT($D$2,3),定数!$A$6:$A$13,定数!$B$6:$B$13))</f>
        <v>#DIV/0!</v>
      </c>
      <c r="N34" s="121"/>
      <c r="O34" s="8"/>
      <c r="P34" s="175"/>
      <c r="Q34" s="175"/>
      <c r="R34" s="176" t="str">
        <f>IF(P34="","",T34*M34*LOOKUP(RIGHT($D$2,3),定数!$A$6:$A$13,定数!$B$6:$B$13))</f>
        <v/>
      </c>
      <c r="S34" s="176"/>
      <c r="T34" s="177"/>
      <c r="U34" s="177"/>
    </row>
    <row r="35" spans="2:60" s="67" customFormat="1" x14ac:dyDescent="0.2">
      <c r="B35" s="121">
        <v>27</v>
      </c>
      <c r="C35" s="174" t="str">
        <f t="shared" si="1"/>
        <v/>
      </c>
      <c r="D35" s="174"/>
      <c r="E35" s="121"/>
      <c r="F35" s="8"/>
      <c r="G35" s="121"/>
      <c r="H35" s="175"/>
      <c r="I35" s="175"/>
      <c r="J35" s="121">
        <f t="shared" si="0"/>
        <v>0</v>
      </c>
      <c r="K35" s="178"/>
      <c r="L35" s="179"/>
      <c r="M35" s="6" t="e">
        <f>IF(J35="","",(K35/J35)/LOOKUP(RIGHT($D$2,3),定数!$A$6:$A$13,定数!$B$6:$B$13))</f>
        <v>#DIV/0!</v>
      </c>
      <c r="N35" s="121"/>
      <c r="O35" s="8"/>
      <c r="P35" s="175"/>
      <c r="Q35" s="175"/>
      <c r="R35" s="176" t="str">
        <f>IF(P35="","",T35*M35*LOOKUP(RIGHT($D$2,3),定数!$A$6:$A$13,定数!$B$6:$B$13))</f>
        <v/>
      </c>
      <c r="S35" s="176"/>
      <c r="T35" s="177"/>
      <c r="U35" s="177"/>
    </row>
    <row r="36" spans="2:60" s="67" customFormat="1" x14ac:dyDescent="0.2">
      <c r="B36" s="121">
        <v>28</v>
      </c>
      <c r="C36" s="174" t="str">
        <f t="shared" si="1"/>
        <v/>
      </c>
      <c r="D36" s="174"/>
      <c r="E36" s="121"/>
      <c r="F36" s="8"/>
      <c r="G36" s="121"/>
      <c r="H36" s="175"/>
      <c r="I36" s="175"/>
      <c r="J36" s="121">
        <f t="shared" si="0"/>
        <v>0</v>
      </c>
      <c r="K36" s="178"/>
      <c r="L36" s="179"/>
      <c r="M36" s="6" t="e">
        <f>IF(J36="","",(K36/J36)/LOOKUP(RIGHT($D$2,3),定数!$A$6:$A$13,定数!$B$6:$B$13))</f>
        <v>#DIV/0!</v>
      </c>
      <c r="N36" s="121"/>
      <c r="O36" s="8"/>
      <c r="P36" s="175"/>
      <c r="Q36" s="175"/>
      <c r="R36" s="176" t="str">
        <f>IF(P36="","",T36*M36*LOOKUP(RIGHT($D$2,3),定数!$A$6:$A$13,定数!$B$6:$B$13))</f>
        <v/>
      </c>
      <c r="S36" s="176"/>
      <c r="T36" s="177"/>
      <c r="U36" s="177"/>
    </row>
    <row r="37" spans="2:60" s="67" customFormat="1" x14ac:dyDescent="0.2">
      <c r="B37" s="121">
        <v>29</v>
      </c>
      <c r="C37" s="174" t="str">
        <f t="shared" si="1"/>
        <v/>
      </c>
      <c r="D37" s="174"/>
      <c r="E37" s="121"/>
      <c r="F37" s="8"/>
      <c r="G37" s="121"/>
      <c r="H37" s="175"/>
      <c r="I37" s="175"/>
      <c r="J37" s="121">
        <f t="shared" si="0"/>
        <v>0</v>
      </c>
      <c r="K37" s="178"/>
      <c r="L37" s="179"/>
      <c r="M37" s="6" t="e">
        <f>IF(J37="","",(K37/J37)/LOOKUP(RIGHT($D$2,3),定数!$A$6:$A$13,定数!$B$6:$B$13))</f>
        <v>#DIV/0!</v>
      </c>
      <c r="N37" s="121"/>
      <c r="O37" s="8"/>
      <c r="P37" s="175"/>
      <c r="Q37" s="175"/>
      <c r="R37" s="176" t="str">
        <f>IF(P37="","",T37*M37*LOOKUP(RIGHT($D$2,3),定数!$A$6:$A$13,定数!$B$6:$B$13))</f>
        <v/>
      </c>
      <c r="S37" s="176"/>
      <c r="T37" s="177"/>
      <c r="U37" s="177"/>
    </row>
    <row r="38" spans="2:60" s="67" customFormat="1" x14ac:dyDescent="0.2">
      <c r="B38" s="121">
        <v>30</v>
      </c>
      <c r="C38" s="174" t="str">
        <f t="shared" si="1"/>
        <v/>
      </c>
      <c r="D38" s="174"/>
      <c r="E38" s="121"/>
      <c r="F38" s="8"/>
      <c r="G38" s="121"/>
      <c r="H38" s="175"/>
      <c r="I38" s="175"/>
      <c r="J38" s="121">
        <f t="shared" si="0"/>
        <v>0</v>
      </c>
      <c r="K38" s="178"/>
      <c r="L38" s="179"/>
      <c r="M38" s="6" t="e">
        <f>IF(J38="","",(K38/J38)/LOOKUP(RIGHT($D$2,3),定数!$A$6:$A$13,定数!$B$6:$B$13))</f>
        <v>#DIV/0!</v>
      </c>
      <c r="N38" s="121"/>
      <c r="O38" s="8"/>
      <c r="P38" s="175"/>
      <c r="Q38" s="175"/>
      <c r="R38" s="176" t="str">
        <f>IF(P38="","",T38*M38*LOOKUP(RIGHT($D$2,3),定数!$A$6:$A$13,定数!$B$6:$B$13))</f>
        <v/>
      </c>
      <c r="S38" s="176"/>
      <c r="T38" s="177"/>
      <c r="U38" s="177"/>
    </row>
    <row r="39" spans="2:60" s="67" customFormat="1" x14ac:dyDescent="0.2">
      <c r="B39" s="121">
        <v>31</v>
      </c>
      <c r="C39" s="174" t="str">
        <f t="shared" si="1"/>
        <v/>
      </c>
      <c r="D39" s="174"/>
      <c r="E39" s="121"/>
      <c r="F39" s="8"/>
      <c r="G39" s="121"/>
      <c r="H39" s="175"/>
      <c r="I39" s="175"/>
      <c r="J39" s="121">
        <f t="shared" si="0"/>
        <v>0</v>
      </c>
      <c r="K39" s="178"/>
      <c r="L39" s="179"/>
      <c r="M39" s="6" t="e">
        <f>IF(J39="","",(K39/J39)/LOOKUP(RIGHT($D$2,3),定数!$A$6:$A$13,定数!$B$6:$B$13))</f>
        <v>#DIV/0!</v>
      </c>
      <c r="N39" s="121"/>
      <c r="O39" s="8"/>
      <c r="P39" s="175"/>
      <c r="Q39" s="175"/>
      <c r="R39" s="176" t="str">
        <f>IF(P39="","",T39*M39*LOOKUP(RIGHT($D$2,3),定数!$A$6:$A$13,定数!$B$6:$B$13))</f>
        <v/>
      </c>
      <c r="S39" s="176"/>
      <c r="T39" s="177"/>
      <c r="U39" s="177"/>
    </row>
    <row r="40" spans="2:60" s="67" customFormat="1" x14ac:dyDescent="0.2">
      <c r="B40" s="121">
        <v>32</v>
      </c>
      <c r="C40" s="174" t="str">
        <f t="shared" si="1"/>
        <v/>
      </c>
      <c r="D40" s="174"/>
      <c r="E40" s="121"/>
      <c r="F40" s="8"/>
      <c r="G40" s="121"/>
      <c r="H40" s="175"/>
      <c r="I40" s="175"/>
      <c r="J40" s="121">
        <f t="shared" si="0"/>
        <v>0</v>
      </c>
      <c r="K40" s="178"/>
      <c r="L40" s="179"/>
      <c r="M40" s="6" t="e">
        <f>IF(J40="","",(K40/J40)/LOOKUP(RIGHT($D$2,3),定数!$A$6:$A$13,定数!$B$6:$B$13))</f>
        <v>#DIV/0!</v>
      </c>
      <c r="N40" s="121"/>
      <c r="O40" s="8"/>
      <c r="P40" s="175"/>
      <c r="Q40" s="175"/>
      <c r="R40" s="176" t="str">
        <f>IF(P40="","",T40*M40*LOOKUP(RIGHT($D$2,3),定数!$A$6:$A$13,定数!$B$6:$B$13))</f>
        <v/>
      </c>
      <c r="S40" s="176"/>
      <c r="T40" s="177"/>
      <c r="U40" s="177"/>
      <c r="X40" s="90"/>
    </row>
    <row r="41" spans="2:60" s="67" customFormat="1" x14ac:dyDescent="0.2">
      <c r="B41" s="121">
        <v>33</v>
      </c>
      <c r="C41" s="174" t="str">
        <f t="shared" si="1"/>
        <v/>
      </c>
      <c r="D41" s="174"/>
      <c r="E41" s="121"/>
      <c r="F41" s="8"/>
      <c r="G41" s="121"/>
      <c r="H41" s="175"/>
      <c r="I41" s="175"/>
      <c r="J41" s="121">
        <f t="shared" si="0"/>
        <v>0</v>
      </c>
      <c r="K41" s="178"/>
      <c r="L41" s="179"/>
      <c r="M41" s="6" t="e">
        <f>IF(J41="","",(K41/J41)/LOOKUP(RIGHT($D$2,3),定数!$A$6:$A$13,定数!$B$6:$B$13))</f>
        <v>#DIV/0!</v>
      </c>
      <c r="N41" s="121"/>
      <c r="O41" s="8"/>
      <c r="P41" s="175"/>
      <c r="Q41" s="175"/>
      <c r="R41" s="176" t="str">
        <f>IF(P41="","",T41*M41*LOOKUP(RIGHT($D$2,3),定数!$A$6:$A$13,定数!$B$6:$B$13))</f>
        <v/>
      </c>
      <c r="S41" s="176"/>
      <c r="T41" s="177"/>
      <c r="U41" s="177"/>
    </row>
    <row r="42" spans="2:60" s="67" customFormat="1" x14ac:dyDescent="0.2">
      <c r="B42" s="121">
        <v>34</v>
      </c>
      <c r="C42" s="174" t="str">
        <f t="shared" si="1"/>
        <v/>
      </c>
      <c r="D42" s="174"/>
      <c r="E42" s="121"/>
      <c r="F42" s="8"/>
      <c r="G42" s="121"/>
      <c r="H42" s="175"/>
      <c r="I42" s="175"/>
      <c r="J42" s="121">
        <f t="shared" si="0"/>
        <v>0</v>
      </c>
      <c r="K42" s="178"/>
      <c r="L42" s="179"/>
      <c r="M42" s="6" t="e">
        <f>IF(J42="","",(K42/J42)/LOOKUP(RIGHT($D$2,3),定数!$A$6:$A$13,定数!$B$6:$B$13))</f>
        <v>#DIV/0!</v>
      </c>
      <c r="N42" s="121"/>
      <c r="O42" s="8"/>
      <c r="P42" s="175"/>
      <c r="Q42" s="175"/>
      <c r="R42" s="176" t="str">
        <f>IF(P42="","",T42*M42*LOOKUP(RIGHT($D$2,3),定数!$A$6:$A$13,定数!$B$6:$B$13))</f>
        <v/>
      </c>
      <c r="S42" s="176"/>
      <c r="T42" s="177"/>
      <c r="U42" s="177"/>
      <c r="X42" s="91"/>
    </row>
    <row r="43" spans="2:60" s="67" customFormat="1" x14ac:dyDescent="0.2">
      <c r="B43" s="121">
        <v>35</v>
      </c>
      <c r="C43" s="174" t="str">
        <f t="shared" si="1"/>
        <v/>
      </c>
      <c r="D43" s="174"/>
      <c r="E43" s="121"/>
      <c r="F43" s="8"/>
      <c r="G43" s="121"/>
      <c r="H43" s="175"/>
      <c r="I43" s="175"/>
      <c r="J43" s="121">
        <f t="shared" si="0"/>
        <v>0</v>
      </c>
      <c r="K43" s="178"/>
      <c r="L43" s="179"/>
      <c r="M43" s="6" t="e">
        <f>IF(J43="","",(K43/J43)/LOOKUP(RIGHT($D$2,3),定数!$A$6:$A$13,定数!$B$6:$B$13))</f>
        <v>#DIV/0!</v>
      </c>
      <c r="N43" s="121"/>
      <c r="O43" s="8"/>
      <c r="P43" s="175"/>
      <c r="Q43" s="175"/>
      <c r="R43" s="176" t="str">
        <f>IF(P43="","",T43*M43*LOOKUP(RIGHT($D$2,3),定数!$A$6:$A$13,定数!$B$6:$B$13))</f>
        <v/>
      </c>
      <c r="S43" s="176"/>
      <c r="T43" s="177"/>
      <c r="U43" s="177"/>
    </row>
    <row r="44" spans="2:60" s="67" customFormat="1" x14ac:dyDescent="0.2">
      <c r="B44" s="121">
        <v>36</v>
      </c>
      <c r="C44" s="174" t="str">
        <f t="shared" si="1"/>
        <v/>
      </c>
      <c r="D44" s="174"/>
      <c r="E44" s="121"/>
      <c r="F44" s="8"/>
      <c r="G44" s="121"/>
      <c r="H44" s="175"/>
      <c r="I44" s="175"/>
      <c r="J44" s="121">
        <f t="shared" si="0"/>
        <v>0</v>
      </c>
      <c r="K44" s="178"/>
      <c r="L44" s="179"/>
      <c r="M44" s="6" t="e">
        <f>IF(J44="","",(K44/J44)/LOOKUP(RIGHT($D$2,3),定数!$A$6:$A$13,定数!$B$6:$B$13))</f>
        <v>#DIV/0!</v>
      </c>
      <c r="N44" s="121"/>
      <c r="O44" s="8"/>
      <c r="P44" s="175"/>
      <c r="Q44" s="175"/>
      <c r="R44" s="176" t="str">
        <f>IF(P44="","",T44*M44*LOOKUP(RIGHT($D$2,3),定数!$A$6:$A$13,定数!$B$6:$B$13))</f>
        <v/>
      </c>
      <c r="S44" s="176"/>
      <c r="T44" s="177"/>
      <c r="U44" s="177"/>
    </row>
    <row r="45" spans="2:60" s="67" customFormat="1" x14ac:dyDescent="0.2">
      <c r="B45" s="121">
        <v>37</v>
      </c>
      <c r="C45" s="174" t="str">
        <f t="shared" si="1"/>
        <v/>
      </c>
      <c r="D45" s="174"/>
      <c r="E45" s="121"/>
      <c r="F45" s="8"/>
      <c r="G45" s="121"/>
      <c r="H45" s="175"/>
      <c r="I45" s="175"/>
      <c r="J45" s="121">
        <f t="shared" si="0"/>
        <v>0</v>
      </c>
      <c r="K45" s="178"/>
      <c r="L45" s="179"/>
      <c r="M45" s="6" t="e">
        <f>IF(J45="","",(K45/J45)/LOOKUP(RIGHT($D$2,3),定数!$A$6:$A$13,定数!$B$6:$B$13))</f>
        <v>#DIV/0!</v>
      </c>
      <c r="N45" s="121"/>
      <c r="O45" s="8"/>
      <c r="P45" s="175"/>
      <c r="Q45" s="175"/>
      <c r="R45" s="176" t="str">
        <f>IF(P45="","",T45*M45*LOOKUP(RIGHT($D$2,3),定数!$A$6:$A$13,定数!$B$6:$B$13))</f>
        <v/>
      </c>
      <c r="S45" s="176"/>
      <c r="T45" s="177"/>
      <c r="U45" s="177"/>
      <c r="X45" s="91"/>
    </row>
    <row r="46" spans="2:60" s="67" customFormat="1" x14ac:dyDescent="0.2">
      <c r="B46" s="121">
        <v>38</v>
      </c>
      <c r="C46" s="174" t="str">
        <f t="shared" si="1"/>
        <v/>
      </c>
      <c r="D46" s="174"/>
      <c r="E46" s="121"/>
      <c r="F46" s="8"/>
      <c r="G46" s="121"/>
      <c r="H46" s="175"/>
      <c r="I46" s="175"/>
      <c r="J46" s="121">
        <f t="shared" si="0"/>
        <v>0</v>
      </c>
      <c r="K46" s="178"/>
      <c r="L46" s="179"/>
      <c r="M46" s="6" t="e">
        <f>IF(J46="","",(K46/J46)/LOOKUP(RIGHT($D$2,3),定数!$A$6:$A$13,定数!$B$6:$B$13))</f>
        <v>#DIV/0!</v>
      </c>
      <c r="N46" s="121"/>
      <c r="O46" s="8"/>
      <c r="P46" s="175"/>
      <c r="Q46" s="175"/>
      <c r="R46" s="176" t="str">
        <f>IF(P46="","",T46*M46*LOOKUP(RIGHT($D$2,3),定数!$A$6:$A$13,定数!$B$6:$B$13))</f>
        <v/>
      </c>
      <c r="S46" s="176"/>
      <c r="T46" s="177"/>
      <c r="U46" s="177"/>
    </row>
    <row r="47" spans="2:60" x14ac:dyDescent="0.2">
      <c r="B47" s="121">
        <v>39</v>
      </c>
      <c r="C47" s="174" t="str">
        <f t="shared" si="1"/>
        <v/>
      </c>
      <c r="D47" s="174"/>
      <c r="E47" s="121"/>
      <c r="F47" s="8"/>
      <c r="G47" s="121"/>
      <c r="H47" s="175"/>
      <c r="I47" s="175"/>
      <c r="J47" s="121">
        <f t="shared" si="0"/>
        <v>0</v>
      </c>
      <c r="K47" s="178"/>
      <c r="L47" s="179"/>
      <c r="M47" s="6" t="e">
        <f>IF(J47="","",(K47/J47)/LOOKUP(RIGHT($D$2,3),定数!$A$6:$A$13,定数!$B$6:$B$13))</f>
        <v>#DIV/0!</v>
      </c>
      <c r="N47" s="121"/>
      <c r="O47" s="8"/>
      <c r="P47" s="175"/>
      <c r="Q47" s="175"/>
      <c r="R47" s="176" t="str">
        <f>IF(P47="","",T47*M47*LOOKUP(RIGHT($D$2,3),定数!$A$6:$A$13,定数!$B$6:$B$13))</f>
        <v/>
      </c>
      <c r="S47" s="176"/>
      <c r="T47" s="177"/>
      <c r="U47" s="17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row>
    <row r="48" spans="2:60" x14ac:dyDescent="0.2">
      <c r="B48" s="121">
        <v>40</v>
      </c>
      <c r="C48" s="174" t="str">
        <f t="shared" si="1"/>
        <v/>
      </c>
      <c r="D48" s="174"/>
      <c r="E48" s="121"/>
      <c r="F48" s="8"/>
      <c r="G48" s="121"/>
      <c r="H48" s="175"/>
      <c r="I48" s="175"/>
      <c r="J48" s="121">
        <f t="shared" si="0"/>
        <v>0</v>
      </c>
      <c r="K48" s="178"/>
      <c r="L48" s="179"/>
      <c r="M48" s="6" t="e">
        <f>IF(J48="","",(K48/J48)/LOOKUP(RIGHT($D$2,3),定数!$A$6:$A$13,定数!$B$6:$B$13))</f>
        <v>#DIV/0!</v>
      </c>
      <c r="N48" s="121"/>
      <c r="O48" s="8"/>
      <c r="P48" s="175"/>
      <c r="Q48" s="175"/>
      <c r="R48" s="176" t="str">
        <f>IF(P48="","",T48*M48*LOOKUP(RIGHT($D$2,3),定数!$A$6:$A$13,定数!$B$6:$B$13))</f>
        <v/>
      </c>
      <c r="S48" s="176"/>
      <c r="T48" s="177"/>
      <c r="U48" s="17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row>
    <row r="49" spans="2:60" x14ac:dyDescent="0.2">
      <c r="B49" s="121">
        <v>41</v>
      </c>
      <c r="C49" s="174" t="str">
        <f t="shared" si="1"/>
        <v/>
      </c>
      <c r="D49" s="174"/>
      <c r="E49" s="121"/>
      <c r="F49" s="8"/>
      <c r="G49" s="121"/>
      <c r="H49" s="175"/>
      <c r="I49" s="175"/>
      <c r="J49" s="121">
        <f t="shared" si="0"/>
        <v>0</v>
      </c>
      <c r="K49" s="178"/>
      <c r="L49" s="179"/>
      <c r="M49" s="6" t="e">
        <f>IF(J49="","",(K49/J49)/LOOKUP(RIGHT($D$2,3),定数!$A$6:$A$13,定数!$B$6:$B$13))</f>
        <v>#DIV/0!</v>
      </c>
      <c r="N49" s="121"/>
      <c r="O49" s="8"/>
      <c r="P49" s="175"/>
      <c r="Q49" s="175"/>
      <c r="R49" s="176" t="str">
        <f>IF(P49="","",T49*M49*LOOKUP(RIGHT($D$2,3),定数!$A$6:$A$13,定数!$B$6:$B$13))</f>
        <v/>
      </c>
      <c r="S49" s="176"/>
      <c r="T49" s="177"/>
      <c r="U49" s="17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row>
    <row r="50" spans="2:60" x14ac:dyDescent="0.2">
      <c r="B50" s="121">
        <v>42</v>
      </c>
      <c r="C50" s="174" t="str">
        <f t="shared" si="1"/>
        <v/>
      </c>
      <c r="D50" s="174"/>
      <c r="E50" s="121"/>
      <c r="F50" s="8"/>
      <c r="G50" s="121"/>
      <c r="H50" s="175"/>
      <c r="I50" s="175"/>
      <c r="J50" s="121">
        <f t="shared" si="0"/>
        <v>0</v>
      </c>
      <c r="K50" s="178"/>
      <c r="L50" s="179"/>
      <c r="M50" s="6" t="e">
        <f>IF(J50="","",(K50/J50)/LOOKUP(RIGHT($D$2,3),定数!$A$6:$A$13,定数!$B$6:$B$13))</f>
        <v>#DIV/0!</v>
      </c>
      <c r="N50" s="121"/>
      <c r="O50" s="8"/>
      <c r="P50" s="175"/>
      <c r="Q50" s="175"/>
      <c r="R50" s="176" t="str">
        <f>IF(P50="","",T50*M50*LOOKUP(RIGHT($D$2,3),定数!$A$6:$A$13,定数!$B$6:$B$13))</f>
        <v/>
      </c>
      <c r="S50" s="176"/>
      <c r="T50" s="177"/>
      <c r="U50" s="17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row>
    <row r="51" spans="2:60" x14ac:dyDescent="0.2">
      <c r="B51" s="121">
        <v>43</v>
      </c>
      <c r="C51" s="174" t="str">
        <f t="shared" si="1"/>
        <v/>
      </c>
      <c r="D51" s="174"/>
      <c r="E51" s="121"/>
      <c r="F51" s="8"/>
      <c r="G51" s="121"/>
      <c r="H51" s="175"/>
      <c r="I51" s="175"/>
      <c r="J51" s="121">
        <f t="shared" si="0"/>
        <v>0</v>
      </c>
      <c r="K51" s="178"/>
      <c r="L51" s="179"/>
      <c r="M51" s="6" t="e">
        <f>IF(J51="","",(K51/J51)/LOOKUP(RIGHT($D$2,3),定数!$A$6:$A$13,定数!$B$6:$B$13))</f>
        <v>#DIV/0!</v>
      </c>
      <c r="N51" s="121"/>
      <c r="O51" s="8"/>
      <c r="P51" s="175"/>
      <c r="Q51" s="175"/>
      <c r="R51" s="176" t="str">
        <f>IF(P51="","",T51*M51*LOOKUP(RIGHT($D$2,3),定数!$A$6:$A$13,定数!$B$6:$B$13))</f>
        <v/>
      </c>
      <c r="S51" s="176"/>
      <c r="T51" s="177"/>
      <c r="U51" s="17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row>
    <row r="52" spans="2:60" x14ac:dyDescent="0.2">
      <c r="B52" s="121">
        <v>44</v>
      </c>
      <c r="C52" s="174" t="str">
        <f t="shared" si="1"/>
        <v/>
      </c>
      <c r="D52" s="174"/>
      <c r="E52" s="121"/>
      <c r="F52" s="8"/>
      <c r="G52" s="121"/>
      <c r="H52" s="175"/>
      <c r="I52" s="175"/>
      <c r="J52" s="121">
        <f t="shared" si="0"/>
        <v>0</v>
      </c>
      <c r="K52" s="178"/>
      <c r="L52" s="179"/>
      <c r="M52" s="6" t="e">
        <f>IF(J52="","",(K52/J52)/LOOKUP(RIGHT($D$2,3),定数!$A$6:$A$13,定数!$B$6:$B$13))</f>
        <v>#DIV/0!</v>
      </c>
      <c r="N52" s="121"/>
      <c r="O52" s="8"/>
      <c r="P52" s="175"/>
      <c r="Q52" s="175"/>
      <c r="R52" s="176" t="str">
        <f>IF(P52="","",T52*M52*LOOKUP(RIGHT($D$2,3),定数!$A$6:$A$13,定数!$B$6:$B$13))</f>
        <v/>
      </c>
      <c r="S52" s="176"/>
      <c r="T52" s="177"/>
      <c r="U52" s="17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row>
    <row r="53" spans="2:60" x14ac:dyDescent="0.2">
      <c r="B53" s="121">
        <v>45</v>
      </c>
      <c r="C53" s="174" t="str">
        <f t="shared" si="1"/>
        <v/>
      </c>
      <c r="D53" s="174"/>
      <c r="E53" s="121"/>
      <c r="F53" s="8"/>
      <c r="G53" s="121"/>
      <c r="H53" s="175"/>
      <c r="I53" s="175"/>
      <c r="J53" s="121">
        <f t="shared" si="0"/>
        <v>0</v>
      </c>
      <c r="K53" s="178"/>
      <c r="L53" s="179"/>
      <c r="M53" s="6" t="e">
        <f>IF(J53="","",(K53/J53)/LOOKUP(RIGHT($D$2,3),定数!$A$6:$A$13,定数!$B$6:$B$13))</f>
        <v>#DIV/0!</v>
      </c>
      <c r="N53" s="121"/>
      <c r="O53" s="8"/>
      <c r="P53" s="175"/>
      <c r="Q53" s="175"/>
      <c r="R53" s="176" t="str">
        <f>IF(P53="","",T53*M53*LOOKUP(RIGHT($D$2,3),定数!$A$6:$A$13,定数!$B$6:$B$13))</f>
        <v/>
      </c>
      <c r="S53" s="176"/>
      <c r="T53" s="177"/>
      <c r="U53" s="17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row>
    <row r="54" spans="2:60" x14ac:dyDescent="0.2">
      <c r="B54" s="121">
        <v>46</v>
      </c>
      <c r="C54" s="174" t="str">
        <f t="shared" si="1"/>
        <v/>
      </c>
      <c r="D54" s="174"/>
      <c r="E54" s="121"/>
      <c r="F54" s="8"/>
      <c r="G54" s="121"/>
      <c r="H54" s="175"/>
      <c r="I54" s="175"/>
      <c r="J54" s="121">
        <f t="shared" si="0"/>
        <v>0</v>
      </c>
      <c r="K54" s="178"/>
      <c r="L54" s="179"/>
      <c r="M54" s="6" t="e">
        <f>IF(J54="","",(K54/J54)/LOOKUP(RIGHT($D$2,3),定数!$A$6:$A$13,定数!$B$6:$B$13))</f>
        <v>#DIV/0!</v>
      </c>
      <c r="N54" s="121"/>
      <c r="O54" s="8"/>
      <c r="P54" s="175"/>
      <c r="Q54" s="175"/>
      <c r="R54" s="176" t="str">
        <f>IF(P54="","",T54*M54*LOOKUP(RIGHT($D$2,3),定数!$A$6:$A$13,定数!$B$6:$B$13))</f>
        <v/>
      </c>
      <c r="S54" s="176"/>
      <c r="T54" s="177"/>
      <c r="U54" s="17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row>
    <row r="55" spans="2:60" x14ac:dyDescent="0.2">
      <c r="B55" s="121">
        <v>47</v>
      </c>
      <c r="C55" s="174" t="str">
        <f t="shared" si="1"/>
        <v/>
      </c>
      <c r="D55" s="174"/>
      <c r="E55" s="121"/>
      <c r="F55" s="8"/>
      <c r="G55" s="121"/>
      <c r="H55" s="175"/>
      <c r="I55" s="175"/>
      <c r="J55" s="121">
        <f t="shared" si="0"/>
        <v>0</v>
      </c>
      <c r="K55" s="178"/>
      <c r="L55" s="179"/>
      <c r="M55" s="6" t="e">
        <f>IF(J55="","",(K55/J55)/LOOKUP(RIGHT($D$2,3),定数!$A$6:$A$13,定数!$B$6:$B$13))</f>
        <v>#DIV/0!</v>
      </c>
      <c r="N55" s="121"/>
      <c r="O55" s="8"/>
      <c r="P55" s="175"/>
      <c r="Q55" s="175"/>
      <c r="R55" s="176" t="str">
        <f>IF(P55="","",T55*M55*LOOKUP(RIGHT($D$2,3),定数!$A$6:$A$13,定数!$B$6:$B$13))</f>
        <v/>
      </c>
      <c r="S55" s="176"/>
      <c r="T55" s="177"/>
      <c r="U55" s="17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row>
    <row r="56" spans="2:60" x14ac:dyDescent="0.2">
      <c r="B56" s="121">
        <v>48</v>
      </c>
      <c r="C56" s="174" t="str">
        <f t="shared" si="1"/>
        <v/>
      </c>
      <c r="D56" s="174"/>
      <c r="E56" s="121"/>
      <c r="F56" s="8"/>
      <c r="G56" s="121"/>
      <c r="H56" s="175"/>
      <c r="I56" s="175"/>
      <c r="J56" s="121">
        <f t="shared" si="0"/>
        <v>0</v>
      </c>
      <c r="K56" s="178"/>
      <c r="L56" s="179"/>
      <c r="M56" s="6" t="e">
        <f>IF(J56="","",(K56/J56)/LOOKUP(RIGHT($D$2,3),定数!$A$6:$A$13,定数!$B$6:$B$13))</f>
        <v>#DIV/0!</v>
      </c>
      <c r="N56" s="121"/>
      <c r="O56" s="8"/>
      <c r="P56" s="175"/>
      <c r="Q56" s="175"/>
      <c r="R56" s="176" t="str">
        <f>IF(P56="","",T56*M56*LOOKUP(RIGHT($D$2,3),定数!$A$6:$A$13,定数!$B$6:$B$13))</f>
        <v/>
      </c>
      <c r="S56" s="176"/>
      <c r="T56" s="177"/>
      <c r="U56" s="17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row>
    <row r="57" spans="2:60" x14ac:dyDescent="0.2">
      <c r="B57" s="121">
        <v>49</v>
      </c>
      <c r="C57" s="174" t="str">
        <f t="shared" si="1"/>
        <v/>
      </c>
      <c r="D57" s="174"/>
      <c r="E57" s="121"/>
      <c r="F57" s="8"/>
      <c r="G57" s="121"/>
      <c r="H57" s="175"/>
      <c r="I57" s="175"/>
      <c r="J57" s="121">
        <f t="shared" si="0"/>
        <v>0</v>
      </c>
      <c r="K57" s="178"/>
      <c r="L57" s="179"/>
      <c r="M57" s="6" t="e">
        <f>IF(J57="","",(K57/J57)/LOOKUP(RIGHT($D$2,3),定数!$A$6:$A$13,定数!$B$6:$B$13))</f>
        <v>#DIV/0!</v>
      </c>
      <c r="N57" s="121"/>
      <c r="O57" s="8"/>
      <c r="P57" s="175"/>
      <c r="Q57" s="175"/>
      <c r="R57" s="176" t="str">
        <f>IF(P57="","",T57*M57*LOOKUP(RIGHT($D$2,3),定数!$A$6:$A$13,定数!$B$6:$B$13))</f>
        <v/>
      </c>
      <c r="S57" s="176"/>
      <c r="T57" s="177"/>
      <c r="U57" s="17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row>
    <row r="58" spans="2:60" x14ac:dyDescent="0.2">
      <c r="B58" s="121">
        <v>50</v>
      </c>
      <c r="C58" s="174" t="str">
        <f t="shared" si="1"/>
        <v/>
      </c>
      <c r="D58" s="174"/>
      <c r="E58" s="121"/>
      <c r="F58" s="8"/>
      <c r="G58" s="121"/>
      <c r="H58" s="175"/>
      <c r="I58" s="175"/>
      <c r="J58" s="121">
        <f t="shared" si="0"/>
        <v>0</v>
      </c>
      <c r="K58" s="178"/>
      <c r="L58" s="179"/>
      <c r="M58" s="6" t="e">
        <f>IF(J58="","",(K58/J58)/LOOKUP(RIGHT($D$2,3),定数!$A$6:$A$13,定数!$B$6:$B$13))</f>
        <v>#DIV/0!</v>
      </c>
      <c r="N58" s="121"/>
      <c r="O58" s="8"/>
      <c r="P58" s="175"/>
      <c r="Q58" s="175"/>
      <c r="R58" s="176" t="str">
        <f>IF(P58="","",T58*M58*LOOKUP(RIGHT($D$2,3),定数!$A$6:$A$13,定数!$B$6:$B$13))</f>
        <v/>
      </c>
      <c r="S58" s="176"/>
      <c r="T58" s="177"/>
      <c r="U58" s="17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row>
    <row r="59" spans="2:60" x14ac:dyDescent="0.2">
      <c r="B59" s="121">
        <v>51</v>
      </c>
      <c r="C59" s="174" t="str">
        <f t="shared" si="1"/>
        <v/>
      </c>
      <c r="D59" s="174"/>
      <c r="E59" s="121"/>
      <c r="F59" s="8"/>
      <c r="G59" s="121"/>
      <c r="H59" s="175"/>
      <c r="I59" s="175"/>
      <c r="J59" s="121">
        <f t="shared" si="0"/>
        <v>0</v>
      </c>
      <c r="K59" s="178"/>
      <c r="L59" s="179"/>
      <c r="M59" s="6" t="e">
        <f>IF(J59="","",(K59/J59)/LOOKUP(RIGHT($D$2,3),定数!$A$6:$A$13,定数!$B$6:$B$13))</f>
        <v>#DIV/0!</v>
      </c>
      <c r="N59" s="121"/>
      <c r="O59" s="8"/>
      <c r="P59" s="175"/>
      <c r="Q59" s="175"/>
      <c r="R59" s="176" t="str">
        <f>IF(P59="","",T59*M59*LOOKUP(RIGHT($D$2,3),定数!$A$6:$A$13,定数!$B$6:$B$13))</f>
        <v/>
      </c>
      <c r="S59" s="176"/>
      <c r="T59" s="177"/>
      <c r="U59" s="17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row>
    <row r="60" spans="2:60" x14ac:dyDescent="0.2">
      <c r="B60" s="121">
        <v>52</v>
      </c>
      <c r="C60" s="174" t="str">
        <f t="shared" si="1"/>
        <v/>
      </c>
      <c r="D60" s="174"/>
      <c r="E60" s="121"/>
      <c r="F60" s="8"/>
      <c r="G60" s="121"/>
      <c r="H60" s="175"/>
      <c r="I60" s="175"/>
      <c r="J60" s="121">
        <f t="shared" si="0"/>
        <v>0</v>
      </c>
      <c r="K60" s="178"/>
      <c r="L60" s="179"/>
      <c r="M60" s="6" t="e">
        <f>IF(J60="","",(K60/J60)/LOOKUP(RIGHT($D$2,3),定数!$A$6:$A$13,定数!$B$6:$B$13))</f>
        <v>#DIV/0!</v>
      </c>
      <c r="N60" s="121"/>
      <c r="O60" s="8"/>
      <c r="P60" s="175"/>
      <c r="Q60" s="175"/>
      <c r="R60" s="176" t="str">
        <f>IF(P60="","",T60*M60*LOOKUP(RIGHT($D$2,3),定数!$A$6:$A$13,定数!$B$6:$B$13))</f>
        <v/>
      </c>
      <c r="S60" s="176"/>
      <c r="T60" s="177"/>
      <c r="U60" s="17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row>
    <row r="61" spans="2:60" x14ac:dyDescent="0.2">
      <c r="B61" s="121">
        <v>53</v>
      </c>
      <c r="C61" s="174" t="str">
        <f t="shared" si="1"/>
        <v/>
      </c>
      <c r="D61" s="174"/>
      <c r="E61" s="121"/>
      <c r="F61" s="8"/>
      <c r="G61" s="121"/>
      <c r="H61" s="175"/>
      <c r="I61" s="175"/>
      <c r="J61" s="121">
        <f t="shared" si="0"/>
        <v>0</v>
      </c>
      <c r="K61" s="178"/>
      <c r="L61" s="179"/>
      <c r="M61" s="6" t="e">
        <f>IF(J61="","",(K61/J61)/LOOKUP(RIGHT($D$2,3),定数!$A$6:$A$13,定数!$B$6:$B$13))</f>
        <v>#DIV/0!</v>
      </c>
      <c r="N61" s="121"/>
      <c r="O61" s="8"/>
      <c r="P61" s="175"/>
      <c r="Q61" s="175"/>
      <c r="R61" s="176" t="str">
        <f>IF(P61="","",T61*M61*LOOKUP(RIGHT($D$2,3),定数!$A$6:$A$13,定数!$B$6:$B$13))</f>
        <v/>
      </c>
      <c r="S61" s="176"/>
      <c r="T61" s="177"/>
      <c r="U61" s="17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row>
    <row r="62" spans="2:60" x14ac:dyDescent="0.2">
      <c r="B62" s="121">
        <v>54</v>
      </c>
      <c r="C62" s="174" t="str">
        <f t="shared" si="1"/>
        <v/>
      </c>
      <c r="D62" s="174"/>
      <c r="E62" s="121"/>
      <c r="F62" s="8"/>
      <c r="G62" s="121"/>
      <c r="H62" s="175"/>
      <c r="I62" s="175"/>
      <c r="J62" s="121">
        <f t="shared" si="0"/>
        <v>0</v>
      </c>
      <c r="K62" s="178"/>
      <c r="L62" s="179"/>
      <c r="M62" s="6" t="e">
        <f>IF(J62="","",(K62/J62)/LOOKUP(RIGHT($D$2,3),定数!$A$6:$A$13,定数!$B$6:$B$13))</f>
        <v>#DIV/0!</v>
      </c>
      <c r="N62" s="121"/>
      <c r="O62" s="8"/>
      <c r="P62" s="175"/>
      <c r="Q62" s="175"/>
      <c r="R62" s="176" t="str">
        <f>IF(P62="","",T62*M62*LOOKUP(RIGHT($D$2,3),定数!$A$6:$A$13,定数!$B$6:$B$13))</f>
        <v/>
      </c>
      <c r="S62" s="176"/>
      <c r="T62" s="177"/>
      <c r="U62" s="17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row>
    <row r="63" spans="2:60" x14ac:dyDescent="0.2">
      <c r="B63" s="121">
        <v>55</v>
      </c>
      <c r="C63" s="174" t="str">
        <f t="shared" si="1"/>
        <v/>
      </c>
      <c r="D63" s="174"/>
      <c r="E63" s="121"/>
      <c r="F63" s="8"/>
      <c r="G63" s="121"/>
      <c r="H63" s="175"/>
      <c r="I63" s="175"/>
      <c r="J63" s="121">
        <f t="shared" si="0"/>
        <v>0</v>
      </c>
      <c r="K63" s="178"/>
      <c r="L63" s="179"/>
      <c r="M63" s="6" t="e">
        <f>IF(J63="","",(K63/J63)/LOOKUP(RIGHT($D$2,3),定数!$A$6:$A$13,定数!$B$6:$B$13))</f>
        <v>#DIV/0!</v>
      </c>
      <c r="N63" s="121"/>
      <c r="O63" s="8"/>
      <c r="P63" s="175"/>
      <c r="Q63" s="175"/>
      <c r="R63" s="176" t="str">
        <f>IF(P63="","",T63*M63*LOOKUP(RIGHT($D$2,3),定数!$A$6:$A$13,定数!$B$6:$B$13))</f>
        <v/>
      </c>
      <c r="S63" s="176"/>
      <c r="T63" s="177"/>
      <c r="U63" s="17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row>
    <row r="64" spans="2:60" x14ac:dyDescent="0.2">
      <c r="B64" s="121">
        <v>56</v>
      </c>
      <c r="C64" s="174" t="str">
        <f t="shared" si="1"/>
        <v/>
      </c>
      <c r="D64" s="174"/>
      <c r="E64" s="121"/>
      <c r="F64" s="8"/>
      <c r="G64" s="121"/>
      <c r="H64" s="175"/>
      <c r="I64" s="175"/>
      <c r="J64" s="121">
        <f t="shared" si="0"/>
        <v>0</v>
      </c>
      <c r="K64" s="178"/>
      <c r="L64" s="179"/>
      <c r="M64" s="6" t="e">
        <f>IF(J64="","",(K64/J64)/LOOKUP(RIGHT($D$2,3),定数!$A$6:$A$13,定数!$B$6:$B$13))</f>
        <v>#DIV/0!</v>
      </c>
      <c r="N64" s="121"/>
      <c r="O64" s="8"/>
      <c r="P64" s="175"/>
      <c r="Q64" s="175"/>
      <c r="R64" s="176" t="str">
        <f>IF(P64="","",T64*M64*LOOKUP(RIGHT($D$2,3),定数!$A$6:$A$13,定数!$B$6:$B$13))</f>
        <v/>
      </c>
      <c r="S64" s="176"/>
      <c r="T64" s="177"/>
      <c r="U64" s="17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row>
    <row r="65" spans="2:60" x14ac:dyDescent="0.2">
      <c r="B65" s="121">
        <v>57</v>
      </c>
      <c r="C65" s="174" t="str">
        <f t="shared" si="1"/>
        <v/>
      </c>
      <c r="D65" s="174"/>
      <c r="E65" s="121"/>
      <c r="F65" s="8"/>
      <c r="G65" s="121"/>
      <c r="H65" s="175"/>
      <c r="I65" s="175"/>
      <c r="J65" s="121">
        <f t="shared" si="0"/>
        <v>0</v>
      </c>
      <c r="K65" s="178"/>
      <c r="L65" s="179"/>
      <c r="M65" s="6" t="e">
        <f>IF(J65="","",(K65/J65)/LOOKUP(RIGHT($D$2,3),定数!$A$6:$A$13,定数!$B$6:$B$13))</f>
        <v>#DIV/0!</v>
      </c>
      <c r="N65" s="121"/>
      <c r="O65" s="8"/>
      <c r="P65" s="175"/>
      <c r="Q65" s="175"/>
      <c r="R65" s="176" t="str">
        <f>IF(P65="","",T65*M65*LOOKUP(RIGHT($D$2,3),定数!$A$6:$A$13,定数!$B$6:$B$13))</f>
        <v/>
      </c>
      <c r="S65" s="176"/>
      <c r="T65" s="177"/>
      <c r="U65" s="17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row>
    <row r="66" spans="2:60" x14ac:dyDescent="0.2">
      <c r="B66" s="121">
        <v>58</v>
      </c>
      <c r="C66" s="174" t="str">
        <f t="shared" si="1"/>
        <v/>
      </c>
      <c r="D66" s="174"/>
      <c r="E66" s="121"/>
      <c r="F66" s="8"/>
      <c r="G66" s="121"/>
      <c r="H66" s="175"/>
      <c r="I66" s="175"/>
      <c r="J66" s="121">
        <f t="shared" si="0"/>
        <v>0</v>
      </c>
      <c r="K66" s="178"/>
      <c r="L66" s="179"/>
      <c r="M66" s="6" t="e">
        <f>IF(J66="","",(K66/J66)/LOOKUP(RIGHT($D$2,3),定数!$A$6:$A$13,定数!$B$6:$B$13))</f>
        <v>#DIV/0!</v>
      </c>
      <c r="N66" s="121"/>
      <c r="O66" s="8"/>
      <c r="P66" s="175"/>
      <c r="Q66" s="175"/>
      <c r="R66" s="176" t="str">
        <f>IF(P66="","",T66*M66*LOOKUP(RIGHT($D$2,3),定数!$A$6:$A$13,定数!$B$6:$B$13))</f>
        <v/>
      </c>
      <c r="S66" s="176"/>
      <c r="T66" s="177"/>
      <c r="U66" s="17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row>
    <row r="67" spans="2:60" x14ac:dyDescent="0.2">
      <c r="B67" s="121">
        <v>59</v>
      </c>
      <c r="C67" s="174" t="str">
        <f t="shared" si="1"/>
        <v/>
      </c>
      <c r="D67" s="174"/>
      <c r="E67" s="121"/>
      <c r="F67" s="8"/>
      <c r="G67" s="121"/>
      <c r="H67" s="175"/>
      <c r="I67" s="175"/>
      <c r="J67" s="121">
        <f t="shared" si="0"/>
        <v>0</v>
      </c>
      <c r="K67" s="178"/>
      <c r="L67" s="179"/>
      <c r="M67" s="6" t="e">
        <f>IF(J67="","",(K67/J67)/LOOKUP(RIGHT($D$2,3),定数!$A$6:$A$13,定数!$B$6:$B$13))</f>
        <v>#DIV/0!</v>
      </c>
      <c r="N67" s="121"/>
      <c r="O67" s="8"/>
      <c r="P67" s="175"/>
      <c r="Q67" s="175"/>
      <c r="R67" s="176" t="str">
        <f>IF(P67="","",T67*M67*LOOKUP(RIGHT($D$2,3),定数!$A$6:$A$13,定数!$B$6:$B$13))</f>
        <v/>
      </c>
      <c r="S67" s="176"/>
      <c r="T67" s="177"/>
      <c r="U67" s="17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row>
    <row r="68" spans="2:60" x14ac:dyDescent="0.2">
      <c r="B68" s="121">
        <v>60</v>
      </c>
      <c r="C68" s="174" t="str">
        <f t="shared" si="1"/>
        <v/>
      </c>
      <c r="D68" s="174"/>
      <c r="E68" s="121"/>
      <c r="F68" s="8"/>
      <c r="G68" s="121"/>
      <c r="H68" s="175"/>
      <c r="I68" s="175"/>
      <c r="J68" s="121">
        <f t="shared" si="0"/>
        <v>0</v>
      </c>
      <c r="K68" s="178"/>
      <c r="L68" s="179"/>
      <c r="M68" s="6" t="e">
        <f>IF(J68="","",(K68/J68)/LOOKUP(RIGHT($D$2,3),定数!$A$6:$A$13,定数!$B$6:$B$13))</f>
        <v>#DIV/0!</v>
      </c>
      <c r="N68" s="121"/>
      <c r="O68" s="8"/>
      <c r="P68" s="175"/>
      <c r="Q68" s="175"/>
      <c r="R68" s="176" t="str">
        <f>IF(P68="","",T68*M68*LOOKUP(RIGHT($D$2,3),定数!$A$6:$A$13,定数!$B$6:$B$13))</f>
        <v/>
      </c>
      <c r="S68" s="176"/>
      <c r="T68" s="177"/>
      <c r="U68" s="17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row>
    <row r="69" spans="2:60" x14ac:dyDescent="0.2">
      <c r="B69" s="121">
        <v>61</v>
      </c>
      <c r="C69" s="174" t="str">
        <f t="shared" si="1"/>
        <v/>
      </c>
      <c r="D69" s="174"/>
      <c r="E69" s="121"/>
      <c r="F69" s="8"/>
      <c r="G69" s="121"/>
      <c r="H69" s="175"/>
      <c r="I69" s="175"/>
      <c r="J69" s="121">
        <f t="shared" si="0"/>
        <v>0</v>
      </c>
      <c r="K69" s="178"/>
      <c r="L69" s="179"/>
      <c r="M69" s="6" t="e">
        <f>IF(J69="","",(K69/J69)/LOOKUP(RIGHT($D$2,3),定数!$A$6:$A$13,定数!$B$6:$B$13))</f>
        <v>#DIV/0!</v>
      </c>
      <c r="N69" s="121"/>
      <c r="O69" s="8"/>
      <c r="P69" s="175"/>
      <c r="Q69" s="175"/>
      <c r="R69" s="176" t="str">
        <f>IF(P69="","",T69*M69*LOOKUP(RIGHT($D$2,3),定数!$A$6:$A$13,定数!$B$6:$B$13))</f>
        <v/>
      </c>
      <c r="S69" s="176"/>
      <c r="T69" s="177"/>
      <c r="U69" s="17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row>
    <row r="70" spans="2:60" x14ac:dyDescent="0.2">
      <c r="B70" s="121">
        <v>62</v>
      </c>
      <c r="C70" s="174" t="str">
        <f t="shared" si="1"/>
        <v/>
      </c>
      <c r="D70" s="174"/>
      <c r="E70" s="121"/>
      <c r="F70" s="8"/>
      <c r="G70" s="121"/>
      <c r="H70" s="175"/>
      <c r="I70" s="175"/>
      <c r="J70" s="121">
        <f t="shared" si="0"/>
        <v>0</v>
      </c>
      <c r="K70" s="178"/>
      <c r="L70" s="179"/>
      <c r="M70" s="6" t="e">
        <f>IF(J70="","",(K70/J70)/LOOKUP(RIGHT($D$2,3),定数!$A$6:$A$13,定数!$B$6:$B$13))</f>
        <v>#DIV/0!</v>
      </c>
      <c r="N70" s="121"/>
      <c r="O70" s="8"/>
      <c r="P70" s="175"/>
      <c r="Q70" s="175"/>
      <c r="R70" s="176" t="str">
        <f>IF(P70="","",T70*M70*LOOKUP(RIGHT($D$2,3),定数!$A$6:$A$13,定数!$B$6:$B$13))</f>
        <v/>
      </c>
      <c r="S70" s="176"/>
      <c r="T70" s="177"/>
      <c r="U70" s="17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row>
    <row r="71" spans="2:60" x14ac:dyDescent="0.2">
      <c r="B71" s="121">
        <v>63</v>
      </c>
      <c r="C71" s="174" t="str">
        <f t="shared" si="1"/>
        <v/>
      </c>
      <c r="D71" s="174"/>
      <c r="E71" s="121"/>
      <c r="F71" s="8"/>
      <c r="G71" s="121"/>
      <c r="H71" s="175"/>
      <c r="I71" s="175"/>
      <c r="J71" s="121">
        <f t="shared" si="0"/>
        <v>0</v>
      </c>
      <c r="K71" s="178"/>
      <c r="L71" s="179"/>
      <c r="M71" s="6" t="e">
        <f>IF(J71="","",(K71/J71)/LOOKUP(RIGHT($D$2,3),定数!$A$6:$A$13,定数!$B$6:$B$13))</f>
        <v>#DIV/0!</v>
      </c>
      <c r="N71" s="121"/>
      <c r="O71" s="8"/>
      <c r="P71" s="175"/>
      <c r="Q71" s="175"/>
      <c r="R71" s="176" t="str">
        <f>IF(P71="","",T71*M71*LOOKUP(RIGHT($D$2,3),定数!$A$6:$A$13,定数!$B$6:$B$13))</f>
        <v/>
      </c>
      <c r="S71" s="176"/>
      <c r="T71" s="177"/>
      <c r="U71" s="17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row>
    <row r="72" spans="2:60" x14ac:dyDescent="0.2">
      <c r="B72" s="121">
        <v>64</v>
      </c>
      <c r="C72" s="174" t="str">
        <f t="shared" si="1"/>
        <v/>
      </c>
      <c r="D72" s="174"/>
      <c r="E72" s="121"/>
      <c r="F72" s="8"/>
      <c r="G72" s="121"/>
      <c r="H72" s="175"/>
      <c r="I72" s="175"/>
      <c r="J72" s="121">
        <f t="shared" si="0"/>
        <v>0</v>
      </c>
      <c r="K72" s="178"/>
      <c r="L72" s="179"/>
      <c r="M72" s="6" t="e">
        <f>IF(J72="","",(K72/J72)/LOOKUP(RIGHT($D$2,3),定数!$A$6:$A$13,定数!$B$6:$B$13))</f>
        <v>#DIV/0!</v>
      </c>
      <c r="N72" s="121"/>
      <c r="O72" s="8"/>
      <c r="P72" s="175"/>
      <c r="Q72" s="175"/>
      <c r="R72" s="176" t="str">
        <f>IF(P72="","",T72*M72*LOOKUP(RIGHT($D$2,3),定数!$A$6:$A$13,定数!$B$6:$B$13))</f>
        <v/>
      </c>
      <c r="S72" s="176"/>
      <c r="T72" s="177"/>
      <c r="U72" s="17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row>
    <row r="73" spans="2:60" x14ac:dyDescent="0.2">
      <c r="B73" s="121">
        <v>65</v>
      </c>
      <c r="C73" s="174" t="str">
        <f t="shared" si="1"/>
        <v/>
      </c>
      <c r="D73" s="174"/>
      <c r="E73" s="121"/>
      <c r="F73" s="8"/>
      <c r="G73" s="121"/>
      <c r="H73" s="175"/>
      <c r="I73" s="175"/>
      <c r="J73" s="121">
        <f t="shared" si="0"/>
        <v>0</v>
      </c>
      <c r="K73" s="178"/>
      <c r="L73" s="179"/>
      <c r="M73" s="6" t="e">
        <f>IF(J73="","",(K73/J73)/LOOKUP(RIGHT($D$2,3),定数!$A$6:$A$13,定数!$B$6:$B$13))</f>
        <v>#DIV/0!</v>
      </c>
      <c r="N73" s="121"/>
      <c r="O73" s="8"/>
      <c r="P73" s="175"/>
      <c r="Q73" s="175"/>
      <c r="R73" s="176" t="str">
        <f>IF(P73="","",T73*M73*LOOKUP(RIGHT($D$2,3),定数!$A$6:$A$13,定数!$B$6:$B$13))</f>
        <v/>
      </c>
      <c r="S73" s="176"/>
      <c r="T73" s="177"/>
      <c r="U73" s="17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row>
    <row r="74" spans="2:60" x14ac:dyDescent="0.2">
      <c r="B74" s="121">
        <v>66</v>
      </c>
      <c r="C74" s="174" t="str">
        <f t="shared" si="1"/>
        <v/>
      </c>
      <c r="D74" s="174"/>
      <c r="E74" s="121"/>
      <c r="F74" s="8"/>
      <c r="G74" s="121"/>
      <c r="H74" s="175"/>
      <c r="I74" s="175"/>
      <c r="J74" s="121">
        <f t="shared" si="0"/>
        <v>0</v>
      </c>
      <c r="K74" s="178"/>
      <c r="L74" s="179"/>
      <c r="M74" s="6" t="e">
        <f>IF(J74="","",(K74/J74)/LOOKUP(RIGHT($D$2,3),定数!$A$6:$A$13,定数!$B$6:$B$13))</f>
        <v>#DIV/0!</v>
      </c>
      <c r="N74" s="121"/>
      <c r="O74" s="8"/>
      <c r="P74" s="175"/>
      <c r="Q74" s="175"/>
      <c r="R74" s="176" t="str">
        <f>IF(P74="","",T74*M74*LOOKUP(RIGHT($D$2,3),定数!$A$6:$A$13,定数!$B$6:$B$13))</f>
        <v/>
      </c>
      <c r="S74" s="176"/>
      <c r="T74" s="177"/>
      <c r="U74" s="17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row>
    <row r="75" spans="2:60" x14ac:dyDescent="0.2">
      <c r="B75" s="121">
        <v>67</v>
      </c>
      <c r="C75" s="174" t="str">
        <f t="shared" si="1"/>
        <v/>
      </c>
      <c r="D75" s="174"/>
      <c r="E75" s="121"/>
      <c r="F75" s="8"/>
      <c r="G75" s="121"/>
      <c r="H75" s="175"/>
      <c r="I75" s="175"/>
      <c r="J75" s="121">
        <f t="shared" ref="J75:J119" si="2">(P75-H75)*10000</f>
        <v>0</v>
      </c>
      <c r="K75" s="178"/>
      <c r="L75" s="179"/>
      <c r="M75" s="6" t="e">
        <f>IF(J75="","",(K75/J75)/LOOKUP(RIGHT($D$2,3),定数!$A$6:$A$13,定数!$B$6:$B$13))</f>
        <v>#DIV/0!</v>
      </c>
      <c r="N75" s="121"/>
      <c r="O75" s="8"/>
      <c r="P75" s="175"/>
      <c r="Q75" s="175"/>
      <c r="R75" s="176" t="str">
        <f>IF(P75="","",T75*M75*LOOKUP(RIGHT($D$2,3),定数!$A$6:$A$13,定数!$B$6:$B$13))</f>
        <v/>
      </c>
      <c r="S75" s="176"/>
      <c r="T75" s="177"/>
      <c r="U75" s="17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row>
    <row r="76" spans="2:60" x14ac:dyDescent="0.2">
      <c r="B76" s="121">
        <v>68</v>
      </c>
      <c r="C76" s="174" t="str">
        <f t="shared" ref="C76:C119" si="3">IF(R75="","",C75+R75)</f>
        <v/>
      </c>
      <c r="D76" s="174"/>
      <c r="E76" s="121"/>
      <c r="F76" s="8"/>
      <c r="G76" s="121"/>
      <c r="H76" s="175"/>
      <c r="I76" s="175"/>
      <c r="J76" s="121">
        <f t="shared" si="2"/>
        <v>0</v>
      </c>
      <c r="K76" s="178"/>
      <c r="L76" s="179"/>
      <c r="M76" s="6" t="e">
        <f>IF(J76="","",(K76/J76)/LOOKUP(RIGHT($D$2,3),定数!$A$6:$A$13,定数!$B$6:$B$13))</f>
        <v>#DIV/0!</v>
      </c>
      <c r="N76" s="121"/>
      <c r="O76" s="8"/>
      <c r="P76" s="175"/>
      <c r="Q76" s="175"/>
      <c r="R76" s="176" t="str">
        <f>IF(P76="","",T76*M76*LOOKUP(RIGHT($D$2,3),定数!$A$6:$A$13,定数!$B$6:$B$13))</f>
        <v/>
      </c>
      <c r="S76" s="176"/>
      <c r="T76" s="177"/>
      <c r="U76" s="17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row>
    <row r="77" spans="2:60" x14ac:dyDescent="0.2">
      <c r="B77" s="121">
        <v>69</v>
      </c>
      <c r="C77" s="174" t="str">
        <f t="shared" si="3"/>
        <v/>
      </c>
      <c r="D77" s="174"/>
      <c r="E77" s="121"/>
      <c r="F77" s="8"/>
      <c r="G77" s="121"/>
      <c r="H77" s="175"/>
      <c r="I77" s="175"/>
      <c r="J77" s="121">
        <f t="shared" si="2"/>
        <v>0</v>
      </c>
      <c r="K77" s="178"/>
      <c r="L77" s="179"/>
      <c r="M77" s="6" t="e">
        <f>IF(J77="","",(K77/J77)/LOOKUP(RIGHT($D$2,3),定数!$A$6:$A$13,定数!$B$6:$B$13))</f>
        <v>#DIV/0!</v>
      </c>
      <c r="N77" s="121"/>
      <c r="O77" s="8"/>
      <c r="P77" s="175"/>
      <c r="Q77" s="175"/>
      <c r="R77" s="176" t="str">
        <f>IF(P77="","",T77*M77*LOOKUP(RIGHT($D$2,3),定数!$A$6:$A$13,定数!$B$6:$B$13))</f>
        <v/>
      </c>
      <c r="S77" s="176"/>
      <c r="T77" s="177"/>
      <c r="U77" s="17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row>
    <row r="78" spans="2:60" x14ac:dyDescent="0.2">
      <c r="B78" s="121">
        <v>70</v>
      </c>
      <c r="C78" s="174" t="str">
        <f t="shared" si="3"/>
        <v/>
      </c>
      <c r="D78" s="174"/>
      <c r="E78" s="121"/>
      <c r="F78" s="8"/>
      <c r="G78" s="121"/>
      <c r="H78" s="175"/>
      <c r="I78" s="175"/>
      <c r="J78" s="121">
        <f t="shared" si="2"/>
        <v>0</v>
      </c>
      <c r="K78" s="178"/>
      <c r="L78" s="179"/>
      <c r="M78" s="6" t="e">
        <f>IF(J78="","",(K78/J78)/LOOKUP(RIGHT($D$2,3),定数!$A$6:$A$13,定数!$B$6:$B$13))</f>
        <v>#DIV/0!</v>
      </c>
      <c r="N78" s="121"/>
      <c r="O78" s="8"/>
      <c r="P78" s="175"/>
      <c r="Q78" s="175"/>
      <c r="R78" s="176" t="str">
        <f>IF(P78="","",T78*M78*LOOKUP(RIGHT($D$2,3),定数!$A$6:$A$13,定数!$B$6:$B$13))</f>
        <v/>
      </c>
      <c r="S78" s="176"/>
      <c r="T78" s="177"/>
      <c r="U78" s="17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row>
    <row r="79" spans="2:60" x14ac:dyDescent="0.2">
      <c r="B79" s="121">
        <v>71</v>
      </c>
      <c r="C79" s="174" t="str">
        <f t="shared" si="3"/>
        <v/>
      </c>
      <c r="D79" s="174"/>
      <c r="E79" s="121"/>
      <c r="F79" s="8"/>
      <c r="G79" s="121"/>
      <c r="H79" s="175"/>
      <c r="I79" s="175"/>
      <c r="J79" s="121">
        <f t="shared" si="2"/>
        <v>0</v>
      </c>
      <c r="K79" s="178"/>
      <c r="L79" s="179"/>
      <c r="M79" s="6" t="e">
        <f>IF(J79="","",(K79/J79)/LOOKUP(RIGHT($D$2,3),定数!$A$6:$A$13,定数!$B$6:$B$13))</f>
        <v>#DIV/0!</v>
      </c>
      <c r="N79" s="121"/>
      <c r="O79" s="8"/>
      <c r="P79" s="175"/>
      <c r="Q79" s="175"/>
      <c r="R79" s="176" t="str">
        <f>IF(P79="","",T79*M79*LOOKUP(RIGHT($D$2,3),定数!$A$6:$A$13,定数!$B$6:$B$13))</f>
        <v/>
      </c>
      <c r="S79" s="176"/>
      <c r="T79" s="177"/>
      <c r="U79" s="17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row>
    <row r="80" spans="2:60" x14ac:dyDescent="0.2">
      <c r="B80" s="121">
        <v>72</v>
      </c>
      <c r="C80" s="174" t="str">
        <f t="shared" si="3"/>
        <v/>
      </c>
      <c r="D80" s="174"/>
      <c r="E80" s="121"/>
      <c r="F80" s="8"/>
      <c r="G80" s="121"/>
      <c r="H80" s="175"/>
      <c r="I80" s="175"/>
      <c r="J80" s="121">
        <f t="shared" si="2"/>
        <v>0</v>
      </c>
      <c r="K80" s="178"/>
      <c r="L80" s="179"/>
      <c r="M80" s="6" t="e">
        <f>IF(J80="","",(K80/J80)/LOOKUP(RIGHT($D$2,3),定数!$A$6:$A$13,定数!$B$6:$B$13))</f>
        <v>#DIV/0!</v>
      </c>
      <c r="N80" s="121"/>
      <c r="O80" s="8"/>
      <c r="P80" s="175"/>
      <c r="Q80" s="175"/>
      <c r="R80" s="176" t="str">
        <f>IF(P80="","",T80*M80*LOOKUP(RIGHT($D$2,3),定数!$A$6:$A$13,定数!$B$6:$B$13))</f>
        <v/>
      </c>
      <c r="S80" s="176"/>
      <c r="T80" s="177"/>
      <c r="U80" s="17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row>
    <row r="81" spans="2:60" x14ac:dyDescent="0.2">
      <c r="B81" s="121">
        <v>73</v>
      </c>
      <c r="C81" s="174" t="str">
        <f t="shared" si="3"/>
        <v/>
      </c>
      <c r="D81" s="174"/>
      <c r="E81" s="121"/>
      <c r="F81" s="8"/>
      <c r="G81" s="121"/>
      <c r="H81" s="175"/>
      <c r="I81" s="175"/>
      <c r="J81" s="121">
        <f t="shared" si="2"/>
        <v>0</v>
      </c>
      <c r="K81" s="178"/>
      <c r="L81" s="179"/>
      <c r="M81" s="6" t="e">
        <f>IF(J81="","",(K81/J81)/LOOKUP(RIGHT($D$2,3),定数!$A$6:$A$13,定数!$B$6:$B$13))</f>
        <v>#DIV/0!</v>
      </c>
      <c r="N81" s="121"/>
      <c r="O81" s="8"/>
      <c r="P81" s="175"/>
      <c r="Q81" s="175"/>
      <c r="R81" s="176" t="str">
        <f>IF(P81="","",T81*M81*LOOKUP(RIGHT($D$2,3),定数!$A$6:$A$13,定数!$B$6:$B$13))</f>
        <v/>
      </c>
      <c r="S81" s="176"/>
      <c r="T81" s="177"/>
      <c r="U81" s="17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row>
    <row r="82" spans="2:60" x14ac:dyDescent="0.2">
      <c r="B82" s="121">
        <v>74</v>
      </c>
      <c r="C82" s="174" t="str">
        <f t="shared" si="3"/>
        <v/>
      </c>
      <c r="D82" s="174"/>
      <c r="E82" s="121"/>
      <c r="F82" s="8"/>
      <c r="G82" s="121"/>
      <c r="H82" s="175"/>
      <c r="I82" s="175"/>
      <c r="J82" s="121">
        <f t="shared" si="2"/>
        <v>0</v>
      </c>
      <c r="K82" s="178"/>
      <c r="L82" s="179"/>
      <c r="M82" s="6" t="e">
        <f>IF(J82="","",(K82/J82)/LOOKUP(RIGHT($D$2,3),定数!$A$6:$A$13,定数!$B$6:$B$13))</f>
        <v>#DIV/0!</v>
      </c>
      <c r="N82" s="121"/>
      <c r="O82" s="8"/>
      <c r="P82" s="175"/>
      <c r="Q82" s="175"/>
      <c r="R82" s="176" t="str">
        <f>IF(P82="","",T82*M82*LOOKUP(RIGHT($D$2,3),定数!$A$6:$A$13,定数!$B$6:$B$13))</f>
        <v/>
      </c>
      <c r="S82" s="176"/>
      <c r="T82" s="177"/>
      <c r="U82" s="17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row>
    <row r="83" spans="2:60" x14ac:dyDescent="0.2">
      <c r="B83" s="121">
        <v>75</v>
      </c>
      <c r="C83" s="174" t="str">
        <f t="shared" si="3"/>
        <v/>
      </c>
      <c r="D83" s="174"/>
      <c r="E83" s="121"/>
      <c r="F83" s="8"/>
      <c r="G83" s="121"/>
      <c r="H83" s="175"/>
      <c r="I83" s="175"/>
      <c r="J83" s="121">
        <f t="shared" si="2"/>
        <v>0</v>
      </c>
      <c r="K83" s="178"/>
      <c r="L83" s="179"/>
      <c r="M83" s="6" t="e">
        <f>IF(J83="","",(K83/J83)/LOOKUP(RIGHT($D$2,3),定数!$A$6:$A$13,定数!$B$6:$B$13))</f>
        <v>#DIV/0!</v>
      </c>
      <c r="N83" s="121"/>
      <c r="O83" s="8"/>
      <c r="P83" s="175"/>
      <c r="Q83" s="175"/>
      <c r="R83" s="176" t="str">
        <f>IF(P83="","",T83*M83*LOOKUP(RIGHT($D$2,3),定数!$A$6:$A$13,定数!$B$6:$B$13))</f>
        <v/>
      </c>
      <c r="S83" s="176"/>
      <c r="T83" s="177"/>
      <c r="U83" s="17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row>
    <row r="84" spans="2:60" x14ac:dyDescent="0.2">
      <c r="B84" s="121">
        <v>76</v>
      </c>
      <c r="C84" s="174" t="str">
        <f t="shared" si="3"/>
        <v/>
      </c>
      <c r="D84" s="174"/>
      <c r="E84" s="121"/>
      <c r="F84" s="8"/>
      <c r="G84" s="121"/>
      <c r="H84" s="175"/>
      <c r="I84" s="175"/>
      <c r="J84" s="121">
        <f t="shared" si="2"/>
        <v>0</v>
      </c>
      <c r="K84" s="178"/>
      <c r="L84" s="179"/>
      <c r="M84" s="6" t="e">
        <f>IF(J84="","",(K84/J84)/LOOKUP(RIGHT($D$2,3),定数!$A$6:$A$13,定数!$B$6:$B$13))</f>
        <v>#DIV/0!</v>
      </c>
      <c r="N84" s="121"/>
      <c r="O84" s="8"/>
      <c r="P84" s="175"/>
      <c r="Q84" s="175"/>
      <c r="R84" s="176" t="str">
        <f>IF(P84="","",T84*M84*LOOKUP(RIGHT($D$2,3),定数!$A$6:$A$13,定数!$B$6:$B$13))</f>
        <v/>
      </c>
      <c r="S84" s="176"/>
      <c r="T84" s="177"/>
      <c r="U84" s="17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row>
    <row r="85" spans="2:60" x14ac:dyDescent="0.2">
      <c r="B85" s="121">
        <v>77</v>
      </c>
      <c r="C85" s="174" t="str">
        <f t="shared" si="3"/>
        <v/>
      </c>
      <c r="D85" s="174"/>
      <c r="E85" s="121"/>
      <c r="F85" s="8"/>
      <c r="G85" s="121"/>
      <c r="H85" s="175"/>
      <c r="I85" s="175"/>
      <c r="J85" s="121">
        <f t="shared" si="2"/>
        <v>0</v>
      </c>
      <c r="K85" s="178"/>
      <c r="L85" s="179"/>
      <c r="M85" s="6" t="e">
        <f>IF(J85="","",(K85/J85)/LOOKUP(RIGHT($D$2,3),定数!$A$6:$A$13,定数!$B$6:$B$13))</f>
        <v>#DIV/0!</v>
      </c>
      <c r="N85" s="121"/>
      <c r="O85" s="8"/>
      <c r="P85" s="175"/>
      <c r="Q85" s="175"/>
      <c r="R85" s="176" t="str">
        <f>IF(P85="","",T85*M85*LOOKUP(RIGHT($D$2,3),定数!$A$6:$A$13,定数!$B$6:$B$13))</f>
        <v/>
      </c>
      <c r="S85" s="176"/>
      <c r="T85" s="177"/>
      <c r="U85" s="17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row>
    <row r="86" spans="2:60" x14ac:dyDescent="0.2">
      <c r="B86" s="121">
        <v>78</v>
      </c>
      <c r="C86" s="174" t="str">
        <f t="shared" si="3"/>
        <v/>
      </c>
      <c r="D86" s="174"/>
      <c r="E86" s="121"/>
      <c r="F86" s="8"/>
      <c r="G86" s="121"/>
      <c r="H86" s="175"/>
      <c r="I86" s="175"/>
      <c r="J86" s="121">
        <f t="shared" si="2"/>
        <v>0</v>
      </c>
      <c r="K86" s="178"/>
      <c r="L86" s="179"/>
      <c r="M86" s="6" t="e">
        <f>IF(J86="","",(K86/J86)/LOOKUP(RIGHT($D$2,3),定数!$A$6:$A$13,定数!$B$6:$B$13))</f>
        <v>#DIV/0!</v>
      </c>
      <c r="N86" s="121"/>
      <c r="O86" s="8"/>
      <c r="P86" s="175"/>
      <c r="Q86" s="175"/>
      <c r="R86" s="176" t="str">
        <f>IF(P86="","",T86*M86*LOOKUP(RIGHT($D$2,3),定数!$A$6:$A$13,定数!$B$6:$B$13))</f>
        <v/>
      </c>
      <c r="S86" s="176"/>
      <c r="T86" s="177"/>
      <c r="U86" s="17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row>
    <row r="87" spans="2:60" x14ac:dyDescent="0.2">
      <c r="B87" s="121">
        <v>79</v>
      </c>
      <c r="C87" s="174" t="str">
        <f t="shared" si="3"/>
        <v/>
      </c>
      <c r="D87" s="174"/>
      <c r="E87" s="121"/>
      <c r="F87" s="8"/>
      <c r="G87" s="121"/>
      <c r="H87" s="175"/>
      <c r="I87" s="175"/>
      <c r="J87" s="121">
        <f t="shared" si="2"/>
        <v>0</v>
      </c>
      <c r="K87" s="178"/>
      <c r="L87" s="179"/>
      <c r="M87" s="6" t="e">
        <f>IF(J87="","",(K87/J87)/LOOKUP(RIGHT($D$2,3),定数!$A$6:$A$13,定数!$B$6:$B$13))</f>
        <v>#DIV/0!</v>
      </c>
      <c r="N87" s="121"/>
      <c r="O87" s="8"/>
      <c r="P87" s="175"/>
      <c r="Q87" s="175"/>
      <c r="R87" s="176" t="str">
        <f>IF(P87="","",T87*M87*LOOKUP(RIGHT($D$2,3),定数!$A$6:$A$13,定数!$B$6:$B$13))</f>
        <v/>
      </c>
      <c r="S87" s="176"/>
      <c r="T87" s="177"/>
      <c r="U87" s="17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row>
    <row r="88" spans="2:60" x14ac:dyDescent="0.2">
      <c r="B88" s="121">
        <v>80</v>
      </c>
      <c r="C88" s="174" t="str">
        <f t="shared" si="3"/>
        <v/>
      </c>
      <c r="D88" s="174"/>
      <c r="E88" s="121"/>
      <c r="F88" s="8"/>
      <c r="G88" s="121"/>
      <c r="H88" s="175"/>
      <c r="I88" s="175"/>
      <c r="J88" s="121">
        <f t="shared" si="2"/>
        <v>0</v>
      </c>
      <c r="K88" s="178"/>
      <c r="L88" s="179"/>
      <c r="M88" s="6" t="e">
        <f>IF(J88="","",(K88/J88)/LOOKUP(RIGHT($D$2,3),定数!$A$6:$A$13,定数!$B$6:$B$13))</f>
        <v>#DIV/0!</v>
      </c>
      <c r="N88" s="121"/>
      <c r="O88" s="8"/>
      <c r="P88" s="175"/>
      <c r="Q88" s="175"/>
      <c r="R88" s="176" t="str">
        <f>IF(P88="","",T88*M88*LOOKUP(RIGHT($D$2,3),定数!$A$6:$A$13,定数!$B$6:$B$13))</f>
        <v/>
      </c>
      <c r="S88" s="176"/>
      <c r="T88" s="177"/>
      <c r="U88" s="177"/>
      <c r="V88" s="67"/>
      <c r="W88" s="67"/>
      <c r="X88" s="70"/>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row>
    <row r="89" spans="2:60" x14ac:dyDescent="0.2">
      <c r="B89" s="121">
        <v>81</v>
      </c>
      <c r="C89" s="174" t="str">
        <f t="shared" si="3"/>
        <v/>
      </c>
      <c r="D89" s="174"/>
      <c r="E89" s="121"/>
      <c r="F89" s="8"/>
      <c r="G89" s="121"/>
      <c r="H89" s="175"/>
      <c r="I89" s="175"/>
      <c r="J89" s="121">
        <f t="shared" si="2"/>
        <v>0</v>
      </c>
      <c r="K89" s="178"/>
      <c r="L89" s="179"/>
      <c r="M89" s="6" t="e">
        <f>IF(J89="","",(K89/J89)/LOOKUP(RIGHT($D$2,3),定数!$A$6:$A$13,定数!$B$6:$B$13))</f>
        <v>#DIV/0!</v>
      </c>
      <c r="N89" s="121"/>
      <c r="O89" s="8"/>
      <c r="P89" s="175"/>
      <c r="Q89" s="175"/>
      <c r="R89" s="176" t="str">
        <f>IF(P89="","",T89*M89*LOOKUP(RIGHT($D$2,3),定数!$A$6:$A$13,定数!$B$6:$B$13))</f>
        <v/>
      </c>
      <c r="S89" s="176"/>
      <c r="T89" s="177"/>
      <c r="U89" s="17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row>
    <row r="90" spans="2:60" x14ac:dyDescent="0.2">
      <c r="B90" s="121">
        <v>82</v>
      </c>
      <c r="C90" s="174" t="str">
        <f t="shared" si="3"/>
        <v/>
      </c>
      <c r="D90" s="174"/>
      <c r="E90" s="121"/>
      <c r="F90" s="8"/>
      <c r="G90" s="121"/>
      <c r="H90" s="175"/>
      <c r="I90" s="175"/>
      <c r="J90" s="121">
        <f t="shared" si="2"/>
        <v>0</v>
      </c>
      <c r="K90" s="178"/>
      <c r="L90" s="179"/>
      <c r="M90" s="6" t="e">
        <f>IF(J90="","",(K90/J90)/LOOKUP(RIGHT($D$2,3),定数!$A$6:$A$13,定数!$B$6:$B$13))</f>
        <v>#DIV/0!</v>
      </c>
      <c r="N90" s="121"/>
      <c r="O90" s="8"/>
      <c r="P90" s="175"/>
      <c r="Q90" s="175"/>
      <c r="R90" s="176" t="str">
        <f>IF(P90="","",T90*M90*LOOKUP(RIGHT($D$2,3),定数!$A$6:$A$13,定数!$B$6:$B$13))</f>
        <v/>
      </c>
      <c r="S90" s="176"/>
      <c r="T90" s="177"/>
      <c r="U90" s="17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row>
    <row r="91" spans="2:60" x14ac:dyDescent="0.2">
      <c r="B91" s="121">
        <v>83</v>
      </c>
      <c r="C91" s="174" t="str">
        <f t="shared" si="3"/>
        <v/>
      </c>
      <c r="D91" s="174"/>
      <c r="E91" s="121"/>
      <c r="F91" s="8"/>
      <c r="G91" s="121"/>
      <c r="H91" s="175"/>
      <c r="I91" s="175"/>
      <c r="J91" s="121">
        <f t="shared" si="2"/>
        <v>0</v>
      </c>
      <c r="K91" s="178"/>
      <c r="L91" s="179"/>
      <c r="M91" s="6" t="e">
        <f>IF(J91="","",(K91/J91)/LOOKUP(RIGHT($D$2,3),定数!$A$6:$A$13,定数!$B$6:$B$13))</f>
        <v>#DIV/0!</v>
      </c>
      <c r="N91" s="121"/>
      <c r="O91" s="8"/>
      <c r="P91" s="175"/>
      <c r="Q91" s="175"/>
      <c r="R91" s="176" t="str">
        <f>IF(P91="","",T91*M91*LOOKUP(RIGHT($D$2,3),定数!$A$6:$A$13,定数!$B$6:$B$13))</f>
        <v/>
      </c>
      <c r="S91" s="176"/>
      <c r="T91" s="177"/>
      <c r="U91" s="17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row>
    <row r="92" spans="2:60" x14ac:dyDescent="0.2">
      <c r="B92" s="121">
        <v>84</v>
      </c>
      <c r="C92" s="174" t="str">
        <f t="shared" si="3"/>
        <v/>
      </c>
      <c r="D92" s="174"/>
      <c r="E92" s="121"/>
      <c r="F92" s="8"/>
      <c r="G92" s="121"/>
      <c r="H92" s="175"/>
      <c r="I92" s="175"/>
      <c r="J92" s="121">
        <f t="shared" si="2"/>
        <v>0</v>
      </c>
      <c r="K92" s="178"/>
      <c r="L92" s="179"/>
      <c r="M92" s="6" t="e">
        <f>IF(J92="","",(K92/J92)/LOOKUP(RIGHT($D$2,3),定数!$A$6:$A$13,定数!$B$6:$B$13))</f>
        <v>#DIV/0!</v>
      </c>
      <c r="N92" s="121"/>
      <c r="O92" s="8"/>
      <c r="P92" s="175"/>
      <c r="Q92" s="175"/>
      <c r="R92" s="176" t="str">
        <f>IF(P92="","",T92*M92*LOOKUP(RIGHT($D$2,3),定数!$A$6:$A$13,定数!$B$6:$B$13))</f>
        <v/>
      </c>
      <c r="S92" s="176"/>
      <c r="T92" s="177"/>
      <c r="U92" s="177"/>
      <c r="V92" s="67"/>
      <c r="W92" s="67"/>
      <c r="X92" s="69"/>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row>
    <row r="93" spans="2:60" x14ac:dyDescent="0.2">
      <c r="B93" s="121">
        <v>85</v>
      </c>
      <c r="C93" s="174" t="str">
        <f t="shared" si="3"/>
        <v/>
      </c>
      <c r="D93" s="174"/>
      <c r="E93" s="121"/>
      <c r="F93" s="8"/>
      <c r="G93" s="121"/>
      <c r="H93" s="175"/>
      <c r="I93" s="175"/>
      <c r="J93" s="121">
        <f t="shared" si="2"/>
        <v>0</v>
      </c>
      <c r="K93" s="178"/>
      <c r="L93" s="179"/>
      <c r="M93" s="6" t="e">
        <f>IF(J93="","",(K93/J93)/LOOKUP(RIGHT($D$2,3),定数!$A$6:$A$13,定数!$B$6:$B$13))</f>
        <v>#DIV/0!</v>
      </c>
      <c r="N93" s="121"/>
      <c r="O93" s="8"/>
      <c r="P93" s="175"/>
      <c r="Q93" s="175"/>
      <c r="R93" s="176" t="str">
        <f>IF(P93="","",T93*M93*LOOKUP(RIGHT($D$2,3),定数!$A$6:$A$13,定数!$B$6:$B$13))</f>
        <v/>
      </c>
      <c r="S93" s="176"/>
      <c r="T93" s="177"/>
      <c r="U93" s="17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row>
    <row r="94" spans="2:60" x14ac:dyDescent="0.2">
      <c r="B94" s="121">
        <v>86</v>
      </c>
      <c r="C94" s="174" t="str">
        <f t="shared" si="3"/>
        <v/>
      </c>
      <c r="D94" s="174"/>
      <c r="E94" s="121"/>
      <c r="F94" s="8"/>
      <c r="G94" s="121"/>
      <c r="H94" s="175"/>
      <c r="I94" s="175"/>
      <c r="J94" s="121">
        <f t="shared" si="2"/>
        <v>0</v>
      </c>
      <c r="K94" s="178"/>
      <c r="L94" s="179"/>
      <c r="M94" s="6" t="e">
        <f>IF(J94="","",(K94/J94)/LOOKUP(RIGHT($D$2,3),定数!$A$6:$A$13,定数!$B$6:$B$13))</f>
        <v>#DIV/0!</v>
      </c>
      <c r="N94" s="121"/>
      <c r="O94" s="8"/>
      <c r="P94" s="175"/>
      <c r="Q94" s="175"/>
      <c r="R94" s="176" t="str">
        <f>IF(P94="","",T94*M94*LOOKUP(RIGHT($D$2,3),定数!$A$6:$A$13,定数!$B$6:$B$13))</f>
        <v/>
      </c>
      <c r="S94" s="176"/>
      <c r="T94" s="177"/>
      <c r="U94" s="17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row>
    <row r="95" spans="2:60" x14ac:dyDescent="0.2">
      <c r="B95" s="121">
        <v>87</v>
      </c>
      <c r="C95" s="174" t="str">
        <f t="shared" si="3"/>
        <v/>
      </c>
      <c r="D95" s="174"/>
      <c r="E95" s="121"/>
      <c r="F95" s="8"/>
      <c r="G95" s="121"/>
      <c r="H95" s="175"/>
      <c r="I95" s="175"/>
      <c r="J95" s="121">
        <f t="shared" si="2"/>
        <v>0</v>
      </c>
      <c r="K95" s="178"/>
      <c r="L95" s="179"/>
      <c r="M95" s="6" t="e">
        <f>IF(J95="","",(K95/J95)/LOOKUP(RIGHT($D$2,3),定数!$A$6:$A$13,定数!$B$6:$B$13))</f>
        <v>#DIV/0!</v>
      </c>
      <c r="N95" s="121"/>
      <c r="O95" s="8"/>
      <c r="P95" s="175"/>
      <c r="Q95" s="175"/>
      <c r="R95" s="176" t="str">
        <f>IF(P95="","",T95*M95*LOOKUP(RIGHT($D$2,3),定数!$A$6:$A$13,定数!$B$6:$B$13))</f>
        <v/>
      </c>
      <c r="S95" s="176"/>
      <c r="T95" s="177"/>
      <c r="U95" s="17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row>
    <row r="96" spans="2:60" x14ac:dyDescent="0.2">
      <c r="B96" s="121">
        <v>88</v>
      </c>
      <c r="C96" s="174" t="str">
        <f t="shared" si="3"/>
        <v/>
      </c>
      <c r="D96" s="174"/>
      <c r="E96" s="121"/>
      <c r="F96" s="8"/>
      <c r="G96" s="121"/>
      <c r="H96" s="175"/>
      <c r="I96" s="175"/>
      <c r="J96" s="121">
        <f t="shared" si="2"/>
        <v>0</v>
      </c>
      <c r="K96" s="178"/>
      <c r="L96" s="179"/>
      <c r="M96" s="6" t="e">
        <f>IF(J96="","",(K96/J96)/LOOKUP(RIGHT($D$2,3),定数!$A$6:$A$13,定数!$B$6:$B$13))</f>
        <v>#DIV/0!</v>
      </c>
      <c r="N96" s="121"/>
      <c r="O96" s="8"/>
      <c r="P96" s="175"/>
      <c r="Q96" s="175"/>
      <c r="R96" s="176" t="str">
        <f>IF(P96="","",T96*M96*LOOKUP(RIGHT($D$2,3),定数!$A$6:$A$13,定数!$B$6:$B$13))</f>
        <v/>
      </c>
      <c r="S96" s="176"/>
      <c r="T96" s="177"/>
      <c r="U96" s="17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row>
    <row r="97" spans="2:60" x14ac:dyDescent="0.2">
      <c r="B97" s="121">
        <v>89</v>
      </c>
      <c r="C97" s="174" t="str">
        <f t="shared" si="3"/>
        <v/>
      </c>
      <c r="D97" s="174"/>
      <c r="E97" s="121"/>
      <c r="F97" s="8"/>
      <c r="G97" s="121"/>
      <c r="H97" s="175"/>
      <c r="I97" s="175"/>
      <c r="J97" s="121">
        <f t="shared" si="2"/>
        <v>0</v>
      </c>
      <c r="K97" s="178"/>
      <c r="L97" s="179"/>
      <c r="M97" s="6" t="e">
        <f>IF(J97="","",(K97/J97)/LOOKUP(RIGHT($D$2,3),定数!$A$6:$A$13,定数!$B$6:$B$13))</f>
        <v>#DIV/0!</v>
      </c>
      <c r="N97" s="121"/>
      <c r="O97" s="8"/>
      <c r="P97" s="175"/>
      <c r="Q97" s="175"/>
      <c r="R97" s="176" t="str">
        <f>IF(P97="","",T97*M97*LOOKUP(RIGHT($D$2,3),定数!$A$6:$A$13,定数!$B$6:$B$13))</f>
        <v/>
      </c>
      <c r="S97" s="176"/>
      <c r="T97" s="177"/>
      <c r="U97" s="17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row>
    <row r="98" spans="2:60" x14ac:dyDescent="0.2">
      <c r="B98" s="121">
        <v>90</v>
      </c>
      <c r="C98" s="174" t="str">
        <f t="shared" si="3"/>
        <v/>
      </c>
      <c r="D98" s="174"/>
      <c r="E98" s="121"/>
      <c r="F98" s="8"/>
      <c r="G98" s="121"/>
      <c r="H98" s="175"/>
      <c r="I98" s="175"/>
      <c r="J98" s="121">
        <f t="shared" si="2"/>
        <v>0</v>
      </c>
      <c r="K98" s="178"/>
      <c r="L98" s="179"/>
      <c r="M98" s="6" t="e">
        <f>IF(J98="","",(K98/J98)/LOOKUP(RIGHT($D$2,3),定数!$A$6:$A$13,定数!$B$6:$B$13))</f>
        <v>#DIV/0!</v>
      </c>
      <c r="N98" s="121"/>
      <c r="O98" s="8"/>
      <c r="P98" s="175"/>
      <c r="Q98" s="175"/>
      <c r="R98" s="176" t="str">
        <f>IF(P98="","",T98*M98*LOOKUP(RIGHT($D$2,3),定数!$A$6:$A$13,定数!$B$6:$B$13))</f>
        <v/>
      </c>
      <c r="S98" s="176"/>
      <c r="T98" s="177"/>
      <c r="U98" s="17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row>
    <row r="99" spans="2:60" x14ac:dyDescent="0.2">
      <c r="B99" s="121">
        <v>91</v>
      </c>
      <c r="C99" s="174" t="str">
        <f t="shared" si="3"/>
        <v/>
      </c>
      <c r="D99" s="174"/>
      <c r="E99" s="121"/>
      <c r="F99" s="8"/>
      <c r="G99" s="121"/>
      <c r="H99" s="175"/>
      <c r="I99" s="175"/>
      <c r="J99" s="121">
        <f t="shared" si="2"/>
        <v>0</v>
      </c>
      <c r="K99" s="178"/>
      <c r="L99" s="179"/>
      <c r="M99" s="6" t="e">
        <f>IF(J99="","",(K99/J99)/LOOKUP(RIGHT($D$2,3),定数!$A$6:$A$13,定数!$B$6:$B$13))</f>
        <v>#DIV/0!</v>
      </c>
      <c r="N99" s="121"/>
      <c r="O99" s="8"/>
      <c r="P99" s="175"/>
      <c r="Q99" s="175"/>
      <c r="R99" s="176" t="str">
        <f>IF(P99="","",T99*M99*LOOKUP(RIGHT($D$2,3),定数!$A$6:$A$13,定数!$B$6:$B$13))</f>
        <v/>
      </c>
      <c r="S99" s="176"/>
      <c r="T99" s="177"/>
      <c r="U99" s="17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row>
    <row r="100" spans="2:60" x14ac:dyDescent="0.2">
      <c r="B100" s="121">
        <v>92</v>
      </c>
      <c r="C100" s="174" t="str">
        <f t="shared" si="3"/>
        <v/>
      </c>
      <c r="D100" s="174"/>
      <c r="E100" s="121"/>
      <c r="F100" s="8"/>
      <c r="G100" s="121"/>
      <c r="H100" s="175"/>
      <c r="I100" s="175"/>
      <c r="J100" s="121">
        <f t="shared" si="2"/>
        <v>0</v>
      </c>
      <c r="K100" s="178"/>
      <c r="L100" s="179"/>
      <c r="M100" s="6" t="e">
        <f>IF(J100="","",(K100/J100)/LOOKUP(RIGHT($D$2,3),定数!$A$6:$A$13,定数!$B$6:$B$13))</f>
        <v>#DIV/0!</v>
      </c>
      <c r="N100" s="121"/>
      <c r="O100" s="8"/>
      <c r="P100" s="175"/>
      <c r="Q100" s="175"/>
      <c r="R100" s="176" t="str">
        <f>IF(P100="","",T100*M100*LOOKUP(RIGHT($D$2,3),定数!$A$6:$A$13,定数!$B$6:$B$13))</f>
        <v/>
      </c>
      <c r="S100" s="176"/>
      <c r="T100" s="177"/>
      <c r="U100" s="17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row>
    <row r="101" spans="2:60" x14ac:dyDescent="0.2">
      <c r="B101" s="121">
        <v>93</v>
      </c>
      <c r="C101" s="174" t="str">
        <f t="shared" si="3"/>
        <v/>
      </c>
      <c r="D101" s="174"/>
      <c r="E101" s="121"/>
      <c r="F101" s="8"/>
      <c r="G101" s="121"/>
      <c r="H101" s="175"/>
      <c r="I101" s="175"/>
      <c r="J101" s="121">
        <f t="shared" si="2"/>
        <v>0</v>
      </c>
      <c r="K101" s="178"/>
      <c r="L101" s="179"/>
      <c r="M101" s="6" t="e">
        <f>IF(J101="","",(K101/J101)/LOOKUP(RIGHT($D$2,3),定数!$A$6:$A$13,定数!$B$6:$B$13))</f>
        <v>#DIV/0!</v>
      </c>
      <c r="N101" s="121"/>
      <c r="O101" s="8"/>
      <c r="P101" s="175"/>
      <c r="Q101" s="175"/>
      <c r="R101" s="176" t="str">
        <f>IF(P101="","",T101*M101*LOOKUP(RIGHT($D$2,3),定数!$A$6:$A$13,定数!$B$6:$B$13))</f>
        <v/>
      </c>
      <c r="S101" s="176"/>
      <c r="T101" s="177"/>
      <c r="U101" s="17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row>
    <row r="102" spans="2:60" x14ac:dyDescent="0.2">
      <c r="B102" s="121">
        <v>94</v>
      </c>
      <c r="C102" s="174" t="str">
        <f t="shared" si="3"/>
        <v/>
      </c>
      <c r="D102" s="174"/>
      <c r="E102" s="121"/>
      <c r="F102" s="8"/>
      <c r="G102" s="121"/>
      <c r="H102" s="175"/>
      <c r="I102" s="175"/>
      <c r="J102" s="121">
        <f t="shared" si="2"/>
        <v>0</v>
      </c>
      <c r="K102" s="178"/>
      <c r="L102" s="179"/>
      <c r="M102" s="6" t="e">
        <f>IF(J102="","",(K102/J102)/LOOKUP(RIGHT($D$2,3),定数!$A$6:$A$13,定数!$B$6:$B$13))</f>
        <v>#DIV/0!</v>
      </c>
      <c r="N102" s="121"/>
      <c r="O102" s="8"/>
      <c r="P102" s="175"/>
      <c r="Q102" s="175"/>
      <c r="R102" s="176" t="str">
        <f>IF(P102="","",T102*M102*LOOKUP(RIGHT($D$2,3),定数!$A$6:$A$13,定数!$B$6:$B$13))</f>
        <v/>
      </c>
      <c r="S102" s="176"/>
      <c r="T102" s="177"/>
      <c r="U102" s="17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row>
    <row r="103" spans="2:60" x14ac:dyDescent="0.2">
      <c r="B103" s="121">
        <v>95</v>
      </c>
      <c r="C103" s="174" t="str">
        <f t="shared" si="3"/>
        <v/>
      </c>
      <c r="D103" s="174"/>
      <c r="E103" s="121"/>
      <c r="F103" s="8"/>
      <c r="G103" s="121"/>
      <c r="H103" s="175"/>
      <c r="I103" s="175"/>
      <c r="J103" s="121">
        <f t="shared" si="2"/>
        <v>0</v>
      </c>
      <c r="K103" s="178"/>
      <c r="L103" s="179"/>
      <c r="M103" s="6" t="e">
        <f>IF(J103="","",(K103/J103)/LOOKUP(RIGHT($D$2,3),定数!$A$6:$A$13,定数!$B$6:$B$13))</f>
        <v>#DIV/0!</v>
      </c>
      <c r="N103" s="121"/>
      <c r="O103" s="8"/>
      <c r="P103" s="175"/>
      <c r="Q103" s="175"/>
      <c r="R103" s="176" t="str">
        <f>IF(P103="","",T103*M103*LOOKUP(RIGHT($D$2,3),定数!$A$6:$A$13,定数!$B$6:$B$13))</f>
        <v/>
      </c>
      <c r="S103" s="176"/>
      <c r="T103" s="177"/>
      <c r="U103" s="17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row>
    <row r="104" spans="2:60" x14ac:dyDescent="0.2">
      <c r="B104" s="121">
        <v>96</v>
      </c>
      <c r="C104" s="174" t="str">
        <f t="shared" si="3"/>
        <v/>
      </c>
      <c r="D104" s="174"/>
      <c r="E104" s="121"/>
      <c r="F104" s="8"/>
      <c r="G104" s="121"/>
      <c r="H104" s="175"/>
      <c r="I104" s="175"/>
      <c r="J104" s="121">
        <f t="shared" si="2"/>
        <v>0</v>
      </c>
      <c r="K104" s="178"/>
      <c r="L104" s="179"/>
      <c r="M104" s="6" t="e">
        <f>IF(J104="","",(K104/J104)/LOOKUP(RIGHT($D$2,3),定数!$A$6:$A$13,定数!$B$6:$B$13))</f>
        <v>#DIV/0!</v>
      </c>
      <c r="N104" s="121"/>
      <c r="O104" s="8"/>
      <c r="P104" s="175"/>
      <c r="Q104" s="175"/>
      <c r="R104" s="176" t="str">
        <f>IF(P104="","",T104*M104*LOOKUP(RIGHT($D$2,3),定数!$A$6:$A$13,定数!$B$6:$B$13))</f>
        <v/>
      </c>
      <c r="S104" s="176"/>
      <c r="T104" s="177"/>
      <c r="U104" s="17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row>
    <row r="105" spans="2:60" x14ac:dyDescent="0.2">
      <c r="B105" s="121">
        <v>97</v>
      </c>
      <c r="C105" s="174" t="str">
        <f t="shared" si="3"/>
        <v/>
      </c>
      <c r="D105" s="174"/>
      <c r="E105" s="121"/>
      <c r="F105" s="8"/>
      <c r="G105" s="121"/>
      <c r="H105" s="175"/>
      <c r="I105" s="175"/>
      <c r="J105" s="121">
        <f t="shared" si="2"/>
        <v>0</v>
      </c>
      <c r="K105" s="178"/>
      <c r="L105" s="179"/>
      <c r="M105" s="6" t="e">
        <f>IF(J105="","",(K105/J105)/LOOKUP(RIGHT($D$2,3),定数!$A$6:$A$13,定数!$B$6:$B$13))</f>
        <v>#DIV/0!</v>
      </c>
      <c r="N105" s="121"/>
      <c r="O105" s="8"/>
      <c r="P105" s="175"/>
      <c r="Q105" s="175"/>
      <c r="R105" s="176" t="str">
        <f>IF(P105="","",T105*M105*LOOKUP(RIGHT($D$2,3),定数!$A$6:$A$13,定数!$B$6:$B$13))</f>
        <v/>
      </c>
      <c r="S105" s="176"/>
      <c r="T105" s="177"/>
      <c r="U105" s="17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row>
    <row r="106" spans="2:60" x14ac:dyDescent="0.2">
      <c r="B106" s="121">
        <v>98</v>
      </c>
      <c r="C106" s="174" t="str">
        <f t="shared" si="3"/>
        <v/>
      </c>
      <c r="D106" s="174"/>
      <c r="E106" s="121"/>
      <c r="F106" s="8"/>
      <c r="G106" s="121"/>
      <c r="H106" s="175"/>
      <c r="I106" s="175"/>
      <c r="J106" s="121">
        <f t="shared" si="2"/>
        <v>0</v>
      </c>
      <c r="K106" s="178"/>
      <c r="L106" s="179"/>
      <c r="M106" s="6" t="e">
        <f>IF(J106="","",(K106/J106)/LOOKUP(RIGHT($D$2,3),定数!$A$6:$A$13,定数!$B$6:$B$13))</f>
        <v>#DIV/0!</v>
      </c>
      <c r="N106" s="121"/>
      <c r="O106" s="8"/>
      <c r="P106" s="175"/>
      <c r="Q106" s="175"/>
      <c r="R106" s="176" t="str">
        <f>IF(P106="","",T106*M106*LOOKUP(RIGHT($D$2,3),定数!$A$6:$A$13,定数!$B$6:$B$13))</f>
        <v/>
      </c>
      <c r="S106" s="176"/>
      <c r="T106" s="177"/>
      <c r="U106" s="17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row>
    <row r="107" spans="2:60" x14ac:dyDescent="0.2">
      <c r="B107" s="121">
        <v>99</v>
      </c>
      <c r="C107" s="174" t="str">
        <f t="shared" si="3"/>
        <v/>
      </c>
      <c r="D107" s="174"/>
      <c r="E107" s="121"/>
      <c r="F107" s="8"/>
      <c r="G107" s="121"/>
      <c r="H107" s="175"/>
      <c r="I107" s="175"/>
      <c r="J107" s="121">
        <f t="shared" si="2"/>
        <v>0</v>
      </c>
      <c r="K107" s="178"/>
      <c r="L107" s="179"/>
      <c r="M107" s="6" t="e">
        <f>IF(J107="","",(K107/J107)/LOOKUP(RIGHT($D$2,3),定数!$A$6:$A$13,定数!$B$6:$B$13))</f>
        <v>#DIV/0!</v>
      </c>
      <c r="N107" s="121"/>
      <c r="O107" s="8"/>
      <c r="P107" s="175"/>
      <c r="Q107" s="175"/>
      <c r="R107" s="176" t="str">
        <f>IF(P107="","",T107*M107*LOOKUP(RIGHT($D$2,3),定数!$A$6:$A$13,定数!$B$6:$B$13))</f>
        <v/>
      </c>
      <c r="S107" s="176"/>
      <c r="T107" s="177"/>
      <c r="U107" s="17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row>
    <row r="108" spans="2:60" x14ac:dyDescent="0.2">
      <c r="B108" s="121">
        <v>100</v>
      </c>
      <c r="C108" s="174" t="str">
        <f t="shared" si="3"/>
        <v/>
      </c>
      <c r="D108" s="174"/>
      <c r="E108" s="121"/>
      <c r="F108" s="8"/>
      <c r="G108" s="121"/>
      <c r="H108" s="175"/>
      <c r="I108" s="175"/>
      <c r="J108" s="121">
        <f t="shared" si="2"/>
        <v>0</v>
      </c>
      <c r="K108" s="178"/>
      <c r="L108" s="179"/>
      <c r="M108" s="6" t="e">
        <f>IF(J108="","",(K108/J108)/LOOKUP(RIGHT($D$2,3),定数!$A$6:$A$13,定数!$B$6:$B$13))</f>
        <v>#DIV/0!</v>
      </c>
      <c r="N108" s="121"/>
      <c r="O108" s="8"/>
      <c r="P108" s="175"/>
      <c r="Q108" s="175"/>
      <c r="R108" s="176" t="str">
        <f>IF(P108="","",T108*M108*LOOKUP(RIGHT($D$2,3),定数!$A$6:$A$13,定数!$B$6:$B$13))</f>
        <v/>
      </c>
      <c r="S108" s="176"/>
      <c r="T108" s="177"/>
      <c r="U108" s="17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row>
    <row r="109" spans="2:60" x14ac:dyDescent="0.2">
      <c r="B109" s="121">
        <v>101</v>
      </c>
      <c r="C109" s="174" t="str">
        <f t="shared" si="3"/>
        <v/>
      </c>
      <c r="D109" s="174"/>
      <c r="E109" s="121"/>
      <c r="F109" s="8"/>
      <c r="G109" s="121"/>
      <c r="H109" s="175"/>
      <c r="I109" s="175"/>
      <c r="J109" s="121">
        <f t="shared" si="2"/>
        <v>0</v>
      </c>
      <c r="K109" s="178"/>
      <c r="L109" s="179"/>
      <c r="M109" s="6" t="e">
        <f>IF(J109="","",(K109/J109)/LOOKUP(RIGHT($D$2,3),定数!$A$6:$A$13,定数!$B$6:$B$13))</f>
        <v>#DIV/0!</v>
      </c>
      <c r="N109" s="121"/>
      <c r="O109" s="8"/>
      <c r="P109" s="175"/>
      <c r="Q109" s="175"/>
      <c r="R109" s="176" t="str">
        <f>IF(P109="","",T109*M109*LOOKUP(RIGHT($D$2,3),定数!$A$6:$A$13,定数!$B$6:$B$13))</f>
        <v/>
      </c>
      <c r="S109" s="176"/>
      <c r="T109" s="177"/>
      <c r="U109" s="177"/>
      <c r="V109" s="68"/>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row>
    <row r="110" spans="2:60" x14ac:dyDescent="0.2">
      <c r="B110" s="121">
        <v>102</v>
      </c>
      <c r="C110" s="174" t="str">
        <f t="shared" si="3"/>
        <v/>
      </c>
      <c r="D110" s="174"/>
      <c r="E110" s="121"/>
      <c r="F110" s="8"/>
      <c r="G110" s="121"/>
      <c r="H110" s="175"/>
      <c r="I110" s="175"/>
      <c r="J110" s="121">
        <f t="shared" si="2"/>
        <v>0</v>
      </c>
      <c r="K110" s="178"/>
      <c r="L110" s="179"/>
      <c r="M110" s="6" t="e">
        <f>IF(J110="","",(K110/J110)/LOOKUP(RIGHT($D$2,3),定数!$A$6:$A$13,定数!$B$6:$B$13))</f>
        <v>#DIV/0!</v>
      </c>
      <c r="N110" s="121"/>
      <c r="O110" s="8"/>
      <c r="P110" s="175"/>
      <c r="Q110" s="175"/>
      <c r="R110" s="176" t="str">
        <f>IF(P110="","",T110*M110*LOOKUP(RIGHT($D$2,3),定数!$A$6:$A$13,定数!$B$6:$B$13))</f>
        <v/>
      </c>
      <c r="S110" s="176"/>
      <c r="T110" s="177"/>
      <c r="U110" s="177"/>
      <c r="V110" s="68"/>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row>
    <row r="111" spans="2:60" x14ac:dyDescent="0.2">
      <c r="B111" s="121">
        <v>103</v>
      </c>
      <c r="C111" s="174" t="str">
        <f t="shared" si="3"/>
        <v/>
      </c>
      <c r="D111" s="174"/>
      <c r="E111" s="121"/>
      <c r="F111" s="8"/>
      <c r="G111" s="121"/>
      <c r="H111" s="175"/>
      <c r="I111" s="175"/>
      <c r="J111" s="121">
        <f t="shared" si="2"/>
        <v>0</v>
      </c>
      <c r="K111" s="178"/>
      <c r="L111" s="179"/>
      <c r="M111" s="6" t="e">
        <f>IF(J111="","",(K111/J111)/LOOKUP(RIGHT($D$2,3),定数!$A$6:$A$13,定数!$B$6:$B$13))</f>
        <v>#DIV/0!</v>
      </c>
      <c r="N111" s="121"/>
      <c r="O111" s="8"/>
      <c r="P111" s="175"/>
      <c r="Q111" s="175"/>
      <c r="R111" s="176" t="str">
        <f>IF(P111="","",T111*M111*LOOKUP(RIGHT($D$2,3),定数!$A$6:$A$13,定数!$B$6:$B$13))</f>
        <v/>
      </c>
      <c r="S111" s="176"/>
      <c r="T111" s="177"/>
      <c r="U111" s="177"/>
      <c r="V111" s="68"/>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row>
    <row r="112" spans="2:60" x14ac:dyDescent="0.2">
      <c r="B112" s="121">
        <v>104</v>
      </c>
      <c r="C112" s="174" t="str">
        <f t="shared" si="3"/>
        <v/>
      </c>
      <c r="D112" s="174"/>
      <c r="E112" s="121"/>
      <c r="F112" s="8"/>
      <c r="G112" s="121"/>
      <c r="H112" s="175"/>
      <c r="I112" s="175"/>
      <c r="J112" s="121">
        <f t="shared" si="2"/>
        <v>0</v>
      </c>
      <c r="K112" s="178"/>
      <c r="L112" s="179"/>
      <c r="M112" s="6" t="e">
        <f>IF(J112="","",(K112/J112)/LOOKUP(RIGHT($D$2,3),定数!$A$6:$A$13,定数!$B$6:$B$13))</f>
        <v>#DIV/0!</v>
      </c>
      <c r="N112" s="121"/>
      <c r="O112" s="8"/>
      <c r="P112" s="175"/>
      <c r="Q112" s="175"/>
      <c r="R112" s="176" t="str">
        <f>IF(P112="","",T112*M112*LOOKUP(RIGHT($D$2,3),定数!$A$6:$A$13,定数!$B$6:$B$13))</f>
        <v/>
      </c>
      <c r="S112" s="176"/>
      <c r="T112" s="177"/>
      <c r="U112" s="177"/>
      <c r="V112" s="68"/>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row>
    <row r="113" spans="2:60" x14ac:dyDescent="0.2">
      <c r="B113" s="121">
        <v>105</v>
      </c>
      <c r="C113" s="174" t="str">
        <f t="shared" si="3"/>
        <v/>
      </c>
      <c r="D113" s="174"/>
      <c r="E113" s="121"/>
      <c r="F113" s="8"/>
      <c r="G113" s="121"/>
      <c r="H113" s="175"/>
      <c r="I113" s="175"/>
      <c r="J113" s="121">
        <f t="shared" si="2"/>
        <v>0</v>
      </c>
      <c r="K113" s="178"/>
      <c r="L113" s="179"/>
      <c r="M113" s="6" t="e">
        <f>IF(J113="","",(K113/J113)/LOOKUP(RIGHT($D$2,3),定数!$A$6:$A$13,定数!$B$6:$B$13))</f>
        <v>#DIV/0!</v>
      </c>
      <c r="N113" s="121"/>
      <c r="O113" s="8"/>
      <c r="P113" s="175"/>
      <c r="Q113" s="175"/>
      <c r="R113" s="176" t="str">
        <f>IF(P113="","",T113*M113*LOOKUP(RIGHT($D$2,3),定数!$A$6:$A$13,定数!$B$6:$B$13))</f>
        <v/>
      </c>
      <c r="S113" s="176"/>
      <c r="T113" s="177"/>
      <c r="U113" s="177"/>
      <c r="V113" s="68"/>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row>
    <row r="114" spans="2:60" x14ac:dyDescent="0.2">
      <c r="B114" s="121">
        <v>106</v>
      </c>
      <c r="C114" s="174" t="str">
        <f t="shared" si="3"/>
        <v/>
      </c>
      <c r="D114" s="174"/>
      <c r="E114" s="121"/>
      <c r="F114" s="8"/>
      <c r="G114" s="121"/>
      <c r="H114" s="175"/>
      <c r="I114" s="175"/>
      <c r="J114" s="121">
        <f t="shared" si="2"/>
        <v>0</v>
      </c>
      <c r="K114" s="178"/>
      <c r="L114" s="179"/>
      <c r="M114" s="6" t="e">
        <f>IF(J114="","",(K114/J114)/LOOKUP(RIGHT($D$2,3),定数!$A$6:$A$13,定数!$B$6:$B$13))</f>
        <v>#DIV/0!</v>
      </c>
      <c r="N114" s="121"/>
      <c r="O114" s="8"/>
      <c r="P114" s="175"/>
      <c r="Q114" s="175"/>
      <c r="R114" s="176" t="str">
        <f>IF(P114="","",T114*M114*LOOKUP(RIGHT($D$2,3),定数!$A$6:$A$13,定数!$B$6:$B$13))</f>
        <v/>
      </c>
      <c r="S114" s="176"/>
      <c r="T114" s="177"/>
      <c r="U114" s="177"/>
      <c r="V114" s="68"/>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row>
    <row r="115" spans="2:60" x14ac:dyDescent="0.2">
      <c r="B115" s="121">
        <v>107</v>
      </c>
      <c r="C115" s="174" t="str">
        <f t="shared" si="3"/>
        <v/>
      </c>
      <c r="D115" s="174"/>
      <c r="E115" s="121"/>
      <c r="F115" s="8"/>
      <c r="G115" s="121"/>
      <c r="H115" s="175"/>
      <c r="I115" s="175"/>
      <c r="J115" s="121">
        <f t="shared" si="2"/>
        <v>0</v>
      </c>
      <c r="K115" s="178"/>
      <c r="L115" s="179"/>
      <c r="M115" s="6" t="e">
        <f>IF(J115="","",(K115/J115)/LOOKUP(RIGHT($D$2,3),定数!$A$6:$A$13,定数!$B$6:$B$13))</f>
        <v>#DIV/0!</v>
      </c>
      <c r="N115" s="121"/>
      <c r="O115" s="8"/>
      <c r="P115" s="175"/>
      <c r="Q115" s="175"/>
      <c r="R115" s="176" t="str">
        <f>IF(P115="","",T115*M115*LOOKUP(RIGHT($D$2,3),定数!$A$6:$A$13,定数!$B$6:$B$13))</f>
        <v/>
      </c>
      <c r="S115" s="176"/>
      <c r="T115" s="177"/>
      <c r="U115" s="177"/>
      <c r="V115" s="68"/>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row>
    <row r="116" spans="2:60" x14ac:dyDescent="0.2">
      <c r="B116" s="121">
        <v>108</v>
      </c>
      <c r="C116" s="174" t="str">
        <f t="shared" si="3"/>
        <v/>
      </c>
      <c r="D116" s="174"/>
      <c r="E116" s="121"/>
      <c r="F116" s="8"/>
      <c r="G116" s="121"/>
      <c r="H116" s="175"/>
      <c r="I116" s="175"/>
      <c r="J116" s="121">
        <f t="shared" si="2"/>
        <v>0</v>
      </c>
      <c r="K116" s="178"/>
      <c r="L116" s="179"/>
      <c r="M116" s="6" t="e">
        <f>IF(J116="","",(K116/J116)/LOOKUP(RIGHT($D$2,3),定数!$A$6:$A$13,定数!$B$6:$B$13))</f>
        <v>#DIV/0!</v>
      </c>
      <c r="N116" s="121"/>
      <c r="O116" s="8"/>
      <c r="P116" s="175"/>
      <c r="Q116" s="175"/>
      <c r="R116" s="176" t="str">
        <f>IF(P116="","",T116*M116*LOOKUP(RIGHT($D$2,3),定数!$A$6:$A$13,定数!$B$6:$B$13))</f>
        <v/>
      </c>
      <c r="S116" s="176"/>
      <c r="T116" s="177"/>
      <c r="U116" s="177"/>
      <c r="V116" s="68"/>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row>
    <row r="117" spans="2:60" x14ac:dyDescent="0.2">
      <c r="B117" s="121">
        <v>109</v>
      </c>
      <c r="C117" s="174" t="str">
        <f t="shared" si="3"/>
        <v/>
      </c>
      <c r="D117" s="174"/>
      <c r="E117" s="121"/>
      <c r="F117" s="8"/>
      <c r="G117" s="121"/>
      <c r="H117" s="175"/>
      <c r="I117" s="175"/>
      <c r="J117" s="121">
        <f t="shared" si="2"/>
        <v>0</v>
      </c>
      <c r="K117" s="178"/>
      <c r="L117" s="179"/>
      <c r="M117" s="6" t="e">
        <f>IF(J117="","",(K117/J117)/LOOKUP(RIGHT($D$2,3),定数!$A$6:$A$13,定数!$B$6:$B$13))</f>
        <v>#DIV/0!</v>
      </c>
      <c r="N117" s="121"/>
      <c r="O117" s="8"/>
      <c r="P117" s="175"/>
      <c r="Q117" s="175"/>
      <c r="R117" s="176" t="str">
        <f>IF(P117="","",T117*M117*LOOKUP(RIGHT($D$2,3),定数!$A$6:$A$13,定数!$B$6:$B$13))</f>
        <v/>
      </c>
      <c r="S117" s="176"/>
      <c r="T117" s="177"/>
      <c r="U117" s="177"/>
      <c r="V117" s="68"/>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row>
    <row r="118" spans="2:60" x14ac:dyDescent="0.2">
      <c r="B118" s="121">
        <v>110</v>
      </c>
      <c r="C118" s="174" t="str">
        <f t="shared" si="3"/>
        <v/>
      </c>
      <c r="D118" s="174"/>
      <c r="E118" s="121"/>
      <c r="F118" s="8"/>
      <c r="G118" s="121"/>
      <c r="H118" s="175"/>
      <c r="I118" s="175"/>
      <c r="J118" s="121">
        <f t="shared" si="2"/>
        <v>0</v>
      </c>
      <c r="K118" s="178"/>
      <c r="L118" s="179"/>
      <c r="M118" s="6" t="e">
        <f>IF(J118="","",(K118/J118)/LOOKUP(RIGHT($D$2,3),定数!$A$6:$A$13,定数!$B$6:$B$13))</f>
        <v>#DIV/0!</v>
      </c>
      <c r="N118" s="121"/>
      <c r="O118" s="8"/>
      <c r="P118" s="175"/>
      <c r="Q118" s="175"/>
      <c r="R118" s="176" t="str">
        <f>IF(P118="","",T118*M118*LOOKUP(RIGHT($D$2,3),定数!$A$6:$A$13,定数!$B$6:$B$13))</f>
        <v/>
      </c>
      <c r="S118" s="176"/>
      <c r="T118" s="177"/>
      <c r="U118" s="177"/>
      <c r="V118" s="68"/>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row>
    <row r="119" spans="2:60" x14ac:dyDescent="0.2">
      <c r="B119" s="121">
        <v>111</v>
      </c>
      <c r="C119" s="174" t="str">
        <f t="shared" si="3"/>
        <v/>
      </c>
      <c r="D119" s="174"/>
      <c r="E119" s="121"/>
      <c r="F119" s="8"/>
      <c r="G119" s="121"/>
      <c r="H119" s="175"/>
      <c r="I119" s="175"/>
      <c r="J119" s="121">
        <f t="shared" si="2"/>
        <v>0</v>
      </c>
      <c r="K119" s="178"/>
      <c r="L119" s="179"/>
      <c r="M119" s="6" t="e">
        <f>IF(J119="","",(K119/J119)/LOOKUP(RIGHT($D$2,3),定数!$A$6:$A$13,定数!$B$6:$B$13))</f>
        <v>#DIV/0!</v>
      </c>
      <c r="N119" s="121"/>
      <c r="O119" s="8"/>
      <c r="P119" s="175"/>
      <c r="Q119" s="175"/>
      <c r="R119" s="176" t="str">
        <f>IF(P119="","",T119*M119*LOOKUP(RIGHT($D$2,3),定数!$A$6:$A$13,定数!$B$6:$B$13))</f>
        <v/>
      </c>
      <c r="S119" s="176"/>
      <c r="T119" s="177"/>
      <c r="U119" s="177"/>
      <c r="V119" s="68"/>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row>
    <row r="120" spans="2:60" x14ac:dyDescent="0.2">
      <c r="B120" s="67"/>
      <c r="C120" s="67"/>
      <c r="D120" s="67"/>
      <c r="E120" s="67"/>
      <c r="F120" s="67"/>
      <c r="G120" s="67"/>
      <c r="H120" s="67"/>
      <c r="I120" s="67"/>
      <c r="J120" s="67"/>
      <c r="K120" s="67"/>
      <c r="L120" s="67"/>
      <c r="M120" s="67"/>
      <c r="N120" s="67"/>
      <c r="O120" s="67"/>
      <c r="P120" s="67"/>
      <c r="Q120" s="67"/>
      <c r="R120" s="67"/>
      <c r="S120" s="67"/>
      <c r="T120" s="67"/>
      <c r="U120" s="67"/>
      <c r="V120" s="68"/>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row>
    <row r="121" spans="2:60" x14ac:dyDescent="0.2">
      <c r="B121" s="67"/>
      <c r="C121" s="67"/>
      <c r="D121" s="67"/>
      <c r="E121" s="67"/>
      <c r="F121" s="67"/>
      <c r="G121" s="67"/>
      <c r="H121" s="67"/>
      <c r="I121" s="67"/>
      <c r="J121" s="67"/>
      <c r="K121" s="67"/>
      <c r="L121" s="67"/>
      <c r="M121" s="67"/>
      <c r="N121" s="67"/>
      <c r="O121" s="67"/>
      <c r="P121" s="67"/>
      <c r="Q121" s="67"/>
      <c r="R121" s="67"/>
      <c r="S121" s="67"/>
      <c r="T121" s="67"/>
      <c r="U121" s="67"/>
      <c r="V121" s="68"/>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row>
    <row r="122" spans="2:60" x14ac:dyDescent="0.2">
      <c r="B122" s="67"/>
      <c r="C122" s="67"/>
      <c r="D122" s="67"/>
      <c r="E122" s="67"/>
      <c r="F122" s="67"/>
      <c r="G122" s="67"/>
      <c r="H122" s="67"/>
      <c r="I122" s="67"/>
      <c r="J122" s="67"/>
      <c r="K122" s="67"/>
      <c r="L122" s="67"/>
      <c r="M122" s="67"/>
      <c r="N122" s="67"/>
      <c r="O122" s="67"/>
      <c r="P122" s="67"/>
      <c r="Q122" s="67"/>
      <c r="R122" s="67"/>
      <c r="S122" s="67"/>
      <c r="T122" s="67"/>
      <c r="U122" s="67"/>
      <c r="V122" s="68"/>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row>
    <row r="123" spans="2:60" x14ac:dyDescent="0.2">
      <c r="B123" s="67"/>
      <c r="C123" s="67"/>
      <c r="D123" s="67"/>
      <c r="E123" s="67"/>
      <c r="F123" s="67"/>
      <c r="G123" s="67"/>
      <c r="H123" s="67"/>
      <c r="I123" s="67"/>
      <c r="J123" s="67"/>
      <c r="K123" s="67"/>
      <c r="L123" s="67"/>
      <c r="M123" s="67"/>
      <c r="N123" s="67"/>
      <c r="O123" s="67"/>
      <c r="P123" s="67"/>
      <c r="Q123" s="67"/>
      <c r="R123" s="67"/>
      <c r="S123" s="67"/>
      <c r="T123" s="67"/>
      <c r="U123" s="67"/>
      <c r="V123" s="68"/>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row>
    <row r="124" spans="2:60" x14ac:dyDescent="0.2">
      <c r="B124" s="67"/>
      <c r="C124" s="67"/>
      <c r="D124" s="67"/>
      <c r="E124" s="67"/>
      <c r="F124" s="67"/>
      <c r="G124" s="67"/>
      <c r="H124" s="67"/>
      <c r="I124" s="67"/>
      <c r="J124" s="67"/>
      <c r="K124" s="67"/>
      <c r="L124" s="67"/>
      <c r="M124" s="67"/>
      <c r="N124" s="67"/>
      <c r="O124" s="67"/>
      <c r="P124" s="67"/>
      <c r="Q124" s="67"/>
      <c r="R124" s="67"/>
      <c r="S124" s="67"/>
      <c r="T124" s="67"/>
      <c r="U124" s="67"/>
      <c r="V124" s="68"/>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row>
    <row r="125" spans="2:60" x14ac:dyDescent="0.2">
      <c r="B125" s="67"/>
      <c r="C125" s="67"/>
      <c r="D125" s="67"/>
      <c r="E125" s="67"/>
      <c r="F125" s="67"/>
      <c r="G125" s="67"/>
      <c r="H125" s="67"/>
      <c r="I125" s="67"/>
      <c r="J125" s="67"/>
      <c r="K125" s="67"/>
      <c r="L125" s="67"/>
      <c r="M125" s="67"/>
      <c r="N125" s="67"/>
      <c r="O125" s="67"/>
      <c r="P125" s="67"/>
      <c r="Q125" s="67"/>
      <c r="R125" s="67"/>
      <c r="S125" s="67"/>
      <c r="T125" s="67"/>
      <c r="U125" s="67"/>
      <c r="V125" s="68"/>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row>
    <row r="126" spans="2:60" x14ac:dyDescent="0.2">
      <c r="B126" s="67"/>
      <c r="C126" s="67"/>
      <c r="D126" s="67"/>
      <c r="E126" s="67"/>
      <c r="F126" s="67"/>
      <c r="G126" s="67"/>
      <c r="H126" s="67"/>
      <c r="I126" s="67"/>
      <c r="J126" s="67"/>
      <c r="K126" s="67"/>
      <c r="L126" s="67"/>
      <c r="M126" s="67"/>
      <c r="N126" s="67"/>
      <c r="O126" s="67"/>
      <c r="P126" s="67"/>
      <c r="Q126" s="67"/>
      <c r="R126" s="67"/>
      <c r="S126" s="67"/>
      <c r="T126" s="67"/>
      <c r="U126" s="67"/>
      <c r="V126" s="68"/>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row>
    <row r="127" spans="2:60" x14ac:dyDescent="0.2">
      <c r="B127" s="67"/>
      <c r="C127" s="67"/>
      <c r="D127" s="67"/>
      <c r="E127" s="67"/>
      <c r="F127" s="67"/>
      <c r="G127" s="67"/>
      <c r="H127" s="67"/>
      <c r="I127" s="67"/>
      <c r="J127" s="67"/>
      <c r="K127" s="67"/>
      <c r="L127" s="67"/>
      <c r="M127" s="67"/>
      <c r="N127" s="67"/>
      <c r="O127" s="67"/>
      <c r="P127" s="67"/>
      <c r="Q127" s="67"/>
      <c r="R127" s="67"/>
      <c r="S127" s="67"/>
      <c r="T127" s="67"/>
      <c r="U127" s="67"/>
      <c r="V127" s="68"/>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row>
    <row r="128" spans="2:60" x14ac:dyDescent="0.2">
      <c r="B128" s="67"/>
      <c r="C128" s="67"/>
      <c r="D128" s="67"/>
      <c r="E128" s="67"/>
      <c r="F128" s="67"/>
      <c r="G128" s="67"/>
      <c r="H128" s="67"/>
      <c r="I128" s="67"/>
      <c r="J128" s="67"/>
      <c r="K128" s="67"/>
      <c r="L128" s="67"/>
      <c r="M128" s="67"/>
      <c r="N128" s="67"/>
      <c r="O128" s="67"/>
      <c r="P128" s="67"/>
      <c r="Q128" s="67"/>
      <c r="R128" s="67"/>
      <c r="S128" s="67"/>
      <c r="T128" s="67"/>
      <c r="U128" s="67"/>
      <c r="V128" s="68"/>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row>
    <row r="129" spans="2:60" x14ac:dyDescent="0.2">
      <c r="B129" s="67"/>
      <c r="C129" s="67"/>
      <c r="D129" s="67"/>
      <c r="E129" s="67"/>
      <c r="F129" s="67"/>
      <c r="G129" s="67"/>
      <c r="H129" s="67"/>
      <c r="I129" s="67"/>
      <c r="J129" s="67"/>
      <c r="K129" s="67"/>
      <c r="L129" s="67"/>
      <c r="M129" s="67"/>
      <c r="N129" s="67"/>
      <c r="O129" s="67"/>
      <c r="P129" s="67"/>
      <c r="Q129" s="67"/>
      <c r="R129" s="67"/>
      <c r="S129" s="67"/>
      <c r="T129" s="67"/>
      <c r="U129" s="67"/>
      <c r="V129" s="68"/>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row>
    <row r="130" spans="2:60" x14ac:dyDescent="0.2">
      <c r="B130" s="67"/>
      <c r="C130" s="67"/>
      <c r="D130" s="67"/>
      <c r="E130" s="67"/>
      <c r="F130" s="67"/>
      <c r="G130" s="67"/>
      <c r="H130" s="67"/>
      <c r="I130" s="67"/>
      <c r="J130" s="67"/>
      <c r="K130" s="67"/>
      <c r="L130" s="67"/>
      <c r="M130" s="67"/>
      <c r="N130" s="67"/>
      <c r="O130" s="67"/>
      <c r="P130" s="67"/>
      <c r="Q130" s="67"/>
      <c r="R130" s="67"/>
      <c r="S130" s="67"/>
      <c r="T130" s="67"/>
      <c r="U130" s="67"/>
      <c r="V130" s="68"/>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row>
    <row r="131" spans="2:60" x14ac:dyDescent="0.2">
      <c r="B131" s="67"/>
      <c r="C131" s="67"/>
      <c r="D131" s="67"/>
      <c r="E131" s="67"/>
      <c r="F131" s="67"/>
      <c r="G131" s="67"/>
      <c r="H131" s="67"/>
      <c r="I131" s="67"/>
      <c r="J131" s="67"/>
      <c r="K131" s="67"/>
      <c r="L131" s="67"/>
      <c r="M131" s="67"/>
      <c r="N131" s="67"/>
      <c r="O131" s="67"/>
      <c r="P131" s="67"/>
      <c r="Q131" s="67"/>
      <c r="R131" s="67"/>
      <c r="S131" s="67"/>
      <c r="T131" s="67"/>
      <c r="U131" s="67"/>
      <c r="V131" s="68"/>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row>
    <row r="132" spans="2:60" x14ac:dyDescent="0.2">
      <c r="B132" s="67"/>
      <c r="C132" s="67"/>
      <c r="D132" s="67"/>
      <c r="E132" s="67"/>
      <c r="F132" s="67"/>
      <c r="G132" s="67"/>
      <c r="H132" s="67"/>
      <c r="I132" s="67"/>
      <c r="J132" s="67"/>
      <c r="K132" s="67"/>
      <c r="L132" s="67"/>
      <c r="M132" s="67"/>
      <c r="N132" s="67"/>
      <c r="O132" s="67"/>
      <c r="P132" s="67"/>
      <c r="Q132" s="67"/>
      <c r="R132" s="67"/>
      <c r="S132" s="67"/>
      <c r="T132" s="67"/>
      <c r="U132" s="67"/>
      <c r="V132" s="68"/>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row>
    <row r="133" spans="2:60" x14ac:dyDescent="0.2">
      <c r="B133" s="67"/>
      <c r="C133" s="67"/>
      <c r="D133" s="67"/>
      <c r="E133" s="67"/>
      <c r="F133" s="67"/>
      <c r="G133" s="67"/>
      <c r="H133" s="67"/>
      <c r="I133" s="67"/>
      <c r="J133" s="67"/>
      <c r="K133" s="67"/>
      <c r="L133" s="67"/>
      <c r="M133" s="67"/>
      <c r="N133" s="67"/>
      <c r="O133" s="67"/>
      <c r="P133" s="67"/>
      <c r="Q133" s="67"/>
      <c r="R133" s="67"/>
      <c r="S133" s="67"/>
      <c r="T133" s="67"/>
      <c r="U133" s="67"/>
      <c r="V133" s="68"/>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row>
    <row r="134" spans="2:60" x14ac:dyDescent="0.2">
      <c r="B134" s="67"/>
      <c r="C134" s="67"/>
      <c r="D134" s="67"/>
      <c r="E134" s="67"/>
      <c r="F134" s="67"/>
      <c r="G134" s="67"/>
      <c r="H134" s="67"/>
      <c r="I134" s="67"/>
      <c r="J134" s="67"/>
      <c r="K134" s="67"/>
      <c r="L134" s="67"/>
      <c r="M134" s="67"/>
      <c r="N134" s="67"/>
      <c r="O134" s="67"/>
      <c r="P134" s="67"/>
      <c r="Q134" s="67"/>
      <c r="R134" s="67"/>
      <c r="S134" s="67"/>
      <c r="T134" s="67"/>
      <c r="U134" s="67"/>
      <c r="V134" s="68"/>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row>
    <row r="135" spans="2:60" x14ac:dyDescent="0.2">
      <c r="B135" s="67"/>
      <c r="C135" s="67"/>
      <c r="D135" s="67"/>
      <c r="E135" s="67"/>
      <c r="F135" s="67"/>
      <c r="G135" s="67"/>
      <c r="H135" s="67"/>
      <c r="I135" s="67"/>
      <c r="J135" s="67"/>
      <c r="K135" s="67"/>
      <c r="L135" s="67"/>
      <c r="M135" s="67"/>
      <c r="N135" s="67"/>
      <c r="O135" s="67"/>
      <c r="P135" s="67"/>
      <c r="Q135" s="67"/>
      <c r="R135" s="67"/>
      <c r="S135" s="67"/>
      <c r="T135" s="67"/>
      <c r="U135" s="67"/>
      <c r="V135" s="68"/>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row>
    <row r="136" spans="2:60" x14ac:dyDescent="0.2">
      <c r="B136" s="67"/>
      <c r="C136" s="67"/>
      <c r="D136" s="67"/>
      <c r="E136" s="67"/>
      <c r="F136" s="67"/>
      <c r="G136" s="67"/>
      <c r="H136" s="67"/>
      <c r="I136" s="67"/>
      <c r="J136" s="67"/>
      <c r="K136" s="67"/>
      <c r="L136" s="67"/>
      <c r="M136" s="67"/>
      <c r="N136" s="67"/>
      <c r="O136" s="67"/>
      <c r="P136" s="67"/>
      <c r="Q136" s="67"/>
      <c r="R136" s="67"/>
      <c r="S136" s="67"/>
      <c r="T136" s="67"/>
      <c r="U136" s="67"/>
      <c r="V136" s="68"/>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row>
    <row r="137" spans="2:60" x14ac:dyDescent="0.2">
      <c r="B137" s="67"/>
      <c r="C137" s="67"/>
      <c r="D137" s="67"/>
      <c r="E137" s="67"/>
      <c r="F137" s="67"/>
      <c r="G137" s="67"/>
      <c r="H137" s="67"/>
      <c r="I137" s="67"/>
      <c r="J137" s="67"/>
      <c r="K137" s="67"/>
      <c r="L137" s="67"/>
      <c r="M137" s="67"/>
      <c r="N137" s="67"/>
      <c r="O137" s="67"/>
      <c r="P137" s="67"/>
      <c r="Q137" s="67"/>
      <c r="R137" s="67"/>
      <c r="S137" s="67"/>
      <c r="T137" s="67"/>
      <c r="U137" s="67"/>
      <c r="V137" s="68"/>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row>
    <row r="138" spans="2:60" x14ac:dyDescent="0.2">
      <c r="B138" s="67"/>
      <c r="C138" s="67"/>
      <c r="D138" s="67"/>
      <c r="E138" s="67"/>
      <c r="F138" s="67"/>
      <c r="G138" s="67"/>
      <c r="H138" s="67"/>
      <c r="I138" s="67"/>
      <c r="J138" s="67"/>
      <c r="K138" s="67"/>
      <c r="L138" s="67"/>
      <c r="M138" s="67"/>
      <c r="N138" s="67"/>
      <c r="O138" s="67"/>
      <c r="P138" s="67"/>
      <c r="Q138" s="67"/>
      <c r="R138" s="67"/>
      <c r="S138" s="67"/>
      <c r="T138" s="67"/>
      <c r="U138" s="67"/>
      <c r="V138" s="68"/>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row>
    <row r="139" spans="2:60" x14ac:dyDescent="0.2">
      <c r="B139" s="67"/>
      <c r="C139" s="67"/>
      <c r="D139" s="67"/>
      <c r="E139" s="67"/>
      <c r="F139" s="67"/>
      <c r="G139" s="67"/>
      <c r="H139" s="67"/>
      <c r="I139" s="67"/>
      <c r="J139" s="67"/>
      <c r="K139" s="67"/>
      <c r="L139" s="67"/>
      <c r="M139" s="67"/>
      <c r="N139" s="67"/>
      <c r="O139" s="67"/>
      <c r="P139" s="67"/>
      <c r="Q139" s="67"/>
      <c r="R139" s="67"/>
      <c r="S139" s="67"/>
      <c r="T139" s="67"/>
      <c r="U139" s="67"/>
      <c r="V139" s="68"/>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row>
    <row r="140" spans="2:60" x14ac:dyDescent="0.2">
      <c r="B140" s="67"/>
      <c r="C140" s="67"/>
      <c r="D140" s="67"/>
      <c r="E140" s="67"/>
      <c r="F140" s="67"/>
      <c r="G140" s="67"/>
      <c r="H140" s="67"/>
      <c r="I140" s="67"/>
      <c r="J140" s="67"/>
      <c r="K140" s="67"/>
      <c r="L140" s="67"/>
      <c r="M140" s="67"/>
      <c r="N140" s="67"/>
      <c r="O140" s="67"/>
      <c r="P140" s="67"/>
      <c r="Q140" s="67"/>
      <c r="R140" s="67"/>
      <c r="S140" s="67"/>
      <c r="T140" s="67"/>
      <c r="U140" s="67"/>
      <c r="V140" s="68"/>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row>
    <row r="141" spans="2:60" x14ac:dyDescent="0.2">
      <c r="B141" s="67"/>
      <c r="C141" s="67"/>
      <c r="D141" s="67"/>
      <c r="E141" s="67"/>
      <c r="F141" s="67"/>
      <c r="G141" s="67"/>
      <c r="H141" s="67"/>
      <c r="I141" s="67"/>
      <c r="J141" s="67"/>
      <c r="K141" s="67"/>
      <c r="L141" s="67"/>
      <c r="M141" s="67"/>
      <c r="N141" s="67"/>
      <c r="O141" s="67"/>
      <c r="P141" s="67"/>
      <c r="Q141" s="67"/>
      <c r="R141" s="67"/>
      <c r="S141" s="67"/>
      <c r="T141" s="67"/>
      <c r="U141" s="67"/>
      <c r="V141" s="68"/>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row>
    <row r="142" spans="2:60" x14ac:dyDescent="0.2">
      <c r="B142" s="67"/>
      <c r="C142" s="67"/>
      <c r="D142" s="67"/>
      <c r="E142" s="67"/>
      <c r="F142" s="67"/>
      <c r="G142" s="67"/>
      <c r="H142" s="67"/>
      <c r="I142" s="67"/>
      <c r="J142" s="67"/>
      <c r="K142" s="67"/>
      <c r="L142" s="67"/>
      <c r="M142" s="67"/>
      <c r="N142" s="67"/>
      <c r="O142" s="67"/>
      <c r="P142" s="67"/>
      <c r="Q142" s="67"/>
      <c r="R142" s="67"/>
      <c r="S142" s="67"/>
      <c r="T142" s="67"/>
      <c r="U142" s="67"/>
      <c r="V142" s="68"/>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row>
    <row r="143" spans="2:60" x14ac:dyDescent="0.2">
      <c r="B143" s="67"/>
      <c r="C143" s="67"/>
      <c r="D143" s="67"/>
      <c r="E143" s="67"/>
      <c r="F143" s="67"/>
      <c r="G143" s="67"/>
      <c r="H143" s="67"/>
      <c r="I143" s="67"/>
      <c r="J143" s="67"/>
      <c r="K143" s="67"/>
      <c r="L143" s="67"/>
      <c r="M143" s="67"/>
      <c r="N143" s="67"/>
      <c r="O143" s="67"/>
      <c r="P143" s="67"/>
      <c r="Q143" s="67"/>
      <c r="R143" s="67"/>
      <c r="S143" s="67"/>
      <c r="T143" s="67"/>
      <c r="U143" s="67"/>
      <c r="V143" s="68"/>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row>
    <row r="144" spans="2:60" x14ac:dyDescent="0.2">
      <c r="B144" s="67"/>
      <c r="C144" s="67"/>
      <c r="D144" s="67"/>
      <c r="E144" s="67"/>
      <c r="F144" s="67"/>
      <c r="G144" s="67"/>
      <c r="H144" s="67"/>
      <c r="I144" s="67"/>
      <c r="J144" s="67"/>
      <c r="K144" s="67"/>
      <c r="L144" s="67"/>
      <c r="M144" s="67"/>
      <c r="N144" s="67"/>
      <c r="O144" s="67"/>
      <c r="P144" s="67"/>
      <c r="Q144" s="67"/>
      <c r="R144" s="67"/>
      <c r="S144" s="67"/>
      <c r="T144" s="67"/>
      <c r="U144" s="67"/>
      <c r="V144" s="68"/>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row>
    <row r="145" spans="2:60" x14ac:dyDescent="0.2">
      <c r="B145" s="67"/>
      <c r="C145" s="67"/>
      <c r="D145" s="67"/>
      <c r="E145" s="67"/>
      <c r="F145" s="67"/>
      <c r="G145" s="67"/>
      <c r="H145" s="67"/>
      <c r="I145" s="67"/>
      <c r="J145" s="67"/>
      <c r="K145" s="67"/>
      <c r="L145" s="67"/>
      <c r="M145" s="67"/>
      <c r="N145" s="67"/>
      <c r="O145" s="67"/>
      <c r="P145" s="67"/>
      <c r="Q145" s="67"/>
      <c r="R145" s="67"/>
      <c r="S145" s="67"/>
      <c r="T145" s="67"/>
      <c r="U145" s="67"/>
      <c r="V145" s="68"/>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row>
    <row r="146" spans="2:60" x14ac:dyDescent="0.2">
      <c r="B146" s="67"/>
      <c r="C146" s="67"/>
      <c r="D146" s="67"/>
      <c r="E146" s="67"/>
      <c r="F146" s="67"/>
      <c r="G146" s="67"/>
      <c r="H146" s="67"/>
      <c r="I146" s="67"/>
      <c r="J146" s="67"/>
      <c r="K146" s="67"/>
      <c r="L146" s="67"/>
      <c r="M146" s="67"/>
      <c r="N146" s="67"/>
      <c r="O146" s="67"/>
      <c r="P146" s="67"/>
      <c r="Q146" s="67"/>
      <c r="R146" s="67"/>
      <c r="S146" s="67"/>
      <c r="T146" s="67"/>
      <c r="U146" s="67"/>
      <c r="V146" s="68"/>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row>
    <row r="147" spans="2:60" x14ac:dyDescent="0.2">
      <c r="B147" s="67"/>
      <c r="C147" s="67"/>
      <c r="D147" s="67"/>
      <c r="E147" s="67"/>
      <c r="F147" s="67"/>
      <c r="G147" s="67"/>
      <c r="H147" s="67"/>
      <c r="I147" s="67"/>
      <c r="J147" s="67"/>
      <c r="K147" s="67"/>
      <c r="L147" s="67"/>
      <c r="M147" s="67"/>
      <c r="N147" s="67"/>
      <c r="O147" s="67"/>
      <c r="P147" s="67"/>
      <c r="Q147" s="67"/>
      <c r="R147" s="67"/>
      <c r="S147" s="67"/>
      <c r="T147" s="67"/>
      <c r="U147" s="67"/>
      <c r="V147" s="68"/>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row>
    <row r="148" spans="2:60" x14ac:dyDescent="0.2">
      <c r="B148" s="67"/>
      <c r="C148" s="67"/>
      <c r="D148" s="67"/>
      <c r="E148" s="67"/>
      <c r="F148" s="67"/>
      <c r="G148" s="67"/>
      <c r="H148" s="67"/>
      <c r="I148" s="67"/>
      <c r="J148" s="67"/>
      <c r="K148" s="67"/>
      <c r="L148" s="67"/>
      <c r="M148" s="67"/>
      <c r="N148" s="67"/>
      <c r="O148" s="67"/>
      <c r="P148" s="67"/>
      <c r="Q148" s="67"/>
      <c r="R148" s="67"/>
      <c r="S148" s="67"/>
      <c r="T148" s="67"/>
      <c r="U148" s="67"/>
      <c r="V148" s="68"/>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row>
    <row r="149" spans="2:60" x14ac:dyDescent="0.2">
      <c r="B149" s="67"/>
      <c r="C149" s="67"/>
      <c r="D149" s="67"/>
      <c r="E149" s="67"/>
      <c r="F149" s="67"/>
      <c r="G149" s="67"/>
      <c r="H149" s="67"/>
      <c r="I149" s="67"/>
      <c r="J149" s="67"/>
      <c r="K149" s="67"/>
      <c r="L149" s="67"/>
      <c r="M149" s="67"/>
      <c r="N149" s="67"/>
      <c r="O149" s="67"/>
      <c r="P149" s="67"/>
      <c r="Q149" s="67"/>
      <c r="R149" s="67"/>
      <c r="S149" s="67"/>
      <c r="T149" s="67"/>
      <c r="U149" s="67"/>
      <c r="V149" s="68"/>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row>
    <row r="150" spans="2:60" x14ac:dyDescent="0.2">
      <c r="B150" s="67"/>
      <c r="C150" s="67"/>
      <c r="D150" s="67"/>
      <c r="E150" s="67"/>
      <c r="F150" s="67"/>
      <c r="G150" s="67"/>
      <c r="H150" s="67"/>
      <c r="I150" s="67"/>
      <c r="J150" s="67"/>
      <c r="K150" s="67"/>
      <c r="L150" s="67"/>
      <c r="M150" s="67"/>
      <c r="N150" s="67"/>
      <c r="O150" s="67"/>
      <c r="P150" s="67"/>
      <c r="Q150" s="67"/>
      <c r="R150" s="67"/>
      <c r="S150" s="67"/>
      <c r="T150" s="67"/>
      <c r="U150" s="67"/>
      <c r="V150" s="68"/>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row>
    <row r="151" spans="2:60" x14ac:dyDescent="0.2">
      <c r="B151" s="67"/>
      <c r="C151" s="67"/>
      <c r="D151" s="67"/>
      <c r="E151" s="67"/>
      <c r="F151" s="67"/>
      <c r="G151" s="67"/>
      <c r="H151" s="67"/>
      <c r="I151" s="67"/>
      <c r="J151" s="67"/>
      <c r="K151" s="67"/>
      <c r="L151" s="67"/>
      <c r="M151" s="67"/>
      <c r="N151" s="67"/>
      <c r="O151" s="67"/>
      <c r="P151" s="67"/>
      <c r="Q151" s="67"/>
      <c r="R151" s="67"/>
      <c r="S151" s="67"/>
      <c r="T151" s="67"/>
      <c r="U151" s="67"/>
      <c r="V151" s="68"/>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row>
    <row r="152" spans="2:60" x14ac:dyDescent="0.2">
      <c r="B152" s="67"/>
      <c r="C152" s="67"/>
      <c r="D152" s="67"/>
      <c r="E152" s="67"/>
      <c r="F152" s="67"/>
      <c r="G152" s="67"/>
      <c r="H152" s="67"/>
      <c r="I152" s="67"/>
      <c r="J152" s="67"/>
      <c r="K152" s="67"/>
      <c r="L152" s="67"/>
      <c r="M152" s="67"/>
      <c r="N152" s="67"/>
      <c r="O152" s="67"/>
      <c r="P152" s="67"/>
      <c r="Q152" s="67"/>
      <c r="R152" s="67"/>
      <c r="S152" s="67"/>
      <c r="T152" s="67"/>
      <c r="U152" s="67"/>
      <c r="V152" s="68"/>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row>
    <row r="153" spans="2:60" x14ac:dyDescent="0.2">
      <c r="B153" s="67"/>
      <c r="C153" s="67"/>
      <c r="D153" s="67"/>
      <c r="E153" s="67"/>
      <c r="F153" s="67"/>
      <c r="G153" s="67"/>
      <c r="H153" s="67"/>
      <c r="I153" s="67"/>
      <c r="J153" s="67"/>
      <c r="K153" s="67"/>
      <c r="L153" s="67"/>
      <c r="M153" s="67"/>
      <c r="N153" s="67"/>
      <c r="O153" s="67"/>
      <c r="P153" s="67"/>
      <c r="Q153" s="67"/>
      <c r="R153" s="67"/>
      <c r="S153" s="67"/>
      <c r="T153" s="67"/>
      <c r="U153" s="67"/>
      <c r="V153" s="68"/>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row>
    <row r="154" spans="2:60" x14ac:dyDescent="0.2">
      <c r="B154" s="67"/>
      <c r="C154" s="67"/>
      <c r="D154" s="67"/>
      <c r="E154" s="67"/>
      <c r="F154" s="67"/>
      <c r="G154" s="67"/>
      <c r="H154" s="67"/>
      <c r="I154" s="67"/>
      <c r="J154" s="67"/>
      <c r="K154" s="67"/>
      <c r="L154" s="67"/>
      <c r="M154" s="67"/>
      <c r="N154" s="67"/>
      <c r="O154" s="67"/>
      <c r="P154" s="67"/>
      <c r="Q154" s="67"/>
      <c r="R154" s="67"/>
      <c r="S154" s="67"/>
      <c r="T154" s="67"/>
      <c r="U154" s="67"/>
      <c r="V154" s="68"/>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row>
    <row r="155" spans="2:60" x14ac:dyDescent="0.2">
      <c r="B155" s="67"/>
      <c r="C155" s="67"/>
      <c r="D155" s="67"/>
      <c r="E155" s="67"/>
      <c r="F155" s="67"/>
      <c r="G155" s="67"/>
      <c r="H155" s="67"/>
      <c r="I155" s="67"/>
      <c r="J155" s="67"/>
      <c r="K155" s="67"/>
      <c r="L155" s="67"/>
      <c r="M155" s="67"/>
      <c r="N155" s="67"/>
      <c r="O155" s="67"/>
      <c r="P155" s="67"/>
      <c r="Q155" s="67"/>
      <c r="R155" s="67"/>
      <c r="S155" s="67"/>
      <c r="T155" s="67"/>
      <c r="U155" s="67"/>
      <c r="V155" s="68"/>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row>
    <row r="156" spans="2:60" x14ac:dyDescent="0.2">
      <c r="B156" s="67"/>
      <c r="C156" s="67"/>
      <c r="D156" s="67"/>
      <c r="E156" s="67"/>
      <c r="F156" s="67"/>
      <c r="G156" s="67"/>
      <c r="H156" s="67"/>
      <c r="I156" s="67"/>
      <c r="J156" s="67"/>
      <c r="K156" s="67"/>
      <c r="L156" s="67"/>
      <c r="M156" s="67"/>
      <c r="N156" s="67"/>
      <c r="O156" s="67"/>
      <c r="P156" s="67"/>
      <c r="Q156" s="67"/>
      <c r="R156" s="67"/>
      <c r="S156" s="67"/>
      <c r="T156" s="67"/>
      <c r="U156" s="67"/>
      <c r="V156" s="68"/>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row>
    <row r="157" spans="2:60" x14ac:dyDescent="0.2">
      <c r="B157" s="67"/>
      <c r="C157" s="67"/>
      <c r="D157" s="67"/>
      <c r="E157" s="67"/>
      <c r="F157" s="67"/>
      <c r="G157" s="67"/>
      <c r="H157" s="67"/>
      <c r="I157" s="67"/>
      <c r="J157" s="67"/>
      <c r="K157" s="67"/>
      <c r="L157" s="67"/>
      <c r="M157" s="67"/>
      <c r="N157" s="67"/>
      <c r="O157" s="67"/>
      <c r="P157" s="67"/>
      <c r="Q157" s="67"/>
      <c r="R157" s="67"/>
      <c r="S157" s="67"/>
      <c r="T157" s="67"/>
      <c r="U157" s="67"/>
      <c r="V157" s="68"/>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row>
    <row r="158" spans="2:60" x14ac:dyDescent="0.2">
      <c r="B158" s="67"/>
      <c r="C158" s="67"/>
      <c r="D158" s="67"/>
      <c r="E158" s="67"/>
      <c r="F158" s="67"/>
      <c r="G158" s="67"/>
      <c r="H158" s="67"/>
      <c r="I158" s="67"/>
      <c r="J158" s="67"/>
      <c r="K158" s="67"/>
      <c r="L158" s="67"/>
      <c r="M158" s="67"/>
      <c r="N158" s="67"/>
      <c r="O158" s="67"/>
      <c r="P158" s="67"/>
      <c r="Q158" s="67"/>
      <c r="R158" s="67"/>
      <c r="S158" s="67"/>
      <c r="T158" s="67"/>
      <c r="U158" s="67"/>
      <c r="V158" s="68"/>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row>
    <row r="159" spans="2:60" x14ac:dyDescent="0.2">
      <c r="B159" s="67"/>
      <c r="C159" s="67"/>
      <c r="D159" s="67"/>
      <c r="E159" s="67"/>
      <c r="F159" s="67"/>
      <c r="G159" s="67"/>
      <c r="H159" s="67"/>
      <c r="I159" s="67"/>
      <c r="J159" s="67"/>
      <c r="K159" s="67"/>
      <c r="L159" s="67"/>
      <c r="M159" s="67"/>
      <c r="N159" s="67"/>
      <c r="O159" s="67"/>
      <c r="P159" s="67"/>
      <c r="Q159" s="67"/>
      <c r="R159" s="67"/>
      <c r="S159" s="67"/>
      <c r="T159" s="67"/>
      <c r="U159" s="67"/>
      <c r="V159" s="68"/>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row>
    <row r="160" spans="2:60" x14ac:dyDescent="0.2">
      <c r="B160" s="67"/>
      <c r="C160" s="67"/>
      <c r="D160" s="67"/>
      <c r="E160" s="67"/>
      <c r="F160" s="67"/>
      <c r="G160" s="67"/>
      <c r="H160" s="67"/>
      <c r="I160" s="67"/>
      <c r="J160" s="67"/>
      <c r="K160" s="67"/>
      <c r="L160" s="67"/>
      <c r="M160" s="67"/>
      <c r="N160" s="67"/>
      <c r="O160" s="67"/>
      <c r="P160" s="67"/>
      <c r="Q160" s="67"/>
      <c r="R160" s="67"/>
      <c r="S160" s="67"/>
      <c r="T160" s="67"/>
      <c r="U160" s="67"/>
      <c r="V160" s="68"/>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row>
    <row r="161" spans="2:60" x14ac:dyDescent="0.2">
      <c r="B161" s="67"/>
      <c r="C161" s="67"/>
      <c r="D161" s="67"/>
      <c r="E161" s="67"/>
      <c r="F161" s="67"/>
      <c r="G161" s="67"/>
      <c r="H161" s="67"/>
      <c r="I161" s="67"/>
      <c r="J161" s="67"/>
      <c r="K161" s="67"/>
      <c r="L161" s="67"/>
      <c r="M161" s="67"/>
      <c r="N161" s="67"/>
      <c r="O161" s="67"/>
      <c r="P161" s="67"/>
      <c r="Q161" s="67"/>
      <c r="R161" s="67"/>
      <c r="S161" s="67"/>
      <c r="T161" s="67"/>
      <c r="U161" s="67"/>
      <c r="V161" s="68"/>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row>
    <row r="162" spans="2:60" x14ac:dyDescent="0.2">
      <c r="B162" s="67"/>
      <c r="C162" s="67"/>
      <c r="D162" s="67"/>
      <c r="E162" s="67"/>
      <c r="F162" s="67"/>
      <c r="G162" s="67"/>
      <c r="H162" s="67"/>
      <c r="I162" s="67"/>
      <c r="J162" s="67"/>
      <c r="K162" s="67"/>
      <c r="L162" s="67"/>
      <c r="M162" s="67"/>
      <c r="N162" s="67"/>
      <c r="O162" s="67"/>
      <c r="P162" s="67"/>
      <c r="Q162" s="67"/>
      <c r="R162" s="67"/>
      <c r="S162" s="67"/>
      <c r="T162" s="67"/>
      <c r="U162" s="67"/>
      <c r="V162" s="68"/>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row>
    <row r="163" spans="2:60" x14ac:dyDescent="0.2">
      <c r="B163" s="67"/>
      <c r="C163" s="67"/>
      <c r="D163" s="67"/>
      <c r="E163" s="67"/>
      <c r="F163" s="67"/>
      <c r="G163" s="67"/>
      <c r="H163" s="67"/>
      <c r="I163" s="67"/>
      <c r="J163" s="67"/>
      <c r="K163" s="67"/>
      <c r="L163" s="67"/>
      <c r="M163" s="67"/>
      <c r="N163" s="67"/>
      <c r="O163" s="67"/>
      <c r="P163" s="67"/>
      <c r="Q163" s="67"/>
      <c r="R163" s="67"/>
      <c r="S163" s="67"/>
      <c r="T163" s="67"/>
      <c r="U163" s="67"/>
      <c r="V163" s="68"/>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row>
    <row r="164" spans="2:60" x14ac:dyDescent="0.2">
      <c r="B164" s="67"/>
      <c r="C164" s="67"/>
      <c r="D164" s="67"/>
      <c r="E164" s="67"/>
      <c r="F164" s="67"/>
      <c r="G164" s="67"/>
      <c r="H164" s="67"/>
      <c r="I164" s="67"/>
      <c r="J164" s="67"/>
      <c r="K164" s="67"/>
      <c r="L164" s="67"/>
      <c r="M164" s="67"/>
      <c r="N164" s="67"/>
      <c r="O164" s="67"/>
      <c r="P164" s="67"/>
      <c r="Q164" s="67"/>
      <c r="R164" s="67"/>
      <c r="S164" s="67"/>
      <c r="T164" s="67"/>
      <c r="U164" s="67"/>
      <c r="V164" s="68"/>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row>
    <row r="165" spans="2:60" x14ac:dyDescent="0.2">
      <c r="B165" s="67"/>
      <c r="C165" s="67"/>
      <c r="D165" s="67"/>
      <c r="E165" s="67"/>
      <c r="F165" s="67"/>
      <c r="G165" s="67"/>
      <c r="H165" s="67"/>
      <c r="I165" s="67"/>
      <c r="J165" s="67"/>
      <c r="K165" s="67"/>
      <c r="L165" s="67"/>
      <c r="M165" s="67"/>
      <c r="N165" s="67"/>
      <c r="O165" s="67"/>
      <c r="P165" s="67"/>
      <c r="Q165" s="67"/>
      <c r="R165" s="67"/>
      <c r="S165" s="67"/>
      <c r="T165" s="67"/>
      <c r="U165" s="67"/>
      <c r="V165" s="68"/>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row>
    <row r="166" spans="2:60" x14ac:dyDescent="0.2">
      <c r="B166" s="67"/>
      <c r="C166" s="67"/>
      <c r="D166" s="67"/>
      <c r="E166" s="67"/>
      <c r="F166" s="67"/>
      <c r="G166" s="67"/>
      <c r="H166" s="67"/>
      <c r="I166" s="67"/>
      <c r="J166" s="67"/>
      <c r="K166" s="67"/>
      <c r="L166" s="67"/>
      <c r="M166" s="67"/>
      <c r="N166" s="67"/>
      <c r="O166" s="67"/>
      <c r="P166" s="67"/>
      <c r="Q166" s="67"/>
      <c r="R166" s="67"/>
      <c r="S166" s="67"/>
      <c r="T166" s="67"/>
      <c r="U166" s="67"/>
      <c r="V166" s="68"/>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row>
    <row r="167" spans="2:60" x14ac:dyDescent="0.2">
      <c r="B167" s="67"/>
      <c r="C167" s="67"/>
      <c r="D167" s="67"/>
      <c r="E167" s="67"/>
      <c r="F167" s="67"/>
      <c r="G167" s="67"/>
      <c r="H167" s="67"/>
      <c r="I167" s="67"/>
      <c r="J167" s="67"/>
      <c r="K167" s="67"/>
      <c r="L167" s="67"/>
      <c r="M167" s="67"/>
      <c r="N167" s="67"/>
      <c r="O167" s="67"/>
      <c r="P167" s="67"/>
      <c r="Q167" s="67"/>
      <c r="R167" s="67"/>
      <c r="S167" s="67"/>
      <c r="T167" s="67"/>
      <c r="U167" s="67"/>
      <c r="V167" s="68"/>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row>
    <row r="168" spans="2:60" x14ac:dyDescent="0.2">
      <c r="B168" s="67"/>
      <c r="C168" s="67"/>
      <c r="D168" s="67"/>
      <c r="E168" s="67"/>
      <c r="F168" s="67"/>
      <c r="G168" s="67"/>
      <c r="H168" s="67"/>
      <c r="I168" s="67"/>
      <c r="J168" s="67"/>
      <c r="K168" s="67"/>
      <c r="L168" s="67"/>
      <c r="M168" s="67"/>
      <c r="N168" s="67"/>
      <c r="O168" s="67"/>
      <c r="P168" s="67"/>
      <c r="Q168" s="67"/>
      <c r="R168" s="67"/>
      <c r="S168" s="67"/>
      <c r="T168" s="67"/>
      <c r="U168" s="67"/>
      <c r="V168" s="68"/>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row>
    <row r="169" spans="2:60" x14ac:dyDescent="0.2">
      <c r="B169" s="67"/>
      <c r="C169" s="67"/>
      <c r="D169" s="67"/>
      <c r="E169" s="67"/>
      <c r="F169" s="67"/>
      <c r="G169" s="67"/>
      <c r="H169" s="67"/>
      <c r="I169" s="67"/>
      <c r="J169" s="67"/>
      <c r="K169" s="67"/>
      <c r="L169" s="67"/>
      <c r="M169" s="67"/>
      <c r="N169" s="67"/>
      <c r="O169" s="67"/>
      <c r="P169" s="67"/>
      <c r="Q169" s="67"/>
      <c r="R169" s="67"/>
      <c r="S169" s="67"/>
      <c r="T169" s="67"/>
      <c r="U169" s="67"/>
      <c r="V169" s="68"/>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row>
    <row r="170" spans="2:60" x14ac:dyDescent="0.2">
      <c r="B170" s="67"/>
      <c r="C170" s="67"/>
      <c r="D170" s="67"/>
      <c r="E170" s="67"/>
      <c r="F170" s="67"/>
      <c r="G170" s="67"/>
      <c r="H170" s="67"/>
      <c r="I170" s="67"/>
      <c r="J170" s="67"/>
      <c r="K170" s="67"/>
      <c r="L170" s="67"/>
      <c r="M170" s="67"/>
      <c r="N170" s="67"/>
      <c r="O170" s="67"/>
      <c r="P170" s="67"/>
      <c r="Q170" s="67"/>
      <c r="R170" s="67"/>
      <c r="S170" s="67"/>
      <c r="T170" s="67"/>
      <c r="U170" s="67"/>
      <c r="V170" s="68"/>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row>
    <row r="171" spans="2:60" x14ac:dyDescent="0.2">
      <c r="B171" s="67"/>
      <c r="C171" s="67"/>
      <c r="D171" s="67"/>
      <c r="E171" s="67"/>
      <c r="F171" s="67"/>
      <c r="G171" s="67"/>
      <c r="H171" s="67"/>
      <c r="I171" s="67"/>
      <c r="J171" s="67"/>
      <c r="K171" s="67"/>
      <c r="L171" s="67"/>
      <c r="M171" s="67"/>
      <c r="N171" s="67"/>
      <c r="O171" s="67"/>
      <c r="P171" s="67"/>
      <c r="Q171" s="67"/>
      <c r="R171" s="67"/>
      <c r="S171" s="67"/>
      <c r="T171" s="67"/>
      <c r="U171" s="67"/>
      <c r="V171" s="68"/>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row>
    <row r="172" spans="2:60" x14ac:dyDescent="0.2">
      <c r="B172" s="67"/>
      <c r="C172" s="67"/>
      <c r="D172" s="67"/>
      <c r="E172" s="67"/>
      <c r="F172" s="67"/>
      <c r="G172" s="67"/>
      <c r="H172" s="67"/>
      <c r="I172" s="67"/>
      <c r="J172" s="67"/>
      <c r="K172" s="67"/>
      <c r="L172" s="67"/>
      <c r="M172" s="67"/>
      <c r="N172" s="67"/>
      <c r="O172" s="67"/>
      <c r="P172" s="67"/>
      <c r="Q172" s="67"/>
      <c r="R172" s="67"/>
      <c r="S172" s="67"/>
      <c r="T172" s="67"/>
      <c r="U172" s="67"/>
      <c r="V172" s="68"/>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row>
    <row r="173" spans="2:60" x14ac:dyDescent="0.2">
      <c r="B173" s="67"/>
      <c r="C173" s="67"/>
      <c r="D173" s="67"/>
      <c r="E173" s="67"/>
      <c r="F173" s="67"/>
      <c r="G173" s="67"/>
      <c r="H173" s="67"/>
      <c r="I173" s="67"/>
      <c r="J173" s="67"/>
      <c r="K173" s="67"/>
      <c r="L173" s="67"/>
      <c r="M173" s="67"/>
      <c r="N173" s="67"/>
      <c r="O173" s="67"/>
      <c r="P173" s="67"/>
      <c r="Q173" s="67"/>
      <c r="R173" s="67"/>
      <c r="S173" s="67"/>
      <c r="T173" s="67"/>
      <c r="U173" s="67"/>
      <c r="V173" s="68"/>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row>
    <row r="174" spans="2:60" x14ac:dyDescent="0.2">
      <c r="B174" s="67"/>
      <c r="C174" s="67"/>
      <c r="D174" s="67"/>
      <c r="E174" s="67"/>
      <c r="F174" s="67"/>
      <c r="G174" s="67"/>
      <c r="H174" s="67"/>
      <c r="I174" s="67"/>
      <c r="J174" s="67"/>
      <c r="K174" s="67"/>
      <c r="L174" s="67"/>
      <c r="M174" s="67"/>
      <c r="N174" s="67"/>
      <c r="O174" s="67"/>
      <c r="P174" s="67"/>
      <c r="Q174" s="67"/>
      <c r="R174" s="67"/>
      <c r="S174" s="67"/>
      <c r="T174" s="67"/>
      <c r="U174" s="67"/>
      <c r="V174" s="68"/>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row>
    <row r="175" spans="2:60" x14ac:dyDescent="0.2">
      <c r="B175" s="67"/>
      <c r="C175" s="67"/>
      <c r="D175" s="67"/>
      <c r="E175" s="67"/>
      <c r="F175" s="67"/>
      <c r="G175" s="67"/>
      <c r="H175" s="67"/>
      <c r="I175" s="67"/>
      <c r="J175" s="67"/>
      <c r="K175" s="67"/>
      <c r="L175" s="67"/>
      <c r="M175" s="67"/>
      <c r="N175" s="67"/>
      <c r="O175" s="67"/>
      <c r="P175" s="67"/>
      <c r="Q175" s="67"/>
      <c r="R175" s="67"/>
      <c r="S175" s="67"/>
      <c r="T175" s="67"/>
      <c r="U175" s="67"/>
      <c r="V175" s="68"/>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row>
    <row r="176" spans="2:60" x14ac:dyDescent="0.2">
      <c r="B176" s="67"/>
      <c r="C176" s="67"/>
      <c r="D176" s="67"/>
      <c r="E176" s="67"/>
      <c r="F176" s="67"/>
      <c r="G176" s="67"/>
      <c r="H176" s="67"/>
      <c r="I176" s="67"/>
      <c r="J176" s="67"/>
      <c r="K176" s="67"/>
      <c r="L176" s="67"/>
      <c r="M176" s="67"/>
      <c r="N176" s="67"/>
      <c r="O176" s="67"/>
      <c r="P176" s="67"/>
      <c r="Q176" s="67"/>
      <c r="R176" s="67"/>
      <c r="S176" s="67"/>
      <c r="T176" s="67"/>
      <c r="U176" s="67"/>
      <c r="V176" s="68"/>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row>
    <row r="177" spans="2:60" x14ac:dyDescent="0.2">
      <c r="B177" s="67"/>
      <c r="C177" s="67"/>
      <c r="D177" s="67"/>
      <c r="E177" s="67"/>
      <c r="F177" s="67"/>
      <c r="G177" s="67"/>
      <c r="H177" s="67"/>
      <c r="I177" s="67"/>
      <c r="J177" s="67"/>
      <c r="K177" s="67"/>
      <c r="L177" s="67"/>
      <c r="M177" s="67"/>
      <c r="N177" s="67"/>
      <c r="O177" s="67"/>
      <c r="P177" s="67"/>
      <c r="Q177" s="67"/>
      <c r="R177" s="67"/>
      <c r="S177" s="67"/>
      <c r="T177" s="67"/>
      <c r="U177" s="67"/>
      <c r="V177" s="68"/>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row>
    <row r="178" spans="2:60" x14ac:dyDescent="0.2">
      <c r="B178" s="67"/>
      <c r="C178" s="67"/>
      <c r="D178" s="67"/>
      <c r="E178" s="67"/>
      <c r="F178" s="67"/>
      <c r="G178" s="67"/>
      <c r="H178" s="67"/>
      <c r="I178" s="67"/>
      <c r="J178" s="67"/>
      <c r="K178" s="67"/>
      <c r="L178" s="67"/>
      <c r="M178" s="67"/>
      <c r="N178" s="67"/>
      <c r="O178" s="67"/>
      <c r="P178" s="67"/>
      <c r="Q178" s="67"/>
      <c r="R178" s="67"/>
      <c r="S178" s="67"/>
      <c r="T178" s="67"/>
      <c r="U178" s="67"/>
      <c r="V178" s="68"/>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row>
    <row r="179" spans="2:60" x14ac:dyDescent="0.2">
      <c r="B179" s="67"/>
      <c r="C179" s="67"/>
      <c r="D179" s="67"/>
      <c r="E179" s="67"/>
      <c r="F179" s="67"/>
      <c r="G179" s="67"/>
      <c r="H179" s="67"/>
      <c r="I179" s="67"/>
      <c r="J179" s="67"/>
      <c r="K179" s="67"/>
      <c r="L179" s="67"/>
      <c r="M179" s="67"/>
      <c r="N179" s="67"/>
      <c r="O179" s="67"/>
      <c r="P179" s="67"/>
      <c r="Q179" s="67"/>
      <c r="R179" s="67"/>
      <c r="S179" s="67"/>
      <c r="T179" s="67"/>
      <c r="U179" s="67"/>
      <c r="V179" s="68"/>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row>
    <row r="180" spans="2:60" x14ac:dyDescent="0.2">
      <c r="B180" s="67"/>
      <c r="C180" s="67"/>
      <c r="D180" s="67"/>
      <c r="E180" s="67"/>
      <c r="F180" s="67"/>
      <c r="G180" s="67"/>
      <c r="H180" s="67"/>
      <c r="I180" s="67"/>
      <c r="J180" s="67"/>
      <c r="K180" s="67"/>
      <c r="L180" s="67"/>
      <c r="M180" s="67"/>
      <c r="N180" s="67"/>
      <c r="O180" s="67"/>
      <c r="P180" s="67"/>
      <c r="Q180" s="67"/>
      <c r="R180" s="67"/>
      <c r="S180" s="67"/>
      <c r="T180" s="67"/>
      <c r="U180" s="67"/>
      <c r="V180" s="68"/>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row>
    <row r="181" spans="2:60" x14ac:dyDescent="0.2">
      <c r="B181" s="67"/>
      <c r="C181" s="67"/>
      <c r="D181" s="67"/>
      <c r="E181" s="67"/>
      <c r="F181" s="67"/>
      <c r="G181" s="67"/>
      <c r="H181" s="67"/>
      <c r="I181" s="67"/>
      <c r="J181" s="67"/>
      <c r="K181" s="67"/>
      <c r="L181" s="67"/>
      <c r="M181" s="67"/>
      <c r="N181" s="67"/>
      <c r="O181" s="67"/>
      <c r="P181" s="67"/>
      <c r="Q181" s="67"/>
      <c r="R181" s="67"/>
      <c r="S181" s="67"/>
      <c r="T181" s="67"/>
      <c r="U181" s="67"/>
      <c r="V181" s="68"/>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row>
    <row r="182" spans="2:60" x14ac:dyDescent="0.2">
      <c r="B182" s="67"/>
      <c r="C182" s="67"/>
      <c r="D182" s="67"/>
      <c r="E182" s="67"/>
      <c r="F182" s="67"/>
      <c r="G182" s="67"/>
      <c r="H182" s="67"/>
      <c r="I182" s="67"/>
      <c r="J182" s="67"/>
      <c r="K182" s="67"/>
      <c r="L182" s="67"/>
      <c r="M182" s="67"/>
      <c r="N182" s="67"/>
      <c r="O182" s="67"/>
      <c r="P182" s="67"/>
      <c r="Q182" s="67"/>
      <c r="R182" s="67"/>
      <c r="S182" s="67"/>
      <c r="T182" s="67"/>
      <c r="U182" s="67"/>
      <c r="V182" s="68"/>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row>
    <row r="183" spans="2:60" x14ac:dyDescent="0.2">
      <c r="B183" s="67"/>
      <c r="C183" s="67"/>
      <c r="D183" s="67"/>
      <c r="E183" s="67"/>
      <c r="F183" s="67"/>
      <c r="G183" s="67"/>
      <c r="H183" s="67"/>
      <c r="I183" s="67"/>
      <c r="J183" s="67"/>
      <c r="K183" s="67"/>
      <c r="L183" s="67"/>
      <c r="M183" s="67"/>
      <c r="N183" s="67"/>
      <c r="O183" s="67"/>
      <c r="P183" s="67"/>
      <c r="Q183" s="67"/>
      <c r="R183" s="67"/>
      <c r="S183" s="67"/>
      <c r="T183" s="67"/>
      <c r="U183" s="67"/>
      <c r="V183" s="68"/>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row>
    <row r="184" spans="2:60" x14ac:dyDescent="0.2">
      <c r="B184" s="67"/>
      <c r="C184" s="67"/>
      <c r="D184" s="67"/>
      <c r="E184" s="67"/>
      <c r="F184" s="67"/>
      <c r="G184" s="67"/>
      <c r="H184" s="67"/>
      <c r="I184" s="67"/>
      <c r="J184" s="67"/>
      <c r="K184" s="67"/>
      <c r="L184" s="67"/>
      <c r="M184" s="67"/>
      <c r="N184" s="67"/>
      <c r="O184" s="67"/>
      <c r="P184" s="67"/>
      <c r="Q184" s="67"/>
      <c r="R184" s="67"/>
      <c r="S184" s="67"/>
      <c r="T184" s="67"/>
      <c r="U184" s="67"/>
      <c r="V184" s="68"/>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row>
    <row r="185" spans="2:60" x14ac:dyDescent="0.2">
      <c r="B185" s="67"/>
      <c r="C185" s="67"/>
      <c r="D185" s="67"/>
      <c r="E185" s="67"/>
      <c r="F185" s="67"/>
      <c r="G185" s="67"/>
      <c r="H185" s="67"/>
      <c r="I185" s="67"/>
      <c r="J185" s="67"/>
      <c r="K185" s="67"/>
      <c r="L185" s="67"/>
      <c r="M185" s="67"/>
      <c r="N185" s="67"/>
      <c r="O185" s="67"/>
      <c r="P185" s="67"/>
      <c r="Q185" s="67"/>
      <c r="R185" s="67"/>
      <c r="S185" s="67"/>
      <c r="T185" s="67"/>
      <c r="U185" s="67"/>
      <c r="V185" s="68"/>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row>
    <row r="186" spans="2:60" x14ac:dyDescent="0.2">
      <c r="B186" s="67"/>
      <c r="C186" s="67"/>
      <c r="D186" s="67"/>
      <c r="E186" s="67"/>
      <c r="F186" s="67"/>
      <c r="G186" s="67"/>
      <c r="H186" s="67"/>
      <c r="I186" s="67"/>
      <c r="J186" s="67"/>
      <c r="K186" s="67"/>
      <c r="L186" s="67"/>
      <c r="M186" s="67"/>
      <c r="N186" s="67"/>
      <c r="O186" s="67"/>
      <c r="P186" s="67"/>
      <c r="Q186" s="67"/>
      <c r="R186" s="67"/>
      <c r="S186" s="67"/>
      <c r="T186" s="67"/>
      <c r="U186" s="67"/>
      <c r="V186" s="68"/>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row>
    <row r="187" spans="2:60" x14ac:dyDescent="0.2">
      <c r="B187" s="67"/>
      <c r="C187" s="67"/>
      <c r="D187" s="67"/>
      <c r="E187" s="67"/>
      <c r="F187" s="67"/>
      <c r="G187" s="67"/>
      <c r="H187" s="67"/>
      <c r="I187" s="67"/>
      <c r="J187" s="67"/>
      <c r="K187" s="67"/>
      <c r="L187" s="67"/>
      <c r="M187" s="67"/>
      <c r="N187" s="67"/>
      <c r="O187" s="67"/>
      <c r="P187" s="67"/>
      <c r="Q187" s="67"/>
      <c r="R187" s="67"/>
      <c r="S187" s="67"/>
      <c r="T187" s="67"/>
      <c r="U187" s="67"/>
      <c r="V187" s="68"/>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row>
    <row r="188" spans="2:60" x14ac:dyDescent="0.2">
      <c r="B188" s="67"/>
      <c r="C188" s="67"/>
      <c r="D188" s="67"/>
      <c r="E188" s="67"/>
      <c r="F188" s="67"/>
      <c r="G188" s="67"/>
      <c r="H188" s="67"/>
      <c r="I188" s="67"/>
      <c r="J188" s="67"/>
      <c r="K188" s="67"/>
      <c r="L188" s="67"/>
      <c r="M188" s="67"/>
      <c r="N188" s="67"/>
      <c r="O188" s="67"/>
      <c r="P188" s="67"/>
      <c r="Q188" s="67"/>
      <c r="R188" s="67"/>
      <c r="S188" s="67"/>
      <c r="T188" s="67"/>
      <c r="U188" s="67"/>
      <c r="V188" s="68"/>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row>
    <row r="189" spans="2:60" x14ac:dyDescent="0.2">
      <c r="B189" s="67"/>
      <c r="C189" s="67"/>
      <c r="D189" s="67"/>
      <c r="E189" s="67"/>
      <c r="F189" s="67"/>
      <c r="G189" s="67"/>
      <c r="H189" s="67"/>
      <c r="I189" s="67"/>
      <c r="J189" s="67"/>
      <c r="K189" s="67"/>
      <c r="L189" s="67"/>
      <c r="M189" s="67"/>
      <c r="N189" s="67"/>
      <c r="O189" s="67"/>
      <c r="P189" s="67"/>
      <c r="Q189" s="67"/>
      <c r="R189" s="67"/>
      <c r="S189" s="67"/>
      <c r="T189" s="67"/>
      <c r="U189" s="67"/>
      <c r="V189" s="68"/>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row>
    <row r="190" spans="2:60" x14ac:dyDescent="0.2">
      <c r="B190" s="67"/>
      <c r="C190" s="67"/>
      <c r="D190" s="67"/>
      <c r="E190" s="67"/>
      <c r="F190" s="67"/>
      <c r="G190" s="67"/>
      <c r="H190" s="67"/>
      <c r="I190" s="67"/>
      <c r="J190" s="67"/>
      <c r="K190" s="67"/>
      <c r="L190" s="67"/>
      <c r="M190" s="67"/>
      <c r="N190" s="67"/>
      <c r="O190" s="67"/>
      <c r="P190" s="67"/>
      <c r="Q190" s="67"/>
      <c r="R190" s="67"/>
      <c r="S190" s="67"/>
      <c r="T190" s="67"/>
      <c r="U190" s="67"/>
      <c r="V190" s="68"/>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row>
    <row r="191" spans="2:60" x14ac:dyDescent="0.2">
      <c r="B191" s="67"/>
      <c r="C191" s="67"/>
      <c r="D191" s="67"/>
      <c r="E191" s="67"/>
      <c r="F191" s="67"/>
      <c r="G191" s="67"/>
      <c r="H191" s="67"/>
      <c r="I191" s="67"/>
      <c r="J191" s="67"/>
      <c r="K191" s="67"/>
      <c r="L191" s="67"/>
      <c r="M191" s="67"/>
      <c r="N191" s="67"/>
      <c r="O191" s="67"/>
      <c r="P191" s="67"/>
      <c r="Q191" s="67"/>
      <c r="R191" s="67"/>
      <c r="S191" s="67"/>
      <c r="T191" s="67"/>
      <c r="U191" s="67"/>
      <c r="V191" s="68"/>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row>
    <row r="192" spans="2:60" x14ac:dyDescent="0.2">
      <c r="B192" s="67"/>
      <c r="C192" s="67"/>
      <c r="D192" s="67"/>
      <c r="E192" s="67"/>
      <c r="F192" s="67"/>
      <c r="G192" s="67"/>
      <c r="H192" s="67"/>
      <c r="I192" s="67"/>
      <c r="J192" s="67"/>
      <c r="K192" s="67"/>
      <c r="L192" s="67"/>
      <c r="M192" s="67"/>
      <c r="N192" s="67"/>
      <c r="O192" s="67"/>
      <c r="P192" s="67"/>
      <c r="Q192" s="67"/>
      <c r="R192" s="67"/>
      <c r="S192" s="67"/>
      <c r="T192" s="67"/>
      <c r="U192" s="67"/>
      <c r="V192" s="68"/>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row>
    <row r="193" spans="2:60" x14ac:dyDescent="0.2">
      <c r="B193" s="67"/>
      <c r="C193" s="67"/>
      <c r="D193" s="67"/>
      <c r="E193" s="67"/>
      <c r="F193" s="67"/>
      <c r="G193" s="67"/>
      <c r="H193" s="67"/>
      <c r="I193" s="67"/>
      <c r="J193" s="67"/>
      <c r="K193" s="67"/>
      <c r="L193" s="67"/>
      <c r="M193" s="67"/>
      <c r="N193" s="67"/>
      <c r="O193" s="67"/>
      <c r="P193" s="67"/>
      <c r="Q193" s="67"/>
      <c r="R193" s="67"/>
      <c r="S193" s="67"/>
      <c r="T193" s="67"/>
      <c r="U193" s="67"/>
      <c r="V193" s="68"/>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row>
    <row r="194" spans="2:60" x14ac:dyDescent="0.2">
      <c r="B194" s="67"/>
      <c r="C194" s="67"/>
      <c r="D194" s="67"/>
      <c r="E194" s="67"/>
      <c r="F194" s="67"/>
      <c r="G194" s="67"/>
      <c r="H194" s="67"/>
      <c r="I194" s="67"/>
      <c r="J194" s="67"/>
      <c r="K194" s="67"/>
      <c r="L194" s="67"/>
      <c r="M194" s="67"/>
      <c r="N194" s="67"/>
      <c r="O194" s="67"/>
      <c r="P194" s="67"/>
      <c r="Q194" s="67"/>
      <c r="R194" s="67"/>
      <c r="S194" s="67"/>
      <c r="T194" s="67"/>
      <c r="U194" s="67"/>
      <c r="V194" s="68"/>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row>
    <row r="195" spans="2:60" x14ac:dyDescent="0.2">
      <c r="B195" s="67"/>
      <c r="C195" s="67"/>
      <c r="D195" s="67"/>
      <c r="E195" s="67"/>
      <c r="F195" s="67"/>
      <c r="G195" s="67"/>
      <c r="H195" s="67"/>
      <c r="I195" s="67"/>
      <c r="J195" s="67"/>
      <c r="K195" s="67"/>
      <c r="L195" s="67"/>
      <c r="M195" s="67"/>
      <c r="N195" s="67"/>
      <c r="O195" s="67"/>
      <c r="P195" s="67"/>
      <c r="Q195" s="67"/>
      <c r="R195" s="67"/>
      <c r="S195" s="67"/>
      <c r="T195" s="67"/>
      <c r="U195" s="67"/>
      <c r="V195" s="68"/>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row>
    <row r="196" spans="2:60" x14ac:dyDescent="0.2">
      <c r="B196" s="67"/>
      <c r="C196" s="67"/>
      <c r="D196" s="67"/>
      <c r="E196" s="67"/>
      <c r="F196" s="67"/>
      <c r="G196" s="67"/>
      <c r="H196" s="67"/>
      <c r="I196" s="67"/>
      <c r="J196" s="67"/>
      <c r="K196" s="67"/>
      <c r="L196" s="67"/>
      <c r="M196" s="67"/>
      <c r="N196" s="67"/>
      <c r="O196" s="67"/>
      <c r="P196" s="67"/>
      <c r="Q196" s="67"/>
      <c r="R196" s="67"/>
      <c r="S196" s="67"/>
      <c r="T196" s="67"/>
      <c r="U196" s="67"/>
      <c r="V196" s="68"/>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row>
  </sheetData>
  <mergeCells count="701">
    <mergeCell ref="N2:O2"/>
    <mergeCell ref="P2:Q2"/>
    <mergeCell ref="B3:C3"/>
    <mergeCell ref="D3:I3"/>
    <mergeCell ref="J3:K3"/>
    <mergeCell ref="L3:Q3"/>
    <mergeCell ref="B2:C2"/>
    <mergeCell ref="D2:E2"/>
    <mergeCell ref="F2:G2"/>
    <mergeCell ref="H2:I2"/>
    <mergeCell ref="J2:K2"/>
    <mergeCell ref="L2:M2"/>
    <mergeCell ref="N4:O4"/>
    <mergeCell ref="P4:Q4"/>
    <mergeCell ref="J5:K5"/>
    <mergeCell ref="L5:M5"/>
    <mergeCell ref="P5:Q5"/>
    <mergeCell ref="B7:B8"/>
    <mergeCell ref="C7:D8"/>
    <mergeCell ref="E7:I7"/>
    <mergeCell ref="J7:L7"/>
    <mergeCell ref="M7:M8"/>
    <mergeCell ref="B4:C4"/>
    <mergeCell ref="D4:E4"/>
    <mergeCell ref="F4:G4"/>
    <mergeCell ref="H4:I4"/>
    <mergeCell ref="J4:K4"/>
    <mergeCell ref="L4:M4"/>
    <mergeCell ref="C9:D9"/>
    <mergeCell ref="H9:I9"/>
    <mergeCell ref="K9:L9"/>
    <mergeCell ref="P9:Q9"/>
    <mergeCell ref="R9:S9"/>
    <mergeCell ref="T9:U9"/>
    <mergeCell ref="N7:Q7"/>
    <mergeCell ref="R7:U7"/>
    <mergeCell ref="H8:I8"/>
    <mergeCell ref="K8:L8"/>
    <mergeCell ref="P8:Q8"/>
    <mergeCell ref="R8:S8"/>
    <mergeCell ref="T8:U8"/>
    <mergeCell ref="C11:D11"/>
    <mergeCell ref="H11:I11"/>
    <mergeCell ref="K11:L11"/>
    <mergeCell ref="P11:Q11"/>
    <mergeCell ref="R11:S11"/>
    <mergeCell ref="T11:U11"/>
    <mergeCell ref="C10:D10"/>
    <mergeCell ref="H10:I10"/>
    <mergeCell ref="K10:L10"/>
    <mergeCell ref="P10:Q10"/>
    <mergeCell ref="R10:S10"/>
    <mergeCell ref="T10:U10"/>
    <mergeCell ref="C13:D13"/>
    <mergeCell ref="H13:I13"/>
    <mergeCell ref="K13:L13"/>
    <mergeCell ref="P13:Q13"/>
    <mergeCell ref="R13:S13"/>
    <mergeCell ref="T13:U13"/>
    <mergeCell ref="C12:D12"/>
    <mergeCell ref="H12:I12"/>
    <mergeCell ref="K12:L12"/>
    <mergeCell ref="P12:Q12"/>
    <mergeCell ref="R12:S12"/>
    <mergeCell ref="T12:U12"/>
    <mergeCell ref="C15:D15"/>
    <mergeCell ref="H15:I15"/>
    <mergeCell ref="K15:L15"/>
    <mergeCell ref="P15:Q15"/>
    <mergeCell ref="R15:S15"/>
    <mergeCell ref="T15:U15"/>
    <mergeCell ref="C14:D14"/>
    <mergeCell ref="H14:I14"/>
    <mergeCell ref="K14:L14"/>
    <mergeCell ref="P14:Q14"/>
    <mergeCell ref="R14:S14"/>
    <mergeCell ref="T14:U14"/>
    <mergeCell ref="C17:D17"/>
    <mergeCell ref="H17:I17"/>
    <mergeCell ref="K17:L17"/>
    <mergeCell ref="P17:Q17"/>
    <mergeCell ref="R17:S17"/>
    <mergeCell ref="T17:U17"/>
    <mergeCell ref="C16:D16"/>
    <mergeCell ref="H16:I16"/>
    <mergeCell ref="K16:L16"/>
    <mergeCell ref="P16:Q16"/>
    <mergeCell ref="R16:S16"/>
    <mergeCell ref="T16:U16"/>
    <mergeCell ref="C19:D19"/>
    <mergeCell ref="H19:I19"/>
    <mergeCell ref="K19:L19"/>
    <mergeCell ref="P19:Q19"/>
    <mergeCell ref="R19:S19"/>
    <mergeCell ref="T19:U19"/>
    <mergeCell ref="C18:D18"/>
    <mergeCell ref="H18:I18"/>
    <mergeCell ref="K18:L18"/>
    <mergeCell ref="P18:Q18"/>
    <mergeCell ref="R18:S18"/>
    <mergeCell ref="T18:U18"/>
    <mergeCell ref="C21:D21"/>
    <mergeCell ref="H21:I21"/>
    <mergeCell ref="K21:L21"/>
    <mergeCell ref="P21:Q21"/>
    <mergeCell ref="R21:S21"/>
    <mergeCell ref="T21:U21"/>
    <mergeCell ref="C20:D20"/>
    <mergeCell ref="H20:I20"/>
    <mergeCell ref="K20:L20"/>
    <mergeCell ref="P20:Q20"/>
    <mergeCell ref="R20:S20"/>
    <mergeCell ref="T20:U20"/>
    <mergeCell ref="C23:D23"/>
    <mergeCell ref="H23:I23"/>
    <mergeCell ref="K23:L23"/>
    <mergeCell ref="P23:Q23"/>
    <mergeCell ref="R23:S23"/>
    <mergeCell ref="T23:U23"/>
    <mergeCell ref="C22:D22"/>
    <mergeCell ref="H22:I22"/>
    <mergeCell ref="K22:L22"/>
    <mergeCell ref="P22:Q22"/>
    <mergeCell ref="R22:S22"/>
    <mergeCell ref="T22:U22"/>
    <mergeCell ref="C25:D25"/>
    <mergeCell ref="H25:I25"/>
    <mergeCell ref="K25:L25"/>
    <mergeCell ref="P25:Q25"/>
    <mergeCell ref="R25:S25"/>
    <mergeCell ref="T25:U25"/>
    <mergeCell ref="C24:D24"/>
    <mergeCell ref="H24:I24"/>
    <mergeCell ref="K24:L24"/>
    <mergeCell ref="P24:Q24"/>
    <mergeCell ref="R24:S24"/>
    <mergeCell ref="T24:U24"/>
    <mergeCell ref="C27:D27"/>
    <mergeCell ref="H27:I27"/>
    <mergeCell ref="K27:L27"/>
    <mergeCell ref="P27:Q27"/>
    <mergeCell ref="R27:S27"/>
    <mergeCell ref="T27:U27"/>
    <mergeCell ref="C26:D26"/>
    <mergeCell ref="H26:I26"/>
    <mergeCell ref="K26:L26"/>
    <mergeCell ref="P26:Q26"/>
    <mergeCell ref="R26:S26"/>
    <mergeCell ref="T26:U26"/>
    <mergeCell ref="C29:D29"/>
    <mergeCell ref="H29:I29"/>
    <mergeCell ref="K29:L29"/>
    <mergeCell ref="P29:Q29"/>
    <mergeCell ref="R29:S29"/>
    <mergeCell ref="T29:U29"/>
    <mergeCell ref="C28:D28"/>
    <mergeCell ref="H28:I28"/>
    <mergeCell ref="K28:L28"/>
    <mergeCell ref="P28:Q28"/>
    <mergeCell ref="R28:S28"/>
    <mergeCell ref="T28:U28"/>
    <mergeCell ref="C31:D31"/>
    <mergeCell ref="H31:I31"/>
    <mergeCell ref="K31:L31"/>
    <mergeCell ref="P31:Q31"/>
    <mergeCell ref="R31:S31"/>
    <mergeCell ref="T31:U31"/>
    <mergeCell ref="C30:D30"/>
    <mergeCell ref="H30:I30"/>
    <mergeCell ref="K30:L30"/>
    <mergeCell ref="P30:Q30"/>
    <mergeCell ref="R30:S30"/>
    <mergeCell ref="T30:U30"/>
    <mergeCell ref="C33:D33"/>
    <mergeCell ref="H33:I33"/>
    <mergeCell ref="K33:L33"/>
    <mergeCell ref="P33:Q33"/>
    <mergeCell ref="R33:S33"/>
    <mergeCell ref="T33:U33"/>
    <mergeCell ref="C32:D32"/>
    <mergeCell ref="H32:I32"/>
    <mergeCell ref="K32:L32"/>
    <mergeCell ref="P32:Q32"/>
    <mergeCell ref="R32:S32"/>
    <mergeCell ref="T32:U32"/>
    <mergeCell ref="C35:D35"/>
    <mergeCell ref="H35:I35"/>
    <mergeCell ref="K35:L35"/>
    <mergeCell ref="P35:Q35"/>
    <mergeCell ref="R35:S35"/>
    <mergeCell ref="T35:U35"/>
    <mergeCell ref="C34:D34"/>
    <mergeCell ref="H34:I34"/>
    <mergeCell ref="K34:L34"/>
    <mergeCell ref="P34:Q34"/>
    <mergeCell ref="R34:S34"/>
    <mergeCell ref="T34:U34"/>
    <mergeCell ref="C37:D37"/>
    <mergeCell ref="H37:I37"/>
    <mergeCell ref="K37:L37"/>
    <mergeCell ref="P37:Q37"/>
    <mergeCell ref="R37:S37"/>
    <mergeCell ref="T37:U37"/>
    <mergeCell ref="C36:D36"/>
    <mergeCell ref="H36:I36"/>
    <mergeCell ref="K36:L36"/>
    <mergeCell ref="P36:Q36"/>
    <mergeCell ref="R36:S36"/>
    <mergeCell ref="T36:U36"/>
    <mergeCell ref="C39:D39"/>
    <mergeCell ref="H39:I39"/>
    <mergeCell ref="K39:L39"/>
    <mergeCell ref="P39:Q39"/>
    <mergeCell ref="R39:S39"/>
    <mergeCell ref="T39:U39"/>
    <mergeCell ref="C38:D38"/>
    <mergeCell ref="H38:I38"/>
    <mergeCell ref="K38:L38"/>
    <mergeCell ref="P38:Q38"/>
    <mergeCell ref="R38:S38"/>
    <mergeCell ref="T38:U38"/>
    <mergeCell ref="C41:D41"/>
    <mergeCell ref="H41:I41"/>
    <mergeCell ref="K41:L41"/>
    <mergeCell ref="P41:Q41"/>
    <mergeCell ref="R41:S41"/>
    <mergeCell ref="T41:U41"/>
    <mergeCell ref="C40:D40"/>
    <mergeCell ref="H40:I40"/>
    <mergeCell ref="K40:L40"/>
    <mergeCell ref="P40:Q40"/>
    <mergeCell ref="R40:S40"/>
    <mergeCell ref="T40:U40"/>
    <mergeCell ref="C43:D43"/>
    <mergeCell ref="H43:I43"/>
    <mergeCell ref="K43:L43"/>
    <mergeCell ref="P43:Q43"/>
    <mergeCell ref="R43:S43"/>
    <mergeCell ref="T43:U43"/>
    <mergeCell ref="C42:D42"/>
    <mergeCell ref="H42:I42"/>
    <mergeCell ref="K42:L42"/>
    <mergeCell ref="P42:Q42"/>
    <mergeCell ref="R42:S42"/>
    <mergeCell ref="T42:U42"/>
    <mergeCell ref="C45:D45"/>
    <mergeCell ref="H45:I45"/>
    <mergeCell ref="K45:L45"/>
    <mergeCell ref="P45:Q45"/>
    <mergeCell ref="R45:S45"/>
    <mergeCell ref="T45:U45"/>
    <mergeCell ref="C44:D44"/>
    <mergeCell ref="H44:I44"/>
    <mergeCell ref="K44:L44"/>
    <mergeCell ref="P44:Q44"/>
    <mergeCell ref="R44:S44"/>
    <mergeCell ref="T44:U44"/>
    <mergeCell ref="C47:D47"/>
    <mergeCell ref="H47:I47"/>
    <mergeCell ref="K47:L47"/>
    <mergeCell ref="P47:Q47"/>
    <mergeCell ref="R47:S47"/>
    <mergeCell ref="T47:U47"/>
    <mergeCell ref="C46:D46"/>
    <mergeCell ref="H46:I46"/>
    <mergeCell ref="K46:L46"/>
    <mergeCell ref="P46:Q46"/>
    <mergeCell ref="R46:S46"/>
    <mergeCell ref="T46:U46"/>
    <mergeCell ref="C49:D49"/>
    <mergeCell ref="H49:I49"/>
    <mergeCell ref="K49:L49"/>
    <mergeCell ref="P49:Q49"/>
    <mergeCell ref="R49:S49"/>
    <mergeCell ref="T49:U49"/>
    <mergeCell ref="C48:D48"/>
    <mergeCell ref="H48:I48"/>
    <mergeCell ref="K48:L48"/>
    <mergeCell ref="P48:Q48"/>
    <mergeCell ref="R48:S48"/>
    <mergeCell ref="T48:U48"/>
    <mergeCell ref="C51:D51"/>
    <mergeCell ref="H51:I51"/>
    <mergeCell ref="K51:L51"/>
    <mergeCell ref="P51:Q51"/>
    <mergeCell ref="R51:S51"/>
    <mergeCell ref="T51:U51"/>
    <mergeCell ref="C50:D50"/>
    <mergeCell ref="H50:I50"/>
    <mergeCell ref="K50:L50"/>
    <mergeCell ref="P50:Q50"/>
    <mergeCell ref="R50:S50"/>
    <mergeCell ref="T50:U50"/>
    <mergeCell ref="C53:D53"/>
    <mergeCell ref="H53:I53"/>
    <mergeCell ref="K53:L53"/>
    <mergeCell ref="P53:Q53"/>
    <mergeCell ref="R53:S53"/>
    <mergeCell ref="T53:U53"/>
    <mergeCell ref="C52:D52"/>
    <mergeCell ref="H52:I52"/>
    <mergeCell ref="K52:L52"/>
    <mergeCell ref="P52:Q52"/>
    <mergeCell ref="R52:S52"/>
    <mergeCell ref="T52:U52"/>
    <mergeCell ref="C55:D55"/>
    <mergeCell ref="H55:I55"/>
    <mergeCell ref="K55:L55"/>
    <mergeCell ref="P55:Q55"/>
    <mergeCell ref="R55:S55"/>
    <mergeCell ref="T55:U55"/>
    <mergeCell ref="C54:D54"/>
    <mergeCell ref="H54:I54"/>
    <mergeCell ref="K54:L54"/>
    <mergeCell ref="P54:Q54"/>
    <mergeCell ref="R54:S54"/>
    <mergeCell ref="T54:U54"/>
    <mergeCell ref="C57:D57"/>
    <mergeCell ref="H57:I57"/>
    <mergeCell ref="K57:L57"/>
    <mergeCell ref="P57:Q57"/>
    <mergeCell ref="R57:S57"/>
    <mergeCell ref="T57:U57"/>
    <mergeCell ref="C56:D56"/>
    <mergeCell ref="H56:I56"/>
    <mergeCell ref="K56:L56"/>
    <mergeCell ref="P56:Q56"/>
    <mergeCell ref="R56:S56"/>
    <mergeCell ref="T56:U56"/>
    <mergeCell ref="C59:D59"/>
    <mergeCell ref="H59:I59"/>
    <mergeCell ref="K59:L59"/>
    <mergeCell ref="P59:Q59"/>
    <mergeCell ref="R59:S59"/>
    <mergeCell ref="T59:U59"/>
    <mergeCell ref="C58:D58"/>
    <mergeCell ref="H58:I58"/>
    <mergeCell ref="K58:L58"/>
    <mergeCell ref="P58:Q58"/>
    <mergeCell ref="R58:S58"/>
    <mergeCell ref="T58:U58"/>
    <mergeCell ref="C61:D61"/>
    <mergeCell ref="H61:I61"/>
    <mergeCell ref="K61:L61"/>
    <mergeCell ref="P61:Q61"/>
    <mergeCell ref="R61:S61"/>
    <mergeCell ref="T61:U61"/>
    <mergeCell ref="C60:D60"/>
    <mergeCell ref="H60:I60"/>
    <mergeCell ref="K60:L60"/>
    <mergeCell ref="P60:Q60"/>
    <mergeCell ref="R60:S60"/>
    <mergeCell ref="T60:U60"/>
    <mergeCell ref="C63:D63"/>
    <mergeCell ref="H63:I63"/>
    <mergeCell ref="K63:L63"/>
    <mergeCell ref="P63:Q63"/>
    <mergeCell ref="R63:S63"/>
    <mergeCell ref="T63:U63"/>
    <mergeCell ref="C62:D62"/>
    <mergeCell ref="H62:I62"/>
    <mergeCell ref="K62:L62"/>
    <mergeCell ref="P62:Q62"/>
    <mergeCell ref="R62:S62"/>
    <mergeCell ref="T62:U62"/>
    <mergeCell ref="C65:D65"/>
    <mergeCell ref="H65:I65"/>
    <mergeCell ref="K65:L65"/>
    <mergeCell ref="P65:Q65"/>
    <mergeCell ref="R65:S65"/>
    <mergeCell ref="T65:U65"/>
    <mergeCell ref="C64:D64"/>
    <mergeCell ref="H64:I64"/>
    <mergeCell ref="K64:L64"/>
    <mergeCell ref="P64:Q64"/>
    <mergeCell ref="R64:S64"/>
    <mergeCell ref="T64:U64"/>
    <mergeCell ref="C67:D67"/>
    <mergeCell ref="H67:I67"/>
    <mergeCell ref="K67:L67"/>
    <mergeCell ref="P67:Q67"/>
    <mergeCell ref="R67:S67"/>
    <mergeCell ref="T67:U67"/>
    <mergeCell ref="C66:D66"/>
    <mergeCell ref="H66:I66"/>
    <mergeCell ref="K66:L66"/>
    <mergeCell ref="P66:Q66"/>
    <mergeCell ref="R66:S66"/>
    <mergeCell ref="T66:U66"/>
    <mergeCell ref="C69:D69"/>
    <mergeCell ref="H69:I69"/>
    <mergeCell ref="K69:L69"/>
    <mergeCell ref="P69:Q69"/>
    <mergeCell ref="R69:S69"/>
    <mergeCell ref="T69:U69"/>
    <mergeCell ref="C68:D68"/>
    <mergeCell ref="H68:I68"/>
    <mergeCell ref="K68:L68"/>
    <mergeCell ref="P68:Q68"/>
    <mergeCell ref="R68:S68"/>
    <mergeCell ref="T68:U68"/>
    <mergeCell ref="C71:D71"/>
    <mergeCell ref="H71:I71"/>
    <mergeCell ref="K71:L71"/>
    <mergeCell ref="P71:Q71"/>
    <mergeCell ref="R71:S71"/>
    <mergeCell ref="T71:U71"/>
    <mergeCell ref="C70:D70"/>
    <mergeCell ref="H70:I70"/>
    <mergeCell ref="K70:L70"/>
    <mergeCell ref="P70:Q70"/>
    <mergeCell ref="R70:S70"/>
    <mergeCell ref="T70:U70"/>
    <mergeCell ref="C73:D73"/>
    <mergeCell ref="H73:I73"/>
    <mergeCell ref="K73:L73"/>
    <mergeCell ref="P73:Q73"/>
    <mergeCell ref="R73:S73"/>
    <mergeCell ref="T73:U73"/>
    <mergeCell ref="C72:D72"/>
    <mergeCell ref="H72:I72"/>
    <mergeCell ref="K72:L72"/>
    <mergeCell ref="P72:Q72"/>
    <mergeCell ref="R72:S72"/>
    <mergeCell ref="T72:U72"/>
    <mergeCell ref="C75:D75"/>
    <mergeCell ref="H75:I75"/>
    <mergeCell ref="K75:L75"/>
    <mergeCell ref="P75:Q75"/>
    <mergeCell ref="R75:S75"/>
    <mergeCell ref="T75:U75"/>
    <mergeCell ref="C74:D74"/>
    <mergeCell ref="H74:I74"/>
    <mergeCell ref="K74:L74"/>
    <mergeCell ref="P74:Q74"/>
    <mergeCell ref="R74:S74"/>
    <mergeCell ref="T74:U74"/>
    <mergeCell ref="C77:D77"/>
    <mergeCell ref="H77:I77"/>
    <mergeCell ref="K77:L77"/>
    <mergeCell ref="P77:Q77"/>
    <mergeCell ref="R77:S77"/>
    <mergeCell ref="T77:U77"/>
    <mergeCell ref="C76:D76"/>
    <mergeCell ref="H76:I76"/>
    <mergeCell ref="K76:L76"/>
    <mergeCell ref="P76:Q76"/>
    <mergeCell ref="R76:S76"/>
    <mergeCell ref="T76:U76"/>
    <mergeCell ref="C79:D79"/>
    <mergeCell ref="H79:I79"/>
    <mergeCell ref="K79:L79"/>
    <mergeCell ref="P79:Q79"/>
    <mergeCell ref="R79:S79"/>
    <mergeCell ref="T79:U79"/>
    <mergeCell ref="C78:D78"/>
    <mergeCell ref="H78:I78"/>
    <mergeCell ref="K78:L78"/>
    <mergeCell ref="P78:Q78"/>
    <mergeCell ref="R78:S78"/>
    <mergeCell ref="T78:U78"/>
    <mergeCell ref="C81:D81"/>
    <mergeCell ref="H81:I81"/>
    <mergeCell ref="K81:L81"/>
    <mergeCell ref="P81:Q81"/>
    <mergeCell ref="R81:S81"/>
    <mergeCell ref="T81:U81"/>
    <mergeCell ref="C80:D80"/>
    <mergeCell ref="H80:I80"/>
    <mergeCell ref="K80:L80"/>
    <mergeCell ref="P80:Q80"/>
    <mergeCell ref="R80:S80"/>
    <mergeCell ref="T80:U80"/>
    <mergeCell ref="C83:D83"/>
    <mergeCell ref="H83:I83"/>
    <mergeCell ref="K83:L83"/>
    <mergeCell ref="P83:Q83"/>
    <mergeCell ref="R83:S83"/>
    <mergeCell ref="T83:U83"/>
    <mergeCell ref="C82:D82"/>
    <mergeCell ref="H82:I82"/>
    <mergeCell ref="K82:L82"/>
    <mergeCell ref="P82:Q82"/>
    <mergeCell ref="R82:S82"/>
    <mergeCell ref="T82:U82"/>
    <mergeCell ref="C85:D85"/>
    <mergeCell ref="H85:I85"/>
    <mergeCell ref="K85:L85"/>
    <mergeCell ref="P85:Q85"/>
    <mergeCell ref="R85:S85"/>
    <mergeCell ref="T85:U85"/>
    <mergeCell ref="C84:D84"/>
    <mergeCell ref="H84:I84"/>
    <mergeCell ref="K84:L84"/>
    <mergeCell ref="P84:Q84"/>
    <mergeCell ref="R84:S84"/>
    <mergeCell ref="T84:U84"/>
    <mergeCell ref="C87:D87"/>
    <mergeCell ref="H87:I87"/>
    <mergeCell ref="K87:L87"/>
    <mergeCell ref="P87:Q87"/>
    <mergeCell ref="R87:S87"/>
    <mergeCell ref="T87:U87"/>
    <mergeCell ref="C86:D86"/>
    <mergeCell ref="H86:I86"/>
    <mergeCell ref="K86:L86"/>
    <mergeCell ref="P86:Q86"/>
    <mergeCell ref="R86:S86"/>
    <mergeCell ref="T86:U86"/>
    <mergeCell ref="C89:D89"/>
    <mergeCell ref="H89:I89"/>
    <mergeCell ref="K89:L89"/>
    <mergeCell ref="P89:Q89"/>
    <mergeCell ref="R89:S89"/>
    <mergeCell ref="T89:U89"/>
    <mergeCell ref="C88:D88"/>
    <mergeCell ref="H88:I88"/>
    <mergeCell ref="K88:L88"/>
    <mergeCell ref="P88:Q88"/>
    <mergeCell ref="R88:S88"/>
    <mergeCell ref="T88:U88"/>
    <mergeCell ref="C91:D91"/>
    <mergeCell ref="H91:I91"/>
    <mergeCell ref="K91:L91"/>
    <mergeCell ref="P91:Q91"/>
    <mergeCell ref="R91:S91"/>
    <mergeCell ref="T91:U91"/>
    <mergeCell ref="C90:D90"/>
    <mergeCell ref="H90:I90"/>
    <mergeCell ref="K90:L90"/>
    <mergeCell ref="P90:Q90"/>
    <mergeCell ref="R90:S90"/>
    <mergeCell ref="T90:U90"/>
    <mergeCell ref="C93:D93"/>
    <mergeCell ref="H93:I93"/>
    <mergeCell ref="K93:L93"/>
    <mergeCell ref="P93:Q93"/>
    <mergeCell ref="R93:S93"/>
    <mergeCell ref="T93:U93"/>
    <mergeCell ref="C92:D92"/>
    <mergeCell ref="H92:I92"/>
    <mergeCell ref="K92:L92"/>
    <mergeCell ref="P92:Q92"/>
    <mergeCell ref="R92:S92"/>
    <mergeCell ref="T92:U92"/>
    <mergeCell ref="C95:D95"/>
    <mergeCell ref="H95:I95"/>
    <mergeCell ref="K95:L95"/>
    <mergeCell ref="P95:Q95"/>
    <mergeCell ref="R95:S95"/>
    <mergeCell ref="T95:U95"/>
    <mergeCell ref="C94:D94"/>
    <mergeCell ref="H94:I94"/>
    <mergeCell ref="K94:L94"/>
    <mergeCell ref="P94:Q94"/>
    <mergeCell ref="R94:S94"/>
    <mergeCell ref="T94:U94"/>
    <mergeCell ref="C97:D97"/>
    <mergeCell ref="H97:I97"/>
    <mergeCell ref="K97:L97"/>
    <mergeCell ref="P97:Q97"/>
    <mergeCell ref="R97:S97"/>
    <mergeCell ref="T97:U97"/>
    <mergeCell ref="C96:D96"/>
    <mergeCell ref="H96:I96"/>
    <mergeCell ref="K96:L96"/>
    <mergeCell ref="P96:Q96"/>
    <mergeCell ref="R96:S96"/>
    <mergeCell ref="T96:U96"/>
    <mergeCell ref="C99:D99"/>
    <mergeCell ref="H99:I99"/>
    <mergeCell ref="K99:L99"/>
    <mergeCell ref="P99:Q99"/>
    <mergeCell ref="R99:S99"/>
    <mergeCell ref="T99:U99"/>
    <mergeCell ref="C98:D98"/>
    <mergeCell ref="H98:I98"/>
    <mergeCell ref="K98:L98"/>
    <mergeCell ref="P98:Q98"/>
    <mergeCell ref="R98:S98"/>
    <mergeCell ref="T98:U98"/>
    <mergeCell ref="C101:D101"/>
    <mergeCell ref="H101:I101"/>
    <mergeCell ref="K101:L101"/>
    <mergeCell ref="P101:Q101"/>
    <mergeCell ref="R101:S101"/>
    <mergeCell ref="T101:U101"/>
    <mergeCell ref="C100:D100"/>
    <mergeCell ref="H100:I100"/>
    <mergeCell ref="K100:L100"/>
    <mergeCell ref="P100:Q100"/>
    <mergeCell ref="R100:S100"/>
    <mergeCell ref="T100:U100"/>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9:D109"/>
    <mergeCell ref="H109:I109"/>
    <mergeCell ref="K109:L109"/>
    <mergeCell ref="P109:Q109"/>
    <mergeCell ref="R109:S109"/>
    <mergeCell ref="T109:U109"/>
    <mergeCell ref="C108:D108"/>
    <mergeCell ref="H108:I108"/>
    <mergeCell ref="K108:L108"/>
    <mergeCell ref="P108:Q108"/>
    <mergeCell ref="R108:S108"/>
    <mergeCell ref="T108:U108"/>
    <mergeCell ref="C111:D111"/>
    <mergeCell ref="H111:I111"/>
    <mergeCell ref="K111:L111"/>
    <mergeCell ref="P111:Q111"/>
    <mergeCell ref="R111:S111"/>
    <mergeCell ref="T111:U111"/>
    <mergeCell ref="C110:D110"/>
    <mergeCell ref="H110:I110"/>
    <mergeCell ref="K110:L110"/>
    <mergeCell ref="P110:Q110"/>
    <mergeCell ref="R110:S110"/>
    <mergeCell ref="T110:U110"/>
    <mergeCell ref="C113:D113"/>
    <mergeCell ref="H113:I113"/>
    <mergeCell ref="K113:L113"/>
    <mergeCell ref="P113:Q113"/>
    <mergeCell ref="R113:S113"/>
    <mergeCell ref="T113:U113"/>
    <mergeCell ref="C112:D112"/>
    <mergeCell ref="H112:I112"/>
    <mergeCell ref="K112:L112"/>
    <mergeCell ref="P112:Q112"/>
    <mergeCell ref="R112:S112"/>
    <mergeCell ref="T112:U112"/>
    <mergeCell ref="C115:D115"/>
    <mergeCell ref="H115:I115"/>
    <mergeCell ref="K115:L115"/>
    <mergeCell ref="P115:Q115"/>
    <mergeCell ref="R115:S115"/>
    <mergeCell ref="T115:U115"/>
    <mergeCell ref="C114:D114"/>
    <mergeCell ref="H114:I114"/>
    <mergeCell ref="K114:L114"/>
    <mergeCell ref="P114:Q114"/>
    <mergeCell ref="R114:S114"/>
    <mergeCell ref="T114:U114"/>
    <mergeCell ref="C117:D117"/>
    <mergeCell ref="H117:I117"/>
    <mergeCell ref="K117:L117"/>
    <mergeCell ref="P117:Q117"/>
    <mergeCell ref="R117:S117"/>
    <mergeCell ref="T117:U117"/>
    <mergeCell ref="C116:D116"/>
    <mergeCell ref="H116:I116"/>
    <mergeCell ref="K116:L116"/>
    <mergeCell ref="P116:Q116"/>
    <mergeCell ref="R116:S116"/>
    <mergeCell ref="T116:U116"/>
    <mergeCell ref="C119:D119"/>
    <mergeCell ref="H119:I119"/>
    <mergeCell ref="K119:L119"/>
    <mergeCell ref="P119:Q119"/>
    <mergeCell ref="R119:S119"/>
    <mergeCell ref="T119:U119"/>
    <mergeCell ref="C118:D118"/>
    <mergeCell ref="H118:I118"/>
    <mergeCell ref="K118:L118"/>
    <mergeCell ref="P118:Q118"/>
    <mergeCell ref="R118:S118"/>
    <mergeCell ref="T118:U118"/>
  </mergeCells>
  <phoneticPr fontId="2"/>
  <conditionalFormatting sqref="G46">
    <cfRule type="cellIs" dxfId="9" priority="7" stopIfTrue="1" operator="equal">
      <formula>"買"</formula>
    </cfRule>
    <cfRule type="cellIs" dxfId="8" priority="8" stopIfTrue="1" operator="equal">
      <formula>"売"</formula>
    </cfRule>
  </conditionalFormatting>
  <conditionalFormatting sqref="G11 G14:G45 G47:G119">
    <cfRule type="cellIs" dxfId="7" priority="9" stopIfTrue="1" operator="equal">
      <formula>"買"</formula>
    </cfRule>
    <cfRule type="cellIs" dxfId="6" priority="10" stopIfTrue="1" operator="equal">
      <formula>"売"</formula>
    </cfRule>
  </conditionalFormatting>
  <conditionalFormatting sqref="G12">
    <cfRule type="cellIs" dxfId="5" priority="5" stopIfTrue="1" operator="equal">
      <formula>"買"</formula>
    </cfRule>
    <cfRule type="cellIs" dxfId="4" priority="6" stopIfTrue="1" operator="equal">
      <formula>"売"</formula>
    </cfRule>
  </conditionalFormatting>
  <conditionalFormatting sqref="G13">
    <cfRule type="cellIs" dxfId="3" priority="3" stopIfTrue="1" operator="equal">
      <formula>"買"</formula>
    </cfRule>
    <cfRule type="cellIs" dxfId="2" priority="4" stopIfTrue="1" operator="equal">
      <formula>"売"</formula>
    </cfRule>
  </conditionalFormatting>
  <conditionalFormatting sqref="G9:G10">
    <cfRule type="cellIs" dxfId="1" priority="1" stopIfTrue="1" operator="equal">
      <formula>"買"</formula>
    </cfRule>
    <cfRule type="cellIs" dxfId="0" priority="2" stopIfTrue="1" operator="equal">
      <formula>"売"</formula>
    </cfRule>
  </conditionalFormatting>
  <dataValidations count="1">
    <dataValidation type="list" allowBlank="1" showInputMessage="1" showErrorMessage="1" sqref="G9:G119" xr:uid="{5686DF65-B556-477C-9601-B6EE69A4B615}">
      <formula1>"買,売"</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38038-E595-496A-8D29-C5366C071955}">
  <dimension ref="A1"/>
  <sheetViews>
    <sheetView workbookViewId="0"/>
  </sheetViews>
  <sheetFormatPr defaultRowHeight="13.2" x14ac:dyDescent="0.2"/>
  <sheetData/>
  <phoneticPr fontId="2"/>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147"/>
  <sheetViews>
    <sheetView topLeftCell="A112" workbookViewId="0">
      <selection activeCell="S140" sqref="S140"/>
    </sheetView>
  </sheetViews>
  <sheetFormatPr defaultRowHeight="14.4" x14ac:dyDescent="0.2"/>
  <cols>
    <col min="1" max="1" width="7.44140625" style="35" customWidth="1"/>
    <col min="2" max="2" width="8.109375" customWidth="1"/>
  </cols>
  <sheetData>
    <row r="1" spans="1:14" ht="14.4" customHeight="1" x14ac:dyDescent="0.2">
      <c r="A1" s="186" t="s">
        <v>74</v>
      </c>
      <c r="B1" s="145"/>
      <c r="C1" s="145"/>
      <c r="D1" s="145"/>
      <c r="E1" s="145"/>
      <c r="F1" s="145"/>
      <c r="G1" s="145"/>
      <c r="H1" s="145"/>
      <c r="I1" s="145"/>
      <c r="J1" s="145"/>
      <c r="K1" s="145"/>
      <c r="L1" s="145"/>
      <c r="M1" s="145"/>
      <c r="N1" s="145"/>
    </row>
    <row r="2" spans="1:14" ht="14.4" customHeight="1" x14ac:dyDescent="0.2">
      <c r="A2" s="186"/>
      <c r="B2" s="145"/>
      <c r="C2" s="145"/>
      <c r="D2" s="145"/>
      <c r="E2" s="145"/>
      <c r="F2" s="145"/>
      <c r="G2" s="145"/>
      <c r="H2" s="145"/>
      <c r="I2" s="145"/>
      <c r="J2" s="145"/>
      <c r="K2" s="145"/>
      <c r="L2" s="145"/>
      <c r="M2" s="145"/>
      <c r="N2" s="145"/>
    </row>
    <row r="3" spans="1:14" ht="14.4" customHeight="1" x14ac:dyDescent="0.2">
      <c r="A3" s="186"/>
      <c r="B3" s="145"/>
      <c r="C3" s="145"/>
      <c r="D3" s="145"/>
      <c r="E3" s="145"/>
      <c r="F3" s="145"/>
      <c r="G3" s="145"/>
      <c r="H3" s="145"/>
      <c r="I3" s="145"/>
      <c r="J3" s="145"/>
      <c r="K3" s="145"/>
      <c r="L3" s="145"/>
      <c r="M3" s="145"/>
      <c r="N3" s="145"/>
    </row>
    <row r="4" spans="1:14" ht="14.4" customHeight="1" x14ac:dyDescent="0.2">
      <c r="A4" s="186"/>
      <c r="B4" s="145"/>
      <c r="C4" s="145"/>
      <c r="D4" s="145"/>
      <c r="E4" s="145"/>
      <c r="F4" s="145"/>
      <c r="G4" s="145"/>
      <c r="H4" s="145"/>
      <c r="I4" s="145"/>
      <c r="J4" s="145"/>
      <c r="K4" s="145"/>
      <c r="L4" s="145"/>
      <c r="M4" s="145"/>
      <c r="N4" s="145"/>
    </row>
    <row r="5" spans="1:14" ht="14.4" customHeight="1" x14ac:dyDescent="0.2">
      <c r="A5" s="186"/>
      <c r="B5" s="145"/>
      <c r="C5" s="145"/>
      <c r="D5" s="145"/>
      <c r="E5" s="145"/>
      <c r="F5" s="145"/>
      <c r="G5" s="145"/>
      <c r="H5" s="145"/>
      <c r="I5" s="145"/>
      <c r="J5" s="145"/>
      <c r="K5" s="145"/>
      <c r="L5" s="145"/>
      <c r="M5" s="145"/>
      <c r="N5" s="145"/>
    </row>
    <row r="6" spans="1:14" ht="14.4" customHeight="1" x14ac:dyDescent="0.2">
      <c r="A6" s="186"/>
      <c r="B6" s="145"/>
      <c r="C6" s="145"/>
      <c r="D6" s="145"/>
      <c r="E6" s="145"/>
      <c r="F6" s="145"/>
      <c r="G6" s="145"/>
      <c r="H6" s="145"/>
      <c r="I6" s="145"/>
      <c r="J6" s="145"/>
      <c r="K6" s="145"/>
      <c r="L6" s="145"/>
      <c r="M6" s="145"/>
      <c r="N6" s="145"/>
    </row>
    <row r="7" spans="1:14" ht="14.4" customHeight="1" x14ac:dyDescent="0.2">
      <c r="A7" s="186"/>
      <c r="B7" s="145"/>
      <c r="C7" s="145"/>
      <c r="D7" s="145"/>
      <c r="E7" s="145"/>
      <c r="F7" s="145"/>
      <c r="G7" s="145"/>
      <c r="H7" s="145"/>
      <c r="I7" s="145"/>
      <c r="J7" s="145"/>
      <c r="K7" s="145"/>
      <c r="L7" s="145"/>
      <c r="M7" s="145"/>
      <c r="N7" s="145"/>
    </row>
    <row r="8" spans="1:14" ht="14.4" customHeight="1" x14ac:dyDescent="0.2">
      <c r="A8" s="186"/>
      <c r="B8" s="145"/>
      <c r="C8" s="145"/>
      <c r="D8" s="145"/>
      <c r="E8" s="145"/>
      <c r="F8" s="145"/>
      <c r="G8" s="145"/>
      <c r="H8" s="145"/>
      <c r="I8" s="145"/>
      <c r="J8" s="145"/>
      <c r="K8" s="145"/>
      <c r="L8" s="145"/>
      <c r="M8" s="145"/>
      <c r="N8" s="145"/>
    </row>
    <row r="9" spans="1:14" ht="14.4" customHeight="1" x14ac:dyDescent="0.2">
      <c r="A9" s="186"/>
      <c r="B9" s="145"/>
      <c r="C9" s="145"/>
      <c r="D9" s="145"/>
      <c r="E9" s="145"/>
      <c r="F9" s="145"/>
      <c r="G9" s="145"/>
      <c r="H9" s="145"/>
      <c r="I9" s="145"/>
      <c r="J9" s="145"/>
      <c r="K9" s="145"/>
      <c r="L9" s="145"/>
      <c r="M9" s="145"/>
      <c r="N9" s="145"/>
    </row>
    <row r="10" spans="1:14" ht="14.4" customHeight="1" x14ac:dyDescent="0.2">
      <c r="A10" s="186"/>
      <c r="B10" s="145"/>
      <c r="C10" s="145"/>
      <c r="D10" s="145"/>
      <c r="E10" s="145"/>
      <c r="F10" s="145"/>
      <c r="G10" s="145"/>
      <c r="H10" s="145"/>
      <c r="I10" s="145"/>
      <c r="J10" s="145"/>
      <c r="K10" s="145"/>
      <c r="L10" s="145"/>
      <c r="M10" s="145"/>
      <c r="N10" s="145"/>
    </row>
    <row r="11" spans="1:14" ht="14.4" customHeight="1" x14ac:dyDescent="0.2">
      <c r="A11" s="186"/>
      <c r="B11" s="145"/>
      <c r="C11" s="145"/>
      <c r="D11" s="145"/>
      <c r="E11" s="145"/>
      <c r="F11" s="145"/>
      <c r="G11" s="145"/>
      <c r="H11" s="145"/>
      <c r="I11" s="145"/>
      <c r="J11" s="145"/>
      <c r="K11" s="145"/>
      <c r="L11" s="145"/>
      <c r="M11" s="145"/>
      <c r="N11" s="145"/>
    </row>
    <row r="12" spans="1:14" ht="14.4" customHeight="1" x14ac:dyDescent="0.2">
      <c r="A12" s="186"/>
      <c r="B12" s="145"/>
      <c r="C12" s="145"/>
      <c r="D12" s="145"/>
      <c r="E12" s="145"/>
      <c r="F12" s="145"/>
      <c r="G12" s="145"/>
      <c r="H12" s="145"/>
      <c r="I12" s="145"/>
      <c r="J12" s="145"/>
      <c r="K12" s="145"/>
      <c r="L12" s="145"/>
      <c r="M12" s="145"/>
      <c r="N12" s="145"/>
    </row>
    <row r="13" spans="1:14" ht="14.4" customHeight="1" x14ac:dyDescent="0.2">
      <c r="A13" s="186"/>
      <c r="B13" s="145"/>
      <c r="C13" s="145"/>
      <c r="D13" s="145"/>
      <c r="E13" s="145"/>
      <c r="F13" s="145"/>
      <c r="G13" s="145"/>
      <c r="H13" s="145"/>
      <c r="I13" s="145"/>
      <c r="J13" s="145"/>
      <c r="K13" s="145"/>
      <c r="L13" s="145"/>
      <c r="M13" s="145"/>
      <c r="N13" s="145"/>
    </row>
    <row r="14" spans="1:14" ht="14.4" customHeight="1" x14ac:dyDescent="0.2">
      <c r="A14" s="186"/>
      <c r="B14" s="145"/>
      <c r="C14" s="145"/>
      <c r="D14" s="145"/>
      <c r="E14" s="145"/>
      <c r="F14" s="145"/>
      <c r="G14" s="145"/>
      <c r="H14" s="145"/>
      <c r="I14" s="145"/>
      <c r="J14" s="145"/>
      <c r="K14" s="145"/>
      <c r="L14" s="145"/>
      <c r="M14" s="145"/>
      <c r="N14" s="145"/>
    </row>
    <row r="15" spans="1:14" ht="14.4" customHeight="1" x14ac:dyDescent="0.2">
      <c r="A15" s="186"/>
      <c r="B15" s="145"/>
      <c r="C15" s="145"/>
      <c r="D15" s="145"/>
      <c r="E15" s="145"/>
      <c r="F15" s="145"/>
      <c r="G15" s="145"/>
      <c r="H15" s="145"/>
      <c r="I15" s="145"/>
      <c r="J15" s="145"/>
      <c r="K15" s="145"/>
      <c r="L15" s="145"/>
      <c r="M15" s="145"/>
      <c r="N15" s="145"/>
    </row>
    <row r="16" spans="1:14" ht="14.4" customHeight="1" x14ac:dyDescent="0.2">
      <c r="A16" s="186"/>
      <c r="B16" s="145"/>
      <c r="C16" s="145"/>
      <c r="D16" s="145"/>
      <c r="E16" s="145"/>
      <c r="F16" s="145"/>
      <c r="G16" s="145"/>
      <c r="H16" s="145"/>
      <c r="I16" s="145"/>
      <c r="J16" s="145"/>
      <c r="K16" s="145"/>
      <c r="L16" s="145"/>
      <c r="M16" s="145"/>
      <c r="N16" s="145"/>
    </row>
    <row r="17" spans="1:14" ht="14.4" customHeight="1" x14ac:dyDescent="0.2">
      <c r="A17" s="186"/>
      <c r="B17" s="145"/>
      <c r="C17" s="145"/>
      <c r="D17" s="145"/>
      <c r="E17" s="145"/>
      <c r="F17" s="145"/>
      <c r="G17" s="145"/>
      <c r="H17" s="145"/>
      <c r="I17" s="145"/>
      <c r="J17" s="145"/>
      <c r="K17" s="145"/>
      <c r="L17" s="145"/>
      <c r="M17" s="145"/>
      <c r="N17" s="145"/>
    </row>
    <row r="18" spans="1:14" ht="14.4" customHeight="1" x14ac:dyDescent="0.2">
      <c r="A18" s="186"/>
      <c r="B18" s="145"/>
      <c r="C18" s="145"/>
      <c r="D18" s="145"/>
      <c r="E18" s="145"/>
      <c r="F18" s="145"/>
      <c r="G18" s="145"/>
      <c r="H18" s="145"/>
      <c r="I18" s="145"/>
      <c r="J18" s="145"/>
      <c r="K18" s="145"/>
      <c r="L18" s="145"/>
      <c r="M18" s="145"/>
      <c r="N18" s="145"/>
    </row>
    <row r="19" spans="1:14" ht="14.4" customHeight="1" x14ac:dyDescent="0.2">
      <c r="A19" s="186"/>
      <c r="B19" s="145"/>
      <c r="C19" s="145"/>
      <c r="D19" s="145"/>
      <c r="E19" s="145"/>
      <c r="F19" s="145"/>
      <c r="G19" s="145"/>
      <c r="H19" s="145"/>
      <c r="I19" s="145"/>
      <c r="J19" s="145"/>
      <c r="K19" s="145"/>
      <c r="L19" s="145"/>
      <c r="M19" s="145"/>
      <c r="N19" s="145"/>
    </row>
    <row r="20" spans="1:14" ht="14.4" customHeight="1" x14ac:dyDescent="0.2">
      <c r="A20" s="186"/>
      <c r="B20" s="145"/>
      <c r="C20" s="145"/>
      <c r="D20" s="145"/>
      <c r="E20" s="145"/>
      <c r="F20" s="145"/>
      <c r="G20" s="145"/>
      <c r="H20" s="145"/>
      <c r="I20" s="145"/>
      <c r="J20" s="145"/>
      <c r="K20" s="145"/>
      <c r="L20" s="145"/>
      <c r="M20" s="145"/>
      <c r="N20" s="145"/>
    </row>
    <row r="21" spans="1:14" ht="14.4" customHeight="1" x14ac:dyDescent="0.2">
      <c r="A21" s="186"/>
      <c r="B21" s="145"/>
      <c r="C21" s="145"/>
      <c r="D21" s="145"/>
      <c r="E21" s="145"/>
      <c r="F21" s="145"/>
      <c r="G21" s="145"/>
      <c r="H21" s="145"/>
      <c r="I21" s="145"/>
      <c r="J21" s="145"/>
      <c r="K21" s="145"/>
      <c r="L21" s="145"/>
      <c r="M21" s="145"/>
      <c r="N21" s="145"/>
    </row>
    <row r="22" spans="1:14" ht="13.2" x14ac:dyDescent="0.2">
      <c r="A22" s="186" t="s">
        <v>76</v>
      </c>
      <c r="B22" s="145"/>
      <c r="C22" s="145"/>
      <c r="D22" s="145"/>
      <c r="E22" s="145"/>
      <c r="F22" s="145"/>
      <c r="G22" s="145"/>
      <c r="H22" s="145"/>
      <c r="I22" s="145"/>
      <c r="J22" s="145"/>
      <c r="K22" s="145"/>
      <c r="L22" s="145"/>
      <c r="M22" s="145"/>
      <c r="N22" s="145"/>
    </row>
    <row r="23" spans="1:14" ht="13.2" x14ac:dyDescent="0.2">
      <c r="A23" s="186"/>
      <c r="B23" s="145"/>
      <c r="C23" s="145"/>
      <c r="D23" s="145"/>
      <c r="E23" s="145"/>
      <c r="F23" s="145"/>
      <c r="G23" s="145"/>
      <c r="H23" s="145"/>
      <c r="I23" s="145"/>
      <c r="J23" s="145"/>
      <c r="K23" s="145"/>
      <c r="L23" s="145"/>
      <c r="M23" s="145"/>
      <c r="N23" s="145"/>
    </row>
    <row r="24" spans="1:14" ht="13.2" x14ac:dyDescent="0.2">
      <c r="A24" s="186"/>
      <c r="B24" s="145"/>
      <c r="C24" s="145"/>
      <c r="D24" s="145"/>
      <c r="E24" s="145"/>
      <c r="F24" s="145"/>
      <c r="G24" s="145"/>
      <c r="H24" s="145"/>
      <c r="I24" s="145"/>
      <c r="J24" s="145"/>
      <c r="K24" s="145"/>
      <c r="L24" s="145"/>
      <c r="M24" s="145"/>
      <c r="N24" s="145"/>
    </row>
    <row r="25" spans="1:14" ht="13.2" x14ac:dyDescent="0.2">
      <c r="A25" s="186"/>
      <c r="B25" s="145"/>
      <c r="C25" s="145"/>
      <c r="D25" s="145"/>
      <c r="E25" s="145"/>
      <c r="F25" s="145"/>
      <c r="G25" s="145"/>
      <c r="H25" s="145"/>
      <c r="I25" s="145"/>
      <c r="J25" s="145"/>
      <c r="K25" s="145"/>
      <c r="L25" s="145"/>
      <c r="M25" s="145"/>
      <c r="N25" s="145"/>
    </row>
    <row r="26" spans="1:14" ht="13.2" x14ac:dyDescent="0.2">
      <c r="A26" s="186"/>
      <c r="B26" s="145"/>
      <c r="C26" s="145"/>
      <c r="D26" s="145"/>
      <c r="E26" s="145"/>
      <c r="F26" s="145"/>
      <c r="G26" s="145"/>
      <c r="H26" s="145"/>
      <c r="I26" s="145"/>
      <c r="J26" s="145"/>
      <c r="K26" s="145"/>
      <c r="L26" s="145"/>
      <c r="M26" s="145"/>
      <c r="N26" s="145"/>
    </row>
    <row r="27" spans="1:14" ht="13.2" x14ac:dyDescent="0.2">
      <c r="A27" s="186"/>
      <c r="B27" s="145"/>
      <c r="C27" s="145"/>
      <c r="D27" s="145"/>
      <c r="E27" s="145"/>
      <c r="F27" s="145"/>
      <c r="G27" s="145"/>
      <c r="H27" s="145"/>
      <c r="I27" s="145"/>
      <c r="J27" s="145"/>
      <c r="K27" s="145"/>
      <c r="L27" s="145"/>
      <c r="M27" s="145"/>
      <c r="N27" s="145"/>
    </row>
    <row r="28" spans="1:14" ht="13.2" x14ac:dyDescent="0.2">
      <c r="A28" s="186"/>
      <c r="B28" s="145"/>
      <c r="C28" s="145"/>
      <c r="D28" s="145"/>
      <c r="E28" s="145"/>
      <c r="F28" s="145"/>
      <c r="G28" s="145"/>
      <c r="H28" s="145"/>
      <c r="I28" s="145"/>
      <c r="J28" s="145"/>
      <c r="K28" s="145"/>
      <c r="L28" s="145"/>
      <c r="M28" s="145"/>
      <c r="N28" s="145"/>
    </row>
    <row r="29" spans="1:14" ht="13.2" x14ac:dyDescent="0.2">
      <c r="A29" s="186"/>
      <c r="B29" s="145"/>
      <c r="C29" s="145"/>
      <c r="D29" s="145"/>
      <c r="E29" s="145"/>
      <c r="F29" s="145"/>
      <c r="G29" s="145"/>
      <c r="H29" s="145"/>
      <c r="I29" s="145"/>
      <c r="J29" s="145"/>
      <c r="K29" s="145"/>
      <c r="L29" s="145"/>
      <c r="M29" s="145"/>
      <c r="N29" s="145"/>
    </row>
    <row r="30" spans="1:14" ht="13.2" x14ac:dyDescent="0.2">
      <c r="A30" s="186"/>
      <c r="B30" s="145"/>
      <c r="C30" s="145"/>
      <c r="D30" s="145"/>
      <c r="E30" s="145"/>
      <c r="F30" s="145"/>
      <c r="G30" s="145"/>
      <c r="H30" s="145"/>
      <c r="I30" s="145"/>
      <c r="J30" s="145"/>
      <c r="K30" s="145"/>
      <c r="L30" s="145"/>
      <c r="M30" s="145"/>
      <c r="N30" s="145"/>
    </row>
    <row r="31" spans="1:14" ht="13.2" x14ac:dyDescent="0.2">
      <c r="A31" s="186"/>
      <c r="B31" s="145"/>
      <c r="C31" s="145"/>
      <c r="D31" s="145"/>
      <c r="E31" s="145"/>
      <c r="F31" s="145"/>
      <c r="G31" s="145"/>
      <c r="H31" s="145"/>
      <c r="I31" s="145"/>
      <c r="J31" s="145"/>
      <c r="K31" s="145"/>
      <c r="L31" s="145"/>
      <c r="M31" s="145"/>
      <c r="N31" s="145"/>
    </row>
    <row r="32" spans="1:14" ht="13.2" x14ac:dyDescent="0.2">
      <c r="A32" s="186"/>
      <c r="B32" s="145"/>
      <c r="C32" s="145"/>
      <c r="D32" s="145"/>
      <c r="E32" s="145"/>
      <c r="F32" s="145"/>
      <c r="G32" s="145"/>
      <c r="H32" s="145"/>
      <c r="I32" s="145"/>
      <c r="J32" s="145"/>
      <c r="K32" s="145"/>
      <c r="L32" s="145"/>
      <c r="M32" s="145"/>
      <c r="N32" s="145"/>
    </row>
    <row r="33" spans="1:14" ht="13.2" x14ac:dyDescent="0.2">
      <c r="A33" s="186"/>
      <c r="B33" s="145"/>
      <c r="C33" s="145"/>
      <c r="D33" s="145"/>
      <c r="E33" s="145"/>
      <c r="F33" s="145"/>
      <c r="G33" s="145"/>
      <c r="H33" s="145"/>
      <c r="I33" s="145"/>
      <c r="J33" s="145"/>
      <c r="K33" s="145"/>
      <c r="L33" s="145"/>
      <c r="M33" s="145"/>
      <c r="N33" s="145"/>
    </row>
    <row r="34" spans="1:14" ht="13.2" x14ac:dyDescent="0.2">
      <c r="A34" s="186"/>
      <c r="B34" s="145"/>
      <c r="C34" s="145"/>
      <c r="D34" s="145"/>
      <c r="E34" s="145"/>
      <c r="F34" s="145"/>
      <c r="G34" s="145"/>
      <c r="H34" s="145"/>
      <c r="I34" s="145"/>
      <c r="J34" s="145"/>
      <c r="K34" s="145"/>
      <c r="L34" s="145"/>
      <c r="M34" s="145"/>
      <c r="N34" s="145"/>
    </row>
    <row r="35" spans="1:14" ht="13.2" x14ac:dyDescent="0.2">
      <c r="A35" s="186"/>
      <c r="B35" s="145"/>
      <c r="C35" s="145"/>
      <c r="D35" s="145"/>
      <c r="E35" s="145"/>
      <c r="F35" s="145"/>
      <c r="G35" s="145"/>
      <c r="H35" s="145"/>
      <c r="I35" s="145"/>
      <c r="J35" s="145"/>
      <c r="K35" s="145"/>
      <c r="L35" s="145"/>
      <c r="M35" s="145"/>
      <c r="N35" s="145"/>
    </row>
    <row r="36" spans="1:14" ht="13.2" x14ac:dyDescent="0.2">
      <c r="A36" s="186"/>
      <c r="B36" s="145"/>
      <c r="C36" s="145"/>
      <c r="D36" s="145"/>
      <c r="E36" s="145"/>
      <c r="F36" s="145"/>
      <c r="G36" s="145"/>
      <c r="H36" s="145"/>
      <c r="I36" s="145"/>
      <c r="J36" s="145"/>
      <c r="K36" s="145"/>
      <c r="L36" s="145"/>
      <c r="M36" s="145"/>
      <c r="N36" s="145"/>
    </row>
    <row r="37" spans="1:14" ht="13.2" x14ac:dyDescent="0.2">
      <c r="A37" s="186"/>
      <c r="B37" s="145"/>
      <c r="C37" s="145"/>
      <c r="D37" s="145"/>
      <c r="E37" s="145"/>
      <c r="F37" s="145"/>
      <c r="G37" s="145"/>
      <c r="H37" s="145"/>
      <c r="I37" s="145"/>
      <c r="J37" s="145"/>
      <c r="K37" s="145"/>
      <c r="L37" s="145"/>
      <c r="M37" s="145"/>
      <c r="N37" s="145"/>
    </row>
    <row r="38" spans="1:14" ht="13.2" x14ac:dyDescent="0.2">
      <c r="A38" s="186"/>
      <c r="B38" s="145"/>
      <c r="C38" s="145"/>
      <c r="D38" s="145"/>
      <c r="E38" s="145"/>
      <c r="F38" s="145"/>
      <c r="G38" s="145"/>
      <c r="H38" s="145"/>
      <c r="I38" s="145"/>
      <c r="J38" s="145"/>
      <c r="K38" s="145"/>
      <c r="L38" s="145"/>
      <c r="M38" s="145"/>
      <c r="N38" s="145"/>
    </row>
    <row r="39" spans="1:14" ht="13.2" x14ac:dyDescent="0.2">
      <c r="A39" s="186"/>
      <c r="B39" s="145"/>
      <c r="C39" s="145"/>
      <c r="D39" s="145"/>
      <c r="E39" s="145"/>
      <c r="F39" s="145"/>
      <c r="G39" s="145"/>
      <c r="H39" s="145"/>
      <c r="I39" s="145"/>
      <c r="J39" s="145"/>
      <c r="K39" s="145"/>
      <c r="L39" s="145"/>
      <c r="M39" s="145"/>
      <c r="N39" s="145"/>
    </row>
    <row r="40" spans="1:14" ht="13.2" x14ac:dyDescent="0.2">
      <c r="A40" s="186"/>
      <c r="B40" s="145"/>
      <c r="C40" s="145"/>
      <c r="D40" s="145"/>
      <c r="E40" s="145"/>
      <c r="F40" s="145"/>
      <c r="G40" s="145"/>
      <c r="H40" s="145"/>
      <c r="I40" s="145"/>
      <c r="J40" s="145"/>
      <c r="K40" s="145"/>
      <c r="L40" s="145"/>
      <c r="M40" s="145"/>
      <c r="N40" s="145"/>
    </row>
    <row r="41" spans="1:14" ht="13.2" x14ac:dyDescent="0.2">
      <c r="A41" s="186"/>
      <c r="B41" s="145"/>
      <c r="C41" s="145"/>
      <c r="D41" s="145"/>
      <c r="E41" s="145"/>
      <c r="F41" s="145"/>
      <c r="G41" s="145"/>
      <c r="H41" s="145"/>
      <c r="I41" s="145"/>
      <c r="J41" s="145"/>
      <c r="K41" s="145"/>
      <c r="L41" s="145"/>
      <c r="M41" s="145"/>
      <c r="N41" s="145"/>
    </row>
    <row r="42" spans="1:14" ht="13.2" x14ac:dyDescent="0.2">
      <c r="A42" s="186"/>
      <c r="B42" s="145"/>
      <c r="C42" s="145"/>
      <c r="D42" s="145"/>
      <c r="E42" s="145"/>
      <c r="F42" s="145"/>
      <c r="G42" s="145"/>
      <c r="H42" s="145"/>
      <c r="I42" s="145"/>
      <c r="J42" s="145"/>
      <c r="K42" s="145"/>
      <c r="L42" s="145"/>
      <c r="M42" s="145"/>
      <c r="N42" s="145"/>
    </row>
    <row r="43" spans="1:14" ht="13.2" x14ac:dyDescent="0.2">
      <c r="A43" s="186" t="s">
        <v>77</v>
      </c>
      <c r="B43" s="145"/>
      <c r="C43" s="145"/>
      <c r="D43" s="145"/>
      <c r="E43" s="145"/>
      <c r="F43" s="145"/>
      <c r="G43" s="145"/>
      <c r="H43" s="145"/>
      <c r="I43" s="145"/>
      <c r="J43" s="145"/>
      <c r="K43" s="145"/>
      <c r="L43" s="145"/>
      <c r="M43" s="145"/>
      <c r="N43" s="145"/>
    </row>
    <row r="44" spans="1:14" ht="13.2" x14ac:dyDescent="0.2">
      <c r="A44" s="186"/>
      <c r="B44" s="145"/>
      <c r="C44" s="145"/>
      <c r="D44" s="145"/>
      <c r="E44" s="145"/>
      <c r="F44" s="145"/>
      <c r="G44" s="145"/>
      <c r="H44" s="145"/>
      <c r="I44" s="145"/>
      <c r="J44" s="145"/>
      <c r="K44" s="145"/>
      <c r="L44" s="145"/>
      <c r="M44" s="145"/>
      <c r="N44" s="145"/>
    </row>
    <row r="45" spans="1:14" ht="13.2" x14ac:dyDescent="0.2">
      <c r="A45" s="186"/>
      <c r="B45" s="145"/>
      <c r="C45" s="145"/>
      <c r="D45" s="145"/>
      <c r="E45" s="145"/>
      <c r="F45" s="145"/>
      <c r="G45" s="145"/>
      <c r="H45" s="145"/>
      <c r="I45" s="145"/>
      <c r="J45" s="145"/>
      <c r="K45" s="145"/>
      <c r="L45" s="145"/>
      <c r="M45" s="145"/>
      <c r="N45" s="145"/>
    </row>
    <row r="46" spans="1:14" ht="13.2" x14ac:dyDescent="0.2">
      <c r="A46" s="186"/>
      <c r="B46" s="145"/>
      <c r="C46" s="145"/>
      <c r="D46" s="145"/>
      <c r="E46" s="145"/>
      <c r="F46" s="145"/>
      <c r="G46" s="145"/>
      <c r="H46" s="145"/>
      <c r="I46" s="145"/>
      <c r="J46" s="145"/>
      <c r="K46" s="145"/>
      <c r="L46" s="145"/>
      <c r="M46" s="145"/>
      <c r="N46" s="145"/>
    </row>
    <row r="47" spans="1:14" ht="13.2" x14ac:dyDescent="0.2">
      <c r="A47" s="186"/>
      <c r="B47" s="145"/>
      <c r="C47" s="145"/>
      <c r="D47" s="145"/>
      <c r="E47" s="145"/>
      <c r="F47" s="145"/>
      <c r="G47" s="145"/>
      <c r="H47" s="145"/>
      <c r="I47" s="145"/>
      <c r="J47" s="145"/>
      <c r="K47" s="145"/>
      <c r="L47" s="145"/>
      <c r="M47" s="145"/>
      <c r="N47" s="145"/>
    </row>
    <row r="48" spans="1:14" ht="13.2" x14ac:dyDescent="0.2">
      <c r="A48" s="186"/>
      <c r="B48" s="145"/>
      <c r="C48" s="145"/>
      <c r="D48" s="145"/>
      <c r="E48" s="145"/>
      <c r="F48" s="145"/>
      <c r="G48" s="145"/>
      <c r="H48" s="145"/>
      <c r="I48" s="145"/>
      <c r="J48" s="145"/>
      <c r="K48" s="145"/>
      <c r="L48" s="145"/>
      <c r="M48" s="145"/>
      <c r="N48" s="145"/>
    </row>
    <row r="49" spans="1:14" ht="13.2" x14ac:dyDescent="0.2">
      <c r="A49" s="186"/>
      <c r="B49" s="145"/>
      <c r="C49" s="145"/>
      <c r="D49" s="145"/>
      <c r="E49" s="145"/>
      <c r="F49" s="145"/>
      <c r="G49" s="145"/>
      <c r="H49" s="145"/>
      <c r="I49" s="145"/>
      <c r="J49" s="145"/>
      <c r="K49" s="145"/>
      <c r="L49" s="145"/>
      <c r="M49" s="145"/>
      <c r="N49" s="145"/>
    </row>
    <row r="50" spans="1:14" ht="13.2" x14ac:dyDescent="0.2">
      <c r="A50" s="186"/>
      <c r="B50" s="145"/>
      <c r="C50" s="145"/>
      <c r="D50" s="145"/>
      <c r="E50" s="145"/>
      <c r="F50" s="145"/>
      <c r="G50" s="145"/>
      <c r="H50" s="145"/>
      <c r="I50" s="145"/>
      <c r="J50" s="145"/>
      <c r="K50" s="145"/>
      <c r="L50" s="145"/>
      <c r="M50" s="145"/>
      <c r="N50" s="145"/>
    </row>
    <row r="51" spans="1:14" ht="13.2" x14ac:dyDescent="0.2">
      <c r="A51" s="186"/>
      <c r="B51" s="145"/>
      <c r="C51" s="145"/>
      <c r="D51" s="145"/>
      <c r="E51" s="145"/>
      <c r="F51" s="145"/>
      <c r="G51" s="145"/>
      <c r="H51" s="145"/>
      <c r="I51" s="145"/>
      <c r="J51" s="145"/>
      <c r="K51" s="145"/>
      <c r="L51" s="145"/>
      <c r="M51" s="145"/>
      <c r="N51" s="145"/>
    </row>
    <row r="52" spans="1:14" ht="13.2" x14ac:dyDescent="0.2">
      <c r="A52" s="186"/>
      <c r="B52" s="145"/>
      <c r="C52" s="145"/>
      <c r="D52" s="145"/>
      <c r="E52" s="145"/>
      <c r="F52" s="145"/>
      <c r="G52" s="145"/>
      <c r="H52" s="145"/>
      <c r="I52" s="145"/>
      <c r="J52" s="145"/>
      <c r="K52" s="145"/>
      <c r="L52" s="145"/>
      <c r="M52" s="145"/>
      <c r="N52" s="145"/>
    </row>
    <row r="53" spans="1:14" ht="13.2" x14ac:dyDescent="0.2">
      <c r="A53" s="186"/>
      <c r="B53" s="145"/>
      <c r="C53" s="145"/>
      <c r="D53" s="145"/>
      <c r="E53" s="145"/>
      <c r="F53" s="145"/>
      <c r="G53" s="145"/>
      <c r="H53" s="145"/>
      <c r="I53" s="145"/>
      <c r="J53" s="145"/>
      <c r="K53" s="145"/>
      <c r="L53" s="145"/>
      <c r="M53" s="145"/>
      <c r="N53" s="145"/>
    </row>
    <row r="54" spans="1:14" ht="13.2" x14ac:dyDescent="0.2">
      <c r="A54" s="186"/>
      <c r="B54" s="145"/>
      <c r="C54" s="145"/>
      <c r="D54" s="145"/>
      <c r="E54" s="145"/>
      <c r="F54" s="145"/>
      <c r="G54" s="145"/>
      <c r="H54" s="145"/>
      <c r="I54" s="145"/>
      <c r="J54" s="145"/>
      <c r="K54" s="145"/>
      <c r="L54" s="145"/>
      <c r="M54" s="145"/>
      <c r="N54" s="145"/>
    </row>
    <row r="55" spans="1:14" ht="13.2" x14ac:dyDescent="0.2">
      <c r="A55" s="186"/>
      <c r="B55" s="145"/>
      <c r="C55" s="145"/>
      <c r="D55" s="145"/>
      <c r="E55" s="145"/>
      <c r="F55" s="145"/>
      <c r="G55" s="145"/>
      <c r="H55" s="145"/>
      <c r="I55" s="145"/>
      <c r="J55" s="145"/>
      <c r="K55" s="145"/>
      <c r="L55" s="145"/>
      <c r="M55" s="145"/>
      <c r="N55" s="145"/>
    </row>
    <row r="56" spans="1:14" ht="13.2" x14ac:dyDescent="0.2">
      <c r="A56" s="186"/>
      <c r="B56" s="145"/>
      <c r="C56" s="145"/>
      <c r="D56" s="145"/>
      <c r="E56" s="145"/>
      <c r="F56" s="145"/>
      <c r="G56" s="145"/>
      <c r="H56" s="145"/>
      <c r="I56" s="145"/>
      <c r="J56" s="145"/>
      <c r="K56" s="145"/>
      <c r="L56" s="145"/>
      <c r="M56" s="145"/>
      <c r="N56" s="145"/>
    </row>
    <row r="57" spans="1:14" ht="13.2" x14ac:dyDescent="0.2">
      <c r="A57" s="186"/>
      <c r="B57" s="145"/>
      <c r="C57" s="145"/>
      <c r="D57" s="145"/>
      <c r="E57" s="145"/>
      <c r="F57" s="145"/>
      <c r="G57" s="145"/>
      <c r="H57" s="145"/>
      <c r="I57" s="145"/>
      <c r="J57" s="145"/>
      <c r="K57" s="145"/>
      <c r="L57" s="145"/>
      <c r="M57" s="145"/>
      <c r="N57" s="145"/>
    </row>
    <row r="58" spans="1:14" ht="13.2" x14ac:dyDescent="0.2">
      <c r="A58" s="186"/>
      <c r="B58" s="145"/>
      <c r="C58" s="145"/>
      <c r="D58" s="145"/>
      <c r="E58" s="145"/>
      <c r="F58" s="145"/>
      <c r="G58" s="145"/>
      <c r="H58" s="145"/>
      <c r="I58" s="145"/>
      <c r="J58" s="145"/>
      <c r="K58" s="145"/>
      <c r="L58" s="145"/>
      <c r="M58" s="145"/>
      <c r="N58" s="145"/>
    </row>
    <row r="59" spans="1:14" ht="13.2" x14ac:dyDescent="0.2">
      <c r="A59" s="186"/>
      <c r="B59" s="145"/>
      <c r="C59" s="145"/>
      <c r="D59" s="145"/>
      <c r="E59" s="145"/>
      <c r="F59" s="145"/>
      <c r="G59" s="145"/>
      <c r="H59" s="145"/>
      <c r="I59" s="145"/>
      <c r="J59" s="145"/>
      <c r="K59" s="145"/>
      <c r="L59" s="145"/>
      <c r="M59" s="145"/>
      <c r="N59" s="145"/>
    </row>
    <row r="60" spans="1:14" ht="13.2" x14ac:dyDescent="0.2">
      <c r="A60" s="186"/>
      <c r="B60" s="145"/>
      <c r="C60" s="145"/>
      <c r="D60" s="145"/>
      <c r="E60" s="145"/>
      <c r="F60" s="145"/>
      <c r="G60" s="145"/>
      <c r="H60" s="145"/>
      <c r="I60" s="145"/>
      <c r="J60" s="145"/>
      <c r="K60" s="145"/>
      <c r="L60" s="145"/>
      <c r="M60" s="145"/>
      <c r="N60" s="145"/>
    </row>
    <row r="61" spans="1:14" ht="13.2" x14ac:dyDescent="0.2">
      <c r="A61" s="186"/>
      <c r="B61" s="145"/>
      <c r="C61" s="145"/>
      <c r="D61" s="145"/>
      <c r="E61" s="145"/>
      <c r="F61" s="145"/>
      <c r="G61" s="145"/>
      <c r="H61" s="145"/>
      <c r="I61" s="145"/>
      <c r="J61" s="145"/>
      <c r="K61" s="145"/>
      <c r="L61" s="145"/>
      <c r="M61" s="145"/>
      <c r="N61" s="145"/>
    </row>
    <row r="62" spans="1:14" ht="13.2" x14ac:dyDescent="0.2">
      <c r="A62" s="186"/>
      <c r="B62" s="145"/>
      <c r="C62" s="145"/>
      <c r="D62" s="145"/>
      <c r="E62" s="145"/>
      <c r="F62" s="145"/>
      <c r="G62" s="145"/>
      <c r="H62" s="145"/>
      <c r="I62" s="145"/>
      <c r="J62" s="145"/>
      <c r="K62" s="145"/>
      <c r="L62" s="145"/>
      <c r="M62" s="145"/>
      <c r="N62" s="145"/>
    </row>
    <row r="63" spans="1:14" ht="13.2" x14ac:dyDescent="0.2">
      <c r="A63" s="186"/>
      <c r="B63" s="145"/>
      <c r="C63" s="145"/>
      <c r="D63" s="145"/>
      <c r="E63" s="145"/>
      <c r="F63" s="145"/>
      <c r="G63" s="145"/>
      <c r="H63" s="145"/>
      <c r="I63" s="145"/>
      <c r="J63" s="145"/>
      <c r="K63" s="145"/>
      <c r="L63" s="145"/>
      <c r="M63" s="145"/>
      <c r="N63" s="145"/>
    </row>
    <row r="64" spans="1:14" ht="13.2" x14ac:dyDescent="0.2">
      <c r="A64" s="186" t="s">
        <v>79</v>
      </c>
      <c r="B64" s="145"/>
      <c r="C64" s="145"/>
      <c r="D64" s="145"/>
      <c r="E64" s="145"/>
      <c r="F64" s="145"/>
      <c r="G64" s="145"/>
      <c r="H64" s="145"/>
      <c r="I64" s="145"/>
      <c r="J64" s="145"/>
      <c r="K64" s="145"/>
      <c r="L64" s="145"/>
      <c r="M64" s="145"/>
      <c r="N64" s="145"/>
    </row>
    <row r="65" spans="1:14" ht="13.2" x14ac:dyDescent="0.2">
      <c r="A65" s="186"/>
      <c r="B65" s="145"/>
      <c r="C65" s="145"/>
      <c r="D65" s="145"/>
      <c r="E65" s="145"/>
      <c r="F65" s="145"/>
      <c r="G65" s="145"/>
      <c r="H65" s="145"/>
      <c r="I65" s="145"/>
      <c r="J65" s="145"/>
      <c r="K65" s="145"/>
      <c r="L65" s="145"/>
      <c r="M65" s="145"/>
      <c r="N65" s="145"/>
    </row>
    <row r="66" spans="1:14" ht="13.2" x14ac:dyDescent="0.2">
      <c r="A66" s="186"/>
      <c r="B66" s="145"/>
      <c r="C66" s="145"/>
      <c r="D66" s="145"/>
      <c r="E66" s="145"/>
      <c r="F66" s="145"/>
      <c r="G66" s="145"/>
      <c r="H66" s="145"/>
      <c r="I66" s="145"/>
      <c r="J66" s="145"/>
      <c r="K66" s="145"/>
      <c r="L66" s="145"/>
      <c r="M66" s="145"/>
      <c r="N66" s="145"/>
    </row>
    <row r="67" spans="1:14" ht="13.2" x14ac:dyDescent="0.2">
      <c r="A67" s="186"/>
      <c r="B67" s="145"/>
      <c r="C67" s="145"/>
      <c r="D67" s="145"/>
      <c r="E67" s="145"/>
      <c r="F67" s="145"/>
      <c r="G67" s="145"/>
      <c r="H67" s="145"/>
      <c r="I67" s="145"/>
      <c r="J67" s="145"/>
      <c r="K67" s="145"/>
      <c r="L67" s="145"/>
      <c r="M67" s="145"/>
      <c r="N67" s="145"/>
    </row>
    <row r="68" spans="1:14" ht="13.2" x14ac:dyDescent="0.2">
      <c r="A68" s="186"/>
      <c r="B68" s="145"/>
      <c r="C68" s="145"/>
      <c r="D68" s="145"/>
      <c r="E68" s="145"/>
      <c r="F68" s="145"/>
      <c r="G68" s="145"/>
      <c r="H68" s="145"/>
      <c r="I68" s="145"/>
      <c r="J68" s="145"/>
      <c r="K68" s="145"/>
      <c r="L68" s="145"/>
      <c r="M68" s="145"/>
      <c r="N68" s="145"/>
    </row>
    <row r="69" spans="1:14" ht="13.2" x14ac:dyDescent="0.2">
      <c r="A69" s="186"/>
      <c r="B69" s="145"/>
      <c r="C69" s="145"/>
      <c r="D69" s="145"/>
      <c r="E69" s="145"/>
      <c r="F69" s="145"/>
      <c r="G69" s="145"/>
      <c r="H69" s="145"/>
      <c r="I69" s="145"/>
      <c r="J69" s="145"/>
      <c r="K69" s="145"/>
      <c r="L69" s="145"/>
      <c r="M69" s="145"/>
      <c r="N69" s="145"/>
    </row>
    <row r="70" spans="1:14" ht="13.2" x14ac:dyDescent="0.2">
      <c r="A70" s="186"/>
      <c r="B70" s="145"/>
      <c r="C70" s="145"/>
      <c r="D70" s="145"/>
      <c r="E70" s="145"/>
      <c r="F70" s="145"/>
      <c r="G70" s="145"/>
      <c r="H70" s="145"/>
      <c r="I70" s="145"/>
      <c r="J70" s="145"/>
      <c r="K70" s="145"/>
      <c r="L70" s="145"/>
      <c r="M70" s="145"/>
      <c r="N70" s="145"/>
    </row>
    <row r="71" spans="1:14" ht="13.2" x14ac:dyDescent="0.2">
      <c r="A71" s="186"/>
      <c r="B71" s="145"/>
      <c r="C71" s="145"/>
      <c r="D71" s="145"/>
      <c r="E71" s="145"/>
      <c r="F71" s="145"/>
      <c r="G71" s="145"/>
      <c r="H71" s="145"/>
      <c r="I71" s="145"/>
      <c r="J71" s="145"/>
      <c r="K71" s="145"/>
      <c r="L71" s="145"/>
      <c r="M71" s="145"/>
      <c r="N71" s="145"/>
    </row>
    <row r="72" spans="1:14" ht="13.2" x14ac:dyDescent="0.2">
      <c r="A72" s="186"/>
      <c r="B72" s="145"/>
      <c r="C72" s="145"/>
      <c r="D72" s="145"/>
      <c r="E72" s="145"/>
      <c r="F72" s="145"/>
      <c r="G72" s="145"/>
      <c r="H72" s="145"/>
      <c r="I72" s="145"/>
      <c r="J72" s="145"/>
      <c r="K72" s="145"/>
      <c r="L72" s="145"/>
      <c r="M72" s="145"/>
      <c r="N72" s="145"/>
    </row>
    <row r="73" spans="1:14" ht="13.2" x14ac:dyDescent="0.2">
      <c r="A73" s="186"/>
      <c r="B73" s="145"/>
      <c r="C73" s="145"/>
      <c r="D73" s="145"/>
      <c r="E73" s="145"/>
      <c r="F73" s="145"/>
      <c r="G73" s="145"/>
      <c r="H73" s="145"/>
      <c r="I73" s="145"/>
      <c r="J73" s="145"/>
      <c r="K73" s="145"/>
      <c r="L73" s="145"/>
      <c r="M73" s="145"/>
      <c r="N73" s="145"/>
    </row>
    <row r="74" spans="1:14" ht="13.2" x14ac:dyDescent="0.2">
      <c r="A74" s="186"/>
      <c r="B74" s="145"/>
      <c r="C74" s="145"/>
      <c r="D74" s="145"/>
      <c r="E74" s="145"/>
      <c r="F74" s="145"/>
      <c r="G74" s="145"/>
      <c r="H74" s="145"/>
      <c r="I74" s="145"/>
      <c r="J74" s="145"/>
      <c r="K74" s="145"/>
      <c r="L74" s="145"/>
      <c r="M74" s="145"/>
      <c r="N74" s="145"/>
    </row>
    <row r="75" spans="1:14" ht="13.2" x14ac:dyDescent="0.2">
      <c r="A75" s="186"/>
      <c r="B75" s="145"/>
      <c r="C75" s="145"/>
      <c r="D75" s="145"/>
      <c r="E75" s="145"/>
      <c r="F75" s="145"/>
      <c r="G75" s="145"/>
      <c r="H75" s="145"/>
      <c r="I75" s="145"/>
      <c r="J75" s="145"/>
      <c r="K75" s="145"/>
      <c r="L75" s="145"/>
      <c r="M75" s="145"/>
      <c r="N75" s="145"/>
    </row>
    <row r="76" spans="1:14" ht="13.2" x14ac:dyDescent="0.2">
      <c r="A76" s="186"/>
      <c r="B76" s="145"/>
      <c r="C76" s="145"/>
      <c r="D76" s="145"/>
      <c r="E76" s="145"/>
      <c r="F76" s="145"/>
      <c r="G76" s="145"/>
      <c r="H76" s="145"/>
      <c r="I76" s="145"/>
      <c r="J76" s="145"/>
      <c r="K76" s="145"/>
      <c r="L76" s="145"/>
      <c r="M76" s="145"/>
      <c r="N76" s="145"/>
    </row>
    <row r="77" spans="1:14" ht="13.2" x14ac:dyDescent="0.2">
      <c r="A77" s="186"/>
      <c r="B77" s="145"/>
      <c r="C77" s="145"/>
      <c r="D77" s="145"/>
      <c r="E77" s="145"/>
      <c r="F77" s="145"/>
      <c r="G77" s="145"/>
      <c r="H77" s="145"/>
      <c r="I77" s="145"/>
      <c r="J77" s="145"/>
      <c r="K77" s="145"/>
      <c r="L77" s="145"/>
      <c r="M77" s="145"/>
      <c r="N77" s="145"/>
    </row>
    <row r="78" spans="1:14" ht="13.2" x14ac:dyDescent="0.2">
      <c r="A78" s="186"/>
      <c r="B78" s="145"/>
      <c r="C78" s="145"/>
      <c r="D78" s="145"/>
      <c r="E78" s="145"/>
      <c r="F78" s="145"/>
      <c r="G78" s="145"/>
      <c r="H78" s="145"/>
      <c r="I78" s="145"/>
      <c r="J78" s="145"/>
      <c r="K78" s="145"/>
      <c r="L78" s="145"/>
      <c r="M78" s="145"/>
      <c r="N78" s="145"/>
    </row>
    <row r="79" spans="1:14" ht="13.2" x14ac:dyDescent="0.2">
      <c r="A79" s="186"/>
      <c r="B79" s="145"/>
      <c r="C79" s="145"/>
      <c r="D79" s="145"/>
      <c r="E79" s="145"/>
      <c r="F79" s="145"/>
      <c r="G79" s="145"/>
      <c r="H79" s="145"/>
      <c r="I79" s="145"/>
      <c r="J79" s="145"/>
      <c r="K79" s="145"/>
      <c r="L79" s="145"/>
      <c r="M79" s="145"/>
      <c r="N79" s="145"/>
    </row>
    <row r="80" spans="1:14" ht="13.2" x14ac:dyDescent="0.2">
      <c r="A80" s="186"/>
      <c r="B80" s="145"/>
      <c r="C80" s="145"/>
      <c r="D80" s="145"/>
      <c r="E80" s="145"/>
      <c r="F80" s="145"/>
      <c r="G80" s="145"/>
      <c r="H80" s="145"/>
      <c r="I80" s="145"/>
      <c r="J80" s="145"/>
      <c r="K80" s="145"/>
      <c r="L80" s="145"/>
      <c r="M80" s="145"/>
      <c r="N80" s="145"/>
    </row>
    <row r="81" spans="1:14" ht="13.2" x14ac:dyDescent="0.2">
      <c r="A81" s="186"/>
      <c r="B81" s="145"/>
      <c r="C81" s="145"/>
      <c r="D81" s="145"/>
      <c r="E81" s="145"/>
      <c r="F81" s="145"/>
      <c r="G81" s="145"/>
      <c r="H81" s="145"/>
      <c r="I81" s="145"/>
      <c r="J81" s="145"/>
      <c r="K81" s="145"/>
      <c r="L81" s="145"/>
      <c r="M81" s="145"/>
      <c r="N81" s="145"/>
    </row>
    <row r="82" spans="1:14" ht="13.2" x14ac:dyDescent="0.2">
      <c r="A82" s="186"/>
      <c r="B82" s="145"/>
      <c r="C82" s="145"/>
      <c r="D82" s="145"/>
      <c r="E82" s="145"/>
      <c r="F82" s="145"/>
      <c r="G82" s="145"/>
      <c r="H82" s="145"/>
      <c r="I82" s="145"/>
      <c r="J82" s="145"/>
      <c r="K82" s="145"/>
      <c r="L82" s="145"/>
      <c r="M82" s="145"/>
      <c r="N82" s="145"/>
    </row>
    <row r="83" spans="1:14" ht="13.2" x14ac:dyDescent="0.2">
      <c r="A83" s="186"/>
      <c r="B83" s="145"/>
      <c r="C83" s="145"/>
      <c r="D83" s="145"/>
      <c r="E83" s="145"/>
      <c r="F83" s="145"/>
      <c r="G83" s="145"/>
      <c r="H83" s="145"/>
      <c r="I83" s="145"/>
      <c r="J83" s="145"/>
      <c r="K83" s="145"/>
      <c r="L83" s="145"/>
      <c r="M83" s="145"/>
      <c r="N83" s="145"/>
    </row>
    <row r="84" spans="1:14" ht="13.2" x14ac:dyDescent="0.2">
      <c r="A84" s="186"/>
      <c r="B84" s="145"/>
      <c r="C84" s="145"/>
      <c r="D84" s="145"/>
      <c r="E84" s="145"/>
      <c r="F84" s="145"/>
      <c r="G84" s="145"/>
      <c r="H84" s="145"/>
      <c r="I84" s="145"/>
      <c r="J84" s="145"/>
      <c r="K84" s="145"/>
      <c r="L84" s="145"/>
      <c r="M84" s="145"/>
      <c r="N84" s="145"/>
    </row>
    <row r="85" spans="1:14" ht="13.2" x14ac:dyDescent="0.2">
      <c r="A85" s="186" t="s">
        <v>81</v>
      </c>
      <c r="B85" s="145"/>
      <c r="C85" s="145"/>
      <c r="D85" s="145"/>
      <c r="E85" s="145"/>
      <c r="F85" s="145"/>
      <c r="G85" s="145"/>
      <c r="H85" s="145"/>
      <c r="I85" s="145"/>
      <c r="J85" s="145"/>
      <c r="K85" s="145"/>
      <c r="L85" s="145"/>
      <c r="M85" s="145"/>
      <c r="N85" s="145"/>
    </row>
    <row r="86" spans="1:14" ht="13.2" x14ac:dyDescent="0.2">
      <c r="A86" s="186"/>
      <c r="B86" s="145"/>
      <c r="C86" s="145"/>
      <c r="D86" s="145"/>
      <c r="E86" s="145"/>
      <c r="F86" s="145"/>
      <c r="G86" s="145"/>
      <c r="H86" s="145"/>
      <c r="I86" s="145"/>
      <c r="J86" s="145"/>
      <c r="K86" s="145"/>
      <c r="L86" s="145"/>
      <c r="M86" s="145"/>
      <c r="N86" s="145"/>
    </row>
    <row r="87" spans="1:14" ht="13.2" x14ac:dyDescent="0.2">
      <c r="A87" s="186"/>
      <c r="B87" s="145"/>
      <c r="C87" s="145"/>
      <c r="D87" s="145"/>
      <c r="E87" s="145"/>
      <c r="F87" s="145"/>
      <c r="G87" s="145"/>
      <c r="H87" s="145"/>
      <c r="I87" s="145"/>
      <c r="J87" s="145"/>
      <c r="K87" s="145"/>
      <c r="L87" s="145"/>
      <c r="M87" s="145"/>
      <c r="N87" s="145"/>
    </row>
    <row r="88" spans="1:14" ht="13.2" x14ac:dyDescent="0.2">
      <c r="A88" s="186"/>
      <c r="B88" s="145"/>
      <c r="C88" s="145"/>
      <c r="D88" s="145"/>
      <c r="E88" s="145"/>
      <c r="F88" s="145"/>
      <c r="G88" s="145"/>
      <c r="H88" s="145"/>
      <c r="I88" s="145"/>
      <c r="J88" s="145"/>
      <c r="K88" s="145"/>
      <c r="L88" s="145"/>
      <c r="M88" s="145"/>
      <c r="N88" s="145"/>
    </row>
    <row r="89" spans="1:14" ht="13.2" x14ac:dyDescent="0.2">
      <c r="A89" s="186"/>
      <c r="B89" s="145"/>
      <c r="C89" s="145"/>
      <c r="D89" s="145"/>
      <c r="E89" s="145"/>
      <c r="F89" s="145"/>
      <c r="G89" s="145"/>
      <c r="H89" s="145"/>
      <c r="I89" s="145"/>
      <c r="J89" s="145"/>
      <c r="K89" s="145"/>
      <c r="L89" s="145"/>
      <c r="M89" s="145"/>
      <c r="N89" s="145"/>
    </row>
    <row r="90" spans="1:14" ht="13.2" x14ac:dyDescent="0.2">
      <c r="A90" s="186"/>
      <c r="B90" s="145"/>
      <c r="C90" s="145"/>
      <c r="D90" s="145"/>
      <c r="E90" s="145"/>
      <c r="F90" s="145"/>
      <c r="G90" s="145"/>
      <c r="H90" s="145"/>
      <c r="I90" s="145"/>
      <c r="J90" s="145"/>
      <c r="K90" s="145"/>
      <c r="L90" s="145"/>
      <c r="M90" s="145"/>
      <c r="N90" s="145"/>
    </row>
    <row r="91" spans="1:14" ht="13.2" x14ac:dyDescent="0.2">
      <c r="A91" s="186"/>
      <c r="B91" s="145"/>
      <c r="C91" s="145"/>
      <c r="D91" s="145"/>
      <c r="E91" s="145"/>
      <c r="F91" s="145"/>
      <c r="G91" s="145"/>
      <c r="H91" s="145"/>
      <c r="I91" s="145"/>
      <c r="J91" s="145"/>
      <c r="K91" s="145"/>
      <c r="L91" s="145"/>
      <c r="M91" s="145"/>
      <c r="N91" s="145"/>
    </row>
    <row r="92" spans="1:14" ht="13.2" x14ac:dyDescent="0.2">
      <c r="A92" s="186"/>
      <c r="B92" s="145"/>
      <c r="C92" s="145"/>
      <c r="D92" s="145"/>
      <c r="E92" s="145"/>
      <c r="F92" s="145"/>
      <c r="G92" s="145"/>
      <c r="H92" s="145"/>
      <c r="I92" s="145"/>
      <c r="J92" s="145"/>
      <c r="K92" s="145"/>
      <c r="L92" s="145"/>
      <c r="M92" s="145"/>
      <c r="N92" s="145"/>
    </row>
    <row r="93" spans="1:14" ht="13.2" x14ac:dyDescent="0.2">
      <c r="A93" s="186"/>
      <c r="B93" s="145"/>
      <c r="C93" s="145"/>
      <c r="D93" s="145"/>
      <c r="E93" s="145"/>
      <c r="F93" s="145"/>
      <c r="G93" s="145"/>
      <c r="H93" s="145"/>
      <c r="I93" s="145"/>
      <c r="J93" s="145"/>
      <c r="K93" s="145"/>
      <c r="L93" s="145"/>
      <c r="M93" s="145"/>
      <c r="N93" s="145"/>
    </row>
    <row r="94" spans="1:14" ht="13.2" x14ac:dyDescent="0.2">
      <c r="A94" s="186"/>
      <c r="B94" s="145"/>
      <c r="C94" s="145"/>
      <c r="D94" s="145"/>
      <c r="E94" s="145"/>
      <c r="F94" s="145"/>
      <c r="G94" s="145"/>
      <c r="H94" s="145"/>
      <c r="I94" s="145"/>
      <c r="J94" s="145"/>
      <c r="K94" s="145"/>
      <c r="L94" s="145"/>
      <c r="M94" s="145"/>
      <c r="N94" s="145"/>
    </row>
    <row r="95" spans="1:14" ht="13.2" x14ac:dyDescent="0.2">
      <c r="A95" s="186"/>
      <c r="B95" s="145"/>
      <c r="C95" s="145"/>
      <c r="D95" s="145"/>
      <c r="E95" s="145"/>
      <c r="F95" s="145"/>
      <c r="G95" s="145"/>
      <c r="H95" s="145"/>
      <c r="I95" s="145"/>
      <c r="J95" s="145"/>
      <c r="K95" s="145"/>
      <c r="L95" s="145"/>
      <c r="M95" s="145"/>
      <c r="N95" s="145"/>
    </row>
    <row r="96" spans="1:14" ht="13.2" x14ac:dyDescent="0.2">
      <c r="A96" s="186"/>
      <c r="B96" s="145"/>
      <c r="C96" s="145"/>
      <c r="D96" s="145"/>
      <c r="E96" s="145"/>
      <c r="F96" s="145"/>
      <c r="G96" s="145"/>
      <c r="H96" s="145"/>
      <c r="I96" s="145"/>
      <c r="J96" s="145"/>
      <c r="K96" s="145"/>
      <c r="L96" s="145"/>
      <c r="M96" s="145"/>
      <c r="N96" s="145"/>
    </row>
    <row r="97" spans="1:14" ht="13.2" x14ac:dyDescent="0.2">
      <c r="A97" s="186"/>
      <c r="B97" s="145"/>
      <c r="C97" s="145"/>
      <c r="D97" s="145"/>
      <c r="E97" s="145"/>
      <c r="F97" s="145"/>
      <c r="G97" s="145"/>
      <c r="H97" s="145"/>
      <c r="I97" s="145"/>
      <c r="J97" s="145"/>
      <c r="K97" s="145"/>
      <c r="L97" s="145"/>
      <c r="M97" s="145"/>
      <c r="N97" s="145"/>
    </row>
    <row r="98" spans="1:14" ht="13.2" x14ac:dyDescent="0.2">
      <c r="A98" s="186"/>
      <c r="B98" s="145"/>
      <c r="C98" s="145"/>
      <c r="D98" s="145"/>
      <c r="E98" s="145"/>
      <c r="F98" s="145"/>
      <c r="G98" s="145"/>
      <c r="H98" s="145"/>
      <c r="I98" s="145"/>
      <c r="J98" s="145"/>
      <c r="K98" s="145"/>
      <c r="L98" s="145"/>
      <c r="M98" s="145"/>
      <c r="N98" s="145"/>
    </row>
    <row r="99" spans="1:14" ht="13.2" x14ac:dyDescent="0.2">
      <c r="A99" s="186"/>
      <c r="B99" s="145"/>
      <c r="C99" s="145"/>
      <c r="D99" s="145"/>
      <c r="E99" s="145"/>
      <c r="F99" s="145"/>
      <c r="G99" s="145"/>
      <c r="H99" s="145"/>
      <c r="I99" s="145"/>
      <c r="J99" s="145"/>
      <c r="K99" s="145"/>
      <c r="L99" s="145"/>
      <c r="M99" s="145"/>
      <c r="N99" s="145"/>
    </row>
    <row r="100" spans="1:14" ht="13.2" x14ac:dyDescent="0.2">
      <c r="A100" s="186"/>
      <c r="B100" s="145"/>
      <c r="C100" s="145"/>
      <c r="D100" s="145"/>
      <c r="E100" s="145"/>
      <c r="F100" s="145"/>
      <c r="G100" s="145"/>
      <c r="H100" s="145"/>
      <c r="I100" s="145"/>
      <c r="J100" s="145"/>
      <c r="K100" s="145"/>
      <c r="L100" s="145"/>
      <c r="M100" s="145"/>
      <c r="N100" s="145"/>
    </row>
    <row r="101" spans="1:14" ht="13.2" x14ac:dyDescent="0.2">
      <c r="A101" s="186"/>
      <c r="B101" s="145"/>
      <c r="C101" s="145"/>
      <c r="D101" s="145"/>
      <c r="E101" s="145"/>
      <c r="F101" s="145"/>
      <c r="G101" s="145"/>
      <c r="H101" s="145"/>
      <c r="I101" s="145"/>
      <c r="J101" s="145"/>
      <c r="K101" s="145"/>
      <c r="L101" s="145"/>
      <c r="M101" s="145"/>
      <c r="N101" s="145"/>
    </row>
    <row r="102" spans="1:14" ht="13.2" x14ac:dyDescent="0.2">
      <c r="A102" s="186"/>
      <c r="B102" s="145"/>
      <c r="C102" s="145"/>
      <c r="D102" s="145"/>
      <c r="E102" s="145"/>
      <c r="F102" s="145"/>
      <c r="G102" s="145"/>
      <c r="H102" s="145"/>
      <c r="I102" s="145"/>
      <c r="J102" s="145"/>
      <c r="K102" s="145"/>
      <c r="L102" s="145"/>
      <c r="M102" s="145"/>
      <c r="N102" s="145"/>
    </row>
    <row r="103" spans="1:14" ht="13.2" x14ac:dyDescent="0.2">
      <c r="A103" s="186"/>
      <c r="B103" s="145"/>
      <c r="C103" s="145"/>
      <c r="D103" s="145"/>
      <c r="E103" s="145"/>
      <c r="F103" s="145"/>
      <c r="G103" s="145"/>
      <c r="H103" s="145"/>
      <c r="I103" s="145"/>
      <c r="J103" s="145"/>
      <c r="K103" s="145"/>
      <c r="L103" s="145"/>
      <c r="M103" s="145"/>
      <c r="N103" s="145"/>
    </row>
    <row r="104" spans="1:14" ht="13.2" x14ac:dyDescent="0.2">
      <c r="A104" s="186"/>
      <c r="B104" s="145"/>
      <c r="C104" s="145"/>
      <c r="D104" s="145"/>
      <c r="E104" s="145"/>
      <c r="F104" s="145"/>
      <c r="G104" s="145"/>
      <c r="H104" s="145"/>
      <c r="I104" s="145"/>
      <c r="J104" s="145"/>
      <c r="K104" s="145"/>
      <c r="L104" s="145"/>
      <c r="M104" s="145"/>
      <c r="N104" s="145"/>
    </row>
    <row r="105" spans="1:14" ht="13.2" x14ac:dyDescent="0.2">
      <c r="A105" s="186"/>
      <c r="B105" s="145"/>
      <c r="C105" s="145"/>
      <c r="D105" s="145"/>
      <c r="E105" s="145"/>
      <c r="F105" s="145"/>
      <c r="G105" s="145"/>
      <c r="H105" s="145"/>
      <c r="I105" s="145"/>
      <c r="J105" s="145"/>
      <c r="K105" s="145"/>
      <c r="L105" s="145"/>
      <c r="M105" s="145"/>
      <c r="N105" s="145"/>
    </row>
    <row r="106" spans="1:14" ht="13.2" x14ac:dyDescent="0.2">
      <c r="A106" s="187" t="s">
        <v>82</v>
      </c>
      <c r="B106" s="145"/>
      <c r="C106" s="145"/>
      <c r="D106" s="145"/>
      <c r="E106" s="145"/>
      <c r="F106" s="145"/>
      <c r="G106" s="145"/>
      <c r="H106" s="145"/>
      <c r="I106" s="145"/>
      <c r="J106" s="145"/>
      <c r="K106" s="145"/>
      <c r="L106" s="145"/>
      <c r="M106" s="145"/>
      <c r="N106" s="145"/>
    </row>
    <row r="107" spans="1:14" ht="13.2" x14ac:dyDescent="0.2">
      <c r="A107" s="186"/>
      <c r="B107" s="145"/>
      <c r="C107" s="145"/>
      <c r="D107" s="145"/>
      <c r="E107" s="145"/>
      <c r="F107" s="145"/>
      <c r="G107" s="145"/>
      <c r="H107" s="145"/>
      <c r="I107" s="145"/>
      <c r="J107" s="145"/>
      <c r="K107" s="145"/>
      <c r="L107" s="145"/>
      <c r="M107" s="145"/>
      <c r="N107" s="145"/>
    </row>
    <row r="108" spans="1:14" ht="13.2" x14ac:dyDescent="0.2">
      <c r="A108" s="186"/>
      <c r="B108" s="145"/>
      <c r="C108" s="145"/>
      <c r="D108" s="145"/>
      <c r="E108" s="145"/>
      <c r="F108" s="145"/>
      <c r="G108" s="145"/>
      <c r="H108" s="145"/>
      <c r="I108" s="145"/>
      <c r="J108" s="145"/>
      <c r="K108" s="145"/>
      <c r="L108" s="145"/>
      <c r="M108" s="145"/>
      <c r="N108" s="145"/>
    </row>
    <row r="109" spans="1:14" ht="13.2" x14ac:dyDescent="0.2">
      <c r="A109" s="186"/>
      <c r="B109" s="145"/>
      <c r="C109" s="145"/>
      <c r="D109" s="145"/>
      <c r="E109" s="145"/>
      <c r="F109" s="145"/>
      <c r="G109" s="145"/>
      <c r="H109" s="145"/>
      <c r="I109" s="145"/>
      <c r="J109" s="145"/>
      <c r="K109" s="145"/>
      <c r="L109" s="145"/>
      <c r="M109" s="145"/>
      <c r="N109" s="145"/>
    </row>
    <row r="110" spans="1:14" ht="13.2" x14ac:dyDescent="0.2">
      <c r="A110" s="186"/>
      <c r="B110" s="145"/>
      <c r="C110" s="145"/>
      <c r="D110" s="145"/>
      <c r="E110" s="145"/>
      <c r="F110" s="145"/>
      <c r="G110" s="145"/>
      <c r="H110" s="145"/>
      <c r="I110" s="145"/>
      <c r="J110" s="145"/>
      <c r="K110" s="145"/>
      <c r="L110" s="145"/>
      <c r="M110" s="145"/>
      <c r="N110" s="145"/>
    </row>
    <row r="111" spans="1:14" ht="13.2" x14ac:dyDescent="0.2">
      <c r="A111" s="186"/>
      <c r="B111" s="145"/>
      <c r="C111" s="145"/>
      <c r="D111" s="145"/>
      <c r="E111" s="145"/>
      <c r="F111" s="145"/>
      <c r="G111" s="145"/>
      <c r="H111" s="145"/>
      <c r="I111" s="145"/>
      <c r="J111" s="145"/>
      <c r="K111" s="145"/>
      <c r="L111" s="145"/>
      <c r="M111" s="145"/>
      <c r="N111" s="145"/>
    </row>
    <row r="112" spans="1:14" ht="13.2" x14ac:dyDescent="0.2">
      <c r="A112" s="186"/>
      <c r="B112" s="145"/>
      <c r="C112" s="145"/>
      <c r="D112" s="145"/>
      <c r="E112" s="145"/>
      <c r="F112" s="145"/>
      <c r="G112" s="145"/>
      <c r="H112" s="145"/>
      <c r="I112" s="145"/>
      <c r="J112" s="145"/>
      <c r="K112" s="145"/>
      <c r="L112" s="145"/>
      <c r="M112" s="145"/>
      <c r="N112" s="145"/>
    </row>
    <row r="113" spans="1:14" ht="13.2" x14ac:dyDescent="0.2">
      <c r="A113" s="186"/>
      <c r="B113" s="145"/>
      <c r="C113" s="145"/>
      <c r="D113" s="145"/>
      <c r="E113" s="145"/>
      <c r="F113" s="145"/>
      <c r="G113" s="145"/>
      <c r="H113" s="145"/>
      <c r="I113" s="145"/>
      <c r="J113" s="145"/>
      <c r="K113" s="145"/>
      <c r="L113" s="145"/>
      <c r="M113" s="145"/>
      <c r="N113" s="145"/>
    </row>
    <row r="114" spans="1:14" ht="13.2" x14ac:dyDescent="0.2">
      <c r="A114" s="186"/>
      <c r="B114" s="145"/>
      <c r="C114" s="145"/>
      <c r="D114" s="145"/>
      <c r="E114" s="145"/>
      <c r="F114" s="145"/>
      <c r="G114" s="145"/>
      <c r="H114" s="145"/>
      <c r="I114" s="145"/>
      <c r="J114" s="145"/>
      <c r="K114" s="145"/>
      <c r="L114" s="145"/>
      <c r="M114" s="145"/>
      <c r="N114" s="145"/>
    </row>
    <row r="115" spans="1:14" ht="13.2" x14ac:dyDescent="0.2">
      <c r="A115" s="186"/>
      <c r="B115" s="145"/>
      <c r="C115" s="145"/>
      <c r="D115" s="145"/>
      <c r="E115" s="145"/>
      <c r="F115" s="145"/>
      <c r="G115" s="145"/>
      <c r="H115" s="145"/>
      <c r="I115" s="145"/>
      <c r="J115" s="145"/>
      <c r="K115" s="145"/>
      <c r="L115" s="145"/>
      <c r="M115" s="145"/>
      <c r="N115" s="145"/>
    </row>
    <row r="116" spans="1:14" ht="13.2" x14ac:dyDescent="0.2">
      <c r="A116" s="186"/>
      <c r="B116" s="145"/>
      <c r="C116" s="145"/>
      <c r="D116" s="145"/>
      <c r="E116" s="145"/>
      <c r="F116" s="145"/>
      <c r="G116" s="145"/>
      <c r="H116" s="145"/>
      <c r="I116" s="145"/>
      <c r="J116" s="145"/>
      <c r="K116" s="145"/>
      <c r="L116" s="145"/>
      <c r="M116" s="145"/>
      <c r="N116" s="145"/>
    </row>
    <row r="117" spans="1:14" ht="13.2" x14ac:dyDescent="0.2">
      <c r="A117" s="186"/>
      <c r="B117" s="145"/>
      <c r="C117" s="145"/>
      <c r="D117" s="145"/>
      <c r="E117" s="145"/>
      <c r="F117" s="145"/>
      <c r="G117" s="145"/>
      <c r="H117" s="145"/>
      <c r="I117" s="145"/>
      <c r="J117" s="145"/>
      <c r="K117" s="145"/>
      <c r="L117" s="145"/>
      <c r="M117" s="145"/>
      <c r="N117" s="145"/>
    </row>
    <row r="118" spans="1:14" ht="13.2" x14ac:dyDescent="0.2">
      <c r="A118" s="186"/>
      <c r="B118" s="145"/>
      <c r="C118" s="145"/>
      <c r="D118" s="145"/>
      <c r="E118" s="145"/>
      <c r="F118" s="145"/>
      <c r="G118" s="145"/>
      <c r="H118" s="145"/>
      <c r="I118" s="145"/>
      <c r="J118" s="145"/>
      <c r="K118" s="145"/>
      <c r="L118" s="145"/>
      <c r="M118" s="145"/>
      <c r="N118" s="145"/>
    </row>
    <row r="119" spans="1:14" ht="13.2" x14ac:dyDescent="0.2">
      <c r="A119" s="186"/>
      <c r="B119" s="145"/>
      <c r="C119" s="145"/>
      <c r="D119" s="145"/>
      <c r="E119" s="145"/>
      <c r="F119" s="145"/>
      <c r="G119" s="145"/>
      <c r="H119" s="145"/>
      <c r="I119" s="145"/>
      <c r="J119" s="145"/>
      <c r="K119" s="145"/>
      <c r="L119" s="145"/>
      <c r="M119" s="145"/>
      <c r="N119" s="145"/>
    </row>
    <row r="120" spans="1:14" ht="13.2" x14ac:dyDescent="0.2">
      <c r="A120" s="186"/>
      <c r="B120" s="145"/>
      <c r="C120" s="145"/>
      <c r="D120" s="145"/>
      <c r="E120" s="145"/>
      <c r="F120" s="145"/>
      <c r="G120" s="145"/>
      <c r="H120" s="145"/>
      <c r="I120" s="145"/>
      <c r="J120" s="145"/>
      <c r="K120" s="145"/>
      <c r="L120" s="145"/>
      <c r="M120" s="145"/>
      <c r="N120" s="145"/>
    </row>
    <row r="121" spans="1:14" ht="13.2" x14ac:dyDescent="0.2">
      <c r="A121" s="186"/>
      <c r="B121" s="145"/>
      <c r="C121" s="145"/>
      <c r="D121" s="145"/>
      <c r="E121" s="145"/>
      <c r="F121" s="145"/>
      <c r="G121" s="145"/>
      <c r="H121" s="145"/>
      <c r="I121" s="145"/>
      <c r="J121" s="145"/>
      <c r="K121" s="145"/>
      <c r="L121" s="145"/>
      <c r="M121" s="145"/>
      <c r="N121" s="145"/>
    </row>
    <row r="122" spans="1:14" ht="13.2" x14ac:dyDescent="0.2">
      <c r="A122" s="186"/>
      <c r="B122" s="145"/>
      <c r="C122" s="145"/>
      <c r="D122" s="145"/>
      <c r="E122" s="145"/>
      <c r="F122" s="145"/>
      <c r="G122" s="145"/>
      <c r="H122" s="145"/>
      <c r="I122" s="145"/>
      <c r="J122" s="145"/>
      <c r="K122" s="145"/>
      <c r="L122" s="145"/>
      <c r="M122" s="145"/>
      <c r="N122" s="145"/>
    </row>
    <row r="123" spans="1:14" ht="13.2" x14ac:dyDescent="0.2">
      <c r="A123" s="186"/>
      <c r="B123" s="145"/>
      <c r="C123" s="145"/>
      <c r="D123" s="145"/>
      <c r="E123" s="145"/>
      <c r="F123" s="145"/>
      <c r="G123" s="145"/>
      <c r="H123" s="145"/>
      <c r="I123" s="145"/>
      <c r="J123" s="145"/>
      <c r="K123" s="145"/>
      <c r="L123" s="145"/>
      <c r="M123" s="145"/>
      <c r="N123" s="145"/>
    </row>
    <row r="124" spans="1:14" ht="13.2" x14ac:dyDescent="0.2">
      <c r="A124" s="186"/>
      <c r="B124" s="145"/>
      <c r="C124" s="145"/>
      <c r="D124" s="145"/>
      <c r="E124" s="145"/>
      <c r="F124" s="145"/>
      <c r="G124" s="145"/>
      <c r="H124" s="145"/>
      <c r="I124" s="145"/>
      <c r="J124" s="145"/>
      <c r="K124" s="145"/>
      <c r="L124" s="145"/>
      <c r="M124" s="145"/>
      <c r="N124" s="145"/>
    </row>
    <row r="125" spans="1:14" ht="13.2" x14ac:dyDescent="0.2">
      <c r="A125" s="186"/>
      <c r="B125" s="145"/>
      <c r="C125" s="145"/>
      <c r="D125" s="145"/>
      <c r="E125" s="145"/>
      <c r="F125" s="145"/>
      <c r="G125" s="145"/>
      <c r="H125" s="145"/>
      <c r="I125" s="145"/>
      <c r="J125" s="145"/>
      <c r="K125" s="145"/>
      <c r="L125" s="145"/>
      <c r="M125" s="145"/>
      <c r="N125" s="145"/>
    </row>
    <row r="126" spans="1:14" ht="13.2" x14ac:dyDescent="0.2">
      <c r="A126" s="186"/>
      <c r="B126" s="145"/>
      <c r="C126" s="145"/>
      <c r="D126" s="145"/>
      <c r="E126" s="145"/>
      <c r="F126" s="145"/>
      <c r="G126" s="145"/>
      <c r="H126" s="145"/>
      <c r="I126" s="145"/>
      <c r="J126" s="145"/>
      <c r="K126" s="145"/>
      <c r="L126" s="145"/>
      <c r="M126" s="145"/>
      <c r="N126" s="145"/>
    </row>
    <row r="127" spans="1:14" ht="13.2" x14ac:dyDescent="0.2">
      <c r="A127" s="187" t="s">
        <v>83</v>
      </c>
      <c r="B127" s="145"/>
      <c r="C127" s="145"/>
      <c r="D127" s="145"/>
      <c r="E127" s="145"/>
      <c r="F127" s="145"/>
      <c r="G127" s="145"/>
      <c r="H127" s="145"/>
      <c r="I127" s="145"/>
      <c r="J127" s="145"/>
      <c r="K127" s="145"/>
      <c r="L127" s="145"/>
      <c r="M127" s="145"/>
      <c r="N127" s="145"/>
    </row>
    <row r="128" spans="1:14" ht="13.2" x14ac:dyDescent="0.2">
      <c r="A128" s="186"/>
      <c r="B128" s="145"/>
      <c r="C128" s="145"/>
      <c r="D128" s="145"/>
      <c r="E128" s="145"/>
      <c r="F128" s="145"/>
      <c r="G128" s="145"/>
      <c r="H128" s="145"/>
      <c r="I128" s="145"/>
      <c r="J128" s="145"/>
      <c r="K128" s="145"/>
      <c r="L128" s="145"/>
      <c r="M128" s="145"/>
      <c r="N128" s="145"/>
    </row>
    <row r="129" spans="1:14" ht="13.2" x14ac:dyDescent="0.2">
      <c r="A129" s="186"/>
      <c r="B129" s="145"/>
      <c r="C129" s="145"/>
      <c r="D129" s="145"/>
      <c r="E129" s="145"/>
      <c r="F129" s="145"/>
      <c r="G129" s="145"/>
      <c r="H129" s="145"/>
      <c r="I129" s="145"/>
      <c r="J129" s="145"/>
      <c r="K129" s="145"/>
      <c r="L129" s="145"/>
      <c r="M129" s="145"/>
      <c r="N129" s="145"/>
    </row>
    <row r="130" spans="1:14" ht="13.2" x14ac:dyDescent="0.2">
      <c r="A130" s="186"/>
      <c r="B130" s="145"/>
      <c r="C130" s="145"/>
      <c r="D130" s="145"/>
      <c r="E130" s="145"/>
      <c r="F130" s="145"/>
      <c r="G130" s="145"/>
      <c r="H130" s="145"/>
      <c r="I130" s="145"/>
      <c r="J130" s="145"/>
      <c r="K130" s="145"/>
      <c r="L130" s="145"/>
      <c r="M130" s="145"/>
      <c r="N130" s="145"/>
    </row>
    <row r="131" spans="1:14" ht="13.2" x14ac:dyDescent="0.2">
      <c r="A131" s="186"/>
      <c r="B131" s="145"/>
      <c r="C131" s="145"/>
      <c r="D131" s="145"/>
      <c r="E131" s="145"/>
      <c r="F131" s="145"/>
      <c r="G131" s="145"/>
      <c r="H131" s="145"/>
      <c r="I131" s="145"/>
      <c r="J131" s="145"/>
      <c r="K131" s="145"/>
      <c r="L131" s="145"/>
      <c r="M131" s="145"/>
      <c r="N131" s="145"/>
    </row>
    <row r="132" spans="1:14" ht="13.2" x14ac:dyDescent="0.2">
      <c r="A132" s="186"/>
      <c r="B132" s="145"/>
      <c r="C132" s="145"/>
      <c r="D132" s="145"/>
      <c r="E132" s="145"/>
      <c r="F132" s="145"/>
      <c r="G132" s="145"/>
      <c r="H132" s="145"/>
      <c r="I132" s="145"/>
      <c r="J132" s="145"/>
      <c r="K132" s="145"/>
      <c r="L132" s="145"/>
      <c r="M132" s="145"/>
      <c r="N132" s="145"/>
    </row>
    <row r="133" spans="1:14" ht="13.2" x14ac:dyDescent="0.2">
      <c r="A133" s="186"/>
      <c r="B133" s="145"/>
      <c r="C133" s="145"/>
      <c r="D133" s="145"/>
      <c r="E133" s="145"/>
      <c r="F133" s="145"/>
      <c r="G133" s="145"/>
      <c r="H133" s="145"/>
      <c r="I133" s="145"/>
      <c r="J133" s="145"/>
      <c r="K133" s="145"/>
      <c r="L133" s="145"/>
      <c r="M133" s="145"/>
      <c r="N133" s="145"/>
    </row>
    <row r="134" spans="1:14" ht="13.2" x14ac:dyDescent="0.2">
      <c r="A134" s="186"/>
      <c r="B134" s="145"/>
      <c r="C134" s="145"/>
      <c r="D134" s="145"/>
      <c r="E134" s="145"/>
      <c r="F134" s="145"/>
      <c r="G134" s="145"/>
      <c r="H134" s="145"/>
      <c r="I134" s="145"/>
      <c r="J134" s="145"/>
      <c r="K134" s="145"/>
      <c r="L134" s="145"/>
      <c r="M134" s="145"/>
      <c r="N134" s="145"/>
    </row>
    <row r="135" spans="1:14" ht="13.2" x14ac:dyDescent="0.2">
      <c r="A135" s="186"/>
      <c r="B135" s="145"/>
      <c r="C135" s="145"/>
      <c r="D135" s="145"/>
      <c r="E135" s="145"/>
      <c r="F135" s="145"/>
      <c r="G135" s="145"/>
      <c r="H135" s="145"/>
      <c r="I135" s="145"/>
      <c r="J135" s="145"/>
      <c r="K135" s="145"/>
      <c r="L135" s="145"/>
      <c r="M135" s="145"/>
      <c r="N135" s="145"/>
    </row>
    <row r="136" spans="1:14" ht="13.2" x14ac:dyDescent="0.2">
      <c r="A136" s="186"/>
      <c r="B136" s="145"/>
      <c r="C136" s="145"/>
      <c r="D136" s="145"/>
      <c r="E136" s="145"/>
      <c r="F136" s="145"/>
      <c r="G136" s="145"/>
      <c r="H136" s="145"/>
      <c r="I136" s="145"/>
      <c r="J136" s="145"/>
      <c r="K136" s="145"/>
      <c r="L136" s="145"/>
      <c r="M136" s="145"/>
      <c r="N136" s="145"/>
    </row>
    <row r="137" spans="1:14" ht="13.2" x14ac:dyDescent="0.2">
      <c r="A137" s="186"/>
      <c r="B137" s="145"/>
      <c r="C137" s="145"/>
      <c r="D137" s="145"/>
      <c r="E137" s="145"/>
      <c r="F137" s="145"/>
      <c r="G137" s="145"/>
      <c r="H137" s="145"/>
      <c r="I137" s="145"/>
      <c r="J137" s="145"/>
      <c r="K137" s="145"/>
      <c r="L137" s="145"/>
      <c r="M137" s="145"/>
      <c r="N137" s="145"/>
    </row>
    <row r="138" spans="1:14" ht="13.2" x14ac:dyDescent="0.2">
      <c r="A138" s="186"/>
      <c r="B138" s="145"/>
      <c r="C138" s="145"/>
      <c r="D138" s="145"/>
      <c r="E138" s="145"/>
      <c r="F138" s="145"/>
      <c r="G138" s="145"/>
      <c r="H138" s="145"/>
      <c r="I138" s="145"/>
      <c r="J138" s="145"/>
      <c r="K138" s="145"/>
      <c r="L138" s="145"/>
      <c r="M138" s="145"/>
      <c r="N138" s="145"/>
    </row>
    <row r="139" spans="1:14" ht="13.2" x14ac:dyDescent="0.2">
      <c r="A139" s="186"/>
      <c r="B139" s="145"/>
      <c r="C139" s="145"/>
      <c r="D139" s="145"/>
      <c r="E139" s="145"/>
      <c r="F139" s="145"/>
      <c r="G139" s="145"/>
      <c r="H139" s="145"/>
      <c r="I139" s="145"/>
      <c r="J139" s="145"/>
      <c r="K139" s="145"/>
      <c r="L139" s="145"/>
      <c r="M139" s="145"/>
      <c r="N139" s="145"/>
    </row>
    <row r="140" spans="1:14" ht="13.2" x14ac:dyDescent="0.2">
      <c r="A140" s="186"/>
      <c r="B140" s="145"/>
      <c r="C140" s="145"/>
      <c r="D140" s="145"/>
      <c r="E140" s="145"/>
      <c r="F140" s="145"/>
      <c r="G140" s="145"/>
      <c r="H140" s="145"/>
      <c r="I140" s="145"/>
      <c r="J140" s="145"/>
      <c r="K140" s="145"/>
      <c r="L140" s="145"/>
      <c r="M140" s="145"/>
      <c r="N140" s="145"/>
    </row>
    <row r="141" spans="1:14" ht="13.2" x14ac:dyDescent="0.2">
      <c r="A141" s="186"/>
      <c r="B141" s="145"/>
      <c r="C141" s="145"/>
      <c r="D141" s="145"/>
      <c r="E141" s="145"/>
      <c r="F141" s="145"/>
      <c r="G141" s="145"/>
      <c r="H141" s="145"/>
      <c r="I141" s="145"/>
      <c r="J141" s="145"/>
      <c r="K141" s="145"/>
      <c r="L141" s="145"/>
      <c r="M141" s="145"/>
      <c r="N141" s="145"/>
    </row>
    <row r="142" spans="1:14" ht="13.2" x14ac:dyDescent="0.2">
      <c r="A142" s="186"/>
      <c r="B142" s="145"/>
      <c r="C142" s="145"/>
      <c r="D142" s="145"/>
      <c r="E142" s="145"/>
      <c r="F142" s="145"/>
      <c r="G142" s="145"/>
      <c r="H142" s="145"/>
      <c r="I142" s="145"/>
      <c r="J142" s="145"/>
      <c r="K142" s="145"/>
      <c r="L142" s="145"/>
      <c r="M142" s="145"/>
      <c r="N142" s="145"/>
    </row>
    <row r="143" spans="1:14" ht="13.2" x14ac:dyDescent="0.2">
      <c r="A143" s="186"/>
      <c r="B143" s="145"/>
      <c r="C143" s="145"/>
      <c r="D143" s="145"/>
      <c r="E143" s="145"/>
      <c r="F143" s="145"/>
      <c r="G143" s="145"/>
      <c r="H143" s="145"/>
      <c r="I143" s="145"/>
      <c r="J143" s="145"/>
      <c r="K143" s="145"/>
      <c r="L143" s="145"/>
      <c r="M143" s="145"/>
      <c r="N143" s="145"/>
    </row>
    <row r="144" spans="1:14" ht="13.2" x14ac:dyDescent="0.2">
      <c r="A144" s="186"/>
      <c r="B144" s="145"/>
      <c r="C144" s="145"/>
      <c r="D144" s="145"/>
      <c r="E144" s="145"/>
      <c r="F144" s="145"/>
      <c r="G144" s="145"/>
      <c r="H144" s="145"/>
      <c r="I144" s="145"/>
      <c r="J144" s="145"/>
      <c r="K144" s="145"/>
      <c r="L144" s="145"/>
      <c r="M144" s="145"/>
      <c r="N144" s="145"/>
    </row>
    <row r="145" spans="1:14" ht="13.2" x14ac:dyDescent="0.2">
      <c r="A145" s="186"/>
      <c r="B145" s="145"/>
      <c r="C145" s="145"/>
      <c r="D145" s="145"/>
      <c r="E145" s="145"/>
      <c r="F145" s="145"/>
      <c r="G145" s="145"/>
      <c r="H145" s="145"/>
      <c r="I145" s="145"/>
      <c r="J145" s="145"/>
      <c r="K145" s="145"/>
      <c r="L145" s="145"/>
      <c r="M145" s="145"/>
      <c r="N145" s="145"/>
    </row>
    <row r="146" spans="1:14" ht="13.2" x14ac:dyDescent="0.2">
      <c r="A146" s="186"/>
      <c r="B146" s="145"/>
      <c r="C146" s="145"/>
      <c r="D146" s="145"/>
      <c r="E146" s="145"/>
      <c r="F146" s="145"/>
      <c r="G146" s="145"/>
      <c r="H146" s="145"/>
      <c r="I146" s="145"/>
      <c r="J146" s="145"/>
      <c r="K146" s="145"/>
      <c r="L146" s="145"/>
      <c r="M146" s="145"/>
      <c r="N146" s="145"/>
    </row>
    <row r="147" spans="1:14" ht="13.2" x14ac:dyDescent="0.2">
      <c r="A147" s="186"/>
      <c r="B147" s="145"/>
      <c r="C147" s="145"/>
      <c r="D147" s="145"/>
      <c r="E147" s="145"/>
      <c r="F147" s="145"/>
      <c r="G147" s="145"/>
      <c r="H147" s="145"/>
      <c r="I147" s="145"/>
      <c r="J147" s="145"/>
      <c r="K147" s="145"/>
      <c r="L147" s="145"/>
      <c r="M147" s="145"/>
      <c r="N147" s="145"/>
    </row>
  </sheetData>
  <mergeCells count="14">
    <mergeCell ref="A106:A126"/>
    <mergeCell ref="B106:N126"/>
    <mergeCell ref="A127:A147"/>
    <mergeCell ref="B127:N147"/>
    <mergeCell ref="A64:A84"/>
    <mergeCell ref="B64:N84"/>
    <mergeCell ref="A85:A105"/>
    <mergeCell ref="B85:N105"/>
    <mergeCell ref="A1:A21"/>
    <mergeCell ref="B1:N21"/>
    <mergeCell ref="A22:A42"/>
    <mergeCell ref="B22:N42"/>
    <mergeCell ref="A43:A63"/>
    <mergeCell ref="B43:N63"/>
  </mergeCells>
  <phoneticPr fontId="2"/>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2578C-D7E9-4907-B764-EEC3BBB9F4E8}">
  <dimension ref="A1:J29"/>
  <sheetViews>
    <sheetView zoomScale="145" zoomScaleNormal="145" zoomScaleSheetLayoutView="100" workbookViewId="0">
      <selection activeCell="K19" sqref="K19"/>
    </sheetView>
  </sheetViews>
  <sheetFormatPr defaultColWidth="9" defaultRowHeight="13.2" x14ac:dyDescent="0.2"/>
  <sheetData>
    <row r="1" spans="1:10" x14ac:dyDescent="0.2">
      <c r="A1" t="s">
        <v>0</v>
      </c>
    </row>
    <row r="2" spans="1:10" x14ac:dyDescent="0.2">
      <c r="A2" s="188" t="s">
        <v>87</v>
      </c>
      <c r="B2" s="189"/>
      <c r="C2" s="189"/>
      <c r="D2" s="189"/>
      <c r="E2" s="189"/>
      <c r="F2" s="189"/>
      <c r="G2" s="189"/>
      <c r="H2" s="189"/>
      <c r="I2" s="189"/>
      <c r="J2" s="189"/>
    </row>
    <row r="3" spans="1:10" x14ac:dyDescent="0.2">
      <c r="A3" s="189"/>
      <c r="B3" s="189"/>
      <c r="C3" s="189"/>
      <c r="D3" s="189"/>
      <c r="E3" s="189"/>
      <c r="F3" s="189"/>
      <c r="G3" s="189"/>
      <c r="H3" s="189"/>
      <c r="I3" s="189"/>
      <c r="J3" s="189"/>
    </row>
    <row r="4" spans="1:10" x14ac:dyDescent="0.2">
      <c r="A4" s="189"/>
      <c r="B4" s="189"/>
      <c r="C4" s="189"/>
      <c r="D4" s="189"/>
      <c r="E4" s="189"/>
      <c r="F4" s="189"/>
      <c r="G4" s="189"/>
      <c r="H4" s="189"/>
      <c r="I4" s="189"/>
      <c r="J4" s="189"/>
    </row>
    <row r="5" spans="1:10" x14ac:dyDescent="0.2">
      <c r="A5" s="189"/>
      <c r="B5" s="189"/>
      <c r="C5" s="189"/>
      <c r="D5" s="189"/>
      <c r="E5" s="189"/>
      <c r="F5" s="189"/>
      <c r="G5" s="189"/>
      <c r="H5" s="189"/>
      <c r="I5" s="189"/>
      <c r="J5" s="189"/>
    </row>
    <row r="6" spans="1:10" x14ac:dyDescent="0.2">
      <c r="A6" s="189"/>
      <c r="B6" s="189"/>
      <c r="C6" s="189"/>
      <c r="D6" s="189"/>
      <c r="E6" s="189"/>
      <c r="F6" s="189"/>
      <c r="G6" s="189"/>
      <c r="H6" s="189"/>
      <c r="I6" s="189"/>
      <c r="J6" s="189"/>
    </row>
    <row r="7" spans="1:10" x14ac:dyDescent="0.2">
      <c r="A7" s="189"/>
      <c r="B7" s="189"/>
      <c r="C7" s="189"/>
      <c r="D7" s="189"/>
      <c r="E7" s="189"/>
      <c r="F7" s="189"/>
      <c r="G7" s="189"/>
      <c r="H7" s="189"/>
      <c r="I7" s="189"/>
      <c r="J7" s="189"/>
    </row>
    <row r="8" spans="1:10" x14ac:dyDescent="0.2">
      <c r="A8" s="189"/>
      <c r="B8" s="189"/>
      <c r="C8" s="189"/>
      <c r="D8" s="189"/>
      <c r="E8" s="189"/>
      <c r="F8" s="189"/>
      <c r="G8" s="189"/>
      <c r="H8" s="189"/>
      <c r="I8" s="189"/>
      <c r="J8" s="189"/>
    </row>
    <row r="9" spans="1:10" x14ac:dyDescent="0.2">
      <c r="A9" s="189"/>
      <c r="B9" s="189"/>
      <c r="C9" s="189"/>
      <c r="D9" s="189"/>
      <c r="E9" s="189"/>
      <c r="F9" s="189"/>
      <c r="G9" s="189"/>
      <c r="H9" s="189"/>
      <c r="I9" s="189"/>
      <c r="J9" s="189"/>
    </row>
    <row r="11" spans="1:10" x14ac:dyDescent="0.2">
      <c r="A11" t="s">
        <v>1</v>
      </c>
    </row>
    <row r="12" spans="1:10" x14ac:dyDescent="0.2">
      <c r="A12" s="190" t="s">
        <v>88</v>
      </c>
      <c r="B12" s="191"/>
      <c r="C12" s="191"/>
      <c r="D12" s="191"/>
      <c r="E12" s="191"/>
      <c r="F12" s="191"/>
      <c r="G12" s="191"/>
      <c r="H12" s="191"/>
      <c r="I12" s="191"/>
      <c r="J12" s="191"/>
    </row>
    <row r="13" spans="1:10" x14ac:dyDescent="0.2">
      <c r="A13" s="191"/>
      <c r="B13" s="191"/>
      <c r="C13" s="191"/>
      <c r="D13" s="191"/>
      <c r="E13" s="191"/>
      <c r="F13" s="191"/>
      <c r="G13" s="191"/>
      <c r="H13" s="191"/>
      <c r="I13" s="191"/>
      <c r="J13" s="191"/>
    </row>
    <row r="14" spans="1:10" x14ac:dyDescent="0.2">
      <c r="A14" s="191"/>
      <c r="B14" s="191"/>
      <c r="C14" s="191"/>
      <c r="D14" s="191"/>
      <c r="E14" s="191"/>
      <c r="F14" s="191"/>
      <c r="G14" s="191"/>
      <c r="H14" s="191"/>
      <c r="I14" s="191"/>
      <c r="J14" s="191"/>
    </row>
    <row r="15" spans="1:10" x14ac:dyDescent="0.2">
      <c r="A15" s="191"/>
      <c r="B15" s="191"/>
      <c r="C15" s="191"/>
      <c r="D15" s="191"/>
      <c r="E15" s="191"/>
      <c r="F15" s="191"/>
      <c r="G15" s="191"/>
      <c r="H15" s="191"/>
      <c r="I15" s="191"/>
      <c r="J15" s="191"/>
    </row>
    <row r="16" spans="1:10" x14ac:dyDescent="0.2">
      <c r="A16" s="191"/>
      <c r="B16" s="191"/>
      <c r="C16" s="191"/>
      <c r="D16" s="191"/>
      <c r="E16" s="191"/>
      <c r="F16" s="191"/>
      <c r="G16" s="191"/>
      <c r="H16" s="191"/>
      <c r="I16" s="191"/>
      <c r="J16" s="191"/>
    </row>
    <row r="17" spans="1:10" x14ac:dyDescent="0.2">
      <c r="A17" s="191"/>
      <c r="B17" s="191"/>
      <c r="C17" s="191"/>
      <c r="D17" s="191"/>
      <c r="E17" s="191"/>
      <c r="F17" s="191"/>
      <c r="G17" s="191"/>
      <c r="H17" s="191"/>
      <c r="I17" s="191"/>
      <c r="J17" s="191"/>
    </row>
    <row r="18" spans="1:10" x14ac:dyDescent="0.2">
      <c r="A18" s="191"/>
      <c r="B18" s="191"/>
      <c r="C18" s="191"/>
      <c r="D18" s="191"/>
      <c r="E18" s="191"/>
      <c r="F18" s="191"/>
      <c r="G18" s="191"/>
      <c r="H18" s="191"/>
      <c r="I18" s="191"/>
      <c r="J18" s="191"/>
    </row>
    <row r="19" spans="1:10" x14ac:dyDescent="0.2">
      <c r="A19" s="191"/>
      <c r="B19" s="191"/>
      <c r="C19" s="191"/>
      <c r="D19" s="191"/>
      <c r="E19" s="191"/>
      <c r="F19" s="191"/>
      <c r="G19" s="191"/>
      <c r="H19" s="191"/>
      <c r="I19" s="191"/>
      <c r="J19" s="191"/>
    </row>
    <row r="21" spans="1:10" x14ac:dyDescent="0.2">
      <c r="A21" t="s">
        <v>2</v>
      </c>
    </row>
    <row r="22" spans="1:10" x14ac:dyDescent="0.2">
      <c r="A22" s="192" t="s">
        <v>85</v>
      </c>
      <c r="B22" s="192"/>
      <c r="C22" s="192"/>
      <c r="D22" s="192"/>
      <c r="E22" s="192"/>
      <c r="F22" s="192"/>
      <c r="G22" s="192"/>
      <c r="H22" s="192"/>
      <c r="I22" s="192"/>
      <c r="J22" s="192"/>
    </row>
    <row r="23" spans="1:10" x14ac:dyDescent="0.2">
      <c r="A23" s="192"/>
      <c r="B23" s="192"/>
      <c r="C23" s="192"/>
      <c r="D23" s="192"/>
      <c r="E23" s="192"/>
      <c r="F23" s="192"/>
      <c r="G23" s="192"/>
      <c r="H23" s="192"/>
      <c r="I23" s="192"/>
      <c r="J23" s="192"/>
    </row>
    <row r="24" spans="1:10" x14ac:dyDescent="0.2">
      <c r="A24" s="192"/>
      <c r="B24" s="192"/>
      <c r="C24" s="192"/>
      <c r="D24" s="192"/>
      <c r="E24" s="192"/>
      <c r="F24" s="192"/>
      <c r="G24" s="192"/>
      <c r="H24" s="192"/>
      <c r="I24" s="192"/>
      <c r="J24" s="192"/>
    </row>
    <row r="25" spans="1:10" x14ac:dyDescent="0.2">
      <c r="A25" s="192"/>
      <c r="B25" s="192"/>
      <c r="C25" s="192"/>
      <c r="D25" s="192"/>
      <c r="E25" s="192"/>
      <c r="F25" s="192"/>
      <c r="G25" s="192"/>
      <c r="H25" s="192"/>
      <c r="I25" s="192"/>
      <c r="J25" s="192"/>
    </row>
    <row r="26" spans="1:10" x14ac:dyDescent="0.2">
      <c r="A26" s="192"/>
      <c r="B26" s="192"/>
      <c r="C26" s="192"/>
      <c r="D26" s="192"/>
      <c r="E26" s="192"/>
      <c r="F26" s="192"/>
      <c r="G26" s="192"/>
      <c r="H26" s="192"/>
      <c r="I26" s="192"/>
      <c r="J26" s="192"/>
    </row>
    <row r="27" spans="1:10" x14ac:dyDescent="0.2">
      <c r="A27" s="192"/>
      <c r="B27" s="192"/>
      <c r="C27" s="192"/>
      <c r="D27" s="192"/>
      <c r="E27" s="192"/>
      <c r="F27" s="192"/>
      <c r="G27" s="192"/>
      <c r="H27" s="192"/>
      <c r="I27" s="192"/>
      <c r="J27" s="192"/>
    </row>
    <row r="28" spans="1:10" x14ac:dyDescent="0.2">
      <c r="A28" s="192"/>
      <c r="B28" s="192"/>
      <c r="C28" s="192"/>
      <c r="D28" s="192"/>
      <c r="E28" s="192"/>
      <c r="F28" s="192"/>
      <c r="G28" s="192"/>
      <c r="H28" s="192"/>
      <c r="I28" s="192"/>
      <c r="J28" s="192"/>
    </row>
    <row r="29" spans="1:10" x14ac:dyDescent="0.2">
      <c r="A29" s="192"/>
      <c r="B29" s="192"/>
      <c r="C29" s="192"/>
      <c r="D29" s="192"/>
      <c r="E29" s="192"/>
      <c r="F29" s="192"/>
      <c r="G29" s="192"/>
      <c r="H29" s="192"/>
      <c r="I29" s="192"/>
      <c r="J29" s="192"/>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65530-1F27-4647-A409-5BB8CC3C31F0}">
  <sheetPr>
    <tabColor theme="0"/>
  </sheetPr>
  <dimension ref="B2:BH196"/>
  <sheetViews>
    <sheetView zoomScale="102" zoomScaleNormal="102" workbookViewId="0">
      <pane ySplit="8" topLeftCell="A84" activePane="bottomLeft" state="frozen"/>
      <selection pane="bottomLeft" activeCell="H94" sqref="H94:I94"/>
    </sheetView>
  </sheetViews>
  <sheetFormatPr defaultRowHeight="13.2" x14ac:dyDescent="0.2"/>
  <cols>
    <col min="1" max="1" width="2.88671875" customWidth="1"/>
    <col min="2" max="18" width="6.6640625" customWidth="1"/>
    <col min="22" max="22" width="10.88671875" style="23" hidden="1" customWidth="1"/>
    <col min="23" max="23" width="0" hidden="1" customWidth="1"/>
  </cols>
  <sheetData>
    <row r="2" spans="2:60" x14ac:dyDescent="0.2">
      <c r="B2" s="141" t="s">
        <v>5</v>
      </c>
      <c r="C2" s="141"/>
      <c r="D2" s="143" t="s">
        <v>48</v>
      </c>
      <c r="E2" s="143"/>
      <c r="F2" s="141" t="s">
        <v>6</v>
      </c>
      <c r="G2" s="141"/>
      <c r="H2" s="145" t="s">
        <v>89</v>
      </c>
      <c r="I2" s="145"/>
      <c r="J2" s="141" t="s">
        <v>7</v>
      </c>
      <c r="K2" s="141"/>
      <c r="L2" s="142">
        <v>1000000</v>
      </c>
      <c r="M2" s="143"/>
      <c r="N2" s="141" t="s">
        <v>8</v>
      </c>
      <c r="O2" s="141"/>
      <c r="P2" s="144">
        <f>SUM(L2+D4)</f>
        <v>5251047.5317915436</v>
      </c>
      <c r="Q2" s="145"/>
      <c r="R2" s="1"/>
      <c r="S2" s="1"/>
      <c r="T2" s="1"/>
    </row>
    <row r="3" spans="2:60" ht="57" customHeight="1" x14ac:dyDescent="0.2">
      <c r="B3" s="141" t="s">
        <v>9</v>
      </c>
      <c r="C3" s="141"/>
      <c r="D3" s="146" t="s">
        <v>38</v>
      </c>
      <c r="E3" s="146"/>
      <c r="F3" s="146"/>
      <c r="G3" s="146"/>
      <c r="H3" s="146"/>
      <c r="I3" s="146"/>
      <c r="J3" s="141" t="s">
        <v>10</v>
      </c>
      <c r="K3" s="141"/>
      <c r="L3" s="146" t="s">
        <v>35</v>
      </c>
      <c r="M3" s="147"/>
      <c r="N3" s="147"/>
      <c r="O3" s="147"/>
      <c r="P3" s="147"/>
      <c r="Q3" s="147"/>
      <c r="R3" s="1"/>
      <c r="S3" s="1"/>
    </row>
    <row r="4" spans="2:60" x14ac:dyDescent="0.2">
      <c r="B4" s="141" t="s">
        <v>11</v>
      </c>
      <c r="C4" s="141"/>
      <c r="D4" s="148">
        <f>SUM($R$9:$S$993)</f>
        <v>4251047.5317915436</v>
      </c>
      <c r="E4" s="148"/>
      <c r="F4" s="141" t="s">
        <v>12</v>
      </c>
      <c r="G4" s="141"/>
      <c r="H4" s="149">
        <f>SUM($T$9:$U$108)</f>
        <v>4145.8600000000042</v>
      </c>
      <c r="I4" s="145"/>
      <c r="J4" s="150" t="s">
        <v>13</v>
      </c>
      <c r="K4" s="150"/>
      <c r="L4" s="144">
        <f>MAX($C$9:$D$990)-C9</f>
        <v>4417727.7075721696</v>
      </c>
      <c r="M4" s="144"/>
      <c r="N4" s="150" t="s">
        <v>14</v>
      </c>
      <c r="O4" s="150"/>
      <c r="P4" s="148">
        <f>SUMIF(R9:S990,"&lt;0",R9:S990)</f>
        <v>-5273413.2006206345</v>
      </c>
      <c r="Q4" s="148"/>
      <c r="R4" s="1"/>
      <c r="S4" s="1"/>
      <c r="T4" s="1"/>
    </row>
    <row r="5" spans="2:60" x14ac:dyDescent="0.2">
      <c r="B5" s="63" t="s">
        <v>15</v>
      </c>
      <c r="C5" s="62">
        <f>COUNTIF($R$9:$R$990,"&gt;0")</f>
        <v>35</v>
      </c>
      <c r="D5" s="61" t="s">
        <v>16</v>
      </c>
      <c r="E5" s="16">
        <f>COUNTIF($R$9:$R$990,"&lt;0")</f>
        <v>65</v>
      </c>
      <c r="F5" s="61" t="s">
        <v>17</v>
      </c>
      <c r="G5" s="62">
        <f>COUNTIF($R$9:$R$990,"=0")</f>
        <v>0</v>
      </c>
      <c r="H5" s="61" t="s">
        <v>18</v>
      </c>
      <c r="I5" s="3">
        <f>C5/SUM(C5,E5,G5)</f>
        <v>0.35</v>
      </c>
      <c r="J5" s="151" t="s">
        <v>19</v>
      </c>
      <c r="K5" s="141"/>
      <c r="L5" s="152">
        <v>3</v>
      </c>
      <c r="M5" s="153"/>
      <c r="N5" s="18" t="s">
        <v>20</v>
      </c>
      <c r="O5" s="9"/>
      <c r="P5" s="152">
        <v>6</v>
      </c>
      <c r="Q5" s="153"/>
      <c r="R5" s="1"/>
      <c r="S5" s="1"/>
      <c r="T5" s="1"/>
    </row>
    <row r="6" spans="2:60" x14ac:dyDescent="0.2">
      <c r="B6" s="11"/>
      <c r="C6" s="14"/>
      <c r="D6" s="15"/>
      <c r="E6" s="12"/>
      <c r="F6" s="11"/>
      <c r="G6" s="12"/>
      <c r="H6" s="11"/>
      <c r="I6" s="17"/>
      <c r="J6" s="11"/>
      <c r="K6" s="11"/>
      <c r="L6" s="12"/>
      <c r="M6" s="12"/>
      <c r="N6" s="13"/>
      <c r="O6" s="13"/>
      <c r="P6" s="10"/>
      <c r="Q6" s="64"/>
      <c r="R6" s="1"/>
      <c r="S6" s="1"/>
      <c r="T6" s="1"/>
    </row>
    <row r="7" spans="2:60" x14ac:dyDescent="0.2">
      <c r="B7" s="154" t="s">
        <v>21</v>
      </c>
      <c r="C7" s="156" t="s">
        <v>22</v>
      </c>
      <c r="D7" s="157"/>
      <c r="E7" s="160" t="s">
        <v>23</v>
      </c>
      <c r="F7" s="161"/>
      <c r="G7" s="161"/>
      <c r="H7" s="161"/>
      <c r="I7" s="162"/>
      <c r="J7" s="163" t="s">
        <v>24</v>
      </c>
      <c r="K7" s="164"/>
      <c r="L7" s="165"/>
      <c r="M7" s="166" t="s">
        <v>25</v>
      </c>
      <c r="N7" s="167" t="s">
        <v>26</v>
      </c>
      <c r="O7" s="168"/>
      <c r="P7" s="168"/>
      <c r="Q7" s="169"/>
      <c r="R7" s="170" t="s">
        <v>27</v>
      </c>
      <c r="S7" s="170"/>
      <c r="T7" s="170"/>
      <c r="U7" s="170"/>
    </row>
    <row r="8" spans="2:60" x14ac:dyDescent="0.2">
      <c r="B8" s="155"/>
      <c r="C8" s="158"/>
      <c r="D8" s="159"/>
      <c r="E8" s="19" t="s">
        <v>28</v>
      </c>
      <c r="F8" s="19" t="s">
        <v>29</v>
      </c>
      <c r="G8" s="19" t="s">
        <v>30</v>
      </c>
      <c r="H8" s="171" t="s">
        <v>31</v>
      </c>
      <c r="I8" s="162"/>
      <c r="J8" s="4" t="s">
        <v>32</v>
      </c>
      <c r="K8" s="172" t="s">
        <v>33</v>
      </c>
      <c r="L8" s="165"/>
      <c r="M8" s="166"/>
      <c r="N8" s="5" t="s">
        <v>28</v>
      </c>
      <c r="O8" s="5" t="s">
        <v>29</v>
      </c>
      <c r="P8" s="173" t="s">
        <v>31</v>
      </c>
      <c r="Q8" s="169"/>
      <c r="R8" s="170" t="s">
        <v>34</v>
      </c>
      <c r="S8" s="170"/>
      <c r="T8" s="170" t="s">
        <v>32</v>
      </c>
      <c r="U8" s="170"/>
    </row>
    <row r="9" spans="2:60" x14ac:dyDescent="0.2">
      <c r="B9" s="60">
        <v>1</v>
      </c>
      <c r="C9" s="174">
        <v>1000000</v>
      </c>
      <c r="D9" s="174"/>
      <c r="E9" s="60">
        <v>2010</v>
      </c>
      <c r="F9" s="8">
        <v>43114</v>
      </c>
      <c r="G9" s="60" t="s">
        <v>3</v>
      </c>
      <c r="H9" s="175">
        <v>1.4447700000000001</v>
      </c>
      <c r="I9" s="175"/>
      <c r="J9" s="60">
        <v>72</v>
      </c>
      <c r="K9" s="174">
        <f>IF(J9="","",C9*0.03)</f>
        <v>30000</v>
      </c>
      <c r="L9" s="174"/>
      <c r="M9" s="6">
        <f>IF(J9="","",(K9/J9)/LOOKUP(RIGHT($D$2,3),定数!$A$6:$A$13,定数!$B$6:$B$13))</f>
        <v>3.4722222222222223</v>
      </c>
      <c r="N9" s="60">
        <v>2010</v>
      </c>
      <c r="O9" s="8">
        <v>43142</v>
      </c>
      <c r="P9" s="175">
        <v>1.37934</v>
      </c>
      <c r="Q9" s="175"/>
      <c r="R9" s="176">
        <f>IF(P9="","",T9*M9*LOOKUP(RIGHT($D$2,3),定数!$A$6:$A$13,定数!$B$6:$B$13))</f>
        <v>272625.00000000047</v>
      </c>
      <c r="S9" s="176"/>
      <c r="T9" s="177">
        <f>IF(P9="","",IF(G9="買",(P9-H9),(H9-P9))*IF(RIGHT($D$2,3)="JPY",100,10000))</f>
        <v>654.30000000000098</v>
      </c>
      <c r="U9" s="177"/>
      <c r="V9" s="66"/>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row>
    <row r="10" spans="2:60" x14ac:dyDescent="0.2">
      <c r="B10" s="60">
        <v>2</v>
      </c>
      <c r="C10" s="174">
        <f>IF(R9="","",C9+R9)</f>
        <v>1272625.0000000005</v>
      </c>
      <c r="D10" s="174"/>
      <c r="E10" s="60">
        <v>2010</v>
      </c>
      <c r="F10" s="8">
        <v>43149</v>
      </c>
      <c r="G10" s="60" t="s">
        <v>3</v>
      </c>
      <c r="H10" s="175">
        <v>1.3547100000000001</v>
      </c>
      <c r="I10" s="175"/>
      <c r="J10" s="60">
        <v>106.7</v>
      </c>
      <c r="K10" s="178">
        <f>IF(J10="","",C10*0.03)</f>
        <v>38178.750000000015</v>
      </c>
      <c r="L10" s="179"/>
      <c r="M10" s="6">
        <f>IF(J10="","",(K10/J10)/LOOKUP(RIGHT($D$2,3),定数!$A$6:$A$13,定数!$B$6:$B$13))</f>
        <v>2.9817830365510787</v>
      </c>
      <c r="N10" s="60">
        <v>2010</v>
      </c>
      <c r="O10" s="8">
        <v>43154</v>
      </c>
      <c r="P10" s="175">
        <v>1.36538</v>
      </c>
      <c r="Q10" s="175"/>
      <c r="R10" s="176">
        <f>IF(P10="","",T10*M10*LOOKUP(RIGHT($D$2,3),定数!$A$6:$A$13,定数!$B$6:$B$13))</f>
        <v>-38178.749999999854</v>
      </c>
      <c r="S10" s="176"/>
      <c r="T10" s="177">
        <f>IF(P10="","",IF(G10="買",(P10-H10),(H10-P10))*IF(RIGHT($D$2,3)="JPY",100,10000))</f>
        <v>-106.69999999999958</v>
      </c>
      <c r="U10" s="177"/>
      <c r="V10" s="68"/>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row>
    <row r="11" spans="2:60" x14ac:dyDescent="0.2">
      <c r="B11" s="60">
        <v>3</v>
      </c>
      <c r="C11" s="174">
        <f>IF(R10="","",C10+R10)</f>
        <v>1234446.2500000007</v>
      </c>
      <c r="D11" s="174"/>
      <c r="E11" s="60">
        <v>2010</v>
      </c>
      <c r="F11" s="8">
        <v>43167</v>
      </c>
      <c r="G11" s="60" t="s">
        <v>4</v>
      </c>
      <c r="H11" s="175">
        <v>1.3676200000000001</v>
      </c>
      <c r="I11" s="175"/>
      <c r="J11" s="60">
        <v>39.700000000000003</v>
      </c>
      <c r="K11" s="178">
        <f>IF(J11="","",C11*0.03)</f>
        <v>37033.387500000019</v>
      </c>
      <c r="L11" s="179"/>
      <c r="M11" s="6">
        <f>IF(J11="","",(K11/J11)/LOOKUP(RIGHT($D$2,3),定数!$A$6:$A$13,定数!$B$6:$B$13))</f>
        <v>7.7735909949622197</v>
      </c>
      <c r="N11" s="60">
        <v>2010</v>
      </c>
      <c r="O11" s="8">
        <v>43167</v>
      </c>
      <c r="P11" s="175">
        <v>1.36365</v>
      </c>
      <c r="Q11" s="175"/>
      <c r="R11" s="176">
        <f>IF(P11="","",T11*M11*LOOKUP(RIGHT($D$2,3),定数!$A$6:$A$13,定数!$B$6:$B$13))</f>
        <v>-37033.387500000288</v>
      </c>
      <c r="S11" s="176"/>
      <c r="T11" s="177">
        <f>IF(P11="","",IF(G11="買",(P11-H11),(H11-P11))*IF(RIGHT($D$2,3)="JPY",100,10000))</f>
        <v>-39.700000000000287</v>
      </c>
      <c r="U11" s="177"/>
      <c r="V11" s="68"/>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row>
    <row r="12" spans="2:60" x14ac:dyDescent="0.2">
      <c r="B12" s="60">
        <v>4</v>
      </c>
      <c r="C12" s="174">
        <f>IF(R11="","",C11+R11)</f>
        <v>1197412.8625000005</v>
      </c>
      <c r="D12" s="174"/>
      <c r="E12" s="60">
        <v>2010</v>
      </c>
      <c r="F12" s="8">
        <v>43168</v>
      </c>
      <c r="G12" s="60" t="s">
        <v>3</v>
      </c>
      <c r="H12" s="175">
        <v>1.36066</v>
      </c>
      <c r="I12" s="175"/>
      <c r="J12" s="60">
        <v>28.2</v>
      </c>
      <c r="K12" s="178">
        <f t="shared" ref="K12:K75" si="0">IF(J12="","",C12*0.03)</f>
        <v>35922.385875000014</v>
      </c>
      <c r="L12" s="179"/>
      <c r="M12" s="6">
        <f>IF(J12="","",(K12/J12)/LOOKUP(RIGHT($D$2,3),定数!$A$6:$A$13,定数!$B$6:$B$13))</f>
        <v>10.615362256205678</v>
      </c>
      <c r="N12" s="60">
        <v>2010</v>
      </c>
      <c r="O12" s="8">
        <v>43169</v>
      </c>
      <c r="P12" s="175">
        <v>1.36348</v>
      </c>
      <c r="Q12" s="175"/>
      <c r="R12" s="176">
        <f>IF(P12="","",T12*M12*LOOKUP(RIGHT($D$2,3),定数!$A$6:$A$13,定数!$B$6:$B$13))</f>
        <v>-35922.385875000582</v>
      </c>
      <c r="S12" s="176"/>
      <c r="T12" s="177">
        <f t="shared" ref="T12:T75" si="1">IF(P12="","",IF(G12="買",(P12-H12),(H12-P12))*IF(RIGHT($D$2,3)="JPY",100,10000))</f>
        <v>-28.200000000000447</v>
      </c>
      <c r="U12" s="177"/>
      <c r="V12" s="68"/>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row>
    <row r="13" spans="2:60" x14ac:dyDescent="0.2">
      <c r="B13" s="60">
        <v>5</v>
      </c>
      <c r="C13" s="174">
        <f t="shared" ref="C13:C76" si="2">IF(R12="","",C12+R12)</f>
        <v>1161490.4766249999</v>
      </c>
      <c r="D13" s="174"/>
      <c r="E13" s="60">
        <v>2010</v>
      </c>
      <c r="F13" s="8">
        <v>43170</v>
      </c>
      <c r="G13" s="60" t="s">
        <v>4</v>
      </c>
      <c r="H13" s="175">
        <v>1.3664799999999999</v>
      </c>
      <c r="I13" s="175"/>
      <c r="J13" s="60">
        <v>39.6</v>
      </c>
      <c r="K13" s="178">
        <f t="shared" si="0"/>
        <v>34844.714298749997</v>
      </c>
      <c r="L13" s="179"/>
      <c r="M13" s="6">
        <f>IF(J13="","",(K13/J13)/LOOKUP(RIGHT($D$2,3),定数!$A$6:$A$13,定数!$B$6:$B$13))</f>
        <v>7.3326418978851002</v>
      </c>
      <c r="N13" s="60">
        <v>2010</v>
      </c>
      <c r="O13" s="8">
        <v>43177</v>
      </c>
      <c r="P13" s="175">
        <v>1.36422</v>
      </c>
      <c r="Q13" s="175"/>
      <c r="R13" s="176">
        <f>IF(P13="","",T13*M13*LOOKUP(RIGHT($D$2,3),定数!$A$6:$A$13,定数!$B$6:$B$13))</f>
        <v>-19886.124827063766</v>
      </c>
      <c r="S13" s="176"/>
      <c r="T13" s="177">
        <f t="shared" si="1"/>
        <v>-22.599999999999287</v>
      </c>
      <c r="U13" s="177"/>
      <c r="V13" s="68"/>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row>
    <row r="14" spans="2:60" x14ac:dyDescent="0.2">
      <c r="B14" s="60">
        <v>6</v>
      </c>
      <c r="C14" s="174">
        <f t="shared" si="2"/>
        <v>1141604.351797936</v>
      </c>
      <c r="D14" s="174"/>
      <c r="E14" s="60">
        <v>2010</v>
      </c>
      <c r="F14" s="8">
        <v>43182</v>
      </c>
      <c r="G14" s="60" t="s">
        <v>3</v>
      </c>
      <c r="H14" s="175">
        <v>1.34955</v>
      </c>
      <c r="I14" s="175"/>
      <c r="J14" s="60">
        <v>66.8</v>
      </c>
      <c r="K14" s="178">
        <f t="shared" si="0"/>
        <v>34248.130553938077</v>
      </c>
      <c r="L14" s="179"/>
      <c r="M14" s="6">
        <f>IF(J14="","",(K14/J14)/LOOKUP(RIGHT($D$2,3),定数!$A$6:$A$13,定数!$B$6:$B$13))</f>
        <v>4.272471376489281</v>
      </c>
      <c r="N14" s="60">
        <v>2010</v>
      </c>
      <c r="O14" s="8">
        <v>43185</v>
      </c>
      <c r="P14" s="175">
        <v>1.3386199999999999</v>
      </c>
      <c r="Q14" s="175"/>
      <c r="R14" s="176">
        <f>IF(P14="","",T14*M14*LOOKUP(RIGHT($D$2,3),定数!$A$6:$A$13,定数!$B$6:$B$13))</f>
        <v>56037.734574033952</v>
      </c>
      <c r="S14" s="176"/>
      <c r="T14" s="177">
        <f t="shared" si="1"/>
        <v>109.30000000000106</v>
      </c>
      <c r="U14" s="177"/>
      <c r="V14" s="68"/>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row>
    <row r="15" spans="2:60" x14ac:dyDescent="0.2">
      <c r="B15" s="60">
        <v>7</v>
      </c>
      <c r="C15" s="174">
        <f t="shared" si="2"/>
        <v>1197642.0863719699</v>
      </c>
      <c r="D15" s="174"/>
      <c r="E15" s="60">
        <v>2010</v>
      </c>
      <c r="F15" s="8">
        <v>43227</v>
      </c>
      <c r="G15" s="60" t="s">
        <v>3</v>
      </c>
      <c r="H15" s="175">
        <v>1.2709600000000001</v>
      </c>
      <c r="I15" s="175"/>
      <c r="J15" s="60">
        <v>87.8</v>
      </c>
      <c r="K15" s="178">
        <f t="shared" si="0"/>
        <v>35929.262591159095</v>
      </c>
      <c r="L15" s="179"/>
      <c r="M15" s="6">
        <f>IF(J15="","",(K15/J15)/LOOKUP(RIGHT($D$2,3),定数!$A$6:$A$13,定数!$B$6:$B$13))</f>
        <v>3.4101426149543559</v>
      </c>
      <c r="N15" s="60">
        <v>2010</v>
      </c>
      <c r="O15" s="8">
        <v>43230</v>
      </c>
      <c r="P15" s="175">
        <v>1.2797400000000001</v>
      </c>
      <c r="Q15" s="175"/>
      <c r="R15" s="176">
        <f>IF(P15="","",T15*M15*LOOKUP(RIGHT($D$2,3),定数!$A$6:$A$13,定数!$B$6:$B$13))</f>
        <v>-35929.262591159131</v>
      </c>
      <c r="S15" s="176"/>
      <c r="T15" s="177">
        <f t="shared" si="1"/>
        <v>-87.800000000000097</v>
      </c>
      <c r="U15" s="177"/>
      <c r="V15" s="68"/>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row>
    <row r="16" spans="2:60" x14ac:dyDescent="0.2">
      <c r="B16" s="60">
        <v>8</v>
      </c>
      <c r="C16" s="174">
        <f t="shared" si="2"/>
        <v>1161712.8237808107</v>
      </c>
      <c r="D16" s="174"/>
      <c r="E16" s="60">
        <v>2010</v>
      </c>
      <c r="F16" s="8">
        <v>43272</v>
      </c>
      <c r="G16" s="60" t="s">
        <v>4</v>
      </c>
      <c r="H16" s="175">
        <v>1.2438800000000001</v>
      </c>
      <c r="I16" s="175"/>
      <c r="J16" s="60">
        <v>71</v>
      </c>
      <c r="K16" s="178">
        <f t="shared" si="0"/>
        <v>34851.384713424319</v>
      </c>
      <c r="L16" s="179"/>
      <c r="M16" s="6">
        <f>IF(J16="","",(K16/J16)/LOOKUP(RIGHT($D$2,3),定数!$A$6:$A$13,定数!$B$6:$B$13))</f>
        <v>4.0905381119042623</v>
      </c>
      <c r="N16" s="60">
        <v>2010</v>
      </c>
      <c r="O16" s="8">
        <v>43272</v>
      </c>
      <c r="P16" s="175">
        <v>1.23678</v>
      </c>
      <c r="Q16" s="175"/>
      <c r="R16" s="176">
        <f>IF(P16="","",T16*M16*LOOKUP(RIGHT($D$2,3),定数!$A$6:$A$13,定数!$B$6:$B$13))</f>
        <v>-34851.384713424835</v>
      </c>
      <c r="S16" s="176"/>
      <c r="T16" s="177">
        <f t="shared" si="1"/>
        <v>-71.000000000001066</v>
      </c>
      <c r="U16" s="177"/>
      <c r="V16" s="68"/>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row>
    <row r="17" spans="2:60" x14ac:dyDescent="0.2">
      <c r="B17" s="60">
        <v>9</v>
      </c>
      <c r="C17" s="174">
        <f t="shared" si="2"/>
        <v>1126861.4390673859</v>
      </c>
      <c r="D17" s="174"/>
      <c r="E17" s="65">
        <v>2010</v>
      </c>
      <c r="F17" s="8">
        <v>43355</v>
      </c>
      <c r="G17" s="60" t="s">
        <v>4</v>
      </c>
      <c r="H17" s="175">
        <v>1.2743599999999999</v>
      </c>
      <c r="I17" s="175"/>
      <c r="J17" s="60">
        <v>57.6</v>
      </c>
      <c r="K17" s="178">
        <f t="shared" si="0"/>
        <v>33805.843172021574</v>
      </c>
      <c r="L17" s="179"/>
      <c r="M17" s="6">
        <f>IF(J17="","",(K17/J17)/LOOKUP(RIGHT($D$2,3),定数!$A$6:$A$13,定数!$B$6:$B$13))</f>
        <v>4.8908916626188619</v>
      </c>
      <c r="N17" s="60">
        <v>2010</v>
      </c>
      <c r="O17" s="8">
        <v>43390</v>
      </c>
      <c r="P17" s="175">
        <v>1.3869499999999999</v>
      </c>
      <c r="Q17" s="175"/>
      <c r="R17" s="176">
        <f>IF(P17="","",T17*M17*LOOKUP(RIGHT($D$2,3),定数!$A$6:$A$13,定数!$B$6:$B$13))</f>
        <v>660798.59075310896</v>
      </c>
      <c r="S17" s="176"/>
      <c r="T17" s="177">
        <f t="shared" si="1"/>
        <v>1125.8999999999996</v>
      </c>
      <c r="U17" s="177"/>
      <c r="V17" s="68"/>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row>
    <row r="18" spans="2:60" x14ac:dyDescent="0.2">
      <c r="B18" s="60">
        <v>10</v>
      </c>
      <c r="C18" s="174">
        <f t="shared" si="2"/>
        <v>1787660.0298204948</v>
      </c>
      <c r="D18" s="174"/>
      <c r="E18" s="65">
        <v>2010</v>
      </c>
      <c r="F18" s="8">
        <v>43407</v>
      </c>
      <c r="G18" s="60" t="s">
        <v>4</v>
      </c>
      <c r="H18" s="175">
        <v>1.41506</v>
      </c>
      <c r="I18" s="175"/>
      <c r="J18" s="60">
        <v>151.9</v>
      </c>
      <c r="K18" s="178">
        <f t="shared" si="0"/>
        <v>53629.80089461484</v>
      </c>
      <c r="L18" s="179"/>
      <c r="M18" s="6">
        <f>IF(J18="","",(K18/J18)/LOOKUP(RIGHT($D$2,3),定数!$A$6:$A$13,定数!$B$6:$B$13))</f>
        <v>2.9421659476966666</v>
      </c>
      <c r="N18" s="60">
        <v>2010</v>
      </c>
      <c r="O18" s="8">
        <v>43409</v>
      </c>
      <c r="P18" s="175">
        <v>1.4101900000000001</v>
      </c>
      <c r="Q18" s="175"/>
      <c r="R18" s="176">
        <f>IF(P18="","",T18*M18*LOOKUP(RIGHT($D$2,3),定数!$A$6:$A$13,定数!$B$6:$B$13))</f>
        <v>-17194.017798339071</v>
      </c>
      <c r="S18" s="176"/>
      <c r="T18" s="177">
        <f t="shared" si="1"/>
        <v>-48.699999999999299</v>
      </c>
      <c r="U18" s="177"/>
      <c r="V18" s="68"/>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row>
    <row r="19" spans="2:60" x14ac:dyDescent="0.2">
      <c r="B19" s="60">
        <v>11</v>
      </c>
      <c r="C19" s="174">
        <f t="shared" si="2"/>
        <v>1770466.0120221558</v>
      </c>
      <c r="D19" s="174"/>
      <c r="E19" s="65">
        <v>2010</v>
      </c>
      <c r="F19" s="8">
        <v>43419</v>
      </c>
      <c r="G19" s="60" t="s">
        <v>3</v>
      </c>
      <c r="H19" s="175">
        <v>1.3581000000000001</v>
      </c>
      <c r="I19" s="175"/>
      <c r="J19" s="60">
        <v>86.1</v>
      </c>
      <c r="K19" s="178">
        <f t="shared" si="0"/>
        <v>53113.980360664675</v>
      </c>
      <c r="L19" s="179"/>
      <c r="M19" s="6">
        <f>IF(J19="","",(K19/J19)/LOOKUP(RIGHT($D$2,3),定数!$A$6:$A$13,定数!$B$6:$B$13))</f>
        <v>5.1407259350236814</v>
      </c>
      <c r="N19" s="60">
        <v>2010</v>
      </c>
      <c r="O19" s="8">
        <v>43422</v>
      </c>
      <c r="P19" s="175">
        <v>1.3667100000000001</v>
      </c>
      <c r="Q19" s="175"/>
      <c r="R19" s="176">
        <f>IF(P19="","",T19*M19*LOOKUP(RIGHT($D$2,3),定数!$A$6:$A$13,定数!$B$6:$B$13))</f>
        <v>-53113.980360664718</v>
      </c>
      <c r="S19" s="176"/>
      <c r="T19" s="177">
        <f t="shared" si="1"/>
        <v>-86.100000000000065</v>
      </c>
      <c r="U19" s="177"/>
      <c r="V19" s="68"/>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row>
    <row r="20" spans="2:60" x14ac:dyDescent="0.2">
      <c r="B20" s="60">
        <v>12</v>
      </c>
      <c r="C20" s="174">
        <f t="shared" si="2"/>
        <v>1717352.0316614911</v>
      </c>
      <c r="D20" s="174"/>
      <c r="E20" s="65">
        <v>2010</v>
      </c>
      <c r="F20" s="8">
        <v>43428</v>
      </c>
      <c r="G20" s="60" t="s">
        <v>3</v>
      </c>
      <c r="H20" s="175">
        <v>1.3334600000000001</v>
      </c>
      <c r="I20" s="175"/>
      <c r="J20" s="60">
        <v>85.5</v>
      </c>
      <c r="K20" s="178">
        <f t="shared" si="0"/>
        <v>51520.56094984473</v>
      </c>
      <c r="L20" s="179"/>
      <c r="M20" s="6">
        <f>IF(J20="","",(K20/J20)/LOOKUP(RIGHT($D$2,3),定数!$A$6:$A$13,定数!$B$6:$B$13))</f>
        <v>5.0214971686008507</v>
      </c>
      <c r="N20" s="60">
        <v>2010</v>
      </c>
      <c r="O20" s="8">
        <v>43435</v>
      </c>
      <c r="P20" s="175">
        <v>1.3149200000000001</v>
      </c>
      <c r="Q20" s="175"/>
      <c r="R20" s="176">
        <f>IF(P20="","",T20*M20*LOOKUP(RIGHT($D$2,3),定数!$A$6:$A$13,定数!$B$6:$B$13))</f>
        <v>111718.26900703173</v>
      </c>
      <c r="S20" s="176"/>
      <c r="T20" s="177">
        <f t="shared" si="1"/>
        <v>185.4</v>
      </c>
      <c r="U20" s="177"/>
      <c r="V20" s="68"/>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row>
    <row r="21" spans="2:60" x14ac:dyDescent="0.2">
      <c r="B21" s="60">
        <v>13</v>
      </c>
      <c r="C21" s="174">
        <f t="shared" si="2"/>
        <v>1829070.3006685229</v>
      </c>
      <c r="D21" s="174"/>
      <c r="E21" s="65">
        <v>2010</v>
      </c>
      <c r="F21" s="8">
        <v>43437</v>
      </c>
      <c r="G21" s="60" t="s">
        <v>4</v>
      </c>
      <c r="H21" s="175">
        <v>1.32463</v>
      </c>
      <c r="I21" s="175"/>
      <c r="J21" s="60">
        <v>186.1</v>
      </c>
      <c r="K21" s="178">
        <f t="shared" si="0"/>
        <v>54872.109020055686</v>
      </c>
      <c r="L21" s="179"/>
      <c r="M21" s="6">
        <f>IF(J21="","",(K21/J21)/LOOKUP(RIGHT($D$2,3),定数!$A$6:$A$13,定数!$B$6:$B$13))</f>
        <v>2.4571067983188111</v>
      </c>
      <c r="N21" s="60">
        <v>2010</v>
      </c>
      <c r="O21" s="8">
        <v>43441</v>
      </c>
      <c r="P21" s="175">
        <v>1.3235600000000001</v>
      </c>
      <c r="Q21" s="175"/>
      <c r="R21" s="176">
        <f>IF(P21="","",T21*M21*LOOKUP(RIGHT($D$2,3),定数!$A$6:$A$13,定数!$B$6:$B$13))</f>
        <v>-3154.9251290410716</v>
      </c>
      <c r="S21" s="176"/>
      <c r="T21" s="177">
        <f t="shared" si="1"/>
        <v>-10.699999999999044</v>
      </c>
      <c r="U21" s="177"/>
      <c r="V21" s="68"/>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row>
    <row r="22" spans="2:60" x14ac:dyDescent="0.2">
      <c r="B22" s="60">
        <v>14</v>
      </c>
      <c r="C22" s="174">
        <f t="shared" si="2"/>
        <v>1825915.3755394819</v>
      </c>
      <c r="D22" s="174"/>
      <c r="E22" s="65">
        <v>2011</v>
      </c>
      <c r="F22" s="8">
        <v>43111</v>
      </c>
      <c r="G22" s="60" t="s">
        <v>4</v>
      </c>
      <c r="H22" s="175">
        <v>1.29921</v>
      </c>
      <c r="I22" s="175"/>
      <c r="J22" s="60">
        <v>87.5</v>
      </c>
      <c r="K22" s="178">
        <f t="shared" si="0"/>
        <v>54777.461266184451</v>
      </c>
      <c r="L22" s="179"/>
      <c r="M22" s="6">
        <f>IF(J22="","",(K22/J22)/LOOKUP(RIGHT($D$2,3),定数!$A$6:$A$13,定数!$B$6:$B$13))</f>
        <v>5.2169010729699474</v>
      </c>
      <c r="N22" s="60">
        <v>2011</v>
      </c>
      <c r="O22" s="8">
        <v>43114</v>
      </c>
      <c r="P22" s="175">
        <v>1.3321700000000001</v>
      </c>
      <c r="Q22" s="175"/>
      <c r="R22" s="176">
        <f>IF(P22="","",T22*M22*LOOKUP(RIGHT($D$2,3),定数!$A$6:$A$13,定数!$B$6:$B$13))</f>
        <v>206338.871238108</v>
      </c>
      <c r="S22" s="176"/>
      <c r="T22" s="177">
        <f t="shared" si="1"/>
        <v>329.60000000000099</v>
      </c>
      <c r="U22" s="177"/>
      <c r="V22" s="68"/>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row>
    <row r="23" spans="2:60" x14ac:dyDescent="0.2">
      <c r="B23" s="60">
        <v>15</v>
      </c>
      <c r="C23" s="174">
        <f t="shared" si="2"/>
        <v>2032254.2467775899</v>
      </c>
      <c r="D23" s="174"/>
      <c r="E23" s="65">
        <v>2011</v>
      </c>
      <c r="F23" s="8">
        <v>43126</v>
      </c>
      <c r="G23" s="60" t="s">
        <v>4</v>
      </c>
      <c r="H23" s="175">
        <v>1.37059</v>
      </c>
      <c r="I23" s="175"/>
      <c r="J23" s="60">
        <v>49.3</v>
      </c>
      <c r="K23" s="178">
        <f t="shared" si="0"/>
        <v>60967.627403327693</v>
      </c>
      <c r="L23" s="179"/>
      <c r="M23" s="6">
        <f>IF(J23="","",(K23/J23)/LOOKUP(RIGHT($D$2,3),定数!$A$6:$A$13,定数!$B$6:$B$13))</f>
        <v>10.305548918750455</v>
      </c>
      <c r="N23" s="65">
        <v>2011</v>
      </c>
      <c r="O23" s="8">
        <v>43126</v>
      </c>
      <c r="P23" s="175">
        <v>1.3656600000000001</v>
      </c>
      <c r="Q23" s="175"/>
      <c r="R23" s="176">
        <f>IF(P23="","",T23*M23*LOOKUP(RIGHT($D$2,3),定数!$A$6:$A$13,定数!$B$6:$B$13))</f>
        <v>-60967.627403326202</v>
      </c>
      <c r="S23" s="176"/>
      <c r="T23" s="177">
        <f t="shared" si="1"/>
        <v>-49.299999999998789</v>
      </c>
      <c r="U23" s="17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row>
    <row r="24" spans="2:60" x14ac:dyDescent="0.2">
      <c r="B24" s="60">
        <v>16</v>
      </c>
      <c r="C24" s="174">
        <f t="shared" si="2"/>
        <v>1971286.6193742638</v>
      </c>
      <c r="D24" s="174"/>
      <c r="E24" s="65">
        <v>2011</v>
      </c>
      <c r="F24" s="8">
        <v>43126</v>
      </c>
      <c r="G24" s="60" t="s">
        <v>4</v>
      </c>
      <c r="H24" s="175">
        <v>1.3707199999999999</v>
      </c>
      <c r="I24" s="175"/>
      <c r="J24" s="60">
        <v>65.2</v>
      </c>
      <c r="K24" s="178">
        <f t="shared" si="0"/>
        <v>59138.59858122791</v>
      </c>
      <c r="L24" s="179"/>
      <c r="M24" s="6">
        <f>IF(J24="","",(K24/J24)/LOOKUP(RIGHT($D$2,3),定数!$A$6:$A$13,定数!$B$6:$B$13))</f>
        <v>7.5586143380915018</v>
      </c>
      <c r="N24" s="65">
        <v>2011</v>
      </c>
      <c r="O24" s="8">
        <v>43127</v>
      </c>
      <c r="P24" s="175">
        <v>1.3642000000000001</v>
      </c>
      <c r="Q24" s="175"/>
      <c r="R24" s="176">
        <f>IF(P24="","",T24*M24*LOOKUP(RIGHT($D$2,3),定数!$A$6:$A$13,定数!$B$6:$B$13))</f>
        <v>-59138.598581226637</v>
      </c>
      <c r="S24" s="176"/>
      <c r="T24" s="177">
        <f t="shared" si="1"/>
        <v>-65.199999999998596</v>
      </c>
      <c r="U24" s="17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row>
    <row r="25" spans="2:60" x14ac:dyDescent="0.2">
      <c r="B25" s="60">
        <v>17</v>
      </c>
      <c r="C25" s="174">
        <f t="shared" si="2"/>
        <v>1912148.0207930373</v>
      </c>
      <c r="D25" s="174"/>
      <c r="E25" s="65">
        <v>2011</v>
      </c>
      <c r="F25" s="8" t="s">
        <v>95</v>
      </c>
      <c r="G25" s="60" t="s">
        <v>4</v>
      </c>
      <c r="H25" s="175">
        <v>1.42164</v>
      </c>
      <c r="I25" s="175"/>
      <c r="J25" s="60">
        <v>75.400000000000006</v>
      </c>
      <c r="K25" s="178">
        <f t="shared" si="0"/>
        <v>57364.440623791117</v>
      </c>
      <c r="L25" s="179"/>
      <c r="M25" s="6">
        <f>IF(J25="","",(K25/J25)/LOOKUP(RIGHT($D$2,3),定数!$A$6:$A$13,定数!$B$6:$B$13))</f>
        <v>6.3400133315418996</v>
      </c>
      <c r="N25" s="65">
        <v>2011</v>
      </c>
      <c r="O25" s="8">
        <v>43182</v>
      </c>
      <c r="P25" s="175">
        <v>1.4140999999999999</v>
      </c>
      <c r="Q25" s="175"/>
      <c r="R25" s="176">
        <f>IF(P25="","",T25*M25*LOOKUP(RIGHT($D$2,3),定数!$A$6:$A$13,定数!$B$6:$B$13))</f>
        <v>-57364.440623791896</v>
      </c>
      <c r="S25" s="176"/>
      <c r="T25" s="177">
        <f t="shared" si="1"/>
        <v>-75.400000000001029</v>
      </c>
      <c r="U25" s="17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row>
    <row r="26" spans="2:60" x14ac:dyDescent="0.2">
      <c r="B26" s="60">
        <v>18</v>
      </c>
      <c r="C26" s="174">
        <f t="shared" si="2"/>
        <v>1854783.5801692454</v>
      </c>
      <c r="D26" s="174"/>
      <c r="E26" s="65">
        <v>2011</v>
      </c>
      <c r="F26" s="8">
        <v>43245</v>
      </c>
      <c r="G26" s="60" t="s">
        <v>4</v>
      </c>
      <c r="H26" s="175">
        <v>1.4132800000000001</v>
      </c>
      <c r="I26" s="175"/>
      <c r="J26" s="60">
        <v>105.8</v>
      </c>
      <c r="K26" s="178">
        <f t="shared" si="0"/>
        <v>55643.507405077362</v>
      </c>
      <c r="L26" s="179"/>
      <c r="M26" s="6">
        <f>IF(J26="","",(K26/J26)/LOOKUP(RIGHT($D$2,3),定数!$A$6:$A$13,定数!$B$6:$B$13))</f>
        <v>4.382758932346988</v>
      </c>
      <c r="N26" s="60">
        <v>2011</v>
      </c>
      <c r="O26" s="8">
        <v>43260</v>
      </c>
      <c r="P26" s="175">
        <v>1.4556899999999999</v>
      </c>
      <c r="Q26" s="175"/>
      <c r="R26" s="176">
        <f>IF(P26="","",T26*M26*LOOKUP(RIGHT($D$2,3),定数!$A$6:$A$13,定数!$B$6:$B$13))</f>
        <v>223047.36758500207</v>
      </c>
      <c r="S26" s="176"/>
      <c r="T26" s="177">
        <f t="shared" si="1"/>
        <v>424.09999999999837</v>
      </c>
      <c r="U26" s="17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row>
    <row r="27" spans="2:60" x14ac:dyDescent="0.2">
      <c r="B27" s="60">
        <v>19</v>
      </c>
      <c r="C27" s="174">
        <f t="shared" si="2"/>
        <v>2077830.9477542473</v>
      </c>
      <c r="D27" s="174"/>
      <c r="E27" s="60">
        <v>2011</v>
      </c>
      <c r="F27" s="8">
        <v>43280</v>
      </c>
      <c r="G27" s="60" t="s">
        <v>4</v>
      </c>
      <c r="H27" s="175">
        <v>1.4497199999999999</v>
      </c>
      <c r="I27" s="175"/>
      <c r="J27" s="60">
        <v>157.30000000000001</v>
      </c>
      <c r="K27" s="178">
        <f t="shared" si="0"/>
        <v>62334.928432627421</v>
      </c>
      <c r="L27" s="179"/>
      <c r="M27" s="6">
        <f>IF(J27="","",(K27/J27)/LOOKUP(RIGHT($D$2,3),定数!$A$6:$A$13,定数!$B$6:$B$13))</f>
        <v>3.3023378063481359</v>
      </c>
      <c r="N27" s="60">
        <v>2011</v>
      </c>
      <c r="O27" s="8">
        <v>43286</v>
      </c>
      <c r="P27" s="175">
        <v>1.44628</v>
      </c>
      <c r="Q27" s="175"/>
      <c r="R27" s="176">
        <f>IF(P27="","",T27*M27*LOOKUP(RIGHT($D$2,3),定数!$A$6:$A$13,定数!$B$6:$B$13))</f>
        <v>-13632.050464604659</v>
      </c>
      <c r="S27" s="176"/>
      <c r="T27" s="177">
        <f t="shared" si="1"/>
        <v>-34.399999999998876</v>
      </c>
      <c r="U27" s="17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row>
    <row r="28" spans="2:60" x14ac:dyDescent="0.2">
      <c r="B28" s="60">
        <v>20</v>
      </c>
      <c r="C28" s="174">
        <f t="shared" si="2"/>
        <v>2064198.8972896426</v>
      </c>
      <c r="D28" s="174"/>
      <c r="E28" s="71">
        <v>2011</v>
      </c>
      <c r="F28" s="8">
        <v>43291</v>
      </c>
      <c r="G28" s="60" t="s">
        <v>3</v>
      </c>
      <c r="H28" s="175">
        <v>1.42058</v>
      </c>
      <c r="I28" s="175"/>
      <c r="J28" s="60">
        <v>143.9</v>
      </c>
      <c r="K28" s="178">
        <f t="shared" si="0"/>
        <v>61925.966918689279</v>
      </c>
      <c r="L28" s="179"/>
      <c r="M28" s="6">
        <f>IF(J28="","",(K28/J28)/LOOKUP(RIGHT($D$2,3),定数!$A$6:$A$13,定数!$B$6:$B$13))</f>
        <v>3.5861690362919432</v>
      </c>
      <c r="N28" s="71">
        <v>2011</v>
      </c>
      <c r="O28" s="8">
        <v>43294</v>
      </c>
      <c r="P28" s="175">
        <v>1.40608</v>
      </c>
      <c r="Q28" s="175"/>
      <c r="R28" s="176">
        <f>IF(P28="","",T28*M28*LOOKUP(RIGHT($D$2,3),定数!$A$6:$A$13,定数!$B$6:$B$13))</f>
        <v>62399.341231479622</v>
      </c>
      <c r="S28" s="176"/>
      <c r="T28" s="177">
        <f t="shared" si="1"/>
        <v>144.99999999999957</v>
      </c>
      <c r="U28" s="17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row>
    <row r="29" spans="2:60" x14ac:dyDescent="0.2">
      <c r="B29" s="60">
        <v>21</v>
      </c>
      <c r="C29" s="174">
        <f t="shared" si="2"/>
        <v>2126598.2385211224</v>
      </c>
      <c r="D29" s="174"/>
      <c r="E29" s="71">
        <v>2011</v>
      </c>
      <c r="F29" s="8">
        <v>43306</v>
      </c>
      <c r="G29" s="60" t="s">
        <v>4</v>
      </c>
      <c r="H29" s="175">
        <v>1.4437</v>
      </c>
      <c r="I29" s="175"/>
      <c r="J29" s="60">
        <v>113</v>
      </c>
      <c r="K29" s="178">
        <f t="shared" si="0"/>
        <v>63797.947155633672</v>
      </c>
      <c r="L29" s="179"/>
      <c r="M29" s="6">
        <f>IF(J29="","",(K29/J29)/LOOKUP(RIGHT($D$2,3),定数!$A$6:$A$13,定数!$B$6:$B$13))</f>
        <v>4.7048633595600053</v>
      </c>
      <c r="N29" s="71">
        <v>2011</v>
      </c>
      <c r="O29" s="8">
        <v>43309</v>
      </c>
      <c r="P29" s="175">
        <v>1.4323999999999999</v>
      </c>
      <c r="Q29" s="175"/>
      <c r="R29" s="176">
        <f>IF(P29="","",T29*M29*LOOKUP(RIGHT($D$2,3),定数!$A$6:$A$13,定数!$B$6:$B$13))</f>
        <v>-63797.947155634174</v>
      </c>
      <c r="S29" s="176"/>
      <c r="T29" s="177">
        <f t="shared" si="1"/>
        <v>-113.00000000000088</v>
      </c>
      <c r="U29" s="17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row>
    <row r="30" spans="2:60" x14ac:dyDescent="0.2">
      <c r="B30" s="60">
        <v>22</v>
      </c>
      <c r="C30" s="174">
        <f t="shared" si="2"/>
        <v>2062800.2913654882</v>
      </c>
      <c r="D30" s="174"/>
      <c r="E30" s="71">
        <v>2011</v>
      </c>
      <c r="F30" s="8">
        <v>43343</v>
      </c>
      <c r="G30" s="60" t="s">
        <v>3</v>
      </c>
      <c r="H30" s="175">
        <v>1.44181</v>
      </c>
      <c r="I30" s="175"/>
      <c r="J30" s="60">
        <v>50.8</v>
      </c>
      <c r="K30" s="178">
        <f t="shared" si="0"/>
        <v>61884.008740964644</v>
      </c>
      <c r="L30" s="179"/>
      <c r="M30" s="6">
        <f>IF(J30="","",(K30/J30)/LOOKUP(RIGHT($D$2,3),定数!$A$6:$A$13,定数!$B$6:$B$13))</f>
        <v>10.151576237034883</v>
      </c>
      <c r="N30" s="71">
        <v>2011</v>
      </c>
      <c r="O30" s="8">
        <v>43349</v>
      </c>
      <c r="P30" s="175">
        <v>1.41727</v>
      </c>
      <c r="Q30" s="175"/>
      <c r="R30" s="176">
        <f>IF(P30="","",T30*M30*LOOKUP(RIGHT($D$2,3),定数!$A$6:$A$13,定数!$B$6:$B$13))</f>
        <v>298943.61702820327</v>
      </c>
      <c r="S30" s="176"/>
      <c r="T30" s="177">
        <f t="shared" si="1"/>
        <v>245.40000000000006</v>
      </c>
      <c r="U30" s="17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row>
    <row r="31" spans="2:60" x14ac:dyDescent="0.2">
      <c r="B31" s="60">
        <v>23</v>
      </c>
      <c r="C31" s="174">
        <f t="shared" si="2"/>
        <v>2361743.9083936913</v>
      </c>
      <c r="D31" s="174"/>
      <c r="E31" s="71">
        <v>2011</v>
      </c>
      <c r="F31" s="8">
        <v>43357</v>
      </c>
      <c r="G31" s="60" t="s">
        <v>4</v>
      </c>
      <c r="H31" s="175">
        <v>1.3746799999999999</v>
      </c>
      <c r="I31" s="175"/>
      <c r="J31" s="60">
        <v>110.2</v>
      </c>
      <c r="K31" s="178">
        <f t="shared" si="0"/>
        <v>70852.317251810731</v>
      </c>
      <c r="L31" s="179"/>
      <c r="M31" s="6">
        <f>IF(J31="","",(K31/J31)/LOOKUP(RIGHT($D$2,3),定数!$A$6:$A$13,定数!$B$6:$B$13))</f>
        <v>5.3578582313831467</v>
      </c>
      <c r="N31" s="71">
        <v>2011</v>
      </c>
      <c r="O31" s="8">
        <v>43361</v>
      </c>
      <c r="P31" s="175">
        <v>1.3703000000000001</v>
      </c>
      <c r="Q31" s="175"/>
      <c r="R31" s="176">
        <f>IF(P31="","",T31*M31*LOOKUP(RIGHT($D$2,3),定数!$A$6:$A$13,定数!$B$6:$B$13))</f>
        <v>-28160.902864148717</v>
      </c>
      <c r="S31" s="176"/>
      <c r="T31" s="177">
        <f t="shared" si="1"/>
        <v>-43.799999999998285</v>
      </c>
      <c r="U31" s="17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row>
    <row r="32" spans="2:60" x14ac:dyDescent="0.2">
      <c r="B32" s="60">
        <v>24</v>
      </c>
      <c r="C32" s="174">
        <f t="shared" si="2"/>
        <v>2333583.0055295425</v>
      </c>
      <c r="D32" s="174"/>
      <c r="E32" s="71">
        <v>2011</v>
      </c>
      <c r="F32" s="8">
        <v>43369</v>
      </c>
      <c r="G32" s="60" t="s">
        <v>4</v>
      </c>
      <c r="H32" s="175">
        <v>1.3517699999999999</v>
      </c>
      <c r="I32" s="175"/>
      <c r="J32" s="60">
        <v>91.9</v>
      </c>
      <c r="K32" s="178">
        <f t="shared" si="0"/>
        <v>70007.490165886265</v>
      </c>
      <c r="L32" s="179"/>
      <c r="M32" s="6">
        <f>IF(J32="","",(K32/J32)/LOOKUP(RIGHT($D$2,3),定数!$A$6:$A$13,定数!$B$6:$B$13))</f>
        <v>6.3481583393077861</v>
      </c>
      <c r="N32" s="71">
        <v>2011</v>
      </c>
      <c r="O32" s="8">
        <v>43373</v>
      </c>
      <c r="P32" s="175">
        <v>1.34792</v>
      </c>
      <c r="Q32" s="175"/>
      <c r="R32" s="176">
        <f>IF(P32="","",T32*M32*LOOKUP(RIGHT($D$2,3),定数!$A$6:$A$13,定数!$B$6:$B$13))</f>
        <v>-29328.49152760128</v>
      </c>
      <c r="S32" s="176"/>
      <c r="T32" s="177">
        <f t="shared" si="1"/>
        <v>-38.499999999999091</v>
      </c>
      <c r="U32" s="17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row>
    <row r="33" spans="2:60" x14ac:dyDescent="0.2">
      <c r="B33" s="60">
        <v>25</v>
      </c>
      <c r="C33" s="174">
        <f t="shared" si="2"/>
        <v>2304254.5140019413</v>
      </c>
      <c r="D33" s="174"/>
      <c r="E33" s="71">
        <v>2011</v>
      </c>
      <c r="F33" s="8">
        <v>43378</v>
      </c>
      <c r="G33" s="60" t="s">
        <v>4</v>
      </c>
      <c r="H33" s="175">
        <v>1.33524</v>
      </c>
      <c r="I33" s="175"/>
      <c r="J33" s="60">
        <v>75.3</v>
      </c>
      <c r="K33" s="178">
        <f t="shared" si="0"/>
        <v>69127.635420058243</v>
      </c>
      <c r="L33" s="179"/>
      <c r="M33" s="6">
        <f>IF(J33="","",(K33/J33)/LOOKUP(RIGHT($D$2,3),定数!$A$6:$A$13,定数!$B$6:$B$13))</f>
        <v>7.6502473904446928</v>
      </c>
      <c r="N33" s="71">
        <v>2011</v>
      </c>
      <c r="O33" s="8">
        <v>43379</v>
      </c>
      <c r="P33" s="175">
        <v>1.3277099999999999</v>
      </c>
      <c r="Q33" s="175"/>
      <c r="R33" s="176">
        <f>IF(P33="","",T33*M33*LOOKUP(RIGHT($D$2,3),定数!$A$6:$A$13,定数!$B$6:$B$13))</f>
        <v>-69127.635420058592</v>
      </c>
      <c r="S33" s="176"/>
      <c r="T33" s="177">
        <f t="shared" si="1"/>
        <v>-75.300000000000367</v>
      </c>
      <c r="U33" s="17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row>
    <row r="34" spans="2:60" x14ac:dyDescent="0.2">
      <c r="B34" s="60">
        <v>26</v>
      </c>
      <c r="C34" s="174">
        <f t="shared" si="2"/>
        <v>2235126.8785818829</v>
      </c>
      <c r="D34" s="174"/>
      <c r="E34" s="72">
        <v>2011</v>
      </c>
      <c r="F34" s="8">
        <v>43399</v>
      </c>
      <c r="G34" s="60" t="s">
        <v>4</v>
      </c>
      <c r="H34" s="175">
        <v>1.3951199999999999</v>
      </c>
      <c r="I34" s="175"/>
      <c r="J34" s="60">
        <v>102.1</v>
      </c>
      <c r="K34" s="178">
        <f t="shared" si="0"/>
        <v>67053.806357456488</v>
      </c>
      <c r="L34" s="179"/>
      <c r="M34" s="6">
        <f>IF(J34="","",(K34/J34)/LOOKUP(RIGHT($D$2,3),定数!$A$6:$A$13,定数!$B$6:$B$13))</f>
        <v>5.4728865783101934</v>
      </c>
      <c r="N34" s="72">
        <v>2011</v>
      </c>
      <c r="O34" s="8">
        <v>43399</v>
      </c>
      <c r="P34" s="175">
        <v>1.3849100000000001</v>
      </c>
      <c r="Q34" s="175"/>
      <c r="R34" s="176">
        <f>IF(P34="","",T34*M34*LOOKUP(RIGHT($D$2,3),定数!$A$6:$A$13,定数!$B$6:$B$13))</f>
        <v>-67053.806357455367</v>
      </c>
      <c r="S34" s="176"/>
      <c r="T34" s="177">
        <f t="shared" si="1"/>
        <v>-102.0999999999983</v>
      </c>
      <c r="U34" s="17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row>
    <row r="35" spans="2:60" x14ac:dyDescent="0.2">
      <c r="B35" s="60">
        <v>27</v>
      </c>
      <c r="C35" s="174">
        <f t="shared" si="2"/>
        <v>2168073.0722244275</v>
      </c>
      <c r="D35" s="174"/>
      <c r="E35" s="72">
        <v>2011</v>
      </c>
      <c r="F35" s="8">
        <v>43420</v>
      </c>
      <c r="G35" s="60" t="s">
        <v>3</v>
      </c>
      <c r="H35" s="175">
        <v>1.3428500000000001</v>
      </c>
      <c r="I35" s="175"/>
      <c r="J35" s="60">
        <v>111.7</v>
      </c>
      <c r="K35" s="178">
        <f t="shared" si="0"/>
        <v>65042.192166732821</v>
      </c>
      <c r="L35" s="179"/>
      <c r="M35" s="6">
        <f>IF(J35="","",(K35/J35)/LOOKUP(RIGHT($D$2,3),定数!$A$6:$A$13,定数!$B$6:$B$13))</f>
        <v>4.8524464463393624</v>
      </c>
      <c r="N35" s="72">
        <v>2011</v>
      </c>
      <c r="O35" s="8">
        <v>43421</v>
      </c>
      <c r="P35" s="175">
        <v>1.35402</v>
      </c>
      <c r="Q35" s="175"/>
      <c r="R35" s="176">
        <f>IF(P35="","",T35*M35*LOOKUP(RIGHT($D$2,3),定数!$A$6:$A$13,定数!$B$6:$B$13))</f>
        <v>-65042.192166732239</v>
      </c>
      <c r="S35" s="176"/>
      <c r="T35" s="177">
        <f t="shared" si="1"/>
        <v>-111.69999999999902</v>
      </c>
      <c r="U35" s="17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row>
    <row r="36" spans="2:60" x14ac:dyDescent="0.2">
      <c r="B36" s="60">
        <v>28</v>
      </c>
      <c r="C36" s="174">
        <f t="shared" si="2"/>
        <v>2103030.8800576953</v>
      </c>
      <c r="D36" s="174"/>
      <c r="E36" s="72">
        <v>2011</v>
      </c>
      <c r="F36" s="8">
        <v>43428</v>
      </c>
      <c r="G36" s="60" t="s">
        <v>3</v>
      </c>
      <c r="H36" s="175">
        <v>1.3354699999999999</v>
      </c>
      <c r="I36" s="175"/>
      <c r="J36" s="60">
        <v>56.3</v>
      </c>
      <c r="K36" s="178">
        <f t="shared" si="0"/>
        <v>63090.92640173086</v>
      </c>
      <c r="L36" s="179"/>
      <c r="M36" s="6">
        <f>IF(J36="","",(K36/J36)/LOOKUP(RIGHT($D$2,3),定数!$A$6:$A$13,定数!$B$6:$B$13))</f>
        <v>9.3385030197943841</v>
      </c>
      <c r="N36" s="72">
        <v>2011</v>
      </c>
      <c r="O36" s="8">
        <v>43433</v>
      </c>
      <c r="P36" s="175">
        <v>1.3411</v>
      </c>
      <c r="Q36" s="175"/>
      <c r="R36" s="176">
        <f>IF(P36="","",T36*M36*LOOKUP(RIGHT($D$2,3),定数!$A$6:$A$13,定数!$B$6:$B$13))</f>
        <v>-63090.926401731122</v>
      </c>
      <c r="S36" s="176"/>
      <c r="T36" s="177">
        <f t="shared" si="1"/>
        <v>-56.300000000000239</v>
      </c>
      <c r="U36" s="17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row>
    <row r="37" spans="2:60" x14ac:dyDescent="0.2">
      <c r="B37" s="60">
        <v>29</v>
      </c>
      <c r="C37" s="174">
        <f t="shared" si="2"/>
        <v>2039939.9536559642</v>
      </c>
      <c r="D37" s="174"/>
      <c r="E37" s="72">
        <v>2012</v>
      </c>
      <c r="F37" s="8">
        <v>43125</v>
      </c>
      <c r="G37" s="60" t="s">
        <v>4</v>
      </c>
      <c r="H37" s="175">
        <v>1.3076300000000001</v>
      </c>
      <c r="I37" s="175"/>
      <c r="J37" s="60">
        <v>123</v>
      </c>
      <c r="K37" s="178">
        <f t="shared" si="0"/>
        <v>61198.198609678926</v>
      </c>
      <c r="L37" s="179"/>
      <c r="M37" s="6">
        <f>IF(J37="","",(K37/J37)/LOOKUP(RIGHT($D$2,3),定数!$A$6:$A$13,定数!$B$6:$B$13))</f>
        <v>4.1462194179999274</v>
      </c>
      <c r="N37" s="72">
        <v>2012</v>
      </c>
      <c r="O37" s="8">
        <v>43130</v>
      </c>
      <c r="P37" s="175">
        <v>1.30769</v>
      </c>
      <c r="Q37" s="175"/>
      <c r="R37" s="176">
        <f>IF(P37="","",T37*M37*LOOKUP(RIGHT($D$2,3),定数!$A$6:$A$13,定数!$B$6:$B$13))</f>
        <v>298.52779809574093</v>
      </c>
      <c r="S37" s="176"/>
      <c r="T37" s="177">
        <f t="shared" si="1"/>
        <v>0.59999999999948983</v>
      </c>
      <c r="U37" s="177"/>
      <c r="V37" s="67"/>
      <c r="W37" s="67"/>
      <c r="X37" s="67"/>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row>
    <row r="38" spans="2:60" x14ac:dyDescent="0.2">
      <c r="B38" s="60">
        <v>30</v>
      </c>
      <c r="C38" s="174">
        <f t="shared" si="2"/>
        <v>2040238.4814540599</v>
      </c>
      <c r="D38" s="174"/>
      <c r="E38" s="72">
        <v>2012</v>
      </c>
      <c r="F38" s="8">
        <v>43145</v>
      </c>
      <c r="G38" s="60" t="s">
        <v>3</v>
      </c>
      <c r="H38" s="175">
        <v>1.3127</v>
      </c>
      <c r="I38" s="175"/>
      <c r="J38" s="60">
        <v>88.5</v>
      </c>
      <c r="K38" s="178">
        <f t="shared" si="0"/>
        <v>61207.154443621796</v>
      </c>
      <c r="L38" s="179"/>
      <c r="M38" s="6">
        <f>IF(J38="","",(K38/J38)/LOOKUP(RIGHT($D$2,3),定数!$A$6:$A$13,定数!$B$6:$B$13))</f>
        <v>5.7633855408306776</v>
      </c>
      <c r="N38" s="72">
        <v>2012</v>
      </c>
      <c r="O38" s="8">
        <v>43148</v>
      </c>
      <c r="P38" s="175">
        <v>1.3190299999999999</v>
      </c>
      <c r="Q38" s="175"/>
      <c r="R38" s="176">
        <f>IF(P38="","",T38*M38*LOOKUP(RIGHT($D$2,3),定数!$A$6:$A$13,定数!$B$6:$B$13))</f>
        <v>-43778.676568149458</v>
      </c>
      <c r="S38" s="176"/>
      <c r="T38" s="177">
        <f t="shared" si="1"/>
        <v>-63.299999999999471</v>
      </c>
      <c r="U38" s="177"/>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row>
    <row r="39" spans="2:60" x14ac:dyDescent="0.2">
      <c r="B39" s="60">
        <v>31</v>
      </c>
      <c r="C39" s="174">
        <f t="shared" si="2"/>
        <v>1996459.8048859106</v>
      </c>
      <c r="D39" s="174"/>
      <c r="E39" s="72">
        <v>2012</v>
      </c>
      <c r="F39" s="8">
        <v>43154</v>
      </c>
      <c r="G39" s="60" t="s">
        <v>4</v>
      </c>
      <c r="H39" s="175">
        <v>1.3320000000000001</v>
      </c>
      <c r="I39" s="175"/>
      <c r="J39" s="60">
        <v>108.4</v>
      </c>
      <c r="K39" s="178">
        <f t="shared" si="0"/>
        <v>59893.794146577318</v>
      </c>
      <c r="L39" s="179"/>
      <c r="M39" s="6">
        <f>IF(J39="","",(K39/J39)/LOOKUP(RIGHT($D$2,3),定数!$A$6:$A$13,定数!$B$6:$B$13))</f>
        <v>4.6043814688328188</v>
      </c>
      <c r="N39" s="72">
        <v>2012</v>
      </c>
      <c r="O39" s="8" t="s">
        <v>96</v>
      </c>
      <c r="P39" s="175">
        <v>1.33568</v>
      </c>
      <c r="Q39" s="175"/>
      <c r="R39" s="176">
        <f>IF(P39="","",T39*M39*LOOKUP(RIGHT($D$2,3),定数!$A$6:$A$13,定数!$B$6:$B$13))</f>
        <v>20332.948566365209</v>
      </c>
      <c r="S39" s="176"/>
      <c r="T39" s="177">
        <f t="shared" si="1"/>
        <v>36.799999999999059</v>
      </c>
      <c r="U39" s="17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row>
    <row r="40" spans="2:60" x14ac:dyDescent="0.2">
      <c r="B40" s="60">
        <v>32</v>
      </c>
      <c r="C40" s="174">
        <f t="shared" si="2"/>
        <v>2016792.7534522759</v>
      </c>
      <c r="D40" s="174"/>
      <c r="E40" s="72">
        <v>2012</v>
      </c>
      <c r="F40" s="8">
        <v>43166</v>
      </c>
      <c r="G40" s="60" t="s">
        <v>3</v>
      </c>
      <c r="H40" s="175">
        <v>1.31029</v>
      </c>
      <c r="I40" s="175"/>
      <c r="J40" s="60">
        <v>60.7</v>
      </c>
      <c r="K40" s="178">
        <f t="shared" si="0"/>
        <v>60503.782603568274</v>
      </c>
      <c r="L40" s="179"/>
      <c r="M40" s="6">
        <f>IF(J40="","",(K40/J40)/LOOKUP(RIGHT($D$2,3),定数!$A$6:$A$13,定数!$B$6:$B$13))</f>
        <v>8.3063951954377089</v>
      </c>
      <c r="N40" s="72">
        <v>2012</v>
      </c>
      <c r="O40" s="8" t="s">
        <v>97</v>
      </c>
      <c r="P40" s="175">
        <v>1.31636</v>
      </c>
      <c r="Q40" s="175"/>
      <c r="R40" s="176">
        <f>IF(P40="","",T40*M40*LOOKUP(RIGHT($D$2,3),定数!$A$6:$A$13,定数!$B$6:$B$13))</f>
        <v>-60503.78260356847</v>
      </c>
      <c r="S40" s="176"/>
      <c r="T40" s="177">
        <f t="shared" si="1"/>
        <v>-60.700000000000202</v>
      </c>
      <c r="U40" s="17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row>
    <row r="41" spans="2:60" x14ac:dyDescent="0.2">
      <c r="B41" s="60">
        <v>33</v>
      </c>
      <c r="C41" s="174">
        <f t="shared" si="2"/>
        <v>1956288.9708487075</v>
      </c>
      <c r="D41" s="174"/>
      <c r="E41" s="72">
        <v>2012</v>
      </c>
      <c r="F41" s="8">
        <v>43195</v>
      </c>
      <c r="G41" s="60" t="s">
        <v>3</v>
      </c>
      <c r="H41" s="175">
        <v>1.3106800000000001</v>
      </c>
      <c r="I41" s="175"/>
      <c r="J41" s="60">
        <v>56.9</v>
      </c>
      <c r="K41" s="178">
        <f t="shared" si="0"/>
        <v>58688.669125461223</v>
      </c>
      <c r="L41" s="179"/>
      <c r="M41" s="6">
        <f>IF(J41="","",(K41/J41)/LOOKUP(RIGHT($D$2,3),定数!$A$6:$A$13,定数!$B$6:$B$13))</f>
        <v>8.5952942480171668</v>
      </c>
      <c r="N41" s="72">
        <v>2012</v>
      </c>
      <c r="O41" s="8">
        <v>43202</v>
      </c>
      <c r="P41" s="175">
        <v>1.31637</v>
      </c>
      <c r="Q41" s="175"/>
      <c r="R41" s="176">
        <f>IF(P41="","",T41*M41*LOOKUP(RIGHT($D$2,3),定数!$A$6:$A$13,定数!$B$6:$B$13))</f>
        <v>-58688.669125460932</v>
      </c>
      <c r="S41" s="176"/>
      <c r="T41" s="177">
        <f t="shared" si="1"/>
        <v>-56.899999999999729</v>
      </c>
      <c r="U41" s="17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row>
    <row r="42" spans="2:60" x14ac:dyDescent="0.2">
      <c r="B42" s="60">
        <v>34</v>
      </c>
      <c r="C42" s="174">
        <f t="shared" si="2"/>
        <v>1897600.3017232465</v>
      </c>
      <c r="D42" s="174"/>
      <c r="E42" s="72">
        <v>2012</v>
      </c>
      <c r="F42" s="8">
        <v>43215</v>
      </c>
      <c r="G42" s="60" t="s">
        <v>4</v>
      </c>
      <c r="H42" s="175">
        <v>1.32263</v>
      </c>
      <c r="I42" s="175"/>
      <c r="J42" s="60">
        <v>75.8</v>
      </c>
      <c r="K42" s="178">
        <f t="shared" si="0"/>
        <v>56928.009051697394</v>
      </c>
      <c r="L42" s="179"/>
      <c r="M42" s="6">
        <f>IF(J42="","",(K42/J42)/LOOKUP(RIGHT($D$2,3),定数!$A$6:$A$13,定数!$B$6:$B$13))</f>
        <v>6.258576193018623</v>
      </c>
      <c r="N42" s="72">
        <v>2012</v>
      </c>
      <c r="O42" s="8">
        <v>43222</v>
      </c>
      <c r="P42" s="175">
        <v>1.3157099999999999</v>
      </c>
      <c r="Q42" s="175"/>
      <c r="R42" s="176">
        <f>IF(P42="","",T42*M42*LOOKUP(RIGHT($D$2,3),定数!$A$6:$A$13,定数!$B$6:$B$13))</f>
        <v>-51971.216706826919</v>
      </c>
      <c r="S42" s="176"/>
      <c r="T42" s="177">
        <f t="shared" si="1"/>
        <v>-69.200000000000372</v>
      </c>
      <c r="U42" s="17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row>
    <row r="43" spans="2:60" x14ac:dyDescent="0.2">
      <c r="B43" s="60">
        <v>35</v>
      </c>
      <c r="C43" s="174">
        <f t="shared" si="2"/>
        <v>1845629.0850164196</v>
      </c>
      <c r="D43" s="174"/>
      <c r="E43" s="72">
        <v>2012</v>
      </c>
      <c r="F43" s="8">
        <v>43224</v>
      </c>
      <c r="G43" s="60" t="s">
        <v>3</v>
      </c>
      <c r="H43" s="175">
        <v>1.30833</v>
      </c>
      <c r="I43" s="175"/>
      <c r="J43" s="60">
        <v>94.3</v>
      </c>
      <c r="K43" s="178">
        <f t="shared" si="0"/>
        <v>55368.87255049259</v>
      </c>
      <c r="L43" s="179"/>
      <c r="M43" s="6">
        <f>IF(J43="","",(K43/J43)/LOOKUP(RIGHT($D$2,3),定数!$A$6:$A$13,定数!$B$6:$B$13))</f>
        <v>4.8929721235854187</v>
      </c>
      <c r="N43" s="72">
        <v>2012</v>
      </c>
      <c r="O43" s="8">
        <v>43440</v>
      </c>
      <c r="P43" s="175">
        <v>1.2506699999999999</v>
      </c>
      <c r="Q43" s="175"/>
      <c r="R43" s="176">
        <f>IF(P43="","",T43*M43*LOOKUP(RIGHT($D$2,3),定数!$A$6:$A$13,定数!$B$6:$B$13))</f>
        <v>338554.52717512258</v>
      </c>
      <c r="S43" s="176"/>
      <c r="T43" s="177">
        <f t="shared" si="1"/>
        <v>576.60000000000048</v>
      </c>
      <c r="U43" s="17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row>
    <row r="44" spans="2:60" x14ac:dyDescent="0.2">
      <c r="B44" s="60">
        <v>36</v>
      </c>
      <c r="C44" s="174">
        <f t="shared" si="2"/>
        <v>2184183.6121915421</v>
      </c>
      <c r="D44" s="174"/>
      <c r="E44" s="72">
        <v>2012</v>
      </c>
      <c r="F44" s="8">
        <v>43257</v>
      </c>
      <c r="G44" s="60" t="s">
        <v>4</v>
      </c>
      <c r="H44" s="175">
        <v>1.2541199999999999</v>
      </c>
      <c r="I44" s="175"/>
      <c r="J44" s="60">
        <v>100.1</v>
      </c>
      <c r="K44" s="178">
        <f t="shared" si="0"/>
        <v>65525.50836574626</v>
      </c>
      <c r="L44" s="179"/>
      <c r="M44" s="6">
        <f>IF(J44="","",(K44/J44)/LOOKUP(RIGHT($D$2,3),定数!$A$6:$A$13,定数!$B$6:$B$13))</f>
        <v>5.4550040264524027</v>
      </c>
      <c r="N44" s="72">
        <v>2012</v>
      </c>
      <c r="O44" s="8">
        <v>43259</v>
      </c>
      <c r="P44" s="175">
        <v>1.24411</v>
      </c>
      <c r="Q44" s="175"/>
      <c r="R44" s="176">
        <f>IF(P44="","",T44*M44*LOOKUP(RIGHT($D$2,3),定数!$A$6:$A$13,定数!$B$6:$B$13))</f>
        <v>-65525.508365745292</v>
      </c>
      <c r="S44" s="176"/>
      <c r="T44" s="177">
        <f t="shared" si="1"/>
        <v>-100.09999999999852</v>
      </c>
      <c r="U44" s="17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row>
    <row r="45" spans="2:60" x14ac:dyDescent="0.2">
      <c r="B45" s="60">
        <v>37</v>
      </c>
      <c r="C45" s="174">
        <f t="shared" si="2"/>
        <v>2118658.1038257969</v>
      </c>
      <c r="D45" s="174"/>
      <c r="E45" s="72">
        <v>2012</v>
      </c>
      <c r="F45" s="8">
        <v>43277</v>
      </c>
      <c r="G45" s="60" t="s">
        <v>3</v>
      </c>
      <c r="H45" s="175">
        <v>1.2442200000000001</v>
      </c>
      <c r="I45" s="175"/>
      <c r="J45" s="60">
        <v>79.8</v>
      </c>
      <c r="K45" s="178">
        <f t="shared" si="0"/>
        <v>63559.743114773904</v>
      </c>
      <c r="L45" s="179"/>
      <c r="M45" s="6">
        <f>IF(J45="","",(K45/J45)/LOOKUP(RIGHT($D$2,3),定数!$A$6:$A$13,定数!$B$6:$B$13))</f>
        <v>6.6374000746422208</v>
      </c>
      <c r="N45" s="72">
        <v>2012</v>
      </c>
      <c r="O45" s="8">
        <v>43279</v>
      </c>
      <c r="P45" s="175">
        <v>1.2522</v>
      </c>
      <c r="Q45" s="175"/>
      <c r="R45" s="176">
        <f>IF(P45="","",T45*M45*LOOKUP(RIGHT($D$2,3),定数!$A$6:$A$13,定数!$B$6:$B$13))</f>
        <v>-63559.743114772922</v>
      </c>
      <c r="S45" s="176"/>
      <c r="T45" s="177">
        <f t="shared" si="1"/>
        <v>-79.799999999998761</v>
      </c>
      <c r="U45" s="17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row>
    <row r="46" spans="2:60" x14ac:dyDescent="0.2">
      <c r="B46" s="60">
        <v>38</v>
      </c>
      <c r="C46" s="174">
        <f t="shared" si="2"/>
        <v>2055098.3607110239</v>
      </c>
      <c r="D46" s="174"/>
      <c r="E46" s="72">
        <v>2012</v>
      </c>
      <c r="F46" s="8">
        <v>43292</v>
      </c>
      <c r="G46" s="60" t="s">
        <v>3</v>
      </c>
      <c r="H46" s="175">
        <v>1.2235</v>
      </c>
      <c r="I46" s="175"/>
      <c r="J46" s="60">
        <v>60.8</v>
      </c>
      <c r="K46" s="178">
        <f t="shared" si="0"/>
        <v>61652.950821330713</v>
      </c>
      <c r="L46" s="179"/>
      <c r="M46" s="6">
        <f>IF(J46="","",(K46/J46)/LOOKUP(RIGHT($D$2,3),定数!$A$6:$A$13,定数!$B$6:$B$13))</f>
        <v>8.4502399700288802</v>
      </c>
      <c r="N46" s="72">
        <v>2012</v>
      </c>
      <c r="O46" s="8">
        <v>43297</v>
      </c>
      <c r="P46" s="175">
        <v>1.2295799999999999</v>
      </c>
      <c r="Q46" s="175"/>
      <c r="R46" s="176">
        <f>IF(P46="","",T46*M46*LOOKUP(RIGHT($D$2,3),定数!$A$6:$A$13,定数!$B$6:$B$13))</f>
        <v>-61652.950821329323</v>
      </c>
      <c r="S46" s="176"/>
      <c r="T46" s="177">
        <f t="shared" si="1"/>
        <v>-60.799999999998633</v>
      </c>
      <c r="U46" s="17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row>
    <row r="47" spans="2:60" x14ac:dyDescent="0.2">
      <c r="B47" s="60">
        <v>39</v>
      </c>
      <c r="C47" s="174">
        <f t="shared" si="2"/>
        <v>1993445.4098896945</v>
      </c>
      <c r="D47" s="174"/>
      <c r="E47" s="60">
        <v>2012</v>
      </c>
      <c r="F47" s="8">
        <v>43305</v>
      </c>
      <c r="G47" s="60" t="s">
        <v>3</v>
      </c>
      <c r="H47" s="175">
        <v>1.20668</v>
      </c>
      <c r="I47" s="175"/>
      <c r="J47" s="60">
        <v>54</v>
      </c>
      <c r="K47" s="178">
        <f t="shared" si="0"/>
        <v>59803.362296690837</v>
      </c>
      <c r="L47" s="179"/>
      <c r="M47" s="6">
        <f>IF(J47="","",(K47/J47)/LOOKUP(RIGHT($D$2,3),定数!$A$6:$A$13,定数!$B$6:$B$13))</f>
        <v>9.2289139346745124</v>
      </c>
      <c r="N47" s="73">
        <v>2012</v>
      </c>
      <c r="O47" s="8">
        <v>43306</v>
      </c>
      <c r="P47" s="175">
        <v>1.21208</v>
      </c>
      <c r="Q47" s="175"/>
      <c r="R47" s="176">
        <f>IF(P47="","",T47*M47*LOOKUP(RIGHT($D$2,3),定数!$A$6:$A$13,定数!$B$6:$B$13))</f>
        <v>-59803.362296691623</v>
      </c>
      <c r="S47" s="176"/>
      <c r="T47" s="177">
        <f t="shared" si="1"/>
        <v>-54.000000000000711</v>
      </c>
      <c r="U47" s="17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row>
    <row r="48" spans="2:60" x14ac:dyDescent="0.2">
      <c r="B48" s="60">
        <v>40</v>
      </c>
      <c r="C48" s="174">
        <f t="shared" si="2"/>
        <v>1933642.0475930029</v>
      </c>
      <c r="D48" s="174"/>
      <c r="E48" s="73">
        <v>2012</v>
      </c>
      <c r="F48" s="8">
        <v>43349</v>
      </c>
      <c r="G48" s="60" t="s">
        <v>4</v>
      </c>
      <c r="H48" s="175">
        <v>1.2645599999999999</v>
      </c>
      <c r="I48" s="175"/>
      <c r="J48" s="60">
        <v>83.8</v>
      </c>
      <c r="K48" s="178">
        <f t="shared" si="0"/>
        <v>58009.261427790087</v>
      </c>
      <c r="L48" s="179"/>
      <c r="M48" s="6">
        <f>IF(J48="","",(K48/J48)/LOOKUP(RIGHT($D$2,3),定数!$A$6:$A$13,定数!$B$6:$B$13))</f>
        <v>5.7686218603609865</v>
      </c>
      <c r="N48" s="73">
        <v>2012</v>
      </c>
      <c r="O48" s="8">
        <v>43363</v>
      </c>
      <c r="P48" s="175">
        <v>1.2940499999999999</v>
      </c>
      <c r="Q48" s="175"/>
      <c r="R48" s="176">
        <f>IF(P48="","",T48*M48*LOOKUP(RIGHT($D$2,3),定数!$A$6:$A$13,定数!$B$6:$B$13))</f>
        <v>204139.99039445468</v>
      </c>
      <c r="S48" s="176"/>
      <c r="T48" s="177">
        <f t="shared" si="1"/>
        <v>294.90000000000015</v>
      </c>
      <c r="U48" s="17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row>
    <row r="49" spans="2:60" x14ac:dyDescent="0.2">
      <c r="B49" s="60">
        <v>41</v>
      </c>
      <c r="C49" s="174">
        <f t="shared" si="2"/>
        <v>2137782.0379874576</v>
      </c>
      <c r="D49" s="174"/>
      <c r="E49" s="73">
        <v>2012</v>
      </c>
      <c r="F49" s="8">
        <v>43367</v>
      </c>
      <c r="G49" s="60" t="s">
        <v>3</v>
      </c>
      <c r="H49" s="175">
        <v>1.292</v>
      </c>
      <c r="I49" s="175"/>
      <c r="J49" s="60">
        <v>127.2</v>
      </c>
      <c r="K49" s="178">
        <f t="shared" si="0"/>
        <v>64133.461139623723</v>
      </c>
      <c r="L49" s="179"/>
      <c r="M49" s="6">
        <f>IF(J49="","",(K49/J49)/LOOKUP(RIGHT($D$2,3),定数!$A$6:$A$13,定数!$B$6:$B$13))</f>
        <v>4.2016156406986189</v>
      </c>
      <c r="N49" s="73">
        <v>2012</v>
      </c>
      <c r="O49" s="8">
        <v>43377</v>
      </c>
      <c r="P49" s="175">
        <v>1.29701</v>
      </c>
      <c r="Q49" s="175"/>
      <c r="R49" s="176">
        <f>IF(P49="","",T49*M49*LOOKUP(RIGHT($D$2,3),定数!$A$6:$A$13,定数!$B$6:$B$13))</f>
        <v>-25260.113231879888</v>
      </c>
      <c r="S49" s="176"/>
      <c r="T49" s="177">
        <f t="shared" si="1"/>
        <v>-50.099999999999589</v>
      </c>
      <c r="U49" s="17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row>
    <row r="50" spans="2:60" x14ac:dyDescent="0.2">
      <c r="B50" s="60">
        <v>42</v>
      </c>
      <c r="C50" s="174">
        <f t="shared" si="2"/>
        <v>2112521.9247555779</v>
      </c>
      <c r="D50" s="174"/>
      <c r="E50" s="73">
        <v>2013</v>
      </c>
      <c r="F50" s="8">
        <v>43146</v>
      </c>
      <c r="G50" s="60" t="s">
        <v>3</v>
      </c>
      <c r="H50" s="175">
        <v>1.3310500000000001</v>
      </c>
      <c r="I50" s="175"/>
      <c r="J50" s="60">
        <v>82.5</v>
      </c>
      <c r="K50" s="178">
        <f t="shared" si="0"/>
        <v>63375.657742667332</v>
      </c>
      <c r="L50" s="179"/>
      <c r="M50" s="6">
        <f>IF(J50="","",(K50/J50)/LOOKUP(RIGHT($D$2,3),定数!$A$6:$A$13,定数!$B$6:$B$13))</f>
        <v>6.4015815901684174</v>
      </c>
      <c r="N50" s="73">
        <v>2013</v>
      </c>
      <c r="O50" s="8">
        <v>43150</v>
      </c>
      <c r="P50" s="175">
        <v>1.3392999999999999</v>
      </c>
      <c r="Q50" s="175"/>
      <c r="R50" s="176">
        <f>IF(P50="","",T50*M50*LOOKUP(RIGHT($D$2,3),定数!$A$6:$A$13,定数!$B$6:$B$13))</f>
        <v>-63375.657742666328</v>
      </c>
      <c r="S50" s="176"/>
      <c r="T50" s="177">
        <f t="shared" si="1"/>
        <v>-82.499999999998693</v>
      </c>
      <c r="U50" s="17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row>
    <row r="51" spans="2:60" x14ac:dyDescent="0.2">
      <c r="B51" s="60">
        <v>43</v>
      </c>
      <c r="C51" s="174">
        <f t="shared" si="2"/>
        <v>2049146.2670129116</v>
      </c>
      <c r="D51" s="174"/>
      <c r="E51" s="73">
        <v>2013</v>
      </c>
      <c r="F51" s="8">
        <v>43160</v>
      </c>
      <c r="G51" s="60" t="s">
        <v>3</v>
      </c>
      <c r="H51" s="175">
        <v>1.30179</v>
      </c>
      <c r="I51" s="175"/>
      <c r="J51" s="60">
        <v>82.8</v>
      </c>
      <c r="K51" s="178">
        <f t="shared" si="0"/>
        <v>61474.388010387345</v>
      </c>
      <c r="L51" s="179"/>
      <c r="M51" s="6">
        <f>IF(J51="","",(K51/J51)/LOOKUP(RIGHT($D$2,3),定数!$A$6:$A$13,定数!$B$6:$B$13))</f>
        <v>6.1870358303529942</v>
      </c>
      <c r="N51" s="73">
        <v>2013</v>
      </c>
      <c r="O51" s="8">
        <v>43166</v>
      </c>
      <c r="P51" s="175">
        <v>1.3100700000000001</v>
      </c>
      <c r="Q51" s="175"/>
      <c r="R51" s="176">
        <f>IF(P51="","",T51*M51*LOOKUP(RIGHT($D$2,3),定数!$A$6:$A$13,定数!$B$6:$B$13))</f>
        <v>-61474.388010387833</v>
      </c>
      <c r="S51" s="176"/>
      <c r="T51" s="177">
        <f t="shared" si="1"/>
        <v>-82.800000000000651</v>
      </c>
      <c r="U51" s="17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row>
    <row r="52" spans="2:60" x14ac:dyDescent="0.2">
      <c r="B52" s="60">
        <v>44</v>
      </c>
      <c r="C52" s="174">
        <f t="shared" si="2"/>
        <v>1987671.8790025238</v>
      </c>
      <c r="D52" s="174"/>
      <c r="E52" s="73">
        <v>2013</v>
      </c>
      <c r="F52" s="8">
        <v>43234</v>
      </c>
      <c r="G52" s="60" t="s">
        <v>3</v>
      </c>
      <c r="H52" s="175">
        <v>1.2950299999999999</v>
      </c>
      <c r="I52" s="175"/>
      <c r="J52" s="60">
        <v>44.2</v>
      </c>
      <c r="K52" s="178">
        <f t="shared" si="0"/>
        <v>59630.156370075711</v>
      </c>
      <c r="L52" s="179"/>
      <c r="M52" s="6">
        <f>IF(J52="","",(K52/J52)/LOOKUP(RIGHT($D$2,3),定数!$A$6:$A$13,定数!$B$6:$B$13))</f>
        <v>11.242488003407939</v>
      </c>
      <c r="N52" s="73">
        <v>2013</v>
      </c>
      <c r="O52" s="8">
        <v>43241</v>
      </c>
      <c r="P52" s="175">
        <v>1.29298</v>
      </c>
      <c r="Q52" s="175"/>
      <c r="R52" s="176">
        <f>IF(P52="","",T52*M52*LOOKUP(RIGHT($D$2,3),定数!$A$6:$A$13,定数!$B$6:$B$13))</f>
        <v>27656.520488381982</v>
      </c>
      <c r="S52" s="176"/>
      <c r="T52" s="177">
        <f t="shared" si="1"/>
        <v>20.499999999998852</v>
      </c>
      <c r="U52" s="17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row>
    <row r="53" spans="2:60" x14ac:dyDescent="0.2">
      <c r="B53" s="60">
        <v>45</v>
      </c>
      <c r="C53" s="174">
        <f t="shared" si="2"/>
        <v>2015328.3994909059</v>
      </c>
      <c r="D53" s="174"/>
      <c r="E53" s="73">
        <v>2013</v>
      </c>
      <c r="F53" s="8">
        <v>43256</v>
      </c>
      <c r="G53" s="60" t="s">
        <v>4</v>
      </c>
      <c r="H53" s="175">
        <v>1.3107500000000001</v>
      </c>
      <c r="I53" s="175"/>
      <c r="J53" s="60">
        <v>65</v>
      </c>
      <c r="K53" s="178">
        <f t="shared" si="0"/>
        <v>60459.851984727175</v>
      </c>
      <c r="L53" s="179"/>
      <c r="M53" s="6">
        <f>IF(J53="","",(K53/J53)/LOOKUP(RIGHT($D$2,3),定数!$A$6:$A$13,定数!$B$6:$B$13))</f>
        <v>7.7512630749650224</v>
      </c>
      <c r="N53" s="73">
        <v>2013</v>
      </c>
      <c r="O53" s="8">
        <v>43270</v>
      </c>
      <c r="P53" s="175">
        <v>1.32785</v>
      </c>
      <c r="Q53" s="175"/>
      <c r="R53" s="176">
        <f>IF(P53="","",T53*M53*LOOKUP(RIGHT($D$2,3),定数!$A$6:$A$13,定数!$B$6:$B$13))</f>
        <v>159055.91829828126</v>
      </c>
      <c r="S53" s="176"/>
      <c r="T53" s="177">
        <f t="shared" si="1"/>
        <v>170.99999999999892</v>
      </c>
      <c r="U53" s="17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row>
    <row r="54" spans="2:60" x14ac:dyDescent="0.2">
      <c r="B54" s="60">
        <v>46</v>
      </c>
      <c r="C54" s="174">
        <f t="shared" si="2"/>
        <v>2174384.3177891872</v>
      </c>
      <c r="D54" s="174"/>
      <c r="E54" s="73">
        <v>2013</v>
      </c>
      <c r="F54" s="8">
        <v>43303</v>
      </c>
      <c r="G54" s="60" t="s">
        <v>4</v>
      </c>
      <c r="H54" s="175">
        <v>1.32067</v>
      </c>
      <c r="I54" s="175"/>
      <c r="J54" s="60">
        <v>65</v>
      </c>
      <c r="K54" s="178">
        <f t="shared" si="0"/>
        <v>65231.52953367561</v>
      </c>
      <c r="L54" s="179"/>
      <c r="M54" s="6">
        <f>IF(J54="","",(K54/J54)/LOOKUP(RIGHT($D$2,3),定数!$A$6:$A$13,定数!$B$6:$B$13))</f>
        <v>8.3630166068814891</v>
      </c>
      <c r="N54" s="73">
        <v>2013</v>
      </c>
      <c r="O54" s="8">
        <v>43325</v>
      </c>
      <c r="P54" s="175">
        <v>1.3245899999999999</v>
      </c>
      <c r="Q54" s="175"/>
      <c r="R54" s="176">
        <f>IF(P54="","",T54*M54*LOOKUP(RIGHT($D$2,3),定数!$A$6:$A$13,定数!$B$6:$B$13))</f>
        <v>39339.630118769761</v>
      </c>
      <c r="S54" s="176"/>
      <c r="T54" s="177">
        <f t="shared" si="1"/>
        <v>39.199999999999235</v>
      </c>
      <c r="U54" s="17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row>
    <row r="55" spans="2:60" x14ac:dyDescent="0.2">
      <c r="B55" s="60">
        <v>47</v>
      </c>
      <c r="C55" s="174">
        <f t="shared" si="2"/>
        <v>2213723.9479079568</v>
      </c>
      <c r="D55" s="174"/>
      <c r="E55" s="73">
        <v>2013</v>
      </c>
      <c r="F55" s="8">
        <v>43345</v>
      </c>
      <c r="G55" s="60" t="s">
        <v>3</v>
      </c>
      <c r="H55" s="175">
        <v>1.3196399999999999</v>
      </c>
      <c r="I55" s="175"/>
      <c r="J55" s="60">
        <v>30.7</v>
      </c>
      <c r="K55" s="178">
        <f t="shared" si="0"/>
        <v>66411.718437238698</v>
      </c>
      <c r="L55" s="179"/>
      <c r="M55" s="6">
        <f>IF(J55="","",(K55/J55)/LOOKUP(RIGHT($D$2,3),定数!$A$6:$A$13,定数!$B$6:$B$13))</f>
        <v>18.027067979706487</v>
      </c>
      <c r="N55" s="73">
        <v>2013</v>
      </c>
      <c r="O55" s="8">
        <v>43348</v>
      </c>
      <c r="P55" s="175">
        <v>1.3222700000000001</v>
      </c>
      <c r="Q55" s="175"/>
      <c r="R55" s="176">
        <f>IF(P55="","",T55*M55*LOOKUP(RIGHT($D$2,3),定数!$A$6:$A$13,定数!$B$6:$B$13))</f>
        <v>-56893.426543956535</v>
      </c>
      <c r="S55" s="176"/>
      <c r="T55" s="177">
        <f t="shared" si="1"/>
        <v>-26.300000000001322</v>
      </c>
      <c r="U55" s="17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row>
    <row r="56" spans="2:60" x14ac:dyDescent="0.2">
      <c r="B56" s="60">
        <v>48</v>
      </c>
      <c r="C56" s="174">
        <f t="shared" si="2"/>
        <v>2156830.5213640002</v>
      </c>
      <c r="D56" s="174"/>
      <c r="E56" s="60">
        <v>2013</v>
      </c>
      <c r="F56" s="8">
        <v>43361</v>
      </c>
      <c r="G56" s="60" t="s">
        <v>4</v>
      </c>
      <c r="H56" s="175">
        <v>1.33694</v>
      </c>
      <c r="I56" s="175"/>
      <c r="J56" s="60">
        <v>32.4</v>
      </c>
      <c r="K56" s="178">
        <f t="shared" si="0"/>
        <v>64704.91564092</v>
      </c>
      <c r="L56" s="179"/>
      <c r="M56" s="6">
        <f>IF(J56="","",(K56/J56)/LOOKUP(RIGHT($D$2,3),定数!$A$6:$A$13,定数!$B$6:$B$13))</f>
        <v>16.642210812993827</v>
      </c>
      <c r="N56" s="60">
        <v>2013</v>
      </c>
      <c r="O56" s="8">
        <v>43382</v>
      </c>
      <c r="P56" s="175">
        <v>1.35059</v>
      </c>
      <c r="Q56" s="175"/>
      <c r="R56" s="176">
        <f>IF(P56="","",T56*M56*LOOKUP(RIGHT($D$2,3),定数!$A$6:$A$13,定数!$B$6:$B$13))</f>
        <v>272599.41311683768</v>
      </c>
      <c r="S56" s="176"/>
      <c r="T56" s="177">
        <f t="shared" si="1"/>
        <v>136.4999999999994</v>
      </c>
      <c r="U56" s="17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row>
    <row r="57" spans="2:60" x14ac:dyDescent="0.2">
      <c r="B57" s="60">
        <v>49</v>
      </c>
      <c r="C57" s="174">
        <f t="shared" si="2"/>
        <v>2429429.934480838</v>
      </c>
      <c r="D57" s="174"/>
      <c r="E57" s="60">
        <v>2013</v>
      </c>
      <c r="F57" s="8">
        <v>43402</v>
      </c>
      <c r="G57" s="60" t="s">
        <v>3</v>
      </c>
      <c r="H57" s="175">
        <v>1.37395</v>
      </c>
      <c r="I57" s="175"/>
      <c r="J57" s="60">
        <v>73.5</v>
      </c>
      <c r="K57" s="178">
        <f t="shared" si="0"/>
        <v>72882.898034425132</v>
      </c>
      <c r="L57" s="179"/>
      <c r="M57" s="6">
        <f>IF(J57="","",(K57/J57)/LOOKUP(RIGHT($D$2,3),定数!$A$6:$A$13,定数!$B$6:$B$13))</f>
        <v>8.2633671240844819</v>
      </c>
      <c r="N57" s="60">
        <v>2013</v>
      </c>
      <c r="O57" s="8">
        <v>43417</v>
      </c>
      <c r="P57" s="175">
        <v>1.3455900000000001</v>
      </c>
      <c r="Q57" s="175"/>
      <c r="R57" s="176">
        <f>IF(P57="","",T57*M57*LOOKUP(RIGHT($D$2,3),定数!$A$6:$A$13,定数!$B$6:$B$13))</f>
        <v>281218.9099668425</v>
      </c>
      <c r="S57" s="176"/>
      <c r="T57" s="177">
        <f t="shared" si="1"/>
        <v>283.5999999999994</v>
      </c>
      <c r="U57" s="17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row>
    <row r="58" spans="2:60" x14ac:dyDescent="0.2">
      <c r="B58" s="60">
        <v>50</v>
      </c>
      <c r="C58" s="174">
        <f t="shared" si="2"/>
        <v>2710648.8444476807</v>
      </c>
      <c r="D58" s="174"/>
      <c r="E58" s="60">
        <v>2013</v>
      </c>
      <c r="F58" s="8">
        <v>43430</v>
      </c>
      <c r="G58" s="60" t="s">
        <v>4</v>
      </c>
      <c r="H58" s="175">
        <v>1.35771</v>
      </c>
      <c r="I58" s="175"/>
      <c r="J58" s="60">
        <v>56.1</v>
      </c>
      <c r="K58" s="178">
        <f t="shared" si="0"/>
        <v>81319.465333430417</v>
      </c>
      <c r="L58" s="179"/>
      <c r="M58" s="6">
        <f>IF(J58="","",(K58/J58)/LOOKUP(RIGHT($D$2,3),定数!$A$6:$A$13,定数!$B$6:$B$13))</f>
        <v>12.079540305025315</v>
      </c>
      <c r="N58" s="60">
        <v>2013</v>
      </c>
      <c r="O58" s="8">
        <v>43452</v>
      </c>
      <c r="P58" s="175">
        <v>1.3709199999999999</v>
      </c>
      <c r="Q58" s="175"/>
      <c r="R58" s="176">
        <f>IF(P58="","",T58*M58*LOOKUP(RIGHT($D$2,3),定数!$A$6:$A$13,定数!$B$6:$B$13))</f>
        <v>191484.87291526052</v>
      </c>
      <c r="S58" s="176"/>
      <c r="T58" s="177">
        <f t="shared" si="1"/>
        <v>132.09999999999945</v>
      </c>
      <c r="U58" s="17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row>
    <row r="59" spans="2:60" x14ac:dyDescent="0.2">
      <c r="B59" s="60">
        <v>51</v>
      </c>
      <c r="C59" s="174">
        <f t="shared" si="2"/>
        <v>2902133.7173629412</v>
      </c>
      <c r="D59" s="174"/>
      <c r="E59" s="60">
        <v>2014</v>
      </c>
      <c r="F59" s="8">
        <v>43108</v>
      </c>
      <c r="G59" s="60" t="s">
        <v>3</v>
      </c>
      <c r="H59" s="175">
        <v>1.35673</v>
      </c>
      <c r="I59" s="175"/>
      <c r="J59" s="60">
        <v>50.7</v>
      </c>
      <c r="K59" s="178">
        <f t="shared" si="0"/>
        <v>87064.011520888234</v>
      </c>
      <c r="L59" s="179"/>
      <c r="M59" s="6">
        <f>IF(J59="","",(K59/J59)/LOOKUP(RIGHT($D$2,3),定数!$A$6:$A$13,定数!$B$6:$B$13))</f>
        <v>14.31032405011312</v>
      </c>
      <c r="N59" s="60">
        <v>2014</v>
      </c>
      <c r="O59" s="8">
        <v>43109</v>
      </c>
      <c r="P59" s="175">
        <v>1.3617999999999999</v>
      </c>
      <c r="Q59" s="175"/>
      <c r="R59" s="176">
        <f>IF(P59="","",T59*M59*LOOKUP(RIGHT($D$2,3),定数!$A$6:$A$13,定数!$B$6:$B$13))</f>
        <v>-87064.011520886648</v>
      </c>
      <c r="S59" s="176"/>
      <c r="T59" s="177">
        <f t="shared" si="1"/>
        <v>-50.699999999999079</v>
      </c>
      <c r="U59" s="17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row>
    <row r="60" spans="2:60" x14ac:dyDescent="0.2">
      <c r="B60" s="60">
        <v>52</v>
      </c>
      <c r="C60" s="174">
        <f t="shared" si="2"/>
        <v>2815069.7058420544</v>
      </c>
      <c r="D60" s="174"/>
      <c r="E60" s="73">
        <v>2014</v>
      </c>
      <c r="F60" s="8">
        <v>43117</v>
      </c>
      <c r="G60" s="60" t="s">
        <v>3</v>
      </c>
      <c r="H60" s="175">
        <v>1.35483</v>
      </c>
      <c r="I60" s="175"/>
      <c r="J60" s="60">
        <v>101</v>
      </c>
      <c r="K60" s="178">
        <f t="shared" si="0"/>
        <v>84452.091175261638</v>
      </c>
      <c r="L60" s="179"/>
      <c r="M60" s="6">
        <f>IF(J60="","",(K60/J60)/LOOKUP(RIGHT($D$2,3),定数!$A$6:$A$13,定数!$B$6:$B$13))</f>
        <v>6.9679943213912248</v>
      </c>
      <c r="N60" s="73">
        <v>2014</v>
      </c>
      <c r="O60" s="8">
        <v>43122</v>
      </c>
      <c r="P60" s="175">
        <v>1.35833</v>
      </c>
      <c r="Q60" s="175"/>
      <c r="R60" s="176">
        <f>IF(P60="","",T60*M60*LOOKUP(RIGHT($D$2,3),定数!$A$6:$A$13,定数!$B$6:$B$13))</f>
        <v>-29265.576149843633</v>
      </c>
      <c r="S60" s="176"/>
      <c r="T60" s="177">
        <f t="shared" si="1"/>
        <v>-35.000000000000583</v>
      </c>
      <c r="U60" s="17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row>
    <row r="61" spans="2:60" x14ac:dyDescent="0.2">
      <c r="B61" s="60">
        <v>53</v>
      </c>
      <c r="C61" s="174">
        <f t="shared" si="2"/>
        <v>2785804.1296922108</v>
      </c>
      <c r="D61" s="174"/>
      <c r="E61" s="73">
        <v>2014</v>
      </c>
      <c r="F61" s="8">
        <v>43186</v>
      </c>
      <c r="G61" s="60" t="s">
        <v>3</v>
      </c>
      <c r="H61" s="175">
        <v>1.3748899999999999</v>
      </c>
      <c r="I61" s="175"/>
      <c r="J61" s="60">
        <v>60.1</v>
      </c>
      <c r="K61" s="178">
        <f t="shared" si="0"/>
        <v>83574.123890766321</v>
      </c>
      <c r="L61" s="179"/>
      <c r="M61" s="6">
        <f>IF(J61="","",(K61/J61)/LOOKUP(RIGHT($D$2,3),定数!$A$6:$A$13,定数!$B$6:$B$13))</f>
        <v>11.58820353449339</v>
      </c>
      <c r="N61" s="73">
        <v>2014</v>
      </c>
      <c r="O61" s="8">
        <v>43191</v>
      </c>
      <c r="P61" s="175">
        <v>1.3809</v>
      </c>
      <c r="Q61" s="175"/>
      <c r="R61" s="176">
        <f>IF(P61="","",T61*M61*LOOKUP(RIGHT($D$2,3),定数!$A$6:$A$13,定数!$B$6:$B$13))</f>
        <v>-83574.123890767311</v>
      </c>
      <c r="S61" s="176"/>
      <c r="T61" s="177">
        <f t="shared" si="1"/>
        <v>-60.100000000000705</v>
      </c>
      <c r="U61" s="17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row>
    <row r="62" spans="2:60" x14ac:dyDescent="0.2">
      <c r="B62" s="60">
        <v>54</v>
      </c>
      <c r="C62" s="174">
        <f t="shared" si="2"/>
        <v>2702230.0058014435</v>
      </c>
      <c r="D62" s="174"/>
      <c r="E62" s="73">
        <v>2014</v>
      </c>
      <c r="F62" s="8">
        <v>43214</v>
      </c>
      <c r="G62" s="60" t="s">
        <v>4</v>
      </c>
      <c r="H62" s="175">
        <v>1.3833200000000001</v>
      </c>
      <c r="I62" s="175"/>
      <c r="J62" s="60">
        <v>42.1</v>
      </c>
      <c r="K62" s="178">
        <f t="shared" si="0"/>
        <v>81066.900174043301</v>
      </c>
      <c r="L62" s="179"/>
      <c r="M62" s="6">
        <f>IF(J62="","",(K62/J62)/LOOKUP(RIGHT($D$2,3),定数!$A$6:$A$13,定数!$B$6:$B$13))</f>
        <v>16.046496471505005</v>
      </c>
      <c r="N62" s="73">
        <v>2014</v>
      </c>
      <c r="O62" s="8">
        <v>43219</v>
      </c>
      <c r="P62" s="175">
        <v>1.38144</v>
      </c>
      <c r="Q62" s="175"/>
      <c r="R62" s="176">
        <f>IF(P62="","",T62*M62*LOOKUP(RIGHT($D$2,3),定数!$A$6:$A$13,定数!$B$6:$B$13))</f>
        <v>-36200.896039717292</v>
      </c>
      <c r="S62" s="176"/>
      <c r="T62" s="177">
        <f t="shared" si="1"/>
        <v>-18.800000000001038</v>
      </c>
      <c r="U62" s="17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row>
    <row r="63" spans="2:60" x14ac:dyDescent="0.2">
      <c r="B63" s="60">
        <v>55</v>
      </c>
      <c r="C63" s="174">
        <f t="shared" si="2"/>
        <v>2666029.1097617261</v>
      </c>
      <c r="D63" s="174"/>
      <c r="E63" s="73">
        <v>2014</v>
      </c>
      <c r="F63" s="8">
        <v>43235</v>
      </c>
      <c r="G63" s="60" t="s">
        <v>3</v>
      </c>
      <c r="H63" s="175">
        <v>1.3688800000000001</v>
      </c>
      <c r="I63" s="175"/>
      <c r="J63" s="60">
        <v>41.7</v>
      </c>
      <c r="K63" s="178">
        <f t="shared" si="0"/>
        <v>79980.873292851786</v>
      </c>
      <c r="L63" s="179"/>
      <c r="M63" s="6">
        <f>IF(J63="","",(K63/J63)/LOOKUP(RIGHT($D$2,3),定数!$A$6:$A$13,定数!$B$6:$B$13))</f>
        <v>15.983387948211787</v>
      </c>
      <c r="N63" s="73">
        <v>2014</v>
      </c>
      <c r="O63" s="8">
        <v>43235</v>
      </c>
      <c r="P63" s="175">
        <v>1.3730500000000001</v>
      </c>
      <c r="Q63" s="175"/>
      <c r="R63" s="176">
        <f>IF(P63="","",T63*M63*LOOKUP(RIGHT($D$2,3),定数!$A$6:$A$13,定数!$B$6:$B$13))</f>
        <v>-79980.873292851931</v>
      </c>
      <c r="S63" s="176"/>
      <c r="T63" s="177">
        <f t="shared" si="1"/>
        <v>-41.700000000000074</v>
      </c>
      <c r="U63" s="17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row>
    <row r="64" spans="2:60" x14ac:dyDescent="0.2">
      <c r="B64" s="60">
        <v>56</v>
      </c>
      <c r="C64" s="174">
        <f t="shared" si="2"/>
        <v>2586048.2364688744</v>
      </c>
      <c r="D64" s="174"/>
      <c r="E64" s="73">
        <v>2014</v>
      </c>
      <c r="F64" s="8">
        <v>43306</v>
      </c>
      <c r="G64" s="60" t="s">
        <v>3</v>
      </c>
      <c r="H64" s="175">
        <v>1.3460799999999999</v>
      </c>
      <c r="I64" s="175"/>
      <c r="J64" s="60">
        <v>145</v>
      </c>
      <c r="K64" s="178">
        <f t="shared" si="0"/>
        <v>77581.447094066229</v>
      </c>
      <c r="L64" s="179"/>
      <c r="M64" s="6">
        <f>IF(J64="","",(K64/J64)/LOOKUP(RIGHT($D$2,3),定数!$A$6:$A$13,定数!$B$6:$B$13))</f>
        <v>4.4587038559808176</v>
      </c>
      <c r="N64" s="73">
        <v>2014</v>
      </c>
      <c r="O64" s="8">
        <v>43313</v>
      </c>
      <c r="P64" s="175">
        <v>1.34379</v>
      </c>
      <c r="Q64" s="175"/>
      <c r="R64" s="176">
        <f>IF(P64="","",T64*M64*LOOKUP(RIGHT($D$2,3),定数!$A$6:$A$13,定数!$B$6:$B$13))</f>
        <v>12252.518196234769</v>
      </c>
      <c r="S64" s="176"/>
      <c r="T64" s="177">
        <f t="shared" si="1"/>
        <v>22.899999999999032</v>
      </c>
      <c r="U64" s="17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row>
    <row r="65" spans="2:60" x14ac:dyDescent="0.2">
      <c r="B65" s="60">
        <v>57</v>
      </c>
      <c r="C65" s="174">
        <f t="shared" si="2"/>
        <v>2598300.7546651093</v>
      </c>
      <c r="D65" s="174"/>
      <c r="E65" s="73">
        <v>2014</v>
      </c>
      <c r="F65" s="8">
        <v>43338</v>
      </c>
      <c r="G65" s="60" t="s">
        <v>3</v>
      </c>
      <c r="H65" s="175">
        <v>1.31891</v>
      </c>
      <c r="I65" s="175"/>
      <c r="J65" s="60">
        <v>20</v>
      </c>
      <c r="K65" s="178">
        <f t="shared" si="0"/>
        <v>77949.022639953284</v>
      </c>
      <c r="L65" s="179"/>
      <c r="M65" s="6">
        <f>IF(J65="","",(K65/J65)/LOOKUP(RIGHT($D$2,3),定数!$A$6:$A$13,定数!$B$6:$B$13))</f>
        <v>32.478759433313868</v>
      </c>
      <c r="N65" s="73">
        <v>2014</v>
      </c>
      <c r="O65" s="8">
        <v>43339</v>
      </c>
      <c r="P65" s="175">
        <v>1.32091</v>
      </c>
      <c r="Q65" s="175"/>
      <c r="R65" s="176">
        <f>IF(P65="","",T65*M65*LOOKUP(RIGHT($D$2,3),定数!$A$6:$A$13,定数!$B$6:$B$13))</f>
        <v>-77949.022639953357</v>
      </c>
      <c r="S65" s="176"/>
      <c r="T65" s="177">
        <f t="shared" si="1"/>
        <v>-20.000000000000018</v>
      </c>
      <c r="U65" s="17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row>
    <row r="66" spans="2:60" x14ac:dyDescent="0.2">
      <c r="B66" s="60">
        <v>58</v>
      </c>
      <c r="C66" s="174">
        <f t="shared" si="2"/>
        <v>2520351.7320251558</v>
      </c>
      <c r="D66" s="174"/>
      <c r="E66" s="73">
        <v>2014</v>
      </c>
      <c r="F66" s="8">
        <v>43351</v>
      </c>
      <c r="G66" s="60" t="s">
        <v>3</v>
      </c>
      <c r="H66" s="175">
        <v>1.292</v>
      </c>
      <c r="I66" s="175"/>
      <c r="J66" s="60">
        <v>68.400000000000006</v>
      </c>
      <c r="K66" s="178">
        <f t="shared" si="0"/>
        <v>75610.551960754674</v>
      </c>
      <c r="L66" s="179"/>
      <c r="M66" s="6">
        <f>IF(J66="","",(K66/J66)/LOOKUP(RIGHT($D$2,3),定数!$A$6:$A$13,定数!$B$6:$B$13))</f>
        <v>9.2118118860568554</v>
      </c>
      <c r="N66" s="60">
        <v>2014</v>
      </c>
      <c r="O66" s="8">
        <v>43359</v>
      </c>
      <c r="P66" s="175">
        <v>1.29884</v>
      </c>
      <c r="Q66" s="175"/>
      <c r="R66" s="176">
        <f>IF(P66="","",T66*M66*LOOKUP(RIGHT($D$2,3),定数!$A$6:$A$13,定数!$B$6:$B$13))</f>
        <v>-75610.551960754208</v>
      </c>
      <c r="S66" s="176"/>
      <c r="T66" s="177">
        <f t="shared" si="1"/>
        <v>-68.399999999999579</v>
      </c>
      <c r="U66" s="17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row>
    <row r="67" spans="2:60" x14ac:dyDescent="0.2">
      <c r="B67" s="60">
        <v>59</v>
      </c>
      <c r="C67" s="174">
        <f t="shared" si="2"/>
        <v>2444741.1800644016</v>
      </c>
      <c r="D67" s="174"/>
      <c r="E67" s="74">
        <v>2014</v>
      </c>
      <c r="F67" s="8">
        <v>43453</v>
      </c>
      <c r="G67" s="60" t="s">
        <v>3</v>
      </c>
      <c r="H67" s="175">
        <v>1.22594</v>
      </c>
      <c r="I67" s="175"/>
      <c r="J67" s="60">
        <v>42.6</v>
      </c>
      <c r="K67" s="178">
        <f t="shared" si="0"/>
        <v>73342.235401932048</v>
      </c>
      <c r="L67" s="179"/>
      <c r="M67" s="6">
        <f>IF(J67="","",(K67/J67)/LOOKUP(RIGHT($D$2,3),定数!$A$6:$A$13,定数!$B$6:$B$13))</f>
        <v>14.347072652960103</v>
      </c>
      <c r="N67" s="60">
        <v>2014</v>
      </c>
      <c r="O67" s="8">
        <v>43134</v>
      </c>
      <c r="P67" s="175">
        <v>1.14222</v>
      </c>
      <c r="Q67" s="175"/>
      <c r="R67" s="176">
        <f>IF(P67="","",T67*M67*LOOKUP(RIGHT($D$2,3),定数!$A$6:$A$13,定数!$B$6:$B$13))</f>
        <v>1441364.307006984</v>
      </c>
      <c r="S67" s="176"/>
      <c r="T67" s="177">
        <f t="shared" si="1"/>
        <v>837.20000000000016</v>
      </c>
      <c r="U67" s="17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row>
    <row r="68" spans="2:60" x14ac:dyDescent="0.2">
      <c r="B68" s="60">
        <v>60</v>
      </c>
      <c r="C68" s="174">
        <f t="shared" si="2"/>
        <v>3886105.4870713856</v>
      </c>
      <c r="D68" s="174"/>
      <c r="E68" s="74">
        <v>2015</v>
      </c>
      <c r="F68" s="8">
        <v>43164</v>
      </c>
      <c r="G68" s="60" t="s">
        <v>3</v>
      </c>
      <c r="H68" s="175">
        <v>1.1006899999999999</v>
      </c>
      <c r="I68" s="175"/>
      <c r="J68" s="60">
        <v>105</v>
      </c>
      <c r="K68" s="178">
        <f t="shared" si="0"/>
        <v>116583.16461214157</v>
      </c>
      <c r="L68" s="179"/>
      <c r="M68" s="6">
        <f>IF(J68="","",(K68/J68)/LOOKUP(RIGHT($D$2,3),定数!$A$6:$A$13,定数!$B$6:$B$13))</f>
        <v>9.2526321120747284</v>
      </c>
      <c r="N68" s="60">
        <v>2015</v>
      </c>
      <c r="O68" s="8">
        <v>43177</v>
      </c>
      <c r="P68" s="175">
        <v>1.0683400000000001</v>
      </c>
      <c r="Q68" s="175"/>
      <c r="R68" s="176">
        <f>IF(P68="","",T68*M68*LOOKUP(RIGHT($D$2,3),定数!$A$6:$A$13,定数!$B$6:$B$13))</f>
        <v>359187.17859073961</v>
      </c>
      <c r="S68" s="176"/>
      <c r="T68" s="177">
        <f t="shared" si="1"/>
        <v>323.49999999999881</v>
      </c>
      <c r="U68" s="17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row>
    <row r="69" spans="2:60" x14ac:dyDescent="0.2">
      <c r="B69" s="60">
        <v>61</v>
      </c>
      <c r="C69" s="174">
        <f t="shared" si="2"/>
        <v>4245292.6656621248</v>
      </c>
      <c r="D69" s="174"/>
      <c r="E69" s="74">
        <v>2015</v>
      </c>
      <c r="F69" s="8">
        <v>43230</v>
      </c>
      <c r="G69" s="60" t="s">
        <v>3</v>
      </c>
      <c r="H69" s="175">
        <v>1.11788</v>
      </c>
      <c r="I69" s="175"/>
      <c r="J69" s="60">
        <v>108.9</v>
      </c>
      <c r="K69" s="178">
        <f t="shared" si="0"/>
        <v>127358.77996986374</v>
      </c>
      <c r="L69" s="179"/>
      <c r="M69" s="6">
        <f>IF(J69="","",(K69/J69)/LOOKUP(RIGHT($D$2,3),定数!$A$6:$A$13,定数!$B$6:$B$13))</f>
        <v>9.7458509312720949</v>
      </c>
      <c r="N69" s="75">
        <v>2015</v>
      </c>
      <c r="O69" s="8">
        <v>43233</v>
      </c>
      <c r="P69" s="175">
        <v>1.1287700000000001</v>
      </c>
      <c r="Q69" s="175"/>
      <c r="R69" s="176">
        <f>IF(P69="","",T69*M69*LOOKUP(RIGHT($D$2,3),定数!$A$6:$A$13,定数!$B$6:$B$13))</f>
        <v>-127358.77996986451</v>
      </c>
      <c r="S69" s="176"/>
      <c r="T69" s="177">
        <f t="shared" si="1"/>
        <v>-108.90000000000066</v>
      </c>
      <c r="U69" s="17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row>
    <row r="70" spans="2:60" x14ac:dyDescent="0.2">
      <c r="B70" s="60">
        <v>62</v>
      </c>
      <c r="C70" s="174">
        <f t="shared" si="2"/>
        <v>4117933.8856922602</v>
      </c>
      <c r="D70" s="174"/>
      <c r="E70" s="74">
        <v>2015</v>
      </c>
      <c r="F70" s="8">
        <v>43277</v>
      </c>
      <c r="G70" s="60" t="s">
        <v>3</v>
      </c>
      <c r="H70" s="175">
        <v>1.1134599999999999</v>
      </c>
      <c r="I70" s="175"/>
      <c r="J70" s="60">
        <v>99.9</v>
      </c>
      <c r="K70" s="178">
        <f t="shared" si="0"/>
        <v>123538.0165707678</v>
      </c>
      <c r="L70" s="179"/>
      <c r="M70" s="6">
        <f>IF(J70="","",(K70/J70)/LOOKUP(RIGHT($D$2,3),定数!$A$6:$A$13,定数!$B$6:$B$13))</f>
        <v>10.305139854084734</v>
      </c>
      <c r="N70" s="75">
        <v>2015</v>
      </c>
      <c r="O70" s="8">
        <v>43280</v>
      </c>
      <c r="P70" s="175">
        <v>1.1234500000000001</v>
      </c>
      <c r="Q70" s="175"/>
      <c r="R70" s="176">
        <f>IF(P70="","",T70*M70*LOOKUP(RIGHT($D$2,3),定数!$A$6:$A$13,定数!$B$6:$B$13))</f>
        <v>-123538.01657076983</v>
      </c>
      <c r="S70" s="176"/>
      <c r="T70" s="177">
        <f t="shared" si="1"/>
        <v>-99.900000000001654</v>
      </c>
      <c r="U70" s="17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row>
    <row r="71" spans="2:60" x14ac:dyDescent="0.2">
      <c r="B71" s="60">
        <v>63</v>
      </c>
      <c r="C71" s="174">
        <f t="shared" si="2"/>
        <v>3994395.8691214905</v>
      </c>
      <c r="D71" s="174"/>
      <c r="E71" s="74">
        <v>2015</v>
      </c>
      <c r="F71" s="8">
        <v>43329</v>
      </c>
      <c r="G71" s="60" t="s">
        <v>3</v>
      </c>
      <c r="H71" s="175">
        <v>1.1071299999999999</v>
      </c>
      <c r="I71" s="175"/>
      <c r="J71" s="60">
        <v>53.3</v>
      </c>
      <c r="K71" s="178">
        <f t="shared" si="0"/>
        <v>119831.87607364471</v>
      </c>
      <c r="L71" s="179"/>
      <c r="M71" s="6">
        <f>IF(J71="","",(K71/J71)/LOOKUP(RIGHT($D$2,3),定数!$A$6:$A$13,定数!$B$6:$B$13))</f>
        <v>18.735440286686167</v>
      </c>
      <c r="N71" s="75">
        <v>2015</v>
      </c>
      <c r="O71" s="8">
        <v>43331</v>
      </c>
      <c r="P71" s="175">
        <v>1.11246</v>
      </c>
      <c r="Q71" s="175"/>
      <c r="R71" s="176">
        <f>IF(P71="","",T71*M71*LOOKUP(RIGHT($D$2,3),定数!$A$6:$A$13,定数!$B$6:$B$13))</f>
        <v>-119831.876073646</v>
      </c>
      <c r="S71" s="176"/>
      <c r="T71" s="177">
        <f t="shared" si="1"/>
        <v>-53.300000000000566</v>
      </c>
      <c r="U71" s="17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row>
    <row r="72" spans="2:60" x14ac:dyDescent="0.2">
      <c r="B72" s="60">
        <v>64</v>
      </c>
      <c r="C72" s="174">
        <f t="shared" si="2"/>
        <v>3874563.9930478446</v>
      </c>
      <c r="D72" s="174"/>
      <c r="E72" s="74">
        <v>2015</v>
      </c>
      <c r="F72" s="8">
        <v>43381</v>
      </c>
      <c r="G72" s="60" t="s">
        <v>4</v>
      </c>
      <c r="H72" s="175">
        <v>1.13182</v>
      </c>
      <c r="I72" s="175"/>
      <c r="J72" s="60">
        <v>80.5</v>
      </c>
      <c r="K72" s="178">
        <f t="shared" si="0"/>
        <v>116236.91979143533</v>
      </c>
      <c r="L72" s="179"/>
      <c r="M72" s="6">
        <f>IF(J72="","",(K72/J72)/LOOKUP(RIGHT($D$2,3),定数!$A$6:$A$13,定数!$B$6:$B$13))</f>
        <v>12.032807431825603</v>
      </c>
      <c r="N72" s="75">
        <v>2015</v>
      </c>
      <c r="O72" s="8">
        <v>43389</v>
      </c>
      <c r="P72" s="175">
        <v>1.1354900000000001</v>
      </c>
      <c r="Q72" s="175"/>
      <c r="R72" s="176">
        <f>IF(P72="","",T72*M72*LOOKUP(RIGHT($D$2,3),定数!$A$6:$A$13,定数!$B$6:$B$13))</f>
        <v>52992.483929760856</v>
      </c>
      <c r="S72" s="176"/>
      <c r="T72" s="177">
        <f t="shared" si="1"/>
        <v>36.700000000000621</v>
      </c>
      <c r="U72" s="17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row>
    <row r="73" spans="2:60" x14ac:dyDescent="0.2">
      <c r="B73" s="60">
        <v>65</v>
      </c>
      <c r="C73" s="174">
        <f t="shared" si="2"/>
        <v>3927556.4769776054</v>
      </c>
      <c r="D73" s="174"/>
      <c r="E73" s="60">
        <v>2016</v>
      </c>
      <c r="F73" s="8">
        <v>43108</v>
      </c>
      <c r="G73" s="60" t="s">
        <v>4</v>
      </c>
      <c r="H73" s="175">
        <v>1.0916699999999999</v>
      </c>
      <c r="I73" s="175"/>
      <c r="J73" s="60">
        <v>46.8</v>
      </c>
      <c r="K73" s="178">
        <f t="shared" si="0"/>
        <v>117826.69430932816</v>
      </c>
      <c r="L73" s="179"/>
      <c r="M73" s="6">
        <f>IF(J73="","",(K73/J73)/LOOKUP(RIGHT($D$2,3),定数!$A$6:$A$13,定数!$B$6:$B$13))</f>
        <v>20.980536735991485</v>
      </c>
      <c r="N73" s="75">
        <v>2016</v>
      </c>
      <c r="O73" s="8">
        <v>43111</v>
      </c>
      <c r="P73" s="175">
        <v>1.0869899999999999</v>
      </c>
      <c r="Q73" s="175"/>
      <c r="R73" s="176">
        <f>IF(P73="","",T73*M73*LOOKUP(RIGHT($D$2,3),定数!$A$6:$A$13,定数!$B$6:$B$13))</f>
        <v>-117826.69430932862</v>
      </c>
      <c r="S73" s="176"/>
      <c r="T73" s="177">
        <f t="shared" si="1"/>
        <v>-46.800000000000175</v>
      </c>
      <c r="U73" s="17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row>
    <row r="74" spans="2:60" x14ac:dyDescent="0.2">
      <c r="B74" s="60">
        <v>66</v>
      </c>
      <c r="C74" s="174">
        <f t="shared" si="2"/>
        <v>3809729.7826682767</v>
      </c>
      <c r="D74" s="174"/>
      <c r="E74" s="75">
        <v>2016</v>
      </c>
      <c r="F74" s="8">
        <v>43134</v>
      </c>
      <c r="G74" s="60" t="s">
        <v>4</v>
      </c>
      <c r="H74" s="175">
        <v>1.0984499999999999</v>
      </c>
      <c r="I74" s="175"/>
      <c r="J74" s="60">
        <v>109.9</v>
      </c>
      <c r="K74" s="178">
        <f t="shared" si="0"/>
        <v>114291.8934800483</v>
      </c>
      <c r="L74" s="179"/>
      <c r="M74" s="6">
        <f>IF(J74="","",(K74/J74)/LOOKUP(RIGHT($D$2,3),定数!$A$6:$A$13,定数!$B$6:$B$13))</f>
        <v>8.6663552835948057</v>
      </c>
      <c r="N74" s="75">
        <v>2016</v>
      </c>
      <c r="O74" s="8">
        <v>43146</v>
      </c>
      <c r="P74" s="175">
        <v>1.1160099999999999</v>
      </c>
      <c r="Q74" s="175"/>
      <c r="R74" s="176">
        <f>IF(P74="","",T74*M74*LOOKUP(RIGHT($D$2,3),定数!$A$6:$A$13,定数!$B$6:$B$13))</f>
        <v>182617.43853590995</v>
      </c>
      <c r="S74" s="176"/>
      <c r="T74" s="177">
        <f t="shared" si="1"/>
        <v>175.60000000000019</v>
      </c>
      <c r="U74" s="177"/>
      <c r="V74" s="67"/>
      <c r="W74" s="67"/>
      <c r="X74" s="67" t="s">
        <v>99</v>
      </c>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row>
    <row r="75" spans="2:60" x14ac:dyDescent="0.2">
      <c r="B75" s="60">
        <v>67</v>
      </c>
      <c r="C75" s="174">
        <f t="shared" si="2"/>
        <v>3992347.2212041868</v>
      </c>
      <c r="D75" s="174"/>
      <c r="E75" s="75">
        <v>2016</v>
      </c>
      <c r="F75" s="8">
        <v>43147</v>
      </c>
      <c r="G75" s="60" t="s">
        <v>3</v>
      </c>
      <c r="H75" s="175">
        <v>1.11514</v>
      </c>
      <c r="I75" s="175"/>
      <c r="J75" s="60">
        <v>41.5</v>
      </c>
      <c r="K75" s="178">
        <f t="shared" si="0"/>
        <v>119770.41663612559</v>
      </c>
      <c r="L75" s="179"/>
      <c r="M75" s="6">
        <f>IF(J75="","",(K75/J75)/LOOKUP(RIGHT($D$2,3),定数!$A$6:$A$13,定数!$B$6:$B$13))</f>
        <v>24.050284465085458</v>
      </c>
      <c r="N75" s="75">
        <v>2016</v>
      </c>
      <c r="O75" s="8">
        <v>43156</v>
      </c>
      <c r="P75" s="175">
        <v>1.1045</v>
      </c>
      <c r="Q75" s="175"/>
      <c r="R75" s="176">
        <f>IF(P75="","",T75*M75*LOOKUP(RIGHT($D$2,3),定数!$A$6:$A$13,定数!$B$6:$B$13))</f>
        <v>307074.03205021063</v>
      </c>
      <c r="S75" s="176"/>
      <c r="T75" s="177">
        <f t="shared" si="1"/>
        <v>106.39999999999984</v>
      </c>
      <c r="U75" s="17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row>
    <row r="76" spans="2:60" x14ac:dyDescent="0.2">
      <c r="B76" s="60">
        <v>68</v>
      </c>
      <c r="C76" s="174">
        <f t="shared" si="2"/>
        <v>4299421.2532543978</v>
      </c>
      <c r="D76" s="174"/>
      <c r="E76" s="75">
        <v>2016</v>
      </c>
      <c r="F76" s="8">
        <v>43167</v>
      </c>
      <c r="G76" s="60" t="s">
        <v>4</v>
      </c>
      <c r="H76" s="175">
        <v>1.1043099999999999</v>
      </c>
      <c r="I76" s="175"/>
      <c r="J76" s="60">
        <v>140.5</v>
      </c>
      <c r="K76" s="178">
        <f t="shared" ref="K76:K116" si="3">IF(J76="","",C76*0.03)</f>
        <v>128982.63759763193</v>
      </c>
      <c r="L76" s="179"/>
      <c r="M76" s="6">
        <f>IF(J76="","",(K76/J76)/LOOKUP(RIGHT($D$2,3),定数!$A$6:$A$13,定数!$B$6:$B$13))</f>
        <v>7.6502157531217039</v>
      </c>
      <c r="N76" s="75">
        <v>2016</v>
      </c>
      <c r="O76" s="8">
        <v>43181</v>
      </c>
      <c r="P76" s="175">
        <v>1.1204700000000001</v>
      </c>
      <c r="Q76" s="175"/>
      <c r="R76" s="176">
        <f>IF(P76="","",T76*M76*LOOKUP(RIGHT($D$2,3),定数!$A$6:$A$13,定数!$B$6:$B$13))</f>
        <v>148352.98388453768</v>
      </c>
      <c r="S76" s="176"/>
      <c r="T76" s="177">
        <f t="shared" ref="T76:T116" si="4">IF(P76="","",IF(G76="買",(P76-H76),(H76-P76))*IF(RIGHT($D$2,3)="JPY",100,10000))</f>
        <v>161.60000000000173</v>
      </c>
      <c r="U76" s="17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row>
    <row r="77" spans="2:60" x14ac:dyDescent="0.2">
      <c r="B77" s="60">
        <v>69</v>
      </c>
      <c r="C77" s="174">
        <f t="shared" ref="C77:C116" si="5">IF(R76="","",C76+R76)</f>
        <v>4447774.2371389354</v>
      </c>
      <c r="D77" s="174"/>
      <c r="E77" s="75">
        <v>2016</v>
      </c>
      <c r="F77" s="8">
        <v>43188</v>
      </c>
      <c r="G77" s="60" t="s">
        <v>4</v>
      </c>
      <c r="H77" s="175">
        <v>1.12198</v>
      </c>
      <c r="I77" s="175"/>
      <c r="J77" s="60">
        <v>51.2</v>
      </c>
      <c r="K77" s="178">
        <f t="shared" si="3"/>
        <v>133433.22711416805</v>
      </c>
      <c r="L77" s="179"/>
      <c r="M77" s="6">
        <f>IF(J77="","",(K77/J77)/LOOKUP(RIGHT($D$2,3),定数!$A$6:$A$13,定数!$B$6:$B$13))</f>
        <v>21.717647642279953</v>
      </c>
      <c r="N77" s="75">
        <v>2016</v>
      </c>
      <c r="O77" s="8">
        <v>43195</v>
      </c>
      <c r="P77" s="175">
        <v>1.1334299999999999</v>
      </c>
      <c r="Q77" s="175"/>
      <c r="R77" s="176">
        <f>IF(P77="","",T77*M77*LOOKUP(RIGHT($D$2,3),定数!$A$6:$A$13,定数!$B$6:$B$13))</f>
        <v>298400.47860492551</v>
      </c>
      <c r="S77" s="176"/>
      <c r="T77" s="177">
        <f t="shared" si="4"/>
        <v>114.4999999999996</v>
      </c>
      <c r="U77" s="17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row>
    <row r="78" spans="2:60" x14ac:dyDescent="0.2">
      <c r="B78" s="60">
        <v>70</v>
      </c>
      <c r="C78" s="174">
        <f t="shared" si="5"/>
        <v>4746174.7157438612</v>
      </c>
      <c r="D78" s="174"/>
      <c r="E78" s="75">
        <v>2016</v>
      </c>
      <c r="F78" s="8">
        <v>43204</v>
      </c>
      <c r="G78" s="60" t="s">
        <v>3</v>
      </c>
      <c r="H78" s="175">
        <v>1.1249199999999999</v>
      </c>
      <c r="I78" s="175"/>
      <c r="J78" s="60">
        <v>45.2</v>
      </c>
      <c r="K78" s="178">
        <f t="shared" si="3"/>
        <v>142385.24147231583</v>
      </c>
      <c r="L78" s="179"/>
      <c r="M78" s="6">
        <f>IF(J78="","",(K78/J78)/LOOKUP(RIGHT($D$2,3),定数!$A$6:$A$13,定数!$B$6:$B$13))</f>
        <v>26.250966348140821</v>
      </c>
      <c r="N78" s="75">
        <v>2016</v>
      </c>
      <c r="O78" s="8">
        <v>43205</v>
      </c>
      <c r="P78" s="175">
        <v>1.12944</v>
      </c>
      <c r="Q78" s="175"/>
      <c r="R78" s="176">
        <f>IF(P78="","",T78*M78*LOOKUP(RIGHT($D$2,3),定数!$A$6:$A$13,定数!$B$6:$B$13))</f>
        <v>-142385.24147231833</v>
      </c>
      <c r="S78" s="176"/>
      <c r="T78" s="177">
        <f t="shared" si="4"/>
        <v>-45.200000000000799</v>
      </c>
      <c r="U78" s="17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row>
    <row r="79" spans="2:60" x14ac:dyDescent="0.2">
      <c r="B79" s="60">
        <v>71</v>
      </c>
      <c r="C79" s="174">
        <f t="shared" si="5"/>
        <v>4603789.4742715424</v>
      </c>
      <c r="D79" s="174"/>
      <c r="E79" s="75">
        <v>2016</v>
      </c>
      <c r="F79" s="8">
        <v>43212</v>
      </c>
      <c r="G79" s="60" t="s">
        <v>3</v>
      </c>
      <c r="H79" s="175">
        <v>1.12965</v>
      </c>
      <c r="I79" s="175"/>
      <c r="J79" s="60">
        <v>102.1</v>
      </c>
      <c r="K79" s="178">
        <f t="shared" si="3"/>
        <v>138113.68422814627</v>
      </c>
      <c r="L79" s="179"/>
      <c r="M79" s="6">
        <f>IF(J79="","",(K79/J79)/LOOKUP(RIGHT($D$2,3),定数!$A$6:$A$13,定数!$B$6:$B$13))</f>
        <v>11.272746019274102</v>
      </c>
      <c r="N79" s="60">
        <v>2016</v>
      </c>
      <c r="O79" s="8">
        <v>43219</v>
      </c>
      <c r="P79" s="175">
        <v>1.1398600000000001</v>
      </c>
      <c r="Q79" s="175"/>
      <c r="R79" s="176">
        <f>IF(P79="","",T79*M79*LOOKUP(RIGHT($D$2,3),定数!$A$6:$A$13,定数!$B$6:$B$13))</f>
        <v>-138113.684228147</v>
      </c>
      <c r="S79" s="176"/>
      <c r="T79" s="177">
        <f t="shared" si="4"/>
        <v>-102.10000000000052</v>
      </c>
      <c r="U79" s="17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row>
    <row r="80" spans="2:60" x14ac:dyDescent="0.2">
      <c r="B80" s="60">
        <v>72</v>
      </c>
      <c r="C80" s="174">
        <f t="shared" si="5"/>
        <v>4465675.790043395</v>
      </c>
      <c r="D80" s="174"/>
      <c r="E80" s="75">
        <v>2016</v>
      </c>
      <c r="F80" s="8">
        <v>43225</v>
      </c>
      <c r="G80" s="60" t="s">
        <v>3</v>
      </c>
      <c r="H80" s="175">
        <v>1.1465799999999999</v>
      </c>
      <c r="I80" s="175"/>
      <c r="J80" s="60">
        <v>63.5</v>
      </c>
      <c r="K80" s="178">
        <f t="shared" si="3"/>
        <v>133970.27370130183</v>
      </c>
      <c r="L80" s="179"/>
      <c r="M80" s="6">
        <f>IF(J80="","",(K80/J80)/LOOKUP(RIGHT($D$2,3),定数!$A$6:$A$13,定数!$B$6:$B$13))</f>
        <v>17.581400748202341</v>
      </c>
      <c r="N80" s="75">
        <v>2016</v>
      </c>
      <c r="O80" s="8">
        <v>43253</v>
      </c>
      <c r="P80" s="175">
        <v>1.12165</v>
      </c>
      <c r="Q80" s="175"/>
      <c r="R80" s="176">
        <f>IF(P80="","",T80*M80*LOOKUP(RIGHT($D$2,3),定数!$A$6:$A$13,定数!$B$6:$B$13))</f>
        <v>525965.18478321901</v>
      </c>
      <c r="S80" s="176"/>
      <c r="T80" s="177">
        <f t="shared" si="4"/>
        <v>249.29999999999896</v>
      </c>
      <c r="U80" s="17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row>
    <row r="81" spans="2:60" x14ac:dyDescent="0.2">
      <c r="B81" s="60">
        <v>73</v>
      </c>
      <c r="C81" s="174">
        <f t="shared" si="5"/>
        <v>4991640.9748266144</v>
      </c>
      <c r="D81" s="174"/>
      <c r="E81" s="75">
        <v>2016</v>
      </c>
      <c r="F81" s="8">
        <v>43259</v>
      </c>
      <c r="G81" s="60" t="s">
        <v>4</v>
      </c>
      <c r="H81" s="175">
        <v>1.13924</v>
      </c>
      <c r="I81" s="175"/>
      <c r="J81" s="60">
        <v>66.3</v>
      </c>
      <c r="K81" s="178">
        <f t="shared" si="3"/>
        <v>149749.22924479842</v>
      </c>
      <c r="L81" s="179"/>
      <c r="M81" s="6">
        <f>IF(J81="","",(K81/J81)/LOOKUP(RIGHT($D$2,3),定数!$A$6:$A$13,定数!$B$6:$B$13))</f>
        <v>18.822175621518156</v>
      </c>
      <c r="N81" s="75">
        <v>2016</v>
      </c>
      <c r="O81" s="8">
        <v>43260</v>
      </c>
      <c r="P81" s="175">
        <v>1.1326099999999999</v>
      </c>
      <c r="Q81" s="175"/>
      <c r="R81" s="176">
        <f>IF(P81="","",T81*M81*LOOKUP(RIGHT($D$2,3),定数!$A$6:$A$13,定数!$B$6:$B$13))</f>
        <v>-149749.22924480151</v>
      </c>
      <c r="S81" s="176"/>
      <c r="T81" s="177">
        <f t="shared" si="4"/>
        <v>-66.300000000001361</v>
      </c>
      <c r="U81" s="17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row>
    <row r="82" spans="2:60" x14ac:dyDescent="0.2">
      <c r="B82" s="60">
        <v>74</v>
      </c>
      <c r="C82" s="174">
        <f t="shared" si="5"/>
        <v>4841891.7455818132</v>
      </c>
      <c r="D82" s="174"/>
      <c r="E82" s="75">
        <v>2016</v>
      </c>
      <c r="F82" s="8">
        <v>43281</v>
      </c>
      <c r="G82" s="60" t="s">
        <v>4</v>
      </c>
      <c r="H82" s="175">
        <v>1.1113200000000001</v>
      </c>
      <c r="I82" s="175"/>
      <c r="J82" s="60">
        <v>28.9</v>
      </c>
      <c r="K82" s="178">
        <f t="shared" si="3"/>
        <v>145256.75236745438</v>
      </c>
      <c r="L82" s="179"/>
      <c r="M82" s="6">
        <f>IF(J82="","",(K82/J82)/LOOKUP(RIGHT($D$2,3),定数!$A$6:$A$13,定数!$B$6:$B$13))</f>
        <v>41.884876691884195</v>
      </c>
      <c r="N82" s="75">
        <v>2016</v>
      </c>
      <c r="O82" s="8">
        <v>43281</v>
      </c>
      <c r="P82" s="175">
        <v>1.10843</v>
      </c>
      <c r="Q82" s="175"/>
      <c r="R82" s="176">
        <f>IF(P82="","",T82*M82*LOOKUP(RIGHT($D$2,3),定数!$A$6:$A$13,定数!$B$6:$B$13))</f>
        <v>-145256.75236745735</v>
      </c>
      <c r="S82" s="176"/>
      <c r="T82" s="177">
        <f t="shared" si="4"/>
        <v>-28.900000000000592</v>
      </c>
      <c r="U82" s="17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row>
    <row r="83" spans="2:60" x14ac:dyDescent="0.2">
      <c r="B83" s="60">
        <v>75</v>
      </c>
      <c r="C83" s="174">
        <f t="shared" si="5"/>
        <v>4696634.9932143558</v>
      </c>
      <c r="D83" s="174"/>
      <c r="E83" s="75">
        <v>2016</v>
      </c>
      <c r="F83" s="8">
        <v>43329</v>
      </c>
      <c r="G83" s="60" t="s">
        <v>4</v>
      </c>
      <c r="H83" s="175">
        <v>1.1315599999999999</v>
      </c>
      <c r="I83" s="175"/>
      <c r="J83" s="60">
        <v>75.400000000000006</v>
      </c>
      <c r="K83" s="178">
        <f t="shared" si="3"/>
        <v>140899.04979643066</v>
      </c>
      <c r="L83" s="179"/>
      <c r="M83" s="6">
        <f>IF(J83="","",(K83/J83)/LOOKUP(RIGHT($D$2,3),定数!$A$6:$A$13,定数!$B$6:$B$13))</f>
        <v>15.572397192355288</v>
      </c>
      <c r="N83" s="75">
        <v>2016</v>
      </c>
      <c r="O83" s="8">
        <v>43336</v>
      </c>
      <c r="P83" s="175">
        <v>1.12706</v>
      </c>
      <c r="Q83" s="175"/>
      <c r="R83" s="176">
        <f>IF(P83="","",T83*M83*LOOKUP(RIGHT($D$2,3),定数!$A$6:$A$13,定数!$B$6:$B$13))</f>
        <v>-84090.944838717594</v>
      </c>
      <c r="S83" s="176"/>
      <c r="T83" s="177">
        <f t="shared" si="4"/>
        <v>-44.999999999999488</v>
      </c>
      <c r="U83" s="17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row>
    <row r="84" spans="2:60" x14ac:dyDescent="0.2">
      <c r="B84" s="60">
        <v>76</v>
      </c>
      <c r="C84" s="174">
        <f t="shared" si="5"/>
        <v>4612544.0483756382</v>
      </c>
      <c r="D84" s="174"/>
      <c r="E84" s="76">
        <v>2016</v>
      </c>
      <c r="F84" s="8">
        <v>43358</v>
      </c>
      <c r="G84" s="60" t="s">
        <v>4</v>
      </c>
      <c r="H84" s="175">
        <v>1.12738</v>
      </c>
      <c r="I84" s="175"/>
      <c r="J84" s="60">
        <v>55.2</v>
      </c>
      <c r="K84" s="178">
        <f t="shared" si="3"/>
        <v>138376.32145126915</v>
      </c>
      <c r="L84" s="179"/>
      <c r="M84" s="6">
        <f>IF(J84="","",(K84/J84)/LOOKUP(RIGHT($D$2,3),定数!$A$6:$A$13,定数!$B$6:$B$13))</f>
        <v>20.890145146628797</v>
      </c>
      <c r="N84" s="75">
        <v>2016</v>
      </c>
      <c r="O84" s="8">
        <v>43359</v>
      </c>
      <c r="P84" s="175">
        <v>1.123186</v>
      </c>
      <c r="Q84" s="175"/>
      <c r="R84" s="176">
        <f>IF(P84="","",T84*M84*LOOKUP(RIGHT($D$2,3),定数!$A$6:$A$13,定数!$B$6:$B$13))</f>
        <v>-105135.92249395417</v>
      </c>
      <c r="S84" s="176"/>
      <c r="T84" s="177">
        <f t="shared" si="4"/>
        <v>-41.94000000000031</v>
      </c>
      <c r="U84" s="17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row>
    <row r="85" spans="2:60" x14ac:dyDescent="0.2">
      <c r="B85" s="60">
        <v>77</v>
      </c>
      <c r="C85" s="174">
        <f t="shared" si="5"/>
        <v>4507408.125881684</v>
      </c>
      <c r="D85" s="174"/>
      <c r="E85" s="76">
        <v>2016</v>
      </c>
      <c r="F85" s="8">
        <v>43385</v>
      </c>
      <c r="G85" s="60" t="s">
        <v>3</v>
      </c>
      <c r="H85" s="175">
        <v>1.1004</v>
      </c>
      <c r="I85" s="175"/>
      <c r="J85" s="60">
        <v>43.2</v>
      </c>
      <c r="K85" s="178">
        <f t="shared" si="3"/>
        <v>135222.24377645052</v>
      </c>
      <c r="L85" s="179"/>
      <c r="M85" s="6">
        <f>IF(J85="","",(K85/J85)/LOOKUP(RIGHT($D$2,3),定数!$A$6:$A$13,定数!$B$6:$B$13))</f>
        <v>26.084537765519006</v>
      </c>
      <c r="N85" s="76">
        <v>2016</v>
      </c>
      <c r="O85" s="8">
        <v>43386</v>
      </c>
      <c r="P85" s="175">
        <v>1.1047199999999999</v>
      </c>
      <c r="Q85" s="175"/>
      <c r="R85" s="176">
        <f>IF(P85="","",T85*M85*LOOKUP(RIGHT($D$2,3),定数!$A$6:$A$13,定数!$B$6:$B$13))</f>
        <v>-135222.24377644676</v>
      </c>
      <c r="S85" s="176"/>
      <c r="T85" s="177">
        <f t="shared" si="4"/>
        <v>-43.199999999998795</v>
      </c>
      <c r="U85" s="17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row>
    <row r="86" spans="2:60" x14ac:dyDescent="0.2">
      <c r="B86" s="60">
        <v>78</v>
      </c>
      <c r="C86" s="174">
        <f t="shared" si="5"/>
        <v>4372185.8821052369</v>
      </c>
      <c r="D86" s="174"/>
      <c r="E86" s="76">
        <v>2016</v>
      </c>
      <c r="F86" s="8">
        <v>43392</v>
      </c>
      <c r="G86" s="60" t="s">
        <v>3</v>
      </c>
      <c r="H86" s="175">
        <v>1.0963400000000001</v>
      </c>
      <c r="I86" s="175"/>
      <c r="J86" s="60">
        <v>41.1</v>
      </c>
      <c r="K86" s="178">
        <f t="shared" si="3"/>
        <v>131165.57646315711</v>
      </c>
      <c r="L86" s="179"/>
      <c r="M86" s="6">
        <f>IF(J86="","",(K86/J86)/LOOKUP(RIGHT($D$2,3),定数!$A$6:$A$13,定数!$B$6:$B$13))</f>
        <v>26.594804635676621</v>
      </c>
      <c r="N86" s="76">
        <v>2016</v>
      </c>
      <c r="O86" s="8">
        <v>43393</v>
      </c>
      <c r="P86" s="175">
        <v>1.1004499999999999</v>
      </c>
      <c r="Q86" s="175"/>
      <c r="R86" s="176">
        <f>IF(P86="","",T86*M86*LOOKUP(RIGHT($D$2,3),定数!$A$6:$A$13,定数!$B$6:$B$13))</f>
        <v>-131165.57646315187</v>
      </c>
      <c r="S86" s="176"/>
      <c r="T86" s="177">
        <f t="shared" si="4"/>
        <v>-41.09999999999836</v>
      </c>
      <c r="U86" s="17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row>
    <row r="87" spans="2:60" x14ac:dyDescent="0.2">
      <c r="B87" s="60">
        <v>79</v>
      </c>
      <c r="C87" s="174">
        <f t="shared" si="5"/>
        <v>4241020.3056420851</v>
      </c>
      <c r="D87" s="174"/>
      <c r="E87" s="76">
        <v>2016</v>
      </c>
      <c r="F87" s="8">
        <v>43399</v>
      </c>
      <c r="G87" s="60" t="s">
        <v>4</v>
      </c>
      <c r="H87" s="175">
        <v>1.0891999999999999</v>
      </c>
      <c r="I87" s="175"/>
      <c r="J87" s="60">
        <v>18.100000000000001</v>
      </c>
      <c r="K87" s="178">
        <f t="shared" si="3"/>
        <v>127230.60916926255</v>
      </c>
      <c r="L87" s="179"/>
      <c r="M87" s="6">
        <f>IF(J87="","",(K87/J87)/LOOKUP(RIGHT($D$2,3),定数!$A$6:$A$13,定数!$B$6:$B$13))</f>
        <v>58.57762853096802</v>
      </c>
      <c r="N87" s="76">
        <v>2016</v>
      </c>
      <c r="O87" s="8">
        <v>43413</v>
      </c>
      <c r="P87" s="175">
        <v>1.1059399999999999</v>
      </c>
      <c r="Q87" s="175"/>
      <c r="R87" s="176">
        <f>IF(P87="","",T87*M87*LOOKUP(RIGHT($D$2,3),定数!$A$6:$A$13,定数!$B$6:$B$13))</f>
        <v>1176707.401930084</v>
      </c>
      <c r="S87" s="176"/>
      <c r="T87" s="177">
        <f t="shared" si="4"/>
        <v>167.39999999999978</v>
      </c>
      <c r="U87" s="17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row>
    <row r="88" spans="2:60" x14ac:dyDescent="0.2">
      <c r="B88" s="60">
        <v>80</v>
      </c>
      <c r="C88" s="174">
        <f t="shared" si="5"/>
        <v>5417727.7075721696</v>
      </c>
      <c r="D88" s="174"/>
      <c r="E88" s="76">
        <v>2016</v>
      </c>
      <c r="F88" s="8">
        <v>43448</v>
      </c>
      <c r="G88" s="60" t="s">
        <v>4</v>
      </c>
      <c r="H88" s="175">
        <v>1.06514</v>
      </c>
      <c r="I88" s="175"/>
      <c r="J88" s="60">
        <v>39.700000000000003</v>
      </c>
      <c r="K88" s="178">
        <f t="shared" si="3"/>
        <v>162531.83122716509</v>
      </c>
      <c r="L88" s="179"/>
      <c r="M88" s="6">
        <f>IF(J88="","",(K88/J88)/LOOKUP(RIGHT($D$2,3),定数!$A$6:$A$13,定数!$B$6:$B$13))</f>
        <v>34.116673221487211</v>
      </c>
      <c r="N88" s="76">
        <v>2016</v>
      </c>
      <c r="O88" s="8">
        <v>43448</v>
      </c>
      <c r="P88" s="175">
        <v>1.0611699999999999</v>
      </c>
      <c r="Q88" s="175"/>
      <c r="R88" s="176">
        <f>IF(P88="","",T88*M88*LOOKUP(RIGHT($D$2,3),定数!$A$6:$A$13,定数!$B$6:$B$13))</f>
        <v>-162531.83122716626</v>
      </c>
      <c r="S88" s="176"/>
      <c r="T88" s="177">
        <f t="shared" si="4"/>
        <v>-39.700000000000287</v>
      </c>
      <c r="U88" s="177"/>
      <c r="V88" s="67"/>
      <c r="W88" s="67"/>
      <c r="X88" s="70"/>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row>
    <row r="89" spans="2:60" x14ac:dyDescent="0.2">
      <c r="B89" s="60">
        <v>81</v>
      </c>
      <c r="C89" s="174">
        <f t="shared" si="5"/>
        <v>5255195.876345003</v>
      </c>
      <c r="D89" s="174"/>
      <c r="E89" s="76">
        <v>2016</v>
      </c>
      <c r="F89" s="8">
        <v>43450</v>
      </c>
      <c r="G89" s="60" t="s">
        <v>3</v>
      </c>
      <c r="H89" s="175">
        <v>1.04271</v>
      </c>
      <c r="I89" s="175"/>
      <c r="J89" s="60">
        <v>45</v>
      </c>
      <c r="K89" s="178">
        <f t="shared" si="3"/>
        <v>157655.87629035008</v>
      </c>
      <c r="L89" s="179"/>
      <c r="M89" s="6">
        <f>IF(J89="","",(K89/J89)/LOOKUP(RIGHT($D$2,3),定数!$A$6:$A$13,定数!$B$6:$B$13))</f>
        <v>29.195532646361126</v>
      </c>
      <c r="N89" s="76">
        <v>2016</v>
      </c>
      <c r="O89" s="8">
        <v>43450</v>
      </c>
      <c r="P89" s="175">
        <v>1.04721</v>
      </c>
      <c r="Q89" s="175"/>
      <c r="R89" s="176">
        <f>IF(P89="","",T89*M89*LOOKUP(RIGHT($D$2,3),定数!$A$6:$A$13,定数!$B$6:$B$13))</f>
        <v>-157655.8762903483</v>
      </c>
      <c r="S89" s="176"/>
      <c r="T89" s="177">
        <f t="shared" si="4"/>
        <v>-44.999999999999488</v>
      </c>
      <c r="U89" s="17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row>
    <row r="90" spans="2:60" x14ac:dyDescent="0.2">
      <c r="B90" s="60">
        <v>82</v>
      </c>
      <c r="C90" s="174">
        <f t="shared" si="5"/>
        <v>5097540.0000546547</v>
      </c>
      <c r="D90" s="174"/>
      <c r="E90" s="76">
        <v>2017</v>
      </c>
      <c r="F90" s="8">
        <v>43103</v>
      </c>
      <c r="G90" s="60" t="s">
        <v>4</v>
      </c>
      <c r="H90" s="175">
        <v>1.0460499999999999</v>
      </c>
      <c r="I90" s="175"/>
      <c r="J90" s="60">
        <v>135.5</v>
      </c>
      <c r="K90" s="178">
        <f t="shared" si="3"/>
        <v>152926.20000163963</v>
      </c>
      <c r="L90" s="179"/>
      <c r="M90" s="6">
        <f>IF(J90="","",(K90/J90)/LOOKUP(RIGHT($D$2,3),定数!$A$6:$A$13,定数!$B$6:$B$13))</f>
        <v>9.4050553506543437</v>
      </c>
      <c r="N90" s="76">
        <v>2017</v>
      </c>
      <c r="O90" s="8">
        <v>43103</v>
      </c>
      <c r="P90" s="175">
        <v>1.0371600000000001</v>
      </c>
      <c r="Q90" s="175"/>
      <c r="R90" s="176">
        <f>IF(P90="","",T90*M90*LOOKUP(RIGHT($D$2,3),定数!$A$6:$A$13,定数!$B$6:$B$13))</f>
        <v>-100333.13048077877</v>
      </c>
      <c r="S90" s="176"/>
      <c r="T90" s="177">
        <f t="shared" si="4"/>
        <v>-88.899999999998428</v>
      </c>
      <c r="U90" s="17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row>
    <row r="91" spans="2:60" x14ac:dyDescent="0.2">
      <c r="B91" s="60">
        <v>83</v>
      </c>
      <c r="C91" s="174">
        <f t="shared" si="5"/>
        <v>4997206.8695738763</v>
      </c>
      <c r="D91" s="174"/>
      <c r="E91" s="76">
        <v>2017</v>
      </c>
      <c r="F91" s="8">
        <v>43125</v>
      </c>
      <c r="G91" s="60" t="s">
        <v>4</v>
      </c>
      <c r="H91" s="175">
        <v>1.0752999999999999</v>
      </c>
      <c r="I91" s="175"/>
      <c r="J91" s="60">
        <v>33.1</v>
      </c>
      <c r="K91" s="178">
        <f t="shared" si="3"/>
        <v>149916.20608721627</v>
      </c>
      <c r="L91" s="179"/>
      <c r="M91" s="6">
        <f>IF(J91="","",(K91/J91)/LOOKUP(RIGHT($D$2,3),定数!$A$6:$A$13,定数!$B$6:$B$13))</f>
        <v>37.743254301917482</v>
      </c>
      <c r="N91" s="76">
        <v>2017</v>
      </c>
      <c r="O91" s="8">
        <v>43126</v>
      </c>
      <c r="P91" s="175">
        <v>1.07199</v>
      </c>
      <c r="Q91" s="175"/>
      <c r="R91" s="176">
        <f>IF(P91="","",T91*M91*LOOKUP(RIGHT($D$2,3),定数!$A$6:$A$13,定数!$B$6:$B$13))</f>
        <v>-149916.20608721281</v>
      </c>
      <c r="S91" s="176"/>
      <c r="T91" s="177">
        <f t="shared" si="4"/>
        <v>-33.099999999999241</v>
      </c>
      <c r="U91" s="17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row>
    <row r="92" spans="2:60" x14ac:dyDescent="0.2">
      <c r="B92" s="60">
        <v>84</v>
      </c>
      <c r="C92" s="174">
        <f t="shared" si="5"/>
        <v>4847290.6634866633</v>
      </c>
      <c r="D92" s="174"/>
      <c r="E92" s="76">
        <v>2017</v>
      </c>
      <c r="F92" s="8">
        <v>43141</v>
      </c>
      <c r="G92" s="60" t="s">
        <v>3</v>
      </c>
      <c r="H92" s="175">
        <v>1.0640099999999999</v>
      </c>
      <c r="I92" s="175"/>
      <c r="J92" s="60">
        <v>69.2</v>
      </c>
      <c r="K92" s="178">
        <f t="shared" si="3"/>
        <v>145418.71990459989</v>
      </c>
      <c r="L92" s="179"/>
      <c r="M92" s="6">
        <f>IF(J92="","",(K92/J92)/LOOKUP(RIGHT($D$2,3),定数!$A$6:$A$13,定数!$B$6:$B$13))</f>
        <v>17.511888235139676</v>
      </c>
      <c r="N92" s="76">
        <v>2017</v>
      </c>
      <c r="O92" s="8">
        <v>43147</v>
      </c>
      <c r="P92" s="175">
        <v>1.06332</v>
      </c>
      <c r="Q92" s="175"/>
      <c r="R92" s="176">
        <f>IF(P92="","",T92*M92*LOOKUP(RIGHT($D$2,3),定数!$A$6:$A$13,定数!$B$6:$B$13))</f>
        <v>14499.843458692654</v>
      </c>
      <c r="S92" s="176"/>
      <c r="T92" s="177">
        <f t="shared" si="4"/>
        <v>6.8999999999985739</v>
      </c>
      <c r="U92" s="177"/>
      <c r="V92" s="67"/>
      <c r="W92" s="67"/>
      <c r="X92" s="69"/>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row>
    <row r="93" spans="2:60" x14ac:dyDescent="0.2">
      <c r="B93" s="60">
        <v>85</v>
      </c>
      <c r="C93" s="174">
        <f t="shared" si="5"/>
        <v>4861790.5069453558</v>
      </c>
      <c r="D93" s="174"/>
      <c r="E93" s="76">
        <v>2017</v>
      </c>
      <c r="F93" s="8">
        <v>43158</v>
      </c>
      <c r="G93" s="60" t="s">
        <v>4</v>
      </c>
      <c r="H93" s="175">
        <v>1.0617700000000001</v>
      </c>
      <c r="I93" s="175"/>
      <c r="J93" s="60">
        <v>56.5</v>
      </c>
      <c r="K93" s="178">
        <f t="shared" si="3"/>
        <v>145853.71520836066</v>
      </c>
      <c r="L93" s="179"/>
      <c r="M93" s="6">
        <f>IF(J93="","",(K93/J93)/LOOKUP(RIGHT($D$2,3),定数!$A$6:$A$13,定数!$B$6:$B$13))</f>
        <v>21.512347375864405</v>
      </c>
      <c r="N93" s="76">
        <v>2017</v>
      </c>
      <c r="O93" s="8">
        <v>43159</v>
      </c>
      <c r="P93" s="175">
        <v>1.0561199999999999</v>
      </c>
      <c r="Q93" s="175"/>
      <c r="R93" s="176">
        <f>IF(P93="","",T93*M93*LOOKUP(RIGHT($D$2,3),定数!$A$6:$A$13,定数!$B$6:$B$13))</f>
        <v>-145853.71520836468</v>
      </c>
      <c r="S93" s="176"/>
      <c r="T93" s="177">
        <f t="shared" si="4"/>
        <v>-56.500000000001549</v>
      </c>
      <c r="U93" s="17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row>
    <row r="94" spans="2:60" x14ac:dyDescent="0.2">
      <c r="B94" s="60">
        <v>86</v>
      </c>
      <c r="C94" s="174">
        <f t="shared" si="5"/>
        <v>4715936.7917369911</v>
      </c>
      <c r="D94" s="174"/>
      <c r="E94" s="76">
        <v>2017</v>
      </c>
      <c r="F94" s="8">
        <v>43185</v>
      </c>
      <c r="G94" s="60" t="s">
        <v>4</v>
      </c>
      <c r="H94" s="175">
        <v>1.08246</v>
      </c>
      <c r="I94" s="175"/>
      <c r="J94" s="60">
        <v>34.5</v>
      </c>
      <c r="K94" s="178">
        <f t="shared" si="3"/>
        <v>141478.10375210972</v>
      </c>
      <c r="L94" s="179"/>
      <c r="M94" s="6">
        <f>IF(J94="","",(K94/J94)/LOOKUP(RIGHT($D$2,3),定数!$A$6:$A$13,定数!$B$6:$B$13))</f>
        <v>34.173455012586892</v>
      </c>
      <c r="N94" s="76">
        <v>2017</v>
      </c>
      <c r="O94" s="8">
        <v>43188</v>
      </c>
      <c r="P94" s="175">
        <v>1.07901</v>
      </c>
      <c r="Q94" s="175"/>
      <c r="R94" s="176">
        <f>IF(P94="","",T94*M94*LOOKUP(RIGHT($D$2,3),定数!$A$6:$A$13,定数!$B$6:$B$13))</f>
        <v>-141478.10375210783</v>
      </c>
      <c r="S94" s="176"/>
      <c r="T94" s="177">
        <f t="shared" si="4"/>
        <v>-34.499999999999531</v>
      </c>
      <c r="U94" s="17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row>
    <row r="95" spans="2:60" x14ac:dyDescent="0.2">
      <c r="B95" s="60">
        <v>87</v>
      </c>
      <c r="C95" s="174">
        <f t="shared" si="5"/>
        <v>4574458.6879848838</v>
      </c>
      <c r="D95" s="174"/>
      <c r="E95" s="76">
        <v>2017</v>
      </c>
      <c r="F95" s="8">
        <v>43193</v>
      </c>
      <c r="G95" s="60" t="s">
        <v>3</v>
      </c>
      <c r="H95" s="175">
        <v>1.06494</v>
      </c>
      <c r="I95" s="175"/>
      <c r="J95" s="60">
        <v>30.1</v>
      </c>
      <c r="K95" s="178">
        <f t="shared" si="3"/>
        <v>137233.7606395465</v>
      </c>
      <c r="L95" s="179"/>
      <c r="M95" s="6">
        <f>IF(J95="","",(K95/J95)/LOOKUP(RIGHT($D$2,3),定数!$A$6:$A$13,定数!$B$6:$B$13))</f>
        <v>37.993842923462481</v>
      </c>
      <c r="N95" s="76">
        <v>2017</v>
      </c>
      <c r="O95" s="8">
        <v>43194</v>
      </c>
      <c r="P95" s="175">
        <v>1.06795</v>
      </c>
      <c r="Q95" s="175"/>
      <c r="R95" s="176">
        <f>IF(P95="","",T95*M95*LOOKUP(RIGHT($D$2,3),定数!$A$6:$A$13,定数!$B$6:$B$13))</f>
        <v>-137233.76063954452</v>
      </c>
      <c r="S95" s="176"/>
      <c r="T95" s="177">
        <f t="shared" si="4"/>
        <v>-30.099999999999572</v>
      </c>
      <c r="U95" s="17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row>
    <row r="96" spans="2:60" x14ac:dyDescent="0.2">
      <c r="B96" s="60">
        <v>88</v>
      </c>
      <c r="C96" s="174">
        <f t="shared" si="5"/>
        <v>4437224.9273453392</v>
      </c>
      <c r="D96" s="174"/>
      <c r="E96" s="76">
        <v>2017</v>
      </c>
      <c r="F96" s="8">
        <v>43197</v>
      </c>
      <c r="G96" s="60" t="s">
        <v>3</v>
      </c>
      <c r="H96" s="175">
        <v>1.0609900000000001</v>
      </c>
      <c r="I96" s="175"/>
      <c r="J96" s="60">
        <v>56.6</v>
      </c>
      <c r="K96" s="178">
        <f t="shared" si="3"/>
        <v>133116.74782036018</v>
      </c>
      <c r="L96" s="179"/>
      <c r="M96" s="6">
        <f>IF(J96="","",(K96/J96)/LOOKUP(RIGHT($D$2,3),定数!$A$6:$A$13,定数!$B$6:$B$13))</f>
        <v>19.59905003244408</v>
      </c>
      <c r="N96" s="76">
        <v>2017</v>
      </c>
      <c r="O96" s="8">
        <v>43202</v>
      </c>
      <c r="P96" s="175">
        <v>1.0666500000000001</v>
      </c>
      <c r="Q96" s="175"/>
      <c r="R96" s="176">
        <f>IF(P96="","",T96*M96*LOOKUP(RIGHT($D$2,3),定数!$A$6:$A$13,定数!$B$6:$B$13))</f>
        <v>-133116.74782036015</v>
      </c>
      <c r="S96" s="176"/>
      <c r="T96" s="177">
        <f t="shared" si="4"/>
        <v>-56.59999999999998</v>
      </c>
      <c r="U96" s="17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row>
    <row r="97" spans="2:60" x14ac:dyDescent="0.2">
      <c r="B97" s="60">
        <v>89</v>
      </c>
      <c r="C97" s="174">
        <f t="shared" si="5"/>
        <v>4304108.1795249786</v>
      </c>
      <c r="D97" s="174"/>
      <c r="E97" s="76">
        <v>2017</v>
      </c>
      <c r="F97" s="8">
        <v>43223</v>
      </c>
      <c r="G97" s="60" t="s">
        <v>3</v>
      </c>
      <c r="H97" s="175">
        <v>1.0892500000000001</v>
      </c>
      <c r="I97" s="175"/>
      <c r="J97" s="60">
        <v>34.299999999999997</v>
      </c>
      <c r="K97" s="178">
        <f t="shared" si="3"/>
        <v>129123.24538574935</v>
      </c>
      <c r="L97" s="179"/>
      <c r="M97" s="6">
        <f>IF(J97="","",(K97/J97)/LOOKUP(RIGHT($D$2,3),定数!$A$6:$A$13,定数!$B$6:$B$13))</f>
        <v>31.371050871173317</v>
      </c>
      <c r="N97" s="76">
        <v>2017</v>
      </c>
      <c r="O97" s="8">
        <v>43224</v>
      </c>
      <c r="P97" s="175">
        <v>1.0926800000000001</v>
      </c>
      <c r="Q97" s="175"/>
      <c r="R97" s="176">
        <f>IF(P97="","",T97*M97*LOOKUP(RIGHT($D$2,3),定数!$A$6:$A$13,定数!$B$6:$B$13))</f>
        <v>-129123.24538575101</v>
      </c>
      <c r="S97" s="176"/>
      <c r="T97" s="177">
        <f t="shared" si="4"/>
        <v>-34.300000000000438</v>
      </c>
      <c r="U97" s="17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row>
    <row r="98" spans="2:60" x14ac:dyDescent="0.2">
      <c r="B98" s="60">
        <v>90</v>
      </c>
      <c r="C98" s="174">
        <f t="shared" si="5"/>
        <v>4174984.9341392275</v>
      </c>
      <c r="D98" s="174"/>
      <c r="E98" s="76">
        <v>2017</v>
      </c>
      <c r="F98" s="8">
        <v>43279</v>
      </c>
      <c r="G98" s="60" t="s">
        <v>4</v>
      </c>
      <c r="H98" s="175">
        <v>1.1390199999999999</v>
      </c>
      <c r="I98" s="175"/>
      <c r="J98" s="60">
        <v>99.1</v>
      </c>
      <c r="K98" s="178">
        <f t="shared" si="3"/>
        <v>125249.54802417682</v>
      </c>
      <c r="L98" s="179"/>
      <c r="M98" s="6">
        <f>IF(J98="","",(K98/J98)/LOOKUP(RIGHT($D$2,3),定数!$A$6:$A$13,定数!$B$6:$B$13))</f>
        <v>10.532252608827518</v>
      </c>
      <c r="N98" s="76">
        <v>2017</v>
      </c>
      <c r="O98" s="8">
        <v>43294</v>
      </c>
      <c r="P98" s="175">
        <v>1.1382399999999999</v>
      </c>
      <c r="Q98" s="175"/>
      <c r="R98" s="176">
        <f>IF(P98="","",T98*M98*LOOKUP(RIGHT($D$2,3),定数!$A$6:$A$13,定数!$B$6:$B$13))</f>
        <v>-9858.1884418625941</v>
      </c>
      <c r="S98" s="176"/>
      <c r="T98" s="177">
        <f t="shared" si="4"/>
        <v>-7.8000000000000291</v>
      </c>
      <c r="U98" s="17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row>
    <row r="99" spans="2:60" x14ac:dyDescent="0.2">
      <c r="B99" s="60">
        <v>91</v>
      </c>
      <c r="C99" s="174">
        <f t="shared" si="5"/>
        <v>4165126.7456973647</v>
      </c>
      <c r="D99" s="174"/>
      <c r="E99" s="76">
        <v>2017</v>
      </c>
      <c r="F99" s="8">
        <v>43298</v>
      </c>
      <c r="G99" s="60" t="s">
        <v>4</v>
      </c>
      <c r="H99" s="175">
        <v>1.1489199999999999</v>
      </c>
      <c r="I99" s="175"/>
      <c r="J99" s="60">
        <v>54.8</v>
      </c>
      <c r="K99" s="178">
        <f t="shared" si="3"/>
        <v>124953.80237092094</v>
      </c>
      <c r="L99" s="179"/>
      <c r="M99" s="6">
        <f>IF(J99="","",(K99/J99)/LOOKUP(RIGHT($D$2,3),定数!$A$6:$A$13,定数!$B$6:$B$13))</f>
        <v>19.001490628181408</v>
      </c>
      <c r="N99" s="76">
        <v>2017</v>
      </c>
      <c r="O99" s="8">
        <v>43316</v>
      </c>
      <c r="P99" s="175">
        <v>1.1791199999999999</v>
      </c>
      <c r="Q99" s="175"/>
      <c r="R99" s="176">
        <f>IF(P99="","",T99*M99*LOOKUP(RIGHT($D$2,3),定数!$A$6:$A$13,定数!$B$6:$B$13))</f>
        <v>688614.0203652943</v>
      </c>
      <c r="S99" s="176"/>
      <c r="T99" s="177">
        <f t="shared" si="4"/>
        <v>302.00000000000006</v>
      </c>
      <c r="U99" s="17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row>
    <row r="100" spans="2:60" x14ac:dyDescent="0.2">
      <c r="B100" s="60">
        <v>92</v>
      </c>
      <c r="C100" s="174">
        <f t="shared" si="5"/>
        <v>4853740.7660626592</v>
      </c>
      <c r="D100" s="174"/>
      <c r="E100" s="76">
        <v>2017</v>
      </c>
      <c r="F100" s="8">
        <v>43388</v>
      </c>
      <c r="G100" s="60" t="s">
        <v>3</v>
      </c>
      <c r="H100" s="175">
        <v>1.1805099999999999</v>
      </c>
      <c r="I100" s="175"/>
      <c r="J100" s="60">
        <v>69.900000000000006</v>
      </c>
      <c r="K100" s="178">
        <f t="shared" si="3"/>
        <v>145612.22298187978</v>
      </c>
      <c r="L100" s="179"/>
      <c r="M100" s="6">
        <f>IF(J100="","",(K100/J100)/LOOKUP(RIGHT($D$2,3),定数!$A$6:$A$13,定数!$B$6:$B$13))</f>
        <v>17.359587861454433</v>
      </c>
      <c r="N100" s="76">
        <v>2017</v>
      </c>
      <c r="O100" s="8">
        <v>43392</v>
      </c>
      <c r="P100" s="175">
        <v>1.1875</v>
      </c>
      <c r="Q100" s="175"/>
      <c r="R100" s="176">
        <f>IF(P100="","",T100*M100*LOOKUP(RIGHT($D$2,3),定数!$A$6:$A$13,定数!$B$6:$B$13))</f>
        <v>-145612.22298188086</v>
      </c>
      <c r="S100" s="176"/>
      <c r="T100" s="177">
        <f t="shared" si="4"/>
        <v>-69.900000000000517</v>
      </c>
      <c r="U100" s="17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row>
    <row r="101" spans="2:60" x14ac:dyDescent="0.2">
      <c r="B101" s="60">
        <v>93</v>
      </c>
      <c r="C101" s="174">
        <f t="shared" si="5"/>
        <v>4708128.5430807788</v>
      </c>
      <c r="D101" s="174"/>
      <c r="E101" s="76">
        <v>2017</v>
      </c>
      <c r="F101" s="8">
        <v>43392</v>
      </c>
      <c r="G101" s="60" t="s">
        <v>4</v>
      </c>
      <c r="H101" s="175">
        <v>1.1836599999999999</v>
      </c>
      <c r="I101" s="175"/>
      <c r="J101" s="60">
        <v>68.599999999999994</v>
      </c>
      <c r="K101" s="178">
        <f t="shared" si="3"/>
        <v>141243.85629242336</v>
      </c>
      <c r="L101" s="179"/>
      <c r="M101" s="6">
        <f>IF(J101="","",(K101/J101)/LOOKUP(RIGHT($D$2,3),定数!$A$6:$A$13,定数!$B$6:$B$13))</f>
        <v>17.157902853792926</v>
      </c>
      <c r="N101" s="76">
        <v>2017</v>
      </c>
      <c r="O101" s="8">
        <v>43393</v>
      </c>
      <c r="P101" s="175">
        <v>1.1768000000000001</v>
      </c>
      <c r="Q101" s="175"/>
      <c r="R101" s="176">
        <f>IF(P101="","",T101*M101*LOOKUP(RIGHT($D$2,3),定数!$A$6:$A$13,定数!$B$6:$B$13))</f>
        <v>-141243.85629242059</v>
      </c>
      <c r="S101" s="176"/>
      <c r="T101" s="177">
        <f t="shared" si="4"/>
        <v>-68.599999999998658</v>
      </c>
      <c r="U101" s="17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row>
    <row r="102" spans="2:60" x14ac:dyDescent="0.2">
      <c r="B102" s="60">
        <v>94</v>
      </c>
      <c r="C102" s="174">
        <f t="shared" si="5"/>
        <v>4566884.6867883578</v>
      </c>
      <c r="D102" s="174"/>
      <c r="E102" s="76">
        <v>2017</v>
      </c>
      <c r="F102" s="8">
        <v>43428</v>
      </c>
      <c r="G102" s="60" t="s">
        <v>4</v>
      </c>
      <c r="H102" s="175">
        <v>1.1859</v>
      </c>
      <c r="I102" s="175"/>
      <c r="J102" s="60">
        <v>22.3</v>
      </c>
      <c r="K102" s="178">
        <f t="shared" si="3"/>
        <v>137006.54060365073</v>
      </c>
      <c r="L102" s="179"/>
      <c r="M102" s="6">
        <f>IF(J102="","",(K102/J102)/LOOKUP(RIGHT($D$2,3),定数!$A$6:$A$13,定数!$B$6:$B$13))</f>
        <v>51.19825882049728</v>
      </c>
      <c r="N102" s="76">
        <v>2017</v>
      </c>
      <c r="O102" s="8">
        <v>43432</v>
      </c>
      <c r="P102" s="175">
        <v>1.18746</v>
      </c>
      <c r="Q102" s="175"/>
      <c r="R102" s="176">
        <f>IF(P102="","",T102*M102*LOOKUP(RIGHT($D$2,3),定数!$A$6:$A$13,定数!$B$6:$B$13))</f>
        <v>95843.140511971258</v>
      </c>
      <c r="S102" s="176"/>
      <c r="T102" s="177">
        <f t="shared" si="4"/>
        <v>15.600000000000058</v>
      </c>
      <c r="U102" s="17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row>
    <row r="103" spans="2:60" x14ac:dyDescent="0.2">
      <c r="B103" s="60">
        <v>95</v>
      </c>
      <c r="C103" s="174">
        <f t="shared" si="5"/>
        <v>4662727.8273003288</v>
      </c>
      <c r="D103" s="174"/>
      <c r="E103" s="60">
        <v>2018</v>
      </c>
      <c r="F103" s="8">
        <v>43108</v>
      </c>
      <c r="G103" s="60" t="s">
        <v>3</v>
      </c>
      <c r="H103" s="175">
        <v>1.2000900000000001</v>
      </c>
      <c r="I103" s="175"/>
      <c r="J103" s="60">
        <v>51.5</v>
      </c>
      <c r="K103" s="178">
        <f t="shared" si="3"/>
        <v>139881.83481900985</v>
      </c>
      <c r="L103" s="179"/>
      <c r="M103" s="6">
        <f>IF(J103="","",(K103/J103)/LOOKUP(RIGHT($D$2,3),定数!$A$6:$A$13,定数!$B$6:$B$13))</f>
        <v>22.63460110339965</v>
      </c>
      <c r="N103" s="60">
        <v>2018</v>
      </c>
      <c r="O103" s="8">
        <v>43110</v>
      </c>
      <c r="P103" s="175">
        <v>1.19757</v>
      </c>
      <c r="Q103" s="175"/>
      <c r="R103" s="176">
        <f>IF(P103="","",T103*M103*LOOKUP(RIGHT($D$2,3),定数!$A$6:$A$13,定数!$B$6:$B$13))</f>
        <v>68447.033736682657</v>
      </c>
      <c r="S103" s="176"/>
      <c r="T103" s="177">
        <f t="shared" si="4"/>
        <v>25.200000000000777</v>
      </c>
      <c r="U103" s="17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row>
    <row r="104" spans="2:60" x14ac:dyDescent="0.2">
      <c r="B104" s="60">
        <v>96</v>
      </c>
      <c r="C104" s="174">
        <f t="shared" si="5"/>
        <v>4731174.8610370113</v>
      </c>
      <c r="D104" s="174"/>
      <c r="E104" s="76">
        <v>2018</v>
      </c>
      <c r="F104" s="8">
        <v>43116</v>
      </c>
      <c r="G104" s="60" t="s">
        <v>4</v>
      </c>
      <c r="H104" s="175">
        <v>1.22939</v>
      </c>
      <c r="I104" s="175"/>
      <c r="J104" s="60">
        <v>39.799999999999997</v>
      </c>
      <c r="K104" s="178">
        <f t="shared" si="3"/>
        <v>141935.24583111034</v>
      </c>
      <c r="L104" s="179"/>
      <c r="M104" s="6">
        <f>IF(J104="","",(K104/J104)/LOOKUP(RIGHT($D$2,3),定数!$A$6:$A$13,定数!$B$6:$B$13))</f>
        <v>29.718435056765149</v>
      </c>
      <c r="N104" s="76">
        <v>2018</v>
      </c>
      <c r="O104" s="8">
        <v>43117</v>
      </c>
      <c r="P104" s="175">
        <v>1.2254100000000001</v>
      </c>
      <c r="Q104" s="175"/>
      <c r="R104" s="176">
        <f>IF(P104="","",T104*M104*LOOKUP(RIGHT($D$2,3),定数!$A$6:$A$13,定数!$B$6:$B$13))</f>
        <v>-141935.2458311058</v>
      </c>
      <c r="S104" s="176"/>
      <c r="T104" s="177">
        <f t="shared" si="4"/>
        <v>-39.799999999998725</v>
      </c>
      <c r="U104" s="17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row>
    <row r="105" spans="2:60" x14ac:dyDescent="0.2">
      <c r="B105" s="60">
        <v>97</v>
      </c>
      <c r="C105" s="174">
        <f t="shared" si="5"/>
        <v>4589239.6152059054</v>
      </c>
      <c r="D105" s="174"/>
      <c r="E105" s="76">
        <v>2018</v>
      </c>
      <c r="F105" s="8">
        <v>43124</v>
      </c>
      <c r="G105" s="60" t="s">
        <v>4</v>
      </c>
      <c r="H105" s="175">
        <v>1.2323200000000001</v>
      </c>
      <c r="I105" s="175"/>
      <c r="J105" s="60">
        <v>99.2</v>
      </c>
      <c r="K105" s="178">
        <f t="shared" si="3"/>
        <v>137677.18845617716</v>
      </c>
      <c r="L105" s="179"/>
      <c r="M105" s="6">
        <f>IF(J105="","",(K105/J105)/LOOKUP(RIGHT($D$2,3),定数!$A$6:$A$13,定数!$B$6:$B$13))</f>
        <v>11.565624030256819</v>
      </c>
      <c r="N105" s="76">
        <v>2018</v>
      </c>
      <c r="O105" s="8">
        <v>43129</v>
      </c>
      <c r="P105" s="175">
        <v>1.23637</v>
      </c>
      <c r="Q105" s="175"/>
      <c r="R105" s="176">
        <f>IF(P105="","",T105*M105*LOOKUP(RIGHT($D$2,3),定数!$A$6:$A$13,定数!$B$6:$B$13))</f>
        <v>56208.932787046571</v>
      </c>
      <c r="S105" s="176"/>
      <c r="T105" s="177">
        <f t="shared" si="4"/>
        <v>40.49999999999887</v>
      </c>
      <c r="U105" s="17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row>
    <row r="106" spans="2:60" x14ac:dyDescent="0.2">
      <c r="B106" s="60">
        <v>98</v>
      </c>
      <c r="C106" s="174">
        <f t="shared" si="5"/>
        <v>4645448.5479929522</v>
      </c>
      <c r="D106" s="174"/>
      <c r="E106" s="76">
        <v>2018</v>
      </c>
      <c r="F106" s="8">
        <v>43137</v>
      </c>
      <c r="G106" s="60" t="s">
        <v>3</v>
      </c>
      <c r="H106" s="175">
        <v>1.2334700000000001</v>
      </c>
      <c r="I106" s="175"/>
      <c r="J106" s="60">
        <v>156.1</v>
      </c>
      <c r="K106" s="178">
        <f t="shared" si="3"/>
        <v>139363.45643978857</v>
      </c>
      <c r="L106" s="179"/>
      <c r="M106" s="6">
        <f>IF(J106="","",(K106/J106)/LOOKUP(RIGHT($D$2,3),定数!$A$6:$A$13,定数!$B$6:$B$13))</f>
        <v>7.4398599423333645</v>
      </c>
      <c r="N106" s="76">
        <v>2018</v>
      </c>
      <c r="O106" s="8">
        <v>43145</v>
      </c>
      <c r="P106" s="175">
        <v>1.24061</v>
      </c>
      <c r="Q106" s="175"/>
      <c r="R106" s="176">
        <f>IF(P106="","",T106*M106*LOOKUP(RIGHT($D$2,3),定数!$A$6:$A$13,定数!$B$6:$B$13))</f>
        <v>-63744.719985911586</v>
      </c>
      <c r="S106" s="176"/>
      <c r="T106" s="177">
        <f t="shared" si="4"/>
        <v>-71.399999999999238</v>
      </c>
      <c r="U106" s="17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row>
    <row r="107" spans="2:60" x14ac:dyDescent="0.2">
      <c r="B107" s="60">
        <v>99</v>
      </c>
      <c r="C107" s="174">
        <f t="shared" si="5"/>
        <v>4581703.8280070405</v>
      </c>
      <c r="D107" s="174"/>
      <c r="E107" s="76">
        <v>2018</v>
      </c>
      <c r="F107" s="8">
        <v>43209</v>
      </c>
      <c r="G107" s="60" t="s">
        <v>3</v>
      </c>
      <c r="H107" s="175">
        <v>1.2299100000000001</v>
      </c>
      <c r="I107" s="175"/>
      <c r="J107" s="60">
        <v>86.4</v>
      </c>
      <c r="K107" s="178">
        <f t="shared" si="3"/>
        <v>137451.1148402112</v>
      </c>
      <c r="L107" s="179"/>
      <c r="M107" s="6">
        <f>IF(J107="","",(K107/J107)/LOOKUP(RIGHT($D$2,3),定数!$A$6:$A$13,定数!$B$6:$B$13))</f>
        <v>13.257244872705554</v>
      </c>
      <c r="N107" s="76">
        <v>2018</v>
      </c>
      <c r="O107" s="8">
        <v>43230</v>
      </c>
      <c r="P107" s="175">
        <v>1.1938800000000001</v>
      </c>
      <c r="Q107" s="175"/>
      <c r="R107" s="176">
        <f>IF(P107="","",T107*M107*LOOKUP(RIGHT($D$2,3),定数!$A$6:$A$13,定数!$B$6:$B$13))</f>
        <v>573190.23931629746</v>
      </c>
      <c r="S107" s="176"/>
      <c r="T107" s="177">
        <f t="shared" si="4"/>
        <v>360.30000000000007</v>
      </c>
      <c r="U107" s="17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row>
    <row r="108" spans="2:60" x14ac:dyDescent="0.2">
      <c r="B108" s="60">
        <v>100</v>
      </c>
      <c r="C108" s="174">
        <f t="shared" si="5"/>
        <v>5154894.0673233382</v>
      </c>
      <c r="D108" s="174"/>
      <c r="E108" s="76">
        <v>2018</v>
      </c>
      <c r="F108" s="8">
        <v>43245</v>
      </c>
      <c r="G108" s="60" t="s">
        <v>3</v>
      </c>
      <c r="H108" s="175">
        <v>1.16757</v>
      </c>
      <c r="I108" s="175"/>
      <c r="J108" s="60">
        <v>57.9</v>
      </c>
      <c r="K108" s="178">
        <f t="shared" si="3"/>
        <v>154646.82201970014</v>
      </c>
      <c r="L108" s="179"/>
      <c r="M108" s="6">
        <f>IF(J108="","",(K108/J108)/LOOKUP(RIGHT($D$2,3),定数!$A$6:$A$13,定数!$B$6:$B$13))</f>
        <v>22.257746404677626</v>
      </c>
      <c r="N108" s="76">
        <v>2018</v>
      </c>
      <c r="O108" s="8">
        <v>43250</v>
      </c>
      <c r="P108" s="175">
        <v>1.1639699999999999</v>
      </c>
      <c r="Q108" s="175"/>
      <c r="R108" s="176">
        <f>IF(P108="","",T108*M108*LOOKUP(RIGHT($D$2,3),定数!$A$6:$A$13,定数!$B$6:$B$13))</f>
        <v>96153.464468208607</v>
      </c>
      <c r="S108" s="176"/>
      <c r="T108" s="177">
        <f t="shared" si="4"/>
        <v>36.000000000000476</v>
      </c>
      <c r="U108" s="17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row>
    <row r="109" spans="2:60" x14ac:dyDescent="0.2">
      <c r="B109" s="60">
        <v>101</v>
      </c>
      <c r="C109" s="174">
        <f>IF(R108="","",C108+R108)</f>
        <v>5251047.5317915473</v>
      </c>
      <c r="D109" s="174"/>
      <c r="E109" s="60"/>
      <c r="F109" s="8"/>
      <c r="G109" s="60"/>
      <c r="H109" s="175"/>
      <c r="I109" s="175"/>
      <c r="J109" s="60"/>
      <c r="K109" s="178" t="str">
        <f t="shared" si="3"/>
        <v/>
      </c>
      <c r="L109" s="179"/>
      <c r="M109" s="6" t="str">
        <f>IF(J109="","",(K109/J109)/LOOKUP(RIGHT($D$2,3),定数!$A$6:$A$13,定数!$B$6:$B$13))</f>
        <v/>
      </c>
      <c r="N109" s="76">
        <v>2018</v>
      </c>
      <c r="O109" s="8"/>
      <c r="P109" s="175"/>
      <c r="Q109" s="175"/>
      <c r="R109" s="176" t="str">
        <f>IF(P109="","",T109*M109*LOOKUP(RIGHT($D$2,3),定数!$A$6:$A$13,定数!$B$6:$B$13))</f>
        <v/>
      </c>
      <c r="S109" s="176"/>
      <c r="T109" s="177" t="str">
        <f t="shared" si="4"/>
        <v/>
      </c>
      <c r="U109" s="177"/>
      <c r="V109" s="68"/>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row>
    <row r="110" spans="2:60" x14ac:dyDescent="0.2">
      <c r="B110" s="60">
        <v>102</v>
      </c>
      <c r="C110" s="174" t="str">
        <f t="shared" si="5"/>
        <v/>
      </c>
      <c r="D110" s="174"/>
      <c r="E110" s="60"/>
      <c r="F110" s="8"/>
      <c r="G110" s="60"/>
      <c r="H110" s="175"/>
      <c r="I110" s="175"/>
      <c r="J110" s="60"/>
      <c r="K110" s="178" t="str">
        <f t="shared" si="3"/>
        <v/>
      </c>
      <c r="L110" s="179"/>
      <c r="M110" s="6" t="str">
        <f>IF(J110="","",(K110/J110)/LOOKUP(RIGHT($D$2,3),定数!$A$6:$A$13,定数!$B$6:$B$13))</f>
        <v/>
      </c>
      <c r="N110" s="76">
        <v>2018</v>
      </c>
      <c r="O110" s="8"/>
      <c r="P110" s="175"/>
      <c r="Q110" s="175"/>
      <c r="R110" s="176" t="str">
        <f>IF(P110="","",T110*M110*LOOKUP(RIGHT($D$2,3),定数!$A$6:$A$13,定数!$B$6:$B$13))</f>
        <v/>
      </c>
      <c r="S110" s="176"/>
      <c r="T110" s="177" t="str">
        <f t="shared" si="4"/>
        <v/>
      </c>
      <c r="U110" s="177"/>
      <c r="V110" s="68"/>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row>
    <row r="111" spans="2:60" x14ac:dyDescent="0.2">
      <c r="B111" s="60">
        <v>103</v>
      </c>
      <c r="C111" s="174" t="str">
        <f t="shared" si="5"/>
        <v/>
      </c>
      <c r="D111" s="174"/>
      <c r="E111" s="60"/>
      <c r="F111" s="8"/>
      <c r="G111" s="60"/>
      <c r="H111" s="175"/>
      <c r="I111" s="175"/>
      <c r="J111" s="60"/>
      <c r="K111" s="178" t="str">
        <f t="shared" si="3"/>
        <v/>
      </c>
      <c r="L111" s="179"/>
      <c r="M111" s="6" t="str">
        <f>IF(J111="","",(K111/J111)/LOOKUP(RIGHT($D$2,3),定数!$A$6:$A$13,定数!$B$6:$B$13))</f>
        <v/>
      </c>
      <c r="N111" s="76">
        <v>2018</v>
      </c>
      <c r="O111" s="8"/>
      <c r="P111" s="175"/>
      <c r="Q111" s="175"/>
      <c r="R111" s="176" t="str">
        <f>IF(P111="","",T111*M111*LOOKUP(RIGHT($D$2,3),定数!$A$6:$A$13,定数!$B$6:$B$13))</f>
        <v/>
      </c>
      <c r="S111" s="176"/>
      <c r="T111" s="177" t="str">
        <f t="shared" si="4"/>
        <v/>
      </c>
      <c r="U111" s="177"/>
      <c r="V111" s="68"/>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row>
    <row r="112" spans="2:60" x14ac:dyDescent="0.2">
      <c r="B112" s="60">
        <v>104</v>
      </c>
      <c r="C112" s="174" t="str">
        <f t="shared" si="5"/>
        <v/>
      </c>
      <c r="D112" s="174"/>
      <c r="E112" s="60"/>
      <c r="F112" s="8"/>
      <c r="G112" s="60"/>
      <c r="H112" s="175"/>
      <c r="I112" s="175"/>
      <c r="J112" s="60"/>
      <c r="K112" s="178" t="str">
        <f t="shared" si="3"/>
        <v/>
      </c>
      <c r="L112" s="179"/>
      <c r="M112" s="6" t="str">
        <f>IF(J112="","",(K112/J112)/LOOKUP(RIGHT($D$2,3),定数!$A$6:$A$13,定数!$B$6:$B$13))</f>
        <v/>
      </c>
      <c r="N112" s="76">
        <v>2018</v>
      </c>
      <c r="O112" s="8"/>
      <c r="P112" s="175"/>
      <c r="Q112" s="175"/>
      <c r="R112" s="176" t="str">
        <f>IF(P112="","",T112*M112*LOOKUP(RIGHT($D$2,3),定数!$A$6:$A$13,定数!$B$6:$B$13))</f>
        <v/>
      </c>
      <c r="S112" s="176"/>
      <c r="T112" s="177" t="str">
        <f t="shared" si="4"/>
        <v/>
      </c>
      <c r="U112" s="177"/>
      <c r="V112" s="68"/>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row>
    <row r="113" spans="2:60" x14ac:dyDescent="0.2">
      <c r="B113" s="60">
        <v>105</v>
      </c>
      <c r="C113" s="174" t="str">
        <f t="shared" si="5"/>
        <v/>
      </c>
      <c r="D113" s="174"/>
      <c r="E113" s="60"/>
      <c r="F113" s="8"/>
      <c r="G113" s="60"/>
      <c r="H113" s="175"/>
      <c r="I113" s="175"/>
      <c r="J113" s="60"/>
      <c r="K113" s="178" t="str">
        <f t="shared" si="3"/>
        <v/>
      </c>
      <c r="L113" s="179"/>
      <c r="M113" s="6" t="str">
        <f>IF(J113="","",(K113/J113)/LOOKUP(RIGHT($D$2,3),定数!$A$6:$A$13,定数!$B$6:$B$13))</f>
        <v/>
      </c>
      <c r="N113" s="60"/>
      <c r="O113" s="8"/>
      <c r="P113" s="175"/>
      <c r="Q113" s="175"/>
      <c r="R113" s="176" t="str">
        <f>IF(P113="","",T113*M113*LOOKUP(RIGHT($D$2,3),定数!$A$6:$A$13,定数!$B$6:$B$13))</f>
        <v/>
      </c>
      <c r="S113" s="176"/>
      <c r="T113" s="177" t="str">
        <f t="shared" si="4"/>
        <v/>
      </c>
      <c r="U113" s="177"/>
      <c r="V113" s="68"/>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row>
    <row r="114" spans="2:60" x14ac:dyDescent="0.2">
      <c r="B114" s="60">
        <v>106</v>
      </c>
      <c r="C114" s="174" t="str">
        <f t="shared" si="5"/>
        <v/>
      </c>
      <c r="D114" s="174"/>
      <c r="E114" s="60"/>
      <c r="F114" s="8"/>
      <c r="G114" s="60"/>
      <c r="H114" s="175"/>
      <c r="I114" s="175"/>
      <c r="J114" s="60"/>
      <c r="K114" s="178" t="str">
        <f t="shared" si="3"/>
        <v/>
      </c>
      <c r="L114" s="179"/>
      <c r="M114" s="6" t="str">
        <f>IF(J114="","",(K114/J114)/LOOKUP(RIGHT($D$2,3),定数!$A$6:$A$13,定数!$B$6:$B$13))</f>
        <v/>
      </c>
      <c r="N114" s="60"/>
      <c r="O114" s="8"/>
      <c r="P114" s="175"/>
      <c r="Q114" s="175"/>
      <c r="R114" s="176" t="str">
        <f>IF(P114="","",T114*M114*LOOKUP(RIGHT($D$2,3),定数!$A$6:$A$13,定数!$B$6:$B$13))</f>
        <v/>
      </c>
      <c r="S114" s="176"/>
      <c r="T114" s="177" t="str">
        <f t="shared" si="4"/>
        <v/>
      </c>
      <c r="U114" s="177"/>
      <c r="V114" s="68"/>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row>
    <row r="115" spans="2:60" x14ac:dyDescent="0.2">
      <c r="B115" s="60">
        <v>107</v>
      </c>
      <c r="C115" s="174" t="str">
        <f t="shared" si="5"/>
        <v/>
      </c>
      <c r="D115" s="174"/>
      <c r="E115" s="60"/>
      <c r="F115" s="8"/>
      <c r="G115" s="60"/>
      <c r="H115" s="175"/>
      <c r="I115" s="175"/>
      <c r="J115" s="60"/>
      <c r="K115" s="178" t="str">
        <f t="shared" si="3"/>
        <v/>
      </c>
      <c r="L115" s="179"/>
      <c r="M115" s="6" t="str">
        <f>IF(J115="","",(K115/J115)/LOOKUP(RIGHT($D$2,3),定数!$A$6:$A$13,定数!$B$6:$B$13))</f>
        <v/>
      </c>
      <c r="N115" s="60"/>
      <c r="O115" s="8"/>
      <c r="P115" s="175"/>
      <c r="Q115" s="175"/>
      <c r="R115" s="176" t="str">
        <f>IF(P115="","",T115*M115*LOOKUP(RIGHT($D$2,3),定数!$A$6:$A$13,定数!$B$6:$B$13))</f>
        <v/>
      </c>
      <c r="S115" s="176"/>
      <c r="T115" s="177" t="str">
        <f t="shared" si="4"/>
        <v/>
      </c>
      <c r="U115" s="177"/>
      <c r="V115" s="68"/>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row>
    <row r="116" spans="2:60" x14ac:dyDescent="0.2">
      <c r="B116" s="60">
        <v>108</v>
      </c>
      <c r="C116" s="174" t="str">
        <f t="shared" si="5"/>
        <v/>
      </c>
      <c r="D116" s="174"/>
      <c r="E116" s="60"/>
      <c r="F116" s="8"/>
      <c r="G116" s="60"/>
      <c r="H116" s="175"/>
      <c r="I116" s="175"/>
      <c r="J116" s="60"/>
      <c r="K116" s="178" t="str">
        <f t="shared" si="3"/>
        <v/>
      </c>
      <c r="L116" s="179"/>
      <c r="M116" s="6" t="str">
        <f>IF(J116="","",(K116/J116)/LOOKUP(RIGHT($D$2,3),定数!$A$6:$A$13,定数!$B$6:$B$13))</f>
        <v/>
      </c>
      <c r="N116" s="60"/>
      <c r="O116" s="8"/>
      <c r="P116" s="175"/>
      <c r="Q116" s="175"/>
      <c r="R116" s="176" t="str">
        <f>IF(P116="","",T116*M116*LOOKUP(RIGHT($D$2,3),定数!$A$6:$A$13,定数!$B$6:$B$13))</f>
        <v/>
      </c>
      <c r="S116" s="176"/>
      <c r="T116" s="177" t="str">
        <f t="shared" si="4"/>
        <v/>
      </c>
      <c r="U116" s="177"/>
      <c r="V116" s="68"/>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row>
    <row r="117" spans="2:60" x14ac:dyDescent="0.2">
      <c r="B117" s="67"/>
      <c r="C117" s="67"/>
      <c r="D117" s="67"/>
      <c r="E117" s="67"/>
      <c r="F117" s="67"/>
      <c r="G117" s="67"/>
      <c r="H117" s="67"/>
      <c r="I117" s="67"/>
      <c r="J117" s="67"/>
      <c r="K117" s="67"/>
      <c r="L117" s="67"/>
      <c r="M117" s="67"/>
      <c r="N117" s="67"/>
      <c r="O117" s="67"/>
      <c r="P117" s="67"/>
      <c r="Q117" s="67"/>
      <c r="R117" s="67"/>
      <c r="S117" s="67"/>
      <c r="T117" s="67"/>
      <c r="U117" s="67"/>
      <c r="V117" s="68"/>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row>
    <row r="118" spans="2:60" x14ac:dyDescent="0.2">
      <c r="B118" s="67"/>
      <c r="C118" s="67"/>
      <c r="D118" s="67"/>
      <c r="E118" s="67"/>
      <c r="F118" s="67"/>
      <c r="G118" s="67"/>
      <c r="H118" s="67"/>
      <c r="I118" s="67"/>
      <c r="J118" s="67"/>
      <c r="K118" s="67"/>
      <c r="L118" s="67"/>
      <c r="M118" s="67"/>
      <c r="N118" s="67"/>
      <c r="O118" s="67"/>
      <c r="P118" s="67"/>
      <c r="Q118" s="67"/>
      <c r="R118" s="67"/>
      <c r="S118" s="67"/>
      <c r="T118" s="67"/>
      <c r="U118" s="67"/>
      <c r="V118" s="68"/>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row>
    <row r="119" spans="2:60" x14ac:dyDescent="0.2">
      <c r="B119" s="67"/>
      <c r="C119" s="67"/>
      <c r="D119" s="67"/>
      <c r="E119" s="67"/>
      <c r="F119" s="67"/>
      <c r="G119" s="67"/>
      <c r="H119" s="67"/>
      <c r="I119" s="67"/>
      <c r="J119" s="67"/>
      <c r="K119" s="67"/>
      <c r="L119" s="67"/>
      <c r="M119" s="67"/>
      <c r="N119" s="67"/>
      <c r="O119" s="67"/>
      <c r="P119" s="67"/>
      <c r="Q119" s="67"/>
      <c r="R119" s="67"/>
      <c r="S119" s="67"/>
      <c r="T119" s="67"/>
      <c r="U119" s="67"/>
      <c r="V119" s="68"/>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row>
    <row r="120" spans="2:60" x14ac:dyDescent="0.2">
      <c r="B120" s="67"/>
      <c r="C120" s="67"/>
      <c r="D120" s="67"/>
      <c r="E120" s="67"/>
      <c r="F120" s="67"/>
      <c r="G120" s="67"/>
      <c r="H120" s="67"/>
      <c r="I120" s="67"/>
      <c r="J120" s="67"/>
      <c r="K120" s="67"/>
      <c r="L120" s="67"/>
      <c r="M120" s="67"/>
      <c r="N120" s="67"/>
      <c r="O120" s="67"/>
      <c r="P120" s="67"/>
      <c r="Q120" s="67"/>
      <c r="R120" s="67"/>
      <c r="S120" s="67"/>
      <c r="T120" s="67"/>
      <c r="U120" s="67"/>
      <c r="V120" s="68"/>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row>
    <row r="121" spans="2:60" x14ac:dyDescent="0.2">
      <c r="B121" s="67"/>
      <c r="C121" s="67"/>
      <c r="D121" s="67"/>
      <c r="E121" s="67"/>
      <c r="F121" s="67"/>
      <c r="G121" s="67"/>
      <c r="H121" s="67"/>
      <c r="I121" s="67"/>
      <c r="J121" s="67"/>
      <c r="K121" s="67"/>
      <c r="L121" s="67"/>
      <c r="M121" s="67"/>
      <c r="N121" s="67"/>
      <c r="O121" s="67"/>
      <c r="P121" s="67"/>
      <c r="Q121" s="67"/>
      <c r="R121" s="67"/>
      <c r="S121" s="67"/>
      <c r="T121" s="67"/>
      <c r="U121" s="67"/>
      <c r="V121" s="68"/>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row>
    <row r="122" spans="2:60" x14ac:dyDescent="0.2">
      <c r="B122" s="67"/>
      <c r="C122" s="67"/>
      <c r="D122" s="67"/>
      <c r="E122" s="67"/>
      <c r="F122" s="67"/>
      <c r="G122" s="67"/>
      <c r="H122" s="67"/>
      <c r="I122" s="67"/>
      <c r="J122" s="67"/>
      <c r="K122" s="67"/>
      <c r="L122" s="67"/>
      <c r="M122" s="67"/>
      <c r="N122" s="67"/>
      <c r="O122" s="67"/>
      <c r="P122" s="67"/>
      <c r="Q122" s="67"/>
      <c r="R122" s="67"/>
      <c r="S122" s="67"/>
      <c r="T122" s="67"/>
      <c r="U122" s="67"/>
      <c r="V122" s="68"/>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row>
    <row r="123" spans="2:60" x14ac:dyDescent="0.2">
      <c r="B123" s="67"/>
      <c r="C123" s="67"/>
      <c r="D123" s="67"/>
      <c r="E123" s="67"/>
      <c r="F123" s="67"/>
      <c r="G123" s="67"/>
      <c r="H123" s="67"/>
      <c r="I123" s="67"/>
      <c r="J123" s="67"/>
      <c r="K123" s="67"/>
      <c r="L123" s="67"/>
      <c r="M123" s="67"/>
      <c r="N123" s="67"/>
      <c r="O123" s="67"/>
      <c r="P123" s="67"/>
      <c r="Q123" s="67"/>
      <c r="R123" s="67"/>
      <c r="S123" s="67"/>
      <c r="T123" s="67"/>
      <c r="U123" s="67"/>
      <c r="V123" s="68"/>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row>
    <row r="124" spans="2:60" x14ac:dyDescent="0.2">
      <c r="B124" s="67"/>
      <c r="C124" s="67"/>
      <c r="D124" s="67"/>
      <c r="E124" s="67"/>
      <c r="F124" s="67"/>
      <c r="G124" s="67"/>
      <c r="H124" s="67"/>
      <c r="I124" s="67"/>
      <c r="J124" s="67"/>
      <c r="K124" s="67"/>
      <c r="L124" s="67"/>
      <c r="M124" s="67"/>
      <c r="N124" s="67"/>
      <c r="O124" s="67"/>
      <c r="P124" s="67"/>
      <c r="Q124" s="67"/>
      <c r="R124" s="67"/>
      <c r="S124" s="67"/>
      <c r="T124" s="67"/>
      <c r="U124" s="67"/>
      <c r="V124" s="68"/>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row>
    <row r="125" spans="2:60" x14ac:dyDescent="0.2">
      <c r="B125" s="67"/>
      <c r="C125" s="67"/>
      <c r="D125" s="67"/>
      <c r="E125" s="67"/>
      <c r="F125" s="67"/>
      <c r="G125" s="67"/>
      <c r="H125" s="67"/>
      <c r="I125" s="67"/>
      <c r="J125" s="67"/>
      <c r="K125" s="67"/>
      <c r="L125" s="67"/>
      <c r="M125" s="67"/>
      <c r="N125" s="67"/>
      <c r="O125" s="67"/>
      <c r="P125" s="67"/>
      <c r="Q125" s="67"/>
      <c r="R125" s="67"/>
      <c r="S125" s="67"/>
      <c r="T125" s="67"/>
      <c r="U125" s="67"/>
      <c r="V125" s="68"/>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row>
    <row r="126" spans="2:60" x14ac:dyDescent="0.2">
      <c r="B126" s="67"/>
      <c r="C126" s="67"/>
      <c r="D126" s="67"/>
      <c r="E126" s="67"/>
      <c r="F126" s="67"/>
      <c r="G126" s="67"/>
      <c r="H126" s="67"/>
      <c r="I126" s="67"/>
      <c r="J126" s="67"/>
      <c r="K126" s="67"/>
      <c r="L126" s="67"/>
      <c r="M126" s="67"/>
      <c r="N126" s="67"/>
      <c r="O126" s="67"/>
      <c r="P126" s="67"/>
      <c r="Q126" s="67"/>
      <c r="R126" s="67"/>
      <c r="S126" s="67"/>
      <c r="T126" s="67"/>
      <c r="U126" s="67"/>
      <c r="V126" s="68"/>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row>
    <row r="127" spans="2:60" x14ac:dyDescent="0.2">
      <c r="B127" s="67"/>
      <c r="C127" s="67"/>
      <c r="D127" s="67"/>
      <c r="E127" s="67"/>
      <c r="F127" s="67"/>
      <c r="G127" s="67"/>
      <c r="H127" s="67"/>
      <c r="I127" s="67"/>
      <c r="J127" s="67"/>
      <c r="K127" s="67"/>
      <c r="L127" s="67"/>
      <c r="M127" s="67"/>
      <c r="N127" s="67"/>
      <c r="O127" s="67"/>
      <c r="P127" s="67"/>
      <c r="Q127" s="67"/>
      <c r="R127" s="67"/>
      <c r="S127" s="67"/>
      <c r="T127" s="67"/>
      <c r="U127" s="67"/>
      <c r="V127" s="68"/>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row>
    <row r="128" spans="2:60" x14ac:dyDescent="0.2">
      <c r="B128" s="67"/>
      <c r="C128" s="67"/>
      <c r="D128" s="67"/>
      <c r="E128" s="67"/>
      <c r="F128" s="67"/>
      <c r="G128" s="67"/>
      <c r="H128" s="67"/>
      <c r="I128" s="67"/>
      <c r="J128" s="67"/>
      <c r="K128" s="67"/>
      <c r="L128" s="67"/>
      <c r="M128" s="67"/>
      <c r="N128" s="67"/>
      <c r="O128" s="67"/>
      <c r="P128" s="67"/>
      <c r="Q128" s="67"/>
      <c r="R128" s="67"/>
      <c r="S128" s="67"/>
      <c r="T128" s="67"/>
      <c r="U128" s="67"/>
      <c r="V128" s="68"/>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row>
    <row r="129" spans="2:60" x14ac:dyDescent="0.2">
      <c r="B129" s="67"/>
      <c r="C129" s="67"/>
      <c r="D129" s="67"/>
      <c r="E129" s="67"/>
      <c r="F129" s="67"/>
      <c r="G129" s="67"/>
      <c r="H129" s="67"/>
      <c r="I129" s="67"/>
      <c r="J129" s="67"/>
      <c r="K129" s="67"/>
      <c r="L129" s="67"/>
      <c r="M129" s="67"/>
      <c r="N129" s="67"/>
      <c r="O129" s="67"/>
      <c r="P129" s="67"/>
      <c r="Q129" s="67"/>
      <c r="R129" s="67"/>
      <c r="S129" s="67"/>
      <c r="T129" s="67"/>
      <c r="U129" s="67"/>
      <c r="V129" s="68"/>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row>
    <row r="130" spans="2:60" x14ac:dyDescent="0.2">
      <c r="B130" s="67"/>
      <c r="C130" s="67"/>
      <c r="D130" s="67"/>
      <c r="E130" s="67"/>
      <c r="F130" s="67"/>
      <c r="G130" s="67"/>
      <c r="H130" s="67"/>
      <c r="I130" s="67"/>
      <c r="J130" s="67"/>
      <c r="K130" s="67"/>
      <c r="L130" s="67"/>
      <c r="M130" s="67"/>
      <c r="N130" s="67"/>
      <c r="O130" s="67"/>
      <c r="P130" s="67"/>
      <c r="Q130" s="67"/>
      <c r="R130" s="67"/>
      <c r="S130" s="67"/>
      <c r="T130" s="67"/>
      <c r="U130" s="67"/>
      <c r="V130" s="68"/>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row>
    <row r="131" spans="2:60" x14ac:dyDescent="0.2">
      <c r="B131" s="67"/>
      <c r="C131" s="67"/>
      <c r="D131" s="67"/>
      <c r="E131" s="67"/>
      <c r="F131" s="67"/>
      <c r="G131" s="67"/>
      <c r="H131" s="67"/>
      <c r="I131" s="67"/>
      <c r="J131" s="67"/>
      <c r="K131" s="67"/>
      <c r="L131" s="67"/>
      <c r="M131" s="67"/>
      <c r="N131" s="67"/>
      <c r="O131" s="67"/>
      <c r="P131" s="67"/>
      <c r="Q131" s="67"/>
      <c r="R131" s="67"/>
      <c r="S131" s="67"/>
      <c r="T131" s="67"/>
      <c r="U131" s="67"/>
      <c r="V131" s="68"/>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row>
    <row r="132" spans="2:60" x14ac:dyDescent="0.2">
      <c r="B132" s="67"/>
      <c r="C132" s="67"/>
      <c r="D132" s="67"/>
      <c r="E132" s="67"/>
      <c r="F132" s="67"/>
      <c r="G132" s="67"/>
      <c r="H132" s="67"/>
      <c r="I132" s="67"/>
      <c r="J132" s="67"/>
      <c r="K132" s="67"/>
      <c r="L132" s="67"/>
      <c r="M132" s="67"/>
      <c r="N132" s="67"/>
      <c r="O132" s="67"/>
      <c r="P132" s="67"/>
      <c r="Q132" s="67"/>
      <c r="R132" s="67"/>
      <c r="S132" s="67"/>
      <c r="T132" s="67"/>
      <c r="U132" s="67"/>
      <c r="V132" s="68"/>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row>
    <row r="133" spans="2:60" x14ac:dyDescent="0.2">
      <c r="B133" s="67"/>
      <c r="C133" s="67"/>
      <c r="D133" s="67"/>
      <c r="E133" s="67"/>
      <c r="F133" s="67"/>
      <c r="G133" s="67"/>
      <c r="H133" s="67"/>
      <c r="I133" s="67"/>
      <c r="J133" s="67"/>
      <c r="K133" s="67"/>
      <c r="L133" s="67"/>
      <c r="M133" s="67"/>
      <c r="N133" s="67"/>
      <c r="O133" s="67"/>
      <c r="P133" s="67"/>
      <c r="Q133" s="67"/>
      <c r="R133" s="67"/>
      <c r="S133" s="67"/>
      <c r="T133" s="67"/>
      <c r="U133" s="67"/>
      <c r="V133" s="68"/>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row>
    <row r="134" spans="2:60" x14ac:dyDescent="0.2">
      <c r="B134" s="67"/>
      <c r="C134" s="67"/>
      <c r="D134" s="67"/>
      <c r="E134" s="67"/>
      <c r="F134" s="67"/>
      <c r="G134" s="67"/>
      <c r="H134" s="67"/>
      <c r="I134" s="67"/>
      <c r="J134" s="67"/>
      <c r="K134" s="67"/>
      <c r="L134" s="67"/>
      <c r="M134" s="67"/>
      <c r="N134" s="67"/>
      <c r="O134" s="67"/>
      <c r="P134" s="67"/>
      <c r="Q134" s="67"/>
      <c r="R134" s="67"/>
      <c r="S134" s="67"/>
      <c r="T134" s="67"/>
      <c r="U134" s="67"/>
      <c r="V134" s="68"/>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row>
    <row r="135" spans="2:60" x14ac:dyDescent="0.2">
      <c r="B135" s="67"/>
      <c r="C135" s="67"/>
      <c r="D135" s="67"/>
      <c r="E135" s="67"/>
      <c r="F135" s="67"/>
      <c r="G135" s="67"/>
      <c r="H135" s="67"/>
      <c r="I135" s="67"/>
      <c r="J135" s="67"/>
      <c r="K135" s="67"/>
      <c r="L135" s="67"/>
      <c r="M135" s="67"/>
      <c r="N135" s="67"/>
      <c r="O135" s="67"/>
      <c r="P135" s="67"/>
      <c r="Q135" s="67"/>
      <c r="R135" s="67"/>
      <c r="S135" s="67"/>
      <c r="T135" s="67"/>
      <c r="U135" s="67"/>
      <c r="V135" s="68"/>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row>
    <row r="136" spans="2:60" x14ac:dyDescent="0.2">
      <c r="B136" s="67"/>
      <c r="C136" s="67"/>
      <c r="D136" s="67"/>
      <c r="E136" s="67"/>
      <c r="F136" s="67"/>
      <c r="G136" s="67"/>
      <c r="H136" s="67"/>
      <c r="I136" s="67"/>
      <c r="J136" s="67"/>
      <c r="K136" s="67"/>
      <c r="L136" s="67"/>
      <c r="M136" s="67"/>
      <c r="N136" s="67"/>
      <c r="O136" s="67"/>
      <c r="P136" s="67"/>
      <c r="Q136" s="67"/>
      <c r="R136" s="67"/>
      <c r="S136" s="67"/>
      <c r="T136" s="67"/>
      <c r="U136" s="67"/>
      <c r="V136" s="68"/>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row>
    <row r="137" spans="2:60" x14ac:dyDescent="0.2">
      <c r="B137" s="67"/>
      <c r="C137" s="67"/>
      <c r="D137" s="67"/>
      <c r="E137" s="67"/>
      <c r="F137" s="67"/>
      <c r="G137" s="67"/>
      <c r="H137" s="67"/>
      <c r="I137" s="67"/>
      <c r="J137" s="67"/>
      <c r="K137" s="67"/>
      <c r="L137" s="67"/>
      <c r="M137" s="67"/>
      <c r="N137" s="67"/>
      <c r="O137" s="67"/>
      <c r="P137" s="67"/>
      <c r="Q137" s="67"/>
      <c r="R137" s="67"/>
      <c r="S137" s="67"/>
      <c r="T137" s="67"/>
      <c r="U137" s="67"/>
      <c r="V137" s="68"/>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row>
    <row r="138" spans="2:60" x14ac:dyDescent="0.2">
      <c r="B138" s="67"/>
      <c r="C138" s="67"/>
      <c r="D138" s="67"/>
      <c r="E138" s="67"/>
      <c r="F138" s="67"/>
      <c r="G138" s="67"/>
      <c r="H138" s="67"/>
      <c r="I138" s="67"/>
      <c r="J138" s="67"/>
      <c r="K138" s="67"/>
      <c r="L138" s="67"/>
      <c r="M138" s="67"/>
      <c r="N138" s="67"/>
      <c r="O138" s="67"/>
      <c r="P138" s="67"/>
      <c r="Q138" s="67"/>
      <c r="R138" s="67"/>
      <c r="S138" s="67"/>
      <c r="T138" s="67"/>
      <c r="U138" s="67"/>
      <c r="V138" s="68"/>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row>
    <row r="139" spans="2:60" x14ac:dyDescent="0.2">
      <c r="B139" s="67"/>
      <c r="C139" s="67"/>
      <c r="D139" s="67"/>
      <c r="E139" s="67"/>
      <c r="F139" s="67"/>
      <c r="G139" s="67"/>
      <c r="H139" s="67"/>
      <c r="I139" s="67"/>
      <c r="J139" s="67"/>
      <c r="K139" s="67"/>
      <c r="L139" s="67"/>
      <c r="M139" s="67"/>
      <c r="N139" s="67"/>
      <c r="O139" s="67"/>
      <c r="P139" s="67"/>
      <c r="Q139" s="67"/>
      <c r="R139" s="67"/>
      <c r="S139" s="67"/>
      <c r="T139" s="67"/>
      <c r="U139" s="67"/>
      <c r="V139" s="68"/>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row>
    <row r="140" spans="2:60" x14ac:dyDescent="0.2">
      <c r="B140" s="67"/>
      <c r="C140" s="67"/>
      <c r="D140" s="67"/>
      <c r="E140" s="67"/>
      <c r="F140" s="67"/>
      <c r="G140" s="67"/>
      <c r="H140" s="67"/>
      <c r="I140" s="67"/>
      <c r="J140" s="67"/>
      <c r="K140" s="67"/>
      <c r="L140" s="67"/>
      <c r="M140" s="67"/>
      <c r="N140" s="67"/>
      <c r="O140" s="67"/>
      <c r="P140" s="67"/>
      <c r="Q140" s="67"/>
      <c r="R140" s="67"/>
      <c r="S140" s="67"/>
      <c r="T140" s="67"/>
      <c r="U140" s="67"/>
      <c r="V140" s="68"/>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row>
    <row r="141" spans="2:60" x14ac:dyDescent="0.2">
      <c r="B141" s="67"/>
      <c r="C141" s="67"/>
      <c r="D141" s="67"/>
      <c r="E141" s="67"/>
      <c r="F141" s="67"/>
      <c r="G141" s="67"/>
      <c r="H141" s="67"/>
      <c r="I141" s="67"/>
      <c r="J141" s="67"/>
      <c r="K141" s="67"/>
      <c r="L141" s="67"/>
      <c r="M141" s="67"/>
      <c r="N141" s="67"/>
      <c r="O141" s="67"/>
      <c r="P141" s="67"/>
      <c r="Q141" s="67"/>
      <c r="R141" s="67"/>
      <c r="S141" s="67"/>
      <c r="T141" s="67"/>
      <c r="U141" s="67"/>
      <c r="V141" s="68"/>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row>
    <row r="142" spans="2:60" x14ac:dyDescent="0.2">
      <c r="B142" s="67"/>
      <c r="C142" s="67"/>
      <c r="D142" s="67"/>
      <c r="E142" s="67"/>
      <c r="F142" s="67"/>
      <c r="G142" s="67"/>
      <c r="H142" s="67"/>
      <c r="I142" s="67"/>
      <c r="J142" s="67"/>
      <c r="K142" s="67"/>
      <c r="L142" s="67"/>
      <c r="M142" s="67"/>
      <c r="N142" s="67"/>
      <c r="O142" s="67"/>
      <c r="P142" s="67"/>
      <c r="Q142" s="67"/>
      <c r="R142" s="67"/>
      <c r="S142" s="67"/>
      <c r="T142" s="67"/>
      <c r="U142" s="67"/>
      <c r="V142" s="68"/>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row>
    <row r="143" spans="2:60" x14ac:dyDescent="0.2">
      <c r="B143" s="67"/>
      <c r="C143" s="67"/>
      <c r="D143" s="67"/>
      <c r="E143" s="67"/>
      <c r="F143" s="67"/>
      <c r="G143" s="67"/>
      <c r="H143" s="67"/>
      <c r="I143" s="67"/>
      <c r="J143" s="67"/>
      <c r="K143" s="67"/>
      <c r="L143" s="67"/>
      <c r="M143" s="67"/>
      <c r="N143" s="67"/>
      <c r="O143" s="67"/>
      <c r="P143" s="67"/>
      <c r="Q143" s="67"/>
      <c r="R143" s="67"/>
      <c r="S143" s="67"/>
      <c r="T143" s="67"/>
      <c r="U143" s="67"/>
      <c r="V143" s="68"/>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row>
    <row r="144" spans="2:60" x14ac:dyDescent="0.2">
      <c r="B144" s="67"/>
      <c r="C144" s="67"/>
      <c r="D144" s="67"/>
      <c r="E144" s="67"/>
      <c r="F144" s="67"/>
      <c r="G144" s="67"/>
      <c r="H144" s="67"/>
      <c r="I144" s="67"/>
      <c r="J144" s="67"/>
      <c r="K144" s="67"/>
      <c r="L144" s="67"/>
      <c r="M144" s="67"/>
      <c r="N144" s="67"/>
      <c r="O144" s="67"/>
      <c r="P144" s="67"/>
      <c r="Q144" s="67"/>
      <c r="R144" s="67"/>
      <c r="S144" s="67"/>
      <c r="T144" s="67"/>
      <c r="U144" s="67"/>
      <c r="V144" s="68"/>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row>
    <row r="145" spans="2:60" x14ac:dyDescent="0.2">
      <c r="B145" s="67"/>
      <c r="C145" s="67"/>
      <c r="D145" s="67"/>
      <c r="E145" s="67"/>
      <c r="F145" s="67"/>
      <c r="G145" s="67"/>
      <c r="H145" s="67"/>
      <c r="I145" s="67"/>
      <c r="J145" s="67"/>
      <c r="K145" s="67"/>
      <c r="L145" s="67"/>
      <c r="M145" s="67"/>
      <c r="N145" s="67"/>
      <c r="O145" s="67"/>
      <c r="P145" s="67"/>
      <c r="Q145" s="67"/>
      <c r="R145" s="67"/>
      <c r="S145" s="67"/>
      <c r="T145" s="67"/>
      <c r="U145" s="67"/>
      <c r="V145" s="68"/>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row>
    <row r="146" spans="2:60" x14ac:dyDescent="0.2">
      <c r="B146" s="67"/>
      <c r="C146" s="67"/>
      <c r="D146" s="67"/>
      <c r="E146" s="67"/>
      <c r="F146" s="67"/>
      <c r="G146" s="67"/>
      <c r="H146" s="67"/>
      <c r="I146" s="67"/>
      <c r="J146" s="67"/>
      <c r="K146" s="67"/>
      <c r="L146" s="67"/>
      <c r="M146" s="67"/>
      <c r="N146" s="67"/>
      <c r="O146" s="67"/>
      <c r="P146" s="67"/>
      <c r="Q146" s="67"/>
      <c r="R146" s="67"/>
      <c r="S146" s="67"/>
      <c r="T146" s="67"/>
      <c r="U146" s="67"/>
      <c r="V146" s="68"/>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row>
    <row r="147" spans="2:60" x14ac:dyDescent="0.2">
      <c r="B147" s="67"/>
      <c r="C147" s="67"/>
      <c r="D147" s="67"/>
      <c r="E147" s="67"/>
      <c r="F147" s="67"/>
      <c r="G147" s="67"/>
      <c r="H147" s="67"/>
      <c r="I147" s="67"/>
      <c r="J147" s="67"/>
      <c r="K147" s="67"/>
      <c r="L147" s="67"/>
      <c r="M147" s="67"/>
      <c r="N147" s="67"/>
      <c r="O147" s="67"/>
      <c r="P147" s="67"/>
      <c r="Q147" s="67"/>
      <c r="R147" s="67"/>
      <c r="S147" s="67"/>
      <c r="T147" s="67"/>
      <c r="U147" s="67"/>
      <c r="V147" s="68"/>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row>
    <row r="148" spans="2:60" x14ac:dyDescent="0.2">
      <c r="B148" s="67"/>
      <c r="C148" s="67"/>
      <c r="D148" s="67"/>
      <c r="E148" s="67"/>
      <c r="F148" s="67"/>
      <c r="G148" s="67"/>
      <c r="H148" s="67"/>
      <c r="I148" s="67"/>
      <c r="J148" s="67"/>
      <c r="K148" s="67"/>
      <c r="L148" s="67"/>
      <c r="M148" s="67"/>
      <c r="N148" s="67"/>
      <c r="O148" s="67"/>
      <c r="P148" s="67"/>
      <c r="Q148" s="67"/>
      <c r="R148" s="67"/>
      <c r="S148" s="67"/>
      <c r="T148" s="67"/>
      <c r="U148" s="67"/>
      <c r="V148" s="68"/>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row>
    <row r="149" spans="2:60" x14ac:dyDescent="0.2">
      <c r="B149" s="67"/>
      <c r="C149" s="67"/>
      <c r="D149" s="67"/>
      <c r="E149" s="67"/>
      <c r="F149" s="67"/>
      <c r="G149" s="67"/>
      <c r="H149" s="67"/>
      <c r="I149" s="67"/>
      <c r="J149" s="67"/>
      <c r="K149" s="67"/>
      <c r="L149" s="67"/>
      <c r="M149" s="67"/>
      <c r="N149" s="67"/>
      <c r="O149" s="67"/>
      <c r="P149" s="67"/>
      <c r="Q149" s="67"/>
      <c r="R149" s="67"/>
      <c r="S149" s="67"/>
      <c r="T149" s="67"/>
      <c r="U149" s="67"/>
      <c r="V149" s="68"/>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row>
    <row r="150" spans="2:60" x14ac:dyDescent="0.2">
      <c r="B150" s="67"/>
      <c r="C150" s="67"/>
      <c r="D150" s="67"/>
      <c r="E150" s="67"/>
      <c r="F150" s="67"/>
      <c r="G150" s="67"/>
      <c r="H150" s="67"/>
      <c r="I150" s="67"/>
      <c r="J150" s="67"/>
      <c r="K150" s="67"/>
      <c r="L150" s="67"/>
      <c r="M150" s="67"/>
      <c r="N150" s="67"/>
      <c r="O150" s="67"/>
      <c r="P150" s="67"/>
      <c r="Q150" s="67"/>
      <c r="R150" s="67"/>
      <c r="S150" s="67"/>
      <c r="T150" s="67"/>
      <c r="U150" s="67"/>
      <c r="V150" s="68"/>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row>
    <row r="151" spans="2:60" x14ac:dyDescent="0.2">
      <c r="B151" s="67"/>
      <c r="C151" s="67"/>
      <c r="D151" s="67"/>
      <c r="E151" s="67"/>
      <c r="F151" s="67"/>
      <c r="G151" s="67"/>
      <c r="H151" s="67"/>
      <c r="I151" s="67"/>
      <c r="J151" s="67"/>
      <c r="K151" s="67"/>
      <c r="L151" s="67"/>
      <c r="M151" s="67"/>
      <c r="N151" s="67"/>
      <c r="O151" s="67"/>
      <c r="P151" s="67"/>
      <c r="Q151" s="67"/>
      <c r="R151" s="67"/>
      <c r="S151" s="67"/>
      <c r="T151" s="67"/>
      <c r="U151" s="67"/>
      <c r="V151" s="68"/>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row>
    <row r="152" spans="2:60" x14ac:dyDescent="0.2">
      <c r="B152" s="67"/>
      <c r="C152" s="67"/>
      <c r="D152" s="67"/>
      <c r="E152" s="67"/>
      <c r="F152" s="67"/>
      <c r="G152" s="67"/>
      <c r="H152" s="67"/>
      <c r="I152" s="67"/>
      <c r="J152" s="67"/>
      <c r="K152" s="67"/>
      <c r="L152" s="67"/>
      <c r="M152" s="67"/>
      <c r="N152" s="67"/>
      <c r="O152" s="67"/>
      <c r="P152" s="67"/>
      <c r="Q152" s="67"/>
      <c r="R152" s="67"/>
      <c r="S152" s="67"/>
      <c r="T152" s="67"/>
      <c r="U152" s="67"/>
      <c r="V152" s="68"/>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row>
    <row r="153" spans="2:60" x14ac:dyDescent="0.2">
      <c r="B153" s="67"/>
      <c r="C153" s="67"/>
      <c r="D153" s="67"/>
      <c r="E153" s="67"/>
      <c r="F153" s="67"/>
      <c r="G153" s="67"/>
      <c r="H153" s="67"/>
      <c r="I153" s="67"/>
      <c r="J153" s="67"/>
      <c r="K153" s="67"/>
      <c r="L153" s="67"/>
      <c r="M153" s="67"/>
      <c r="N153" s="67"/>
      <c r="O153" s="67"/>
      <c r="P153" s="67"/>
      <c r="Q153" s="67"/>
      <c r="R153" s="67"/>
      <c r="S153" s="67"/>
      <c r="T153" s="67"/>
      <c r="U153" s="67"/>
      <c r="V153" s="68"/>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row>
    <row r="154" spans="2:60" x14ac:dyDescent="0.2">
      <c r="B154" s="67"/>
      <c r="C154" s="67"/>
      <c r="D154" s="67"/>
      <c r="E154" s="67"/>
      <c r="F154" s="67"/>
      <c r="G154" s="67"/>
      <c r="H154" s="67"/>
      <c r="I154" s="67"/>
      <c r="J154" s="67"/>
      <c r="K154" s="67"/>
      <c r="L154" s="67"/>
      <c r="M154" s="67"/>
      <c r="N154" s="67"/>
      <c r="O154" s="67"/>
      <c r="P154" s="67"/>
      <c r="Q154" s="67"/>
      <c r="R154" s="67"/>
      <c r="S154" s="67"/>
      <c r="T154" s="67"/>
      <c r="U154" s="67"/>
      <c r="V154" s="68"/>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row>
    <row r="155" spans="2:60" x14ac:dyDescent="0.2">
      <c r="B155" s="67"/>
      <c r="C155" s="67"/>
      <c r="D155" s="67"/>
      <c r="E155" s="67"/>
      <c r="F155" s="67"/>
      <c r="G155" s="67"/>
      <c r="H155" s="67"/>
      <c r="I155" s="67"/>
      <c r="J155" s="67"/>
      <c r="K155" s="67"/>
      <c r="L155" s="67"/>
      <c r="M155" s="67"/>
      <c r="N155" s="67"/>
      <c r="O155" s="67"/>
      <c r="P155" s="67"/>
      <c r="Q155" s="67"/>
      <c r="R155" s="67"/>
      <c r="S155" s="67"/>
      <c r="T155" s="67"/>
      <c r="U155" s="67"/>
      <c r="V155" s="68"/>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row>
    <row r="156" spans="2:60" x14ac:dyDescent="0.2">
      <c r="B156" s="67"/>
      <c r="C156" s="67"/>
      <c r="D156" s="67"/>
      <c r="E156" s="67"/>
      <c r="F156" s="67"/>
      <c r="G156" s="67"/>
      <c r="H156" s="67"/>
      <c r="I156" s="67"/>
      <c r="J156" s="67"/>
      <c r="K156" s="67"/>
      <c r="L156" s="67"/>
      <c r="M156" s="67"/>
      <c r="N156" s="67"/>
      <c r="O156" s="67"/>
      <c r="P156" s="67"/>
      <c r="Q156" s="67"/>
      <c r="R156" s="67"/>
      <c r="S156" s="67"/>
      <c r="T156" s="67"/>
      <c r="U156" s="67"/>
      <c r="V156" s="68"/>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row>
    <row r="157" spans="2:60" x14ac:dyDescent="0.2">
      <c r="B157" s="67"/>
      <c r="C157" s="67"/>
      <c r="D157" s="67"/>
      <c r="E157" s="67"/>
      <c r="F157" s="67"/>
      <c r="G157" s="67"/>
      <c r="H157" s="67"/>
      <c r="I157" s="67"/>
      <c r="J157" s="67"/>
      <c r="K157" s="67"/>
      <c r="L157" s="67"/>
      <c r="M157" s="67"/>
      <c r="N157" s="67"/>
      <c r="O157" s="67"/>
      <c r="P157" s="67"/>
      <c r="Q157" s="67"/>
      <c r="R157" s="67"/>
      <c r="S157" s="67"/>
      <c r="T157" s="67"/>
      <c r="U157" s="67"/>
      <c r="V157" s="68"/>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row>
    <row r="158" spans="2:60" x14ac:dyDescent="0.2">
      <c r="B158" s="67"/>
      <c r="C158" s="67"/>
      <c r="D158" s="67"/>
      <c r="E158" s="67"/>
      <c r="F158" s="67"/>
      <c r="G158" s="67"/>
      <c r="H158" s="67"/>
      <c r="I158" s="67"/>
      <c r="J158" s="67"/>
      <c r="K158" s="67"/>
      <c r="L158" s="67"/>
      <c r="M158" s="67"/>
      <c r="N158" s="67"/>
      <c r="O158" s="67"/>
      <c r="P158" s="67"/>
      <c r="Q158" s="67"/>
      <c r="R158" s="67"/>
      <c r="S158" s="67"/>
      <c r="T158" s="67"/>
      <c r="U158" s="67"/>
      <c r="V158" s="68"/>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row>
    <row r="159" spans="2:60" x14ac:dyDescent="0.2">
      <c r="B159" s="67"/>
      <c r="C159" s="67"/>
      <c r="D159" s="67"/>
      <c r="E159" s="67"/>
      <c r="F159" s="67"/>
      <c r="G159" s="67"/>
      <c r="H159" s="67"/>
      <c r="I159" s="67"/>
      <c r="J159" s="67"/>
      <c r="K159" s="67"/>
      <c r="L159" s="67"/>
      <c r="M159" s="67"/>
      <c r="N159" s="67"/>
      <c r="O159" s="67"/>
      <c r="P159" s="67"/>
      <c r="Q159" s="67"/>
      <c r="R159" s="67"/>
      <c r="S159" s="67"/>
      <c r="T159" s="67"/>
      <c r="U159" s="67"/>
      <c r="V159" s="68"/>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row>
    <row r="160" spans="2:60" x14ac:dyDescent="0.2">
      <c r="B160" s="67"/>
      <c r="C160" s="67"/>
      <c r="D160" s="67"/>
      <c r="E160" s="67"/>
      <c r="F160" s="67"/>
      <c r="G160" s="67"/>
      <c r="H160" s="67"/>
      <c r="I160" s="67"/>
      <c r="J160" s="67"/>
      <c r="K160" s="67"/>
      <c r="L160" s="67"/>
      <c r="M160" s="67"/>
      <c r="N160" s="67"/>
      <c r="O160" s="67"/>
      <c r="P160" s="67"/>
      <c r="Q160" s="67"/>
      <c r="R160" s="67"/>
      <c r="S160" s="67"/>
      <c r="T160" s="67"/>
      <c r="U160" s="67"/>
      <c r="V160" s="68"/>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row>
    <row r="161" spans="2:60" x14ac:dyDescent="0.2">
      <c r="B161" s="67"/>
      <c r="C161" s="67"/>
      <c r="D161" s="67"/>
      <c r="E161" s="67"/>
      <c r="F161" s="67"/>
      <c r="G161" s="67"/>
      <c r="H161" s="67"/>
      <c r="I161" s="67"/>
      <c r="J161" s="67"/>
      <c r="K161" s="67"/>
      <c r="L161" s="67"/>
      <c r="M161" s="67"/>
      <c r="N161" s="67"/>
      <c r="O161" s="67"/>
      <c r="P161" s="67"/>
      <c r="Q161" s="67"/>
      <c r="R161" s="67"/>
      <c r="S161" s="67"/>
      <c r="T161" s="67"/>
      <c r="U161" s="67"/>
      <c r="V161" s="68"/>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row>
    <row r="162" spans="2:60" x14ac:dyDescent="0.2">
      <c r="B162" s="67"/>
      <c r="C162" s="67"/>
      <c r="D162" s="67"/>
      <c r="E162" s="67"/>
      <c r="F162" s="67"/>
      <c r="G162" s="67"/>
      <c r="H162" s="67"/>
      <c r="I162" s="67"/>
      <c r="J162" s="67"/>
      <c r="K162" s="67"/>
      <c r="L162" s="67"/>
      <c r="M162" s="67"/>
      <c r="N162" s="67"/>
      <c r="O162" s="67"/>
      <c r="P162" s="67"/>
      <c r="Q162" s="67"/>
      <c r="R162" s="67"/>
      <c r="S162" s="67"/>
      <c r="T162" s="67"/>
      <c r="U162" s="67"/>
      <c r="V162" s="68"/>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row>
    <row r="163" spans="2:60" x14ac:dyDescent="0.2">
      <c r="B163" s="67"/>
      <c r="C163" s="67"/>
      <c r="D163" s="67"/>
      <c r="E163" s="67"/>
      <c r="F163" s="67"/>
      <c r="G163" s="67"/>
      <c r="H163" s="67"/>
      <c r="I163" s="67"/>
      <c r="J163" s="67"/>
      <c r="K163" s="67"/>
      <c r="L163" s="67"/>
      <c r="M163" s="67"/>
      <c r="N163" s="67"/>
      <c r="O163" s="67"/>
      <c r="P163" s="67"/>
      <c r="Q163" s="67"/>
      <c r="R163" s="67"/>
      <c r="S163" s="67"/>
      <c r="T163" s="67"/>
      <c r="U163" s="67"/>
      <c r="V163" s="68"/>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row>
    <row r="164" spans="2:60" x14ac:dyDescent="0.2">
      <c r="B164" s="67"/>
      <c r="C164" s="67"/>
      <c r="D164" s="67"/>
      <c r="E164" s="67"/>
      <c r="F164" s="67"/>
      <c r="G164" s="67"/>
      <c r="H164" s="67"/>
      <c r="I164" s="67"/>
      <c r="J164" s="67"/>
      <c r="K164" s="67"/>
      <c r="L164" s="67"/>
      <c r="M164" s="67"/>
      <c r="N164" s="67"/>
      <c r="O164" s="67"/>
      <c r="P164" s="67"/>
      <c r="Q164" s="67"/>
      <c r="R164" s="67"/>
      <c r="S164" s="67"/>
      <c r="T164" s="67"/>
      <c r="U164" s="67"/>
      <c r="V164" s="68"/>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row>
    <row r="165" spans="2:60" x14ac:dyDescent="0.2">
      <c r="B165" s="67"/>
      <c r="C165" s="67"/>
      <c r="D165" s="67"/>
      <c r="E165" s="67"/>
      <c r="F165" s="67"/>
      <c r="G165" s="67"/>
      <c r="H165" s="67"/>
      <c r="I165" s="67"/>
      <c r="J165" s="67"/>
      <c r="K165" s="67"/>
      <c r="L165" s="67"/>
      <c r="M165" s="67"/>
      <c r="N165" s="67"/>
      <c r="O165" s="67"/>
      <c r="P165" s="67"/>
      <c r="Q165" s="67"/>
      <c r="R165" s="67"/>
      <c r="S165" s="67"/>
      <c r="T165" s="67"/>
      <c r="U165" s="67"/>
      <c r="V165" s="68"/>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row>
    <row r="166" spans="2:60" x14ac:dyDescent="0.2">
      <c r="B166" s="67"/>
      <c r="C166" s="67"/>
      <c r="D166" s="67"/>
      <c r="E166" s="67"/>
      <c r="F166" s="67"/>
      <c r="G166" s="67"/>
      <c r="H166" s="67"/>
      <c r="I166" s="67"/>
      <c r="J166" s="67"/>
      <c r="K166" s="67"/>
      <c r="L166" s="67"/>
      <c r="M166" s="67"/>
      <c r="N166" s="67"/>
      <c r="O166" s="67"/>
      <c r="P166" s="67"/>
      <c r="Q166" s="67"/>
      <c r="R166" s="67"/>
      <c r="S166" s="67"/>
      <c r="T166" s="67"/>
      <c r="U166" s="67"/>
      <c r="V166" s="68"/>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row>
    <row r="167" spans="2:60" x14ac:dyDescent="0.2">
      <c r="B167" s="67"/>
      <c r="C167" s="67"/>
      <c r="D167" s="67"/>
      <c r="E167" s="67"/>
      <c r="F167" s="67"/>
      <c r="G167" s="67"/>
      <c r="H167" s="67"/>
      <c r="I167" s="67"/>
      <c r="J167" s="67"/>
      <c r="K167" s="67"/>
      <c r="L167" s="67"/>
      <c r="M167" s="67"/>
      <c r="N167" s="67"/>
      <c r="O167" s="67"/>
      <c r="P167" s="67"/>
      <c r="Q167" s="67"/>
      <c r="R167" s="67"/>
      <c r="S167" s="67"/>
      <c r="T167" s="67"/>
      <c r="U167" s="67"/>
      <c r="V167" s="68"/>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row>
    <row r="168" spans="2:60" x14ac:dyDescent="0.2">
      <c r="B168" s="67"/>
      <c r="C168" s="67"/>
      <c r="D168" s="67"/>
      <c r="E168" s="67"/>
      <c r="F168" s="67"/>
      <c r="G168" s="67"/>
      <c r="H168" s="67"/>
      <c r="I168" s="67"/>
      <c r="J168" s="67"/>
      <c r="K168" s="67"/>
      <c r="L168" s="67"/>
      <c r="M168" s="67"/>
      <c r="N168" s="67"/>
      <c r="O168" s="67"/>
      <c r="P168" s="67"/>
      <c r="Q168" s="67"/>
      <c r="R168" s="67"/>
      <c r="S168" s="67"/>
      <c r="T168" s="67"/>
      <c r="U168" s="67"/>
      <c r="V168" s="68"/>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row>
    <row r="169" spans="2:60" x14ac:dyDescent="0.2">
      <c r="B169" s="67"/>
      <c r="C169" s="67"/>
      <c r="D169" s="67"/>
      <c r="E169" s="67"/>
      <c r="F169" s="67"/>
      <c r="G169" s="67"/>
      <c r="H169" s="67"/>
      <c r="I169" s="67"/>
      <c r="J169" s="67"/>
      <c r="K169" s="67"/>
      <c r="L169" s="67"/>
      <c r="M169" s="67"/>
      <c r="N169" s="67"/>
      <c r="O169" s="67"/>
      <c r="P169" s="67"/>
      <c r="Q169" s="67"/>
      <c r="R169" s="67"/>
      <c r="S169" s="67"/>
      <c r="T169" s="67"/>
      <c r="U169" s="67"/>
      <c r="V169" s="68"/>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row>
    <row r="170" spans="2:60" x14ac:dyDescent="0.2">
      <c r="B170" s="67"/>
      <c r="C170" s="67"/>
      <c r="D170" s="67"/>
      <c r="E170" s="67"/>
      <c r="F170" s="67"/>
      <c r="G170" s="67"/>
      <c r="H170" s="67"/>
      <c r="I170" s="67"/>
      <c r="J170" s="67"/>
      <c r="K170" s="67"/>
      <c r="L170" s="67"/>
      <c r="M170" s="67"/>
      <c r="N170" s="67"/>
      <c r="O170" s="67"/>
      <c r="P170" s="67"/>
      <c r="Q170" s="67"/>
      <c r="R170" s="67"/>
      <c r="S170" s="67"/>
      <c r="T170" s="67"/>
      <c r="U170" s="67"/>
      <c r="V170" s="68"/>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row>
    <row r="171" spans="2:60" x14ac:dyDescent="0.2">
      <c r="B171" s="67"/>
      <c r="C171" s="67"/>
      <c r="D171" s="67"/>
      <c r="E171" s="67"/>
      <c r="F171" s="67"/>
      <c r="G171" s="67"/>
      <c r="H171" s="67"/>
      <c r="I171" s="67"/>
      <c r="J171" s="67"/>
      <c r="K171" s="67"/>
      <c r="L171" s="67"/>
      <c r="M171" s="67"/>
      <c r="N171" s="67"/>
      <c r="O171" s="67"/>
      <c r="P171" s="67"/>
      <c r="Q171" s="67"/>
      <c r="R171" s="67"/>
      <c r="S171" s="67"/>
      <c r="T171" s="67"/>
      <c r="U171" s="67"/>
      <c r="V171" s="68"/>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row>
    <row r="172" spans="2:60" x14ac:dyDescent="0.2">
      <c r="B172" s="67"/>
      <c r="C172" s="67"/>
      <c r="D172" s="67"/>
      <c r="E172" s="67"/>
      <c r="F172" s="67"/>
      <c r="G172" s="67"/>
      <c r="H172" s="67"/>
      <c r="I172" s="67"/>
      <c r="J172" s="67"/>
      <c r="K172" s="67"/>
      <c r="L172" s="67"/>
      <c r="M172" s="67"/>
      <c r="N172" s="67"/>
      <c r="O172" s="67"/>
      <c r="P172" s="67"/>
      <c r="Q172" s="67"/>
      <c r="R172" s="67"/>
      <c r="S172" s="67"/>
      <c r="T172" s="67"/>
      <c r="U172" s="67"/>
      <c r="V172" s="68"/>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row>
    <row r="173" spans="2:60" x14ac:dyDescent="0.2">
      <c r="B173" s="67"/>
      <c r="C173" s="67"/>
      <c r="D173" s="67"/>
      <c r="E173" s="67"/>
      <c r="F173" s="67"/>
      <c r="G173" s="67"/>
      <c r="H173" s="67"/>
      <c r="I173" s="67"/>
      <c r="J173" s="67"/>
      <c r="K173" s="67"/>
      <c r="L173" s="67"/>
      <c r="M173" s="67"/>
      <c r="N173" s="67"/>
      <c r="O173" s="67"/>
      <c r="P173" s="67"/>
      <c r="Q173" s="67"/>
      <c r="R173" s="67"/>
      <c r="S173" s="67"/>
      <c r="T173" s="67"/>
      <c r="U173" s="67"/>
      <c r="V173" s="68"/>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row>
    <row r="174" spans="2:60" x14ac:dyDescent="0.2">
      <c r="B174" s="67"/>
      <c r="C174" s="67"/>
      <c r="D174" s="67"/>
      <c r="E174" s="67"/>
      <c r="F174" s="67"/>
      <c r="G174" s="67"/>
      <c r="H174" s="67"/>
      <c r="I174" s="67"/>
      <c r="J174" s="67"/>
      <c r="K174" s="67"/>
      <c r="L174" s="67"/>
      <c r="M174" s="67"/>
      <c r="N174" s="67"/>
      <c r="O174" s="67"/>
      <c r="P174" s="67"/>
      <c r="Q174" s="67"/>
      <c r="R174" s="67"/>
      <c r="S174" s="67"/>
      <c r="T174" s="67"/>
      <c r="U174" s="67"/>
      <c r="V174" s="68"/>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row>
    <row r="175" spans="2:60" x14ac:dyDescent="0.2">
      <c r="B175" s="67"/>
      <c r="C175" s="67"/>
      <c r="D175" s="67"/>
      <c r="E175" s="67"/>
      <c r="F175" s="67"/>
      <c r="G175" s="67"/>
      <c r="H175" s="67"/>
      <c r="I175" s="67"/>
      <c r="J175" s="67"/>
      <c r="K175" s="67"/>
      <c r="L175" s="67"/>
      <c r="M175" s="67"/>
      <c r="N175" s="67"/>
      <c r="O175" s="67"/>
      <c r="P175" s="67"/>
      <c r="Q175" s="67"/>
      <c r="R175" s="67"/>
      <c r="S175" s="67"/>
      <c r="T175" s="67"/>
      <c r="U175" s="67"/>
      <c r="V175" s="68"/>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row>
    <row r="176" spans="2:60" x14ac:dyDescent="0.2">
      <c r="B176" s="67"/>
      <c r="C176" s="67"/>
      <c r="D176" s="67"/>
      <c r="E176" s="67"/>
      <c r="F176" s="67"/>
      <c r="G176" s="67"/>
      <c r="H176" s="67"/>
      <c r="I176" s="67"/>
      <c r="J176" s="67"/>
      <c r="K176" s="67"/>
      <c r="L176" s="67"/>
      <c r="M176" s="67"/>
      <c r="N176" s="67"/>
      <c r="O176" s="67"/>
      <c r="P176" s="67"/>
      <c r="Q176" s="67"/>
      <c r="R176" s="67"/>
      <c r="S176" s="67"/>
      <c r="T176" s="67"/>
      <c r="U176" s="67"/>
      <c r="V176" s="68"/>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row>
    <row r="177" spans="2:60" x14ac:dyDescent="0.2">
      <c r="B177" s="67"/>
      <c r="C177" s="67"/>
      <c r="D177" s="67"/>
      <c r="E177" s="67"/>
      <c r="F177" s="67"/>
      <c r="G177" s="67"/>
      <c r="H177" s="67"/>
      <c r="I177" s="67"/>
      <c r="J177" s="67"/>
      <c r="K177" s="67"/>
      <c r="L177" s="67"/>
      <c r="M177" s="67"/>
      <c r="N177" s="67"/>
      <c r="O177" s="67"/>
      <c r="P177" s="67"/>
      <c r="Q177" s="67"/>
      <c r="R177" s="67"/>
      <c r="S177" s="67"/>
      <c r="T177" s="67"/>
      <c r="U177" s="67"/>
      <c r="V177" s="68"/>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row>
    <row r="178" spans="2:60" x14ac:dyDescent="0.2">
      <c r="B178" s="67"/>
      <c r="C178" s="67"/>
      <c r="D178" s="67"/>
      <c r="E178" s="67"/>
      <c r="F178" s="67"/>
      <c r="G178" s="67"/>
      <c r="H178" s="67"/>
      <c r="I178" s="67"/>
      <c r="J178" s="67"/>
      <c r="K178" s="67"/>
      <c r="L178" s="67"/>
      <c r="M178" s="67"/>
      <c r="N178" s="67"/>
      <c r="O178" s="67"/>
      <c r="P178" s="67"/>
      <c r="Q178" s="67"/>
      <c r="R178" s="67"/>
      <c r="S178" s="67"/>
      <c r="T178" s="67"/>
      <c r="U178" s="67"/>
      <c r="V178" s="68"/>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row>
    <row r="179" spans="2:60" x14ac:dyDescent="0.2">
      <c r="B179" s="67"/>
      <c r="C179" s="67"/>
      <c r="D179" s="67"/>
      <c r="E179" s="67"/>
      <c r="F179" s="67"/>
      <c r="G179" s="67"/>
      <c r="H179" s="67"/>
      <c r="I179" s="67"/>
      <c r="J179" s="67"/>
      <c r="K179" s="67"/>
      <c r="L179" s="67"/>
      <c r="M179" s="67"/>
      <c r="N179" s="67"/>
      <c r="O179" s="67"/>
      <c r="P179" s="67"/>
      <c r="Q179" s="67"/>
      <c r="R179" s="67"/>
      <c r="S179" s="67"/>
      <c r="T179" s="67"/>
      <c r="U179" s="67"/>
      <c r="V179" s="68"/>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row>
    <row r="180" spans="2:60" x14ac:dyDescent="0.2">
      <c r="B180" s="67"/>
      <c r="C180" s="67"/>
      <c r="D180" s="67"/>
      <c r="E180" s="67"/>
      <c r="F180" s="67"/>
      <c r="G180" s="67"/>
      <c r="H180" s="67"/>
      <c r="I180" s="67"/>
      <c r="J180" s="67"/>
      <c r="K180" s="67"/>
      <c r="L180" s="67"/>
      <c r="M180" s="67"/>
      <c r="N180" s="67"/>
      <c r="O180" s="67"/>
      <c r="P180" s="67"/>
      <c r="Q180" s="67"/>
      <c r="R180" s="67"/>
      <c r="S180" s="67"/>
      <c r="T180" s="67"/>
      <c r="U180" s="67"/>
      <c r="V180" s="68"/>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row>
    <row r="181" spans="2:60" x14ac:dyDescent="0.2">
      <c r="B181" s="67"/>
      <c r="C181" s="67"/>
      <c r="D181" s="67"/>
      <c r="E181" s="67"/>
      <c r="F181" s="67"/>
      <c r="G181" s="67"/>
      <c r="H181" s="67"/>
      <c r="I181" s="67"/>
      <c r="J181" s="67"/>
      <c r="K181" s="67"/>
      <c r="L181" s="67"/>
      <c r="M181" s="67"/>
      <c r="N181" s="67"/>
      <c r="O181" s="67"/>
      <c r="P181" s="67"/>
      <c r="Q181" s="67"/>
      <c r="R181" s="67"/>
      <c r="S181" s="67"/>
      <c r="T181" s="67"/>
      <c r="U181" s="67"/>
      <c r="V181" s="68"/>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row>
    <row r="182" spans="2:60" x14ac:dyDescent="0.2">
      <c r="B182" s="67"/>
      <c r="C182" s="67"/>
      <c r="D182" s="67"/>
      <c r="E182" s="67"/>
      <c r="F182" s="67"/>
      <c r="G182" s="67"/>
      <c r="H182" s="67"/>
      <c r="I182" s="67"/>
      <c r="J182" s="67"/>
      <c r="K182" s="67"/>
      <c r="L182" s="67"/>
      <c r="M182" s="67"/>
      <c r="N182" s="67"/>
      <c r="O182" s="67"/>
      <c r="P182" s="67"/>
      <c r="Q182" s="67"/>
      <c r="R182" s="67"/>
      <c r="S182" s="67"/>
      <c r="T182" s="67"/>
      <c r="U182" s="67"/>
      <c r="V182" s="68"/>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row>
    <row r="183" spans="2:60" x14ac:dyDescent="0.2">
      <c r="B183" s="67"/>
      <c r="C183" s="67"/>
      <c r="D183" s="67"/>
      <c r="E183" s="67"/>
      <c r="F183" s="67"/>
      <c r="G183" s="67"/>
      <c r="H183" s="67"/>
      <c r="I183" s="67"/>
      <c r="J183" s="67"/>
      <c r="K183" s="67"/>
      <c r="L183" s="67"/>
      <c r="M183" s="67"/>
      <c r="N183" s="67"/>
      <c r="O183" s="67"/>
      <c r="P183" s="67"/>
      <c r="Q183" s="67"/>
      <c r="R183" s="67"/>
      <c r="S183" s="67"/>
      <c r="T183" s="67"/>
      <c r="U183" s="67"/>
      <c r="V183" s="68"/>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row>
    <row r="184" spans="2:60" x14ac:dyDescent="0.2">
      <c r="B184" s="67"/>
      <c r="C184" s="67"/>
      <c r="D184" s="67"/>
      <c r="E184" s="67"/>
      <c r="F184" s="67"/>
      <c r="G184" s="67"/>
      <c r="H184" s="67"/>
      <c r="I184" s="67"/>
      <c r="J184" s="67"/>
      <c r="K184" s="67"/>
      <c r="L184" s="67"/>
      <c r="M184" s="67"/>
      <c r="N184" s="67"/>
      <c r="O184" s="67"/>
      <c r="P184" s="67"/>
      <c r="Q184" s="67"/>
      <c r="R184" s="67"/>
      <c r="S184" s="67"/>
      <c r="T184" s="67"/>
      <c r="U184" s="67"/>
      <c r="V184" s="68"/>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row>
    <row r="185" spans="2:60" x14ac:dyDescent="0.2">
      <c r="B185" s="67"/>
      <c r="C185" s="67"/>
      <c r="D185" s="67"/>
      <c r="E185" s="67"/>
      <c r="F185" s="67"/>
      <c r="G185" s="67"/>
      <c r="H185" s="67"/>
      <c r="I185" s="67"/>
      <c r="J185" s="67"/>
      <c r="K185" s="67"/>
      <c r="L185" s="67"/>
      <c r="M185" s="67"/>
      <c r="N185" s="67"/>
      <c r="O185" s="67"/>
      <c r="P185" s="67"/>
      <c r="Q185" s="67"/>
      <c r="R185" s="67"/>
      <c r="S185" s="67"/>
      <c r="T185" s="67"/>
      <c r="U185" s="67"/>
      <c r="V185" s="68"/>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row>
    <row r="186" spans="2:60" x14ac:dyDescent="0.2">
      <c r="B186" s="67"/>
      <c r="C186" s="67"/>
      <c r="D186" s="67"/>
      <c r="E186" s="67"/>
      <c r="F186" s="67"/>
      <c r="G186" s="67"/>
      <c r="H186" s="67"/>
      <c r="I186" s="67"/>
      <c r="J186" s="67"/>
      <c r="K186" s="67"/>
      <c r="L186" s="67"/>
      <c r="M186" s="67"/>
      <c r="N186" s="67"/>
      <c r="O186" s="67"/>
      <c r="P186" s="67"/>
      <c r="Q186" s="67"/>
      <c r="R186" s="67"/>
      <c r="S186" s="67"/>
      <c r="T186" s="67"/>
      <c r="U186" s="67"/>
      <c r="V186" s="68"/>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row>
    <row r="187" spans="2:60" x14ac:dyDescent="0.2">
      <c r="B187" s="67"/>
      <c r="C187" s="67"/>
      <c r="D187" s="67"/>
      <c r="E187" s="67"/>
      <c r="F187" s="67"/>
      <c r="G187" s="67"/>
      <c r="H187" s="67"/>
      <c r="I187" s="67"/>
      <c r="J187" s="67"/>
      <c r="K187" s="67"/>
      <c r="L187" s="67"/>
      <c r="M187" s="67"/>
      <c r="N187" s="67"/>
      <c r="O187" s="67"/>
      <c r="P187" s="67"/>
      <c r="Q187" s="67"/>
      <c r="R187" s="67"/>
      <c r="S187" s="67"/>
      <c r="T187" s="67"/>
      <c r="U187" s="67"/>
      <c r="V187" s="68"/>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row>
    <row r="188" spans="2:60" x14ac:dyDescent="0.2">
      <c r="B188" s="67"/>
      <c r="C188" s="67"/>
      <c r="D188" s="67"/>
      <c r="E188" s="67"/>
      <c r="F188" s="67"/>
      <c r="G188" s="67"/>
      <c r="H188" s="67"/>
      <c r="I188" s="67"/>
      <c r="J188" s="67"/>
      <c r="K188" s="67"/>
      <c r="L188" s="67"/>
      <c r="M188" s="67"/>
      <c r="N188" s="67"/>
      <c r="O188" s="67"/>
      <c r="P188" s="67"/>
      <c r="Q188" s="67"/>
      <c r="R188" s="67"/>
      <c r="S188" s="67"/>
      <c r="T188" s="67"/>
      <c r="U188" s="67"/>
      <c r="V188" s="68"/>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row>
    <row r="189" spans="2:60" x14ac:dyDescent="0.2">
      <c r="B189" s="67"/>
      <c r="C189" s="67"/>
      <c r="D189" s="67"/>
      <c r="E189" s="67"/>
      <c r="F189" s="67"/>
      <c r="G189" s="67"/>
      <c r="H189" s="67"/>
      <c r="I189" s="67"/>
      <c r="J189" s="67"/>
      <c r="K189" s="67"/>
      <c r="L189" s="67"/>
      <c r="M189" s="67"/>
      <c r="N189" s="67"/>
      <c r="O189" s="67"/>
      <c r="P189" s="67"/>
      <c r="Q189" s="67"/>
      <c r="R189" s="67"/>
      <c r="S189" s="67"/>
      <c r="T189" s="67"/>
      <c r="U189" s="67"/>
      <c r="V189" s="68"/>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row>
    <row r="190" spans="2:60" x14ac:dyDescent="0.2">
      <c r="B190" s="67"/>
      <c r="C190" s="67"/>
      <c r="D190" s="67"/>
      <c r="E190" s="67"/>
      <c r="F190" s="67"/>
      <c r="G190" s="67"/>
      <c r="H190" s="67"/>
      <c r="I190" s="67"/>
      <c r="J190" s="67"/>
      <c r="K190" s="67"/>
      <c r="L190" s="67"/>
      <c r="M190" s="67"/>
      <c r="N190" s="67"/>
      <c r="O190" s="67"/>
      <c r="P190" s="67"/>
      <c r="Q190" s="67"/>
      <c r="R190" s="67"/>
      <c r="S190" s="67"/>
      <c r="T190" s="67"/>
      <c r="U190" s="67"/>
      <c r="V190" s="68"/>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row>
    <row r="191" spans="2:60" x14ac:dyDescent="0.2">
      <c r="B191" s="67"/>
      <c r="C191" s="67"/>
      <c r="D191" s="67"/>
      <c r="E191" s="67"/>
      <c r="F191" s="67"/>
      <c r="G191" s="67"/>
      <c r="H191" s="67"/>
      <c r="I191" s="67"/>
      <c r="J191" s="67"/>
      <c r="K191" s="67"/>
      <c r="L191" s="67"/>
      <c r="M191" s="67"/>
      <c r="N191" s="67"/>
      <c r="O191" s="67"/>
      <c r="P191" s="67"/>
      <c r="Q191" s="67"/>
      <c r="R191" s="67"/>
      <c r="S191" s="67"/>
      <c r="T191" s="67"/>
      <c r="U191" s="67"/>
      <c r="V191" s="68"/>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row>
    <row r="192" spans="2:60" x14ac:dyDescent="0.2">
      <c r="B192" s="67"/>
      <c r="C192" s="67"/>
      <c r="D192" s="67"/>
      <c r="E192" s="67"/>
      <c r="F192" s="67"/>
      <c r="G192" s="67"/>
      <c r="H192" s="67"/>
      <c r="I192" s="67"/>
      <c r="J192" s="67"/>
      <c r="K192" s="67"/>
      <c r="L192" s="67"/>
      <c r="M192" s="67"/>
      <c r="N192" s="67"/>
      <c r="O192" s="67"/>
      <c r="P192" s="67"/>
      <c r="Q192" s="67"/>
      <c r="R192" s="67"/>
      <c r="S192" s="67"/>
      <c r="T192" s="67"/>
      <c r="U192" s="67"/>
      <c r="V192" s="68"/>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row>
    <row r="193" spans="2:60" x14ac:dyDescent="0.2">
      <c r="B193" s="67"/>
      <c r="C193" s="67"/>
      <c r="D193" s="67"/>
      <c r="E193" s="67"/>
      <c r="F193" s="67"/>
      <c r="G193" s="67"/>
      <c r="H193" s="67"/>
      <c r="I193" s="67"/>
      <c r="J193" s="67"/>
      <c r="K193" s="67"/>
      <c r="L193" s="67"/>
      <c r="M193" s="67"/>
      <c r="N193" s="67"/>
      <c r="O193" s="67"/>
      <c r="P193" s="67"/>
      <c r="Q193" s="67"/>
      <c r="R193" s="67"/>
      <c r="S193" s="67"/>
      <c r="T193" s="67"/>
      <c r="U193" s="67"/>
      <c r="V193" s="68"/>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row>
    <row r="194" spans="2:60" x14ac:dyDescent="0.2">
      <c r="B194" s="67"/>
      <c r="C194" s="67"/>
      <c r="D194" s="67"/>
      <c r="E194" s="67"/>
      <c r="F194" s="67"/>
      <c r="G194" s="67"/>
      <c r="H194" s="67"/>
      <c r="I194" s="67"/>
      <c r="J194" s="67"/>
      <c r="K194" s="67"/>
      <c r="L194" s="67"/>
      <c r="M194" s="67"/>
      <c r="N194" s="67"/>
      <c r="O194" s="67"/>
      <c r="P194" s="67"/>
      <c r="Q194" s="67"/>
      <c r="R194" s="67"/>
      <c r="S194" s="67"/>
      <c r="T194" s="67"/>
      <c r="U194" s="67"/>
      <c r="V194" s="68"/>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row>
    <row r="195" spans="2:60" x14ac:dyDescent="0.2">
      <c r="B195" s="67"/>
      <c r="C195" s="67"/>
      <c r="D195" s="67"/>
      <c r="E195" s="67"/>
      <c r="F195" s="67"/>
      <c r="G195" s="67"/>
      <c r="H195" s="67"/>
      <c r="I195" s="67"/>
      <c r="J195" s="67"/>
      <c r="K195" s="67"/>
      <c r="L195" s="67"/>
      <c r="M195" s="67"/>
      <c r="N195" s="67"/>
      <c r="O195" s="67"/>
      <c r="P195" s="67"/>
      <c r="Q195" s="67"/>
      <c r="R195" s="67"/>
      <c r="S195" s="67"/>
      <c r="T195" s="67"/>
      <c r="U195" s="67"/>
      <c r="V195" s="68"/>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row>
    <row r="196" spans="2:60" x14ac:dyDescent="0.2">
      <c r="B196" s="67"/>
      <c r="C196" s="67"/>
      <c r="D196" s="67"/>
      <c r="E196" s="67"/>
      <c r="F196" s="67"/>
      <c r="G196" s="67"/>
      <c r="H196" s="67"/>
      <c r="I196" s="67"/>
      <c r="J196" s="67"/>
      <c r="K196" s="67"/>
      <c r="L196" s="67"/>
      <c r="M196" s="67"/>
      <c r="N196" s="67"/>
      <c r="O196" s="67"/>
      <c r="P196" s="67"/>
      <c r="Q196" s="67"/>
      <c r="R196" s="67"/>
      <c r="S196" s="67"/>
      <c r="T196" s="67"/>
      <c r="U196" s="67"/>
      <c r="V196" s="68"/>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row>
  </sheetData>
  <mergeCells count="683">
    <mergeCell ref="C116:D116"/>
    <mergeCell ref="H116:I116"/>
    <mergeCell ref="K116:L116"/>
    <mergeCell ref="P116:Q116"/>
    <mergeCell ref="R116:S116"/>
    <mergeCell ref="T116:U116"/>
    <mergeCell ref="C115:D115"/>
    <mergeCell ref="H115:I115"/>
    <mergeCell ref="K115:L115"/>
    <mergeCell ref="P115:Q115"/>
    <mergeCell ref="R115:S115"/>
    <mergeCell ref="T115:U115"/>
    <mergeCell ref="C114:D114"/>
    <mergeCell ref="H114:I114"/>
    <mergeCell ref="K114:L114"/>
    <mergeCell ref="P114:Q114"/>
    <mergeCell ref="R114:S114"/>
    <mergeCell ref="T114:U114"/>
    <mergeCell ref="C113:D113"/>
    <mergeCell ref="H113:I113"/>
    <mergeCell ref="K113:L113"/>
    <mergeCell ref="P113:Q113"/>
    <mergeCell ref="R113:S113"/>
    <mergeCell ref="T113:U113"/>
    <mergeCell ref="C112:D112"/>
    <mergeCell ref="H112:I112"/>
    <mergeCell ref="K112:L112"/>
    <mergeCell ref="P112:Q112"/>
    <mergeCell ref="R112:S112"/>
    <mergeCell ref="T112:U112"/>
    <mergeCell ref="C111:D111"/>
    <mergeCell ref="H111:I111"/>
    <mergeCell ref="K111:L111"/>
    <mergeCell ref="P111:Q111"/>
    <mergeCell ref="R111:S111"/>
    <mergeCell ref="T111:U111"/>
    <mergeCell ref="C110:D110"/>
    <mergeCell ref="H110:I110"/>
    <mergeCell ref="K110:L110"/>
    <mergeCell ref="P110:Q110"/>
    <mergeCell ref="R110:S110"/>
    <mergeCell ref="T110:U110"/>
    <mergeCell ref="C109:D109"/>
    <mergeCell ref="H109:I109"/>
    <mergeCell ref="K109:L109"/>
    <mergeCell ref="P109:Q109"/>
    <mergeCell ref="R109:S109"/>
    <mergeCell ref="T109:U109"/>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N7:Q7"/>
    <mergeCell ref="R7:U7"/>
    <mergeCell ref="H8:I8"/>
    <mergeCell ref="K8:L8"/>
    <mergeCell ref="P8:Q8"/>
    <mergeCell ref="R8:S8"/>
    <mergeCell ref="T8:U8"/>
    <mergeCell ref="N4:O4"/>
    <mergeCell ref="P4:Q4"/>
    <mergeCell ref="J5:K5"/>
    <mergeCell ref="L5:M5"/>
    <mergeCell ref="P5:Q5"/>
    <mergeCell ref="B7:B8"/>
    <mergeCell ref="C7:D8"/>
    <mergeCell ref="E7:I7"/>
    <mergeCell ref="J7:L7"/>
    <mergeCell ref="M7:M8"/>
    <mergeCell ref="B4:C4"/>
    <mergeCell ref="D4:E4"/>
    <mergeCell ref="F4:G4"/>
    <mergeCell ref="H4:I4"/>
    <mergeCell ref="J4:K4"/>
    <mergeCell ref="L4:M4"/>
    <mergeCell ref="N2:O2"/>
    <mergeCell ref="P2:Q2"/>
    <mergeCell ref="B3:C3"/>
    <mergeCell ref="D3:I3"/>
    <mergeCell ref="J3:K3"/>
    <mergeCell ref="L3:Q3"/>
    <mergeCell ref="B2:C2"/>
    <mergeCell ref="D2:E2"/>
    <mergeCell ref="F2:G2"/>
    <mergeCell ref="H2:I2"/>
    <mergeCell ref="J2:K2"/>
    <mergeCell ref="L2:M2"/>
  </mergeCells>
  <phoneticPr fontId="2"/>
  <conditionalFormatting sqref="G46">
    <cfRule type="cellIs" dxfId="87" priority="7" stopIfTrue="1" operator="equal">
      <formula>"買"</formula>
    </cfRule>
    <cfRule type="cellIs" dxfId="86" priority="8" stopIfTrue="1" operator="equal">
      <formula>"売"</formula>
    </cfRule>
  </conditionalFormatting>
  <conditionalFormatting sqref="G11 G14:G45 G47:G116">
    <cfRule type="cellIs" dxfId="85" priority="9" stopIfTrue="1" operator="equal">
      <formula>"買"</formula>
    </cfRule>
    <cfRule type="cellIs" dxfId="84" priority="10" stopIfTrue="1" operator="equal">
      <formula>"売"</formula>
    </cfRule>
  </conditionalFormatting>
  <conditionalFormatting sqref="G12">
    <cfRule type="cellIs" dxfId="83" priority="5" stopIfTrue="1" operator="equal">
      <formula>"買"</formula>
    </cfRule>
    <cfRule type="cellIs" dxfId="82" priority="6" stopIfTrue="1" operator="equal">
      <formula>"売"</formula>
    </cfRule>
  </conditionalFormatting>
  <conditionalFormatting sqref="G13">
    <cfRule type="cellIs" dxfId="81" priority="3" stopIfTrue="1" operator="equal">
      <formula>"買"</formula>
    </cfRule>
    <cfRule type="cellIs" dxfId="80" priority="4" stopIfTrue="1" operator="equal">
      <formula>"売"</formula>
    </cfRule>
  </conditionalFormatting>
  <conditionalFormatting sqref="G9:G10">
    <cfRule type="cellIs" dxfId="79" priority="1" stopIfTrue="1" operator="equal">
      <formula>"買"</formula>
    </cfRule>
    <cfRule type="cellIs" dxfId="78" priority="2" stopIfTrue="1" operator="equal">
      <formula>"売"</formula>
    </cfRule>
  </conditionalFormatting>
  <dataValidations count="1">
    <dataValidation type="list" allowBlank="1" showInputMessage="1" showErrorMessage="1" sqref="G9:G116" xr:uid="{945DDD5C-C3D4-470D-9A9C-752836B49DBB}">
      <formula1>"買,売"</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43958-4A2B-4708-8143-FFBCE56F5E82}">
  <sheetPr>
    <tabColor theme="0"/>
  </sheetPr>
  <dimension ref="A1:O147"/>
  <sheetViews>
    <sheetView topLeftCell="A53" workbookViewId="0">
      <selection activeCell="O118" sqref="O118"/>
    </sheetView>
  </sheetViews>
  <sheetFormatPr defaultRowHeight="14.4" x14ac:dyDescent="0.2"/>
  <cols>
    <col min="1" max="1" width="7.44140625" style="35" customWidth="1"/>
    <col min="2" max="2" width="8.109375" customWidth="1"/>
  </cols>
  <sheetData>
    <row r="1" spans="1:14" ht="14.4" customHeight="1" x14ac:dyDescent="0.2">
      <c r="A1" s="186" t="s">
        <v>90</v>
      </c>
      <c r="B1" s="145"/>
      <c r="C1" s="145"/>
      <c r="D1" s="145"/>
      <c r="E1" s="145"/>
      <c r="F1" s="145"/>
      <c r="G1" s="145"/>
      <c r="H1" s="145"/>
      <c r="I1" s="145"/>
      <c r="J1" s="145"/>
      <c r="K1" s="145"/>
      <c r="L1" s="145"/>
      <c r="M1" s="145"/>
      <c r="N1" s="145"/>
    </row>
    <row r="2" spans="1:14" ht="14.4" customHeight="1" x14ac:dyDescent="0.2">
      <c r="A2" s="186"/>
      <c r="B2" s="145"/>
      <c r="C2" s="145"/>
      <c r="D2" s="145"/>
      <c r="E2" s="145"/>
      <c r="F2" s="145"/>
      <c r="G2" s="145"/>
      <c r="H2" s="145"/>
      <c r="I2" s="145"/>
      <c r="J2" s="145"/>
      <c r="K2" s="145"/>
      <c r="L2" s="145"/>
      <c r="M2" s="145"/>
      <c r="N2" s="145"/>
    </row>
    <row r="3" spans="1:14" ht="14.4" customHeight="1" x14ac:dyDescent="0.2">
      <c r="A3" s="186"/>
      <c r="B3" s="145"/>
      <c r="C3" s="145"/>
      <c r="D3" s="145"/>
      <c r="E3" s="145"/>
      <c r="F3" s="145"/>
      <c r="G3" s="145"/>
      <c r="H3" s="145"/>
      <c r="I3" s="145"/>
      <c r="J3" s="145"/>
      <c r="K3" s="145"/>
      <c r="L3" s="145"/>
      <c r="M3" s="145"/>
      <c r="N3" s="145"/>
    </row>
    <row r="4" spans="1:14" ht="14.4" customHeight="1" x14ac:dyDescent="0.2">
      <c r="A4" s="186"/>
      <c r="B4" s="145"/>
      <c r="C4" s="145"/>
      <c r="D4" s="145"/>
      <c r="E4" s="145"/>
      <c r="F4" s="145"/>
      <c r="G4" s="145"/>
      <c r="H4" s="145"/>
      <c r="I4" s="145"/>
      <c r="J4" s="145"/>
      <c r="K4" s="145"/>
      <c r="L4" s="145"/>
      <c r="M4" s="145"/>
      <c r="N4" s="145"/>
    </row>
    <row r="5" spans="1:14" ht="14.4" customHeight="1" x14ac:dyDescent="0.2">
      <c r="A5" s="186"/>
      <c r="B5" s="145"/>
      <c r="C5" s="145"/>
      <c r="D5" s="145"/>
      <c r="E5" s="145"/>
      <c r="F5" s="145"/>
      <c r="G5" s="145"/>
      <c r="H5" s="145"/>
      <c r="I5" s="145"/>
      <c r="J5" s="145"/>
      <c r="K5" s="145"/>
      <c r="L5" s="145"/>
      <c r="M5" s="145"/>
      <c r="N5" s="145"/>
    </row>
    <row r="6" spans="1:14" ht="14.4" customHeight="1" x14ac:dyDescent="0.2">
      <c r="A6" s="186"/>
      <c r="B6" s="145"/>
      <c r="C6" s="145"/>
      <c r="D6" s="145"/>
      <c r="E6" s="145"/>
      <c r="F6" s="145"/>
      <c r="G6" s="145"/>
      <c r="H6" s="145"/>
      <c r="I6" s="145"/>
      <c r="J6" s="145"/>
      <c r="K6" s="145"/>
      <c r="L6" s="145"/>
      <c r="M6" s="145"/>
      <c r="N6" s="145"/>
    </row>
    <row r="7" spans="1:14" ht="14.4" customHeight="1" x14ac:dyDescent="0.2">
      <c r="A7" s="186"/>
      <c r="B7" s="145"/>
      <c r="C7" s="145"/>
      <c r="D7" s="145"/>
      <c r="E7" s="145"/>
      <c r="F7" s="145"/>
      <c r="G7" s="145"/>
      <c r="H7" s="145"/>
      <c r="I7" s="145"/>
      <c r="J7" s="145"/>
      <c r="K7" s="145"/>
      <c r="L7" s="145"/>
      <c r="M7" s="145"/>
      <c r="N7" s="145"/>
    </row>
    <row r="8" spans="1:14" ht="14.4" customHeight="1" x14ac:dyDescent="0.2">
      <c r="A8" s="186"/>
      <c r="B8" s="145"/>
      <c r="C8" s="145"/>
      <c r="D8" s="145"/>
      <c r="E8" s="145"/>
      <c r="F8" s="145"/>
      <c r="G8" s="145"/>
      <c r="H8" s="145"/>
      <c r="I8" s="145"/>
      <c r="J8" s="145"/>
      <c r="K8" s="145"/>
      <c r="L8" s="145"/>
      <c r="M8" s="145"/>
      <c r="N8" s="145"/>
    </row>
    <row r="9" spans="1:14" ht="14.4" customHeight="1" x14ac:dyDescent="0.2">
      <c r="A9" s="186"/>
      <c r="B9" s="145"/>
      <c r="C9" s="145"/>
      <c r="D9" s="145"/>
      <c r="E9" s="145"/>
      <c r="F9" s="145"/>
      <c r="G9" s="145"/>
      <c r="H9" s="145"/>
      <c r="I9" s="145"/>
      <c r="J9" s="145"/>
      <c r="K9" s="145"/>
      <c r="L9" s="145"/>
      <c r="M9" s="145"/>
      <c r="N9" s="145"/>
    </row>
    <row r="10" spans="1:14" ht="14.4" customHeight="1" x14ac:dyDescent="0.2">
      <c r="A10" s="186"/>
      <c r="B10" s="145"/>
      <c r="C10" s="145"/>
      <c r="D10" s="145"/>
      <c r="E10" s="145"/>
      <c r="F10" s="145"/>
      <c r="G10" s="145"/>
      <c r="H10" s="145"/>
      <c r="I10" s="145"/>
      <c r="J10" s="145"/>
      <c r="K10" s="145"/>
      <c r="L10" s="145"/>
      <c r="M10" s="145"/>
      <c r="N10" s="145"/>
    </row>
    <row r="11" spans="1:14" ht="14.4" customHeight="1" x14ac:dyDescent="0.2">
      <c r="A11" s="186"/>
      <c r="B11" s="145"/>
      <c r="C11" s="145"/>
      <c r="D11" s="145"/>
      <c r="E11" s="145"/>
      <c r="F11" s="145"/>
      <c r="G11" s="145"/>
      <c r="H11" s="145"/>
      <c r="I11" s="145"/>
      <c r="J11" s="145"/>
      <c r="K11" s="145"/>
      <c r="L11" s="145"/>
      <c r="M11" s="145"/>
      <c r="N11" s="145"/>
    </row>
    <row r="12" spans="1:14" ht="14.4" customHeight="1" x14ac:dyDescent="0.2">
      <c r="A12" s="186"/>
      <c r="B12" s="145"/>
      <c r="C12" s="145"/>
      <c r="D12" s="145"/>
      <c r="E12" s="145"/>
      <c r="F12" s="145"/>
      <c r="G12" s="145"/>
      <c r="H12" s="145"/>
      <c r="I12" s="145"/>
      <c r="J12" s="145"/>
      <c r="K12" s="145"/>
      <c r="L12" s="145"/>
      <c r="M12" s="145"/>
      <c r="N12" s="145"/>
    </row>
    <row r="13" spans="1:14" ht="14.4" customHeight="1" x14ac:dyDescent="0.2">
      <c r="A13" s="186"/>
      <c r="B13" s="145"/>
      <c r="C13" s="145"/>
      <c r="D13" s="145"/>
      <c r="E13" s="145"/>
      <c r="F13" s="145"/>
      <c r="G13" s="145"/>
      <c r="H13" s="145"/>
      <c r="I13" s="145"/>
      <c r="J13" s="145"/>
      <c r="K13" s="145"/>
      <c r="L13" s="145"/>
      <c r="M13" s="145"/>
      <c r="N13" s="145"/>
    </row>
    <row r="14" spans="1:14" ht="14.4" customHeight="1" x14ac:dyDescent="0.2">
      <c r="A14" s="186"/>
      <c r="B14" s="145"/>
      <c r="C14" s="145"/>
      <c r="D14" s="145"/>
      <c r="E14" s="145"/>
      <c r="F14" s="145"/>
      <c r="G14" s="145"/>
      <c r="H14" s="145"/>
      <c r="I14" s="145"/>
      <c r="J14" s="145"/>
      <c r="K14" s="145"/>
      <c r="L14" s="145"/>
      <c r="M14" s="145"/>
      <c r="N14" s="145"/>
    </row>
    <row r="15" spans="1:14" ht="14.4" customHeight="1" x14ac:dyDescent="0.2">
      <c r="A15" s="186"/>
      <c r="B15" s="145"/>
      <c r="C15" s="145"/>
      <c r="D15" s="145"/>
      <c r="E15" s="145"/>
      <c r="F15" s="145"/>
      <c r="G15" s="145"/>
      <c r="H15" s="145"/>
      <c r="I15" s="145"/>
      <c r="J15" s="145"/>
      <c r="K15" s="145"/>
      <c r="L15" s="145"/>
      <c r="M15" s="145"/>
      <c r="N15" s="145"/>
    </row>
    <row r="16" spans="1:14" ht="14.4" customHeight="1" x14ac:dyDescent="0.2">
      <c r="A16" s="186"/>
      <c r="B16" s="145"/>
      <c r="C16" s="145"/>
      <c r="D16" s="145"/>
      <c r="E16" s="145"/>
      <c r="F16" s="145"/>
      <c r="G16" s="145"/>
      <c r="H16" s="145"/>
      <c r="I16" s="145"/>
      <c r="J16" s="145"/>
      <c r="K16" s="145"/>
      <c r="L16" s="145"/>
      <c r="M16" s="145"/>
      <c r="N16" s="145"/>
    </row>
    <row r="17" spans="1:14" ht="14.4" customHeight="1" x14ac:dyDescent="0.2">
      <c r="A17" s="186"/>
      <c r="B17" s="145"/>
      <c r="C17" s="145"/>
      <c r="D17" s="145"/>
      <c r="E17" s="145"/>
      <c r="F17" s="145"/>
      <c r="G17" s="145"/>
      <c r="H17" s="145"/>
      <c r="I17" s="145"/>
      <c r="J17" s="145"/>
      <c r="K17" s="145"/>
      <c r="L17" s="145"/>
      <c r="M17" s="145"/>
      <c r="N17" s="145"/>
    </row>
    <row r="18" spans="1:14" ht="14.4" customHeight="1" x14ac:dyDescent="0.2">
      <c r="A18" s="186"/>
      <c r="B18" s="145"/>
      <c r="C18" s="145"/>
      <c r="D18" s="145"/>
      <c r="E18" s="145"/>
      <c r="F18" s="145"/>
      <c r="G18" s="145"/>
      <c r="H18" s="145"/>
      <c r="I18" s="145"/>
      <c r="J18" s="145"/>
      <c r="K18" s="145"/>
      <c r="L18" s="145"/>
      <c r="M18" s="145"/>
      <c r="N18" s="145"/>
    </row>
    <row r="19" spans="1:14" ht="14.4" customHeight="1" x14ac:dyDescent="0.2">
      <c r="A19" s="186"/>
      <c r="B19" s="145"/>
      <c r="C19" s="145"/>
      <c r="D19" s="145"/>
      <c r="E19" s="145"/>
      <c r="F19" s="145"/>
      <c r="G19" s="145"/>
      <c r="H19" s="145"/>
      <c r="I19" s="145"/>
      <c r="J19" s="145"/>
      <c r="K19" s="145"/>
      <c r="L19" s="145"/>
      <c r="M19" s="145"/>
      <c r="N19" s="145"/>
    </row>
    <row r="20" spans="1:14" ht="14.4" customHeight="1" x14ac:dyDescent="0.2">
      <c r="A20" s="186"/>
      <c r="B20" s="145"/>
      <c r="C20" s="145"/>
      <c r="D20" s="145"/>
      <c r="E20" s="145"/>
      <c r="F20" s="145"/>
      <c r="G20" s="145"/>
      <c r="H20" s="145"/>
      <c r="I20" s="145"/>
      <c r="J20" s="145"/>
      <c r="K20" s="145"/>
      <c r="L20" s="145"/>
      <c r="M20" s="145"/>
      <c r="N20" s="145"/>
    </row>
    <row r="21" spans="1:14" ht="14.4" customHeight="1" x14ac:dyDescent="0.2">
      <c r="A21" s="186"/>
      <c r="B21" s="145"/>
      <c r="C21" s="145"/>
      <c r="D21" s="145"/>
      <c r="E21" s="145"/>
      <c r="F21" s="145"/>
      <c r="G21" s="145"/>
      <c r="H21" s="145"/>
      <c r="I21" s="145"/>
      <c r="J21" s="145"/>
      <c r="K21" s="145"/>
      <c r="L21" s="145"/>
      <c r="M21" s="145"/>
      <c r="N21" s="145"/>
    </row>
    <row r="22" spans="1:14" ht="13.2" x14ac:dyDescent="0.2">
      <c r="A22" s="186" t="s">
        <v>91</v>
      </c>
      <c r="B22" s="145"/>
      <c r="C22" s="145"/>
      <c r="D22" s="145"/>
      <c r="E22" s="145"/>
      <c r="F22" s="145"/>
      <c r="G22" s="145"/>
      <c r="H22" s="145"/>
      <c r="I22" s="145"/>
      <c r="J22" s="145"/>
      <c r="K22" s="145"/>
      <c r="L22" s="145"/>
      <c r="M22" s="145"/>
      <c r="N22" s="145"/>
    </row>
    <row r="23" spans="1:14" ht="13.2" x14ac:dyDescent="0.2">
      <c r="A23" s="186"/>
      <c r="B23" s="145"/>
      <c r="C23" s="145"/>
      <c r="D23" s="145"/>
      <c r="E23" s="145"/>
      <c r="F23" s="145"/>
      <c r="G23" s="145"/>
      <c r="H23" s="145"/>
      <c r="I23" s="145"/>
      <c r="J23" s="145"/>
      <c r="K23" s="145"/>
      <c r="L23" s="145"/>
      <c r="M23" s="145"/>
      <c r="N23" s="145"/>
    </row>
    <row r="24" spans="1:14" ht="13.2" x14ac:dyDescent="0.2">
      <c r="A24" s="186"/>
      <c r="B24" s="145"/>
      <c r="C24" s="145"/>
      <c r="D24" s="145"/>
      <c r="E24" s="145"/>
      <c r="F24" s="145"/>
      <c r="G24" s="145"/>
      <c r="H24" s="145"/>
      <c r="I24" s="145"/>
      <c r="J24" s="145"/>
      <c r="K24" s="145"/>
      <c r="L24" s="145"/>
      <c r="M24" s="145"/>
      <c r="N24" s="145"/>
    </row>
    <row r="25" spans="1:14" ht="13.2" x14ac:dyDescent="0.2">
      <c r="A25" s="186"/>
      <c r="B25" s="145"/>
      <c r="C25" s="145"/>
      <c r="D25" s="145"/>
      <c r="E25" s="145"/>
      <c r="F25" s="145"/>
      <c r="G25" s="145"/>
      <c r="H25" s="145"/>
      <c r="I25" s="145"/>
      <c r="J25" s="145"/>
      <c r="K25" s="145"/>
      <c r="L25" s="145"/>
      <c r="M25" s="145"/>
      <c r="N25" s="145"/>
    </row>
    <row r="26" spans="1:14" ht="13.2" x14ac:dyDescent="0.2">
      <c r="A26" s="186"/>
      <c r="B26" s="145"/>
      <c r="C26" s="145"/>
      <c r="D26" s="145"/>
      <c r="E26" s="145"/>
      <c r="F26" s="145"/>
      <c r="G26" s="145"/>
      <c r="H26" s="145"/>
      <c r="I26" s="145"/>
      <c r="J26" s="145"/>
      <c r="K26" s="145"/>
      <c r="L26" s="145"/>
      <c r="M26" s="145"/>
      <c r="N26" s="145"/>
    </row>
    <row r="27" spans="1:14" ht="13.2" x14ac:dyDescent="0.2">
      <c r="A27" s="186"/>
      <c r="B27" s="145"/>
      <c r="C27" s="145"/>
      <c r="D27" s="145"/>
      <c r="E27" s="145"/>
      <c r="F27" s="145"/>
      <c r="G27" s="145"/>
      <c r="H27" s="145"/>
      <c r="I27" s="145"/>
      <c r="J27" s="145"/>
      <c r="K27" s="145"/>
      <c r="L27" s="145"/>
      <c r="M27" s="145"/>
      <c r="N27" s="145"/>
    </row>
    <row r="28" spans="1:14" ht="13.2" x14ac:dyDescent="0.2">
      <c r="A28" s="186"/>
      <c r="B28" s="145"/>
      <c r="C28" s="145"/>
      <c r="D28" s="145"/>
      <c r="E28" s="145"/>
      <c r="F28" s="145"/>
      <c r="G28" s="145"/>
      <c r="H28" s="145"/>
      <c r="I28" s="145"/>
      <c r="J28" s="145"/>
      <c r="K28" s="145"/>
      <c r="L28" s="145"/>
      <c r="M28" s="145"/>
      <c r="N28" s="145"/>
    </row>
    <row r="29" spans="1:14" ht="13.2" x14ac:dyDescent="0.2">
      <c r="A29" s="186"/>
      <c r="B29" s="145"/>
      <c r="C29" s="145"/>
      <c r="D29" s="145"/>
      <c r="E29" s="145"/>
      <c r="F29" s="145"/>
      <c r="G29" s="145"/>
      <c r="H29" s="145"/>
      <c r="I29" s="145"/>
      <c r="J29" s="145"/>
      <c r="K29" s="145"/>
      <c r="L29" s="145"/>
      <c r="M29" s="145"/>
      <c r="N29" s="145"/>
    </row>
    <row r="30" spans="1:14" ht="13.2" x14ac:dyDescent="0.2">
      <c r="A30" s="186"/>
      <c r="B30" s="145"/>
      <c r="C30" s="145"/>
      <c r="D30" s="145"/>
      <c r="E30" s="145"/>
      <c r="F30" s="145"/>
      <c r="G30" s="145"/>
      <c r="H30" s="145"/>
      <c r="I30" s="145"/>
      <c r="J30" s="145"/>
      <c r="K30" s="145"/>
      <c r="L30" s="145"/>
      <c r="M30" s="145"/>
      <c r="N30" s="145"/>
    </row>
    <row r="31" spans="1:14" ht="13.2" x14ac:dyDescent="0.2">
      <c r="A31" s="186"/>
      <c r="B31" s="145"/>
      <c r="C31" s="145"/>
      <c r="D31" s="145"/>
      <c r="E31" s="145"/>
      <c r="F31" s="145"/>
      <c r="G31" s="145"/>
      <c r="H31" s="145"/>
      <c r="I31" s="145"/>
      <c r="J31" s="145"/>
      <c r="K31" s="145"/>
      <c r="L31" s="145"/>
      <c r="M31" s="145"/>
      <c r="N31" s="145"/>
    </row>
    <row r="32" spans="1:14" ht="13.2" x14ac:dyDescent="0.2">
      <c r="A32" s="186"/>
      <c r="B32" s="145"/>
      <c r="C32" s="145"/>
      <c r="D32" s="145"/>
      <c r="E32" s="145"/>
      <c r="F32" s="145"/>
      <c r="G32" s="145"/>
      <c r="H32" s="145"/>
      <c r="I32" s="145"/>
      <c r="J32" s="145"/>
      <c r="K32" s="145"/>
      <c r="L32" s="145"/>
      <c r="M32" s="145"/>
      <c r="N32" s="145"/>
    </row>
    <row r="33" spans="1:14" ht="13.2" x14ac:dyDescent="0.2">
      <c r="A33" s="186"/>
      <c r="B33" s="145"/>
      <c r="C33" s="145"/>
      <c r="D33" s="145"/>
      <c r="E33" s="145"/>
      <c r="F33" s="145"/>
      <c r="G33" s="145"/>
      <c r="H33" s="145"/>
      <c r="I33" s="145"/>
      <c r="J33" s="145"/>
      <c r="K33" s="145"/>
      <c r="L33" s="145"/>
      <c r="M33" s="145"/>
      <c r="N33" s="145"/>
    </row>
    <row r="34" spans="1:14" ht="13.2" x14ac:dyDescent="0.2">
      <c r="A34" s="186"/>
      <c r="B34" s="145"/>
      <c r="C34" s="145"/>
      <c r="D34" s="145"/>
      <c r="E34" s="145"/>
      <c r="F34" s="145"/>
      <c r="G34" s="145"/>
      <c r="H34" s="145"/>
      <c r="I34" s="145"/>
      <c r="J34" s="145"/>
      <c r="K34" s="145"/>
      <c r="L34" s="145"/>
      <c r="M34" s="145"/>
      <c r="N34" s="145"/>
    </row>
    <row r="35" spans="1:14" ht="13.2" x14ac:dyDescent="0.2">
      <c r="A35" s="186"/>
      <c r="B35" s="145"/>
      <c r="C35" s="145"/>
      <c r="D35" s="145"/>
      <c r="E35" s="145"/>
      <c r="F35" s="145"/>
      <c r="G35" s="145"/>
      <c r="H35" s="145"/>
      <c r="I35" s="145"/>
      <c r="J35" s="145"/>
      <c r="K35" s="145"/>
      <c r="L35" s="145"/>
      <c r="M35" s="145"/>
      <c r="N35" s="145"/>
    </row>
    <row r="36" spans="1:14" ht="13.2" x14ac:dyDescent="0.2">
      <c r="A36" s="186"/>
      <c r="B36" s="145"/>
      <c r="C36" s="145"/>
      <c r="D36" s="145"/>
      <c r="E36" s="145"/>
      <c r="F36" s="145"/>
      <c r="G36" s="145"/>
      <c r="H36" s="145"/>
      <c r="I36" s="145"/>
      <c r="J36" s="145"/>
      <c r="K36" s="145"/>
      <c r="L36" s="145"/>
      <c r="M36" s="145"/>
      <c r="N36" s="145"/>
    </row>
    <row r="37" spans="1:14" ht="13.2" x14ac:dyDescent="0.2">
      <c r="A37" s="186"/>
      <c r="B37" s="145"/>
      <c r="C37" s="145"/>
      <c r="D37" s="145"/>
      <c r="E37" s="145"/>
      <c r="F37" s="145"/>
      <c r="G37" s="145"/>
      <c r="H37" s="145"/>
      <c r="I37" s="145"/>
      <c r="J37" s="145"/>
      <c r="K37" s="145"/>
      <c r="L37" s="145"/>
      <c r="M37" s="145"/>
      <c r="N37" s="145"/>
    </row>
    <row r="38" spans="1:14" ht="13.2" x14ac:dyDescent="0.2">
      <c r="A38" s="186"/>
      <c r="B38" s="145"/>
      <c r="C38" s="145"/>
      <c r="D38" s="145"/>
      <c r="E38" s="145"/>
      <c r="F38" s="145"/>
      <c r="G38" s="145"/>
      <c r="H38" s="145"/>
      <c r="I38" s="145"/>
      <c r="J38" s="145"/>
      <c r="K38" s="145"/>
      <c r="L38" s="145"/>
      <c r="M38" s="145"/>
      <c r="N38" s="145"/>
    </row>
    <row r="39" spans="1:14" ht="13.2" x14ac:dyDescent="0.2">
      <c r="A39" s="186"/>
      <c r="B39" s="145"/>
      <c r="C39" s="145"/>
      <c r="D39" s="145"/>
      <c r="E39" s="145"/>
      <c r="F39" s="145"/>
      <c r="G39" s="145"/>
      <c r="H39" s="145"/>
      <c r="I39" s="145"/>
      <c r="J39" s="145"/>
      <c r="K39" s="145"/>
      <c r="L39" s="145"/>
      <c r="M39" s="145"/>
      <c r="N39" s="145"/>
    </row>
    <row r="40" spans="1:14" ht="13.2" x14ac:dyDescent="0.2">
      <c r="A40" s="186"/>
      <c r="B40" s="145"/>
      <c r="C40" s="145"/>
      <c r="D40" s="145"/>
      <c r="E40" s="145"/>
      <c r="F40" s="145"/>
      <c r="G40" s="145"/>
      <c r="H40" s="145"/>
      <c r="I40" s="145"/>
      <c r="J40" s="145"/>
      <c r="K40" s="145"/>
      <c r="L40" s="145"/>
      <c r="M40" s="145"/>
      <c r="N40" s="145"/>
    </row>
    <row r="41" spans="1:14" ht="13.2" x14ac:dyDescent="0.2">
      <c r="A41" s="186"/>
      <c r="B41" s="145"/>
      <c r="C41" s="145"/>
      <c r="D41" s="145"/>
      <c r="E41" s="145"/>
      <c r="F41" s="145"/>
      <c r="G41" s="145"/>
      <c r="H41" s="145"/>
      <c r="I41" s="145"/>
      <c r="J41" s="145"/>
      <c r="K41" s="145"/>
      <c r="L41" s="145"/>
      <c r="M41" s="145"/>
      <c r="N41" s="145"/>
    </row>
    <row r="42" spans="1:14" ht="29.4" customHeight="1" x14ac:dyDescent="0.2">
      <c r="A42" s="186"/>
      <c r="B42" s="145"/>
      <c r="C42" s="145"/>
      <c r="D42" s="145"/>
      <c r="E42" s="145"/>
      <c r="F42" s="145"/>
      <c r="G42" s="145"/>
      <c r="H42" s="145"/>
      <c r="I42" s="145"/>
      <c r="J42" s="145"/>
      <c r="K42" s="145"/>
      <c r="L42" s="145"/>
      <c r="M42" s="145"/>
      <c r="N42" s="145"/>
    </row>
    <row r="43" spans="1:14" ht="13.2" x14ac:dyDescent="0.2">
      <c r="A43" s="186" t="s">
        <v>92</v>
      </c>
      <c r="B43" s="145"/>
      <c r="C43" s="145"/>
      <c r="D43" s="145"/>
      <c r="E43" s="145"/>
      <c r="F43" s="145"/>
      <c r="G43" s="145"/>
      <c r="H43" s="145"/>
      <c r="I43" s="145"/>
      <c r="J43" s="145"/>
      <c r="K43" s="145"/>
      <c r="L43" s="145"/>
      <c r="M43" s="145"/>
      <c r="N43" s="145"/>
    </row>
    <row r="44" spans="1:14" ht="13.2" x14ac:dyDescent="0.2">
      <c r="A44" s="186"/>
      <c r="B44" s="145"/>
      <c r="C44" s="145"/>
      <c r="D44" s="145"/>
      <c r="E44" s="145"/>
      <c r="F44" s="145"/>
      <c r="G44" s="145"/>
      <c r="H44" s="145"/>
      <c r="I44" s="145"/>
      <c r="J44" s="145"/>
      <c r="K44" s="145"/>
      <c r="L44" s="145"/>
      <c r="M44" s="145"/>
      <c r="N44" s="145"/>
    </row>
    <row r="45" spans="1:14" ht="13.2" x14ac:dyDescent="0.2">
      <c r="A45" s="186"/>
      <c r="B45" s="145"/>
      <c r="C45" s="145"/>
      <c r="D45" s="145"/>
      <c r="E45" s="145"/>
      <c r="F45" s="145"/>
      <c r="G45" s="145"/>
      <c r="H45" s="145"/>
      <c r="I45" s="145"/>
      <c r="J45" s="145"/>
      <c r="K45" s="145"/>
      <c r="L45" s="145"/>
      <c r="M45" s="145"/>
      <c r="N45" s="145"/>
    </row>
    <row r="46" spans="1:14" ht="13.2" x14ac:dyDescent="0.2">
      <c r="A46" s="186"/>
      <c r="B46" s="145"/>
      <c r="C46" s="145"/>
      <c r="D46" s="145"/>
      <c r="E46" s="145"/>
      <c r="F46" s="145"/>
      <c r="G46" s="145"/>
      <c r="H46" s="145"/>
      <c r="I46" s="145"/>
      <c r="J46" s="145"/>
      <c r="K46" s="145"/>
      <c r="L46" s="145"/>
      <c r="M46" s="145"/>
      <c r="N46" s="145"/>
    </row>
    <row r="47" spans="1:14" ht="13.2" x14ac:dyDescent="0.2">
      <c r="A47" s="186"/>
      <c r="B47" s="145"/>
      <c r="C47" s="145"/>
      <c r="D47" s="145"/>
      <c r="E47" s="145"/>
      <c r="F47" s="145"/>
      <c r="G47" s="145"/>
      <c r="H47" s="145"/>
      <c r="I47" s="145"/>
      <c r="J47" s="145"/>
      <c r="K47" s="145"/>
      <c r="L47" s="145"/>
      <c r="M47" s="145"/>
      <c r="N47" s="145"/>
    </row>
    <row r="48" spans="1:14" ht="13.2" x14ac:dyDescent="0.2">
      <c r="A48" s="186"/>
      <c r="B48" s="145"/>
      <c r="C48" s="145"/>
      <c r="D48" s="145"/>
      <c r="E48" s="145"/>
      <c r="F48" s="145"/>
      <c r="G48" s="145"/>
      <c r="H48" s="145"/>
      <c r="I48" s="145"/>
      <c r="J48" s="145"/>
      <c r="K48" s="145"/>
      <c r="L48" s="145"/>
      <c r="M48" s="145"/>
      <c r="N48" s="145"/>
    </row>
    <row r="49" spans="1:14" ht="13.2" x14ac:dyDescent="0.2">
      <c r="A49" s="186"/>
      <c r="B49" s="145"/>
      <c r="C49" s="145"/>
      <c r="D49" s="145"/>
      <c r="E49" s="145"/>
      <c r="F49" s="145"/>
      <c r="G49" s="145"/>
      <c r="H49" s="145"/>
      <c r="I49" s="145"/>
      <c r="J49" s="145"/>
      <c r="K49" s="145"/>
      <c r="L49" s="145"/>
      <c r="M49" s="145"/>
      <c r="N49" s="145"/>
    </row>
    <row r="50" spans="1:14" ht="13.2" x14ac:dyDescent="0.2">
      <c r="A50" s="186"/>
      <c r="B50" s="145"/>
      <c r="C50" s="145"/>
      <c r="D50" s="145"/>
      <c r="E50" s="145"/>
      <c r="F50" s="145"/>
      <c r="G50" s="145"/>
      <c r="H50" s="145"/>
      <c r="I50" s="145"/>
      <c r="J50" s="145"/>
      <c r="K50" s="145"/>
      <c r="L50" s="145"/>
      <c r="M50" s="145"/>
      <c r="N50" s="145"/>
    </row>
    <row r="51" spans="1:14" ht="13.2" x14ac:dyDescent="0.2">
      <c r="A51" s="186"/>
      <c r="B51" s="145"/>
      <c r="C51" s="145"/>
      <c r="D51" s="145"/>
      <c r="E51" s="145"/>
      <c r="F51" s="145"/>
      <c r="G51" s="145"/>
      <c r="H51" s="145"/>
      <c r="I51" s="145"/>
      <c r="J51" s="145"/>
      <c r="K51" s="145"/>
      <c r="L51" s="145"/>
      <c r="M51" s="145"/>
      <c r="N51" s="145"/>
    </row>
    <row r="52" spans="1:14" ht="13.2" x14ac:dyDescent="0.2">
      <c r="A52" s="186"/>
      <c r="B52" s="145"/>
      <c r="C52" s="145"/>
      <c r="D52" s="145"/>
      <c r="E52" s="145"/>
      <c r="F52" s="145"/>
      <c r="G52" s="145"/>
      <c r="H52" s="145"/>
      <c r="I52" s="145"/>
      <c r="J52" s="145"/>
      <c r="K52" s="145"/>
      <c r="L52" s="145"/>
      <c r="M52" s="145"/>
      <c r="N52" s="145"/>
    </row>
    <row r="53" spans="1:14" ht="13.2" x14ac:dyDescent="0.2">
      <c r="A53" s="186"/>
      <c r="B53" s="145"/>
      <c r="C53" s="145"/>
      <c r="D53" s="145"/>
      <c r="E53" s="145"/>
      <c r="F53" s="145"/>
      <c r="G53" s="145"/>
      <c r="H53" s="145"/>
      <c r="I53" s="145"/>
      <c r="J53" s="145"/>
      <c r="K53" s="145"/>
      <c r="L53" s="145"/>
      <c r="M53" s="145"/>
      <c r="N53" s="145"/>
    </row>
    <row r="54" spans="1:14" ht="13.2" x14ac:dyDescent="0.2">
      <c r="A54" s="186"/>
      <c r="B54" s="145"/>
      <c r="C54" s="145"/>
      <c r="D54" s="145"/>
      <c r="E54" s="145"/>
      <c r="F54" s="145"/>
      <c r="G54" s="145"/>
      <c r="H54" s="145"/>
      <c r="I54" s="145"/>
      <c r="J54" s="145"/>
      <c r="K54" s="145"/>
      <c r="L54" s="145"/>
      <c r="M54" s="145"/>
      <c r="N54" s="145"/>
    </row>
    <row r="55" spans="1:14" ht="13.2" x14ac:dyDescent="0.2">
      <c r="A55" s="186"/>
      <c r="B55" s="145"/>
      <c r="C55" s="145"/>
      <c r="D55" s="145"/>
      <c r="E55" s="145"/>
      <c r="F55" s="145"/>
      <c r="G55" s="145"/>
      <c r="H55" s="145"/>
      <c r="I55" s="145"/>
      <c r="J55" s="145"/>
      <c r="K55" s="145"/>
      <c r="L55" s="145"/>
      <c r="M55" s="145"/>
      <c r="N55" s="145"/>
    </row>
    <row r="56" spans="1:14" ht="13.2" x14ac:dyDescent="0.2">
      <c r="A56" s="186"/>
      <c r="B56" s="145"/>
      <c r="C56" s="145"/>
      <c r="D56" s="145"/>
      <c r="E56" s="145"/>
      <c r="F56" s="145"/>
      <c r="G56" s="145"/>
      <c r="H56" s="145"/>
      <c r="I56" s="145"/>
      <c r="J56" s="145"/>
      <c r="K56" s="145"/>
      <c r="L56" s="145"/>
      <c r="M56" s="145"/>
      <c r="N56" s="145"/>
    </row>
    <row r="57" spans="1:14" ht="13.2" x14ac:dyDescent="0.2">
      <c r="A57" s="186"/>
      <c r="B57" s="145"/>
      <c r="C57" s="145"/>
      <c r="D57" s="145"/>
      <c r="E57" s="145"/>
      <c r="F57" s="145"/>
      <c r="G57" s="145"/>
      <c r="H57" s="145"/>
      <c r="I57" s="145"/>
      <c r="J57" s="145"/>
      <c r="K57" s="145"/>
      <c r="L57" s="145"/>
      <c r="M57" s="145"/>
      <c r="N57" s="145"/>
    </row>
    <row r="58" spans="1:14" ht="13.2" x14ac:dyDescent="0.2">
      <c r="A58" s="186"/>
      <c r="B58" s="145"/>
      <c r="C58" s="145"/>
      <c r="D58" s="145"/>
      <c r="E58" s="145"/>
      <c r="F58" s="145"/>
      <c r="G58" s="145"/>
      <c r="H58" s="145"/>
      <c r="I58" s="145"/>
      <c r="J58" s="145"/>
      <c r="K58" s="145"/>
      <c r="L58" s="145"/>
      <c r="M58" s="145"/>
      <c r="N58" s="145"/>
    </row>
    <row r="59" spans="1:14" ht="13.2" x14ac:dyDescent="0.2">
      <c r="A59" s="186"/>
      <c r="B59" s="145"/>
      <c r="C59" s="145"/>
      <c r="D59" s="145"/>
      <c r="E59" s="145"/>
      <c r="F59" s="145"/>
      <c r="G59" s="145"/>
      <c r="H59" s="145"/>
      <c r="I59" s="145"/>
      <c r="J59" s="145"/>
      <c r="K59" s="145"/>
      <c r="L59" s="145"/>
      <c r="M59" s="145"/>
      <c r="N59" s="145"/>
    </row>
    <row r="60" spans="1:14" ht="13.2" x14ac:dyDescent="0.2">
      <c r="A60" s="186"/>
      <c r="B60" s="145"/>
      <c r="C60" s="145"/>
      <c r="D60" s="145"/>
      <c r="E60" s="145"/>
      <c r="F60" s="145"/>
      <c r="G60" s="145"/>
      <c r="H60" s="145"/>
      <c r="I60" s="145"/>
      <c r="J60" s="145"/>
      <c r="K60" s="145"/>
      <c r="L60" s="145"/>
      <c r="M60" s="145"/>
      <c r="N60" s="145"/>
    </row>
    <row r="61" spans="1:14" ht="13.2" x14ac:dyDescent="0.2">
      <c r="A61" s="186"/>
      <c r="B61" s="145"/>
      <c r="C61" s="145"/>
      <c r="D61" s="145"/>
      <c r="E61" s="145"/>
      <c r="F61" s="145"/>
      <c r="G61" s="145"/>
      <c r="H61" s="145"/>
      <c r="I61" s="145"/>
      <c r="J61" s="145"/>
      <c r="K61" s="145"/>
      <c r="L61" s="145"/>
      <c r="M61" s="145"/>
      <c r="N61" s="145"/>
    </row>
    <row r="62" spans="1:14" ht="13.2" x14ac:dyDescent="0.2">
      <c r="A62" s="186"/>
      <c r="B62" s="145"/>
      <c r="C62" s="145"/>
      <c r="D62" s="145"/>
      <c r="E62" s="145"/>
      <c r="F62" s="145"/>
      <c r="G62" s="145"/>
      <c r="H62" s="145"/>
      <c r="I62" s="145"/>
      <c r="J62" s="145"/>
      <c r="K62" s="145"/>
      <c r="L62" s="145"/>
      <c r="M62" s="145"/>
      <c r="N62" s="145"/>
    </row>
    <row r="63" spans="1:14" ht="33" customHeight="1" x14ac:dyDescent="0.2">
      <c r="A63" s="186"/>
      <c r="B63" s="145"/>
      <c r="C63" s="145"/>
      <c r="D63" s="145"/>
      <c r="E63" s="145"/>
      <c r="F63" s="145"/>
      <c r="G63" s="145"/>
      <c r="H63" s="145"/>
      <c r="I63" s="145"/>
      <c r="J63" s="145"/>
      <c r="K63" s="145"/>
      <c r="L63" s="145"/>
      <c r="M63" s="145"/>
      <c r="N63" s="145"/>
    </row>
    <row r="64" spans="1:14" ht="13.2" x14ac:dyDescent="0.2">
      <c r="A64" s="186" t="s">
        <v>94</v>
      </c>
      <c r="B64" s="145"/>
      <c r="C64" s="145"/>
      <c r="D64" s="145"/>
      <c r="E64" s="145"/>
      <c r="F64" s="145"/>
      <c r="G64" s="145"/>
      <c r="H64" s="145"/>
      <c r="I64" s="145"/>
      <c r="J64" s="145"/>
      <c r="K64" s="145"/>
      <c r="L64" s="145"/>
      <c r="M64" s="145"/>
      <c r="N64" s="145"/>
    </row>
    <row r="65" spans="1:14" ht="13.2" x14ac:dyDescent="0.2">
      <c r="A65" s="186"/>
      <c r="B65" s="145"/>
      <c r="C65" s="145"/>
      <c r="D65" s="145"/>
      <c r="E65" s="145"/>
      <c r="F65" s="145"/>
      <c r="G65" s="145"/>
      <c r="H65" s="145"/>
      <c r="I65" s="145"/>
      <c r="J65" s="145"/>
      <c r="K65" s="145"/>
      <c r="L65" s="145"/>
      <c r="M65" s="145"/>
      <c r="N65" s="145"/>
    </row>
    <row r="66" spans="1:14" ht="13.2" x14ac:dyDescent="0.2">
      <c r="A66" s="186"/>
      <c r="B66" s="145"/>
      <c r="C66" s="145"/>
      <c r="D66" s="145"/>
      <c r="E66" s="145"/>
      <c r="F66" s="145"/>
      <c r="G66" s="145"/>
      <c r="H66" s="145"/>
      <c r="I66" s="145"/>
      <c r="J66" s="145"/>
      <c r="K66" s="145"/>
      <c r="L66" s="145"/>
      <c r="M66" s="145"/>
      <c r="N66" s="145"/>
    </row>
    <row r="67" spans="1:14" ht="13.2" x14ac:dyDescent="0.2">
      <c r="A67" s="186"/>
      <c r="B67" s="145"/>
      <c r="C67" s="145"/>
      <c r="D67" s="145"/>
      <c r="E67" s="145"/>
      <c r="F67" s="145"/>
      <c r="G67" s="145"/>
      <c r="H67" s="145"/>
      <c r="I67" s="145"/>
      <c r="J67" s="145"/>
      <c r="K67" s="145"/>
      <c r="L67" s="145"/>
      <c r="M67" s="145"/>
      <c r="N67" s="145"/>
    </row>
    <row r="68" spans="1:14" ht="13.2" x14ac:dyDescent="0.2">
      <c r="A68" s="186"/>
      <c r="B68" s="145"/>
      <c r="C68" s="145"/>
      <c r="D68" s="145"/>
      <c r="E68" s="145"/>
      <c r="F68" s="145"/>
      <c r="G68" s="145"/>
      <c r="H68" s="145"/>
      <c r="I68" s="145"/>
      <c r="J68" s="145"/>
      <c r="K68" s="145"/>
      <c r="L68" s="145"/>
      <c r="M68" s="145"/>
      <c r="N68" s="145"/>
    </row>
    <row r="69" spans="1:14" ht="13.2" x14ac:dyDescent="0.2">
      <c r="A69" s="186"/>
      <c r="B69" s="145"/>
      <c r="C69" s="145"/>
      <c r="D69" s="145"/>
      <c r="E69" s="145"/>
      <c r="F69" s="145"/>
      <c r="G69" s="145"/>
      <c r="H69" s="145"/>
      <c r="I69" s="145"/>
      <c r="J69" s="145"/>
      <c r="K69" s="145"/>
      <c r="L69" s="145"/>
      <c r="M69" s="145"/>
      <c r="N69" s="145"/>
    </row>
    <row r="70" spans="1:14" ht="13.2" x14ac:dyDescent="0.2">
      <c r="A70" s="186"/>
      <c r="B70" s="145"/>
      <c r="C70" s="145"/>
      <c r="D70" s="145"/>
      <c r="E70" s="145"/>
      <c r="F70" s="145"/>
      <c r="G70" s="145"/>
      <c r="H70" s="145"/>
      <c r="I70" s="145"/>
      <c r="J70" s="145"/>
      <c r="K70" s="145"/>
      <c r="L70" s="145"/>
      <c r="M70" s="145"/>
      <c r="N70" s="145"/>
    </row>
    <row r="71" spans="1:14" ht="13.2" x14ac:dyDescent="0.2">
      <c r="A71" s="186"/>
      <c r="B71" s="145"/>
      <c r="C71" s="145"/>
      <c r="D71" s="145"/>
      <c r="E71" s="145"/>
      <c r="F71" s="145"/>
      <c r="G71" s="145"/>
      <c r="H71" s="145"/>
      <c r="I71" s="145"/>
      <c r="J71" s="145"/>
      <c r="K71" s="145"/>
      <c r="L71" s="145"/>
      <c r="M71" s="145"/>
      <c r="N71" s="145"/>
    </row>
    <row r="72" spans="1:14" ht="13.2" x14ac:dyDescent="0.2">
      <c r="A72" s="186"/>
      <c r="B72" s="145"/>
      <c r="C72" s="145"/>
      <c r="D72" s="145"/>
      <c r="E72" s="145"/>
      <c r="F72" s="145"/>
      <c r="G72" s="145"/>
      <c r="H72" s="145"/>
      <c r="I72" s="145"/>
      <c r="J72" s="145"/>
      <c r="K72" s="145"/>
      <c r="L72" s="145"/>
      <c r="M72" s="145"/>
      <c r="N72" s="145"/>
    </row>
    <row r="73" spans="1:14" ht="13.2" x14ac:dyDescent="0.2">
      <c r="A73" s="186"/>
      <c r="B73" s="145"/>
      <c r="C73" s="145"/>
      <c r="D73" s="145"/>
      <c r="E73" s="145"/>
      <c r="F73" s="145"/>
      <c r="G73" s="145"/>
      <c r="H73" s="145"/>
      <c r="I73" s="145"/>
      <c r="J73" s="145"/>
      <c r="K73" s="145"/>
      <c r="L73" s="145"/>
      <c r="M73" s="145"/>
      <c r="N73" s="145"/>
    </row>
    <row r="74" spans="1:14" ht="13.2" x14ac:dyDescent="0.2">
      <c r="A74" s="186"/>
      <c r="B74" s="145"/>
      <c r="C74" s="145"/>
      <c r="D74" s="145"/>
      <c r="E74" s="145"/>
      <c r="F74" s="145"/>
      <c r="G74" s="145"/>
      <c r="H74" s="145"/>
      <c r="I74" s="145"/>
      <c r="J74" s="145"/>
      <c r="K74" s="145"/>
      <c r="L74" s="145"/>
      <c r="M74" s="145"/>
      <c r="N74" s="145"/>
    </row>
    <row r="75" spans="1:14" ht="13.2" x14ac:dyDescent="0.2">
      <c r="A75" s="186"/>
      <c r="B75" s="145"/>
      <c r="C75" s="145"/>
      <c r="D75" s="145"/>
      <c r="E75" s="145"/>
      <c r="F75" s="145"/>
      <c r="G75" s="145"/>
      <c r="H75" s="145"/>
      <c r="I75" s="145"/>
      <c r="J75" s="145"/>
      <c r="K75" s="145"/>
      <c r="L75" s="145"/>
      <c r="M75" s="145"/>
      <c r="N75" s="145"/>
    </row>
    <row r="76" spans="1:14" ht="13.2" x14ac:dyDescent="0.2">
      <c r="A76" s="186"/>
      <c r="B76" s="145"/>
      <c r="C76" s="145"/>
      <c r="D76" s="145"/>
      <c r="E76" s="145"/>
      <c r="F76" s="145"/>
      <c r="G76" s="145"/>
      <c r="H76" s="145"/>
      <c r="I76" s="145"/>
      <c r="J76" s="145"/>
      <c r="K76" s="145"/>
      <c r="L76" s="145"/>
      <c r="M76" s="145"/>
      <c r="N76" s="145"/>
    </row>
    <row r="77" spans="1:14" ht="13.2" x14ac:dyDescent="0.2">
      <c r="A77" s="186"/>
      <c r="B77" s="145"/>
      <c r="C77" s="145"/>
      <c r="D77" s="145"/>
      <c r="E77" s="145"/>
      <c r="F77" s="145"/>
      <c r="G77" s="145"/>
      <c r="H77" s="145"/>
      <c r="I77" s="145"/>
      <c r="J77" s="145"/>
      <c r="K77" s="145"/>
      <c r="L77" s="145"/>
      <c r="M77" s="145"/>
      <c r="N77" s="145"/>
    </row>
    <row r="78" spans="1:14" ht="13.2" x14ac:dyDescent="0.2">
      <c r="A78" s="186"/>
      <c r="B78" s="145"/>
      <c r="C78" s="145"/>
      <c r="D78" s="145"/>
      <c r="E78" s="145"/>
      <c r="F78" s="145"/>
      <c r="G78" s="145"/>
      <c r="H78" s="145"/>
      <c r="I78" s="145"/>
      <c r="J78" s="145"/>
      <c r="K78" s="145"/>
      <c r="L78" s="145"/>
      <c r="M78" s="145"/>
      <c r="N78" s="145"/>
    </row>
    <row r="79" spans="1:14" ht="13.2" x14ac:dyDescent="0.2">
      <c r="A79" s="186"/>
      <c r="B79" s="145"/>
      <c r="C79" s="145"/>
      <c r="D79" s="145"/>
      <c r="E79" s="145"/>
      <c r="F79" s="145"/>
      <c r="G79" s="145"/>
      <c r="H79" s="145"/>
      <c r="I79" s="145"/>
      <c r="J79" s="145"/>
      <c r="K79" s="145"/>
      <c r="L79" s="145"/>
      <c r="M79" s="145"/>
      <c r="N79" s="145"/>
    </row>
    <row r="80" spans="1:14" ht="13.2" x14ac:dyDescent="0.2">
      <c r="A80" s="186"/>
      <c r="B80" s="145"/>
      <c r="C80" s="145"/>
      <c r="D80" s="145"/>
      <c r="E80" s="145"/>
      <c r="F80" s="145"/>
      <c r="G80" s="145"/>
      <c r="H80" s="145"/>
      <c r="I80" s="145"/>
      <c r="J80" s="145"/>
      <c r="K80" s="145"/>
      <c r="L80" s="145"/>
      <c r="M80" s="145"/>
      <c r="N80" s="145"/>
    </row>
    <row r="81" spans="1:14" ht="13.2" x14ac:dyDescent="0.2">
      <c r="A81" s="186"/>
      <c r="B81" s="145"/>
      <c r="C81" s="145"/>
      <c r="D81" s="145"/>
      <c r="E81" s="145"/>
      <c r="F81" s="145"/>
      <c r="G81" s="145"/>
      <c r="H81" s="145"/>
      <c r="I81" s="145"/>
      <c r="J81" s="145"/>
      <c r="K81" s="145"/>
      <c r="L81" s="145"/>
      <c r="M81" s="145"/>
      <c r="N81" s="145"/>
    </row>
    <row r="82" spans="1:14" ht="13.2" x14ac:dyDescent="0.2">
      <c r="A82" s="186"/>
      <c r="B82" s="145"/>
      <c r="C82" s="145"/>
      <c r="D82" s="145"/>
      <c r="E82" s="145"/>
      <c r="F82" s="145"/>
      <c r="G82" s="145"/>
      <c r="H82" s="145"/>
      <c r="I82" s="145"/>
      <c r="J82" s="145"/>
      <c r="K82" s="145"/>
      <c r="L82" s="145"/>
      <c r="M82" s="145"/>
      <c r="N82" s="145"/>
    </row>
    <row r="83" spans="1:14" ht="13.2" x14ac:dyDescent="0.2">
      <c r="A83" s="186"/>
      <c r="B83" s="145"/>
      <c r="C83" s="145"/>
      <c r="D83" s="145"/>
      <c r="E83" s="145"/>
      <c r="F83" s="145"/>
      <c r="G83" s="145"/>
      <c r="H83" s="145"/>
      <c r="I83" s="145"/>
      <c r="J83" s="145"/>
      <c r="K83" s="145"/>
      <c r="L83" s="145"/>
      <c r="M83" s="145"/>
      <c r="N83" s="145"/>
    </row>
    <row r="84" spans="1:14" ht="21" customHeight="1" x14ac:dyDescent="0.2">
      <c r="A84" s="186"/>
      <c r="B84" s="145"/>
      <c r="C84" s="145"/>
      <c r="D84" s="145"/>
      <c r="E84" s="145"/>
      <c r="F84" s="145"/>
      <c r="G84" s="145"/>
      <c r="H84" s="145"/>
      <c r="I84" s="145"/>
      <c r="J84" s="145"/>
      <c r="K84" s="145"/>
      <c r="L84" s="145"/>
      <c r="M84" s="145"/>
      <c r="N84" s="145"/>
    </row>
    <row r="85" spans="1:14" ht="13.2" x14ac:dyDescent="0.2">
      <c r="A85" s="186" t="s">
        <v>93</v>
      </c>
      <c r="B85" s="145"/>
      <c r="C85" s="145"/>
      <c r="D85" s="145"/>
      <c r="E85" s="145"/>
      <c r="F85" s="145"/>
      <c r="G85" s="145"/>
      <c r="H85" s="145"/>
      <c r="I85" s="145"/>
      <c r="J85" s="145"/>
      <c r="K85" s="145"/>
      <c r="L85" s="145"/>
      <c r="M85" s="145"/>
      <c r="N85" s="145"/>
    </row>
    <row r="86" spans="1:14" ht="13.2" x14ac:dyDescent="0.2">
      <c r="A86" s="186"/>
      <c r="B86" s="145"/>
      <c r="C86" s="145"/>
      <c r="D86" s="145"/>
      <c r="E86" s="145"/>
      <c r="F86" s="145"/>
      <c r="G86" s="145"/>
      <c r="H86" s="145"/>
      <c r="I86" s="145"/>
      <c r="J86" s="145"/>
      <c r="K86" s="145"/>
      <c r="L86" s="145"/>
      <c r="M86" s="145"/>
      <c r="N86" s="145"/>
    </row>
    <row r="87" spans="1:14" ht="13.2" x14ac:dyDescent="0.2">
      <c r="A87" s="186"/>
      <c r="B87" s="145"/>
      <c r="C87" s="145"/>
      <c r="D87" s="145"/>
      <c r="E87" s="145"/>
      <c r="F87" s="145"/>
      <c r="G87" s="145"/>
      <c r="H87" s="145"/>
      <c r="I87" s="145"/>
      <c r="J87" s="145"/>
      <c r="K87" s="145"/>
      <c r="L87" s="145"/>
      <c r="M87" s="145"/>
      <c r="N87" s="145"/>
    </row>
    <row r="88" spans="1:14" ht="13.2" x14ac:dyDescent="0.2">
      <c r="A88" s="186"/>
      <c r="B88" s="145"/>
      <c r="C88" s="145"/>
      <c r="D88" s="145"/>
      <c r="E88" s="145"/>
      <c r="F88" s="145"/>
      <c r="G88" s="145"/>
      <c r="H88" s="145"/>
      <c r="I88" s="145"/>
      <c r="J88" s="145"/>
      <c r="K88" s="145"/>
      <c r="L88" s="145"/>
      <c r="M88" s="145"/>
      <c r="N88" s="145"/>
    </row>
    <row r="89" spans="1:14" ht="13.2" x14ac:dyDescent="0.2">
      <c r="A89" s="186"/>
      <c r="B89" s="145"/>
      <c r="C89" s="145"/>
      <c r="D89" s="145"/>
      <c r="E89" s="145"/>
      <c r="F89" s="145"/>
      <c r="G89" s="145"/>
      <c r="H89" s="145"/>
      <c r="I89" s="145"/>
      <c r="J89" s="145"/>
      <c r="K89" s="145"/>
      <c r="L89" s="145"/>
      <c r="M89" s="145"/>
      <c r="N89" s="145"/>
    </row>
    <row r="90" spans="1:14" ht="13.2" x14ac:dyDescent="0.2">
      <c r="A90" s="186"/>
      <c r="B90" s="145"/>
      <c r="C90" s="145"/>
      <c r="D90" s="145"/>
      <c r="E90" s="145"/>
      <c r="F90" s="145"/>
      <c r="G90" s="145"/>
      <c r="H90" s="145"/>
      <c r="I90" s="145"/>
      <c r="J90" s="145"/>
      <c r="K90" s="145"/>
      <c r="L90" s="145"/>
      <c r="M90" s="145"/>
      <c r="N90" s="145"/>
    </row>
    <row r="91" spans="1:14" ht="13.2" x14ac:dyDescent="0.2">
      <c r="A91" s="186"/>
      <c r="B91" s="145"/>
      <c r="C91" s="145"/>
      <c r="D91" s="145"/>
      <c r="E91" s="145"/>
      <c r="F91" s="145"/>
      <c r="G91" s="145"/>
      <c r="H91" s="145"/>
      <c r="I91" s="145"/>
      <c r="J91" s="145"/>
      <c r="K91" s="145"/>
      <c r="L91" s="145"/>
      <c r="M91" s="145"/>
      <c r="N91" s="145"/>
    </row>
    <row r="92" spans="1:14" ht="13.2" x14ac:dyDescent="0.2">
      <c r="A92" s="186"/>
      <c r="B92" s="145"/>
      <c r="C92" s="145"/>
      <c r="D92" s="145"/>
      <c r="E92" s="145"/>
      <c r="F92" s="145"/>
      <c r="G92" s="145"/>
      <c r="H92" s="145"/>
      <c r="I92" s="145"/>
      <c r="J92" s="145"/>
      <c r="K92" s="145"/>
      <c r="L92" s="145"/>
      <c r="M92" s="145"/>
      <c r="N92" s="145"/>
    </row>
    <row r="93" spans="1:14" ht="13.2" x14ac:dyDescent="0.2">
      <c r="A93" s="186"/>
      <c r="B93" s="145"/>
      <c r="C93" s="145"/>
      <c r="D93" s="145"/>
      <c r="E93" s="145"/>
      <c r="F93" s="145"/>
      <c r="G93" s="145"/>
      <c r="H93" s="145"/>
      <c r="I93" s="145"/>
      <c r="J93" s="145"/>
      <c r="K93" s="145"/>
      <c r="L93" s="145"/>
      <c r="M93" s="145"/>
      <c r="N93" s="145"/>
    </row>
    <row r="94" spans="1:14" ht="13.2" x14ac:dyDescent="0.2">
      <c r="A94" s="186"/>
      <c r="B94" s="145"/>
      <c r="C94" s="145"/>
      <c r="D94" s="145"/>
      <c r="E94" s="145"/>
      <c r="F94" s="145"/>
      <c r="G94" s="145"/>
      <c r="H94" s="145"/>
      <c r="I94" s="145"/>
      <c r="J94" s="145"/>
      <c r="K94" s="145"/>
      <c r="L94" s="145"/>
      <c r="M94" s="145"/>
      <c r="N94" s="145"/>
    </row>
    <row r="95" spans="1:14" ht="13.2" x14ac:dyDescent="0.2">
      <c r="A95" s="186"/>
      <c r="B95" s="145"/>
      <c r="C95" s="145"/>
      <c r="D95" s="145"/>
      <c r="E95" s="145"/>
      <c r="F95" s="145"/>
      <c r="G95" s="145"/>
      <c r="H95" s="145"/>
      <c r="I95" s="145"/>
      <c r="J95" s="145"/>
      <c r="K95" s="145"/>
      <c r="L95" s="145"/>
      <c r="M95" s="145"/>
      <c r="N95" s="145"/>
    </row>
    <row r="96" spans="1:14" ht="13.2" x14ac:dyDescent="0.2">
      <c r="A96" s="186"/>
      <c r="B96" s="145"/>
      <c r="C96" s="145"/>
      <c r="D96" s="145"/>
      <c r="E96" s="145"/>
      <c r="F96" s="145"/>
      <c r="G96" s="145"/>
      <c r="H96" s="145"/>
      <c r="I96" s="145"/>
      <c r="J96" s="145"/>
      <c r="K96" s="145"/>
      <c r="L96" s="145"/>
      <c r="M96" s="145"/>
      <c r="N96" s="145"/>
    </row>
    <row r="97" spans="1:14" ht="13.2" x14ac:dyDescent="0.2">
      <c r="A97" s="186"/>
      <c r="B97" s="145"/>
      <c r="C97" s="145"/>
      <c r="D97" s="145"/>
      <c r="E97" s="145"/>
      <c r="F97" s="145"/>
      <c r="G97" s="145"/>
      <c r="H97" s="145"/>
      <c r="I97" s="145"/>
      <c r="J97" s="145"/>
      <c r="K97" s="145"/>
      <c r="L97" s="145"/>
      <c r="M97" s="145"/>
      <c r="N97" s="145"/>
    </row>
    <row r="98" spans="1:14" ht="13.2" x14ac:dyDescent="0.2">
      <c r="A98" s="186"/>
      <c r="B98" s="145"/>
      <c r="C98" s="145"/>
      <c r="D98" s="145"/>
      <c r="E98" s="145"/>
      <c r="F98" s="145"/>
      <c r="G98" s="145"/>
      <c r="H98" s="145"/>
      <c r="I98" s="145"/>
      <c r="J98" s="145"/>
      <c r="K98" s="145"/>
      <c r="L98" s="145"/>
      <c r="M98" s="145"/>
      <c r="N98" s="145"/>
    </row>
    <row r="99" spans="1:14" ht="13.2" x14ac:dyDescent="0.2">
      <c r="A99" s="186"/>
      <c r="B99" s="145"/>
      <c r="C99" s="145"/>
      <c r="D99" s="145"/>
      <c r="E99" s="145"/>
      <c r="F99" s="145"/>
      <c r="G99" s="145"/>
      <c r="H99" s="145"/>
      <c r="I99" s="145"/>
      <c r="J99" s="145"/>
      <c r="K99" s="145"/>
      <c r="L99" s="145"/>
      <c r="M99" s="145"/>
      <c r="N99" s="145"/>
    </row>
    <row r="100" spans="1:14" ht="13.2" x14ac:dyDescent="0.2">
      <c r="A100" s="186"/>
      <c r="B100" s="145"/>
      <c r="C100" s="145"/>
      <c r="D100" s="145"/>
      <c r="E100" s="145"/>
      <c r="F100" s="145"/>
      <c r="G100" s="145"/>
      <c r="H100" s="145"/>
      <c r="I100" s="145"/>
      <c r="J100" s="145"/>
      <c r="K100" s="145"/>
      <c r="L100" s="145"/>
      <c r="M100" s="145"/>
      <c r="N100" s="145"/>
    </row>
    <row r="101" spans="1:14" ht="13.2" x14ac:dyDescent="0.2">
      <c r="A101" s="186"/>
      <c r="B101" s="145"/>
      <c r="C101" s="145"/>
      <c r="D101" s="145"/>
      <c r="E101" s="145"/>
      <c r="F101" s="145"/>
      <c r="G101" s="145"/>
      <c r="H101" s="145"/>
      <c r="I101" s="145"/>
      <c r="J101" s="145"/>
      <c r="K101" s="145"/>
      <c r="L101" s="145"/>
      <c r="M101" s="145"/>
      <c r="N101" s="145"/>
    </row>
    <row r="102" spans="1:14" ht="13.2" x14ac:dyDescent="0.2">
      <c r="A102" s="186"/>
      <c r="B102" s="145"/>
      <c r="C102" s="145"/>
      <c r="D102" s="145"/>
      <c r="E102" s="145"/>
      <c r="F102" s="145"/>
      <c r="G102" s="145"/>
      <c r="H102" s="145"/>
      <c r="I102" s="145"/>
      <c r="J102" s="145"/>
      <c r="K102" s="145"/>
      <c r="L102" s="145"/>
      <c r="M102" s="145"/>
      <c r="N102" s="145"/>
    </row>
    <row r="103" spans="1:14" ht="13.2" x14ac:dyDescent="0.2">
      <c r="A103" s="186"/>
      <c r="B103" s="145"/>
      <c r="C103" s="145"/>
      <c r="D103" s="145"/>
      <c r="E103" s="145"/>
      <c r="F103" s="145"/>
      <c r="G103" s="145"/>
      <c r="H103" s="145"/>
      <c r="I103" s="145"/>
      <c r="J103" s="145"/>
      <c r="K103" s="145"/>
      <c r="L103" s="145"/>
      <c r="M103" s="145"/>
      <c r="N103" s="145"/>
    </row>
    <row r="104" spans="1:14" ht="13.2" x14ac:dyDescent="0.2">
      <c r="A104" s="186"/>
      <c r="B104" s="145"/>
      <c r="C104" s="145"/>
      <c r="D104" s="145"/>
      <c r="E104" s="145"/>
      <c r="F104" s="145"/>
      <c r="G104" s="145"/>
      <c r="H104" s="145"/>
      <c r="I104" s="145"/>
      <c r="J104" s="145"/>
      <c r="K104" s="145"/>
      <c r="L104" s="145"/>
      <c r="M104" s="145"/>
      <c r="N104" s="145"/>
    </row>
    <row r="105" spans="1:14" ht="21.6" customHeight="1" x14ac:dyDescent="0.2">
      <c r="A105" s="186"/>
      <c r="B105" s="145"/>
      <c r="C105" s="145"/>
      <c r="D105" s="145"/>
      <c r="E105" s="145"/>
      <c r="F105" s="145"/>
      <c r="G105" s="145"/>
      <c r="H105" s="145"/>
      <c r="I105" s="145"/>
      <c r="J105" s="145"/>
      <c r="K105" s="145"/>
      <c r="L105" s="145"/>
      <c r="M105" s="145"/>
      <c r="N105" s="145"/>
    </row>
    <row r="106" spans="1:14" ht="13.2" x14ac:dyDescent="0.2">
      <c r="A106" s="187" t="s">
        <v>98</v>
      </c>
      <c r="B106" s="145"/>
      <c r="C106" s="145"/>
      <c r="D106" s="145"/>
      <c r="E106" s="145"/>
      <c r="F106" s="145"/>
      <c r="G106" s="145"/>
      <c r="H106" s="145"/>
      <c r="I106" s="145"/>
      <c r="J106" s="145"/>
      <c r="K106" s="145"/>
      <c r="L106" s="145"/>
      <c r="M106" s="145"/>
      <c r="N106" s="145"/>
    </row>
    <row r="107" spans="1:14" ht="13.2" x14ac:dyDescent="0.2">
      <c r="A107" s="186"/>
      <c r="B107" s="145"/>
      <c r="C107" s="145"/>
      <c r="D107" s="145"/>
      <c r="E107" s="145"/>
      <c r="F107" s="145"/>
      <c r="G107" s="145"/>
      <c r="H107" s="145"/>
      <c r="I107" s="145"/>
      <c r="J107" s="145"/>
      <c r="K107" s="145"/>
      <c r="L107" s="145"/>
      <c r="M107" s="145"/>
      <c r="N107" s="145"/>
    </row>
    <row r="108" spans="1:14" ht="13.2" x14ac:dyDescent="0.2">
      <c r="A108" s="186"/>
      <c r="B108" s="145"/>
      <c r="C108" s="145"/>
      <c r="D108" s="145"/>
      <c r="E108" s="145"/>
      <c r="F108" s="145"/>
      <c r="G108" s="145"/>
      <c r="H108" s="145"/>
      <c r="I108" s="145"/>
      <c r="J108" s="145"/>
      <c r="K108" s="145"/>
      <c r="L108" s="145"/>
      <c r="M108" s="145"/>
      <c r="N108" s="145"/>
    </row>
    <row r="109" spans="1:14" ht="13.2" x14ac:dyDescent="0.2">
      <c r="A109" s="186"/>
      <c r="B109" s="145"/>
      <c r="C109" s="145"/>
      <c r="D109" s="145"/>
      <c r="E109" s="145"/>
      <c r="F109" s="145"/>
      <c r="G109" s="145"/>
      <c r="H109" s="145"/>
      <c r="I109" s="145"/>
      <c r="J109" s="145"/>
      <c r="K109" s="145"/>
      <c r="L109" s="145"/>
      <c r="M109" s="145"/>
      <c r="N109" s="145"/>
    </row>
    <row r="110" spans="1:14" ht="13.2" x14ac:dyDescent="0.2">
      <c r="A110" s="186"/>
      <c r="B110" s="145"/>
      <c r="C110" s="145"/>
      <c r="D110" s="145"/>
      <c r="E110" s="145"/>
      <c r="F110" s="145"/>
      <c r="G110" s="145"/>
      <c r="H110" s="145"/>
      <c r="I110" s="145"/>
      <c r="J110" s="145"/>
      <c r="K110" s="145"/>
      <c r="L110" s="145"/>
      <c r="M110" s="145"/>
      <c r="N110" s="145"/>
    </row>
    <row r="111" spans="1:14" ht="13.2" x14ac:dyDescent="0.2">
      <c r="A111" s="186"/>
      <c r="B111" s="145"/>
      <c r="C111" s="145"/>
      <c r="D111" s="145"/>
      <c r="E111" s="145"/>
      <c r="F111" s="145"/>
      <c r="G111" s="145"/>
      <c r="H111" s="145"/>
      <c r="I111" s="145"/>
      <c r="J111" s="145"/>
      <c r="K111" s="145"/>
      <c r="L111" s="145"/>
      <c r="M111" s="145"/>
      <c r="N111" s="145"/>
    </row>
    <row r="112" spans="1:14" ht="13.2" x14ac:dyDescent="0.2">
      <c r="A112" s="186"/>
      <c r="B112" s="145"/>
      <c r="C112" s="145"/>
      <c r="D112" s="145"/>
      <c r="E112" s="145"/>
      <c r="F112" s="145"/>
      <c r="G112" s="145"/>
      <c r="H112" s="145"/>
      <c r="I112" s="145"/>
      <c r="J112" s="145"/>
      <c r="K112" s="145"/>
      <c r="L112" s="145"/>
      <c r="M112" s="145"/>
      <c r="N112" s="145"/>
    </row>
    <row r="113" spans="1:15" ht="13.2" x14ac:dyDescent="0.2">
      <c r="A113" s="186"/>
      <c r="B113" s="145"/>
      <c r="C113" s="145"/>
      <c r="D113" s="145"/>
      <c r="E113" s="145"/>
      <c r="F113" s="145"/>
      <c r="G113" s="145"/>
      <c r="H113" s="145"/>
      <c r="I113" s="145"/>
      <c r="J113" s="145"/>
      <c r="K113" s="145"/>
      <c r="L113" s="145"/>
      <c r="M113" s="145"/>
      <c r="N113" s="145"/>
    </row>
    <row r="114" spans="1:15" ht="13.2" x14ac:dyDescent="0.2">
      <c r="A114" s="186"/>
      <c r="B114" s="145"/>
      <c r="C114" s="145"/>
      <c r="D114" s="145"/>
      <c r="E114" s="145"/>
      <c r="F114" s="145"/>
      <c r="G114" s="145"/>
      <c r="H114" s="145"/>
      <c r="I114" s="145"/>
      <c r="J114" s="145"/>
      <c r="K114" s="145"/>
      <c r="L114" s="145"/>
      <c r="M114" s="145"/>
      <c r="N114" s="145"/>
    </row>
    <row r="115" spans="1:15" ht="13.2" x14ac:dyDescent="0.2">
      <c r="A115" s="186"/>
      <c r="B115" s="145"/>
      <c r="C115" s="145"/>
      <c r="D115" s="145"/>
      <c r="E115" s="145"/>
      <c r="F115" s="145"/>
      <c r="G115" s="145"/>
      <c r="H115" s="145"/>
      <c r="I115" s="145"/>
      <c r="J115" s="145"/>
      <c r="K115" s="145"/>
      <c r="L115" s="145"/>
      <c r="M115" s="145"/>
      <c r="N115" s="145"/>
    </row>
    <row r="116" spans="1:15" ht="13.2" x14ac:dyDescent="0.2">
      <c r="A116" s="186"/>
      <c r="B116" s="145"/>
      <c r="C116" s="145"/>
      <c r="D116" s="145"/>
      <c r="E116" s="145"/>
      <c r="F116" s="145"/>
      <c r="G116" s="145"/>
      <c r="H116" s="145"/>
      <c r="I116" s="145"/>
      <c r="J116" s="145"/>
      <c r="K116" s="145"/>
      <c r="L116" s="145"/>
      <c r="M116" s="145"/>
      <c r="N116" s="145"/>
    </row>
    <row r="117" spans="1:15" ht="13.2" x14ac:dyDescent="0.2">
      <c r="A117" s="186"/>
      <c r="B117" s="145"/>
      <c r="C117" s="145"/>
      <c r="D117" s="145"/>
      <c r="E117" s="145"/>
      <c r="F117" s="145"/>
      <c r="G117" s="145"/>
      <c r="H117" s="145"/>
      <c r="I117" s="145"/>
      <c r="J117" s="145"/>
      <c r="K117" s="145"/>
      <c r="L117" s="145"/>
      <c r="M117" s="145"/>
      <c r="N117" s="145"/>
      <c r="O117" t="s">
        <v>101</v>
      </c>
    </row>
    <row r="118" spans="1:15" ht="13.2" x14ac:dyDescent="0.2">
      <c r="A118" s="186"/>
      <c r="B118" s="145"/>
      <c r="C118" s="145"/>
      <c r="D118" s="145"/>
      <c r="E118" s="145"/>
      <c r="F118" s="145"/>
      <c r="G118" s="145"/>
      <c r="H118" s="145"/>
      <c r="I118" s="145"/>
      <c r="J118" s="145"/>
      <c r="K118" s="145"/>
      <c r="L118" s="145"/>
      <c r="M118" s="145"/>
      <c r="N118" s="145"/>
    </row>
    <row r="119" spans="1:15" ht="13.2" x14ac:dyDescent="0.2">
      <c r="A119" s="186"/>
      <c r="B119" s="145"/>
      <c r="C119" s="145"/>
      <c r="D119" s="145"/>
      <c r="E119" s="145"/>
      <c r="F119" s="145"/>
      <c r="G119" s="145"/>
      <c r="H119" s="145"/>
      <c r="I119" s="145"/>
      <c r="J119" s="145"/>
      <c r="K119" s="145"/>
      <c r="L119" s="145"/>
      <c r="M119" s="145"/>
      <c r="N119" s="145"/>
    </row>
    <row r="120" spans="1:15" ht="13.2" x14ac:dyDescent="0.2">
      <c r="A120" s="186"/>
      <c r="B120" s="145"/>
      <c r="C120" s="145"/>
      <c r="D120" s="145"/>
      <c r="E120" s="145"/>
      <c r="F120" s="145"/>
      <c r="G120" s="145"/>
      <c r="H120" s="145"/>
      <c r="I120" s="145"/>
      <c r="J120" s="145"/>
      <c r="K120" s="145"/>
      <c r="L120" s="145"/>
      <c r="M120" s="145"/>
      <c r="N120" s="145"/>
    </row>
    <row r="121" spans="1:15" ht="13.2" x14ac:dyDescent="0.2">
      <c r="A121" s="186"/>
      <c r="B121" s="145"/>
      <c r="C121" s="145"/>
      <c r="D121" s="145"/>
      <c r="E121" s="145"/>
      <c r="F121" s="145"/>
      <c r="G121" s="145"/>
      <c r="H121" s="145"/>
      <c r="I121" s="145"/>
      <c r="J121" s="145"/>
      <c r="K121" s="145"/>
      <c r="L121" s="145"/>
      <c r="M121" s="145"/>
      <c r="N121" s="145"/>
    </row>
    <row r="122" spans="1:15" ht="13.2" x14ac:dyDescent="0.2">
      <c r="A122" s="186"/>
      <c r="B122" s="145"/>
      <c r="C122" s="145"/>
      <c r="D122" s="145"/>
      <c r="E122" s="145"/>
      <c r="F122" s="145"/>
      <c r="G122" s="145"/>
      <c r="H122" s="145"/>
      <c r="I122" s="145"/>
      <c r="J122" s="145"/>
      <c r="K122" s="145"/>
      <c r="L122" s="145"/>
      <c r="M122" s="145"/>
      <c r="N122" s="145"/>
    </row>
    <row r="123" spans="1:15" ht="13.2" x14ac:dyDescent="0.2">
      <c r="A123" s="186"/>
      <c r="B123" s="145"/>
      <c r="C123" s="145"/>
      <c r="D123" s="145"/>
      <c r="E123" s="145"/>
      <c r="F123" s="145"/>
      <c r="G123" s="145"/>
      <c r="H123" s="145"/>
      <c r="I123" s="145"/>
      <c r="J123" s="145"/>
      <c r="K123" s="145"/>
      <c r="L123" s="145"/>
      <c r="M123" s="145"/>
      <c r="N123" s="145"/>
    </row>
    <row r="124" spans="1:15" ht="13.2" x14ac:dyDescent="0.2">
      <c r="A124" s="186"/>
      <c r="B124" s="145"/>
      <c r="C124" s="145"/>
      <c r="D124" s="145"/>
      <c r="E124" s="145"/>
      <c r="F124" s="145"/>
      <c r="G124" s="145"/>
      <c r="H124" s="145"/>
      <c r="I124" s="145"/>
      <c r="J124" s="145"/>
      <c r="K124" s="145"/>
      <c r="L124" s="145"/>
      <c r="M124" s="145"/>
      <c r="N124" s="145"/>
    </row>
    <row r="125" spans="1:15" ht="13.2" x14ac:dyDescent="0.2">
      <c r="A125" s="186"/>
      <c r="B125" s="145"/>
      <c r="C125" s="145"/>
      <c r="D125" s="145"/>
      <c r="E125" s="145"/>
      <c r="F125" s="145"/>
      <c r="G125" s="145"/>
      <c r="H125" s="145"/>
      <c r="I125" s="145"/>
      <c r="J125" s="145"/>
      <c r="K125" s="145"/>
      <c r="L125" s="145"/>
      <c r="M125" s="145"/>
      <c r="N125" s="145"/>
    </row>
    <row r="126" spans="1:15" ht="13.2" x14ac:dyDescent="0.2">
      <c r="A126" s="186"/>
      <c r="B126" s="145"/>
      <c r="C126" s="145"/>
      <c r="D126" s="145"/>
      <c r="E126" s="145"/>
      <c r="F126" s="145"/>
      <c r="G126" s="145"/>
      <c r="H126" s="145"/>
      <c r="I126" s="145"/>
      <c r="J126" s="145"/>
      <c r="K126" s="145"/>
      <c r="L126" s="145"/>
      <c r="M126" s="145"/>
      <c r="N126" s="145"/>
    </row>
    <row r="127" spans="1:15" ht="13.2" x14ac:dyDescent="0.2">
      <c r="A127" s="187" t="s">
        <v>100</v>
      </c>
      <c r="B127" s="145"/>
      <c r="C127" s="145"/>
      <c r="D127" s="145"/>
      <c r="E127" s="145"/>
      <c r="F127" s="145"/>
      <c r="G127" s="145"/>
      <c r="H127" s="145"/>
      <c r="I127" s="145"/>
      <c r="J127" s="145"/>
      <c r="K127" s="145"/>
      <c r="L127" s="145"/>
      <c r="M127" s="145"/>
      <c r="N127" s="145"/>
    </row>
    <row r="128" spans="1:15" ht="13.2" x14ac:dyDescent="0.2">
      <c r="A128" s="186"/>
      <c r="B128" s="145"/>
      <c r="C128" s="145"/>
      <c r="D128" s="145"/>
      <c r="E128" s="145"/>
      <c r="F128" s="145"/>
      <c r="G128" s="145"/>
      <c r="H128" s="145"/>
      <c r="I128" s="145"/>
      <c r="J128" s="145"/>
      <c r="K128" s="145"/>
      <c r="L128" s="145"/>
      <c r="M128" s="145"/>
      <c r="N128" s="145"/>
    </row>
    <row r="129" spans="1:14" ht="13.2" x14ac:dyDescent="0.2">
      <c r="A129" s="186"/>
      <c r="B129" s="145"/>
      <c r="C129" s="145"/>
      <c r="D129" s="145"/>
      <c r="E129" s="145"/>
      <c r="F129" s="145"/>
      <c r="G129" s="145"/>
      <c r="H129" s="145"/>
      <c r="I129" s="145"/>
      <c r="J129" s="145"/>
      <c r="K129" s="145"/>
      <c r="L129" s="145"/>
      <c r="M129" s="145"/>
      <c r="N129" s="145"/>
    </row>
    <row r="130" spans="1:14" ht="13.2" x14ac:dyDescent="0.2">
      <c r="A130" s="186"/>
      <c r="B130" s="145"/>
      <c r="C130" s="145"/>
      <c r="D130" s="145"/>
      <c r="E130" s="145"/>
      <c r="F130" s="145"/>
      <c r="G130" s="145"/>
      <c r="H130" s="145"/>
      <c r="I130" s="145"/>
      <c r="J130" s="145"/>
      <c r="K130" s="145"/>
      <c r="L130" s="145"/>
      <c r="M130" s="145"/>
      <c r="N130" s="145"/>
    </row>
    <row r="131" spans="1:14" ht="13.2" x14ac:dyDescent="0.2">
      <c r="A131" s="186"/>
      <c r="B131" s="145"/>
      <c r="C131" s="145"/>
      <c r="D131" s="145"/>
      <c r="E131" s="145"/>
      <c r="F131" s="145"/>
      <c r="G131" s="145"/>
      <c r="H131" s="145"/>
      <c r="I131" s="145"/>
      <c r="J131" s="145"/>
      <c r="K131" s="145"/>
      <c r="L131" s="145"/>
      <c r="M131" s="145"/>
      <c r="N131" s="145"/>
    </row>
    <row r="132" spans="1:14" ht="13.2" x14ac:dyDescent="0.2">
      <c r="A132" s="186"/>
      <c r="B132" s="145"/>
      <c r="C132" s="145"/>
      <c r="D132" s="145"/>
      <c r="E132" s="145"/>
      <c r="F132" s="145"/>
      <c r="G132" s="145"/>
      <c r="H132" s="145"/>
      <c r="I132" s="145"/>
      <c r="J132" s="145"/>
      <c r="K132" s="145"/>
      <c r="L132" s="145"/>
      <c r="M132" s="145"/>
      <c r="N132" s="145"/>
    </row>
    <row r="133" spans="1:14" ht="13.2" x14ac:dyDescent="0.2">
      <c r="A133" s="186"/>
      <c r="B133" s="145"/>
      <c r="C133" s="145"/>
      <c r="D133" s="145"/>
      <c r="E133" s="145"/>
      <c r="F133" s="145"/>
      <c r="G133" s="145"/>
      <c r="H133" s="145"/>
      <c r="I133" s="145"/>
      <c r="J133" s="145"/>
      <c r="K133" s="145"/>
      <c r="L133" s="145"/>
      <c r="M133" s="145"/>
      <c r="N133" s="145"/>
    </row>
    <row r="134" spans="1:14" ht="13.2" x14ac:dyDescent="0.2">
      <c r="A134" s="186"/>
      <c r="B134" s="145"/>
      <c r="C134" s="145"/>
      <c r="D134" s="145"/>
      <c r="E134" s="145"/>
      <c r="F134" s="145"/>
      <c r="G134" s="145"/>
      <c r="H134" s="145"/>
      <c r="I134" s="145"/>
      <c r="J134" s="145"/>
      <c r="K134" s="145"/>
      <c r="L134" s="145"/>
      <c r="M134" s="145"/>
      <c r="N134" s="145"/>
    </row>
    <row r="135" spans="1:14" ht="13.2" x14ac:dyDescent="0.2">
      <c r="A135" s="186"/>
      <c r="B135" s="145"/>
      <c r="C135" s="145"/>
      <c r="D135" s="145"/>
      <c r="E135" s="145"/>
      <c r="F135" s="145"/>
      <c r="G135" s="145"/>
      <c r="H135" s="145"/>
      <c r="I135" s="145"/>
      <c r="J135" s="145"/>
      <c r="K135" s="145"/>
      <c r="L135" s="145"/>
      <c r="M135" s="145"/>
      <c r="N135" s="145"/>
    </row>
    <row r="136" spans="1:14" ht="13.2" x14ac:dyDescent="0.2">
      <c r="A136" s="186"/>
      <c r="B136" s="145"/>
      <c r="C136" s="145"/>
      <c r="D136" s="145"/>
      <c r="E136" s="145"/>
      <c r="F136" s="145"/>
      <c r="G136" s="145"/>
      <c r="H136" s="145"/>
      <c r="I136" s="145"/>
      <c r="J136" s="145"/>
      <c r="K136" s="145"/>
      <c r="L136" s="145"/>
      <c r="M136" s="145"/>
      <c r="N136" s="145"/>
    </row>
    <row r="137" spans="1:14" ht="13.2" x14ac:dyDescent="0.2">
      <c r="A137" s="186"/>
      <c r="B137" s="145"/>
      <c r="C137" s="145"/>
      <c r="D137" s="145"/>
      <c r="E137" s="145"/>
      <c r="F137" s="145"/>
      <c r="G137" s="145"/>
      <c r="H137" s="145"/>
      <c r="I137" s="145"/>
      <c r="J137" s="145"/>
      <c r="K137" s="145"/>
      <c r="L137" s="145"/>
      <c r="M137" s="145"/>
      <c r="N137" s="145"/>
    </row>
    <row r="138" spans="1:14" ht="13.2" x14ac:dyDescent="0.2">
      <c r="A138" s="186"/>
      <c r="B138" s="145"/>
      <c r="C138" s="145"/>
      <c r="D138" s="145"/>
      <c r="E138" s="145"/>
      <c r="F138" s="145"/>
      <c r="G138" s="145"/>
      <c r="H138" s="145"/>
      <c r="I138" s="145"/>
      <c r="J138" s="145"/>
      <c r="K138" s="145"/>
      <c r="L138" s="145"/>
      <c r="M138" s="145"/>
      <c r="N138" s="145"/>
    </row>
    <row r="139" spans="1:14" ht="13.2" x14ac:dyDescent="0.2">
      <c r="A139" s="186"/>
      <c r="B139" s="145"/>
      <c r="C139" s="145"/>
      <c r="D139" s="145"/>
      <c r="E139" s="145"/>
      <c r="F139" s="145"/>
      <c r="G139" s="145"/>
      <c r="H139" s="145"/>
      <c r="I139" s="145"/>
      <c r="J139" s="145"/>
      <c r="K139" s="145"/>
      <c r="L139" s="145"/>
      <c r="M139" s="145"/>
      <c r="N139" s="145"/>
    </row>
    <row r="140" spans="1:14" ht="13.2" x14ac:dyDescent="0.2">
      <c r="A140" s="186"/>
      <c r="B140" s="145"/>
      <c r="C140" s="145"/>
      <c r="D140" s="145"/>
      <c r="E140" s="145"/>
      <c r="F140" s="145"/>
      <c r="G140" s="145"/>
      <c r="H140" s="145"/>
      <c r="I140" s="145"/>
      <c r="J140" s="145"/>
      <c r="K140" s="145"/>
      <c r="L140" s="145"/>
      <c r="M140" s="145"/>
      <c r="N140" s="145"/>
    </row>
    <row r="141" spans="1:14" ht="13.2" x14ac:dyDescent="0.2">
      <c r="A141" s="186"/>
      <c r="B141" s="145"/>
      <c r="C141" s="145"/>
      <c r="D141" s="145"/>
      <c r="E141" s="145"/>
      <c r="F141" s="145"/>
      <c r="G141" s="145"/>
      <c r="H141" s="145"/>
      <c r="I141" s="145"/>
      <c r="J141" s="145"/>
      <c r="K141" s="145"/>
      <c r="L141" s="145"/>
      <c r="M141" s="145"/>
      <c r="N141" s="145"/>
    </row>
    <row r="142" spans="1:14" ht="13.2" x14ac:dyDescent="0.2">
      <c r="A142" s="186"/>
      <c r="B142" s="145"/>
      <c r="C142" s="145"/>
      <c r="D142" s="145"/>
      <c r="E142" s="145"/>
      <c r="F142" s="145"/>
      <c r="G142" s="145"/>
      <c r="H142" s="145"/>
      <c r="I142" s="145"/>
      <c r="J142" s="145"/>
      <c r="K142" s="145"/>
      <c r="L142" s="145"/>
      <c r="M142" s="145"/>
      <c r="N142" s="145"/>
    </row>
    <row r="143" spans="1:14" ht="13.2" x14ac:dyDescent="0.2">
      <c r="A143" s="186"/>
      <c r="B143" s="145"/>
      <c r="C143" s="145"/>
      <c r="D143" s="145"/>
      <c r="E143" s="145"/>
      <c r="F143" s="145"/>
      <c r="G143" s="145"/>
      <c r="H143" s="145"/>
      <c r="I143" s="145"/>
      <c r="J143" s="145"/>
      <c r="K143" s="145"/>
      <c r="L143" s="145"/>
      <c r="M143" s="145"/>
      <c r="N143" s="145"/>
    </row>
    <row r="144" spans="1:14" ht="13.2" x14ac:dyDescent="0.2">
      <c r="A144" s="186"/>
      <c r="B144" s="145"/>
      <c r="C144" s="145"/>
      <c r="D144" s="145"/>
      <c r="E144" s="145"/>
      <c r="F144" s="145"/>
      <c r="G144" s="145"/>
      <c r="H144" s="145"/>
      <c r="I144" s="145"/>
      <c r="J144" s="145"/>
      <c r="K144" s="145"/>
      <c r="L144" s="145"/>
      <c r="M144" s="145"/>
      <c r="N144" s="145"/>
    </row>
    <row r="145" spans="1:14" ht="13.2" x14ac:dyDescent="0.2">
      <c r="A145" s="186"/>
      <c r="B145" s="145"/>
      <c r="C145" s="145"/>
      <c r="D145" s="145"/>
      <c r="E145" s="145"/>
      <c r="F145" s="145"/>
      <c r="G145" s="145"/>
      <c r="H145" s="145"/>
      <c r="I145" s="145"/>
      <c r="J145" s="145"/>
      <c r="K145" s="145"/>
      <c r="L145" s="145"/>
      <c r="M145" s="145"/>
      <c r="N145" s="145"/>
    </row>
    <row r="146" spans="1:14" ht="13.2" x14ac:dyDescent="0.2">
      <c r="A146" s="186"/>
      <c r="B146" s="145"/>
      <c r="C146" s="145"/>
      <c r="D146" s="145"/>
      <c r="E146" s="145"/>
      <c r="F146" s="145"/>
      <c r="G146" s="145"/>
      <c r="H146" s="145"/>
      <c r="I146" s="145"/>
      <c r="J146" s="145"/>
      <c r="K146" s="145"/>
      <c r="L146" s="145"/>
      <c r="M146" s="145"/>
      <c r="N146" s="145"/>
    </row>
    <row r="147" spans="1:14" ht="13.2" x14ac:dyDescent="0.2">
      <c r="A147" s="186"/>
      <c r="B147" s="145"/>
      <c r="C147" s="145"/>
      <c r="D147" s="145"/>
      <c r="E147" s="145"/>
      <c r="F147" s="145"/>
      <c r="G147" s="145"/>
      <c r="H147" s="145"/>
      <c r="I147" s="145"/>
      <c r="J147" s="145"/>
      <c r="K147" s="145"/>
      <c r="L147" s="145"/>
      <c r="M147" s="145"/>
      <c r="N147" s="145"/>
    </row>
  </sheetData>
  <mergeCells count="14">
    <mergeCell ref="A127:A147"/>
    <mergeCell ref="B127:N147"/>
    <mergeCell ref="A64:A84"/>
    <mergeCell ref="B64:N84"/>
    <mergeCell ref="A85:A105"/>
    <mergeCell ref="B85:N105"/>
    <mergeCell ref="A106:A126"/>
    <mergeCell ref="B106:N126"/>
    <mergeCell ref="A1:A21"/>
    <mergeCell ref="B1:N21"/>
    <mergeCell ref="A22:A42"/>
    <mergeCell ref="B22:N42"/>
    <mergeCell ref="A43:A63"/>
    <mergeCell ref="B43:N63"/>
  </mergeCells>
  <phoneticPr fontId="2"/>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J29"/>
  <sheetViews>
    <sheetView topLeftCell="A10" zoomScale="145" zoomScaleNormal="145" zoomScaleSheetLayoutView="100" workbookViewId="0">
      <selection activeCell="A22" sqref="A22:J29"/>
    </sheetView>
  </sheetViews>
  <sheetFormatPr defaultColWidth="9" defaultRowHeight="13.2" x14ac:dyDescent="0.2"/>
  <sheetData>
    <row r="1" spans="1:10" x14ac:dyDescent="0.2">
      <c r="A1" t="s">
        <v>0</v>
      </c>
    </row>
    <row r="2" spans="1:10" x14ac:dyDescent="0.2">
      <c r="A2" s="188" t="s">
        <v>102</v>
      </c>
      <c r="B2" s="189"/>
      <c r="C2" s="189"/>
      <c r="D2" s="189"/>
      <c r="E2" s="189"/>
      <c r="F2" s="189"/>
      <c r="G2" s="189"/>
      <c r="H2" s="189"/>
      <c r="I2" s="189"/>
      <c r="J2" s="189"/>
    </row>
    <row r="3" spans="1:10" x14ac:dyDescent="0.2">
      <c r="A3" s="189"/>
      <c r="B3" s="189"/>
      <c r="C3" s="189"/>
      <c r="D3" s="189"/>
      <c r="E3" s="189"/>
      <c r="F3" s="189"/>
      <c r="G3" s="189"/>
      <c r="H3" s="189"/>
      <c r="I3" s="189"/>
      <c r="J3" s="189"/>
    </row>
    <row r="4" spans="1:10" x14ac:dyDescent="0.2">
      <c r="A4" s="189"/>
      <c r="B4" s="189"/>
      <c r="C4" s="189"/>
      <c r="D4" s="189"/>
      <c r="E4" s="189"/>
      <c r="F4" s="189"/>
      <c r="G4" s="189"/>
      <c r="H4" s="189"/>
      <c r="I4" s="189"/>
      <c r="J4" s="189"/>
    </row>
    <row r="5" spans="1:10" x14ac:dyDescent="0.2">
      <c r="A5" s="189"/>
      <c r="B5" s="189"/>
      <c r="C5" s="189"/>
      <c r="D5" s="189"/>
      <c r="E5" s="189"/>
      <c r="F5" s="189"/>
      <c r="G5" s="189"/>
      <c r="H5" s="189"/>
      <c r="I5" s="189"/>
      <c r="J5" s="189"/>
    </row>
    <row r="6" spans="1:10" x14ac:dyDescent="0.2">
      <c r="A6" s="189"/>
      <c r="B6" s="189"/>
      <c r="C6" s="189"/>
      <c r="D6" s="189"/>
      <c r="E6" s="189"/>
      <c r="F6" s="189"/>
      <c r="G6" s="189"/>
      <c r="H6" s="189"/>
      <c r="I6" s="189"/>
      <c r="J6" s="189"/>
    </row>
    <row r="7" spans="1:10" x14ac:dyDescent="0.2">
      <c r="A7" s="189"/>
      <c r="B7" s="189"/>
      <c r="C7" s="189"/>
      <c r="D7" s="189"/>
      <c r="E7" s="189"/>
      <c r="F7" s="189"/>
      <c r="G7" s="189"/>
      <c r="H7" s="189"/>
      <c r="I7" s="189"/>
      <c r="J7" s="189"/>
    </row>
    <row r="8" spans="1:10" x14ac:dyDescent="0.2">
      <c r="A8" s="189"/>
      <c r="B8" s="189"/>
      <c r="C8" s="189"/>
      <c r="D8" s="189"/>
      <c r="E8" s="189"/>
      <c r="F8" s="189"/>
      <c r="G8" s="189"/>
      <c r="H8" s="189"/>
      <c r="I8" s="189"/>
      <c r="J8" s="189"/>
    </row>
    <row r="9" spans="1:10" x14ac:dyDescent="0.2">
      <c r="A9" s="189"/>
      <c r="B9" s="189"/>
      <c r="C9" s="189"/>
      <c r="D9" s="189"/>
      <c r="E9" s="189"/>
      <c r="F9" s="189"/>
      <c r="G9" s="189"/>
      <c r="H9" s="189"/>
      <c r="I9" s="189"/>
      <c r="J9" s="189"/>
    </row>
    <row r="11" spans="1:10" x14ac:dyDescent="0.2">
      <c r="A11" t="s">
        <v>1</v>
      </c>
    </row>
    <row r="12" spans="1:10" x14ac:dyDescent="0.2">
      <c r="A12" s="190" t="s">
        <v>103</v>
      </c>
      <c r="B12" s="191"/>
      <c r="C12" s="191"/>
      <c r="D12" s="191"/>
      <c r="E12" s="191"/>
      <c r="F12" s="191"/>
      <c r="G12" s="191"/>
      <c r="H12" s="191"/>
      <c r="I12" s="191"/>
      <c r="J12" s="191"/>
    </row>
    <row r="13" spans="1:10" x14ac:dyDescent="0.2">
      <c r="A13" s="191"/>
      <c r="B13" s="191"/>
      <c r="C13" s="191"/>
      <c r="D13" s="191"/>
      <c r="E13" s="191"/>
      <c r="F13" s="191"/>
      <c r="G13" s="191"/>
      <c r="H13" s="191"/>
      <c r="I13" s="191"/>
      <c r="J13" s="191"/>
    </row>
    <row r="14" spans="1:10" x14ac:dyDescent="0.2">
      <c r="A14" s="191"/>
      <c r="B14" s="191"/>
      <c r="C14" s="191"/>
      <c r="D14" s="191"/>
      <c r="E14" s="191"/>
      <c r="F14" s="191"/>
      <c r="G14" s="191"/>
      <c r="H14" s="191"/>
      <c r="I14" s="191"/>
      <c r="J14" s="191"/>
    </row>
    <row r="15" spans="1:10" x14ac:dyDescent="0.2">
      <c r="A15" s="191"/>
      <c r="B15" s="191"/>
      <c r="C15" s="191"/>
      <c r="D15" s="191"/>
      <c r="E15" s="191"/>
      <c r="F15" s="191"/>
      <c r="G15" s="191"/>
      <c r="H15" s="191"/>
      <c r="I15" s="191"/>
      <c r="J15" s="191"/>
    </row>
    <row r="16" spans="1:10" x14ac:dyDescent="0.2">
      <c r="A16" s="191"/>
      <c r="B16" s="191"/>
      <c r="C16" s="191"/>
      <c r="D16" s="191"/>
      <c r="E16" s="191"/>
      <c r="F16" s="191"/>
      <c r="G16" s="191"/>
      <c r="H16" s="191"/>
      <c r="I16" s="191"/>
      <c r="J16" s="191"/>
    </row>
    <row r="17" spans="1:10" x14ac:dyDescent="0.2">
      <c r="A17" s="191"/>
      <c r="B17" s="191"/>
      <c r="C17" s="191"/>
      <c r="D17" s="191"/>
      <c r="E17" s="191"/>
      <c r="F17" s="191"/>
      <c r="G17" s="191"/>
      <c r="H17" s="191"/>
      <c r="I17" s="191"/>
      <c r="J17" s="191"/>
    </row>
    <row r="18" spans="1:10" x14ac:dyDescent="0.2">
      <c r="A18" s="191"/>
      <c r="B18" s="191"/>
      <c r="C18" s="191"/>
      <c r="D18" s="191"/>
      <c r="E18" s="191"/>
      <c r="F18" s="191"/>
      <c r="G18" s="191"/>
      <c r="H18" s="191"/>
      <c r="I18" s="191"/>
      <c r="J18" s="191"/>
    </row>
    <row r="19" spans="1:10" x14ac:dyDescent="0.2">
      <c r="A19" s="191"/>
      <c r="B19" s="191"/>
      <c r="C19" s="191"/>
      <c r="D19" s="191"/>
      <c r="E19" s="191"/>
      <c r="F19" s="191"/>
      <c r="G19" s="191"/>
      <c r="H19" s="191"/>
      <c r="I19" s="191"/>
      <c r="J19" s="191"/>
    </row>
    <row r="21" spans="1:10" x14ac:dyDescent="0.2">
      <c r="A21" t="s">
        <v>2</v>
      </c>
    </row>
    <row r="22" spans="1:10" x14ac:dyDescent="0.2">
      <c r="A22" s="192" t="s">
        <v>104</v>
      </c>
      <c r="B22" s="192"/>
      <c r="C22" s="192"/>
      <c r="D22" s="192"/>
      <c r="E22" s="192"/>
      <c r="F22" s="192"/>
      <c r="G22" s="192"/>
      <c r="H22" s="192"/>
      <c r="I22" s="192"/>
      <c r="J22" s="192"/>
    </row>
    <row r="23" spans="1:10" x14ac:dyDescent="0.2">
      <c r="A23" s="192"/>
      <c r="B23" s="192"/>
      <c r="C23" s="192"/>
      <c r="D23" s="192"/>
      <c r="E23" s="192"/>
      <c r="F23" s="192"/>
      <c r="G23" s="192"/>
      <c r="H23" s="192"/>
      <c r="I23" s="192"/>
      <c r="J23" s="192"/>
    </row>
    <row r="24" spans="1:10" x14ac:dyDescent="0.2">
      <c r="A24" s="192"/>
      <c r="B24" s="192"/>
      <c r="C24" s="192"/>
      <c r="D24" s="192"/>
      <c r="E24" s="192"/>
      <c r="F24" s="192"/>
      <c r="G24" s="192"/>
      <c r="H24" s="192"/>
      <c r="I24" s="192"/>
      <c r="J24" s="192"/>
    </row>
    <row r="25" spans="1:10" x14ac:dyDescent="0.2">
      <c r="A25" s="192"/>
      <c r="B25" s="192"/>
      <c r="C25" s="192"/>
      <c r="D25" s="192"/>
      <c r="E25" s="192"/>
      <c r="F25" s="192"/>
      <c r="G25" s="192"/>
      <c r="H25" s="192"/>
      <c r="I25" s="192"/>
      <c r="J25" s="192"/>
    </row>
    <row r="26" spans="1:10" x14ac:dyDescent="0.2">
      <c r="A26" s="192"/>
      <c r="B26" s="192"/>
      <c r="C26" s="192"/>
      <c r="D26" s="192"/>
      <c r="E26" s="192"/>
      <c r="F26" s="192"/>
      <c r="G26" s="192"/>
      <c r="H26" s="192"/>
      <c r="I26" s="192"/>
      <c r="J26" s="192"/>
    </row>
    <row r="27" spans="1:10" x14ac:dyDescent="0.2">
      <c r="A27" s="192"/>
      <c r="B27" s="192"/>
      <c r="C27" s="192"/>
      <c r="D27" s="192"/>
      <c r="E27" s="192"/>
      <c r="F27" s="192"/>
      <c r="G27" s="192"/>
      <c r="H27" s="192"/>
      <c r="I27" s="192"/>
      <c r="J27" s="192"/>
    </row>
    <row r="28" spans="1:10" x14ac:dyDescent="0.2">
      <c r="A28" s="192"/>
      <c r="B28" s="192"/>
      <c r="C28" s="192"/>
      <c r="D28" s="192"/>
      <c r="E28" s="192"/>
      <c r="F28" s="192"/>
      <c r="G28" s="192"/>
      <c r="H28" s="192"/>
      <c r="I28" s="192"/>
      <c r="J28" s="192"/>
    </row>
    <row r="29" spans="1:10" x14ac:dyDescent="0.2">
      <c r="A29" s="192"/>
      <c r="B29" s="192"/>
      <c r="C29" s="192"/>
      <c r="D29" s="192"/>
      <c r="E29" s="192"/>
      <c r="F29" s="192"/>
      <c r="G29" s="192"/>
      <c r="H29" s="192"/>
      <c r="I29" s="192"/>
      <c r="J29" s="192"/>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1F900-E8DE-4A48-B789-E00588114D89}">
  <sheetPr>
    <tabColor rgb="FFFFFFCC"/>
  </sheetPr>
  <dimension ref="B2:BH196"/>
  <sheetViews>
    <sheetView zoomScale="102" zoomScaleNormal="102" workbookViewId="0">
      <pane ySplit="8" topLeftCell="A9" activePane="bottomLeft" state="frozen"/>
      <selection pane="bottomLeft" activeCell="J10" sqref="J10"/>
    </sheetView>
  </sheetViews>
  <sheetFormatPr defaultRowHeight="13.2" x14ac:dyDescent="0.2"/>
  <cols>
    <col min="1" max="1" width="2.88671875" customWidth="1"/>
    <col min="2" max="12" width="6.6640625" customWidth="1"/>
    <col min="13" max="13" width="9.21875" bestFit="1" customWidth="1"/>
    <col min="14" max="18" width="6.6640625" customWidth="1"/>
    <col min="22" max="22" width="10.88671875" style="23" hidden="1" customWidth="1"/>
    <col min="23" max="23" width="0" hidden="1" customWidth="1"/>
    <col min="24" max="24" width="10" bestFit="1" customWidth="1"/>
  </cols>
  <sheetData>
    <row r="2" spans="2:60" x14ac:dyDescent="0.2">
      <c r="B2" s="141" t="s">
        <v>5</v>
      </c>
      <c r="C2" s="141"/>
      <c r="D2" s="143" t="s">
        <v>48</v>
      </c>
      <c r="E2" s="143"/>
      <c r="F2" s="141" t="s">
        <v>6</v>
      </c>
      <c r="G2" s="141"/>
      <c r="H2" s="145" t="s">
        <v>106</v>
      </c>
      <c r="I2" s="145"/>
      <c r="J2" s="141" t="s">
        <v>7</v>
      </c>
      <c r="K2" s="141"/>
      <c r="L2" s="142">
        <v>1000000</v>
      </c>
      <c r="M2" s="143"/>
      <c r="N2" s="141" t="s">
        <v>8</v>
      </c>
      <c r="O2" s="141"/>
      <c r="P2" s="144">
        <f>SUM(L2+D4)</f>
        <v>9876410.9716329072</v>
      </c>
      <c r="Q2" s="145"/>
      <c r="R2" s="1"/>
      <c r="S2" s="1"/>
      <c r="T2" s="1"/>
    </row>
    <row r="3" spans="2:60" ht="57" customHeight="1" x14ac:dyDescent="0.2">
      <c r="B3" s="141" t="s">
        <v>9</v>
      </c>
      <c r="C3" s="141"/>
      <c r="D3" s="146" t="s">
        <v>38</v>
      </c>
      <c r="E3" s="146"/>
      <c r="F3" s="146"/>
      <c r="G3" s="146"/>
      <c r="H3" s="146"/>
      <c r="I3" s="146"/>
      <c r="J3" s="141" t="s">
        <v>10</v>
      </c>
      <c r="K3" s="141"/>
      <c r="L3" s="146" t="s">
        <v>35</v>
      </c>
      <c r="M3" s="147"/>
      <c r="N3" s="147"/>
      <c r="O3" s="147"/>
      <c r="P3" s="147"/>
      <c r="Q3" s="147"/>
      <c r="R3" s="1"/>
      <c r="S3" s="1"/>
    </row>
    <row r="4" spans="2:60" x14ac:dyDescent="0.2">
      <c r="B4" s="141" t="s">
        <v>11</v>
      </c>
      <c r="C4" s="141"/>
      <c r="D4" s="148">
        <f>SUM($R$9:$S$993)</f>
        <v>8876410.9716329072</v>
      </c>
      <c r="E4" s="148"/>
      <c r="F4" s="141" t="s">
        <v>12</v>
      </c>
      <c r="G4" s="141"/>
      <c r="H4" s="149">
        <f>SUM($T$9:$U$108)</f>
        <v>3327.9000000000092</v>
      </c>
      <c r="I4" s="145"/>
      <c r="J4" s="150" t="s">
        <v>13</v>
      </c>
      <c r="K4" s="150"/>
      <c r="L4" s="144">
        <f>MAX($C$9:$D$990)-C9</f>
        <v>8876410.9716329072</v>
      </c>
      <c r="M4" s="144"/>
      <c r="N4" s="150" t="s">
        <v>14</v>
      </c>
      <c r="O4" s="150"/>
      <c r="P4" s="148">
        <f>SUMIF(R9:S990,"&lt;0",R9:S990)</f>
        <v>-5285571.7777911201</v>
      </c>
      <c r="Q4" s="148"/>
      <c r="R4" s="1"/>
      <c r="S4" s="1"/>
      <c r="T4" s="1"/>
    </row>
    <row r="5" spans="2:60" x14ac:dyDescent="0.2">
      <c r="B5" s="79" t="s">
        <v>15</v>
      </c>
      <c r="C5" s="78">
        <f>COUNTIF($R$9:$R$990,"&gt;0")</f>
        <v>55</v>
      </c>
      <c r="D5" s="77" t="s">
        <v>16</v>
      </c>
      <c r="E5" s="16">
        <f>COUNTIF($R$9:$R$990,"&lt;0")</f>
        <v>53</v>
      </c>
      <c r="F5" s="77" t="s">
        <v>17</v>
      </c>
      <c r="G5" s="78">
        <f>COUNTIF($R$9:$R$990,"=0")</f>
        <v>0</v>
      </c>
      <c r="H5" s="77" t="s">
        <v>18</v>
      </c>
      <c r="I5" s="3">
        <f>C5/SUM(C5,E5,G5)</f>
        <v>0.5092592592592593</v>
      </c>
      <c r="J5" s="151" t="s">
        <v>19</v>
      </c>
      <c r="K5" s="141"/>
      <c r="L5" s="152">
        <v>9</v>
      </c>
      <c r="M5" s="153"/>
      <c r="N5" s="18" t="s">
        <v>20</v>
      </c>
      <c r="O5" s="9"/>
      <c r="P5" s="152">
        <v>5</v>
      </c>
      <c r="Q5" s="153"/>
      <c r="R5" s="1"/>
      <c r="S5" s="1"/>
      <c r="T5" s="1"/>
    </row>
    <row r="6" spans="2:60" x14ac:dyDescent="0.2">
      <c r="B6" s="11"/>
      <c r="C6" s="14"/>
      <c r="D6" s="15"/>
      <c r="E6" s="12"/>
      <c r="F6" s="11"/>
      <c r="G6" s="12"/>
      <c r="H6" s="11"/>
      <c r="I6" s="17"/>
      <c r="J6" s="11"/>
      <c r="K6" s="11"/>
      <c r="L6" s="12"/>
      <c r="M6" s="12"/>
      <c r="N6" s="13"/>
      <c r="O6" s="13"/>
      <c r="P6" s="10"/>
      <c r="Q6" s="80"/>
      <c r="R6" s="1"/>
      <c r="S6" s="1"/>
      <c r="T6" s="1"/>
    </row>
    <row r="7" spans="2:60" x14ac:dyDescent="0.2">
      <c r="B7" s="154" t="s">
        <v>21</v>
      </c>
      <c r="C7" s="156" t="s">
        <v>22</v>
      </c>
      <c r="D7" s="157"/>
      <c r="E7" s="160" t="s">
        <v>23</v>
      </c>
      <c r="F7" s="161"/>
      <c r="G7" s="161"/>
      <c r="H7" s="161"/>
      <c r="I7" s="162"/>
      <c r="J7" s="163" t="s">
        <v>24</v>
      </c>
      <c r="K7" s="164"/>
      <c r="L7" s="165"/>
      <c r="M7" s="166" t="s">
        <v>25</v>
      </c>
      <c r="N7" s="167" t="s">
        <v>26</v>
      </c>
      <c r="O7" s="168"/>
      <c r="P7" s="168"/>
      <c r="Q7" s="169"/>
      <c r="R7" s="170" t="s">
        <v>27</v>
      </c>
      <c r="S7" s="170"/>
      <c r="T7" s="170"/>
      <c r="U7" s="170"/>
    </row>
    <row r="8" spans="2:60" x14ac:dyDescent="0.2">
      <c r="B8" s="155"/>
      <c r="C8" s="158"/>
      <c r="D8" s="159"/>
      <c r="E8" s="19" t="s">
        <v>28</v>
      </c>
      <c r="F8" s="19" t="s">
        <v>29</v>
      </c>
      <c r="G8" s="19" t="s">
        <v>30</v>
      </c>
      <c r="H8" s="171" t="s">
        <v>31</v>
      </c>
      <c r="I8" s="162"/>
      <c r="J8" s="4" t="s">
        <v>32</v>
      </c>
      <c r="K8" s="172" t="s">
        <v>33</v>
      </c>
      <c r="L8" s="165"/>
      <c r="M8" s="166"/>
      <c r="N8" s="5" t="s">
        <v>28</v>
      </c>
      <c r="O8" s="5" t="s">
        <v>29</v>
      </c>
      <c r="P8" s="173" t="s">
        <v>31</v>
      </c>
      <c r="Q8" s="169"/>
      <c r="R8" s="170" t="s">
        <v>34</v>
      </c>
      <c r="S8" s="170"/>
      <c r="T8" s="170" t="s">
        <v>32</v>
      </c>
      <c r="U8" s="170"/>
    </row>
    <row r="9" spans="2:60" x14ac:dyDescent="0.2">
      <c r="B9" s="81">
        <v>1</v>
      </c>
      <c r="C9" s="174">
        <v>1000000</v>
      </c>
      <c r="D9" s="174"/>
      <c r="E9" s="81">
        <v>2010</v>
      </c>
      <c r="F9" s="8">
        <v>43106</v>
      </c>
      <c r="G9" s="81" t="s">
        <v>3</v>
      </c>
      <c r="H9" s="175">
        <v>1.4334100000000001</v>
      </c>
      <c r="I9" s="175"/>
      <c r="J9" s="81">
        <v>28.8</v>
      </c>
      <c r="K9" s="174">
        <f>IF(J9="","",C9*0.03)</f>
        <v>30000</v>
      </c>
      <c r="L9" s="174"/>
      <c r="M9" s="6">
        <f>IF(J9="","",(K9/J9)/LOOKUP(RIGHT($D$2,3),定数!$A$6:$A$13,定数!$B$6:$B$13))</f>
        <v>8.6805555555555554</v>
      </c>
      <c r="N9" s="81">
        <v>2010</v>
      </c>
      <c r="O9" s="8">
        <v>43106</v>
      </c>
      <c r="P9" s="175">
        <v>1.4362900000000001</v>
      </c>
      <c r="Q9" s="175"/>
      <c r="R9" s="176">
        <f>IF(P9="","",T9*M9*LOOKUP(RIGHT($D$2,3),定数!$A$6:$A$13,定数!$B$6:$B$13))</f>
        <v>-29999.999999999931</v>
      </c>
      <c r="S9" s="176"/>
      <c r="T9" s="177">
        <f>IF(P9="","",IF(G9="買",(P9-H9),(H9-P9))*IF(RIGHT($D$2,3)="JPY",100,10000))</f>
        <v>-28.799999999999937</v>
      </c>
      <c r="U9" s="177"/>
      <c r="V9" s="66"/>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row>
    <row r="10" spans="2:60" x14ac:dyDescent="0.2">
      <c r="B10" s="81">
        <v>2</v>
      </c>
      <c r="C10" s="174">
        <f>IF(R9="","",C9+R9)</f>
        <v>970000.00000000012</v>
      </c>
      <c r="D10" s="174"/>
      <c r="E10" s="81">
        <v>2010</v>
      </c>
      <c r="F10" s="8">
        <v>43111</v>
      </c>
      <c r="G10" s="81" t="s">
        <v>4</v>
      </c>
      <c r="H10" s="175">
        <v>1.4534800000000001</v>
      </c>
      <c r="I10" s="175"/>
      <c r="J10" s="81">
        <v>34.5</v>
      </c>
      <c r="K10" s="178">
        <f>IF(J10="","",C10*0.03)</f>
        <v>29100.000000000004</v>
      </c>
      <c r="L10" s="179"/>
      <c r="M10" s="6">
        <f>IF(J10="","",(K10/J10)/LOOKUP(RIGHT($D$2,3),定数!$A$6:$A$13,定数!$B$6:$B$13))</f>
        <v>7.0289855072463778</v>
      </c>
      <c r="N10" s="81">
        <v>2010</v>
      </c>
      <c r="O10" s="8">
        <v>43111</v>
      </c>
      <c r="P10" s="175">
        <v>1.4500299999999999</v>
      </c>
      <c r="Q10" s="175"/>
      <c r="R10" s="176">
        <f>IF(P10="","",T10*M10*LOOKUP(RIGHT($D$2,3),定数!$A$6:$A$13,定数!$B$6:$B$13))</f>
        <v>-29100.000000001481</v>
      </c>
      <c r="S10" s="176"/>
      <c r="T10" s="177">
        <f>IF(P10="","",IF(G10="買",(P10-H10),(H10-P10))*IF(RIGHT($D$2,3)="JPY",100,10000))</f>
        <v>-34.500000000001748</v>
      </c>
      <c r="U10" s="177"/>
      <c r="V10" s="68"/>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row>
    <row r="11" spans="2:60" x14ac:dyDescent="0.2">
      <c r="B11" s="81">
        <v>3</v>
      </c>
      <c r="C11" s="174">
        <f>IF(R10="","",C10+R10)</f>
        <v>940899.9999999986</v>
      </c>
      <c r="D11" s="174"/>
      <c r="E11" s="81">
        <v>2010</v>
      </c>
      <c r="F11" s="8">
        <v>43118</v>
      </c>
      <c r="G11" s="81" t="s">
        <v>4</v>
      </c>
      <c r="H11" s="175">
        <v>1.4393199999999999</v>
      </c>
      <c r="I11" s="175"/>
      <c r="J11" s="81">
        <v>28</v>
      </c>
      <c r="K11" s="178">
        <f t="shared" ref="K11:K74" si="0">IF(J11="","",C11*0.03)</f>
        <v>28226.999999999956</v>
      </c>
      <c r="L11" s="179"/>
      <c r="M11" s="6">
        <f>IF(J11="","",(K11/J11)/LOOKUP(RIGHT($D$2,3),定数!$A$6:$A$13,定数!$B$6:$B$13))</f>
        <v>8.4008928571428445</v>
      </c>
      <c r="N11" s="81">
        <v>2010</v>
      </c>
      <c r="O11" s="8">
        <v>43119</v>
      </c>
      <c r="P11" s="175">
        <v>1.4377800000000001</v>
      </c>
      <c r="Q11" s="175"/>
      <c r="R11" s="176">
        <f>IF(P11="","",T11*M11*LOOKUP(RIGHT($D$2,3),定数!$A$6:$A$13,定数!$B$6:$B$13))</f>
        <v>-15524.849999998714</v>
      </c>
      <c r="S11" s="176"/>
      <c r="T11" s="177">
        <f t="shared" ref="T11:T74" si="1">IF(P11="","",IF(G11="買",(P11-H11),(H11-P11))*IF(RIGHT($D$2,3)="JPY",100,10000))</f>
        <v>-15.399999999998748</v>
      </c>
      <c r="U11" s="177"/>
      <c r="V11" s="68"/>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row>
    <row r="12" spans="2:60" x14ac:dyDescent="0.2">
      <c r="B12" s="81">
        <v>4</v>
      </c>
      <c r="C12" s="174">
        <f t="shared" ref="C12:C75" si="2">IF(R11="","",C11+R11)</f>
        <v>925375.14999999991</v>
      </c>
      <c r="D12" s="174"/>
      <c r="E12" s="81">
        <v>2010</v>
      </c>
      <c r="F12" s="8">
        <v>43133</v>
      </c>
      <c r="G12" s="81" t="s">
        <v>4</v>
      </c>
      <c r="H12" s="175">
        <v>1.39592</v>
      </c>
      <c r="I12" s="175"/>
      <c r="J12" s="81">
        <v>19.100000000000001</v>
      </c>
      <c r="K12" s="178">
        <f t="shared" si="0"/>
        <v>27761.254499999995</v>
      </c>
      <c r="L12" s="179"/>
      <c r="M12" s="6">
        <f>IF(J12="","",(K12/J12)/LOOKUP(RIGHT($D$2,3),定数!$A$6:$A$13,定数!$B$6:$B$13))</f>
        <v>12.112240183246069</v>
      </c>
      <c r="N12" s="81">
        <v>2010</v>
      </c>
      <c r="O12" s="8">
        <v>43134</v>
      </c>
      <c r="P12" s="175">
        <v>1.39401</v>
      </c>
      <c r="Q12" s="175"/>
      <c r="R12" s="176">
        <f>IF(P12="","",T12*M12*LOOKUP(RIGHT($D$2,3),定数!$A$6:$A$13,定数!$B$6:$B$13))</f>
        <v>-27761.254500001127</v>
      </c>
      <c r="S12" s="176"/>
      <c r="T12" s="177">
        <f t="shared" si="1"/>
        <v>-19.100000000000783</v>
      </c>
      <c r="U12" s="177"/>
      <c r="V12" s="68"/>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row>
    <row r="13" spans="2:60" x14ac:dyDescent="0.2">
      <c r="B13" s="81">
        <v>5</v>
      </c>
      <c r="C13" s="174">
        <f t="shared" si="2"/>
        <v>897613.89549999882</v>
      </c>
      <c r="D13" s="174"/>
      <c r="E13" s="81">
        <v>2010</v>
      </c>
      <c r="F13" s="8">
        <v>43135</v>
      </c>
      <c r="G13" s="81" t="s">
        <v>3</v>
      </c>
      <c r="H13" s="175">
        <v>1.38869</v>
      </c>
      <c r="I13" s="175"/>
      <c r="J13" s="81">
        <v>89</v>
      </c>
      <c r="K13" s="178">
        <f t="shared" si="0"/>
        <v>26928.416864999963</v>
      </c>
      <c r="L13" s="179"/>
      <c r="M13" s="6">
        <f>IF(J13="","",(K13/J13)/LOOKUP(RIGHT($D$2,3),定数!$A$6:$A$13,定数!$B$6:$B$13))</f>
        <v>2.5213873469101089</v>
      </c>
      <c r="N13" s="81">
        <v>2010</v>
      </c>
      <c r="O13" s="8">
        <v>43140</v>
      </c>
      <c r="P13" s="175">
        <v>1.3711</v>
      </c>
      <c r="Q13" s="175"/>
      <c r="R13" s="176">
        <f>IF(P13="","",T13*M13*LOOKUP(RIGHT($D$2,3),定数!$A$6:$A$13,定数!$B$6:$B$13))</f>
        <v>53221.444118578569</v>
      </c>
      <c r="S13" s="176"/>
      <c r="T13" s="177">
        <f t="shared" si="1"/>
        <v>175.89999999999995</v>
      </c>
      <c r="U13" s="177"/>
      <c r="V13" s="68"/>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row>
    <row r="14" spans="2:60" x14ac:dyDescent="0.2">
      <c r="B14" s="81">
        <v>6</v>
      </c>
      <c r="C14" s="174">
        <f t="shared" si="2"/>
        <v>950835.33961857739</v>
      </c>
      <c r="D14" s="174"/>
      <c r="E14" s="81">
        <v>2010</v>
      </c>
      <c r="F14" s="8">
        <v>43140</v>
      </c>
      <c r="G14" s="81" t="s">
        <v>4</v>
      </c>
      <c r="H14" s="175">
        <v>1.3744700000000001</v>
      </c>
      <c r="I14" s="175"/>
      <c r="J14" s="81">
        <v>47.3</v>
      </c>
      <c r="K14" s="178">
        <f t="shared" si="0"/>
        <v>28525.06018855732</v>
      </c>
      <c r="L14" s="179"/>
      <c r="M14" s="6">
        <f>IF(J14="","",(K14/J14)/LOOKUP(RIGHT($D$2,3),定数!$A$6:$A$13,定数!$B$6:$B$13))</f>
        <v>5.0255567633117204</v>
      </c>
      <c r="N14" s="81">
        <v>2010</v>
      </c>
      <c r="O14" s="8">
        <v>43140</v>
      </c>
      <c r="P14" s="175">
        <v>1.36974</v>
      </c>
      <c r="Q14" s="175"/>
      <c r="R14" s="176">
        <f>IF(P14="","",T14*M14*LOOKUP(RIGHT($D$2,3),定数!$A$6:$A$13,定数!$B$6:$B$13))</f>
        <v>-28525.060188558069</v>
      </c>
      <c r="S14" s="176"/>
      <c r="T14" s="177">
        <f t="shared" si="1"/>
        <v>-47.300000000001234</v>
      </c>
      <c r="U14" s="177"/>
      <c r="V14" s="68"/>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row>
    <row r="15" spans="2:60" x14ac:dyDescent="0.2">
      <c r="B15" s="81">
        <v>7</v>
      </c>
      <c r="C15" s="174">
        <f t="shared" si="2"/>
        <v>922310.27943001932</v>
      </c>
      <c r="D15" s="174"/>
      <c r="E15" s="81">
        <v>2010</v>
      </c>
      <c r="F15" s="8">
        <v>43141</v>
      </c>
      <c r="G15" s="81" t="s">
        <v>3</v>
      </c>
      <c r="H15" s="175">
        <v>1.3728400000000001</v>
      </c>
      <c r="I15" s="175"/>
      <c r="J15" s="81">
        <v>17.8</v>
      </c>
      <c r="K15" s="178">
        <f t="shared" si="0"/>
        <v>27669.308382900577</v>
      </c>
      <c r="L15" s="179"/>
      <c r="M15" s="6">
        <f>IF(J15="","",(K15/J15)/LOOKUP(RIGHT($D$2,3),定数!$A$6:$A$13,定数!$B$6:$B$13))</f>
        <v>12.953796059410383</v>
      </c>
      <c r="N15" s="81">
        <v>2010</v>
      </c>
      <c r="O15" s="8">
        <v>43141</v>
      </c>
      <c r="P15" s="175">
        <v>1.37462</v>
      </c>
      <c r="Q15" s="175"/>
      <c r="R15" s="176">
        <f>IF(P15="","",T15*M15*LOOKUP(RIGHT($D$2,3),定数!$A$6:$A$13,定数!$B$6:$B$13))</f>
        <v>-27669.308382898911</v>
      </c>
      <c r="S15" s="176"/>
      <c r="T15" s="177">
        <f t="shared" si="1"/>
        <v>-17.799999999998928</v>
      </c>
      <c r="U15" s="177"/>
      <c r="V15" s="68"/>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row>
    <row r="16" spans="2:60" x14ac:dyDescent="0.2">
      <c r="B16" s="81">
        <v>8</v>
      </c>
      <c r="C16" s="174">
        <f t="shared" si="2"/>
        <v>894640.9710471204</v>
      </c>
      <c r="D16" s="174"/>
      <c r="E16" s="81">
        <v>2010</v>
      </c>
      <c r="F16" s="8">
        <v>43142</v>
      </c>
      <c r="G16" s="81" t="s">
        <v>3</v>
      </c>
      <c r="H16" s="175">
        <v>1.3676600000000001</v>
      </c>
      <c r="I16" s="175"/>
      <c r="J16" s="81">
        <v>89.3</v>
      </c>
      <c r="K16" s="178">
        <f t="shared" si="0"/>
        <v>26839.229131413613</v>
      </c>
      <c r="L16" s="179"/>
      <c r="M16" s="6">
        <f>IF(J16="","",(K16/J16)/LOOKUP(RIGHT($D$2,3),定数!$A$6:$A$13,定数!$B$6:$B$13))</f>
        <v>2.5045939838945142</v>
      </c>
      <c r="N16" s="81">
        <v>2010</v>
      </c>
      <c r="O16" s="8">
        <v>43146</v>
      </c>
      <c r="P16" s="175">
        <v>1.36429</v>
      </c>
      <c r="Q16" s="175"/>
      <c r="R16" s="176">
        <f>IF(P16="","",T16*M16*LOOKUP(RIGHT($D$2,3),定数!$A$6:$A$13,定数!$B$6:$B$13))</f>
        <v>10128.578070869702</v>
      </c>
      <c r="S16" s="176"/>
      <c r="T16" s="177">
        <f t="shared" si="1"/>
        <v>33.700000000000955</v>
      </c>
      <c r="U16" s="177"/>
      <c r="V16" s="68"/>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row>
    <row r="17" spans="2:60" x14ac:dyDescent="0.2">
      <c r="B17" s="81">
        <v>9</v>
      </c>
      <c r="C17" s="174">
        <f t="shared" si="2"/>
        <v>904769.54911799007</v>
      </c>
      <c r="D17" s="174"/>
      <c r="E17" s="81">
        <v>2010</v>
      </c>
      <c r="F17" s="8">
        <v>43150</v>
      </c>
      <c r="G17" s="81" t="s">
        <v>4</v>
      </c>
      <c r="H17" s="175">
        <v>1.3544400000000001</v>
      </c>
      <c r="I17" s="175"/>
      <c r="J17" s="81">
        <v>61</v>
      </c>
      <c r="K17" s="178">
        <f t="shared" si="0"/>
        <v>27143.086473539701</v>
      </c>
      <c r="L17" s="179"/>
      <c r="M17" s="6">
        <f>IF(J17="","",(K17/J17)/LOOKUP(RIGHT($D$2,3),定数!$A$6:$A$13,定数!$B$6:$B$13))</f>
        <v>3.7080719226147134</v>
      </c>
      <c r="N17" s="81">
        <v>2010</v>
      </c>
      <c r="O17" s="8">
        <v>43154</v>
      </c>
      <c r="P17" s="175">
        <v>1.35744</v>
      </c>
      <c r="Q17" s="175"/>
      <c r="R17" s="176">
        <f>IF(P17="","",T17*M17*LOOKUP(RIGHT($D$2,3),定数!$A$6:$A$13,定数!$B$6:$B$13))</f>
        <v>13349.058921412485</v>
      </c>
      <c r="S17" s="176"/>
      <c r="T17" s="177">
        <f t="shared" si="1"/>
        <v>29.999999999998916</v>
      </c>
      <c r="U17" s="177"/>
      <c r="V17" s="68"/>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row>
    <row r="18" spans="2:60" x14ac:dyDescent="0.2">
      <c r="B18" s="81">
        <v>10</v>
      </c>
      <c r="C18" s="174">
        <f t="shared" si="2"/>
        <v>918118.60803940252</v>
      </c>
      <c r="D18" s="174"/>
      <c r="E18" s="81">
        <v>2010</v>
      </c>
      <c r="F18" s="8">
        <v>43155</v>
      </c>
      <c r="G18" s="81" t="s">
        <v>4</v>
      </c>
      <c r="H18" s="175">
        <v>1.3571500000000001</v>
      </c>
      <c r="I18" s="175"/>
      <c r="J18" s="81">
        <v>37.799999999999997</v>
      </c>
      <c r="K18" s="178">
        <f t="shared" si="0"/>
        <v>27543.558241182076</v>
      </c>
      <c r="L18" s="179"/>
      <c r="M18" s="6">
        <f>IF(J18="","",(K18/J18)/LOOKUP(RIGHT($D$2,3),定数!$A$6:$A$13,定数!$B$6:$B$13))</f>
        <v>6.072213016133615</v>
      </c>
      <c r="N18" s="81">
        <v>2010</v>
      </c>
      <c r="O18" s="8">
        <v>43155</v>
      </c>
      <c r="P18" s="175">
        <v>1.35337</v>
      </c>
      <c r="Q18" s="175"/>
      <c r="R18" s="176">
        <f>IF(P18="","",T18*M18*LOOKUP(RIGHT($D$2,3),定数!$A$6:$A$13,定数!$B$6:$B$13))</f>
        <v>-27543.558241182924</v>
      </c>
      <c r="S18" s="176"/>
      <c r="T18" s="177">
        <f t="shared" si="1"/>
        <v>-37.800000000001162</v>
      </c>
      <c r="U18" s="177"/>
      <c r="V18" s="68"/>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row>
    <row r="19" spans="2:60" x14ac:dyDescent="0.2">
      <c r="B19" s="81">
        <v>11</v>
      </c>
      <c r="C19" s="174">
        <f t="shared" si="2"/>
        <v>890575.04979821958</v>
      </c>
      <c r="D19" s="174"/>
      <c r="E19" s="81">
        <v>2010</v>
      </c>
      <c r="F19" s="8">
        <v>43161</v>
      </c>
      <c r="G19" s="81" t="s">
        <v>4</v>
      </c>
      <c r="H19" s="175">
        <v>1.35744</v>
      </c>
      <c r="I19" s="175"/>
      <c r="J19" s="81">
        <v>51.4</v>
      </c>
      <c r="K19" s="178">
        <f t="shared" si="0"/>
        <v>26717.251493946587</v>
      </c>
      <c r="L19" s="179"/>
      <c r="M19" s="6">
        <f>IF(J19="","",(K19/J19)/LOOKUP(RIGHT($D$2,3),定数!$A$6:$A$13,定数!$B$6:$B$13))</f>
        <v>4.3315907091353099</v>
      </c>
      <c r="N19" s="81">
        <v>2010</v>
      </c>
      <c r="O19" s="8">
        <v>43163</v>
      </c>
      <c r="P19" s="175">
        <v>1.3632899999999999</v>
      </c>
      <c r="Q19" s="175"/>
      <c r="R19" s="176">
        <f>IF(P19="","",T19*M19*LOOKUP(RIGHT($D$2,3),定数!$A$6:$A$13,定数!$B$6:$B$13))</f>
        <v>30407.766778129408</v>
      </c>
      <c r="S19" s="176"/>
      <c r="T19" s="177">
        <f t="shared" si="1"/>
        <v>58.499999999999105</v>
      </c>
      <c r="U19" s="177"/>
      <c r="V19" s="68"/>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row>
    <row r="20" spans="2:60" x14ac:dyDescent="0.2">
      <c r="B20" s="89">
        <v>12</v>
      </c>
      <c r="C20" s="174">
        <f t="shared" si="2"/>
        <v>920982.81657634897</v>
      </c>
      <c r="D20" s="174"/>
      <c r="E20" s="89">
        <v>2010</v>
      </c>
      <c r="F20" s="8">
        <v>43164</v>
      </c>
      <c r="G20" s="89" t="s">
        <v>4</v>
      </c>
      <c r="H20" s="175">
        <v>1.35992</v>
      </c>
      <c r="I20" s="175"/>
      <c r="J20" s="89">
        <f>(H20-P20)*10000</f>
        <v>24.399999999999977</v>
      </c>
      <c r="K20" s="178">
        <f t="shared" si="0"/>
        <v>27629.484497290468</v>
      </c>
      <c r="L20" s="179"/>
      <c r="M20" s="6">
        <f>IF(J20="","",(K20/J20)/LOOKUP(RIGHT($D$2,3),定数!$A$6:$A$13,定数!$B$6:$B$13))</f>
        <v>9.4362993501675199</v>
      </c>
      <c r="N20" s="89">
        <v>2010</v>
      </c>
      <c r="O20" s="8">
        <v>43164</v>
      </c>
      <c r="P20" s="175">
        <v>1.35748</v>
      </c>
      <c r="Q20" s="175"/>
      <c r="R20" s="176">
        <f>IF(P20="","",T20*M20*LOOKUP(RIGHT($D$2,3),定数!$A$6:$A$13,定数!$B$6:$B$13))</f>
        <v>-27629.484497290476</v>
      </c>
      <c r="S20" s="176"/>
      <c r="T20" s="177">
        <f t="shared" si="1"/>
        <v>-24.399999999999977</v>
      </c>
      <c r="U20" s="177"/>
      <c r="V20" s="68"/>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row>
    <row r="21" spans="2:60" x14ac:dyDescent="0.2">
      <c r="B21" s="81">
        <v>13</v>
      </c>
      <c r="C21" s="174">
        <f t="shared" si="2"/>
        <v>893353.33207905851</v>
      </c>
      <c r="D21" s="174"/>
      <c r="E21" s="81">
        <v>2010</v>
      </c>
      <c r="F21" s="8">
        <v>43170</v>
      </c>
      <c r="G21" s="81" t="s">
        <v>4</v>
      </c>
      <c r="H21" s="175">
        <v>1.3686499999999999</v>
      </c>
      <c r="I21" s="175"/>
      <c r="J21" s="81">
        <v>61.2</v>
      </c>
      <c r="K21" s="178">
        <f t="shared" si="0"/>
        <v>26800.599962371754</v>
      </c>
      <c r="L21" s="179"/>
      <c r="M21" s="6">
        <f>IF(J21="","",(K21/J21)/LOOKUP(RIGHT($D$2,3),定数!$A$6:$A$13,定数!$B$6:$B$13))</f>
        <v>3.6493191669896179</v>
      </c>
      <c r="N21" s="81">
        <v>2010</v>
      </c>
      <c r="O21" s="8">
        <v>43173</v>
      </c>
      <c r="P21" s="175">
        <v>1.3727799999999999</v>
      </c>
      <c r="Q21" s="175"/>
      <c r="R21" s="176">
        <f>IF(P21="","",T21*M21*LOOKUP(RIGHT($D$2,3),定数!$A$6:$A$13,定数!$B$6:$B$13))</f>
        <v>18086.025791600401</v>
      </c>
      <c r="S21" s="176"/>
      <c r="T21" s="177">
        <f t="shared" si="1"/>
        <v>41.29999999999967</v>
      </c>
      <c r="U21" s="177"/>
      <c r="V21" s="68"/>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row>
    <row r="22" spans="2:60" s="67" customFormat="1" ht="12.6" customHeight="1" x14ac:dyDescent="0.2">
      <c r="B22" s="89">
        <v>14</v>
      </c>
      <c r="C22" s="174">
        <f t="shared" si="2"/>
        <v>911439.35787065886</v>
      </c>
      <c r="D22" s="174"/>
      <c r="E22" s="89">
        <v>2010</v>
      </c>
      <c r="F22" s="8">
        <v>43174</v>
      </c>
      <c r="G22" s="89" t="s">
        <v>3</v>
      </c>
      <c r="H22" s="175">
        <v>1.3725799999999999</v>
      </c>
      <c r="I22" s="175"/>
      <c r="J22" s="89">
        <v>34.200000000000003</v>
      </c>
      <c r="K22" s="178">
        <f t="shared" si="0"/>
        <v>27343.180736119764</v>
      </c>
      <c r="L22" s="179"/>
      <c r="M22" s="6">
        <f>IF(J22="","",(K22/J22)/LOOKUP(RIGHT($D$2,3),定数!$A$6:$A$13,定数!$B$6:$B$13))</f>
        <v>6.6625684054872716</v>
      </c>
      <c r="N22" s="89">
        <v>2010</v>
      </c>
      <c r="O22" s="8">
        <v>43175</v>
      </c>
      <c r="P22" s="175">
        <v>1.3700399999999999</v>
      </c>
      <c r="Q22" s="175"/>
      <c r="R22" s="176">
        <f>IF(P22="","",T22*M22*LOOKUP(RIGHT($D$2,3),定数!$A$6:$A$13,定数!$B$6:$B$13))</f>
        <v>20307.508499925098</v>
      </c>
      <c r="S22" s="176"/>
      <c r="T22" s="177">
        <f t="shared" si="1"/>
        <v>25.399999999999867</v>
      </c>
      <c r="U22" s="177"/>
      <c r="V22" s="68"/>
    </row>
    <row r="23" spans="2:60" s="67" customFormat="1" x14ac:dyDescent="0.2">
      <c r="B23" s="89">
        <v>15</v>
      </c>
      <c r="C23" s="174">
        <f t="shared" si="2"/>
        <v>931746.866370584</v>
      </c>
      <c r="D23" s="174"/>
      <c r="E23" s="89">
        <v>2010</v>
      </c>
      <c r="F23" s="8">
        <v>43181</v>
      </c>
      <c r="G23" s="89" t="s">
        <v>3</v>
      </c>
      <c r="H23" s="175">
        <v>1.3502799999999999</v>
      </c>
      <c r="I23" s="175"/>
      <c r="J23" s="89">
        <v>41.2</v>
      </c>
      <c r="K23" s="178">
        <f t="shared" si="0"/>
        <v>27952.405991117517</v>
      </c>
      <c r="L23" s="179"/>
      <c r="M23" s="6">
        <f>IF(J23="","",(K23/J23)/LOOKUP(RIGHT($D$2,3),定数!$A$6:$A$13,定数!$B$6:$B$13))</f>
        <v>5.6538038007923772</v>
      </c>
      <c r="N23" s="89">
        <v>2010</v>
      </c>
      <c r="O23" s="8">
        <v>43181</v>
      </c>
      <c r="P23" s="175">
        <v>1.3544</v>
      </c>
      <c r="Q23" s="175"/>
      <c r="R23" s="176">
        <f>IF(P23="","",T23*M23*LOOKUP(RIGHT($D$2,3),定数!$A$6:$A$13,定数!$B$6:$B$13))</f>
        <v>-27952.405991118354</v>
      </c>
      <c r="S23" s="176"/>
      <c r="T23" s="177">
        <f t="shared" si="1"/>
        <v>-41.200000000001239</v>
      </c>
      <c r="U23" s="177"/>
    </row>
    <row r="24" spans="2:60" s="67" customFormat="1" x14ac:dyDescent="0.2">
      <c r="B24" s="89">
        <v>16</v>
      </c>
      <c r="C24" s="174">
        <f t="shared" si="2"/>
        <v>903794.4603794656</v>
      </c>
      <c r="D24" s="174"/>
      <c r="E24" s="89">
        <v>2010</v>
      </c>
      <c r="F24" s="8">
        <v>43185</v>
      </c>
      <c r="G24" s="89" t="s">
        <v>4</v>
      </c>
      <c r="H24" s="175">
        <v>1.33816</v>
      </c>
      <c r="I24" s="175"/>
      <c r="J24" s="89">
        <v>36.700000000000003</v>
      </c>
      <c r="K24" s="178">
        <f t="shared" si="0"/>
        <v>27113.833811383967</v>
      </c>
      <c r="L24" s="179"/>
      <c r="M24" s="6">
        <f>IF(J24="","",(K24/J24)/LOOKUP(RIGHT($D$2,3),定数!$A$6:$A$13,定数!$B$6:$B$13))</f>
        <v>6.1566380134840974</v>
      </c>
      <c r="N24" s="89">
        <v>2010</v>
      </c>
      <c r="O24" s="8">
        <v>43189</v>
      </c>
      <c r="P24" s="175">
        <v>1.3435299999999999</v>
      </c>
      <c r="Q24" s="175"/>
      <c r="R24" s="176">
        <f>IF(P24="","",T24*M24*LOOKUP(RIGHT($D$2,3),定数!$A$6:$A$13,定数!$B$6:$B$13))</f>
        <v>39673.375358890604</v>
      </c>
      <c r="S24" s="176"/>
      <c r="T24" s="177">
        <f t="shared" si="1"/>
        <v>53.699999999998752</v>
      </c>
      <c r="U24" s="177"/>
    </row>
    <row r="25" spans="2:60" s="67" customFormat="1" x14ac:dyDescent="0.2">
      <c r="B25" s="89">
        <v>17</v>
      </c>
      <c r="C25" s="174">
        <f t="shared" si="2"/>
        <v>943467.83573835623</v>
      </c>
      <c r="D25" s="174"/>
      <c r="E25" s="89">
        <v>2010</v>
      </c>
      <c r="F25" s="8">
        <v>43198</v>
      </c>
      <c r="G25" s="89" t="s">
        <v>4</v>
      </c>
      <c r="H25" s="175">
        <v>1.3342799999999999</v>
      </c>
      <c r="I25" s="175"/>
      <c r="J25" s="89">
        <v>41.5</v>
      </c>
      <c r="K25" s="178">
        <f t="shared" si="0"/>
        <v>28304.035072150687</v>
      </c>
      <c r="L25" s="179"/>
      <c r="M25" s="6">
        <f>IF(J25="","",(K25/J25)/LOOKUP(RIGHT($D$2,3),定数!$A$6:$A$13,定数!$B$6:$B$13))</f>
        <v>5.683541179146725</v>
      </c>
      <c r="N25" s="89">
        <v>2010</v>
      </c>
      <c r="O25" s="8">
        <v>43203</v>
      </c>
      <c r="P25" s="175">
        <v>1.3565499999999999</v>
      </c>
      <c r="Q25" s="175"/>
      <c r="R25" s="176">
        <f>IF(P25="","",T25*M25*LOOKUP(RIGHT($D$2,3),定数!$A$6:$A$13,定数!$B$6:$B$13))</f>
        <v>151886.95447151718</v>
      </c>
      <c r="S25" s="176"/>
      <c r="T25" s="177">
        <f t="shared" si="1"/>
        <v>222.70000000000013</v>
      </c>
      <c r="U25" s="177"/>
    </row>
    <row r="26" spans="2:60" s="67" customFormat="1" x14ac:dyDescent="0.2">
      <c r="B26" s="89">
        <v>18</v>
      </c>
      <c r="C26" s="174">
        <f t="shared" si="2"/>
        <v>1095354.7902098733</v>
      </c>
      <c r="D26" s="174"/>
      <c r="E26" s="89">
        <v>2010</v>
      </c>
      <c r="F26" s="8">
        <v>43206</v>
      </c>
      <c r="G26" s="89" t="s">
        <v>3</v>
      </c>
      <c r="H26" s="175">
        <v>1.3499399999999999</v>
      </c>
      <c r="I26" s="175"/>
      <c r="J26" s="89">
        <v>41.7</v>
      </c>
      <c r="K26" s="178">
        <f t="shared" si="0"/>
        <v>32860.6437062962</v>
      </c>
      <c r="L26" s="179"/>
      <c r="M26" s="6">
        <f>IF(J26="","",(K26/J26)/LOOKUP(RIGHT($D$2,3),定数!$A$6:$A$13,定数!$B$6:$B$13))</f>
        <v>6.566875241066386</v>
      </c>
      <c r="N26" s="89">
        <v>2010</v>
      </c>
      <c r="O26" s="8">
        <v>43209</v>
      </c>
      <c r="P26" s="175">
        <v>1.3473599999999999</v>
      </c>
      <c r="Q26" s="175"/>
      <c r="R26" s="176">
        <f>IF(P26="","",T26*M26*LOOKUP(RIGHT($D$2,3),定数!$A$6:$A$13,定数!$B$6:$B$13))</f>
        <v>20331.045746341741</v>
      </c>
      <c r="S26" s="176"/>
      <c r="T26" s="177">
        <f t="shared" si="1"/>
        <v>25.800000000000267</v>
      </c>
      <c r="U26" s="177"/>
    </row>
    <row r="27" spans="2:60" s="67" customFormat="1" x14ac:dyDescent="0.2">
      <c r="B27" s="92">
        <v>19</v>
      </c>
      <c r="C27" s="174">
        <f t="shared" si="2"/>
        <v>1115685.8359562152</v>
      </c>
      <c r="D27" s="174"/>
      <c r="E27" s="92">
        <v>2010</v>
      </c>
      <c r="F27" s="8">
        <v>43210</v>
      </c>
      <c r="G27" s="92" t="s">
        <v>3</v>
      </c>
      <c r="H27" s="175">
        <v>1.34491</v>
      </c>
      <c r="I27" s="175"/>
      <c r="J27" s="92">
        <v>48</v>
      </c>
      <c r="K27" s="178">
        <f t="shared" si="0"/>
        <v>33470.575078686452</v>
      </c>
      <c r="L27" s="179"/>
      <c r="M27" s="6">
        <f>IF(J27="","",(K27/J27)/LOOKUP(RIGHT($D$2,3),定数!$A$6:$A$13,定数!$B$6:$B$13))</f>
        <v>5.81086372893862</v>
      </c>
      <c r="N27" s="92">
        <v>2010</v>
      </c>
      <c r="O27" s="8">
        <v>43213</v>
      </c>
      <c r="P27" s="175">
        <v>1.33226</v>
      </c>
      <c r="Q27" s="175"/>
      <c r="R27" s="176">
        <f>IF(P27="","",T27*M27*LOOKUP(RIGHT($D$2,3),定数!$A$6:$A$13,定数!$B$6:$B$13))</f>
        <v>88208.9114052886</v>
      </c>
      <c r="S27" s="176"/>
      <c r="T27" s="177">
        <f t="shared" si="1"/>
        <v>126.5000000000005</v>
      </c>
      <c r="U27" s="177"/>
    </row>
    <row r="28" spans="2:60" s="93" customFormat="1" x14ac:dyDescent="0.2">
      <c r="B28" s="92">
        <v>20</v>
      </c>
      <c r="C28" s="174">
        <f t="shared" si="2"/>
        <v>1203894.7473615038</v>
      </c>
      <c r="D28" s="174"/>
      <c r="E28" s="92">
        <v>2010</v>
      </c>
      <c r="F28" s="8">
        <v>43217</v>
      </c>
      <c r="G28" s="92" t="s">
        <v>3</v>
      </c>
      <c r="H28" s="175">
        <v>1.3277699999999999</v>
      </c>
      <c r="I28" s="175"/>
      <c r="J28" s="92">
        <v>63.3</v>
      </c>
      <c r="K28" s="178">
        <f t="shared" si="0"/>
        <v>36116.842420845111</v>
      </c>
      <c r="L28" s="179"/>
      <c r="M28" s="6">
        <f>IF(J28="","",(K28/J28)/LOOKUP(RIGHT($D$2,3),定数!$A$6:$A$13,定数!$B$6:$B$13))</f>
        <v>4.7547185914751333</v>
      </c>
      <c r="N28" s="92">
        <v>2010</v>
      </c>
      <c r="O28" s="8">
        <v>43218</v>
      </c>
      <c r="P28" s="175">
        <v>1.3262499999999999</v>
      </c>
      <c r="Q28" s="175"/>
      <c r="R28" s="176">
        <f>IF(P28="","",T28*M28*LOOKUP(RIGHT($D$2,3),定数!$A$6:$A$13,定数!$B$6:$B$13))</f>
        <v>8672.6067108504467</v>
      </c>
      <c r="S28" s="176"/>
      <c r="T28" s="177">
        <f t="shared" si="1"/>
        <v>15.199999999999658</v>
      </c>
      <c r="U28" s="177"/>
    </row>
    <row r="29" spans="2:60" s="67" customFormat="1" x14ac:dyDescent="0.2">
      <c r="B29" s="92">
        <v>21</v>
      </c>
      <c r="C29" s="174">
        <f t="shared" si="2"/>
        <v>1212567.3540723543</v>
      </c>
      <c r="D29" s="174"/>
      <c r="E29" s="92">
        <v>2010</v>
      </c>
      <c r="F29" s="8">
        <v>43219</v>
      </c>
      <c r="G29" s="92" t="s">
        <v>4</v>
      </c>
      <c r="H29" s="175">
        <v>1.3245899999999999</v>
      </c>
      <c r="I29" s="175"/>
      <c r="J29" s="92">
        <v>35.299999999999997</v>
      </c>
      <c r="K29" s="178">
        <f t="shared" si="0"/>
        <v>36377.020622170625</v>
      </c>
      <c r="L29" s="179"/>
      <c r="M29" s="6">
        <f>IF(J29="","",(K29/J29)/LOOKUP(RIGHT($D$2,3),定数!$A$6:$A$13,定数!$B$6:$B$13))</f>
        <v>8.5875874934302718</v>
      </c>
      <c r="N29" s="92">
        <v>2010</v>
      </c>
      <c r="O29" s="8">
        <v>43222</v>
      </c>
      <c r="P29" s="175">
        <v>1.3235399999999999</v>
      </c>
      <c r="Q29" s="175"/>
      <c r="R29" s="176">
        <f>IF(P29="","",T29*M29*LOOKUP(RIGHT($D$2,3),定数!$A$6:$A$13,定数!$B$6:$B$13))</f>
        <v>-10820.360241722095</v>
      </c>
      <c r="S29" s="176"/>
      <c r="T29" s="177">
        <f t="shared" si="1"/>
        <v>-10.499999999999954</v>
      </c>
      <c r="U29" s="177"/>
    </row>
    <row r="30" spans="2:60" s="67" customFormat="1" x14ac:dyDescent="0.2">
      <c r="B30" s="94">
        <v>22</v>
      </c>
      <c r="C30" s="174">
        <f t="shared" si="2"/>
        <v>1201746.9938306322</v>
      </c>
      <c r="D30" s="174"/>
      <c r="E30" s="94">
        <v>2010</v>
      </c>
      <c r="F30" s="8">
        <v>43223</v>
      </c>
      <c r="G30" s="94" t="s">
        <v>3</v>
      </c>
      <c r="H30" s="175">
        <v>1.32101</v>
      </c>
      <c r="I30" s="175"/>
      <c r="J30" s="94">
        <v>42</v>
      </c>
      <c r="K30" s="178">
        <f t="shared" si="0"/>
        <v>36052.409814918967</v>
      </c>
      <c r="L30" s="179"/>
      <c r="M30" s="6">
        <f>IF(J30="","",(K30/J30)/LOOKUP(RIGHT($D$2,3),定数!$A$6:$A$13,定数!$B$6:$B$13))</f>
        <v>7.1532559156585247</v>
      </c>
      <c r="N30" s="94">
        <v>2010</v>
      </c>
      <c r="O30" s="8">
        <v>43227</v>
      </c>
      <c r="P30" s="175">
        <v>1.27397</v>
      </c>
      <c r="Q30" s="175"/>
      <c r="R30" s="176">
        <f>IF(P30="","",T30*M30*LOOKUP(RIGHT($D$2,3),定数!$A$6:$A$13,定数!$B$6:$B$13))</f>
        <v>403786.98992709216</v>
      </c>
      <c r="S30" s="176"/>
      <c r="T30" s="177">
        <f t="shared" si="1"/>
        <v>470.39999999999969</v>
      </c>
      <c r="U30" s="177"/>
    </row>
    <row r="31" spans="2:60" s="67" customFormat="1" x14ac:dyDescent="0.2">
      <c r="B31" s="94">
        <v>23</v>
      </c>
      <c r="C31" s="174">
        <f t="shared" si="2"/>
        <v>1605533.9837577243</v>
      </c>
      <c r="D31" s="174"/>
      <c r="E31" s="94">
        <v>2010</v>
      </c>
      <c r="F31" s="8">
        <v>43229</v>
      </c>
      <c r="G31" s="94" t="s">
        <v>4</v>
      </c>
      <c r="H31" s="175">
        <v>1.2797400000000001</v>
      </c>
      <c r="I31" s="175"/>
      <c r="J31" s="94">
        <v>90</v>
      </c>
      <c r="K31" s="178">
        <f t="shared" si="0"/>
        <v>48166.019512731727</v>
      </c>
      <c r="L31" s="179"/>
      <c r="M31" s="6">
        <f>IF(J31="","",(K31/J31)/LOOKUP(RIGHT($D$2,3),定数!$A$6:$A$13,定数!$B$6:$B$13))</f>
        <v>4.4598166215492343</v>
      </c>
      <c r="N31" s="94">
        <v>2010</v>
      </c>
      <c r="O31" s="8">
        <v>43230</v>
      </c>
      <c r="P31" s="175">
        <v>1.28077</v>
      </c>
      <c r="Q31" s="175"/>
      <c r="R31" s="176">
        <f>IF(P31="","",T31*M31*LOOKUP(RIGHT($D$2,3),定数!$A$6:$A$13,定数!$B$6:$B$13))</f>
        <v>5512.3333442341282</v>
      </c>
      <c r="S31" s="176"/>
      <c r="T31" s="177">
        <f t="shared" si="1"/>
        <v>10.299999999998644</v>
      </c>
      <c r="U31" s="177"/>
    </row>
    <row r="32" spans="2:60" s="67" customFormat="1" x14ac:dyDescent="0.2">
      <c r="B32" s="94">
        <v>24</v>
      </c>
      <c r="C32" s="174">
        <f t="shared" si="2"/>
        <v>1611046.3171019584</v>
      </c>
      <c r="D32" s="174"/>
      <c r="E32" s="94">
        <v>2010</v>
      </c>
      <c r="F32" s="8">
        <v>43238</v>
      </c>
      <c r="G32" s="94" t="s">
        <v>4</v>
      </c>
      <c r="H32" s="175">
        <v>1.2432300000000001</v>
      </c>
      <c r="I32" s="175"/>
      <c r="J32" s="94">
        <v>68</v>
      </c>
      <c r="K32" s="178">
        <f t="shared" si="0"/>
        <v>48331.389513058748</v>
      </c>
      <c r="L32" s="179"/>
      <c r="M32" s="6">
        <f>IF(J32="","",(K32/J32)/LOOKUP(RIGHT($D$2,3),定数!$A$6:$A$13,定数!$B$6:$B$13))</f>
        <v>5.9229644011101401</v>
      </c>
      <c r="N32" s="94">
        <v>2010</v>
      </c>
      <c r="O32" s="8">
        <v>43238</v>
      </c>
      <c r="P32" s="175">
        <v>1.2364299999999999</v>
      </c>
      <c r="Q32" s="175"/>
      <c r="R32" s="176">
        <f>IF(P32="","",T32*M32*LOOKUP(RIGHT($D$2,3),定数!$A$6:$A$13,定数!$B$6:$B$13))</f>
        <v>-48331.38951305973</v>
      </c>
      <c r="S32" s="176"/>
      <c r="T32" s="177">
        <f t="shared" si="1"/>
        <v>-68.000000000001393</v>
      </c>
      <c r="U32" s="177"/>
    </row>
    <row r="33" spans="2:60" s="67" customFormat="1" x14ac:dyDescent="0.2">
      <c r="B33" s="94">
        <v>25</v>
      </c>
      <c r="C33" s="174">
        <f t="shared" si="2"/>
        <v>1562714.9275888987</v>
      </c>
      <c r="D33" s="174"/>
      <c r="E33" s="94">
        <v>2010</v>
      </c>
      <c r="F33" s="8">
        <v>43241</v>
      </c>
      <c r="G33" s="94" t="s">
        <v>4</v>
      </c>
      <c r="H33" s="175">
        <v>1.25806</v>
      </c>
      <c r="I33" s="175"/>
      <c r="J33" s="94">
        <f>(H33-P33)*10000</f>
        <v>56.199999999999584</v>
      </c>
      <c r="K33" s="178">
        <f t="shared" si="0"/>
        <v>46881.447827666962</v>
      </c>
      <c r="L33" s="179"/>
      <c r="M33" s="6">
        <f>IF(J33="","",(K33/J33)/LOOKUP(RIGHT($D$2,3),定数!$A$6:$A$13,定数!$B$6:$B$13))</f>
        <v>6.9515788593812733</v>
      </c>
      <c r="N33" s="94">
        <v>2010</v>
      </c>
      <c r="O33" s="8">
        <v>43243</v>
      </c>
      <c r="P33" s="175">
        <v>1.25244</v>
      </c>
      <c r="Q33" s="175"/>
      <c r="R33" s="176">
        <f>IF(P33="","",T33*M33*LOOKUP(RIGHT($D$2,3),定数!$A$6:$A$13,定数!$B$6:$B$13))</f>
        <v>-46881.447827666962</v>
      </c>
      <c r="S33" s="176"/>
      <c r="T33" s="177">
        <f t="shared" si="1"/>
        <v>-56.199999999999584</v>
      </c>
      <c r="U33" s="177"/>
    </row>
    <row r="34" spans="2:60" s="67" customFormat="1" x14ac:dyDescent="0.2">
      <c r="B34" s="94">
        <v>26</v>
      </c>
      <c r="C34" s="174">
        <f t="shared" si="2"/>
        <v>1515833.4797612317</v>
      </c>
      <c r="D34" s="174"/>
      <c r="E34" s="94">
        <v>2010</v>
      </c>
      <c r="F34" s="8">
        <v>43244</v>
      </c>
      <c r="G34" s="94" t="s">
        <v>3</v>
      </c>
      <c r="H34" s="175">
        <v>1.2471099999999999</v>
      </c>
      <c r="I34" s="175"/>
      <c r="J34" s="94">
        <v>49.5</v>
      </c>
      <c r="K34" s="178">
        <f t="shared" si="0"/>
        <v>45475.004392836949</v>
      </c>
      <c r="L34" s="179"/>
      <c r="M34" s="6">
        <f>IF(J34="","",(K34/J34)/LOOKUP(RIGHT($D$2,3),定数!$A$6:$A$13,定数!$B$6:$B$13))</f>
        <v>7.6557246452587453</v>
      </c>
      <c r="N34" s="94">
        <v>2010</v>
      </c>
      <c r="O34" s="8">
        <v>43245</v>
      </c>
      <c r="P34" s="175">
        <v>1.23221</v>
      </c>
      <c r="Q34" s="175"/>
      <c r="R34" s="176">
        <f>IF(P34="","",T34*M34*LOOKUP(RIGHT($D$2,3),定数!$A$6:$A$13,定数!$B$6:$B$13))</f>
        <v>136884.35665722558</v>
      </c>
      <c r="S34" s="176"/>
      <c r="T34" s="177">
        <f t="shared" si="1"/>
        <v>148.99999999999915</v>
      </c>
      <c r="U34" s="177"/>
    </row>
    <row r="35" spans="2:60" s="67" customFormat="1" x14ac:dyDescent="0.2">
      <c r="B35" s="94">
        <v>27</v>
      </c>
      <c r="C35" s="174">
        <f t="shared" si="2"/>
        <v>1652717.8364184573</v>
      </c>
      <c r="D35" s="174"/>
      <c r="E35" s="94">
        <v>2010</v>
      </c>
      <c r="F35" s="8">
        <v>43248</v>
      </c>
      <c r="G35" s="94" t="s">
        <v>4</v>
      </c>
      <c r="H35" s="175">
        <v>1.2393799999999999</v>
      </c>
      <c r="I35" s="175"/>
      <c r="J35" s="94">
        <v>69.900000000000006</v>
      </c>
      <c r="K35" s="178">
        <f t="shared" si="0"/>
        <v>49581.53509255372</v>
      </c>
      <c r="L35" s="179"/>
      <c r="M35" s="6">
        <f>IF(J35="","",(K35/J35)/LOOKUP(RIGHT($D$2,3),定数!$A$6:$A$13,定数!$B$6:$B$13))</f>
        <v>5.9110079986353981</v>
      </c>
      <c r="N35" s="94">
        <v>2010</v>
      </c>
      <c r="O35" s="8">
        <v>43248</v>
      </c>
      <c r="P35" s="175">
        <v>1.2323900000000001</v>
      </c>
      <c r="Q35" s="175"/>
      <c r="R35" s="176">
        <f>IF(P35="","",T35*M35*LOOKUP(RIGHT($D$2,3),定数!$A$6:$A$13,定数!$B$6:$B$13))</f>
        <v>-49581.535092552513</v>
      </c>
      <c r="S35" s="176"/>
      <c r="T35" s="177">
        <f t="shared" si="1"/>
        <v>-69.8999999999983</v>
      </c>
      <c r="U35" s="177"/>
    </row>
    <row r="36" spans="2:60" s="67" customFormat="1" x14ac:dyDescent="0.2">
      <c r="B36" s="94">
        <v>28</v>
      </c>
      <c r="C36" s="174">
        <f t="shared" si="2"/>
        <v>1603136.3013259049</v>
      </c>
      <c r="D36" s="174"/>
      <c r="E36" s="94">
        <v>2010</v>
      </c>
      <c r="F36" s="8">
        <v>43272</v>
      </c>
      <c r="G36" s="94" t="s">
        <v>3</v>
      </c>
      <c r="H36" s="175">
        <v>1.22986</v>
      </c>
      <c r="I36" s="175"/>
      <c r="J36" s="94">
        <v>54.6</v>
      </c>
      <c r="K36" s="178">
        <f t="shared" si="0"/>
        <v>48094.089039777144</v>
      </c>
      <c r="L36" s="179"/>
      <c r="M36" s="6">
        <f>IF(J36="","",(K36/J36)/LOOKUP(RIGHT($D$2,3),定数!$A$6:$A$13,定数!$B$6:$B$13))</f>
        <v>7.3403676800636664</v>
      </c>
      <c r="N36" s="94">
        <v>2010</v>
      </c>
      <c r="O36" s="8">
        <v>43274</v>
      </c>
      <c r="P36" s="175">
        <v>1.2305200000000001</v>
      </c>
      <c r="Q36" s="175"/>
      <c r="R36" s="176">
        <f>IF(P36="","",T36*M36*LOOKUP(RIGHT($D$2,3),定数!$A$6:$A$13,定数!$B$6:$B$13))</f>
        <v>-5813.5712026113479</v>
      </c>
      <c r="S36" s="176"/>
      <c r="T36" s="177">
        <f t="shared" si="1"/>
        <v>-6.6000000000010495</v>
      </c>
      <c r="U36" s="177"/>
    </row>
    <row r="37" spans="2:60" s="67" customFormat="1" x14ac:dyDescent="0.2">
      <c r="B37" s="94">
        <v>29</v>
      </c>
      <c r="C37" s="174">
        <f t="shared" si="2"/>
        <v>1597322.7301232936</v>
      </c>
      <c r="D37" s="174"/>
      <c r="E37" s="94">
        <v>2010</v>
      </c>
      <c r="F37" s="8">
        <v>43279</v>
      </c>
      <c r="G37" s="94" t="s">
        <v>4</v>
      </c>
      <c r="H37" s="175">
        <v>1.23478</v>
      </c>
      <c r="I37" s="175"/>
      <c r="J37" s="94">
        <v>32</v>
      </c>
      <c r="K37" s="178">
        <f t="shared" si="0"/>
        <v>47919.681903698809</v>
      </c>
      <c r="L37" s="179"/>
      <c r="M37" s="6">
        <f>IF(J37="","",(K37/J37)/LOOKUP(RIGHT($D$2,3),定数!$A$6:$A$13,定数!$B$6:$B$13))</f>
        <v>12.479083829088232</v>
      </c>
      <c r="N37" s="94">
        <v>2010</v>
      </c>
      <c r="O37" s="8">
        <v>43279</v>
      </c>
      <c r="P37" s="175">
        <v>1.2379800000000001</v>
      </c>
      <c r="Q37" s="175"/>
      <c r="R37" s="176">
        <f>IF(P37="","",T37*M37*LOOKUP(RIGHT($D$2,3),定数!$A$6:$A$13,定数!$B$6:$B$13))</f>
        <v>47919.681903700184</v>
      </c>
      <c r="S37" s="176"/>
      <c r="T37" s="177">
        <f t="shared" si="1"/>
        <v>32.000000000000917</v>
      </c>
      <c r="U37" s="177"/>
    </row>
    <row r="38" spans="2:60" s="67" customFormat="1" x14ac:dyDescent="0.2">
      <c r="B38" s="94">
        <v>30</v>
      </c>
      <c r="C38" s="174">
        <f t="shared" si="2"/>
        <v>1645242.4120269937</v>
      </c>
      <c r="D38" s="174"/>
      <c r="E38" s="94">
        <v>2010</v>
      </c>
      <c r="F38" s="8">
        <v>43288</v>
      </c>
      <c r="G38" s="94" t="s">
        <v>3</v>
      </c>
      <c r="H38" s="175">
        <v>1.25786</v>
      </c>
      <c r="I38" s="175"/>
      <c r="J38" s="94">
        <v>22.2</v>
      </c>
      <c r="K38" s="178">
        <f t="shared" si="0"/>
        <v>49357.272360809809</v>
      </c>
      <c r="L38" s="179"/>
      <c r="M38" s="6">
        <f>IF(J38="","",(K38/J38)/LOOKUP(RIGHT($D$2,3),定数!$A$6:$A$13,定数!$B$6:$B$13))</f>
        <v>18.527504639943622</v>
      </c>
      <c r="N38" s="94">
        <v>2010</v>
      </c>
      <c r="O38" s="8">
        <v>43288</v>
      </c>
      <c r="P38" s="175">
        <v>1.2600800000000001</v>
      </c>
      <c r="Q38" s="175"/>
      <c r="R38" s="176">
        <f>IF(P38="","",T38*M38*LOOKUP(RIGHT($D$2,3),定数!$A$6:$A$13,定数!$B$6:$B$13))</f>
        <v>-49357.272360812269</v>
      </c>
      <c r="S38" s="176"/>
      <c r="T38" s="177">
        <f t="shared" si="1"/>
        <v>-22.200000000001108</v>
      </c>
      <c r="U38" s="177"/>
    </row>
    <row r="39" spans="2:60" s="67" customFormat="1" x14ac:dyDescent="0.2">
      <c r="B39" s="94">
        <v>31</v>
      </c>
      <c r="C39" s="174">
        <f t="shared" si="2"/>
        <v>1595885.1396661815</v>
      </c>
      <c r="D39" s="174"/>
      <c r="E39" s="94">
        <v>2010</v>
      </c>
      <c r="F39" s="8">
        <v>43302</v>
      </c>
      <c r="G39" s="94" t="s">
        <v>3</v>
      </c>
      <c r="H39" s="175">
        <v>1.28674</v>
      </c>
      <c r="I39" s="175"/>
      <c r="J39" s="94">
        <v>45</v>
      </c>
      <c r="K39" s="178">
        <f t="shared" si="0"/>
        <v>47876.554189985443</v>
      </c>
      <c r="L39" s="179"/>
      <c r="M39" s="6">
        <f>IF(J39="","",(K39/J39)/LOOKUP(RIGHT($D$2,3),定数!$A$6:$A$13,定数!$B$6:$B$13))</f>
        <v>8.8660285537010068</v>
      </c>
      <c r="N39" s="94">
        <v>2010</v>
      </c>
      <c r="O39" s="8">
        <v>43303</v>
      </c>
      <c r="P39" s="175">
        <v>1.28301</v>
      </c>
      <c r="Q39" s="175"/>
      <c r="R39" s="176">
        <f>IF(P39="","",T39*M39*LOOKUP(RIGHT($D$2,3),定数!$A$6:$A$13,定数!$B$6:$B$13))</f>
        <v>39684.343806365825</v>
      </c>
      <c r="S39" s="176"/>
      <c r="T39" s="177">
        <f t="shared" si="1"/>
        <v>37.300000000000111</v>
      </c>
      <c r="U39" s="177"/>
    </row>
    <row r="40" spans="2:60" s="67" customFormat="1" x14ac:dyDescent="0.2">
      <c r="B40" s="94">
        <v>32</v>
      </c>
      <c r="C40" s="174">
        <f t="shared" si="2"/>
        <v>1635569.4834725473</v>
      </c>
      <c r="D40" s="174"/>
      <c r="E40" s="94">
        <v>2010</v>
      </c>
      <c r="F40" s="8">
        <v>43307</v>
      </c>
      <c r="G40" s="94" t="s">
        <v>4</v>
      </c>
      <c r="H40" s="175">
        <v>1.2957099999999999</v>
      </c>
      <c r="I40" s="175"/>
      <c r="J40" s="94">
        <v>33.200000000000003</v>
      </c>
      <c r="K40" s="178">
        <f t="shared" si="0"/>
        <v>49067.084504176419</v>
      </c>
      <c r="L40" s="179"/>
      <c r="M40" s="6">
        <f>IF(J40="","",(K40/J40)/LOOKUP(RIGHT($D$2,3),定数!$A$6:$A$13,定数!$B$6:$B$13))</f>
        <v>12.316035267112555</v>
      </c>
      <c r="N40" s="94">
        <v>2010</v>
      </c>
      <c r="O40" s="8">
        <v>43342</v>
      </c>
      <c r="P40" s="175">
        <v>1.3004899999999999</v>
      </c>
      <c r="Q40" s="175"/>
      <c r="R40" s="176">
        <f>IF(P40="","",T40*M40*LOOKUP(RIGHT($D$2,3),定数!$A$6:$A$13,定数!$B$6:$B$13))</f>
        <v>70644.778292157716</v>
      </c>
      <c r="S40" s="176"/>
      <c r="T40" s="177">
        <f t="shared" si="1"/>
        <v>47.800000000000068</v>
      </c>
      <c r="U40" s="177"/>
      <c r="X40" s="90"/>
    </row>
    <row r="41" spans="2:60" s="67" customFormat="1" x14ac:dyDescent="0.2">
      <c r="B41" s="94">
        <v>33</v>
      </c>
      <c r="C41" s="174">
        <f t="shared" si="2"/>
        <v>1706214.2617647049</v>
      </c>
      <c r="D41" s="174"/>
      <c r="E41" s="94">
        <v>2010</v>
      </c>
      <c r="F41" s="8">
        <v>43322</v>
      </c>
      <c r="G41" s="94" t="s">
        <v>3</v>
      </c>
      <c r="H41" s="175">
        <v>1.3132900000000001</v>
      </c>
      <c r="I41" s="175"/>
      <c r="J41" s="94">
        <v>35.200000000000003</v>
      </c>
      <c r="K41" s="178">
        <f t="shared" si="0"/>
        <v>51186.427852941146</v>
      </c>
      <c r="L41" s="179"/>
      <c r="M41" s="6">
        <f>IF(J41="","",(K41/J41)/LOOKUP(RIGHT($D$2,3),定数!$A$6:$A$13,定数!$B$6:$B$13))</f>
        <v>12.117999018215233</v>
      </c>
      <c r="N41" s="94">
        <v>2010</v>
      </c>
      <c r="O41" s="8">
        <v>43322</v>
      </c>
      <c r="P41" s="175">
        <v>1.31681</v>
      </c>
      <c r="Q41" s="175"/>
      <c r="R41" s="176">
        <f>IF(P41="","",T41*M41*LOOKUP(RIGHT($D$2,3),定数!$A$6:$A$13,定数!$B$6:$B$13))</f>
        <v>-51186.427852940673</v>
      </c>
      <c r="S41" s="176"/>
      <c r="T41" s="177">
        <f t="shared" si="1"/>
        <v>-35.199999999999676</v>
      </c>
      <c r="U41" s="177"/>
    </row>
    <row r="42" spans="2:60" s="67" customFormat="1" x14ac:dyDescent="0.2">
      <c r="B42" s="94">
        <v>34</v>
      </c>
      <c r="C42" s="174">
        <f t="shared" si="2"/>
        <v>1655027.8339117642</v>
      </c>
      <c r="D42" s="174"/>
      <c r="E42" s="94">
        <v>2010</v>
      </c>
      <c r="F42" s="8">
        <v>43338</v>
      </c>
      <c r="G42" s="94" t="s">
        <v>4</v>
      </c>
      <c r="H42" s="175">
        <v>1.2733099999999999</v>
      </c>
      <c r="I42" s="175"/>
      <c r="J42" s="94">
        <v>45.2</v>
      </c>
      <c r="K42" s="178">
        <f t="shared" si="0"/>
        <v>49650.835017352925</v>
      </c>
      <c r="L42" s="179"/>
      <c r="M42" s="6">
        <f>IF(J42="","",(K42/J42)/LOOKUP(RIGHT($D$2,3),定数!$A$6:$A$13,定数!$B$6:$B$13))</f>
        <v>9.1539150105739164</v>
      </c>
      <c r="N42" s="94">
        <v>2010</v>
      </c>
      <c r="O42" s="8">
        <v>43338</v>
      </c>
      <c r="P42" s="175">
        <v>1.2687900000000001</v>
      </c>
      <c r="Q42" s="175"/>
      <c r="R42" s="176">
        <f>IF(P42="","",T42*M42*LOOKUP(RIGHT($D$2,3),定数!$A$6:$A$13,定数!$B$6:$B$13))</f>
        <v>-49650.835017351361</v>
      </c>
      <c r="S42" s="176"/>
      <c r="T42" s="177">
        <f t="shared" si="1"/>
        <v>-45.199999999998575</v>
      </c>
      <c r="U42" s="177"/>
      <c r="X42" s="91"/>
    </row>
    <row r="43" spans="2:60" s="67" customFormat="1" x14ac:dyDescent="0.2">
      <c r="B43" s="94">
        <v>35</v>
      </c>
      <c r="C43" s="174">
        <f t="shared" si="2"/>
        <v>1605376.9988944128</v>
      </c>
      <c r="D43" s="174"/>
      <c r="E43" s="94">
        <v>2010</v>
      </c>
      <c r="F43" s="8">
        <v>43339</v>
      </c>
      <c r="G43" s="94" t="s">
        <v>4</v>
      </c>
      <c r="H43" s="175">
        <v>1.27399</v>
      </c>
      <c r="I43" s="175"/>
      <c r="J43" s="94">
        <v>31</v>
      </c>
      <c r="K43" s="178">
        <f t="shared" si="0"/>
        <v>48161.309966832385</v>
      </c>
      <c r="L43" s="179"/>
      <c r="M43" s="6">
        <f>IF(J43="","",(K43/J43)/LOOKUP(RIGHT($D$2,3),定数!$A$6:$A$13,定数!$B$6:$B$13))</f>
        <v>12.946588700761394</v>
      </c>
      <c r="N43" s="94">
        <v>2010</v>
      </c>
      <c r="O43" s="8">
        <v>43342</v>
      </c>
      <c r="P43" s="175">
        <v>1.2708900000000001</v>
      </c>
      <c r="Q43" s="175"/>
      <c r="R43" s="176">
        <f>IF(P43="","",T43*M43*LOOKUP(RIGHT($D$2,3),定数!$A$6:$A$13,定数!$B$6:$B$13))</f>
        <v>-48161.309966830537</v>
      </c>
      <c r="S43" s="176"/>
      <c r="T43" s="177">
        <f t="shared" si="1"/>
        <v>-30.999999999998806</v>
      </c>
      <c r="U43" s="177"/>
    </row>
    <row r="44" spans="2:60" s="67" customFormat="1" x14ac:dyDescent="0.2">
      <c r="B44" s="94">
        <v>36</v>
      </c>
      <c r="C44" s="174">
        <f t="shared" si="2"/>
        <v>1557215.6889275822</v>
      </c>
      <c r="D44" s="174"/>
      <c r="E44" s="94">
        <v>2010</v>
      </c>
      <c r="F44" s="8">
        <v>43343</v>
      </c>
      <c r="G44" s="94" t="s">
        <v>4</v>
      </c>
      <c r="H44" s="175">
        <v>1.26871</v>
      </c>
      <c r="I44" s="175"/>
      <c r="J44" s="94">
        <v>23.2</v>
      </c>
      <c r="K44" s="178">
        <f t="shared" si="0"/>
        <v>46716.470667827467</v>
      </c>
      <c r="L44" s="179"/>
      <c r="M44" s="6">
        <f>IF(J44="","",(K44/J44)/LOOKUP(RIGHT($D$2,3),定数!$A$6:$A$13,定数!$B$6:$B$13))</f>
        <v>16.780341475512738</v>
      </c>
      <c r="N44" s="94">
        <v>2010</v>
      </c>
      <c r="O44" s="8">
        <v>43343</v>
      </c>
      <c r="P44" s="175">
        <v>1.2663899999999999</v>
      </c>
      <c r="Q44" s="175"/>
      <c r="R44" s="176">
        <f>IF(P44="","",T44*M44*LOOKUP(RIGHT($D$2,3),定数!$A$6:$A$13,定数!$B$6:$B$13))</f>
        <v>-46716.470667829475</v>
      </c>
      <c r="S44" s="176"/>
      <c r="T44" s="177">
        <f t="shared" si="1"/>
        <v>-23.200000000000998</v>
      </c>
      <c r="U44" s="177"/>
    </row>
    <row r="45" spans="2:60" s="67" customFormat="1" x14ac:dyDescent="0.2">
      <c r="B45" s="94">
        <v>37</v>
      </c>
      <c r="C45" s="174">
        <f t="shared" si="2"/>
        <v>1510499.2182597527</v>
      </c>
      <c r="D45" s="174"/>
      <c r="E45" s="94">
        <v>2010</v>
      </c>
      <c r="F45" s="8">
        <v>43346</v>
      </c>
      <c r="G45" s="94" t="s">
        <v>4</v>
      </c>
      <c r="H45" s="175">
        <v>1.28531</v>
      </c>
      <c r="I45" s="175"/>
      <c r="J45" s="94">
        <v>60.2</v>
      </c>
      <c r="K45" s="178">
        <f t="shared" si="0"/>
        <v>45314.976547792583</v>
      </c>
      <c r="L45" s="179"/>
      <c r="M45" s="6">
        <f>IF(J45="","",(K45/J45)/LOOKUP(RIGHT($D$2,3),定数!$A$6:$A$13,定数!$B$6:$B$13))</f>
        <v>6.272837285131863</v>
      </c>
      <c r="N45" s="94">
        <v>2010</v>
      </c>
      <c r="O45" s="8">
        <v>43350</v>
      </c>
      <c r="P45" s="175">
        <v>1.27929</v>
      </c>
      <c r="Q45" s="175"/>
      <c r="R45" s="176">
        <f>IF(P45="","",T45*M45*LOOKUP(RIGHT($D$2,3),定数!$A$6:$A$13,定数!$B$6:$B$13))</f>
        <v>-45314.976547791935</v>
      </c>
      <c r="S45" s="176"/>
      <c r="T45" s="177">
        <f t="shared" si="1"/>
        <v>-60.199999999999143</v>
      </c>
      <c r="U45" s="177"/>
      <c r="X45" s="91"/>
    </row>
    <row r="46" spans="2:60" s="67" customFormat="1" x14ac:dyDescent="0.2">
      <c r="B46" s="94">
        <v>38</v>
      </c>
      <c r="C46" s="174">
        <f t="shared" si="2"/>
        <v>1465184.2417119609</v>
      </c>
      <c r="D46" s="174"/>
      <c r="E46" s="94">
        <v>2010</v>
      </c>
      <c r="F46" s="8">
        <v>43356</v>
      </c>
      <c r="G46" s="94" t="s">
        <v>4</v>
      </c>
      <c r="H46" s="175">
        <v>1.28311</v>
      </c>
      <c r="I46" s="175"/>
      <c r="J46" s="94">
        <v>40.200000000000003</v>
      </c>
      <c r="K46" s="178">
        <f t="shared" si="0"/>
        <v>43955.527251358828</v>
      </c>
      <c r="L46" s="179"/>
      <c r="M46" s="6">
        <f>IF(J46="","",(K46/J46)/LOOKUP(RIGHT($D$2,3),定数!$A$6:$A$13,定数!$B$6:$B$13))</f>
        <v>9.1118422992037367</v>
      </c>
      <c r="N46" s="94">
        <v>2010</v>
      </c>
      <c r="O46" s="8">
        <v>43360</v>
      </c>
      <c r="P46" s="175">
        <v>1.3047899999999999</v>
      </c>
      <c r="Q46" s="175"/>
      <c r="R46" s="176">
        <f>IF(P46="","",T46*M46*LOOKUP(RIGHT($D$2,3),定数!$A$6:$A$13,定数!$B$6:$B$13))</f>
        <v>237053.68925608354</v>
      </c>
      <c r="S46" s="176"/>
      <c r="T46" s="177">
        <f t="shared" si="1"/>
        <v>216.79999999999922</v>
      </c>
      <c r="U46" s="177"/>
    </row>
    <row r="47" spans="2:60" x14ac:dyDescent="0.2">
      <c r="B47" s="81">
        <v>39</v>
      </c>
      <c r="C47" s="174">
        <f t="shared" si="2"/>
        <v>1702237.9309680443</v>
      </c>
      <c r="D47" s="174"/>
      <c r="E47" s="94">
        <v>2010</v>
      </c>
      <c r="F47" s="8">
        <v>43364</v>
      </c>
      <c r="G47" s="81" t="s">
        <v>4</v>
      </c>
      <c r="H47" s="175">
        <v>1.3156099999999999</v>
      </c>
      <c r="I47" s="175"/>
      <c r="J47" s="88">
        <v>50.2</v>
      </c>
      <c r="K47" s="178">
        <f t="shared" si="0"/>
        <v>51067.137929041332</v>
      </c>
      <c r="L47" s="179"/>
      <c r="M47" s="6">
        <f>IF(J47="","",(K47/J47)/LOOKUP(RIGHT($D$2,3),定数!$A$6:$A$13,定数!$B$6:$B$13))</f>
        <v>8.4772805327093828</v>
      </c>
      <c r="N47" s="94">
        <v>2010</v>
      </c>
      <c r="O47" s="8">
        <v>43385</v>
      </c>
      <c r="P47" s="175">
        <v>1.3832899999999999</v>
      </c>
      <c r="Q47" s="175"/>
      <c r="R47" s="176">
        <f>IF(P47="","",T47*M47*LOOKUP(RIGHT($D$2,3),定数!$A$6:$A$13,定数!$B$6:$B$13))</f>
        <v>688490.81574452482</v>
      </c>
      <c r="S47" s="176"/>
      <c r="T47" s="177">
        <f t="shared" si="1"/>
        <v>676.79999999999961</v>
      </c>
      <c r="U47" s="17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row>
    <row r="48" spans="2:60" x14ac:dyDescent="0.2">
      <c r="B48" s="81">
        <v>40</v>
      </c>
      <c r="C48" s="174">
        <f t="shared" si="2"/>
        <v>2390728.7467125691</v>
      </c>
      <c r="D48" s="174"/>
      <c r="E48" s="94">
        <v>2010</v>
      </c>
      <c r="F48" s="8">
        <v>43401</v>
      </c>
      <c r="G48" s="81" t="s">
        <v>4</v>
      </c>
      <c r="H48" s="175">
        <v>1.3851100000000001</v>
      </c>
      <c r="I48" s="175"/>
      <c r="J48" s="88">
        <v>55.2</v>
      </c>
      <c r="K48" s="178">
        <f t="shared" si="0"/>
        <v>71721.862401377075</v>
      </c>
      <c r="L48" s="179"/>
      <c r="M48" s="6">
        <f>IF(J48="","",(K48/J48)/LOOKUP(RIGHT($D$2,3),定数!$A$6:$A$13,定数!$B$6:$B$13))</f>
        <v>10.82757584561852</v>
      </c>
      <c r="N48" s="94">
        <v>2010</v>
      </c>
      <c r="O48" s="8">
        <v>43402</v>
      </c>
      <c r="P48" s="175">
        <v>1.3835900000000001</v>
      </c>
      <c r="Q48" s="175"/>
      <c r="R48" s="176">
        <f>IF(P48="","",T48*M48*LOOKUP(RIGHT($D$2,3),定数!$A$6:$A$13,定数!$B$6:$B$13))</f>
        <v>-19749.498342407736</v>
      </c>
      <c r="S48" s="176"/>
      <c r="T48" s="177">
        <f t="shared" si="1"/>
        <v>-15.199999999999658</v>
      </c>
      <c r="U48" s="17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row>
    <row r="49" spans="2:60" x14ac:dyDescent="0.2">
      <c r="B49" s="81">
        <v>41</v>
      </c>
      <c r="C49" s="174">
        <f t="shared" si="2"/>
        <v>2370979.2483701613</v>
      </c>
      <c r="D49" s="174"/>
      <c r="E49" s="94">
        <v>2010</v>
      </c>
      <c r="F49" s="8">
        <v>43405</v>
      </c>
      <c r="G49" s="81" t="s">
        <v>4</v>
      </c>
      <c r="H49" s="175">
        <v>1.39761</v>
      </c>
      <c r="I49" s="175"/>
      <c r="J49" s="88">
        <f>(H49-P49)*10000</f>
        <v>81.200000000001268</v>
      </c>
      <c r="K49" s="178">
        <f t="shared" si="0"/>
        <v>71129.37745110484</v>
      </c>
      <c r="L49" s="179"/>
      <c r="M49" s="6">
        <f>IF(J49="","",(K49/J49)/LOOKUP(RIGHT($D$2,3),定数!$A$6:$A$13,定数!$B$6:$B$13))</f>
        <v>7.29981295680457</v>
      </c>
      <c r="N49" s="94">
        <v>2010</v>
      </c>
      <c r="O49" s="8">
        <v>43405</v>
      </c>
      <c r="P49" s="175">
        <v>1.3894899999999999</v>
      </c>
      <c r="Q49" s="175"/>
      <c r="R49" s="176">
        <f>IF(P49="","",T49*M49*LOOKUP(RIGHT($D$2,3),定数!$A$6:$A$13,定数!$B$6:$B$13))</f>
        <v>-71129.37745110484</v>
      </c>
      <c r="S49" s="176"/>
      <c r="T49" s="177">
        <f t="shared" si="1"/>
        <v>-81.200000000001268</v>
      </c>
      <c r="U49" s="17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row>
    <row r="50" spans="2:60" x14ac:dyDescent="0.2">
      <c r="B50" s="81">
        <v>42</v>
      </c>
      <c r="C50" s="174">
        <f t="shared" si="2"/>
        <v>2299849.8709190562</v>
      </c>
      <c r="D50" s="174"/>
      <c r="E50" s="94">
        <v>2010</v>
      </c>
      <c r="F50" s="8">
        <v>43406</v>
      </c>
      <c r="G50" s="81" t="s">
        <v>4</v>
      </c>
      <c r="H50" s="175">
        <v>1.3950100000000001</v>
      </c>
      <c r="I50" s="175"/>
      <c r="J50" s="88">
        <v>65.2</v>
      </c>
      <c r="K50" s="178">
        <f t="shared" si="0"/>
        <v>68995.496127571678</v>
      </c>
      <c r="L50" s="179"/>
      <c r="M50" s="6">
        <f>IF(J50="","",(K50/J50)/LOOKUP(RIGHT($D$2,3),定数!$A$6:$A$13,定数!$B$6:$B$13))</f>
        <v>8.8184427565914731</v>
      </c>
      <c r="N50" s="94">
        <v>2010</v>
      </c>
      <c r="O50" s="8">
        <v>43409</v>
      </c>
      <c r="P50" s="175">
        <v>1.3667100000000001</v>
      </c>
      <c r="Q50" s="175"/>
      <c r="R50" s="176">
        <f>IF(P50="","",T50*M50*LOOKUP(RIGHT($D$2,3),定数!$A$6:$A$13,定数!$B$6:$B$13))</f>
        <v>-299474.31601384637</v>
      </c>
      <c r="S50" s="176"/>
      <c r="T50" s="177">
        <f t="shared" si="1"/>
        <v>-282.99999999999994</v>
      </c>
      <c r="U50" s="17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row>
    <row r="51" spans="2:60" x14ac:dyDescent="0.2">
      <c r="B51" s="81">
        <v>43</v>
      </c>
      <c r="C51" s="174">
        <f t="shared" si="2"/>
        <v>2000375.5549052099</v>
      </c>
      <c r="D51" s="174"/>
      <c r="E51" s="94">
        <v>2010</v>
      </c>
      <c r="F51" s="8">
        <v>43419</v>
      </c>
      <c r="G51" s="81" t="s">
        <v>3</v>
      </c>
      <c r="H51" s="175">
        <v>1.36019</v>
      </c>
      <c r="I51" s="175"/>
      <c r="J51" s="88">
        <v>65.2</v>
      </c>
      <c r="K51" s="178">
        <f t="shared" si="0"/>
        <v>60011.266647156299</v>
      </c>
      <c r="L51" s="179"/>
      <c r="M51" s="6">
        <f>IF(J51="","",(K51/J51)/LOOKUP(RIGHT($D$2,3),定数!$A$6:$A$13,定数!$B$6:$B$13))</f>
        <v>7.6701516675813259</v>
      </c>
      <c r="N51" s="94">
        <v>2010</v>
      </c>
      <c r="O51" s="8">
        <v>43422</v>
      </c>
      <c r="P51" s="175">
        <v>1.3641099999999999</v>
      </c>
      <c r="Q51" s="175"/>
      <c r="R51" s="176">
        <f>IF(P51="","",T51*M51*LOOKUP(RIGHT($D$2,3),定数!$A$6:$A$13,定数!$B$6:$B$13))</f>
        <v>-36080.393444301859</v>
      </c>
      <c r="S51" s="176"/>
      <c r="T51" s="177">
        <f t="shared" si="1"/>
        <v>-39.199999999999235</v>
      </c>
      <c r="U51" s="17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row>
    <row r="52" spans="2:60" x14ac:dyDescent="0.2">
      <c r="B52" s="81">
        <v>44</v>
      </c>
      <c r="C52" s="174">
        <f t="shared" si="2"/>
        <v>1964295.1614609081</v>
      </c>
      <c r="D52" s="174"/>
      <c r="E52" s="89">
        <v>2011</v>
      </c>
      <c r="F52" s="8">
        <v>43105</v>
      </c>
      <c r="G52" s="81" t="s">
        <v>3</v>
      </c>
      <c r="H52" s="175">
        <v>1.3256300000000001</v>
      </c>
      <c r="I52" s="175"/>
      <c r="J52" s="88">
        <v>32.799999999999997</v>
      </c>
      <c r="K52" s="178">
        <f t="shared" si="0"/>
        <v>58928.854843827241</v>
      </c>
      <c r="L52" s="179"/>
      <c r="M52" s="6">
        <f>IF(J52="","",(K52/J52)/LOOKUP(RIGHT($D$2,3),定数!$A$6:$A$13,定数!$B$6:$B$13))</f>
        <v>14.971761901378873</v>
      </c>
      <c r="N52" s="89">
        <v>2011</v>
      </c>
      <c r="O52" s="8">
        <v>43111</v>
      </c>
      <c r="P52" s="175">
        <v>1.2989599999999999</v>
      </c>
      <c r="Q52" s="175"/>
      <c r="R52" s="176">
        <f>IF(P52="","",T52*M52*LOOKUP(RIGHT($D$2,3),定数!$A$6:$A$13,定数!$B$6:$B$13))</f>
        <v>479156.26789173292</v>
      </c>
      <c r="S52" s="176"/>
      <c r="T52" s="177">
        <f t="shared" si="1"/>
        <v>266.70000000000192</v>
      </c>
      <c r="U52" s="17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row>
    <row r="53" spans="2:60" x14ac:dyDescent="0.2">
      <c r="B53" s="81">
        <v>45</v>
      </c>
      <c r="C53" s="174">
        <f t="shared" si="2"/>
        <v>2443451.4293526411</v>
      </c>
      <c r="D53" s="174"/>
      <c r="E53" s="89">
        <v>2011</v>
      </c>
      <c r="F53" s="8">
        <v>43121</v>
      </c>
      <c r="G53" s="81" t="s">
        <v>4</v>
      </c>
      <c r="H53" s="175">
        <v>1.35642</v>
      </c>
      <c r="I53" s="175"/>
      <c r="J53" s="88">
        <v>50.4</v>
      </c>
      <c r="K53" s="178">
        <f t="shared" si="0"/>
        <v>73303.542880579233</v>
      </c>
      <c r="L53" s="179"/>
      <c r="M53" s="6">
        <f>IF(J53="","",(K53/J53)/LOOKUP(RIGHT($D$2,3),定数!$A$6:$A$13,定数!$B$6:$B$13))</f>
        <v>12.120294788455562</v>
      </c>
      <c r="N53" s="89">
        <v>2011</v>
      </c>
      <c r="O53" s="8">
        <v>43128</v>
      </c>
      <c r="P53" s="175">
        <v>1.36361</v>
      </c>
      <c r="Q53" s="175"/>
      <c r="R53" s="176">
        <f>IF(P53="","",T53*M53*LOOKUP(RIGHT($D$2,3),定数!$A$6:$A$13,定数!$B$6:$B$13))</f>
        <v>104573.90343479501</v>
      </c>
      <c r="S53" s="176"/>
      <c r="T53" s="177">
        <f t="shared" si="1"/>
        <v>71.90000000000029</v>
      </c>
      <c r="U53" s="17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row>
    <row r="54" spans="2:60" x14ac:dyDescent="0.2">
      <c r="B54" s="81">
        <v>46</v>
      </c>
      <c r="C54" s="174">
        <f t="shared" si="2"/>
        <v>2548025.332787436</v>
      </c>
      <c r="D54" s="174"/>
      <c r="E54" s="89">
        <v>2011</v>
      </c>
      <c r="F54" s="8">
        <v>43131</v>
      </c>
      <c r="G54" s="81" t="s">
        <v>4</v>
      </c>
      <c r="H54" s="175">
        <v>1.36368</v>
      </c>
      <c r="I54" s="175"/>
      <c r="J54" s="88">
        <v>39.9</v>
      </c>
      <c r="K54" s="178">
        <f t="shared" si="0"/>
        <v>76440.75998362308</v>
      </c>
      <c r="L54" s="179"/>
      <c r="M54" s="6">
        <f>IF(J54="","",(K54/J54)/LOOKUP(RIGHT($D$2,3),定数!$A$6:$A$13,定数!$B$6:$B$13))</f>
        <v>15.965071007440077</v>
      </c>
      <c r="N54" s="89">
        <v>2011</v>
      </c>
      <c r="O54" s="8">
        <v>43134</v>
      </c>
      <c r="P54" s="175">
        <v>1.3726499999999999</v>
      </c>
      <c r="Q54" s="175"/>
      <c r="R54" s="176">
        <f>IF(P54="","",T54*M54*LOOKUP(RIGHT($D$2,3),定数!$A$6:$A$13,定数!$B$6:$B$13))</f>
        <v>171848.0243240835</v>
      </c>
      <c r="S54" s="176"/>
      <c r="T54" s="177">
        <f t="shared" si="1"/>
        <v>89.699999999999221</v>
      </c>
      <c r="U54" s="17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row>
    <row r="55" spans="2:60" x14ac:dyDescent="0.2">
      <c r="B55" s="81">
        <v>47</v>
      </c>
      <c r="C55" s="174">
        <f t="shared" si="2"/>
        <v>2719873.3571115197</v>
      </c>
      <c r="D55" s="174"/>
      <c r="E55" s="89">
        <v>2011</v>
      </c>
      <c r="F55" s="8">
        <v>43140</v>
      </c>
      <c r="G55" s="81" t="s">
        <v>3</v>
      </c>
      <c r="H55" s="175">
        <v>1.3611800000000001</v>
      </c>
      <c r="I55" s="175"/>
      <c r="J55" s="88">
        <v>47.6</v>
      </c>
      <c r="K55" s="178">
        <f t="shared" si="0"/>
        <v>81596.200713345592</v>
      </c>
      <c r="L55" s="179"/>
      <c r="M55" s="6">
        <f>IF(J55="","",(K55/J55)/LOOKUP(RIGHT($D$2,3),定数!$A$6:$A$13,定数!$B$6:$B$13))</f>
        <v>14.285049144493277</v>
      </c>
      <c r="N55" s="89">
        <v>2011</v>
      </c>
      <c r="O55" s="8">
        <v>43140</v>
      </c>
      <c r="P55" s="175">
        <v>1.3659399999999999</v>
      </c>
      <c r="Q55" s="175"/>
      <c r="R55" s="176">
        <f>IF(P55="","",T55*M55*LOOKUP(RIGHT($D$2,3),定数!$A$6:$A$13,定数!$B$6:$B$13))</f>
        <v>-81596.200713343467</v>
      </c>
      <c r="S55" s="176"/>
      <c r="T55" s="177">
        <f t="shared" si="1"/>
        <v>-47.599999999998758</v>
      </c>
      <c r="U55" s="17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row>
    <row r="56" spans="2:60" x14ac:dyDescent="0.2">
      <c r="B56" s="81">
        <v>48</v>
      </c>
      <c r="C56" s="174">
        <f t="shared" si="2"/>
        <v>2638277.1563981762</v>
      </c>
      <c r="D56" s="174"/>
      <c r="E56" s="89">
        <v>2011</v>
      </c>
      <c r="F56" s="8">
        <v>43154</v>
      </c>
      <c r="G56" s="81" t="s">
        <v>4</v>
      </c>
      <c r="H56" s="175">
        <v>1.3733200000000001</v>
      </c>
      <c r="I56" s="175"/>
      <c r="J56" s="88">
        <v>41.1</v>
      </c>
      <c r="K56" s="178">
        <f t="shared" si="0"/>
        <v>79148.314691945285</v>
      </c>
      <c r="L56" s="179"/>
      <c r="M56" s="6">
        <f>IF(J56="","",(K56/J56)/LOOKUP(RIGHT($D$2,3),定数!$A$6:$A$13,定数!$B$6:$B$13))</f>
        <v>16.047914576631243</v>
      </c>
      <c r="N56" s="89">
        <v>2011</v>
      </c>
      <c r="O56" s="8">
        <v>43155</v>
      </c>
      <c r="P56" s="175">
        <v>1.3709499999999999</v>
      </c>
      <c r="Q56" s="175"/>
      <c r="R56" s="176">
        <f>IF(P56="","",T56*M56*LOOKUP(RIGHT($D$2,3),定数!$A$6:$A$13,定数!$B$6:$B$13))</f>
        <v>-45640.269055943209</v>
      </c>
      <c r="S56" s="176"/>
      <c r="T56" s="177">
        <f t="shared" si="1"/>
        <v>-23.700000000002053</v>
      </c>
      <c r="U56" s="17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row>
    <row r="57" spans="2:60" x14ac:dyDescent="0.2">
      <c r="B57" s="81">
        <v>49</v>
      </c>
      <c r="C57" s="174">
        <f t="shared" si="2"/>
        <v>2592636.8873422332</v>
      </c>
      <c r="D57" s="174"/>
      <c r="E57" s="89">
        <v>2011</v>
      </c>
      <c r="F57" s="8">
        <v>43173</v>
      </c>
      <c r="G57" s="81" t="s">
        <v>4</v>
      </c>
      <c r="H57" s="175">
        <v>1.39798</v>
      </c>
      <c r="I57" s="175"/>
      <c r="J57" s="88">
        <f>(H57-P57)*10000</f>
        <v>37.899999999999601</v>
      </c>
      <c r="K57" s="178">
        <f t="shared" si="0"/>
        <v>77779.10662026699</v>
      </c>
      <c r="L57" s="179"/>
      <c r="M57" s="6">
        <f>IF(J57="","",(K57/J57)/LOOKUP(RIGHT($D$2,3),定数!$A$6:$A$13,定数!$B$6:$B$13))</f>
        <v>17.101826433656072</v>
      </c>
      <c r="N57" s="89">
        <v>2011</v>
      </c>
      <c r="O57" s="8">
        <v>43174</v>
      </c>
      <c r="P57" s="175">
        <v>1.39419</v>
      </c>
      <c r="Q57" s="175"/>
      <c r="R57" s="176">
        <f>IF(P57="","",T57*M57*LOOKUP(RIGHT($D$2,3),定数!$A$6:$A$13,定数!$B$6:$B$13))</f>
        <v>-77779.10662026699</v>
      </c>
      <c r="S57" s="176"/>
      <c r="T57" s="177">
        <f t="shared" si="1"/>
        <v>-37.899999999999601</v>
      </c>
      <c r="U57" s="17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row>
    <row r="58" spans="2:60" x14ac:dyDescent="0.2">
      <c r="B58" s="81">
        <v>50</v>
      </c>
      <c r="C58" s="174">
        <f t="shared" si="2"/>
        <v>2514857.7807219662</v>
      </c>
      <c r="D58" s="174"/>
      <c r="E58" s="89">
        <v>2011</v>
      </c>
      <c r="F58" s="8">
        <v>43175</v>
      </c>
      <c r="G58" s="81" t="s">
        <v>3</v>
      </c>
      <c r="H58" s="175">
        <v>1.3957599999999999</v>
      </c>
      <c r="I58" s="175"/>
      <c r="J58" s="88">
        <v>27</v>
      </c>
      <c r="K58" s="178">
        <f t="shared" si="0"/>
        <v>75445.733421658981</v>
      </c>
      <c r="L58" s="179"/>
      <c r="M58" s="6">
        <f>IF(J58="","",(K58/J58)/LOOKUP(RIGHT($D$2,3),定数!$A$6:$A$13,定数!$B$6:$B$13))</f>
        <v>23.285720191870055</v>
      </c>
      <c r="N58" s="89">
        <v>2011</v>
      </c>
      <c r="O58" s="8">
        <v>43176</v>
      </c>
      <c r="P58" s="175">
        <v>1.3916299999999999</v>
      </c>
      <c r="Q58" s="175"/>
      <c r="R58" s="176">
        <f>IF(P58="","",T58*M58*LOOKUP(RIGHT($D$2,3),定数!$A$6:$A$13,定数!$B$6:$B$13))</f>
        <v>115404.02927090706</v>
      </c>
      <c r="S58" s="176"/>
      <c r="T58" s="177">
        <f t="shared" si="1"/>
        <v>41.29999999999967</v>
      </c>
      <c r="U58" s="17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row>
    <row r="59" spans="2:60" x14ac:dyDescent="0.2">
      <c r="B59" s="81">
        <v>51</v>
      </c>
      <c r="C59" s="174">
        <f t="shared" si="2"/>
        <v>2630261.8099928731</v>
      </c>
      <c r="D59" s="174"/>
      <c r="E59" s="89">
        <v>2011</v>
      </c>
      <c r="F59" s="8">
        <v>43177</v>
      </c>
      <c r="G59" s="81" t="s">
        <v>4</v>
      </c>
      <c r="H59" s="175">
        <v>1.41364</v>
      </c>
      <c r="I59" s="175"/>
      <c r="J59" s="88">
        <v>31.4</v>
      </c>
      <c r="K59" s="178">
        <f t="shared" si="0"/>
        <v>78907.854299786195</v>
      </c>
      <c r="L59" s="179"/>
      <c r="M59" s="6">
        <f>IF(J59="","",(K59/J59)/LOOKUP(RIGHT($D$2,3),定数!$A$6:$A$13,定数!$B$6:$B$13))</f>
        <v>20.941574920325426</v>
      </c>
      <c r="N59" s="89">
        <v>2011</v>
      </c>
      <c r="O59" s="8">
        <v>43183</v>
      </c>
      <c r="P59" s="175">
        <v>1.4105000000000001</v>
      </c>
      <c r="Q59" s="175"/>
      <c r="R59" s="176">
        <f>IF(P59="","",T59*M59*LOOKUP(RIGHT($D$2,3),定数!$A$6:$A$13,定数!$B$6:$B$13))</f>
        <v>-78907.854299784201</v>
      </c>
      <c r="S59" s="176"/>
      <c r="T59" s="177">
        <f t="shared" si="1"/>
        <v>-31.399999999999206</v>
      </c>
      <c r="U59" s="17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row>
    <row r="60" spans="2:60" x14ac:dyDescent="0.2">
      <c r="B60" s="81">
        <v>52</v>
      </c>
      <c r="C60" s="174">
        <f t="shared" si="2"/>
        <v>2551353.9556930889</v>
      </c>
      <c r="D60" s="174"/>
      <c r="E60" s="89">
        <v>2011</v>
      </c>
      <c r="F60" s="8">
        <v>43183</v>
      </c>
      <c r="G60" s="81" t="s">
        <v>4</v>
      </c>
      <c r="H60" s="175">
        <v>1.4148799999999999</v>
      </c>
      <c r="I60" s="175"/>
      <c r="J60" s="88">
        <f>(H60-P60)*10000</f>
        <v>42.799999999998391</v>
      </c>
      <c r="K60" s="178">
        <f t="shared" si="0"/>
        <v>76540.618670792668</v>
      </c>
      <c r="L60" s="179"/>
      <c r="M60" s="6">
        <f>IF(J60="","",(K60/J60)/LOOKUP(RIGHT($D$2,3),定数!$A$6:$A$13,定数!$B$6:$B$13))</f>
        <v>14.902768432787294</v>
      </c>
      <c r="N60" s="89">
        <v>2011</v>
      </c>
      <c r="O60" s="8">
        <v>43184</v>
      </c>
      <c r="P60" s="175">
        <v>1.4106000000000001</v>
      </c>
      <c r="Q60" s="175"/>
      <c r="R60" s="176">
        <f>IF(P60="","",T60*M60*LOOKUP(RIGHT($D$2,3),定数!$A$6:$A$13,定数!$B$6:$B$13))</f>
        <v>-76540.618670792654</v>
      </c>
      <c r="S60" s="176"/>
      <c r="T60" s="177">
        <f t="shared" si="1"/>
        <v>-42.799999999998391</v>
      </c>
      <c r="U60" s="17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row>
    <row r="61" spans="2:60" x14ac:dyDescent="0.2">
      <c r="B61" s="81">
        <v>53</v>
      </c>
      <c r="C61" s="174">
        <f t="shared" si="2"/>
        <v>2474813.3370222962</v>
      </c>
      <c r="D61" s="174"/>
      <c r="E61" s="89">
        <v>2011</v>
      </c>
      <c r="F61" s="8">
        <v>43191</v>
      </c>
      <c r="G61" s="81" t="s">
        <v>3</v>
      </c>
      <c r="H61" s="175">
        <v>1.41448</v>
      </c>
      <c r="I61" s="175"/>
      <c r="J61" s="88">
        <v>33.9</v>
      </c>
      <c r="K61" s="178">
        <f t="shared" si="0"/>
        <v>74244.400110668881</v>
      </c>
      <c r="L61" s="179"/>
      <c r="M61" s="6">
        <f>IF(J61="","",(K61/J61)/LOOKUP(RIGHT($D$2,3),定数!$A$6:$A$13,定数!$B$6:$B$13))</f>
        <v>18.250835818748495</v>
      </c>
      <c r="N61" s="89">
        <v>2011</v>
      </c>
      <c r="O61" s="8">
        <v>43191</v>
      </c>
      <c r="P61" s="175">
        <v>1.41787</v>
      </c>
      <c r="Q61" s="175"/>
      <c r="R61" s="176">
        <f>IF(P61="","",T61*M61*LOOKUP(RIGHT($D$2,3),定数!$A$6:$A$13,定数!$B$6:$B$13))</f>
        <v>-74244.400110668968</v>
      </c>
      <c r="S61" s="176"/>
      <c r="T61" s="177">
        <f t="shared" si="1"/>
        <v>-33.900000000000041</v>
      </c>
      <c r="U61" s="17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row>
    <row r="62" spans="2:60" x14ac:dyDescent="0.2">
      <c r="B62" s="81">
        <v>54</v>
      </c>
      <c r="C62" s="174">
        <f t="shared" si="2"/>
        <v>2400568.9369116272</v>
      </c>
      <c r="D62" s="174"/>
      <c r="E62" s="89">
        <v>2011</v>
      </c>
      <c r="F62" s="8">
        <v>43195</v>
      </c>
      <c r="G62" s="81" t="s">
        <v>3</v>
      </c>
      <c r="H62" s="175">
        <v>1.4168700000000001</v>
      </c>
      <c r="I62" s="175"/>
      <c r="J62" s="88">
        <v>34.4</v>
      </c>
      <c r="K62" s="178">
        <f t="shared" si="0"/>
        <v>72017.068107348809</v>
      </c>
      <c r="L62" s="179"/>
      <c r="M62" s="6">
        <f>IF(J62="","",(K62/J62)/LOOKUP(RIGHT($D$2,3),定数!$A$6:$A$13,定数!$B$6:$B$13))</f>
        <v>17.445995181043802</v>
      </c>
      <c r="N62" s="89">
        <v>2011</v>
      </c>
      <c r="O62" s="8">
        <v>43195</v>
      </c>
      <c r="P62" s="175">
        <v>1.42031</v>
      </c>
      <c r="Q62" s="175"/>
      <c r="R62" s="176">
        <f>IF(P62="","",T62*M62*LOOKUP(RIGHT($D$2,3),定数!$A$6:$A$13,定数!$B$6:$B$13))</f>
        <v>-72017.068107346466</v>
      </c>
      <c r="S62" s="176"/>
      <c r="T62" s="177">
        <f t="shared" si="1"/>
        <v>-34.399999999998876</v>
      </c>
      <c r="U62" s="17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row>
    <row r="63" spans="2:60" x14ac:dyDescent="0.2">
      <c r="B63" s="81">
        <v>55</v>
      </c>
      <c r="C63" s="174">
        <f t="shared" si="2"/>
        <v>2328551.8688042806</v>
      </c>
      <c r="D63" s="174"/>
      <c r="E63" s="89">
        <v>2011</v>
      </c>
      <c r="F63" s="8">
        <v>43196</v>
      </c>
      <c r="G63" s="81" t="s">
        <v>4</v>
      </c>
      <c r="H63" s="175">
        <v>1.4245000000000001</v>
      </c>
      <c r="I63" s="175"/>
      <c r="J63" s="88">
        <v>38.9</v>
      </c>
      <c r="K63" s="178">
        <f t="shared" si="0"/>
        <v>69856.55606412841</v>
      </c>
      <c r="L63" s="179"/>
      <c r="M63" s="6">
        <f>IF(J63="","",(K63/J63)/LOOKUP(RIGHT($D$2,3),定数!$A$6:$A$13,定数!$B$6:$B$13))</f>
        <v>14.964986303369411</v>
      </c>
      <c r="N63" s="89">
        <v>2011</v>
      </c>
      <c r="O63" s="8">
        <v>43197</v>
      </c>
      <c r="P63" s="175">
        <v>1.4272400000000001</v>
      </c>
      <c r="Q63" s="175"/>
      <c r="R63" s="176">
        <f>IF(P63="","",T63*M63*LOOKUP(RIGHT($D$2,3),定数!$A$6:$A$13,定数!$B$6:$B$13))</f>
        <v>49204.874965477989</v>
      </c>
      <c r="S63" s="176"/>
      <c r="T63" s="177">
        <f t="shared" si="1"/>
        <v>27.399999999999647</v>
      </c>
      <c r="U63" s="17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row>
    <row r="64" spans="2:60" x14ac:dyDescent="0.2">
      <c r="B64" s="81">
        <v>56</v>
      </c>
      <c r="C64" s="174">
        <f t="shared" si="2"/>
        <v>2377756.7437697588</v>
      </c>
      <c r="D64" s="174"/>
      <c r="E64" s="89">
        <v>2011</v>
      </c>
      <c r="F64" s="8">
        <v>43208</v>
      </c>
      <c r="G64" s="81" t="s">
        <v>3</v>
      </c>
      <c r="H64" s="175">
        <v>1.4349000000000001</v>
      </c>
      <c r="I64" s="175"/>
      <c r="J64" s="88">
        <v>34.799999999999997</v>
      </c>
      <c r="K64" s="178">
        <f t="shared" si="0"/>
        <v>71332.702313092756</v>
      </c>
      <c r="L64" s="179"/>
      <c r="M64" s="6">
        <f>IF(J64="","",(K64/J64)/LOOKUP(RIGHT($D$2,3),定数!$A$6:$A$13,定数!$B$6:$B$13))</f>
        <v>17.081585802943668</v>
      </c>
      <c r="N64" s="89">
        <v>2011</v>
      </c>
      <c r="O64" s="8">
        <v>43209</v>
      </c>
      <c r="P64" s="175">
        <v>1.4244699999999999</v>
      </c>
      <c r="Q64" s="175"/>
      <c r="R64" s="176">
        <f>IF(P64="","",T64*M64*LOOKUP(RIGHT($D$2,3),定数!$A$6:$A$13,定数!$B$6:$B$13))</f>
        <v>213793.12790964625</v>
      </c>
      <c r="S64" s="176"/>
      <c r="T64" s="177">
        <f t="shared" si="1"/>
        <v>104.30000000000162</v>
      </c>
      <c r="U64" s="17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row>
    <row r="65" spans="2:60" x14ac:dyDescent="0.2">
      <c r="B65" s="81">
        <v>57</v>
      </c>
      <c r="C65" s="174">
        <f t="shared" si="2"/>
        <v>2591549.8716794052</v>
      </c>
      <c r="D65" s="174"/>
      <c r="E65" s="89">
        <v>2011</v>
      </c>
      <c r="F65" s="8">
        <v>43209</v>
      </c>
      <c r="G65" s="81" t="s">
        <v>4</v>
      </c>
      <c r="H65" s="175">
        <v>1.42632</v>
      </c>
      <c r="I65" s="175"/>
      <c r="J65" s="88">
        <v>39.4</v>
      </c>
      <c r="K65" s="178">
        <f t="shared" si="0"/>
        <v>77746.496150382154</v>
      </c>
      <c r="L65" s="179"/>
      <c r="M65" s="6">
        <f>IF(J65="","",(K65/J65)/LOOKUP(RIGHT($D$2,3),定数!$A$6:$A$13,定数!$B$6:$B$13))</f>
        <v>16.443844363448004</v>
      </c>
      <c r="N65" s="89">
        <v>2011</v>
      </c>
      <c r="O65" s="8">
        <v>43215</v>
      </c>
      <c r="P65" s="175">
        <v>1.45326</v>
      </c>
      <c r="Q65" s="175"/>
      <c r="R65" s="176">
        <f>IF(P65="","",T65*M65*LOOKUP(RIGHT($D$2,3),定数!$A$6:$A$13,定数!$B$6:$B$13))</f>
        <v>531596.60058154631</v>
      </c>
      <c r="S65" s="176"/>
      <c r="T65" s="177">
        <f t="shared" si="1"/>
        <v>269.39999999999964</v>
      </c>
      <c r="U65" s="17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row>
    <row r="66" spans="2:60" x14ac:dyDescent="0.2">
      <c r="B66" s="81">
        <v>58</v>
      </c>
      <c r="C66" s="174">
        <f t="shared" si="2"/>
        <v>3123146.4722609515</v>
      </c>
      <c r="D66" s="174"/>
      <c r="E66" s="95">
        <v>2011</v>
      </c>
      <c r="F66" s="8">
        <v>43221</v>
      </c>
      <c r="G66" s="81" t="s">
        <v>4</v>
      </c>
      <c r="H66" s="175">
        <v>1.47719</v>
      </c>
      <c r="I66" s="175"/>
      <c r="J66" s="88">
        <v>91.9</v>
      </c>
      <c r="K66" s="178">
        <f t="shared" si="0"/>
        <v>93694.394167828548</v>
      </c>
      <c r="L66" s="179"/>
      <c r="M66" s="6">
        <f>IF(J66="","",(K66/J66)/LOOKUP(RIGHT($D$2,3),定数!$A$6:$A$13,定数!$B$6:$B$13))</f>
        <v>8.4960458984247857</v>
      </c>
      <c r="N66" s="89">
        <v>2011</v>
      </c>
      <c r="O66" s="8">
        <v>43222</v>
      </c>
      <c r="P66" s="175">
        <v>1.48638</v>
      </c>
      <c r="Q66" s="175"/>
      <c r="R66" s="176">
        <f>IF(P66="","",T66*M66*LOOKUP(RIGHT($D$2,3),定数!$A$6:$A$13,定数!$B$6:$B$13))</f>
        <v>93694.394167828868</v>
      </c>
      <c r="S66" s="176"/>
      <c r="T66" s="177">
        <f t="shared" si="1"/>
        <v>91.900000000000318</v>
      </c>
      <c r="U66" s="17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row>
    <row r="67" spans="2:60" x14ac:dyDescent="0.2">
      <c r="B67" s="81">
        <v>59</v>
      </c>
      <c r="C67" s="174">
        <f t="shared" si="2"/>
        <v>3216840.8664287804</v>
      </c>
      <c r="D67" s="174"/>
      <c r="E67" s="95">
        <v>2011</v>
      </c>
      <c r="F67" s="8">
        <v>43226</v>
      </c>
      <c r="G67" s="81" t="s">
        <v>3</v>
      </c>
      <c r="H67" s="175">
        <v>1.44997</v>
      </c>
      <c r="I67" s="175"/>
      <c r="J67" s="88">
        <v>73.5</v>
      </c>
      <c r="K67" s="178">
        <f t="shared" si="0"/>
        <v>96505.225992863401</v>
      </c>
      <c r="L67" s="179"/>
      <c r="M67" s="6">
        <f>IF(J67="","",(K67/J67)/LOOKUP(RIGHT($D$2,3),定数!$A$6:$A$13,定数!$B$6:$B$13))</f>
        <v>10.941635600097891</v>
      </c>
      <c r="N67" s="89">
        <v>2011</v>
      </c>
      <c r="O67" s="8">
        <v>43238</v>
      </c>
      <c r="P67" s="175">
        <v>1.42445</v>
      </c>
      <c r="Q67" s="175"/>
      <c r="R67" s="176">
        <f>IF(P67="","",T67*M67*LOOKUP(RIGHT($D$2,3),定数!$A$6:$A$13,定数!$B$6:$B$13))</f>
        <v>335076.64861739764</v>
      </c>
      <c r="S67" s="176"/>
      <c r="T67" s="177">
        <f t="shared" si="1"/>
        <v>255.19999999999987</v>
      </c>
      <c r="U67" s="17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row>
    <row r="68" spans="2:60" x14ac:dyDescent="0.2">
      <c r="B68" s="81">
        <v>60</v>
      </c>
      <c r="C68" s="174">
        <f t="shared" si="2"/>
        <v>3551917.5150461779</v>
      </c>
      <c r="D68" s="174"/>
      <c r="E68" s="95">
        <v>2011</v>
      </c>
      <c r="F68" s="8">
        <v>43244</v>
      </c>
      <c r="G68" s="81" t="s">
        <v>4</v>
      </c>
      <c r="H68" s="175">
        <v>1.4086099999999999</v>
      </c>
      <c r="I68" s="175"/>
      <c r="J68" s="88">
        <v>49.7</v>
      </c>
      <c r="K68" s="178">
        <f t="shared" si="0"/>
        <v>106557.52545138533</v>
      </c>
      <c r="L68" s="179"/>
      <c r="M68" s="6">
        <f>IF(J68="","",(K68/J68)/LOOKUP(RIGHT($D$2,3),定数!$A$6:$A$13,定数!$B$6:$B$13))</f>
        <v>17.866788305061256</v>
      </c>
      <c r="N68" s="95">
        <v>2011</v>
      </c>
      <c r="O68" s="8">
        <v>43245</v>
      </c>
      <c r="P68" s="175">
        <v>1.40943</v>
      </c>
      <c r="Q68" s="175"/>
      <c r="R68" s="176">
        <f>IF(P68="","",T68*M68*LOOKUP(RIGHT($D$2,3),定数!$A$6:$A$13,定数!$B$6:$B$13))</f>
        <v>17580.919692181196</v>
      </c>
      <c r="S68" s="176"/>
      <c r="T68" s="177">
        <f t="shared" si="1"/>
        <v>8.2000000000004292</v>
      </c>
      <c r="U68" s="17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row>
    <row r="69" spans="2:60" x14ac:dyDescent="0.2">
      <c r="B69" s="81">
        <v>61</v>
      </c>
      <c r="C69" s="174">
        <f t="shared" si="2"/>
        <v>3569498.4347383589</v>
      </c>
      <c r="D69" s="174"/>
      <c r="E69" s="95">
        <v>2011</v>
      </c>
      <c r="F69" s="8">
        <v>43247</v>
      </c>
      <c r="G69" s="81" t="s">
        <v>4</v>
      </c>
      <c r="H69" s="175">
        <v>1.42984</v>
      </c>
      <c r="I69" s="175"/>
      <c r="J69" s="88">
        <v>81.8</v>
      </c>
      <c r="K69" s="178">
        <f t="shared" si="0"/>
        <v>107084.95304215077</v>
      </c>
      <c r="L69" s="179"/>
      <c r="M69" s="6">
        <f>IF(J69="","",(K69/J69)/LOOKUP(RIGHT($D$2,3),定数!$A$6:$A$13,定数!$B$6:$B$13))</f>
        <v>10.909225045043884</v>
      </c>
      <c r="N69" s="95">
        <v>2011</v>
      </c>
      <c r="O69" s="8">
        <v>43252</v>
      </c>
      <c r="P69" s="175">
        <v>1.43615</v>
      </c>
      <c r="Q69" s="175"/>
      <c r="R69" s="176">
        <f>IF(P69="","",T69*M69*LOOKUP(RIGHT($D$2,3),定数!$A$6:$A$13,定数!$B$6:$B$13))</f>
        <v>82604.652041072797</v>
      </c>
      <c r="S69" s="176"/>
      <c r="T69" s="177">
        <f t="shared" si="1"/>
        <v>63.100000000000378</v>
      </c>
      <c r="U69" s="17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row>
    <row r="70" spans="2:60" x14ac:dyDescent="0.2">
      <c r="B70" s="81">
        <v>62</v>
      </c>
      <c r="C70" s="174">
        <f t="shared" si="2"/>
        <v>3652103.0867794319</v>
      </c>
      <c r="D70" s="174"/>
      <c r="E70" s="95">
        <v>2011</v>
      </c>
      <c r="F70" s="8">
        <v>43264</v>
      </c>
      <c r="G70" s="81" t="s">
        <v>4</v>
      </c>
      <c r="H70" s="175">
        <v>1.43685</v>
      </c>
      <c r="I70" s="175"/>
      <c r="J70" s="88">
        <v>44.2</v>
      </c>
      <c r="K70" s="178">
        <f t="shared" si="0"/>
        <v>109563.09260338296</v>
      </c>
      <c r="L70" s="179"/>
      <c r="M70" s="6">
        <f>IF(J70="","",(K70/J70)/LOOKUP(RIGHT($D$2,3),定数!$A$6:$A$13,定数!$B$6:$B$13))</f>
        <v>20.656691667304479</v>
      </c>
      <c r="N70" s="95">
        <v>2011</v>
      </c>
      <c r="O70" s="8">
        <v>43265</v>
      </c>
      <c r="P70" s="175">
        <v>1.4445300000000001</v>
      </c>
      <c r="Q70" s="175"/>
      <c r="R70" s="176">
        <f>IF(P70="","",T70*M70*LOOKUP(RIGHT($D$2,3),定数!$A$6:$A$13,定数!$B$6:$B$13))</f>
        <v>190372.07040588136</v>
      </c>
      <c r="S70" s="176"/>
      <c r="T70" s="177">
        <f t="shared" si="1"/>
        <v>76.800000000001319</v>
      </c>
      <c r="U70" s="17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row>
    <row r="71" spans="2:60" x14ac:dyDescent="0.2">
      <c r="B71" s="81">
        <v>63</v>
      </c>
      <c r="C71" s="174">
        <f t="shared" si="2"/>
        <v>3842475.1571853133</v>
      </c>
      <c r="D71" s="174"/>
      <c r="E71" s="95">
        <v>2011</v>
      </c>
      <c r="F71" s="8">
        <v>43266</v>
      </c>
      <c r="G71" s="81" t="s">
        <v>3</v>
      </c>
      <c r="H71" s="175">
        <v>1.4402600000000001</v>
      </c>
      <c r="I71" s="175"/>
      <c r="J71" s="88">
        <v>26.3</v>
      </c>
      <c r="K71" s="178">
        <f t="shared" si="0"/>
        <v>115274.25471555939</v>
      </c>
      <c r="L71" s="179"/>
      <c r="M71" s="6">
        <f>IF(J71="","",(K71/J71)/LOOKUP(RIGHT($D$2,3),定数!$A$6:$A$13,定数!$B$6:$B$13))</f>
        <v>36.525429250810959</v>
      </c>
      <c r="N71" s="95">
        <v>2011</v>
      </c>
      <c r="O71" s="8">
        <v>43267</v>
      </c>
      <c r="P71" s="175">
        <v>1.4202999999999999</v>
      </c>
      <c r="Q71" s="175"/>
      <c r="R71" s="176">
        <f>IF(P71="","",T71*M71*LOOKUP(RIGHT($D$2,3),定数!$A$6:$A$13,定数!$B$6:$B$13))</f>
        <v>874857.08141543297</v>
      </c>
      <c r="S71" s="176"/>
      <c r="T71" s="177">
        <f t="shared" si="1"/>
        <v>199.60000000000201</v>
      </c>
      <c r="U71" s="17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row>
    <row r="72" spans="2:60" x14ac:dyDescent="0.2">
      <c r="B72" s="81">
        <v>64</v>
      </c>
      <c r="C72" s="174">
        <f t="shared" si="2"/>
        <v>4717332.2386007458</v>
      </c>
      <c r="D72" s="174"/>
      <c r="E72" s="95">
        <v>2011</v>
      </c>
      <c r="F72" s="8">
        <v>43271</v>
      </c>
      <c r="G72" s="81" t="s">
        <v>3</v>
      </c>
      <c r="H72" s="175">
        <v>1.4255599999999999</v>
      </c>
      <c r="I72" s="175"/>
      <c r="J72" s="88">
        <v>33.700000000000003</v>
      </c>
      <c r="K72" s="178">
        <f t="shared" si="0"/>
        <v>141519.96715802237</v>
      </c>
      <c r="L72" s="179"/>
      <c r="M72" s="6">
        <f>IF(J72="","",(K72/J72)/LOOKUP(RIGHT($D$2,3),定数!$A$6:$A$13,定数!$B$6:$B$13))</f>
        <v>34.995046280420958</v>
      </c>
      <c r="N72" s="96">
        <v>2011</v>
      </c>
      <c r="O72" s="8">
        <v>43271</v>
      </c>
      <c r="P72" s="175">
        <v>1.42893</v>
      </c>
      <c r="Q72" s="175"/>
      <c r="R72" s="176">
        <f>IF(P72="","",T72*M72*LOOKUP(RIGHT($D$2,3),定数!$A$6:$A$13,定数!$B$6:$B$13))</f>
        <v>-141519.96715802635</v>
      </c>
      <c r="S72" s="176"/>
      <c r="T72" s="177">
        <f t="shared" si="1"/>
        <v>-33.700000000000955</v>
      </c>
      <c r="U72" s="17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row>
    <row r="73" spans="2:60" x14ac:dyDescent="0.2">
      <c r="B73" s="81">
        <v>65</v>
      </c>
      <c r="C73" s="174">
        <f t="shared" si="2"/>
        <v>4575812.2714427197</v>
      </c>
      <c r="D73" s="174"/>
      <c r="E73" s="95">
        <v>2011</v>
      </c>
      <c r="F73" s="8">
        <v>43272</v>
      </c>
      <c r="G73" s="81" t="s">
        <v>4</v>
      </c>
      <c r="H73" s="175">
        <v>1.4382999999999999</v>
      </c>
      <c r="I73" s="175"/>
      <c r="J73" s="88">
        <v>77.5</v>
      </c>
      <c r="K73" s="178">
        <f t="shared" si="0"/>
        <v>137274.36814328158</v>
      </c>
      <c r="L73" s="179"/>
      <c r="M73" s="6">
        <f>IF(J73="","",(K73/J73)/LOOKUP(RIGHT($D$2,3),定数!$A$6:$A$13,定数!$B$6:$B$13))</f>
        <v>14.760684746589417</v>
      </c>
      <c r="N73" s="96">
        <v>2011</v>
      </c>
      <c r="O73" s="8">
        <v>43273</v>
      </c>
      <c r="P73" s="175">
        <v>1.4352799999999999</v>
      </c>
      <c r="Q73" s="175"/>
      <c r="R73" s="176">
        <f>IF(P73="","",T73*M73*LOOKUP(RIGHT($D$2,3),定数!$A$6:$A$13,定数!$B$6:$B$13))</f>
        <v>-53492.721521640451</v>
      </c>
      <c r="S73" s="176"/>
      <c r="T73" s="177">
        <f t="shared" si="1"/>
        <v>-30.200000000000227</v>
      </c>
      <c r="U73" s="17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row>
    <row r="74" spans="2:60" x14ac:dyDescent="0.2">
      <c r="B74" s="81">
        <v>66</v>
      </c>
      <c r="C74" s="174">
        <f t="shared" si="2"/>
        <v>4522319.5499210795</v>
      </c>
      <c r="D74" s="174"/>
      <c r="E74" s="95">
        <v>2011</v>
      </c>
      <c r="F74" s="8">
        <v>43274</v>
      </c>
      <c r="G74" s="81" t="s">
        <v>3</v>
      </c>
      <c r="H74" s="175">
        <v>1.4282900000000001</v>
      </c>
      <c r="I74" s="175"/>
      <c r="J74" s="88">
        <v>29.9</v>
      </c>
      <c r="K74" s="178">
        <f t="shared" si="0"/>
        <v>135669.58649763238</v>
      </c>
      <c r="L74" s="179"/>
      <c r="M74" s="6">
        <f>IF(J74="","",(K74/J74)/LOOKUP(RIGHT($D$2,3),定数!$A$6:$A$13,定数!$B$6:$B$13))</f>
        <v>37.812036370577587</v>
      </c>
      <c r="N74" s="96">
        <v>2011</v>
      </c>
      <c r="O74" s="8">
        <v>43275</v>
      </c>
      <c r="P74" s="175">
        <v>1.42811</v>
      </c>
      <c r="Q74" s="175"/>
      <c r="R74" s="176">
        <f>IF(P74="","",T74*M74*LOOKUP(RIGHT($D$2,3),定数!$A$6:$A$13,定数!$B$6:$B$13))</f>
        <v>8167.3998560478904</v>
      </c>
      <c r="S74" s="176"/>
      <c r="T74" s="177">
        <f t="shared" si="1"/>
        <v>1.8000000000006899</v>
      </c>
      <c r="U74" s="17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row>
    <row r="75" spans="2:60" x14ac:dyDescent="0.2">
      <c r="B75" s="81">
        <v>67</v>
      </c>
      <c r="C75" s="174">
        <f t="shared" si="2"/>
        <v>4530486.9497771272</v>
      </c>
      <c r="D75" s="174"/>
      <c r="E75" s="95">
        <v>2011</v>
      </c>
      <c r="F75" s="8">
        <v>43279</v>
      </c>
      <c r="G75" s="81" t="s">
        <v>3</v>
      </c>
      <c r="H75" s="175">
        <v>1.4262300000000001</v>
      </c>
      <c r="I75" s="175"/>
      <c r="J75" s="88">
        <v>23.2</v>
      </c>
      <c r="K75" s="178">
        <f t="shared" ref="K75:K116" si="3">IF(J75="","",C75*0.03)</f>
        <v>135914.6084933138</v>
      </c>
      <c r="L75" s="179"/>
      <c r="M75" s="6">
        <f>IF(J75="","",(K75/J75)/LOOKUP(RIGHT($D$2,3),定数!$A$6:$A$13,定数!$B$6:$B$13))</f>
        <v>48.819902476046629</v>
      </c>
      <c r="N75" s="96">
        <v>2011</v>
      </c>
      <c r="O75" s="8">
        <v>43279</v>
      </c>
      <c r="P75" s="175">
        <v>1.42855</v>
      </c>
      <c r="Q75" s="175"/>
      <c r="R75" s="176">
        <f>IF(P75="","",T75*M75*LOOKUP(RIGHT($D$2,3),定数!$A$6:$A$13,定数!$B$6:$B$13))</f>
        <v>-135914.60849330667</v>
      </c>
      <c r="S75" s="176"/>
      <c r="T75" s="177">
        <f t="shared" ref="T75:T116" si="4">IF(P75="","",IF(G75="買",(P75-H75),(H75-P75))*IF(RIGHT($D$2,3)="JPY",100,10000))</f>
        <v>-23.199999999998777</v>
      </c>
      <c r="U75" s="17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row>
    <row r="76" spans="2:60" x14ac:dyDescent="0.2">
      <c r="B76" s="81">
        <v>68</v>
      </c>
      <c r="C76" s="174">
        <f t="shared" ref="C76:C116" si="5">IF(R75="","",C75+R75)</f>
        <v>4394572.3412838206</v>
      </c>
      <c r="D76" s="174"/>
      <c r="E76" s="95">
        <v>2011</v>
      </c>
      <c r="F76" s="8">
        <v>43280</v>
      </c>
      <c r="G76" s="81" t="s">
        <v>4</v>
      </c>
      <c r="H76" s="175">
        <v>1.44428</v>
      </c>
      <c r="I76" s="175"/>
      <c r="J76" s="88">
        <v>115.4</v>
      </c>
      <c r="K76" s="178">
        <f t="shared" si="3"/>
        <v>131837.17023851461</v>
      </c>
      <c r="L76" s="179"/>
      <c r="M76" s="6">
        <f>IF(J76="","",(K76/J76)/LOOKUP(RIGHT($D$2,3),定数!$A$6:$A$13,定数!$B$6:$B$13))</f>
        <v>9.5203040322439776</v>
      </c>
      <c r="N76" s="96">
        <v>2011</v>
      </c>
      <c r="O76" s="8">
        <v>43282</v>
      </c>
      <c r="P76" s="175">
        <v>1.44659</v>
      </c>
      <c r="Q76" s="175"/>
      <c r="R76" s="176">
        <f>IF(P76="","",T76*M76*LOOKUP(RIGHT($D$2,3),定数!$A$6:$A$13,定数!$B$6:$B$13))</f>
        <v>26390.282777380697</v>
      </c>
      <c r="S76" s="176"/>
      <c r="T76" s="177">
        <f t="shared" si="4"/>
        <v>23.100000000000342</v>
      </c>
      <c r="U76" s="17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row>
    <row r="77" spans="2:60" x14ac:dyDescent="0.2">
      <c r="B77" s="81">
        <v>69</v>
      </c>
      <c r="C77" s="174">
        <f t="shared" si="5"/>
        <v>4420962.6240612017</v>
      </c>
      <c r="D77" s="174"/>
      <c r="E77" s="95">
        <v>2011</v>
      </c>
      <c r="F77" s="8">
        <v>43282</v>
      </c>
      <c r="G77" s="81" t="s">
        <v>3</v>
      </c>
      <c r="H77" s="175">
        <v>1.44659</v>
      </c>
      <c r="I77" s="175"/>
      <c r="J77" s="88">
        <v>69.2</v>
      </c>
      <c r="K77" s="178">
        <f t="shared" si="3"/>
        <v>132628.87872183605</v>
      </c>
      <c r="L77" s="179"/>
      <c r="M77" s="6">
        <f>IF(J77="","",(K77/J77)/LOOKUP(RIGHT($D$2,3),定数!$A$6:$A$13,定数!$B$6:$B$13))</f>
        <v>15.971685780567924</v>
      </c>
      <c r="N77" s="96">
        <v>2011</v>
      </c>
      <c r="O77" s="8">
        <v>43285</v>
      </c>
      <c r="P77" s="175">
        <v>1.4535100000000001</v>
      </c>
      <c r="Q77" s="175"/>
      <c r="R77" s="176">
        <f>IF(P77="","",T77*M77*LOOKUP(RIGHT($D$2,3),定数!$A$6:$A$13,定数!$B$6:$B$13))</f>
        <v>-132628.87872183675</v>
      </c>
      <c r="S77" s="176"/>
      <c r="T77" s="177">
        <f t="shared" si="4"/>
        <v>-69.200000000000372</v>
      </c>
      <c r="U77" s="17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row>
    <row r="78" spans="2:60" x14ac:dyDescent="0.2">
      <c r="B78" s="81">
        <v>70</v>
      </c>
      <c r="C78" s="174">
        <f t="shared" si="5"/>
        <v>4288333.7453393647</v>
      </c>
      <c r="D78" s="174"/>
      <c r="E78" s="96">
        <v>2011</v>
      </c>
      <c r="F78" s="8">
        <v>43293</v>
      </c>
      <c r="G78" s="81" t="s">
        <v>4</v>
      </c>
      <c r="H78" s="175">
        <v>1.4022600000000001</v>
      </c>
      <c r="I78" s="175"/>
      <c r="J78" s="88">
        <v>73.400000000000006</v>
      </c>
      <c r="K78" s="178">
        <f t="shared" si="3"/>
        <v>128650.01236018093</v>
      </c>
      <c r="L78" s="179"/>
      <c r="M78" s="6">
        <f>IF(J78="","",(K78/J78)/LOOKUP(RIGHT($D$2,3),定数!$A$6:$A$13,定数!$B$6:$B$13))</f>
        <v>14.606041366959687</v>
      </c>
      <c r="N78" s="96">
        <v>2011</v>
      </c>
      <c r="O78" s="8">
        <v>43295</v>
      </c>
      <c r="P78" s="175">
        <v>1.4130199999999999</v>
      </c>
      <c r="Q78" s="175"/>
      <c r="R78" s="176">
        <f>IF(P78="","",T78*M78*LOOKUP(RIGHT($D$2,3),定数!$A$6:$A$13,定数!$B$6:$B$13))</f>
        <v>188593.20613018138</v>
      </c>
      <c r="S78" s="176"/>
      <c r="T78" s="177">
        <f t="shared" si="4"/>
        <v>107.5999999999988</v>
      </c>
      <c r="U78" s="17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row>
    <row r="79" spans="2:60" x14ac:dyDescent="0.2">
      <c r="B79" s="81">
        <v>71</v>
      </c>
      <c r="C79" s="174">
        <f t="shared" si="5"/>
        <v>4476926.9514695462</v>
      </c>
      <c r="D79" s="174"/>
      <c r="E79" s="96">
        <v>2011</v>
      </c>
      <c r="F79" s="8">
        <v>43306</v>
      </c>
      <c r="G79" s="81" t="s">
        <v>3</v>
      </c>
      <c r="H79" s="175">
        <v>1.4341699999999999</v>
      </c>
      <c r="I79" s="175"/>
      <c r="J79" s="88">
        <v>43.1</v>
      </c>
      <c r="K79" s="178">
        <f t="shared" si="3"/>
        <v>134307.80854408638</v>
      </c>
      <c r="L79" s="179"/>
      <c r="M79" s="6">
        <f>IF(J79="","",(K79/J79)/LOOKUP(RIGHT($D$2,3),定数!$A$6:$A$13,定数!$B$6:$B$13))</f>
        <v>25.968253778825673</v>
      </c>
      <c r="N79" s="96">
        <v>2011</v>
      </c>
      <c r="O79" s="8">
        <v>43306</v>
      </c>
      <c r="P79" s="175">
        <v>1.43848</v>
      </c>
      <c r="Q79" s="175"/>
      <c r="R79" s="176">
        <f>IF(P79="","",T79*M79*LOOKUP(RIGHT($D$2,3),定数!$A$6:$A$13,定数!$B$6:$B$13))</f>
        <v>-134307.80854408751</v>
      </c>
      <c r="S79" s="176"/>
      <c r="T79" s="177">
        <f t="shared" si="4"/>
        <v>-43.100000000000364</v>
      </c>
      <c r="U79" s="17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row>
    <row r="80" spans="2:60" x14ac:dyDescent="0.2">
      <c r="B80" s="81">
        <v>72</v>
      </c>
      <c r="C80" s="174">
        <f t="shared" si="5"/>
        <v>4342619.142925459</v>
      </c>
      <c r="D80" s="174"/>
      <c r="E80" s="96">
        <v>2011</v>
      </c>
      <c r="F80" s="8">
        <v>43308</v>
      </c>
      <c r="G80" s="81" t="s">
        <v>3</v>
      </c>
      <c r="H80" s="175">
        <v>1.4468399999999999</v>
      </c>
      <c r="I80" s="175"/>
      <c r="J80" s="88">
        <v>37.799999999999997</v>
      </c>
      <c r="K80" s="178">
        <f t="shared" si="3"/>
        <v>130278.57428776377</v>
      </c>
      <c r="L80" s="179"/>
      <c r="M80" s="6">
        <f>IF(J80="","",(K80/J80)/LOOKUP(RIGHT($D$2,3),定数!$A$6:$A$13,定数!$B$6:$B$13))</f>
        <v>28.721026077549332</v>
      </c>
      <c r="N80" s="96">
        <v>2011</v>
      </c>
      <c r="O80" s="8">
        <v>43310</v>
      </c>
      <c r="P80" s="175">
        <v>1.4362299999999999</v>
      </c>
      <c r="Q80" s="175"/>
      <c r="R80" s="176">
        <f>IF(P80="","",T80*M80*LOOKUP(RIGHT($D$2,3),定数!$A$6:$A$13,定数!$B$6:$B$13))</f>
        <v>365676.10401935835</v>
      </c>
      <c r="S80" s="176"/>
      <c r="T80" s="177">
        <f t="shared" si="4"/>
        <v>106.10000000000008</v>
      </c>
      <c r="U80" s="17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row>
    <row r="81" spans="2:60" x14ac:dyDescent="0.2">
      <c r="B81" s="81">
        <v>73</v>
      </c>
      <c r="C81" s="174">
        <f t="shared" si="5"/>
        <v>4708295.2469448177</v>
      </c>
      <c r="D81" s="174"/>
      <c r="E81" s="96">
        <v>2011</v>
      </c>
      <c r="F81" s="8">
        <v>43315</v>
      </c>
      <c r="G81" s="81" t="s">
        <v>4</v>
      </c>
      <c r="H81" s="175">
        <v>1.4315599999999999</v>
      </c>
      <c r="I81" s="175"/>
      <c r="J81" s="88">
        <f>(H81-P81)*10000</f>
        <v>58.099999999998708</v>
      </c>
      <c r="K81" s="178">
        <f t="shared" si="3"/>
        <v>141248.85740834451</v>
      </c>
      <c r="L81" s="179"/>
      <c r="M81" s="6">
        <f>IF(J81="","",(K81/J81)/LOOKUP(RIGHT($D$2,3),定数!$A$6:$A$13,定数!$B$6:$B$13))</f>
        <v>20.259445985133052</v>
      </c>
      <c r="N81" s="96">
        <v>2011</v>
      </c>
      <c r="O81" s="8">
        <v>43316</v>
      </c>
      <c r="P81" s="175">
        <v>1.4257500000000001</v>
      </c>
      <c r="Q81" s="175"/>
      <c r="R81" s="176">
        <f>IF(P81="","",T81*M81*LOOKUP(RIGHT($D$2,3),定数!$A$6:$A$13,定数!$B$6:$B$13))</f>
        <v>-141248.85740834448</v>
      </c>
      <c r="S81" s="176"/>
      <c r="T81" s="177">
        <f t="shared" si="4"/>
        <v>-58.099999999998708</v>
      </c>
      <c r="U81" s="17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row>
    <row r="82" spans="2:60" x14ac:dyDescent="0.2">
      <c r="B82" s="81">
        <v>74</v>
      </c>
      <c r="C82" s="174">
        <f t="shared" si="5"/>
        <v>4567046.389536473</v>
      </c>
      <c r="D82" s="174"/>
      <c r="E82" s="96">
        <v>2011</v>
      </c>
      <c r="F82" s="8">
        <v>43321</v>
      </c>
      <c r="G82" s="81" t="s">
        <v>4</v>
      </c>
      <c r="H82" s="175">
        <v>1.4242300000000001</v>
      </c>
      <c r="I82" s="175"/>
      <c r="J82" s="88">
        <v>40.6</v>
      </c>
      <c r="K82" s="178">
        <f t="shared" si="3"/>
        <v>137011.3916860942</v>
      </c>
      <c r="L82" s="179"/>
      <c r="M82" s="6">
        <f>IF(J82="","",(K82/J82)/LOOKUP(RIGHT($D$2,3),定数!$A$6:$A$13,定数!$B$6:$B$13))</f>
        <v>28.12220683212114</v>
      </c>
      <c r="N82" s="96">
        <v>2011</v>
      </c>
      <c r="O82" s="8">
        <v>43321</v>
      </c>
      <c r="P82" s="175">
        <v>1.4201699999999999</v>
      </c>
      <c r="Q82" s="175"/>
      <c r="R82" s="176">
        <f>IF(P82="","",T82*M82*LOOKUP(RIGHT($D$2,3),定数!$A$6:$A$13,定数!$B$6:$B$13))</f>
        <v>-137011.39168610008</v>
      </c>
      <c r="S82" s="176"/>
      <c r="T82" s="177">
        <f t="shared" si="4"/>
        <v>-40.600000000001742</v>
      </c>
      <c r="U82" s="17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row>
    <row r="83" spans="2:60" x14ac:dyDescent="0.2">
      <c r="B83" s="81">
        <v>75</v>
      </c>
      <c r="C83" s="174">
        <f t="shared" si="5"/>
        <v>4430034.9978503725</v>
      </c>
      <c r="D83" s="174"/>
      <c r="E83" s="96">
        <v>2011</v>
      </c>
      <c r="F83" s="8">
        <v>43327</v>
      </c>
      <c r="G83" s="81" t="s">
        <v>4</v>
      </c>
      <c r="H83" s="175">
        <v>1.42906</v>
      </c>
      <c r="I83" s="175"/>
      <c r="J83" s="88">
        <v>74.900000000000006</v>
      </c>
      <c r="K83" s="178">
        <f t="shared" si="3"/>
        <v>132901.04993551117</v>
      </c>
      <c r="L83" s="179"/>
      <c r="M83" s="6">
        <f>IF(J83="","",(K83/J83)/LOOKUP(RIGHT($D$2,3),定数!$A$6:$A$13,定数!$B$6:$B$13))</f>
        <v>14.786498657711521</v>
      </c>
      <c r="N83" s="96">
        <v>2011</v>
      </c>
      <c r="O83" s="8">
        <v>43328</v>
      </c>
      <c r="P83" s="175">
        <v>1.44269</v>
      </c>
      <c r="Q83" s="175"/>
      <c r="R83" s="176">
        <f>IF(P83="","",T83*M83*LOOKUP(RIGHT($D$2,3),定数!$A$6:$A$13,定数!$B$6:$B$13))</f>
        <v>241847.97204553016</v>
      </c>
      <c r="S83" s="176"/>
      <c r="T83" s="177">
        <f t="shared" si="4"/>
        <v>136.3000000000003</v>
      </c>
      <c r="U83" s="17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row>
    <row r="84" spans="2:60" x14ac:dyDescent="0.2">
      <c r="B84" s="81">
        <v>76</v>
      </c>
      <c r="C84" s="174">
        <f t="shared" si="5"/>
        <v>4671882.969895903</v>
      </c>
      <c r="D84" s="174"/>
      <c r="E84" s="96">
        <v>2011</v>
      </c>
      <c r="F84" s="8">
        <v>43344</v>
      </c>
      <c r="G84" s="81" t="s">
        <v>3</v>
      </c>
      <c r="H84" s="175">
        <v>1.4353199999999999</v>
      </c>
      <c r="I84" s="175"/>
      <c r="J84" s="88">
        <v>22.9</v>
      </c>
      <c r="K84" s="178">
        <f t="shared" si="3"/>
        <v>140156.48909687708</v>
      </c>
      <c r="L84" s="179"/>
      <c r="M84" s="6">
        <f>IF(J84="","",(K84/J84)/LOOKUP(RIGHT($D$2,3),定数!$A$6:$A$13,定数!$B$6:$B$13))</f>
        <v>51.003089191003305</v>
      </c>
      <c r="N84" s="96">
        <v>2011</v>
      </c>
      <c r="O84" s="8">
        <v>43345</v>
      </c>
      <c r="P84" s="175">
        <v>1.42869</v>
      </c>
      <c r="Q84" s="175"/>
      <c r="R84" s="176">
        <f>IF(P84="","",T84*M84*LOOKUP(RIGHT($D$2,3),定数!$A$6:$A$13,定数!$B$6:$B$13))</f>
        <v>405780.57760361693</v>
      </c>
      <c r="S84" s="176"/>
      <c r="T84" s="177">
        <f t="shared" si="4"/>
        <v>66.29999999999913</v>
      </c>
      <c r="U84" s="17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row>
    <row r="85" spans="2:60" x14ac:dyDescent="0.2">
      <c r="B85" s="81">
        <v>77</v>
      </c>
      <c r="C85" s="174">
        <f t="shared" si="5"/>
        <v>5077663.5474995198</v>
      </c>
      <c r="D85" s="174"/>
      <c r="E85" s="96">
        <v>2011</v>
      </c>
      <c r="F85" s="8">
        <v>43345</v>
      </c>
      <c r="G85" s="81" t="s">
        <v>3</v>
      </c>
      <c r="H85" s="175">
        <v>1.41849</v>
      </c>
      <c r="I85" s="175"/>
      <c r="J85" s="88">
        <v>50.5</v>
      </c>
      <c r="K85" s="178">
        <f t="shared" si="3"/>
        <v>152329.90642498559</v>
      </c>
      <c r="L85" s="179"/>
      <c r="M85" s="6">
        <f>IF(J85="","",(K85/J85)/LOOKUP(RIGHT($D$2,3),定数!$A$6:$A$13,定数!$B$6:$B$13))</f>
        <v>25.136948254948116</v>
      </c>
      <c r="N85" s="96">
        <v>2011</v>
      </c>
      <c r="O85" s="8">
        <v>43349</v>
      </c>
      <c r="P85" s="175">
        <v>1.41215</v>
      </c>
      <c r="Q85" s="175"/>
      <c r="R85" s="176">
        <f>IF(P85="","",T85*M85*LOOKUP(RIGHT($D$2,3),定数!$A$6:$A$13,定数!$B$6:$B$13))</f>
        <v>191241.90232364563</v>
      </c>
      <c r="S85" s="176"/>
      <c r="T85" s="177">
        <f t="shared" si="4"/>
        <v>63.400000000000119</v>
      </c>
      <c r="U85" s="17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row>
    <row r="86" spans="2:60" x14ac:dyDescent="0.2">
      <c r="B86" s="81">
        <v>78</v>
      </c>
      <c r="C86" s="174">
        <f t="shared" si="5"/>
        <v>5268905.4498231653</v>
      </c>
      <c r="D86" s="174"/>
      <c r="E86" s="96">
        <v>2011</v>
      </c>
      <c r="F86" s="8">
        <v>43356</v>
      </c>
      <c r="G86" s="81" t="s">
        <v>4</v>
      </c>
      <c r="H86" s="175">
        <v>1.37096</v>
      </c>
      <c r="I86" s="175"/>
      <c r="J86" s="88">
        <v>87.2</v>
      </c>
      <c r="K86" s="178">
        <f t="shared" si="3"/>
        <v>158067.16349469495</v>
      </c>
      <c r="L86" s="179"/>
      <c r="M86" s="6">
        <f>IF(J86="","",(K86/J86)/LOOKUP(RIGHT($D$2,3),定数!$A$6:$A$13,定数!$B$6:$B$13))</f>
        <v>15.105806908896687</v>
      </c>
      <c r="N86" s="96">
        <v>2011</v>
      </c>
      <c r="O86" s="8">
        <v>43357</v>
      </c>
      <c r="P86" s="175">
        <v>1.3622399999999999</v>
      </c>
      <c r="Q86" s="175"/>
      <c r="R86" s="176">
        <f>IF(P86="","",T86*M86*LOOKUP(RIGHT($D$2,3),定数!$A$6:$A$13,定数!$B$6:$B$13))</f>
        <v>-158067.16349469605</v>
      </c>
      <c r="S86" s="176"/>
      <c r="T86" s="177">
        <f t="shared" si="4"/>
        <v>-87.200000000000614</v>
      </c>
      <c r="U86" s="17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row>
    <row r="87" spans="2:60" x14ac:dyDescent="0.2">
      <c r="B87" s="81">
        <v>79</v>
      </c>
      <c r="C87" s="174">
        <f t="shared" si="5"/>
        <v>5110838.2863284694</v>
      </c>
      <c r="D87" s="174"/>
      <c r="E87" s="96">
        <v>2011</v>
      </c>
      <c r="F87" s="8">
        <v>43357</v>
      </c>
      <c r="G87" s="81" t="s">
        <v>4</v>
      </c>
      <c r="H87" s="175">
        <v>1.3747</v>
      </c>
      <c r="I87" s="175"/>
      <c r="J87" s="88">
        <v>111.8</v>
      </c>
      <c r="K87" s="178">
        <f t="shared" si="3"/>
        <v>153325.14858985407</v>
      </c>
      <c r="L87" s="179"/>
      <c r="M87" s="6">
        <f>IF(J87="","",(K87/J87)/LOOKUP(RIGHT($D$2,3),定数!$A$6:$A$13,定数!$B$6:$B$13))</f>
        <v>11.428529262809636</v>
      </c>
      <c r="N87" s="96">
        <v>2011</v>
      </c>
      <c r="O87" s="8">
        <v>43359</v>
      </c>
      <c r="P87" s="175">
        <v>1.37707</v>
      </c>
      <c r="Q87" s="175"/>
      <c r="R87" s="176">
        <f>IF(P87="","",T87*M87*LOOKUP(RIGHT($D$2,3),定数!$A$6:$A$13,定数!$B$6:$B$13))</f>
        <v>32502.737223430377</v>
      </c>
      <c r="S87" s="176"/>
      <c r="T87" s="177">
        <f t="shared" si="4"/>
        <v>23.699999999999832</v>
      </c>
      <c r="U87" s="17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row>
    <row r="88" spans="2:60" x14ac:dyDescent="0.2">
      <c r="B88" s="81">
        <v>80</v>
      </c>
      <c r="C88" s="174">
        <f t="shared" si="5"/>
        <v>5143341.0235518999</v>
      </c>
      <c r="D88" s="174"/>
      <c r="E88" s="96">
        <v>2011</v>
      </c>
      <c r="F88" s="8">
        <v>43379</v>
      </c>
      <c r="G88" s="81" t="s">
        <v>4</v>
      </c>
      <c r="H88" s="175">
        <v>1.33832</v>
      </c>
      <c r="I88" s="175"/>
      <c r="J88" s="88">
        <v>72.5</v>
      </c>
      <c r="K88" s="178">
        <f t="shared" si="3"/>
        <v>154300.23070655699</v>
      </c>
      <c r="L88" s="179"/>
      <c r="M88" s="6">
        <f>IF(J88="","",(K88/J88)/LOOKUP(RIGHT($D$2,3),定数!$A$6:$A$13,定数!$B$6:$B$13))</f>
        <v>17.735658701903102</v>
      </c>
      <c r="N88" s="96">
        <v>2011</v>
      </c>
      <c r="O88" s="8">
        <v>43379</v>
      </c>
      <c r="P88" s="175">
        <v>1.33107</v>
      </c>
      <c r="Q88" s="175"/>
      <c r="R88" s="176">
        <f>IF(P88="","",T88*M88*LOOKUP(RIGHT($D$2,3),定数!$A$6:$A$13,定数!$B$6:$B$13))</f>
        <v>-154300.23070655653</v>
      </c>
      <c r="S88" s="176"/>
      <c r="T88" s="177">
        <f t="shared" si="4"/>
        <v>-72.499999999999787</v>
      </c>
      <c r="U88" s="177"/>
      <c r="V88" s="67"/>
      <c r="W88" s="67"/>
      <c r="X88" s="70"/>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row>
    <row r="89" spans="2:60" x14ac:dyDescent="0.2">
      <c r="B89" s="81">
        <v>81</v>
      </c>
      <c r="C89" s="174">
        <f t="shared" si="5"/>
        <v>4989040.7928453432</v>
      </c>
      <c r="D89" s="174"/>
      <c r="E89" s="96">
        <v>2011</v>
      </c>
      <c r="F89" s="8">
        <v>43384</v>
      </c>
      <c r="G89" s="81" t="s">
        <v>3</v>
      </c>
      <c r="H89" s="175">
        <v>1.3585499999999999</v>
      </c>
      <c r="I89" s="175"/>
      <c r="J89" s="88">
        <v>39.5</v>
      </c>
      <c r="K89" s="178">
        <f t="shared" si="3"/>
        <v>149671.22378536029</v>
      </c>
      <c r="L89" s="179"/>
      <c r="M89" s="6">
        <f>IF(J89="","",(K89/J89)/LOOKUP(RIGHT($D$2,3),定数!$A$6:$A$13,定数!$B$6:$B$13))</f>
        <v>31.576207549654068</v>
      </c>
      <c r="N89" s="97">
        <v>2011</v>
      </c>
      <c r="O89" s="8">
        <v>43384</v>
      </c>
      <c r="P89" s="175">
        <v>1.3625</v>
      </c>
      <c r="Q89" s="175"/>
      <c r="R89" s="176">
        <f>IF(P89="","",T89*M89*LOOKUP(RIGHT($D$2,3),定数!$A$6:$A$13,定数!$B$6:$B$13))</f>
        <v>-149671.22378536483</v>
      </c>
      <c r="S89" s="176"/>
      <c r="T89" s="177">
        <f t="shared" si="4"/>
        <v>-39.500000000001201</v>
      </c>
      <c r="U89" s="17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row>
    <row r="90" spans="2:60" x14ac:dyDescent="0.2">
      <c r="B90" s="81">
        <v>82</v>
      </c>
      <c r="C90" s="174">
        <f t="shared" si="5"/>
        <v>4839369.5690599782</v>
      </c>
      <c r="D90" s="174"/>
      <c r="E90" s="96">
        <v>2011</v>
      </c>
      <c r="F90" s="8">
        <v>43387</v>
      </c>
      <c r="G90" s="81" t="s">
        <v>4</v>
      </c>
      <c r="H90" s="175">
        <v>1.38324</v>
      </c>
      <c r="I90" s="175"/>
      <c r="J90" s="88">
        <v>89.2</v>
      </c>
      <c r="K90" s="178">
        <f t="shared" si="3"/>
        <v>145181.08707179935</v>
      </c>
      <c r="L90" s="179"/>
      <c r="M90" s="6">
        <f>IF(J90="","",(K90/J90)/LOOKUP(RIGHT($D$2,3),定数!$A$6:$A$13,定数!$B$6:$B$13))</f>
        <v>13.563255518665859</v>
      </c>
      <c r="N90" s="97">
        <v>2011</v>
      </c>
      <c r="O90" s="8">
        <v>43390</v>
      </c>
      <c r="P90" s="175">
        <v>1.3826700000000001</v>
      </c>
      <c r="Q90" s="175"/>
      <c r="R90" s="176">
        <f>IF(P90="","",T90*M90*LOOKUP(RIGHT($D$2,3),定数!$A$6:$A$13,定数!$B$6:$B$13))</f>
        <v>-9277.2667747667874</v>
      </c>
      <c r="S90" s="176"/>
      <c r="T90" s="177">
        <f t="shared" si="4"/>
        <v>-5.6999999999995943</v>
      </c>
      <c r="U90" s="17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row>
    <row r="91" spans="2:60" x14ac:dyDescent="0.2">
      <c r="B91" s="81">
        <v>83</v>
      </c>
      <c r="C91" s="174">
        <f t="shared" si="5"/>
        <v>4830092.3022852112</v>
      </c>
      <c r="D91" s="174"/>
      <c r="E91" s="96">
        <v>2011</v>
      </c>
      <c r="F91" s="8">
        <v>43419</v>
      </c>
      <c r="G91" s="81" t="s">
        <v>3</v>
      </c>
      <c r="H91" s="175">
        <v>1.3610800000000001</v>
      </c>
      <c r="I91" s="175"/>
      <c r="J91" s="88">
        <v>14.8</v>
      </c>
      <c r="K91" s="178">
        <f t="shared" si="3"/>
        <v>144902.76906855634</v>
      </c>
      <c r="L91" s="179"/>
      <c r="M91" s="6">
        <f>IF(J91="","",(K91/J91)/LOOKUP(RIGHT($D$2,3),定数!$A$6:$A$13,定数!$B$6:$B$13))</f>
        <v>81.589396998060991</v>
      </c>
      <c r="N91" s="97">
        <v>2011</v>
      </c>
      <c r="O91" s="8">
        <v>43420</v>
      </c>
      <c r="P91" s="175">
        <v>1.3517999999999999</v>
      </c>
      <c r="Q91" s="175"/>
      <c r="R91" s="176">
        <f>IF(P91="","",T91*M91*LOOKUP(RIGHT($D$2,3),定数!$A$6:$A$13,定数!$B$6:$B$13))</f>
        <v>908579.52497042459</v>
      </c>
      <c r="S91" s="176"/>
      <c r="T91" s="177">
        <f t="shared" si="4"/>
        <v>92.800000000001774</v>
      </c>
      <c r="U91" s="17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row>
    <row r="92" spans="2:60" x14ac:dyDescent="0.2">
      <c r="B92" s="81">
        <v>84</v>
      </c>
      <c r="C92" s="174">
        <f t="shared" si="5"/>
        <v>5738671.8272556355</v>
      </c>
      <c r="D92" s="174"/>
      <c r="E92" s="96">
        <v>2012</v>
      </c>
      <c r="F92" s="8">
        <v>43104</v>
      </c>
      <c r="G92" s="81" t="s">
        <v>3</v>
      </c>
      <c r="H92" s="175">
        <v>1.3025500000000001</v>
      </c>
      <c r="I92" s="175"/>
      <c r="J92" s="88">
        <v>36</v>
      </c>
      <c r="K92" s="178">
        <f t="shared" si="3"/>
        <v>172160.15481766907</v>
      </c>
      <c r="L92" s="179"/>
      <c r="M92" s="6">
        <f>IF(J92="","",(K92/J92)/LOOKUP(RIGHT($D$2,3),定数!$A$6:$A$13,定数!$B$6:$B$13))</f>
        <v>39.851887689275252</v>
      </c>
      <c r="N92" s="97">
        <v>2012</v>
      </c>
      <c r="O92" s="8">
        <v>43109</v>
      </c>
      <c r="P92" s="175">
        <v>1.27302</v>
      </c>
      <c r="Q92" s="175"/>
      <c r="R92" s="176">
        <f>IF(P92="","",T92*M92*LOOKUP(RIGHT($D$2,3),定数!$A$6:$A$13,定数!$B$6:$B$13))</f>
        <v>1412191.4921571608</v>
      </c>
      <c r="S92" s="176"/>
      <c r="T92" s="177">
        <f t="shared" si="4"/>
        <v>295.30000000000058</v>
      </c>
      <c r="U92" s="177"/>
      <c r="V92" s="67"/>
      <c r="W92" s="67"/>
      <c r="X92" s="69"/>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row>
    <row r="93" spans="2:60" x14ac:dyDescent="0.2">
      <c r="B93" s="81">
        <v>85</v>
      </c>
      <c r="C93" s="174">
        <f t="shared" si="5"/>
        <v>7150863.3194127958</v>
      </c>
      <c r="D93" s="174"/>
      <c r="E93" s="97">
        <v>2012</v>
      </c>
      <c r="F93" s="8">
        <v>43118</v>
      </c>
      <c r="G93" s="81" t="s">
        <v>4</v>
      </c>
      <c r="H93" s="175">
        <v>1.2826599999999999</v>
      </c>
      <c r="I93" s="175"/>
      <c r="J93" s="88">
        <v>48.6</v>
      </c>
      <c r="K93" s="178">
        <f t="shared" si="3"/>
        <v>214525.89958238386</v>
      </c>
      <c r="L93" s="179"/>
      <c r="M93" s="6">
        <f>IF(J93="","",(K93/J93)/LOOKUP(RIGHT($D$2,3),定数!$A$6:$A$13,定数!$B$6:$B$13))</f>
        <v>36.784276334427965</v>
      </c>
      <c r="N93" s="97">
        <v>2012</v>
      </c>
      <c r="O93" s="8">
        <v>43120</v>
      </c>
      <c r="P93" s="175">
        <v>1.2933600000000001</v>
      </c>
      <c r="Q93" s="175"/>
      <c r="R93" s="176">
        <f>IF(P93="","",T93*M93*LOOKUP(RIGHT($D$2,3),定数!$A$6:$A$13,定数!$B$6:$B$13))</f>
        <v>472310.10813406185</v>
      </c>
      <c r="S93" s="176"/>
      <c r="T93" s="177">
        <f t="shared" si="4"/>
        <v>107.00000000000153</v>
      </c>
      <c r="U93" s="17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row>
    <row r="94" spans="2:60" x14ac:dyDescent="0.2">
      <c r="B94" s="81">
        <v>86</v>
      </c>
      <c r="C94" s="174">
        <f t="shared" si="5"/>
        <v>7623173.4275468579</v>
      </c>
      <c r="D94" s="174"/>
      <c r="E94" s="97">
        <v>2012</v>
      </c>
      <c r="F94" s="8">
        <v>43124</v>
      </c>
      <c r="G94" s="81" t="s">
        <v>3</v>
      </c>
      <c r="H94" s="175">
        <v>1.29922</v>
      </c>
      <c r="I94" s="175"/>
      <c r="J94" s="88">
        <v>69.7</v>
      </c>
      <c r="K94" s="178">
        <f t="shared" si="3"/>
        <v>228695.20282640573</v>
      </c>
      <c r="L94" s="179"/>
      <c r="M94" s="6">
        <f>IF(J94="","",(K94/J94)/LOOKUP(RIGHT($D$2,3),定数!$A$6:$A$13,定数!$B$6:$B$13))</f>
        <v>27.342802824773521</v>
      </c>
      <c r="N94" s="97">
        <v>2012</v>
      </c>
      <c r="O94" s="8">
        <v>43125</v>
      </c>
      <c r="P94" s="175">
        <v>1.30619</v>
      </c>
      <c r="Q94" s="175"/>
      <c r="R94" s="176">
        <f>IF(P94="","",T94*M94*LOOKUP(RIGHT($D$2,3),定数!$A$6:$A$13,定数!$B$6:$B$13))</f>
        <v>-228695.20282640311</v>
      </c>
      <c r="S94" s="176"/>
      <c r="T94" s="177">
        <f t="shared" si="4"/>
        <v>-69.699999999999207</v>
      </c>
      <c r="U94" s="17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row>
    <row r="95" spans="2:60" x14ac:dyDescent="0.2">
      <c r="B95" s="81">
        <v>87</v>
      </c>
      <c r="C95" s="174">
        <f t="shared" si="5"/>
        <v>7394478.2247204548</v>
      </c>
      <c r="D95" s="174"/>
      <c r="E95" s="97">
        <v>2012</v>
      </c>
      <c r="F95" s="8">
        <v>43132</v>
      </c>
      <c r="G95" s="81" t="s">
        <v>3</v>
      </c>
      <c r="H95" s="175">
        <v>1.30694</v>
      </c>
      <c r="I95" s="175"/>
      <c r="J95" s="88">
        <v>16.399999999999999</v>
      </c>
      <c r="K95" s="178">
        <f t="shared" si="3"/>
        <v>221834.34674161364</v>
      </c>
      <c r="L95" s="179"/>
      <c r="M95" s="6">
        <f>IF(J95="","",(K95/J95)/LOOKUP(RIGHT($D$2,3),定数!$A$6:$A$13,定数!$B$6:$B$13))</f>
        <v>112.7207046451289</v>
      </c>
      <c r="N95" s="97">
        <v>2012</v>
      </c>
      <c r="O95" s="8">
        <v>43132</v>
      </c>
      <c r="P95" s="175">
        <v>1.3085800000000001</v>
      </c>
      <c r="Q95" s="175"/>
      <c r="R95" s="176">
        <f>IF(P95="","",T95*M95*LOOKUP(RIGHT($D$2,3),定数!$A$6:$A$13,定数!$B$6:$B$13))</f>
        <v>-221834.34674162528</v>
      </c>
      <c r="S95" s="176"/>
      <c r="T95" s="177">
        <f t="shared" si="4"/>
        <v>-16.400000000000858</v>
      </c>
      <c r="U95" s="17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row>
    <row r="96" spans="2:60" x14ac:dyDescent="0.2">
      <c r="B96" s="81">
        <v>88</v>
      </c>
      <c r="C96" s="174">
        <f t="shared" si="5"/>
        <v>7172643.8779788297</v>
      </c>
      <c r="D96" s="174"/>
      <c r="E96" s="97">
        <v>2012</v>
      </c>
      <c r="F96" s="8">
        <v>43145</v>
      </c>
      <c r="G96" s="81" t="s">
        <v>3</v>
      </c>
      <c r="H96" s="175">
        <v>1.3144400000000001</v>
      </c>
      <c r="I96" s="175"/>
      <c r="J96" s="88">
        <v>33.6</v>
      </c>
      <c r="K96" s="178">
        <f t="shared" si="3"/>
        <v>215179.31633936489</v>
      </c>
      <c r="L96" s="179"/>
      <c r="M96" s="6">
        <f>IF(J96="","",(K96/J96)/LOOKUP(RIGHT($D$2,3),定数!$A$6:$A$13,定数!$B$6:$B$13))</f>
        <v>53.367885996866292</v>
      </c>
      <c r="N96" s="97">
        <v>2012</v>
      </c>
      <c r="O96" s="8">
        <v>43146</v>
      </c>
      <c r="P96" s="175">
        <v>1.3178000000000001</v>
      </c>
      <c r="Q96" s="175"/>
      <c r="R96" s="176">
        <f>IF(P96="","",T96*M96*LOOKUP(RIGHT($D$2,3),定数!$A$6:$A$13,定数!$B$6:$B$13))</f>
        <v>-215179.31633936678</v>
      </c>
      <c r="S96" s="176"/>
      <c r="T96" s="177">
        <f t="shared" si="4"/>
        <v>-33.600000000000293</v>
      </c>
      <c r="U96" s="17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row>
    <row r="97" spans="2:60" x14ac:dyDescent="0.2">
      <c r="B97" s="81">
        <v>89</v>
      </c>
      <c r="C97" s="174">
        <f t="shared" si="5"/>
        <v>6957464.5616394626</v>
      </c>
      <c r="D97" s="174"/>
      <c r="E97" s="97">
        <v>2012</v>
      </c>
      <c r="F97" s="8">
        <v>43171</v>
      </c>
      <c r="G97" s="81" t="s">
        <v>4</v>
      </c>
      <c r="H97" s="175">
        <v>1.31151</v>
      </c>
      <c r="I97" s="175"/>
      <c r="J97" s="88">
        <v>26</v>
      </c>
      <c r="K97" s="178">
        <f t="shared" si="3"/>
        <v>208723.93684918387</v>
      </c>
      <c r="L97" s="179"/>
      <c r="M97" s="6">
        <f>IF(J97="","",(K97/J97)/LOOKUP(RIGHT($D$2,3),定数!$A$6:$A$13,定数!$B$6:$B$13))</f>
        <v>66.898697708071751</v>
      </c>
      <c r="N97" s="97">
        <v>2012</v>
      </c>
      <c r="O97" s="8">
        <v>43172</v>
      </c>
      <c r="P97" s="175">
        <v>1.3103</v>
      </c>
      <c r="Q97" s="175"/>
      <c r="R97" s="176">
        <f>IF(P97="","",T97*M97*LOOKUP(RIGHT($D$2,3),定数!$A$6:$A$13,定数!$B$6:$B$13))</f>
        <v>-97136.909072114824</v>
      </c>
      <c r="S97" s="176"/>
      <c r="T97" s="177">
        <f t="shared" si="4"/>
        <v>-12.099999999999334</v>
      </c>
      <c r="U97" s="17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row>
    <row r="98" spans="2:60" x14ac:dyDescent="0.2">
      <c r="B98" s="81">
        <v>90</v>
      </c>
      <c r="C98" s="174">
        <f t="shared" si="5"/>
        <v>6860327.6525673475</v>
      </c>
      <c r="D98" s="174"/>
      <c r="E98" s="97">
        <v>2012</v>
      </c>
      <c r="F98" s="8">
        <v>43194</v>
      </c>
      <c r="G98" s="81" t="s">
        <v>3</v>
      </c>
      <c r="H98" s="175">
        <v>1.31898</v>
      </c>
      <c r="I98" s="175"/>
      <c r="J98" s="88">
        <v>21.5</v>
      </c>
      <c r="K98" s="178">
        <f t="shared" si="3"/>
        <v>205809.82957702043</v>
      </c>
      <c r="L98" s="179"/>
      <c r="M98" s="6">
        <f>IF(J98="","",(K98/J98)/LOOKUP(RIGHT($D$2,3),定数!$A$6:$A$13,定数!$B$6:$B$13))</f>
        <v>79.77125177403893</v>
      </c>
      <c r="N98" s="97">
        <v>2012</v>
      </c>
      <c r="O98" s="8">
        <v>43196</v>
      </c>
      <c r="P98" s="175">
        <v>1.3080499999999999</v>
      </c>
      <c r="Q98" s="175"/>
      <c r="R98" s="176">
        <f>IF(P98="","",T98*M98*LOOKUP(RIGHT($D$2,3),定数!$A$6:$A$13,定数!$B$6:$B$13))</f>
        <v>1046279.7382683048</v>
      </c>
      <c r="S98" s="176"/>
      <c r="T98" s="177">
        <f t="shared" si="4"/>
        <v>109.30000000000106</v>
      </c>
      <c r="U98" s="17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row>
    <row r="99" spans="2:60" x14ac:dyDescent="0.2">
      <c r="B99" s="81">
        <v>91</v>
      </c>
      <c r="C99" s="174">
        <f t="shared" si="5"/>
        <v>7906607.3908356521</v>
      </c>
      <c r="D99" s="174"/>
      <c r="E99" s="97">
        <v>2012</v>
      </c>
      <c r="F99" s="8">
        <v>43234</v>
      </c>
      <c r="G99" s="81" t="s">
        <v>3</v>
      </c>
      <c r="H99" s="175">
        <v>1.28623</v>
      </c>
      <c r="I99" s="175"/>
      <c r="J99" s="88">
        <v>20.6</v>
      </c>
      <c r="K99" s="178">
        <f t="shared" si="3"/>
        <v>237198.22172506957</v>
      </c>
      <c r="L99" s="179"/>
      <c r="M99" s="6">
        <f>IF(J99="","",(K99/J99)/LOOKUP(RIGHT($D$2,3),定数!$A$6:$A$13,定数!$B$6:$B$13))</f>
        <v>95.953973189753057</v>
      </c>
      <c r="N99" s="97">
        <v>2012</v>
      </c>
      <c r="O99" s="8">
        <v>43235</v>
      </c>
      <c r="P99" s="175">
        <v>1.2882899999999999</v>
      </c>
      <c r="Q99" s="175"/>
      <c r="R99" s="176">
        <f>IF(P99="","",T99*M99*LOOKUP(RIGHT($D$2,3),定数!$A$6:$A$13,定数!$B$6:$B$13))</f>
        <v>-237198.22172506389</v>
      </c>
      <c r="S99" s="176"/>
      <c r="T99" s="177">
        <f t="shared" si="4"/>
        <v>-20.599999999999508</v>
      </c>
      <c r="U99" s="17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row>
    <row r="100" spans="2:60" x14ac:dyDescent="0.2">
      <c r="B100" s="81">
        <v>92</v>
      </c>
      <c r="C100" s="174">
        <f t="shared" si="5"/>
        <v>7669409.1691105878</v>
      </c>
      <c r="D100" s="174"/>
      <c r="E100" s="97">
        <v>2012</v>
      </c>
      <c r="F100" s="8">
        <v>43238</v>
      </c>
      <c r="G100" s="81" t="s">
        <v>3</v>
      </c>
      <c r="H100" s="175">
        <v>1.2668200000000001</v>
      </c>
      <c r="I100" s="175"/>
      <c r="J100" s="88">
        <v>22.3</v>
      </c>
      <c r="K100" s="178">
        <f t="shared" si="3"/>
        <v>230082.27507331764</v>
      </c>
      <c r="L100" s="179"/>
      <c r="M100" s="6">
        <f>IF(J100="","",(K100/J100)/LOOKUP(RIGHT($D$2,3),定数!$A$6:$A$13,定数!$B$6:$B$13))</f>
        <v>85.979923420522283</v>
      </c>
      <c r="N100" s="98">
        <v>2012</v>
      </c>
      <c r="O100" s="8">
        <v>43238</v>
      </c>
      <c r="P100" s="175">
        <v>1.26905</v>
      </c>
      <c r="Q100" s="175"/>
      <c r="R100" s="176">
        <f>IF(P100="","",T100*M100*LOOKUP(RIGHT($D$2,3),定数!$A$6:$A$13,定数!$B$6:$B$13))</f>
        <v>-230082.27507331292</v>
      </c>
      <c r="S100" s="176"/>
      <c r="T100" s="177">
        <f t="shared" si="4"/>
        <v>-22.299999999999542</v>
      </c>
      <c r="U100" s="17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row>
    <row r="101" spans="2:60" x14ac:dyDescent="0.2">
      <c r="B101" s="81">
        <v>93</v>
      </c>
      <c r="C101" s="174">
        <f t="shared" si="5"/>
        <v>7439326.8940372746</v>
      </c>
      <c r="D101" s="174"/>
      <c r="E101" s="97">
        <v>2012</v>
      </c>
      <c r="F101" s="8">
        <v>43249</v>
      </c>
      <c r="G101" s="81" t="s">
        <v>3</v>
      </c>
      <c r="H101" s="175">
        <v>1.24949</v>
      </c>
      <c r="I101" s="175"/>
      <c r="J101" s="88">
        <v>57.7</v>
      </c>
      <c r="K101" s="178">
        <f t="shared" si="3"/>
        <v>223179.80682111823</v>
      </c>
      <c r="L101" s="179"/>
      <c r="M101" s="6">
        <f>IF(J101="","",(K101/J101)/LOOKUP(RIGHT($D$2,3),定数!$A$6:$A$13,定数!$B$6:$B$13))</f>
        <v>32.232785502761153</v>
      </c>
      <c r="N101" s="98">
        <v>2012</v>
      </c>
      <c r="O101" s="8">
        <v>43251</v>
      </c>
      <c r="P101" s="175">
        <v>1.24095</v>
      </c>
      <c r="Q101" s="175"/>
      <c r="R101" s="176">
        <f>IF(P101="","",T101*M101*LOOKUP(RIGHT($D$2,3),定数!$A$6:$A$13,定数!$B$6:$B$13))</f>
        <v>330321.585832296</v>
      </c>
      <c r="S101" s="176"/>
      <c r="T101" s="177">
        <f t="shared" si="4"/>
        <v>85.39999999999992</v>
      </c>
      <c r="U101" s="17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row>
    <row r="102" spans="2:60" x14ac:dyDescent="0.2">
      <c r="B102" s="81">
        <v>94</v>
      </c>
      <c r="C102" s="174">
        <f t="shared" si="5"/>
        <v>7769648.4798695706</v>
      </c>
      <c r="D102" s="174"/>
      <c r="E102" s="97">
        <v>2012</v>
      </c>
      <c r="F102" s="8">
        <v>43251</v>
      </c>
      <c r="G102" s="81" t="s">
        <v>3</v>
      </c>
      <c r="H102" s="175">
        <v>1.23552</v>
      </c>
      <c r="I102" s="175"/>
      <c r="J102" s="88">
        <v>39</v>
      </c>
      <c r="K102" s="178">
        <f t="shared" si="3"/>
        <v>233089.45439608712</v>
      </c>
      <c r="L102" s="179"/>
      <c r="M102" s="6">
        <f>IF(J102="","",(K102/J102)/LOOKUP(RIGHT($D$2,3),定数!$A$6:$A$13,定数!$B$6:$B$13))</f>
        <v>49.80543897352289</v>
      </c>
      <c r="N102" s="98">
        <v>2012</v>
      </c>
      <c r="O102" s="8">
        <v>43252</v>
      </c>
      <c r="P102" s="175">
        <v>1.2362899999999999</v>
      </c>
      <c r="Q102" s="175"/>
      <c r="R102" s="176">
        <f>IF(P102="","",T102*M102*LOOKUP(RIGHT($D$2,3),定数!$A$6:$A$13,定数!$B$6:$B$13))</f>
        <v>-46020.225611531409</v>
      </c>
      <c r="S102" s="176"/>
      <c r="T102" s="177">
        <f t="shared" si="4"/>
        <v>-7.699999999999374</v>
      </c>
      <c r="U102" s="17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row>
    <row r="103" spans="2:60" x14ac:dyDescent="0.2">
      <c r="B103" s="81">
        <v>95</v>
      </c>
      <c r="C103" s="174">
        <f t="shared" si="5"/>
        <v>7723628.2542580394</v>
      </c>
      <c r="D103" s="174"/>
      <c r="E103" s="97">
        <v>2012</v>
      </c>
      <c r="F103" s="8">
        <v>43255</v>
      </c>
      <c r="G103" s="81" t="s">
        <v>4</v>
      </c>
      <c r="H103" s="175">
        <v>1.24501</v>
      </c>
      <c r="I103" s="175"/>
      <c r="J103" s="88">
        <v>51.6</v>
      </c>
      <c r="K103" s="178">
        <f t="shared" si="3"/>
        <v>231708.84762774117</v>
      </c>
      <c r="L103" s="179"/>
      <c r="M103" s="6">
        <f>IF(J103="","",(K103/J103)/LOOKUP(RIGHT($D$2,3),定数!$A$6:$A$13,定数!$B$6:$B$13))</f>
        <v>37.42067952644399</v>
      </c>
      <c r="N103" s="98">
        <v>2012</v>
      </c>
      <c r="O103" s="8">
        <v>43256</v>
      </c>
      <c r="P103" s="175">
        <v>1.24719</v>
      </c>
      <c r="Q103" s="175"/>
      <c r="R103" s="176">
        <f>IF(P103="","",T103*M103*LOOKUP(RIGHT($D$2,3),定数!$A$6:$A$13,定数!$B$6:$B$13))</f>
        <v>97892.497641180657</v>
      </c>
      <c r="S103" s="176"/>
      <c r="T103" s="177">
        <f t="shared" si="4"/>
        <v>21.800000000000708</v>
      </c>
      <c r="U103" s="17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row>
    <row r="104" spans="2:60" x14ac:dyDescent="0.2">
      <c r="B104" s="81">
        <v>96</v>
      </c>
      <c r="C104" s="174">
        <f t="shared" si="5"/>
        <v>7821520.75189922</v>
      </c>
      <c r="D104" s="174"/>
      <c r="E104" s="99">
        <v>2012</v>
      </c>
      <c r="F104" s="8">
        <v>43269</v>
      </c>
      <c r="G104" s="81" t="s">
        <v>3</v>
      </c>
      <c r="H104" s="175">
        <v>1.2674700000000001</v>
      </c>
      <c r="I104" s="175"/>
      <c r="J104" s="88">
        <v>31</v>
      </c>
      <c r="K104" s="178">
        <f t="shared" si="3"/>
        <v>234645.6225569766</v>
      </c>
      <c r="L104" s="179"/>
      <c r="M104" s="6">
        <f>IF(J104="","",(K104/J104)/LOOKUP(RIGHT($D$2,3),定数!$A$6:$A$13,定数!$B$6:$B$13))</f>
        <v>63.076780257251777</v>
      </c>
      <c r="N104" s="98">
        <v>2012</v>
      </c>
      <c r="O104" s="8">
        <v>43270</v>
      </c>
      <c r="P104" s="175">
        <v>1.2607299999999999</v>
      </c>
      <c r="Q104" s="175"/>
      <c r="R104" s="176">
        <f>IF(P104="","",T104*M104*LOOKUP(RIGHT($D$2,3),定数!$A$6:$A$13,定数!$B$6:$B$13))</f>
        <v>510164.99872066686</v>
      </c>
      <c r="S104" s="176"/>
      <c r="T104" s="177">
        <f t="shared" si="4"/>
        <v>67.40000000000191</v>
      </c>
      <c r="U104" s="17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row>
    <row r="105" spans="2:60" x14ac:dyDescent="0.2">
      <c r="B105" s="81">
        <v>97</v>
      </c>
      <c r="C105" s="174">
        <f t="shared" si="5"/>
        <v>8331685.7506198864</v>
      </c>
      <c r="D105" s="174"/>
      <c r="E105" s="99">
        <v>2012</v>
      </c>
      <c r="F105" s="8">
        <v>43284</v>
      </c>
      <c r="G105" s="81" t="s">
        <v>3</v>
      </c>
      <c r="H105" s="175">
        <v>1.2574000000000001</v>
      </c>
      <c r="I105" s="175"/>
      <c r="J105" s="88">
        <v>17.600000000000001</v>
      </c>
      <c r="K105" s="178">
        <f t="shared" si="3"/>
        <v>249950.57251859657</v>
      </c>
      <c r="L105" s="179"/>
      <c r="M105" s="6">
        <f>IF(J105="","",(K105/J105)/LOOKUP(RIGHT($D$2,3),定数!$A$6:$A$13,定数!$B$6:$B$13))</f>
        <v>118.34780895766882</v>
      </c>
      <c r="N105" s="99">
        <v>2012</v>
      </c>
      <c r="O105" s="8">
        <v>43284</v>
      </c>
      <c r="P105" s="175">
        <v>1.2591600000000001</v>
      </c>
      <c r="Q105" s="175"/>
      <c r="R105" s="176">
        <f>IF(P105="","",T105*M105*LOOKUP(RIGHT($D$2,3),定数!$A$6:$A$13,定数!$B$6:$B$13))</f>
        <v>-249950.57251859424</v>
      </c>
      <c r="S105" s="176"/>
      <c r="T105" s="177">
        <f t="shared" si="4"/>
        <v>-17.599999999999838</v>
      </c>
      <c r="U105" s="17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row>
    <row r="106" spans="2:60" x14ac:dyDescent="0.2">
      <c r="B106" s="81">
        <v>98</v>
      </c>
      <c r="C106" s="174">
        <f t="shared" si="5"/>
        <v>8081735.1781012919</v>
      </c>
      <c r="D106" s="174"/>
      <c r="E106" s="99">
        <v>2012</v>
      </c>
      <c r="F106" s="8">
        <v>43312</v>
      </c>
      <c r="G106" s="81" t="s">
        <v>4</v>
      </c>
      <c r="H106" s="175">
        <v>1.2303299999999999</v>
      </c>
      <c r="I106" s="175"/>
      <c r="J106" s="88">
        <v>34.200000000000003</v>
      </c>
      <c r="K106" s="178">
        <f t="shared" si="3"/>
        <v>242452.05534303875</v>
      </c>
      <c r="L106" s="179"/>
      <c r="M106" s="6">
        <f>IF(J106="","",(K106/J106)/LOOKUP(RIGHT($D$2,3),定数!$A$6:$A$13,定数!$B$6:$B$13))</f>
        <v>59.077011535828156</v>
      </c>
      <c r="N106" s="99">
        <v>2012</v>
      </c>
      <c r="O106" s="8">
        <v>43313</v>
      </c>
      <c r="P106" s="175">
        <v>1.2269099999999999</v>
      </c>
      <c r="Q106" s="175"/>
      <c r="R106" s="176">
        <f>IF(P106="","",T106*M106*LOOKUP(RIGHT($D$2,3),定数!$A$6:$A$13,定数!$B$6:$B$13))</f>
        <v>-242452.05534303727</v>
      </c>
      <c r="S106" s="176"/>
      <c r="T106" s="177">
        <f t="shared" si="4"/>
        <v>-34.19999999999979</v>
      </c>
      <c r="U106" s="17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row>
    <row r="107" spans="2:60" x14ac:dyDescent="0.2">
      <c r="B107" s="81">
        <v>99</v>
      </c>
      <c r="C107" s="174">
        <f t="shared" si="5"/>
        <v>7839283.1227582544</v>
      </c>
      <c r="D107" s="174"/>
      <c r="E107" s="99">
        <v>2012</v>
      </c>
      <c r="F107" s="8">
        <v>43315</v>
      </c>
      <c r="G107" s="81" t="s">
        <v>4</v>
      </c>
      <c r="H107" s="175">
        <v>1.2277899999999999</v>
      </c>
      <c r="I107" s="175"/>
      <c r="J107" s="88">
        <v>59.6</v>
      </c>
      <c r="K107" s="178">
        <f t="shared" si="3"/>
        <v>235178.49368274762</v>
      </c>
      <c r="L107" s="179"/>
      <c r="M107" s="6">
        <f>IF(J107="","",(K107/J107)/LOOKUP(RIGHT($D$2,3),定数!$A$6:$A$13,定数!$B$6:$B$13))</f>
        <v>32.882899004858444</v>
      </c>
      <c r="N107" s="99">
        <v>2012</v>
      </c>
      <c r="O107" s="8">
        <v>43318</v>
      </c>
      <c r="P107" s="175">
        <v>1.2366600000000001</v>
      </c>
      <c r="Q107" s="175"/>
      <c r="R107" s="176">
        <f>IF(P107="","",T107*M107*LOOKUP(RIGHT($D$2,3),定数!$A$6:$A$13,定数!$B$6:$B$13))</f>
        <v>350005.57700771943</v>
      </c>
      <c r="S107" s="176"/>
      <c r="T107" s="177">
        <f t="shared" si="4"/>
        <v>88.700000000001552</v>
      </c>
      <c r="U107" s="17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row>
    <row r="108" spans="2:60" x14ac:dyDescent="0.2">
      <c r="B108" s="81">
        <v>100</v>
      </c>
      <c r="C108" s="174">
        <f t="shared" si="5"/>
        <v>8189288.6997659737</v>
      </c>
      <c r="D108" s="174"/>
      <c r="E108" s="99">
        <v>2012</v>
      </c>
      <c r="F108" s="8">
        <v>43326</v>
      </c>
      <c r="G108" s="81" t="s">
        <v>3</v>
      </c>
      <c r="H108" s="175">
        <v>1.23248</v>
      </c>
      <c r="I108" s="175"/>
      <c r="J108" s="88">
        <v>28.3</v>
      </c>
      <c r="K108" s="178">
        <f t="shared" si="3"/>
        <v>245678.66099297919</v>
      </c>
      <c r="L108" s="179"/>
      <c r="M108" s="6">
        <f>IF(J108="","",(K108/J108)/LOOKUP(RIGHT($D$2,3),定数!$A$6:$A$13,定数!$B$6:$B$13))</f>
        <v>72.343539750582792</v>
      </c>
      <c r="N108" s="99">
        <v>2012</v>
      </c>
      <c r="O108" s="8">
        <v>43328</v>
      </c>
      <c r="P108" s="175">
        <v>1.23055</v>
      </c>
      <c r="Q108" s="175"/>
      <c r="R108" s="176">
        <f>IF(P108="","",T108*M108*LOOKUP(RIGHT($D$2,3),定数!$A$6:$A$13,定数!$B$6:$B$13))</f>
        <v>167547.63806234865</v>
      </c>
      <c r="S108" s="176"/>
      <c r="T108" s="177">
        <f t="shared" si="4"/>
        <v>19.299999999999873</v>
      </c>
      <c r="U108" s="17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row>
    <row r="109" spans="2:60" x14ac:dyDescent="0.2">
      <c r="B109" s="81">
        <v>101</v>
      </c>
      <c r="C109" s="174">
        <f t="shared" si="5"/>
        <v>8356836.3378283223</v>
      </c>
      <c r="D109" s="174"/>
      <c r="E109" s="99">
        <v>2012</v>
      </c>
      <c r="F109" s="8">
        <v>43347</v>
      </c>
      <c r="G109" s="81" t="s">
        <v>3</v>
      </c>
      <c r="H109" s="175">
        <v>1.2561100000000001</v>
      </c>
      <c r="I109" s="175"/>
      <c r="J109" s="88">
        <v>36.799999999999997</v>
      </c>
      <c r="K109" s="178">
        <f t="shared" si="3"/>
        <v>250705.09013484966</v>
      </c>
      <c r="L109" s="179"/>
      <c r="M109" s="6">
        <f>IF(J109="","",(K109/J109)/LOOKUP(RIGHT($D$2,3),定数!$A$6:$A$13,定数!$B$6:$B$13))</f>
        <v>56.771985990681536</v>
      </c>
      <c r="N109" s="99">
        <v>2012</v>
      </c>
      <c r="O109" s="8">
        <v>43348</v>
      </c>
      <c r="P109" s="175">
        <v>1.2541800000000001</v>
      </c>
      <c r="Q109" s="175"/>
      <c r="R109" s="176">
        <f>IF(P109="","",T109*M109*LOOKUP(RIGHT($D$2,3),定数!$A$6:$A$13,定数!$B$6:$B$13))</f>
        <v>131483.91955441757</v>
      </c>
      <c r="S109" s="176"/>
      <c r="T109" s="177">
        <f t="shared" si="4"/>
        <v>19.299999999999873</v>
      </c>
      <c r="U109" s="177"/>
      <c r="V109" s="68"/>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row>
    <row r="110" spans="2:60" x14ac:dyDescent="0.2">
      <c r="B110" s="81">
        <v>102</v>
      </c>
      <c r="C110" s="174">
        <f t="shared" si="5"/>
        <v>8488320.2573827393</v>
      </c>
      <c r="D110" s="174"/>
      <c r="E110" s="99">
        <v>2012</v>
      </c>
      <c r="F110" s="8">
        <v>43348</v>
      </c>
      <c r="G110" s="81" t="s">
        <v>4</v>
      </c>
      <c r="H110" s="175">
        <v>1.2561899999999999</v>
      </c>
      <c r="I110" s="175"/>
      <c r="J110" s="88">
        <v>30.7</v>
      </c>
      <c r="K110" s="178">
        <f t="shared" si="3"/>
        <v>254649.60772148217</v>
      </c>
      <c r="L110" s="179"/>
      <c r="M110" s="6">
        <f>IF(J110="","",(K110/J110)/LOOKUP(RIGHT($D$2,3),定数!$A$6:$A$13,定数!$B$6:$B$13))</f>
        <v>69.123129131781269</v>
      </c>
      <c r="N110" s="99">
        <v>2012</v>
      </c>
      <c r="O110" s="8">
        <v>43349</v>
      </c>
      <c r="P110" s="175">
        <v>1.2584900000000001</v>
      </c>
      <c r="Q110" s="175"/>
      <c r="R110" s="176">
        <f>IF(P110="","",T110*M110*LOOKUP(RIGHT($D$2,3),定数!$A$6:$A$13,定数!$B$6:$B$13))</f>
        <v>190779.83640373213</v>
      </c>
      <c r="S110" s="176"/>
      <c r="T110" s="177">
        <f t="shared" si="4"/>
        <v>23.000000000001908</v>
      </c>
      <c r="U110" s="177"/>
      <c r="V110" s="68"/>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row>
    <row r="111" spans="2:60" x14ac:dyDescent="0.2">
      <c r="B111" s="81">
        <v>103</v>
      </c>
      <c r="C111" s="174">
        <f t="shared" si="5"/>
        <v>8679100.0937864706</v>
      </c>
      <c r="D111" s="174"/>
      <c r="E111" s="100">
        <v>2012</v>
      </c>
      <c r="F111" s="8">
        <v>43355</v>
      </c>
      <c r="G111" s="81" t="s">
        <v>4</v>
      </c>
      <c r="H111" s="175">
        <v>1.29051</v>
      </c>
      <c r="I111" s="175"/>
      <c r="J111" s="88">
        <v>89.4</v>
      </c>
      <c r="K111" s="178">
        <f>IF(J111="","",C111*0.03)</f>
        <v>260373.0028135941</v>
      </c>
      <c r="L111" s="179"/>
      <c r="M111" s="6">
        <f>IF(J111="","",(K111/J111)/LOOKUP(RIGHT($D$2,3),定数!$A$6:$A$13,定数!$B$6:$B$13))</f>
        <v>24.270414132512496</v>
      </c>
      <c r="N111" s="99">
        <v>2012</v>
      </c>
      <c r="O111" s="8">
        <v>43361</v>
      </c>
      <c r="P111" s="175">
        <v>1.30792</v>
      </c>
      <c r="Q111" s="175"/>
      <c r="R111" s="176">
        <f>IF(P111="","",T111*M111*LOOKUP(RIGHT($D$2,3),定数!$A$6:$A$13,定数!$B$6:$B$13))</f>
        <v>507057.49205644889</v>
      </c>
      <c r="S111" s="176"/>
      <c r="T111" s="177">
        <f t="shared" si="4"/>
        <v>174.09999999999926</v>
      </c>
      <c r="U111" s="177"/>
      <c r="V111" s="68"/>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row>
    <row r="112" spans="2:60" x14ac:dyDescent="0.2">
      <c r="B112" s="81">
        <v>104</v>
      </c>
      <c r="C112" s="174">
        <f t="shared" si="5"/>
        <v>9186157.5858429186</v>
      </c>
      <c r="D112" s="174"/>
      <c r="E112" s="100">
        <v>2012</v>
      </c>
      <c r="F112" s="8">
        <v>43368</v>
      </c>
      <c r="G112" s="81" t="s">
        <v>3</v>
      </c>
      <c r="H112" s="175">
        <v>1.2891600000000001</v>
      </c>
      <c r="I112" s="175"/>
      <c r="J112" s="88">
        <v>33.1</v>
      </c>
      <c r="K112" s="178">
        <f t="shared" si="3"/>
        <v>275584.72757528757</v>
      </c>
      <c r="L112" s="179"/>
      <c r="M112" s="6">
        <f>IF(J112="","",(K112/J112)/LOOKUP(RIGHT($D$2,3),定数!$A$6:$A$13,定数!$B$6:$B$13))</f>
        <v>69.381854877967669</v>
      </c>
      <c r="N112" s="99">
        <v>2012</v>
      </c>
      <c r="O112" s="8">
        <v>43368</v>
      </c>
      <c r="P112" s="175">
        <v>1.29247</v>
      </c>
      <c r="Q112" s="175"/>
      <c r="R112" s="176">
        <f>IF(P112="","",T112*M112*LOOKUP(RIGHT($D$2,3),定数!$A$6:$A$13,定数!$B$6:$B$13))</f>
        <v>-275584.72757528129</v>
      </c>
      <c r="S112" s="176"/>
      <c r="T112" s="177">
        <f t="shared" si="4"/>
        <v>-33.099999999999241</v>
      </c>
      <c r="U112" s="177"/>
      <c r="V112" s="68"/>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row>
    <row r="113" spans="2:60" x14ac:dyDescent="0.2">
      <c r="B113" s="81">
        <v>105</v>
      </c>
      <c r="C113" s="174">
        <f t="shared" si="5"/>
        <v>8910572.858267637</v>
      </c>
      <c r="D113" s="174"/>
      <c r="E113" s="100">
        <v>2012</v>
      </c>
      <c r="F113" s="8">
        <v>43369</v>
      </c>
      <c r="G113" s="81" t="s">
        <v>3</v>
      </c>
      <c r="H113" s="175">
        <v>1.2863</v>
      </c>
      <c r="I113" s="175"/>
      <c r="J113" s="88">
        <v>25.2</v>
      </c>
      <c r="K113" s="178">
        <f t="shared" si="3"/>
        <v>267317.18574802909</v>
      </c>
      <c r="L113" s="179"/>
      <c r="M113" s="6">
        <f>IF(J113="","",(K113/J113)/LOOKUP(RIGHT($D$2,3),定数!$A$6:$A$13,定数!$B$6:$B$13))</f>
        <v>88.398540260591645</v>
      </c>
      <c r="N113" s="99">
        <v>2012</v>
      </c>
      <c r="O113" s="8">
        <v>43370</v>
      </c>
      <c r="P113" s="175">
        <v>1.2888200000000001</v>
      </c>
      <c r="Q113" s="175"/>
      <c r="R113" s="176">
        <f>IF(P113="","",T113*M113*LOOKUP(RIGHT($D$2,3),定数!$A$6:$A$13,定数!$B$6:$B$13))</f>
        <v>-267317.18574803742</v>
      </c>
      <c r="S113" s="176"/>
      <c r="T113" s="177">
        <f t="shared" si="4"/>
        <v>-25.200000000000777</v>
      </c>
      <c r="U113" s="177"/>
      <c r="V113" s="68"/>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row>
    <row r="114" spans="2:60" x14ac:dyDescent="0.2">
      <c r="B114" s="81">
        <v>106</v>
      </c>
      <c r="C114" s="174">
        <f t="shared" si="5"/>
        <v>8643255.6725196</v>
      </c>
      <c r="D114" s="174"/>
      <c r="E114" s="100">
        <v>2012</v>
      </c>
      <c r="F114" s="8">
        <v>43389</v>
      </c>
      <c r="G114" s="81" t="s">
        <v>4</v>
      </c>
      <c r="H114" s="175">
        <v>1.30145</v>
      </c>
      <c r="I114" s="175"/>
      <c r="J114" s="88">
        <v>20.3</v>
      </c>
      <c r="K114" s="178">
        <f t="shared" si="3"/>
        <v>259297.67017558799</v>
      </c>
      <c r="L114" s="179"/>
      <c r="M114" s="6">
        <f>IF(J114="","",(K114/J114)/LOOKUP(RIGHT($D$2,3),定数!$A$6:$A$13,定数!$B$6:$B$13))</f>
        <v>106.44403537585713</v>
      </c>
      <c r="N114" s="99">
        <v>2012</v>
      </c>
      <c r="O114" s="8">
        <v>43391</v>
      </c>
      <c r="P114" s="175">
        <v>1.30843</v>
      </c>
      <c r="Q114" s="175"/>
      <c r="R114" s="176">
        <f>IF(P114="","",T114*M114*LOOKUP(RIGHT($D$2,3),定数!$A$6:$A$13,定数!$B$6:$B$13))</f>
        <v>891575.24030817766</v>
      </c>
      <c r="S114" s="176"/>
      <c r="T114" s="177">
        <f t="shared" si="4"/>
        <v>69.799999999999869</v>
      </c>
      <c r="U114" s="177"/>
      <c r="V114" s="68"/>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row>
    <row r="115" spans="2:60" x14ac:dyDescent="0.2">
      <c r="B115" s="81">
        <v>107</v>
      </c>
      <c r="C115" s="174">
        <f t="shared" si="5"/>
        <v>9534830.9128277786</v>
      </c>
      <c r="D115" s="174"/>
      <c r="E115" s="100">
        <v>2012</v>
      </c>
      <c r="F115" s="8">
        <v>43392</v>
      </c>
      <c r="G115" s="81" t="s">
        <v>3</v>
      </c>
      <c r="H115" s="175">
        <v>1.30569</v>
      </c>
      <c r="I115" s="175"/>
      <c r="J115" s="88">
        <v>19.3</v>
      </c>
      <c r="K115" s="178">
        <f t="shared" si="3"/>
        <v>286044.92738483334</v>
      </c>
      <c r="L115" s="179"/>
      <c r="M115" s="6">
        <f>IF(J115="","",(K115/J115)/LOOKUP(RIGHT($D$2,3),定数!$A$6:$A$13,定数!$B$6:$B$13))</f>
        <v>123.50817244595568</v>
      </c>
      <c r="N115" s="100">
        <v>2012</v>
      </c>
      <c r="O115" s="8">
        <v>43395</v>
      </c>
      <c r="P115" s="175">
        <v>1.3043</v>
      </c>
      <c r="Q115" s="175"/>
      <c r="R115" s="176">
        <f>IF(P115="","",T115*M115*LOOKUP(RIGHT($D$2,3),定数!$A$6:$A$13,定数!$B$6:$B$13))</f>
        <v>206011.63163985443</v>
      </c>
      <c r="S115" s="176"/>
      <c r="T115" s="177">
        <f t="shared" si="4"/>
        <v>13.900000000000023</v>
      </c>
      <c r="U115" s="177"/>
      <c r="V115" s="68"/>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row>
    <row r="116" spans="2:60" x14ac:dyDescent="0.2">
      <c r="B116" s="81">
        <v>108</v>
      </c>
      <c r="C116" s="174">
        <f t="shared" si="5"/>
        <v>9740842.5444676336</v>
      </c>
      <c r="D116" s="174"/>
      <c r="E116" s="100">
        <v>2012</v>
      </c>
      <c r="F116" s="8">
        <v>43410</v>
      </c>
      <c r="G116" s="81" t="s">
        <v>4</v>
      </c>
      <c r="H116" s="175">
        <v>1.28129</v>
      </c>
      <c r="I116" s="175"/>
      <c r="J116" s="88">
        <v>38.799999999999997</v>
      </c>
      <c r="K116" s="178">
        <f t="shared" si="3"/>
        <v>292225.27633402898</v>
      </c>
      <c r="L116" s="179"/>
      <c r="M116" s="6">
        <f>IF(J116="","",(K116/J116)/LOOKUP(RIGHT($D$2,3),定数!$A$6:$A$13,定数!$B$6:$B$13))</f>
        <v>62.76316072466259</v>
      </c>
      <c r="N116" s="100">
        <v>2012</v>
      </c>
      <c r="O116" s="8">
        <v>43411</v>
      </c>
      <c r="P116" s="175">
        <v>1.2830900000000001</v>
      </c>
      <c r="Q116" s="175"/>
      <c r="R116" s="176">
        <f>IF(P116="","",T116*M116*LOOKUP(RIGHT($D$2,3),定数!$A$6:$A$13,定数!$B$6:$B$13))</f>
        <v>135568.42716527299</v>
      </c>
      <c r="S116" s="176"/>
      <c r="T116" s="177">
        <f t="shared" si="4"/>
        <v>18.000000000000238</v>
      </c>
      <c r="U116" s="177"/>
      <c r="V116" s="68"/>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row>
    <row r="117" spans="2:60" x14ac:dyDescent="0.2">
      <c r="B117" s="100">
        <v>109</v>
      </c>
      <c r="C117" s="174">
        <f>IF(R116="","",C116+R116)</f>
        <v>9876410.9716329072</v>
      </c>
      <c r="D117" s="174"/>
      <c r="E117" s="100"/>
      <c r="F117" s="8"/>
      <c r="G117" s="100"/>
      <c r="H117" s="175"/>
      <c r="I117" s="175"/>
      <c r="J117" s="100"/>
      <c r="K117" s="178"/>
      <c r="L117" s="179"/>
      <c r="M117" s="6"/>
      <c r="N117" s="100"/>
      <c r="O117" s="8"/>
      <c r="P117" s="175"/>
      <c r="Q117" s="175"/>
      <c r="R117" s="176"/>
      <c r="S117" s="176"/>
      <c r="T117" s="177"/>
      <c r="U117" s="177"/>
      <c r="V117" s="68"/>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row>
    <row r="118" spans="2:60" x14ac:dyDescent="0.2">
      <c r="B118" s="100">
        <v>110</v>
      </c>
      <c r="C118" s="174"/>
      <c r="D118" s="174"/>
      <c r="E118" s="100"/>
      <c r="F118" s="8"/>
      <c r="G118" s="100"/>
      <c r="H118" s="175"/>
      <c r="I118" s="175"/>
      <c r="J118" s="100"/>
      <c r="K118" s="178"/>
      <c r="L118" s="179"/>
      <c r="M118" s="6"/>
      <c r="N118" s="100"/>
      <c r="O118" s="8"/>
      <c r="P118" s="175"/>
      <c r="Q118" s="175"/>
      <c r="R118" s="176"/>
      <c r="S118" s="176"/>
      <c r="T118" s="177"/>
      <c r="U118" s="177"/>
      <c r="V118" s="68"/>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row>
    <row r="119" spans="2:60" x14ac:dyDescent="0.2">
      <c r="B119" s="100">
        <v>111</v>
      </c>
      <c r="C119" s="174"/>
      <c r="D119" s="174"/>
      <c r="E119" s="100"/>
      <c r="F119" s="8"/>
      <c r="G119" s="100"/>
      <c r="H119" s="175"/>
      <c r="I119" s="175"/>
      <c r="J119" s="100"/>
      <c r="K119" s="178"/>
      <c r="L119" s="179"/>
      <c r="M119" s="6"/>
      <c r="N119" s="100"/>
      <c r="O119" s="8"/>
      <c r="P119" s="175"/>
      <c r="Q119" s="175"/>
      <c r="R119" s="176"/>
      <c r="S119" s="176"/>
      <c r="T119" s="177"/>
      <c r="U119" s="177"/>
      <c r="V119" s="68"/>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row>
    <row r="120" spans="2:60" x14ac:dyDescent="0.2">
      <c r="B120" s="67"/>
      <c r="C120" s="67"/>
      <c r="D120" s="67"/>
      <c r="E120" s="67"/>
      <c r="F120" s="67"/>
      <c r="G120" s="67"/>
      <c r="H120" s="67"/>
      <c r="I120" s="67"/>
      <c r="J120" s="67"/>
      <c r="K120" s="67"/>
      <c r="L120" s="67"/>
      <c r="M120" s="67"/>
      <c r="N120" s="67"/>
      <c r="O120" s="67"/>
      <c r="P120" s="67"/>
      <c r="Q120" s="67"/>
      <c r="R120" s="67"/>
      <c r="S120" s="67"/>
      <c r="T120" s="67"/>
      <c r="U120" s="67"/>
      <c r="V120" s="68"/>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row>
    <row r="121" spans="2:60" x14ac:dyDescent="0.2">
      <c r="B121" s="67"/>
      <c r="C121" s="67"/>
      <c r="D121" s="67"/>
      <c r="E121" s="67"/>
      <c r="F121" s="67"/>
      <c r="G121" s="67"/>
      <c r="H121" s="67"/>
      <c r="I121" s="67"/>
      <c r="J121" s="67"/>
      <c r="K121" s="67"/>
      <c r="L121" s="67"/>
      <c r="M121" s="67"/>
      <c r="N121" s="67"/>
      <c r="O121" s="67"/>
      <c r="P121" s="67"/>
      <c r="Q121" s="67"/>
      <c r="R121" s="67"/>
      <c r="S121" s="67"/>
      <c r="T121" s="67"/>
      <c r="U121" s="67"/>
      <c r="V121" s="68"/>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row>
    <row r="122" spans="2:60" x14ac:dyDescent="0.2">
      <c r="B122" s="67"/>
      <c r="C122" s="67"/>
      <c r="D122" s="67"/>
      <c r="E122" s="67"/>
      <c r="F122" s="67"/>
      <c r="G122" s="67"/>
      <c r="H122" s="67"/>
      <c r="I122" s="67"/>
      <c r="J122" s="67"/>
      <c r="K122" s="67"/>
      <c r="L122" s="67"/>
      <c r="M122" s="67"/>
      <c r="N122" s="67"/>
      <c r="O122" s="67"/>
      <c r="P122" s="67"/>
      <c r="Q122" s="67"/>
      <c r="R122" s="67"/>
      <c r="S122" s="67"/>
      <c r="T122" s="67"/>
      <c r="U122" s="67"/>
      <c r="V122" s="68"/>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row>
    <row r="123" spans="2:60" x14ac:dyDescent="0.2">
      <c r="B123" s="67"/>
      <c r="C123" s="67"/>
      <c r="D123" s="67"/>
      <c r="E123" s="67"/>
      <c r="F123" s="67"/>
      <c r="G123" s="67"/>
      <c r="H123" s="67"/>
      <c r="I123" s="67"/>
      <c r="J123" s="67"/>
      <c r="K123" s="67"/>
      <c r="L123" s="67"/>
      <c r="M123" s="67"/>
      <c r="N123" s="67"/>
      <c r="O123" s="67"/>
      <c r="P123" s="67"/>
      <c r="Q123" s="67"/>
      <c r="R123" s="67"/>
      <c r="S123" s="67"/>
      <c r="T123" s="67"/>
      <c r="U123" s="67"/>
      <c r="V123" s="68"/>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row>
    <row r="124" spans="2:60" x14ac:dyDescent="0.2">
      <c r="B124" s="67"/>
      <c r="C124" s="67"/>
      <c r="D124" s="67"/>
      <c r="E124" s="67"/>
      <c r="F124" s="67"/>
      <c r="G124" s="67"/>
      <c r="H124" s="67"/>
      <c r="I124" s="67"/>
      <c r="J124" s="67"/>
      <c r="K124" s="67"/>
      <c r="L124" s="67"/>
      <c r="M124" s="67"/>
      <c r="N124" s="67"/>
      <c r="O124" s="67"/>
      <c r="P124" s="67"/>
      <c r="Q124" s="67"/>
      <c r="R124" s="67"/>
      <c r="S124" s="67"/>
      <c r="T124" s="67"/>
      <c r="U124" s="67"/>
      <c r="V124" s="68"/>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row>
    <row r="125" spans="2:60" x14ac:dyDescent="0.2">
      <c r="B125" s="67"/>
      <c r="C125" s="67"/>
      <c r="D125" s="67"/>
      <c r="E125" s="67"/>
      <c r="F125" s="67"/>
      <c r="G125" s="67"/>
      <c r="H125" s="67"/>
      <c r="I125" s="67"/>
      <c r="J125" s="67"/>
      <c r="K125" s="67"/>
      <c r="L125" s="67"/>
      <c r="M125" s="67"/>
      <c r="N125" s="67"/>
      <c r="O125" s="67"/>
      <c r="P125" s="67"/>
      <c r="Q125" s="67"/>
      <c r="R125" s="67"/>
      <c r="S125" s="67"/>
      <c r="T125" s="67"/>
      <c r="U125" s="67"/>
      <c r="V125" s="68"/>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row>
    <row r="126" spans="2:60" x14ac:dyDescent="0.2">
      <c r="B126" s="67"/>
      <c r="C126" s="67"/>
      <c r="D126" s="67"/>
      <c r="E126" s="67"/>
      <c r="F126" s="67"/>
      <c r="G126" s="67"/>
      <c r="H126" s="67"/>
      <c r="I126" s="67"/>
      <c r="J126" s="67"/>
      <c r="K126" s="67"/>
      <c r="L126" s="67"/>
      <c r="M126" s="67"/>
      <c r="N126" s="67"/>
      <c r="O126" s="67"/>
      <c r="P126" s="67"/>
      <c r="Q126" s="67"/>
      <c r="R126" s="67"/>
      <c r="S126" s="67"/>
      <c r="T126" s="67"/>
      <c r="U126" s="67"/>
      <c r="V126" s="68"/>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row>
    <row r="127" spans="2:60" x14ac:dyDescent="0.2">
      <c r="B127" s="67"/>
      <c r="C127" s="67"/>
      <c r="D127" s="67"/>
      <c r="E127" s="67"/>
      <c r="F127" s="67"/>
      <c r="G127" s="67"/>
      <c r="H127" s="67"/>
      <c r="I127" s="67"/>
      <c r="J127" s="67"/>
      <c r="K127" s="67"/>
      <c r="L127" s="67"/>
      <c r="M127" s="67"/>
      <c r="N127" s="67"/>
      <c r="O127" s="67"/>
      <c r="P127" s="67"/>
      <c r="Q127" s="67"/>
      <c r="R127" s="67"/>
      <c r="S127" s="67"/>
      <c r="T127" s="67"/>
      <c r="U127" s="67"/>
      <c r="V127" s="68"/>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row>
    <row r="128" spans="2:60" x14ac:dyDescent="0.2">
      <c r="B128" s="67"/>
      <c r="C128" s="67"/>
      <c r="D128" s="67"/>
      <c r="E128" s="67"/>
      <c r="F128" s="67"/>
      <c r="G128" s="67"/>
      <c r="H128" s="67"/>
      <c r="I128" s="67"/>
      <c r="J128" s="67"/>
      <c r="K128" s="67"/>
      <c r="L128" s="67"/>
      <c r="M128" s="67"/>
      <c r="N128" s="67"/>
      <c r="O128" s="67"/>
      <c r="P128" s="67"/>
      <c r="Q128" s="67"/>
      <c r="R128" s="67"/>
      <c r="S128" s="67"/>
      <c r="T128" s="67"/>
      <c r="U128" s="67"/>
      <c r="V128" s="68"/>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row>
    <row r="129" spans="2:60" x14ac:dyDescent="0.2">
      <c r="B129" s="67"/>
      <c r="C129" s="67"/>
      <c r="D129" s="67"/>
      <c r="E129" s="67"/>
      <c r="F129" s="67"/>
      <c r="G129" s="67"/>
      <c r="H129" s="67"/>
      <c r="I129" s="67"/>
      <c r="J129" s="67"/>
      <c r="K129" s="67"/>
      <c r="L129" s="67"/>
      <c r="M129" s="67"/>
      <c r="N129" s="67"/>
      <c r="O129" s="67"/>
      <c r="P129" s="67"/>
      <c r="Q129" s="67"/>
      <c r="R129" s="67"/>
      <c r="S129" s="67"/>
      <c r="T129" s="67"/>
      <c r="U129" s="67"/>
      <c r="V129" s="68"/>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row>
    <row r="130" spans="2:60" x14ac:dyDescent="0.2">
      <c r="B130" s="67"/>
      <c r="C130" s="67"/>
      <c r="D130" s="67"/>
      <c r="E130" s="67"/>
      <c r="F130" s="67"/>
      <c r="G130" s="67"/>
      <c r="H130" s="67"/>
      <c r="I130" s="67"/>
      <c r="J130" s="67"/>
      <c r="K130" s="67"/>
      <c r="L130" s="67"/>
      <c r="M130" s="67"/>
      <c r="N130" s="67"/>
      <c r="O130" s="67"/>
      <c r="P130" s="67"/>
      <c r="Q130" s="67"/>
      <c r="R130" s="67"/>
      <c r="S130" s="67"/>
      <c r="T130" s="67"/>
      <c r="U130" s="67"/>
      <c r="V130" s="68"/>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row>
    <row r="131" spans="2:60" x14ac:dyDescent="0.2">
      <c r="B131" s="67"/>
      <c r="C131" s="67"/>
      <c r="D131" s="67"/>
      <c r="E131" s="67"/>
      <c r="F131" s="67"/>
      <c r="G131" s="67"/>
      <c r="H131" s="67"/>
      <c r="I131" s="67"/>
      <c r="J131" s="67"/>
      <c r="K131" s="67"/>
      <c r="L131" s="67"/>
      <c r="M131" s="67"/>
      <c r="N131" s="67"/>
      <c r="O131" s="67"/>
      <c r="P131" s="67"/>
      <c r="Q131" s="67"/>
      <c r="R131" s="67"/>
      <c r="S131" s="67"/>
      <c r="T131" s="67"/>
      <c r="U131" s="67"/>
      <c r="V131" s="68"/>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row>
    <row r="132" spans="2:60" x14ac:dyDescent="0.2">
      <c r="B132" s="67"/>
      <c r="C132" s="67"/>
      <c r="D132" s="67"/>
      <c r="E132" s="67"/>
      <c r="F132" s="67"/>
      <c r="G132" s="67"/>
      <c r="H132" s="67"/>
      <c r="I132" s="67"/>
      <c r="J132" s="67"/>
      <c r="K132" s="67"/>
      <c r="L132" s="67"/>
      <c r="M132" s="67"/>
      <c r="N132" s="67"/>
      <c r="O132" s="67"/>
      <c r="P132" s="67"/>
      <c r="Q132" s="67"/>
      <c r="R132" s="67"/>
      <c r="S132" s="67"/>
      <c r="T132" s="67"/>
      <c r="U132" s="67"/>
      <c r="V132" s="68"/>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row>
    <row r="133" spans="2:60" x14ac:dyDescent="0.2">
      <c r="B133" s="67"/>
      <c r="C133" s="67"/>
      <c r="D133" s="67"/>
      <c r="E133" s="67"/>
      <c r="F133" s="67"/>
      <c r="G133" s="67"/>
      <c r="H133" s="67"/>
      <c r="I133" s="67"/>
      <c r="J133" s="67"/>
      <c r="K133" s="67"/>
      <c r="L133" s="67"/>
      <c r="M133" s="67"/>
      <c r="N133" s="67"/>
      <c r="O133" s="67"/>
      <c r="P133" s="67"/>
      <c r="Q133" s="67"/>
      <c r="R133" s="67"/>
      <c r="S133" s="67"/>
      <c r="T133" s="67"/>
      <c r="U133" s="67"/>
      <c r="V133" s="68"/>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row>
    <row r="134" spans="2:60" x14ac:dyDescent="0.2">
      <c r="B134" s="67"/>
      <c r="C134" s="67"/>
      <c r="D134" s="67"/>
      <c r="E134" s="67"/>
      <c r="F134" s="67"/>
      <c r="G134" s="67"/>
      <c r="H134" s="67"/>
      <c r="I134" s="67"/>
      <c r="J134" s="67"/>
      <c r="K134" s="67"/>
      <c r="L134" s="67"/>
      <c r="M134" s="67"/>
      <c r="N134" s="67"/>
      <c r="O134" s="67"/>
      <c r="P134" s="67"/>
      <c r="Q134" s="67"/>
      <c r="R134" s="67"/>
      <c r="S134" s="67"/>
      <c r="T134" s="67"/>
      <c r="U134" s="67"/>
      <c r="V134" s="68"/>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row>
    <row r="135" spans="2:60" x14ac:dyDescent="0.2">
      <c r="B135" s="67"/>
      <c r="C135" s="67"/>
      <c r="D135" s="67"/>
      <c r="E135" s="67"/>
      <c r="F135" s="67"/>
      <c r="G135" s="67"/>
      <c r="H135" s="67"/>
      <c r="I135" s="67"/>
      <c r="J135" s="67"/>
      <c r="K135" s="67"/>
      <c r="L135" s="67"/>
      <c r="M135" s="67"/>
      <c r="N135" s="67"/>
      <c r="O135" s="67"/>
      <c r="P135" s="67"/>
      <c r="Q135" s="67"/>
      <c r="R135" s="67"/>
      <c r="S135" s="67"/>
      <c r="T135" s="67"/>
      <c r="U135" s="67"/>
      <c r="V135" s="68"/>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row>
    <row r="136" spans="2:60" x14ac:dyDescent="0.2">
      <c r="B136" s="67"/>
      <c r="C136" s="67"/>
      <c r="D136" s="67"/>
      <c r="E136" s="67"/>
      <c r="F136" s="67"/>
      <c r="G136" s="67"/>
      <c r="H136" s="67"/>
      <c r="I136" s="67"/>
      <c r="J136" s="67"/>
      <c r="K136" s="67"/>
      <c r="L136" s="67"/>
      <c r="M136" s="67"/>
      <c r="N136" s="67"/>
      <c r="O136" s="67"/>
      <c r="P136" s="67"/>
      <c r="Q136" s="67"/>
      <c r="R136" s="67"/>
      <c r="S136" s="67"/>
      <c r="T136" s="67"/>
      <c r="U136" s="67"/>
      <c r="V136" s="68"/>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row>
    <row r="137" spans="2:60" x14ac:dyDescent="0.2">
      <c r="B137" s="67"/>
      <c r="C137" s="67"/>
      <c r="D137" s="67"/>
      <c r="E137" s="67"/>
      <c r="F137" s="67"/>
      <c r="G137" s="67"/>
      <c r="H137" s="67"/>
      <c r="I137" s="67"/>
      <c r="J137" s="67"/>
      <c r="K137" s="67"/>
      <c r="L137" s="67"/>
      <c r="M137" s="67"/>
      <c r="N137" s="67"/>
      <c r="O137" s="67"/>
      <c r="P137" s="67"/>
      <c r="Q137" s="67"/>
      <c r="R137" s="67"/>
      <c r="S137" s="67"/>
      <c r="T137" s="67"/>
      <c r="U137" s="67"/>
      <c r="V137" s="68"/>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row>
    <row r="138" spans="2:60" x14ac:dyDescent="0.2">
      <c r="B138" s="67"/>
      <c r="C138" s="67"/>
      <c r="D138" s="67"/>
      <c r="E138" s="67"/>
      <c r="F138" s="67"/>
      <c r="G138" s="67"/>
      <c r="H138" s="67"/>
      <c r="I138" s="67"/>
      <c r="J138" s="67"/>
      <c r="K138" s="67"/>
      <c r="L138" s="67"/>
      <c r="M138" s="67"/>
      <c r="N138" s="67"/>
      <c r="O138" s="67"/>
      <c r="P138" s="67"/>
      <c r="Q138" s="67"/>
      <c r="R138" s="67"/>
      <c r="S138" s="67"/>
      <c r="T138" s="67"/>
      <c r="U138" s="67"/>
      <c r="V138" s="68"/>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row>
    <row r="139" spans="2:60" x14ac:dyDescent="0.2">
      <c r="B139" s="67"/>
      <c r="C139" s="67"/>
      <c r="D139" s="67"/>
      <c r="E139" s="67"/>
      <c r="F139" s="67"/>
      <c r="G139" s="67"/>
      <c r="H139" s="67"/>
      <c r="I139" s="67"/>
      <c r="J139" s="67"/>
      <c r="K139" s="67"/>
      <c r="L139" s="67"/>
      <c r="M139" s="67"/>
      <c r="N139" s="67"/>
      <c r="O139" s="67"/>
      <c r="P139" s="67"/>
      <c r="Q139" s="67"/>
      <c r="R139" s="67"/>
      <c r="S139" s="67"/>
      <c r="T139" s="67"/>
      <c r="U139" s="67"/>
      <c r="V139" s="68"/>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row>
    <row r="140" spans="2:60" x14ac:dyDescent="0.2">
      <c r="B140" s="67"/>
      <c r="C140" s="67"/>
      <c r="D140" s="67"/>
      <c r="E140" s="67"/>
      <c r="F140" s="67"/>
      <c r="G140" s="67"/>
      <c r="H140" s="67"/>
      <c r="I140" s="67"/>
      <c r="J140" s="67"/>
      <c r="K140" s="67"/>
      <c r="L140" s="67"/>
      <c r="M140" s="67"/>
      <c r="N140" s="67"/>
      <c r="O140" s="67"/>
      <c r="P140" s="67"/>
      <c r="Q140" s="67"/>
      <c r="R140" s="67"/>
      <c r="S140" s="67"/>
      <c r="T140" s="67"/>
      <c r="U140" s="67"/>
      <c r="V140" s="68"/>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row>
    <row r="141" spans="2:60" x14ac:dyDescent="0.2">
      <c r="B141" s="67"/>
      <c r="C141" s="67"/>
      <c r="D141" s="67"/>
      <c r="E141" s="67"/>
      <c r="F141" s="67"/>
      <c r="G141" s="67"/>
      <c r="H141" s="67"/>
      <c r="I141" s="67"/>
      <c r="J141" s="67"/>
      <c r="K141" s="67"/>
      <c r="L141" s="67"/>
      <c r="M141" s="67"/>
      <c r="N141" s="67"/>
      <c r="O141" s="67"/>
      <c r="P141" s="67"/>
      <c r="Q141" s="67"/>
      <c r="R141" s="67"/>
      <c r="S141" s="67"/>
      <c r="T141" s="67"/>
      <c r="U141" s="67"/>
      <c r="V141" s="68"/>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row>
    <row r="142" spans="2:60" x14ac:dyDescent="0.2">
      <c r="B142" s="67"/>
      <c r="C142" s="67"/>
      <c r="D142" s="67"/>
      <c r="E142" s="67"/>
      <c r="F142" s="67"/>
      <c r="G142" s="67"/>
      <c r="H142" s="67"/>
      <c r="I142" s="67"/>
      <c r="J142" s="67"/>
      <c r="K142" s="67"/>
      <c r="L142" s="67"/>
      <c r="M142" s="67"/>
      <c r="N142" s="67"/>
      <c r="O142" s="67"/>
      <c r="P142" s="67"/>
      <c r="Q142" s="67"/>
      <c r="R142" s="67"/>
      <c r="S142" s="67"/>
      <c r="T142" s="67"/>
      <c r="U142" s="67"/>
      <c r="V142" s="68"/>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row>
    <row r="143" spans="2:60" x14ac:dyDescent="0.2">
      <c r="B143" s="67"/>
      <c r="C143" s="67"/>
      <c r="D143" s="67"/>
      <c r="E143" s="67"/>
      <c r="F143" s="67"/>
      <c r="G143" s="67"/>
      <c r="H143" s="67"/>
      <c r="I143" s="67"/>
      <c r="J143" s="67"/>
      <c r="K143" s="67"/>
      <c r="L143" s="67"/>
      <c r="M143" s="67"/>
      <c r="N143" s="67"/>
      <c r="O143" s="67"/>
      <c r="P143" s="67"/>
      <c r="Q143" s="67"/>
      <c r="R143" s="67"/>
      <c r="S143" s="67"/>
      <c r="T143" s="67"/>
      <c r="U143" s="67"/>
      <c r="V143" s="68"/>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row>
    <row r="144" spans="2:60" x14ac:dyDescent="0.2">
      <c r="B144" s="67"/>
      <c r="C144" s="67"/>
      <c r="D144" s="67"/>
      <c r="E144" s="67"/>
      <c r="F144" s="67"/>
      <c r="G144" s="67"/>
      <c r="H144" s="67"/>
      <c r="I144" s="67"/>
      <c r="J144" s="67"/>
      <c r="K144" s="67"/>
      <c r="L144" s="67"/>
      <c r="M144" s="67"/>
      <c r="N144" s="67"/>
      <c r="O144" s="67"/>
      <c r="P144" s="67"/>
      <c r="Q144" s="67"/>
      <c r="R144" s="67"/>
      <c r="S144" s="67"/>
      <c r="T144" s="67"/>
      <c r="U144" s="67"/>
      <c r="V144" s="68"/>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row>
    <row r="145" spans="2:60" x14ac:dyDescent="0.2">
      <c r="B145" s="67"/>
      <c r="C145" s="67"/>
      <c r="D145" s="67"/>
      <c r="E145" s="67"/>
      <c r="F145" s="67"/>
      <c r="G145" s="67"/>
      <c r="H145" s="67"/>
      <c r="I145" s="67"/>
      <c r="J145" s="67"/>
      <c r="K145" s="67"/>
      <c r="L145" s="67"/>
      <c r="M145" s="67"/>
      <c r="N145" s="67"/>
      <c r="O145" s="67"/>
      <c r="P145" s="67"/>
      <c r="Q145" s="67"/>
      <c r="R145" s="67"/>
      <c r="S145" s="67"/>
      <c r="T145" s="67"/>
      <c r="U145" s="67"/>
      <c r="V145" s="68"/>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row>
    <row r="146" spans="2:60" x14ac:dyDescent="0.2">
      <c r="B146" s="67"/>
      <c r="C146" s="67"/>
      <c r="D146" s="67"/>
      <c r="E146" s="67"/>
      <c r="F146" s="67"/>
      <c r="G146" s="67"/>
      <c r="H146" s="67"/>
      <c r="I146" s="67"/>
      <c r="J146" s="67"/>
      <c r="K146" s="67"/>
      <c r="L146" s="67"/>
      <c r="M146" s="67"/>
      <c r="N146" s="67"/>
      <c r="O146" s="67"/>
      <c r="P146" s="67"/>
      <c r="Q146" s="67"/>
      <c r="R146" s="67"/>
      <c r="S146" s="67"/>
      <c r="T146" s="67"/>
      <c r="U146" s="67"/>
      <c r="V146" s="68"/>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row>
    <row r="147" spans="2:60" x14ac:dyDescent="0.2">
      <c r="B147" s="67"/>
      <c r="C147" s="67"/>
      <c r="D147" s="67"/>
      <c r="E147" s="67"/>
      <c r="F147" s="67"/>
      <c r="G147" s="67"/>
      <c r="H147" s="67"/>
      <c r="I147" s="67"/>
      <c r="J147" s="67"/>
      <c r="K147" s="67"/>
      <c r="L147" s="67"/>
      <c r="M147" s="67"/>
      <c r="N147" s="67"/>
      <c r="O147" s="67"/>
      <c r="P147" s="67"/>
      <c r="Q147" s="67"/>
      <c r="R147" s="67"/>
      <c r="S147" s="67"/>
      <c r="T147" s="67"/>
      <c r="U147" s="67"/>
      <c r="V147" s="68"/>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row>
    <row r="148" spans="2:60" x14ac:dyDescent="0.2">
      <c r="B148" s="67"/>
      <c r="C148" s="67"/>
      <c r="D148" s="67"/>
      <c r="E148" s="67"/>
      <c r="F148" s="67"/>
      <c r="G148" s="67"/>
      <c r="H148" s="67"/>
      <c r="I148" s="67"/>
      <c r="J148" s="67"/>
      <c r="K148" s="67"/>
      <c r="L148" s="67"/>
      <c r="M148" s="67"/>
      <c r="N148" s="67"/>
      <c r="O148" s="67"/>
      <c r="P148" s="67"/>
      <c r="Q148" s="67"/>
      <c r="R148" s="67"/>
      <c r="S148" s="67"/>
      <c r="T148" s="67"/>
      <c r="U148" s="67"/>
      <c r="V148" s="68"/>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row>
    <row r="149" spans="2:60" x14ac:dyDescent="0.2">
      <c r="B149" s="67"/>
      <c r="C149" s="67"/>
      <c r="D149" s="67"/>
      <c r="E149" s="67"/>
      <c r="F149" s="67"/>
      <c r="G149" s="67"/>
      <c r="H149" s="67"/>
      <c r="I149" s="67"/>
      <c r="J149" s="67"/>
      <c r="K149" s="67"/>
      <c r="L149" s="67"/>
      <c r="M149" s="67"/>
      <c r="N149" s="67"/>
      <c r="O149" s="67"/>
      <c r="P149" s="67"/>
      <c r="Q149" s="67"/>
      <c r="R149" s="67"/>
      <c r="S149" s="67"/>
      <c r="T149" s="67"/>
      <c r="U149" s="67"/>
      <c r="V149" s="68"/>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row>
    <row r="150" spans="2:60" x14ac:dyDescent="0.2">
      <c r="B150" s="67"/>
      <c r="C150" s="67"/>
      <c r="D150" s="67"/>
      <c r="E150" s="67"/>
      <c r="F150" s="67"/>
      <c r="G150" s="67"/>
      <c r="H150" s="67"/>
      <c r="I150" s="67"/>
      <c r="J150" s="67"/>
      <c r="K150" s="67"/>
      <c r="L150" s="67"/>
      <c r="M150" s="67"/>
      <c r="N150" s="67"/>
      <c r="O150" s="67"/>
      <c r="P150" s="67"/>
      <c r="Q150" s="67"/>
      <c r="R150" s="67"/>
      <c r="S150" s="67"/>
      <c r="T150" s="67"/>
      <c r="U150" s="67"/>
      <c r="V150" s="68"/>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row>
    <row r="151" spans="2:60" x14ac:dyDescent="0.2">
      <c r="B151" s="67"/>
      <c r="C151" s="67"/>
      <c r="D151" s="67"/>
      <c r="E151" s="67"/>
      <c r="F151" s="67"/>
      <c r="G151" s="67"/>
      <c r="H151" s="67"/>
      <c r="I151" s="67"/>
      <c r="J151" s="67"/>
      <c r="K151" s="67"/>
      <c r="L151" s="67"/>
      <c r="M151" s="67"/>
      <c r="N151" s="67"/>
      <c r="O151" s="67"/>
      <c r="P151" s="67"/>
      <c r="Q151" s="67"/>
      <c r="R151" s="67"/>
      <c r="S151" s="67"/>
      <c r="T151" s="67"/>
      <c r="U151" s="67"/>
      <c r="V151" s="68"/>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row>
    <row r="152" spans="2:60" x14ac:dyDescent="0.2">
      <c r="B152" s="67"/>
      <c r="C152" s="67"/>
      <c r="D152" s="67"/>
      <c r="E152" s="67"/>
      <c r="F152" s="67"/>
      <c r="G152" s="67"/>
      <c r="H152" s="67"/>
      <c r="I152" s="67"/>
      <c r="J152" s="67"/>
      <c r="K152" s="67"/>
      <c r="L152" s="67"/>
      <c r="M152" s="67"/>
      <c r="N152" s="67"/>
      <c r="O152" s="67"/>
      <c r="P152" s="67"/>
      <c r="Q152" s="67"/>
      <c r="R152" s="67"/>
      <c r="S152" s="67"/>
      <c r="T152" s="67"/>
      <c r="U152" s="67"/>
      <c r="V152" s="68"/>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row>
    <row r="153" spans="2:60" x14ac:dyDescent="0.2">
      <c r="B153" s="67"/>
      <c r="C153" s="67"/>
      <c r="D153" s="67"/>
      <c r="E153" s="67"/>
      <c r="F153" s="67"/>
      <c r="G153" s="67"/>
      <c r="H153" s="67"/>
      <c r="I153" s="67"/>
      <c r="J153" s="67"/>
      <c r="K153" s="67"/>
      <c r="L153" s="67"/>
      <c r="M153" s="67"/>
      <c r="N153" s="67"/>
      <c r="O153" s="67"/>
      <c r="P153" s="67"/>
      <c r="Q153" s="67"/>
      <c r="R153" s="67"/>
      <c r="S153" s="67"/>
      <c r="T153" s="67"/>
      <c r="U153" s="67"/>
      <c r="V153" s="68"/>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row>
    <row r="154" spans="2:60" x14ac:dyDescent="0.2">
      <c r="B154" s="67"/>
      <c r="C154" s="67"/>
      <c r="D154" s="67"/>
      <c r="E154" s="67"/>
      <c r="F154" s="67"/>
      <c r="G154" s="67"/>
      <c r="H154" s="67"/>
      <c r="I154" s="67"/>
      <c r="J154" s="67"/>
      <c r="K154" s="67"/>
      <c r="L154" s="67"/>
      <c r="M154" s="67"/>
      <c r="N154" s="67"/>
      <c r="O154" s="67"/>
      <c r="P154" s="67"/>
      <c r="Q154" s="67"/>
      <c r="R154" s="67"/>
      <c r="S154" s="67"/>
      <c r="T154" s="67"/>
      <c r="U154" s="67"/>
      <c r="V154" s="68"/>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row>
    <row r="155" spans="2:60" x14ac:dyDescent="0.2">
      <c r="B155" s="67"/>
      <c r="C155" s="67"/>
      <c r="D155" s="67"/>
      <c r="E155" s="67"/>
      <c r="F155" s="67"/>
      <c r="G155" s="67"/>
      <c r="H155" s="67"/>
      <c r="I155" s="67"/>
      <c r="J155" s="67"/>
      <c r="K155" s="67"/>
      <c r="L155" s="67"/>
      <c r="M155" s="67"/>
      <c r="N155" s="67"/>
      <c r="O155" s="67"/>
      <c r="P155" s="67"/>
      <c r="Q155" s="67"/>
      <c r="R155" s="67"/>
      <c r="S155" s="67"/>
      <c r="T155" s="67"/>
      <c r="U155" s="67"/>
      <c r="V155" s="68"/>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row>
    <row r="156" spans="2:60" x14ac:dyDescent="0.2">
      <c r="B156" s="67"/>
      <c r="C156" s="67"/>
      <c r="D156" s="67"/>
      <c r="E156" s="67"/>
      <c r="F156" s="67"/>
      <c r="G156" s="67"/>
      <c r="H156" s="67"/>
      <c r="I156" s="67"/>
      <c r="J156" s="67"/>
      <c r="K156" s="67"/>
      <c r="L156" s="67"/>
      <c r="M156" s="67"/>
      <c r="N156" s="67"/>
      <c r="O156" s="67"/>
      <c r="P156" s="67"/>
      <c r="Q156" s="67"/>
      <c r="R156" s="67"/>
      <c r="S156" s="67"/>
      <c r="T156" s="67"/>
      <c r="U156" s="67"/>
      <c r="V156" s="68"/>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row>
    <row r="157" spans="2:60" x14ac:dyDescent="0.2">
      <c r="B157" s="67"/>
      <c r="C157" s="67"/>
      <c r="D157" s="67"/>
      <c r="E157" s="67"/>
      <c r="F157" s="67"/>
      <c r="G157" s="67"/>
      <c r="H157" s="67"/>
      <c r="I157" s="67"/>
      <c r="J157" s="67"/>
      <c r="K157" s="67"/>
      <c r="L157" s="67"/>
      <c r="M157" s="67"/>
      <c r="N157" s="67"/>
      <c r="O157" s="67"/>
      <c r="P157" s="67"/>
      <c r="Q157" s="67"/>
      <c r="R157" s="67"/>
      <c r="S157" s="67"/>
      <c r="T157" s="67"/>
      <c r="U157" s="67"/>
      <c r="V157" s="68"/>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row>
    <row r="158" spans="2:60" x14ac:dyDescent="0.2">
      <c r="B158" s="67"/>
      <c r="C158" s="67"/>
      <c r="D158" s="67"/>
      <c r="E158" s="67"/>
      <c r="F158" s="67"/>
      <c r="G158" s="67"/>
      <c r="H158" s="67"/>
      <c r="I158" s="67"/>
      <c r="J158" s="67"/>
      <c r="K158" s="67"/>
      <c r="L158" s="67"/>
      <c r="M158" s="67"/>
      <c r="N158" s="67"/>
      <c r="O158" s="67"/>
      <c r="P158" s="67"/>
      <c r="Q158" s="67"/>
      <c r="R158" s="67"/>
      <c r="S158" s="67"/>
      <c r="T158" s="67"/>
      <c r="U158" s="67"/>
      <c r="V158" s="68"/>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row>
    <row r="159" spans="2:60" x14ac:dyDescent="0.2">
      <c r="B159" s="67"/>
      <c r="C159" s="67"/>
      <c r="D159" s="67"/>
      <c r="E159" s="67"/>
      <c r="F159" s="67"/>
      <c r="G159" s="67"/>
      <c r="H159" s="67"/>
      <c r="I159" s="67"/>
      <c r="J159" s="67"/>
      <c r="K159" s="67"/>
      <c r="L159" s="67"/>
      <c r="M159" s="67"/>
      <c r="N159" s="67"/>
      <c r="O159" s="67"/>
      <c r="P159" s="67"/>
      <c r="Q159" s="67"/>
      <c r="R159" s="67"/>
      <c r="S159" s="67"/>
      <c r="T159" s="67"/>
      <c r="U159" s="67"/>
      <c r="V159" s="68"/>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row>
    <row r="160" spans="2:60" x14ac:dyDescent="0.2">
      <c r="B160" s="67"/>
      <c r="C160" s="67"/>
      <c r="D160" s="67"/>
      <c r="E160" s="67"/>
      <c r="F160" s="67"/>
      <c r="G160" s="67"/>
      <c r="H160" s="67"/>
      <c r="I160" s="67"/>
      <c r="J160" s="67"/>
      <c r="K160" s="67"/>
      <c r="L160" s="67"/>
      <c r="M160" s="67"/>
      <c r="N160" s="67"/>
      <c r="O160" s="67"/>
      <c r="P160" s="67"/>
      <c r="Q160" s="67"/>
      <c r="R160" s="67"/>
      <c r="S160" s="67"/>
      <c r="T160" s="67"/>
      <c r="U160" s="67"/>
      <c r="V160" s="68"/>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row>
    <row r="161" spans="2:60" x14ac:dyDescent="0.2">
      <c r="B161" s="67"/>
      <c r="C161" s="67"/>
      <c r="D161" s="67"/>
      <c r="E161" s="67"/>
      <c r="F161" s="67"/>
      <c r="G161" s="67"/>
      <c r="H161" s="67"/>
      <c r="I161" s="67"/>
      <c r="J161" s="67"/>
      <c r="K161" s="67"/>
      <c r="L161" s="67"/>
      <c r="M161" s="67"/>
      <c r="N161" s="67"/>
      <c r="O161" s="67"/>
      <c r="P161" s="67"/>
      <c r="Q161" s="67"/>
      <c r="R161" s="67"/>
      <c r="S161" s="67"/>
      <c r="T161" s="67"/>
      <c r="U161" s="67"/>
      <c r="V161" s="68"/>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row>
    <row r="162" spans="2:60" x14ac:dyDescent="0.2">
      <c r="B162" s="67"/>
      <c r="C162" s="67"/>
      <c r="D162" s="67"/>
      <c r="E162" s="67"/>
      <c r="F162" s="67"/>
      <c r="G162" s="67"/>
      <c r="H162" s="67"/>
      <c r="I162" s="67"/>
      <c r="J162" s="67"/>
      <c r="K162" s="67"/>
      <c r="L162" s="67"/>
      <c r="M162" s="67"/>
      <c r="N162" s="67"/>
      <c r="O162" s="67"/>
      <c r="P162" s="67"/>
      <c r="Q162" s="67"/>
      <c r="R162" s="67"/>
      <c r="S162" s="67"/>
      <c r="T162" s="67"/>
      <c r="U162" s="67"/>
      <c r="V162" s="68"/>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row>
    <row r="163" spans="2:60" x14ac:dyDescent="0.2">
      <c r="B163" s="67"/>
      <c r="C163" s="67"/>
      <c r="D163" s="67"/>
      <c r="E163" s="67"/>
      <c r="F163" s="67"/>
      <c r="G163" s="67"/>
      <c r="H163" s="67"/>
      <c r="I163" s="67"/>
      <c r="J163" s="67"/>
      <c r="K163" s="67"/>
      <c r="L163" s="67"/>
      <c r="M163" s="67"/>
      <c r="N163" s="67"/>
      <c r="O163" s="67"/>
      <c r="P163" s="67"/>
      <c r="Q163" s="67"/>
      <c r="R163" s="67"/>
      <c r="S163" s="67"/>
      <c r="T163" s="67"/>
      <c r="U163" s="67"/>
      <c r="V163" s="68"/>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row>
    <row r="164" spans="2:60" x14ac:dyDescent="0.2">
      <c r="B164" s="67"/>
      <c r="C164" s="67"/>
      <c r="D164" s="67"/>
      <c r="E164" s="67"/>
      <c r="F164" s="67"/>
      <c r="G164" s="67"/>
      <c r="H164" s="67"/>
      <c r="I164" s="67"/>
      <c r="J164" s="67"/>
      <c r="K164" s="67"/>
      <c r="L164" s="67"/>
      <c r="M164" s="67"/>
      <c r="N164" s="67"/>
      <c r="O164" s="67"/>
      <c r="P164" s="67"/>
      <c r="Q164" s="67"/>
      <c r="R164" s="67"/>
      <c r="S164" s="67"/>
      <c r="T164" s="67"/>
      <c r="U164" s="67"/>
      <c r="V164" s="68"/>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row>
    <row r="165" spans="2:60" x14ac:dyDescent="0.2">
      <c r="B165" s="67"/>
      <c r="C165" s="67"/>
      <c r="D165" s="67"/>
      <c r="E165" s="67"/>
      <c r="F165" s="67"/>
      <c r="G165" s="67"/>
      <c r="H165" s="67"/>
      <c r="I165" s="67"/>
      <c r="J165" s="67"/>
      <c r="K165" s="67"/>
      <c r="L165" s="67"/>
      <c r="M165" s="67"/>
      <c r="N165" s="67"/>
      <c r="O165" s="67"/>
      <c r="P165" s="67"/>
      <c r="Q165" s="67"/>
      <c r="R165" s="67"/>
      <c r="S165" s="67"/>
      <c r="T165" s="67"/>
      <c r="U165" s="67"/>
      <c r="V165" s="68"/>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row>
    <row r="166" spans="2:60" x14ac:dyDescent="0.2">
      <c r="B166" s="67"/>
      <c r="C166" s="67"/>
      <c r="D166" s="67"/>
      <c r="E166" s="67"/>
      <c r="F166" s="67"/>
      <c r="G166" s="67"/>
      <c r="H166" s="67"/>
      <c r="I166" s="67"/>
      <c r="J166" s="67"/>
      <c r="K166" s="67"/>
      <c r="L166" s="67"/>
      <c r="M166" s="67"/>
      <c r="N166" s="67"/>
      <c r="O166" s="67"/>
      <c r="P166" s="67"/>
      <c r="Q166" s="67"/>
      <c r="R166" s="67"/>
      <c r="S166" s="67"/>
      <c r="T166" s="67"/>
      <c r="U166" s="67"/>
      <c r="V166" s="68"/>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row>
    <row r="167" spans="2:60" x14ac:dyDescent="0.2">
      <c r="B167" s="67"/>
      <c r="C167" s="67"/>
      <c r="D167" s="67"/>
      <c r="E167" s="67"/>
      <c r="F167" s="67"/>
      <c r="G167" s="67"/>
      <c r="H167" s="67"/>
      <c r="I167" s="67"/>
      <c r="J167" s="67"/>
      <c r="K167" s="67"/>
      <c r="L167" s="67"/>
      <c r="M167" s="67"/>
      <c r="N167" s="67"/>
      <c r="O167" s="67"/>
      <c r="P167" s="67"/>
      <c r="Q167" s="67"/>
      <c r="R167" s="67"/>
      <c r="S167" s="67"/>
      <c r="T167" s="67"/>
      <c r="U167" s="67"/>
      <c r="V167" s="68"/>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row>
    <row r="168" spans="2:60" x14ac:dyDescent="0.2">
      <c r="B168" s="67"/>
      <c r="C168" s="67"/>
      <c r="D168" s="67"/>
      <c r="E168" s="67"/>
      <c r="F168" s="67"/>
      <c r="G168" s="67"/>
      <c r="H168" s="67"/>
      <c r="I168" s="67"/>
      <c r="J168" s="67"/>
      <c r="K168" s="67"/>
      <c r="L168" s="67"/>
      <c r="M168" s="67"/>
      <c r="N168" s="67"/>
      <c r="O168" s="67"/>
      <c r="P168" s="67"/>
      <c r="Q168" s="67"/>
      <c r="R168" s="67"/>
      <c r="S168" s="67"/>
      <c r="T168" s="67"/>
      <c r="U168" s="67"/>
      <c r="V168" s="68"/>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row>
    <row r="169" spans="2:60" x14ac:dyDescent="0.2">
      <c r="B169" s="67"/>
      <c r="C169" s="67"/>
      <c r="D169" s="67"/>
      <c r="E169" s="67"/>
      <c r="F169" s="67"/>
      <c r="G169" s="67"/>
      <c r="H169" s="67"/>
      <c r="I169" s="67"/>
      <c r="J169" s="67"/>
      <c r="K169" s="67"/>
      <c r="L169" s="67"/>
      <c r="M169" s="67"/>
      <c r="N169" s="67"/>
      <c r="O169" s="67"/>
      <c r="P169" s="67"/>
      <c r="Q169" s="67"/>
      <c r="R169" s="67"/>
      <c r="S169" s="67"/>
      <c r="T169" s="67"/>
      <c r="U169" s="67"/>
      <c r="V169" s="68"/>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row>
    <row r="170" spans="2:60" x14ac:dyDescent="0.2">
      <c r="B170" s="67"/>
      <c r="C170" s="67"/>
      <c r="D170" s="67"/>
      <c r="E170" s="67"/>
      <c r="F170" s="67"/>
      <c r="G170" s="67"/>
      <c r="H170" s="67"/>
      <c r="I170" s="67"/>
      <c r="J170" s="67"/>
      <c r="K170" s="67"/>
      <c r="L170" s="67"/>
      <c r="M170" s="67"/>
      <c r="N170" s="67"/>
      <c r="O170" s="67"/>
      <c r="P170" s="67"/>
      <c r="Q170" s="67"/>
      <c r="R170" s="67"/>
      <c r="S170" s="67"/>
      <c r="T170" s="67"/>
      <c r="U170" s="67"/>
      <c r="V170" s="68"/>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row>
    <row r="171" spans="2:60" x14ac:dyDescent="0.2">
      <c r="B171" s="67"/>
      <c r="C171" s="67"/>
      <c r="D171" s="67"/>
      <c r="E171" s="67"/>
      <c r="F171" s="67"/>
      <c r="G171" s="67"/>
      <c r="H171" s="67"/>
      <c r="I171" s="67"/>
      <c r="J171" s="67"/>
      <c r="K171" s="67"/>
      <c r="L171" s="67"/>
      <c r="M171" s="67"/>
      <c r="N171" s="67"/>
      <c r="O171" s="67"/>
      <c r="P171" s="67"/>
      <c r="Q171" s="67"/>
      <c r="R171" s="67"/>
      <c r="S171" s="67"/>
      <c r="T171" s="67"/>
      <c r="U171" s="67"/>
      <c r="V171" s="68"/>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row>
    <row r="172" spans="2:60" x14ac:dyDescent="0.2">
      <c r="B172" s="67"/>
      <c r="C172" s="67"/>
      <c r="D172" s="67"/>
      <c r="E172" s="67"/>
      <c r="F172" s="67"/>
      <c r="G172" s="67"/>
      <c r="H172" s="67"/>
      <c r="I172" s="67"/>
      <c r="J172" s="67"/>
      <c r="K172" s="67"/>
      <c r="L172" s="67"/>
      <c r="M172" s="67"/>
      <c r="N172" s="67"/>
      <c r="O172" s="67"/>
      <c r="P172" s="67"/>
      <c r="Q172" s="67"/>
      <c r="R172" s="67"/>
      <c r="S172" s="67"/>
      <c r="T172" s="67"/>
      <c r="U172" s="67"/>
      <c r="V172" s="68"/>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row>
    <row r="173" spans="2:60" x14ac:dyDescent="0.2">
      <c r="B173" s="67"/>
      <c r="C173" s="67"/>
      <c r="D173" s="67"/>
      <c r="E173" s="67"/>
      <c r="F173" s="67"/>
      <c r="G173" s="67"/>
      <c r="H173" s="67"/>
      <c r="I173" s="67"/>
      <c r="J173" s="67"/>
      <c r="K173" s="67"/>
      <c r="L173" s="67"/>
      <c r="M173" s="67"/>
      <c r="N173" s="67"/>
      <c r="O173" s="67"/>
      <c r="P173" s="67"/>
      <c r="Q173" s="67"/>
      <c r="R173" s="67"/>
      <c r="S173" s="67"/>
      <c r="T173" s="67"/>
      <c r="U173" s="67"/>
      <c r="V173" s="68"/>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row>
    <row r="174" spans="2:60" x14ac:dyDescent="0.2">
      <c r="B174" s="67"/>
      <c r="C174" s="67"/>
      <c r="D174" s="67"/>
      <c r="E174" s="67"/>
      <c r="F174" s="67"/>
      <c r="G174" s="67"/>
      <c r="H174" s="67"/>
      <c r="I174" s="67"/>
      <c r="J174" s="67"/>
      <c r="K174" s="67"/>
      <c r="L174" s="67"/>
      <c r="M174" s="67"/>
      <c r="N174" s="67"/>
      <c r="O174" s="67"/>
      <c r="P174" s="67"/>
      <c r="Q174" s="67"/>
      <c r="R174" s="67"/>
      <c r="S174" s="67"/>
      <c r="T174" s="67"/>
      <c r="U174" s="67"/>
      <c r="V174" s="68"/>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row>
    <row r="175" spans="2:60" x14ac:dyDescent="0.2">
      <c r="B175" s="67"/>
      <c r="C175" s="67"/>
      <c r="D175" s="67"/>
      <c r="E175" s="67"/>
      <c r="F175" s="67"/>
      <c r="G175" s="67"/>
      <c r="H175" s="67"/>
      <c r="I175" s="67"/>
      <c r="J175" s="67"/>
      <c r="K175" s="67"/>
      <c r="L175" s="67"/>
      <c r="M175" s="67"/>
      <c r="N175" s="67"/>
      <c r="O175" s="67"/>
      <c r="P175" s="67"/>
      <c r="Q175" s="67"/>
      <c r="R175" s="67"/>
      <c r="S175" s="67"/>
      <c r="T175" s="67"/>
      <c r="U175" s="67"/>
      <c r="V175" s="68"/>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row>
    <row r="176" spans="2:60" x14ac:dyDescent="0.2">
      <c r="B176" s="67"/>
      <c r="C176" s="67"/>
      <c r="D176" s="67"/>
      <c r="E176" s="67"/>
      <c r="F176" s="67"/>
      <c r="G176" s="67"/>
      <c r="H176" s="67"/>
      <c r="I176" s="67"/>
      <c r="J176" s="67"/>
      <c r="K176" s="67"/>
      <c r="L176" s="67"/>
      <c r="M176" s="67"/>
      <c r="N176" s="67"/>
      <c r="O176" s="67"/>
      <c r="P176" s="67"/>
      <c r="Q176" s="67"/>
      <c r="R176" s="67"/>
      <c r="S176" s="67"/>
      <c r="T176" s="67"/>
      <c r="U176" s="67"/>
      <c r="V176" s="68"/>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row>
    <row r="177" spans="2:60" x14ac:dyDescent="0.2">
      <c r="B177" s="67"/>
      <c r="C177" s="67"/>
      <c r="D177" s="67"/>
      <c r="E177" s="67"/>
      <c r="F177" s="67"/>
      <c r="G177" s="67"/>
      <c r="H177" s="67"/>
      <c r="I177" s="67"/>
      <c r="J177" s="67"/>
      <c r="K177" s="67"/>
      <c r="L177" s="67"/>
      <c r="M177" s="67"/>
      <c r="N177" s="67"/>
      <c r="O177" s="67"/>
      <c r="P177" s="67"/>
      <c r="Q177" s="67"/>
      <c r="R177" s="67"/>
      <c r="S177" s="67"/>
      <c r="T177" s="67"/>
      <c r="U177" s="67"/>
      <c r="V177" s="68"/>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row>
    <row r="178" spans="2:60" x14ac:dyDescent="0.2">
      <c r="B178" s="67"/>
      <c r="C178" s="67"/>
      <c r="D178" s="67"/>
      <c r="E178" s="67"/>
      <c r="F178" s="67"/>
      <c r="G178" s="67"/>
      <c r="H178" s="67"/>
      <c r="I178" s="67"/>
      <c r="J178" s="67"/>
      <c r="K178" s="67"/>
      <c r="L178" s="67"/>
      <c r="M178" s="67"/>
      <c r="N178" s="67"/>
      <c r="O178" s="67"/>
      <c r="P178" s="67"/>
      <c r="Q178" s="67"/>
      <c r="R178" s="67"/>
      <c r="S178" s="67"/>
      <c r="T178" s="67"/>
      <c r="U178" s="67"/>
      <c r="V178" s="68"/>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row>
    <row r="179" spans="2:60" x14ac:dyDescent="0.2">
      <c r="B179" s="67"/>
      <c r="C179" s="67"/>
      <c r="D179" s="67"/>
      <c r="E179" s="67"/>
      <c r="F179" s="67"/>
      <c r="G179" s="67"/>
      <c r="H179" s="67"/>
      <c r="I179" s="67"/>
      <c r="J179" s="67"/>
      <c r="K179" s="67"/>
      <c r="L179" s="67"/>
      <c r="M179" s="67"/>
      <c r="N179" s="67"/>
      <c r="O179" s="67"/>
      <c r="P179" s="67"/>
      <c r="Q179" s="67"/>
      <c r="R179" s="67"/>
      <c r="S179" s="67"/>
      <c r="T179" s="67"/>
      <c r="U179" s="67"/>
      <c r="V179" s="68"/>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row>
    <row r="180" spans="2:60" x14ac:dyDescent="0.2">
      <c r="B180" s="67"/>
      <c r="C180" s="67"/>
      <c r="D180" s="67"/>
      <c r="E180" s="67"/>
      <c r="F180" s="67"/>
      <c r="G180" s="67"/>
      <c r="H180" s="67"/>
      <c r="I180" s="67"/>
      <c r="J180" s="67"/>
      <c r="K180" s="67"/>
      <c r="L180" s="67"/>
      <c r="M180" s="67"/>
      <c r="N180" s="67"/>
      <c r="O180" s="67"/>
      <c r="P180" s="67"/>
      <c r="Q180" s="67"/>
      <c r="R180" s="67"/>
      <c r="S180" s="67"/>
      <c r="T180" s="67"/>
      <c r="U180" s="67"/>
      <c r="V180" s="68"/>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row>
    <row r="181" spans="2:60" x14ac:dyDescent="0.2">
      <c r="B181" s="67"/>
      <c r="C181" s="67"/>
      <c r="D181" s="67"/>
      <c r="E181" s="67"/>
      <c r="F181" s="67"/>
      <c r="G181" s="67"/>
      <c r="H181" s="67"/>
      <c r="I181" s="67"/>
      <c r="J181" s="67"/>
      <c r="K181" s="67"/>
      <c r="L181" s="67"/>
      <c r="M181" s="67"/>
      <c r="N181" s="67"/>
      <c r="O181" s="67"/>
      <c r="P181" s="67"/>
      <c r="Q181" s="67"/>
      <c r="R181" s="67"/>
      <c r="S181" s="67"/>
      <c r="T181" s="67"/>
      <c r="U181" s="67"/>
      <c r="V181" s="68"/>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row>
    <row r="182" spans="2:60" x14ac:dyDescent="0.2">
      <c r="B182" s="67"/>
      <c r="C182" s="67"/>
      <c r="D182" s="67"/>
      <c r="E182" s="67"/>
      <c r="F182" s="67"/>
      <c r="G182" s="67"/>
      <c r="H182" s="67"/>
      <c r="I182" s="67"/>
      <c r="J182" s="67"/>
      <c r="K182" s="67"/>
      <c r="L182" s="67"/>
      <c r="M182" s="67"/>
      <c r="N182" s="67"/>
      <c r="O182" s="67"/>
      <c r="P182" s="67"/>
      <c r="Q182" s="67"/>
      <c r="R182" s="67"/>
      <c r="S182" s="67"/>
      <c r="T182" s="67"/>
      <c r="U182" s="67"/>
      <c r="V182" s="68"/>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row>
    <row r="183" spans="2:60" x14ac:dyDescent="0.2">
      <c r="B183" s="67"/>
      <c r="C183" s="67"/>
      <c r="D183" s="67"/>
      <c r="E183" s="67"/>
      <c r="F183" s="67"/>
      <c r="G183" s="67"/>
      <c r="H183" s="67"/>
      <c r="I183" s="67"/>
      <c r="J183" s="67"/>
      <c r="K183" s="67"/>
      <c r="L183" s="67"/>
      <c r="M183" s="67"/>
      <c r="N183" s="67"/>
      <c r="O183" s="67"/>
      <c r="P183" s="67"/>
      <c r="Q183" s="67"/>
      <c r="R183" s="67"/>
      <c r="S183" s="67"/>
      <c r="T183" s="67"/>
      <c r="U183" s="67"/>
      <c r="V183" s="68"/>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row>
    <row r="184" spans="2:60" x14ac:dyDescent="0.2">
      <c r="B184" s="67"/>
      <c r="C184" s="67"/>
      <c r="D184" s="67"/>
      <c r="E184" s="67"/>
      <c r="F184" s="67"/>
      <c r="G184" s="67"/>
      <c r="H184" s="67"/>
      <c r="I184" s="67"/>
      <c r="J184" s="67"/>
      <c r="K184" s="67"/>
      <c r="L184" s="67"/>
      <c r="M184" s="67"/>
      <c r="N184" s="67"/>
      <c r="O184" s="67"/>
      <c r="P184" s="67"/>
      <c r="Q184" s="67"/>
      <c r="R184" s="67"/>
      <c r="S184" s="67"/>
      <c r="T184" s="67"/>
      <c r="U184" s="67"/>
      <c r="V184" s="68"/>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row>
    <row r="185" spans="2:60" x14ac:dyDescent="0.2">
      <c r="B185" s="67"/>
      <c r="C185" s="67"/>
      <c r="D185" s="67"/>
      <c r="E185" s="67"/>
      <c r="F185" s="67"/>
      <c r="G185" s="67"/>
      <c r="H185" s="67"/>
      <c r="I185" s="67"/>
      <c r="J185" s="67"/>
      <c r="K185" s="67"/>
      <c r="L185" s="67"/>
      <c r="M185" s="67"/>
      <c r="N185" s="67"/>
      <c r="O185" s="67"/>
      <c r="P185" s="67"/>
      <c r="Q185" s="67"/>
      <c r="R185" s="67"/>
      <c r="S185" s="67"/>
      <c r="T185" s="67"/>
      <c r="U185" s="67"/>
      <c r="V185" s="68"/>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row>
    <row r="186" spans="2:60" x14ac:dyDescent="0.2">
      <c r="B186" s="67"/>
      <c r="C186" s="67"/>
      <c r="D186" s="67"/>
      <c r="E186" s="67"/>
      <c r="F186" s="67"/>
      <c r="G186" s="67"/>
      <c r="H186" s="67"/>
      <c r="I186" s="67"/>
      <c r="J186" s="67"/>
      <c r="K186" s="67"/>
      <c r="L186" s="67"/>
      <c r="M186" s="67"/>
      <c r="N186" s="67"/>
      <c r="O186" s="67"/>
      <c r="P186" s="67"/>
      <c r="Q186" s="67"/>
      <c r="R186" s="67"/>
      <c r="S186" s="67"/>
      <c r="T186" s="67"/>
      <c r="U186" s="67"/>
      <c r="V186" s="68"/>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row>
    <row r="187" spans="2:60" x14ac:dyDescent="0.2">
      <c r="B187" s="67"/>
      <c r="C187" s="67"/>
      <c r="D187" s="67"/>
      <c r="E187" s="67"/>
      <c r="F187" s="67"/>
      <c r="G187" s="67"/>
      <c r="H187" s="67"/>
      <c r="I187" s="67"/>
      <c r="J187" s="67"/>
      <c r="K187" s="67"/>
      <c r="L187" s="67"/>
      <c r="M187" s="67"/>
      <c r="N187" s="67"/>
      <c r="O187" s="67"/>
      <c r="P187" s="67"/>
      <c r="Q187" s="67"/>
      <c r="R187" s="67"/>
      <c r="S187" s="67"/>
      <c r="T187" s="67"/>
      <c r="U187" s="67"/>
      <c r="V187" s="68"/>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row>
    <row r="188" spans="2:60" x14ac:dyDescent="0.2">
      <c r="B188" s="67"/>
      <c r="C188" s="67"/>
      <c r="D188" s="67"/>
      <c r="E188" s="67"/>
      <c r="F188" s="67"/>
      <c r="G188" s="67"/>
      <c r="H188" s="67"/>
      <c r="I188" s="67"/>
      <c r="J188" s="67"/>
      <c r="K188" s="67"/>
      <c r="L188" s="67"/>
      <c r="M188" s="67"/>
      <c r="N188" s="67"/>
      <c r="O188" s="67"/>
      <c r="P188" s="67"/>
      <c r="Q188" s="67"/>
      <c r="R188" s="67"/>
      <c r="S188" s="67"/>
      <c r="T188" s="67"/>
      <c r="U188" s="67"/>
      <c r="V188" s="68"/>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row>
    <row r="189" spans="2:60" x14ac:dyDescent="0.2">
      <c r="B189" s="67"/>
      <c r="C189" s="67"/>
      <c r="D189" s="67"/>
      <c r="E189" s="67"/>
      <c r="F189" s="67"/>
      <c r="G189" s="67"/>
      <c r="H189" s="67"/>
      <c r="I189" s="67"/>
      <c r="J189" s="67"/>
      <c r="K189" s="67"/>
      <c r="L189" s="67"/>
      <c r="M189" s="67"/>
      <c r="N189" s="67"/>
      <c r="O189" s="67"/>
      <c r="P189" s="67"/>
      <c r="Q189" s="67"/>
      <c r="R189" s="67"/>
      <c r="S189" s="67"/>
      <c r="T189" s="67"/>
      <c r="U189" s="67"/>
      <c r="V189" s="68"/>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row>
    <row r="190" spans="2:60" x14ac:dyDescent="0.2">
      <c r="B190" s="67"/>
      <c r="C190" s="67"/>
      <c r="D190" s="67"/>
      <c r="E190" s="67"/>
      <c r="F190" s="67"/>
      <c r="G190" s="67"/>
      <c r="H190" s="67"/>
      <c r="I190" s="67"/>
      <c r="J190" s="67"/>
      <c r="K190" s="67"/>
      <c r="L190" s="67"/>
      <c r="M190" s="67"/>
      <c r="N190" s="67"/>
      <c r="O190" s="67"/>
      <c r="P190" s="67"/>
      <c r="Q190" s="67"/>
      <c r="R190" s="67"/>
      <c r="S190" s="67"/>
      <c r="T190" s="67"/>
      <c r="U190" s="67"/>
      <c r="V190" s="68"/>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row>
    <row r="191" spans="2:60" x14ac:dyDescent="0.2">
      <c r="B191" s="67"/>
      <c r="C191" s="67"/>
      <c r="D191" s="67"/>
      <c r="E191" s="67"/>
      <c r="F191" s="67"/>
      <c r="G191" s="67"/>
      <c r="H191" s="67"/>
      <c r="I191" s="67"/>
      <c r="J191" s="67"/>
      <c r="K191" s="67"/>
      <c r="L191" s="67"/>
      <c r="M191" s="67"/>
      <c r="N191" s="67"/>
      <c r="O191" s="67"/>
      <c r="P191" s="67"/>
      <c r="Q191" s="67"/>
      <c r="R191" s="67"/>
      <c r="S191" s="67"/>
      <c r="T191" s="67"/>
      <c r="U191" s="67"/>
      <c r="V191" s="68"/>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row>
    <row r="192" spans="2:60" x14ac:dyDescent="0.2">
      <c r="B192" s="67"/>
      <c r="C192" s="67"/>
      <c r="D192" s="67"/>
      <c r="E192" s="67"/>
      <c r="F192" s="67"/>
      <c r="G192" s="67"/>
      <c r="H192" s="67"/>
      <c r="I192" s="67"/>
      <c r="J192" s="67"/>
      <c r="K192" s="67"/>
      <c r="L192" s="67"/>
      <c r="M192" s="67"/>
      <c r="N192" s="67"/>
      <c r="O192" s="67"/>
      <c r="P192" s="67"/>
      <c r="Q192" s="67"/>
      <c r="R192" s="67"/>
      <c r="S192" s="67"/>
      <c r="T192" s="67"/>
      <c r="U192" s="67"/>
      <c r="V192" s="68"/>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row>
    <row r="193" spans="2:60" x14ac:dyDescent="0.2">
      <c r="B193" s="67"/>
      <c r="C193" s="67"/>
      <c r="D193" s="67"/>
      <c r="E193" s="67"/>
      <c r="F193" s="67"/>
      <c r="G193" s="67"/>
      <c r="H193" s="67"/>
      <c r="I193" s="67"/>
      <c r="J193" s="67"/>
      <c r="K193" s="67"/>
      <c r="L193" s="67"/>
      <c r="M193" s="67"/>
      <c r="N193" s="67"/>
      <c r="O193" s="67"/>
      <c r="P193" s="67"/>
      <c r="Q193" s="67"/>
      <c r="R193" s="67"/>
      <c r="S193" s="67"/>
      <c r="T193" s="67"/>
      <c r="U193" s="67"/>
      <c r="V193" s="68"/>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row>
    <row r="194" spans="2:60" x14ac:dyDescent="0.2">
      <c r="B194" s="67"/>
      <c r="C194" s="67"/>
      <c r="D194" s="67"/>
      <c r="E194" s="67"/>
      <c r="F194" s="67"/>
      <c r="G194" s="67"/>
      <c r="H194" s="67"/>
      <c r="I194" s="67"/>
      <c r="J194" s="67"/>
      <c r="K194" s="67"/>
      <c r="L194" s="67"/>
      <c r="M194" s="67"/>
      <c r="N194" s="67"/>
      <c r="O194" s="67"/>
      <c r="P194" s="67"/>
      <c r="Q194" s="67"/>
      <c r="R194" s="67"/>
      <c r="S194" s="67"/>
      <c r="T194" s="67"/>
      <c r="U194" s="67"/>
      <c r="V194" s="68"/>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row>
    <row r="195" spans="2:60" x14ac:dyDescent="0.2">
      <c r="B195" s="67"/>
      <c r="C195" s="67"/>
      <c r="D195" s="67"/>
      <c r="E195" s="67"/>
      <c r="F195" s="67"/>
      <c r="G195" s="67"/>
      <c r="H195" s="67"/>
      <c r="I195" s="67"/>
      <c r="J195" s="67"/>
      <c r="K195" s="67"/>
      <c r="L195" s="67"/>
      <c r="M195" s="67"/>
      <c r="N195" s="67"/>
      <c r="O195" s="67"/>
      <c r="P195" s="67"/>
      <c r="Q195" s="67"/>
      <c r="R195" s="67"/>
      <c r="S195" s="67"/>
      <c r="T195" s="67"/>
      <c r="U195" s="67"/>
      <c r="V195" s="68"/>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row>
    <row r="196" spans="2:60" x14ac:dyDescent="0.2">
      <c r="B196" s="67"/>
      <c r="C196" s="67"/>
      <c r="D196" s="67"/>
      <c r="E196" s="67"/>
      <c r="F196" s="67"/>
      <c r="G196" s="67"/>
      <c r="H196" s="67"/>
      <c r="I196" s="67"/>
      <c r="J196" s="67"/>
      <c r="K196" s="67"/>
      <c r="L196" s="67"/>
      <c r="M196" s="67"/>
      <c r="N196" s="67"/>
      <c r="O196" s="67"/>
      <c r="P196" s="67"/>
      <c r="Q196" s="67"/>
      <c r="R196" s="67"/>
      <c r="S196" s="67"/>
      <c r="T196" s="67"/>
      <c r="U196" s="67"/>
      <c r="V196" s="68"/>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row>
  </sheetData>
  <mergeCells count="701">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L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10:D110"/>
    <mergeCell ref="H110:I110"/>
    <mergeCell ref="K110:L110"/>
    <mergeCell ref="P110:Q110"/>
    <mergeCell ref="R110:S110"/>
    <mergeCell ref="T110:U110"/>
    <mergeCell ref="C109:D109"/>
    <mergeCell ref="H109:I109"/>
    <mergeCell ref="K109:L109"/>
    <mergeCell ref="P109:Q109"/>
    <mergeCell ref="R109:S109"/>
    <mergeCell ref="T109:U109"/>
    <mergeCell ref="C112:D112"/>
    <mergeCell ref="H112:I112"/>
    <mergeCell ref="K112:L112"/>
    <mergeCell ref="P112:Q112"/>
    <mergeCell ref="R112:S112"/>
    <mergeCell ref="T112:U112"/>
    <mergeCell ref="C111:D111"/>
    <mergeCell ref="H111:I111"/>
    <mergeCell ref="K111:L111"/>
    <mergeCell ref="P111:Q111"/>
    <mergeCell ref="R111:S111"/>
    <mergeCell ref="T111:U111"/>
    <mergeCell ref="C114:D114"/>
    <mergeCell ref="H114:I114"/>
    <mergeCell ref="K114:L114"/>
    <mergeCell ref="P114:Q114"/>
    <mergeCell ref="R114:S114"/>
    <mergeCell ref="T114:U114"/>
    <mergeCell ref="C113:D113"/>
    <mergeCell ref="H113:I113"/>
    <mergeCell ref="K113:L113"/>
    <mergeCell ref="P113:Q113"/>
    <mergeCell ref="R113:S113"/>
    <mergeCell ref="T113:U113"/>
    <mergeCell ref="C116:D116"/>
    <mergeCell ref="H116:I116"/>
    <mergeCell ref="K116:L116"/>
    <mergeCell ref="P116:Q116"/>
    <mergeCell ref="R116:S116"/>
    <mergeCell ref="T116:U116"/>
    <mergeCell ref="C115:D115"/>
    <mergeCell ref="H115:I115"/>
    <mergeCell ref="K115:L115"/>
    <mergeCell ref="P115:Q115"/>
    <mergeCell ref="R115:S115"/>
    <mergeCell ref="T115:U115"/>
    <mergeCell ref="C119:D119"/>
    <mergeCell ref="H119:I119"/>
    <mergeCell ref="K119:L119"/>
    <mergeCell ref="P119:Q119"/>
    <mergeCell ref="R119:S119"/>
    <mergeCell ref="T119:U119"/>
    <mergeCell ref="C117:D117"/>
    <mergeCell ref="H117:I117"/>
    <mergeCell ref="K117:L117"/>
    <mergeCell ref="P117:Q117"/>
    <mergeCell ref="R117:S117"/>
    <mergeCell ref="T117:U117"/>
    <mergeCell ref="C118:D118"/>
    <mergeCell ref="H118:I118"/>
    <mergeCell ref="K118:L118"/>
    <mergeCell ref="P118:Q118"/>
    <mergeCell ref="R118:S118"/>
    <mergeCell ref="T118:U118"/>
  </mergeCells>
  <phoneticPr fontId="2"/>
  <conditionalFormatting sqref="G46">
    <cfRule type="cellIs" dxfId="77" priority="7" stopIfTrue="1" operator="equal">
      <formula>"買"</formula>
    </cfRule>
    <cfRule type="cellIs" dxfId="76" priority="8" stopIfTrue="1" operator="equal">
      <formula>"売"</formula>
    </cfRule>
  </conditionalFormatting>
  <conditionalFormatting sqref="G11 G14:G45 G47:G119">
    <cfRule type="cellIs" dxfId="75" priority="9" stopIfTrue="1" operator="equal">
      <formula>"買"</formula>
    </cfRule>
    <cfRule type="cellIs" dxfId="74" priority="10" stopIfTrue="1" operator="equal">
      <formula>"売"</formula>
    </cfRule>
  </conditionalFormatting>
  <conditionalFormatting sqref="G12">
    <cfRule type="cellIs" dxfId="73" priority="5" stopIfTrue="1" operator="equal">
      <formula>"買"</formula>
    </cfRule>
    <cfRule type="cellIs" dxfId="72" priority="6" stopIfTrue="1" operator="equal">
      <formula>"売"</formula>
    </cfRule>
  </conditionalFormatting>
  <conditionalFormatting sqref="G13">
    <cfRule type="cellIs" dxfId="71" priority="3" stopIfTrue="1" operator="equal">
      <formula>"買"</formula>
    </cfRule>
    <cfRule type="cellIs" dxfId="70" priority="4" stopIfTrue="1" operator="equal">
      <formula>"売"</formula>
    </cfRule>
  </conditionalFormatting>
  <conditionalFormatting sqref="G9:G10">
    <cfRule type="cellIs" dxfId="69" priority="1" stopIfTrue="1" operator="equal">
      <formula>"買"</formula>
    </cfRule>
    <cfRule type="cellIs" dxfId="68" priority="2" stopIfTrue="1" operator="equal">
      <formula>"売"</formula>
    </cfRule>
  </conditionalFormatting>
  <dataValidations count="1">
    <dataValidation type="list" allowBlank="1" showInputMessage="1" showErrorMessage="1" sqref="G9:G119" xr:uid="{3B2ACC98-6426-4134-ABD7-253563659080}">
      <formula1>"買,売"</formula1>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ABDA9-7A7E-48B5-B9C8-371EB51C96C8}">
  <sheetPr>
    <tabColor rgb="FFFFFFCC"/>
  </sheetPr>
  <dimension ref="A1:N147"/>
  <sheetViews>
    <sheetView workbookViewId="0">
      <selection activeCell="B22" sqref="B22:N42"/>
    </sheetView>
  </sheetViews>
  <sheetFormatPr defaultRowHeight="14.4" x14ac:dyDescent="0.2"/>
  <cols>
    <col min="1" max="1" width="7.44140625" style="35" customWidth="1"/>
    <col min="2" max="2" width="8.109375" customWidth="1"/>
  </cols>
  <sheetData>
    <row r="1" spans="1:14" ht="14.4" customHeight="1" x14ac:dyDescent="0.2">
      <c r="A1" s="186" t="s">
        <v>107</v>
      </c>
      <c r="B1" s="145"/>
      <c r="C1" s="145"/>
      <c r="D1" s="145"/>
      <c r="E1" s="145"/>
      <c r="F1" s="145"/>
      <c r="G1" s="145"/>
      <c r="H1" s="145"/>
      <c r="I1" s="145"/>
      <c r="J1" s="145"/>
      <c r="K1" s="145"/>
      <c r="L1" s="145"/>
      <c r="M1" s="145"/>
      <c r="N1" s="145"/>
    </row>
    <row r="2" spans="1:14" ht="14.4" customHeight="1" x14ac:dyDescent="0.2">
      <c r="A2" s="186"/>
      <c r="B2" s="145"/>
      <c r="C2" s="145"/>
      <c r="D2" s="145"/>
      <c r="E2" s="145"/>
      <c r="F2" s="145"/>
      <c r="G2" s="145"/>
      <c r="H2" s="145"/>
      <c r="I2" s="145"/>
      <c r="J2" s="145"/>
      <c r="K2" s="145"/>
      <c r="L2" s="145"/>
      <c r="M2" s="145"/>
      <c r="N2" s="145"/>
    </row>
    <row r="3" spans="1:14" ht="14.4" customHeight="1" x14ac:dyDescent="0.2">
      <c r="A3" s="186"/>
      <c r="B3" s="145"/>
      <c r="C3" s="145"/>
      <c r="D3" s="145"/>
      <c r="E3" s="145"/>
      <c r="F3" s="145"/>
      <c r="G3" s="145"/>
      <c r="H3" s="145"/>
      <c r="I3" s="145"/>
      <c r="J3" s="145"/>
      <c r="K3" s="145"/>
      <c r="L3" s="145"/>
      <c r="M3" s="145"/>
      <c r="N3" s="145"/>
    </row>
    <row r="4" spans="1:14" ht="14.4" customHeight="1" x14ac:dyDescent="0.2">
      <c r="A4" s="186"/>
      <c r="B4" s="145"/>
      <c r="C4" s="145"/>
      <c r="D4" s="145"/>
      <c r="E4" s="145"/>
      <c r="F4" s="145"/>
      <c r="G4" s="145"/>
      <c r="H4" s="145"/>
      <c r="I4" s="145"/>
      <c r="J4" s="145"/>
      <c r="K4" s="145"/>
      <c r="L4" s="145"/>
      <c r="M4" s="145"/>
      <c r="N4" s="145"/>
    </row>
    <row r="5" spans="1:14" ht="14.4" customHeight="1" x14ac:dyDescent="0.2">
      <c r="A5" s="186"/>
      <c r="B5" s="145"/>
      <c r="C5" s="145"/>
      <c r="D5" s="145"/>
      <c r="E5" s="145"/>
      <c r="F5" s="145"/>
      <c r="G5" s="145"/>
      <c r="H5" s="145"/>
      <c r="I5" s="145"/>
      <c r="J5" s="145"/>
      <c r="K5" s="145"/>
      <c r="L5" s="145"/>
      <c r="M5" s="145"/>
      <c r="N5" s="145"/>
    </row>
    <row r="6" spans="1:14" ht="14.4" customHeight="1" x14ac:dyDescent="0.2">
      <c r="A6" s="186"/>
      <c r="B6" s="145"/>
      <c r="C6" s="145"/>
      <c r="D6" s="145"/>
      <c r="E6" s="145"/>
      <c r="F6" s="145"/>
      <c r="G6" s="145"/>
      <c r="H6" s="145"/>
      <c r="I6" s="145"/>
      <c r="J6" s="145"/>
      <c r="K6" s="145"/>
      <c r="L6" s="145"/>
      <c r="M6" s="145"/>
      <c r="N6" s="145"/>
    </row>
    <row r="7" spans="1:14" ht="14.4" customHeight="1" x14ac:dyDescent="0.2">
      <c r="A7" s="186"/>
      <c r="B7" s="145"/>
      <c r="C7" s="145"/>
      <c r="D7" s="145"/>
      <c r="E7" s="145"/>
      <c r="F7" s="145"/>
      <c r="G7" s="145"/>
      <c r="H7" s="145"/>
      <c r="I7" s="145"/>
      <c r="J7" s="145"/>
      <c r="K7" s="145"/>
      <c r="L7" s="145"/>
      <c r="M7" s="145"/>
      <c r="N7" s="145"/>
    </row>
    <row r="8" spans="1:14" ht="14.4" customHeight="1" x14ac:dyDescent="0.2">
      <c r="A8" s="186"/>
      <c r="B8" s="145"/>
      <c r="C8" s="145"/>
      <c r="D8" s="145"/>
      <c r="E8" s="145"/>
      <c r="F8" s="145"/>
      <c r="G8" s="145"/>
      <c r="H8" s="145"/>
      <c r="I8" s="145"/>
      <c r="J8" s="145"/>
      <c r="K8" s="145"/>
      <c r="L8" s="145"/>
      <c r="M8" s="145"/>
      <c r="N8" s="145"/>
    </row>
    <row r="9" spans="1:14" ht="14.4" customHeight="1" x14ac:dyDescent="0.2">
      <c r="A9" s="186"/>
      <c r="B9" s="145"/>
      <c r="C9" s="145"/>
      <c r="D9" s="145"/>
      <c r="E9" s="145"/>
      <c r="F9" s="145"/>
      <c r="G9" s="145"/>
      <c r="H9" s="145"/>
      <c r="I9" s="145"/>
      <c r="J9" s="145"/>
      <c r="K9" s="145"/>
      <c r="L9" s="145"/>
      <c r="M9" s="145"/>
      <c r="N9" s="145"/>
    </row>
    <row r="10" spans="1:14" ht="14.4" customHeight="1" x14ac:dyDescent="0.2">
      <c r="A10" s="186"/>
      <c r="B10" s="145"/>
      <c r="C10" s="145"/>
      <c r="D10" s="145"/>
      <c r="E10" s="145"/>
      <c r="F10" s="145"/>
      <c r="G10" s="145"/>
      <c r="H10" s="145"/>
      <c r="I10" s="145"/>
      <c r="J10" s="145"/>
      <c r="K10" s="145"/>
      <c r="L10" s="145"/>
      <c r="M10" s="145"/>
      <c r="N10" s="145"/>
    </row>
    <row r="11" spans="1:14" ht="14.4" customHeight="1" x14ac:dyDescent="0.2">
      <c r="A11" s="186"/>
      <c r="B11" s="145"/>
      <c r="C11" s="145"/>
      <c r="D11" s="145"/>
      <c r="E11" s="145"/>
      <c r="F11" s="145"/>
      <c r="G11" s="145"/>
      <c r="H11" s="145"/>
      <c r="I11" s="145"/>
      <c r="J11" s="145"/>
      <c r="K11" s="145"/>
      <c r="L11" s="145"/>
      <c r="M11" s="145"/>
      <c r="N11" s="145"/>
    </row>
    <row r="12" spans="1:14" ht="14.4" customHeight="1" x14ac:dyDescent="0.2">
      <c r="A12" s="186"/>
      <c r="B12" s="145"/>
      <c r="C12" s="145"/>
      <c r="D12" s="145"/>
      <c r="E12" s="145"/>
      <c r="F12" s="145"/>
      <c r="G12" s="145"/>
      <c r="H12" s="145"/>
      <c r="I12" s="145"/>
      <c r="J12" s="145"/>
      <c r="K12" s="145"/>
      <c r="L12" s="145"/>
      <c r="M12" s="145"/>
      <c r="N12" s="145"/>
    </row>
    <row r="13" spans="1:14" ht="14.4" customHeight="1" x14ac:dyDescent="0.2">
      <c r="A13" s="186"/>
      <c r="B13" s="145"/>
      <c r="C13" s="145"/>
      <c r="D13" s="145"/>
      <c r="E13" s="145"/>
      <c r="F13" s="145"/>
      <c r="G13" s="145"/>
      <c r="H13" s="145"/>
      <c r="I13" s="145"/>
      <c r="J13" s="145"/>
      <c r="K13" s="145"/>
      <c r="L13" s="145"/>
      <c r="M13" s="145"/>
      <c r="N13" s="145"/>
    </row>
    <row r="14" spans="1:14" ht="14.4" customHeight="1" x14ac:dyDescent="0.2">
      <c r="A14" s="186"/>
      <c r="B14" s="145"/>
      <c r="C14" s="145"/>
      <c r="D14" s="145"/>
      <c r="E14" s="145"/>
      <c r="F14" s="145"/>
      <c r="G14" s="145"/>
      <c r="H14" s="145"/>
      <c r="I14" s="145"/>
      <c r="J14" s="145"/>
      <c r="K14" s="145"/>
      <c r="L14" s="145"/>
      <c r="M14" s="145"/>
      <c r="N14" s="145"/>
    </row>
    <row r="15" spans="1:14" ht="14.4" customHeight="1" x14ac:dyDescent="0.2">
      <c r="A15" s="186"/>
      <c r="B15" s="145"/>
      <c r="C15" s="145"/>
      <c r="D15" s="145"/>
      <c r="E15" s="145"/>
      <c r="F15" s="145"/>
      <c r="G15" s="145"/>
      <c r="H15" s="145"/>
      <c r="I15" s="145"/>
      <c r="J15" s="145"/>
      <c r="K15" s="145"/>
      <c r="L15" s="145"/>
      <c r="M15" s="145"/>
      <c r="N15" s="145"/>
    </row>
    <row r="16" spans="1:14" ht="14.4" customHeight="1" x14ac:dyDescent="0.2">
      <c r="A16" s="186"/>
      <c r="B16" s="145"/>
      <c r="C16" s="145"/>
      <c r="D16" s="145"/>
      <c r="E16" s="145"/>
      <c r="F16" s="145"/>
      <c r="G16" s="145"/>
      <c r="H16" s="145"/>
      <c r="I16" s="145"/>
      <c r="J16" s="145"/>
      <c r="K16" s="145"/>
      <c r="L16" s="145"/>
      <c r="M16" s="145"/>
      <c r="N16" s="145"/>
    </row>
    <row r="17" spans="1:14" ht="14.4" customHeight="1" x14ac:dyDescent="0.2">
      <c r="A17" s="186"/>
      <c r="B17" s="145"/>
      <c r="C17" s="145"/>
      <c r="D17" s="145"/>
      <c r="E17" s="145"/>
      <c r="F17" s="145"/>
      <c r="G17" s="145"/>
      <c r="H17" s="145"/>
      <c r="I17" s="145"/>
      <c r="J17" s="145"/>
      <c r="K17" s="145"/>
      <c r="L17" s="145"/>
      <c r="M17" s="145"/>
      <c r="N17" s="145"/>
    </row>
    <row r="18" spans="1:14" ht="14.4" customHeight="1" x14ac:dyDescent="0.2">
      <c r="A18" s="186"/>
      <c r="B18" s="145"/>
      <c r="C18" s="145"/>
      <c r="D18" s="145"/>
      <c r="E18" s="145"/>
      <c r="F18" s="145"/>
      <c r="G18" s="145"/>
      <c r="H18" s="145"/>
      <c r="I18" s="145"/>
      <c r="J18" s="145"/>
      <c r="K18" s="145"/>
      <c r="L18" s="145"/>
      <c r="M18" s="145"/>
      <c r="N18" s="145"/>
    </row>
    <row r="19" spans="1:14" ht="14.4" customHeight="1" x14ac:dyDescent="0.2">
      <c r="A19" s="186"/>
      <c r="B19" s="145"/>
      <c r="C19" s="145"/>
      <c r="D19" s="145"/>
      <c r="E19" s="145"/>
      <c r="F19" s="145"/>
      <c r="G19" s="145"/>
      <c r="H19" s="145"/>
      <c r="I19" s="145"/>
      <c r="J19" s="145"/>
      <c r="K19" s="145"/>
      <c r="L19" s="145"/>
      <c r="M19" s="145"/>
      <c r="N19" s="145"/>
    </row>
    <row r="20" spans="1:14" ht="14.4" customHeight="1" x14ac:dyDescent="0.2">
      <c r="A20" s="186"/>
      <c r="B20" s="145"/>
      <c r="C20" s="145"/>
      <c r="D20" s="145"/>
      <c r="E20" s="145"/>
      <c r="F20" s="145"/>
      <c r="G20" s="145"/>
      <c r="H20" s="145"/>
      <c r="I20" s="145"/>
      <c r="J20" s="145"/>
      <c r="K20" s="145"/>
      <c r="L20" s="145"/>
      <c r="M20" s="145"/>
      <c r="N20" s="145"/>
    </row>
    <row r="21" spans="1:14" ht="14.4" customHeight="1" x14ac:dyDescent="0.2">
      <c r="A21" s="186"/>
      <c r="B21" s="145"/>
      <c r="C21" s="145"/>
      <c r="D21" s="145"/>
      <c r="E21" s="145"/>
      <c r="F21" s="145"/>
      <c r="G21" s="145"/>
      <c r="H21" s="145"/>
      <c r="I21" s="145"/>
      <c r="J21" s="145"/>
      <c r="K21" s="145"/>
      <c r="L21" s="145"/>
      <c r="M21" s="145"/>
      <c r="N21" s="145"/>
    </row>
    <row r="22" spans="1:14" ht="13.2" x14ac:dyDescent="0.2">
      <c r="A22" s="186" t="s">
        <v>91</v>
      </c>
      <c r="B22" s="145"/>
      <c r="C22" s="145"/>
      <c r="D22" s="145"/>
      <c r="E22" s="145"/>
      <c r="F22" s="145"/>
      <c r="G22" s="145"/>
      <c r="H22" s="145"/>
      <c r="I22" s="145"/>
      <c r="J22" s="145"/>
      <c r="K22" s="145"/>
      <c r="L22" s="145"/>
      <c r="M22" s="145"/>
      <c r="N22" s="145"/>
    </row>
    <row r="23" spans="1:14" ht="13.2" x14ac:dyDescent="0.2">
      <c r="A23" s="186"/>
      <c r="B23" s="145"/>
      <c r="C23" s="145"/>
      <c r="D23" s="145"/>
      <c r="E23" s="145"/>
      <c r="F23" s="145"/>
      <c r="G23" s="145"/>
      <c r="H23" s="145"/>
      <c r="I23" s="145"/>
      <c r="J23" s="145"/>
      <c r="K23" s="145"/>
      <c r="L23" s="145"/>
      <c r="M23" s="145"/>
      <c r="N23" s="145"/>
    </row>
    <row r="24" spans="1:14" ht="13.2" x14ac:dyDescent="0.2">
      <c r="A24" s="186"/>
      <c r="B24" s="145"/>
      <c r="C24" s="145"/>
      <c r="D24" s="145"/>
      <c r="E24" s="145"/>
      <c r="F24" s="145"/>
      <c r="G24" s="145"/>
      <c r="H24" s="145"/>
      <c r="I24" s="145"/>
      <c r="J24" s="145"/>
      <c r="K24" s="145"/>
      <c r="L24" s="145"/>
      <c r="M24" s="145"/>
      <c r="N24" s="145"/>
    </row>
    <row r="25" spans="1:14" ht="13.2" x14ac:dyDescent="0.2">
      <c r="A25" s="186"/>
      <c r="B25" s="145"/>
      <c r="C25" s="145"/>
      <c r="D25" s="145"/>
      <c r="E25" s="145"/>
      <c r="F25" s="145"/>
      <c r="G25" s="145"/>
      <c r="H25" s="145"/>
      <c r="I25" s="145"/>
      <c r="J25" s="145"/>
      <c r="K25" s="145"/>
      <c r="L25" s="145"/>
      <c r="M25" s="145"/>
      <c r="N25" s="145"/>
    </row>
    <row r="26" spans="1:14" ht="13.2" x14ac:dyDescent="0.2">
      <c r="A26" s="186"/>
      <c r="B26" s="145"/>
      <c r="C26" s="145"/>
      <c r="D26" s="145"/>
      <c r="E26" s="145"/>
      <c r="F26" s="145"/>
      <c r="G26" s="145"/>
      <c r="H26" s="145"/>
      <c r="I26" s="145"/>
      <c r="J26" s="145"/>
      <c r="K26" s="145"/>
      <c r="L26" s="145"/>
      <c r="M26" s="145"/>
      <c r="N26" s="145"/>
    </row>
    <row r="27" spans="1:14" ht="13.2" x14ac:dyDescent="0.2">
      <c r="A27" s="186"/>
      <c r="B27" s="145"/>
      <c r="C27" s="145"/>
      <c r="D27" s="145"/>
      <c r="E27" s="145"/>
      <c r="F27" s="145"/>
      <c r="G27" s="145"/>
      <c r="H27" s="145"/>
      <c r="I27" s="145"/>
      <c r="J27" s="145"/>
      <c r="K27" s="145"/>
      <c r="L27" s="145"/>
      <c r="M27" s="145"/>
      <c r="N27" s="145"/>
    </row>
    <row r="28" spans="1:14" ht="13.2" x14ac:dyDescent="0.2">
      <c r="A28" s="186"/>
      <c r="B28" s="145"/>
      <c r="C28" s="145"/>
      <c r="D28" s="145"/>
      <c r="E28" s="145"/>
      <c r="F28" s="145"/>
      <c r="G28" s="145"/>
      <c r="H28" s="145"/>
      <c r="I28" s="145"/>
      <c r="J28" s="145"/>
      <c r="K28" s="145"/>
      <c r="L28" s="145"/>
      <c r="M28" s="145"/>
      <c r="N28" s="145"/>
    </row>
    <row r="29" spans="1:14" ht="13.2" x14ac:dyDescent="0.2">
      <c r="A29" s="186"/>
      <c r="B29" s="145"/>
      <c r="C29" s="145"/>
      <c r="D29" s="145"/>
      <c r="E29" s="145"/>
      <c r="F29" s="145"/>
      <c r="G29" s="145"/>
      <c r="H29" s="145"/>
      <c r="I29" s="145"/>
      <c r="J29" s="145"/>
      <c r="K29" s="145"/>
      <c r="L29" s="145"/>
      <c r="M29" s="145"/>
      <c r="N29" s="145"/>
    </row>
    <row r="30" spans="1:14" ht="13.2" x14ac:dyDescent="0.2">
      <c r="A30" s="186"/>
      <c r="B30" s="145"/>
      <c r="C30" s="145"/>
      <c r="D30" s="145"/>
      <c r="E30" s="145"/>
      <c r="F30" s="145"/>
      <c r="G30" s="145"/>
      <c r="H30" s="145"/>
      <c r="I30" s="145"/>
      <c r="J30" s="145"/>
      <c r="K30" s="145"/>
      <c r="L30" s="145"/>
      <c r="M30" s="145"/>
      <c r="N30" s="145"/>
    </row>
    <row r="31" spans="1:14" ht="13.2" x14ac:dyDescent="0.2">
      <c r="A31" s="186"/>
      <c r="B31" s="145"/>
      <c r="C31" s="145"/>
      <c r="D31" s="145"/>
      <c r="E31" s="145"/>
      <c r="F31" s="145"/>
      <c r="G31" s="145"/>
      <c r="H31" s="145"/>
      <c r="I31" s="145"/>
      <c r="J31" s="145"/>
      <c r="K31" s="145"/>
      <c r="L31" s="145"/>
      <c r="M31" s="145"/>
      <c r="N31" s="145"/>
    </row>
    <row r="32" spans="1:14" ht="13.2" x14ac:dyDescent="0.2">
      <c r="A32" s="186"/>
      <c r="B32" s="145"/>
      <c r="C32" s="145"/>
      <c r="D32" s="145"/>
      <c r="E32" s="145"/>
      <c r="F32" s="145"/>
      <c r="G32" s="145"/>
      <c r="H32" s="145"/>
      <c r="I32" s="145"/>
      <c r="J32" s="145"/>
      <c r="K32" s="145"/>
      <c r="L32" s="145"/>
      <c r="M32" s="145"/>
      <c r="N32" s="145"/>
    </row>
    <row r="33" spans="1:14" ht="13.2" x14ac:dyDescent="0.2">
      <c r="A33" s="186"/>
      <c r="B33" s="145"/>
      <c r="C33" s="145"/>
      <c r="D33" s="145"/>
      <c r="E33" s="145"/>
      <c r="F33" s="145"/>
      <c r="G33" s="145"/>
      <c r="H33" s="145"/>
      <c r="I33" s="145"/>
      <c r="J33" s="145"/>
      <c r="K33" s="145"/>
      <c r="L33" s="145"/>
      <c r="M33" s="145"/>
      <c r="N33" s="145"/>
    </row>
    <row r="34" spans="1:14" ht="13.2" x14ac:dyDescent="0.2">
      <c r="A34" s="186"/>
      <c r="B34" s="145"/>
      <c r="C34" s="145"/>
      <c r="D34" s="145"/>
      <c r="E34" s="145"/>
      <c r="F34" s="145"/>
      <c r="G34" s="145"/>
      <c r="H34" s="145"/>
      <c r="I34" s="145"/>
      <c r="J34" s="145"/>
      <c r="K34" s="145"/>
      <c r="L34" s="145"/>
      <c r="M34" s="145"/>
      <c r="N34" s="145"/>
    </row>
    <row r="35" spans="1:14" ht="13.2" x14ac:dyDescent="0.2">
      <c r="A35" s="186"/>
      <c r="B35" s="145"/>
      <c r="C35" s="145"/>
      <c r="D35" s="145"/>
      <c r="E35" s="145"/>
      <c r="F35" s="145"/>
      <c r="G35" s="145"/>
      <c r="H35" s="145"/>
      <c r="I35" s="145"/>
      <c r="J35" s="145"/>
      <c r="K35" s="145"/>
      <c r="L35" s="145"/>
      <c r="M35" s="145"/>
      <c r="N35" s="145"/>
    </row>
    <row r="36" spans="1:14" ht="13.2" x14ac:dyDescent="0.2">
      <c r="A36" s="186"/>
      <c r="B36" s="145"/>
      <c r="C36" s="145"/>
      <c r="D36" s="145"/>
      <c r="E36" s="145"/>
      <c r="F36" s="145"/>
      <c r="G36" s="145"/>
      <c r="H36" s="145"/>
      <c r="I36" s="145"/>
      <c r="J36" s="145"/>
      <c r="K36" s="145"/>
      <c r="L36" s="145"/>
      <c r="M36" s="145"/>
      <c r="N36" s="145"/>
    </row>
    <row r="37" spans="1:14" ht="13.2" x14ac:dyDescent="0.2">
      <c r="A37" s="186"/>
      <c r="B37" s="145"/>
      <c r="C37" s="145"/>
      <c r="D37" s="145"/>
      <c r="E37" s="145"/>
      <c r="F37" s="145"/>
      <c r="G37" s="145"/>
      <c r="H37" s="145"/>
      <c r="I37" s="145"/>
      <c r="J37" s="145"/>
      <c r="K37" s="145"/>
      <c r="L37" s="145"/>
      <c r="M37" s="145"/>
      <c r="N37" s="145"/>
    </row>
    <row r="38" spans="1:14" ht="13.2" x14ac:dyDescent="0.2">
      <c r="A38" s="186"/>
      <c r="B38" s="145"/>
      <c r="C38" s="145"/>
      <c r="D38" s="145"/>
      <c r="E38" s="145"/>
      <c r="F38" s="145"/>
      <c r="G38" s="145"/>
      <c r="H38" s="145"/>
      <c r="I38" s="145"/>
      <c r="J38" s="145"/>
      <c r="K38" s="145"/>
      <c r="L38" s="145"/>
      <c r="M38" s="145"/>
      <c r="N38" s="145"/>
    </row>
    <row r="39" spans="1:14" ht="13.2" x14ac:dyDescent="0.2">
      <c r="A39" s="186"/>
      <c r="B39" s="145"/>
      <c r="C39" s="145"/>
      <c r="D39" s="145"/>
      <c r="E39" s="145"/>
      <c r="F39" s="145"/>
      <c r="G39" s="145"/>
      <c r="H39" s="145"/>
      <c r="I39" s="145"/>
      <c r="J39" s="145"/>
      <c r="K39" s="145"/>
      <c r="L39" s="145"/>
      <c r="M39" s="145"/>
      <c r="N39" s="145"/>
    </row>
    <row r="40" spans="1:14" ht="13.2" x14ac:dyDescent="0.2">
      <c r="A40" s="186"/>
      <c r="B40" s="145"/>
      <c r="C40" s="145"/>
      <c r="D40" s="145"/>
      <c r="E40" s="145"/>
      <c r="F40" s="145"/>
      <c r="G40" s="145"/>
      <c r="H40" s="145"/>
      <c r="I40" s="145"/>
      <c r="J40" s="145"/>
      <c r="K40" s="145"/>
      <c r="L40" s="145"/>
      <c r="M40" s="145"/>
      <c r="N40" s="145"/>
    </row>
    <row r="41" spans="1:14" ht="13.2" x14ac:dyDescent="0.2">
      <c r="A41" s="186"/>
      <c r="B41" s="145"/>
      <c r="C41" s="145"/>
      <c r="D41" s="145"/>
      <c r="E41" s="145"/>
      <c r="F41" s="145"/>
      <c r="G41" s="145"/>
      <c r="H41" s="145"/>
      <c r="I41" s="145"/>
      <c r="J41" s="145"/>
      <c r="K41" s="145"/>
      <c r="L41" s="145"/>
      <c r="M41" s="145"/>
      <c r="N41" s="145"/>
    </row>
    <row r="42" spans="1:14" ht="29.4" customHeight="1" x14ac:dyDescent="0.2">
      <c r="A42" s="186"/>
      <c r="B42" s="145"/>
      <c r="C42" s="145"/>
      <c r="D42" s="145"/>
      <c r="E42" s="145"/>
      <c r="F42" s="145"/>
      <c r="G42" s="145"/>
      <c r="H42" s="145"/>
      <c r="I42" s="145"/>
      <c r="J42" s="145"/>
      <c r="K42" s="145"/>
      <c r="L42" s="145"/>
      <c r="M42" s="145"/>
      <c r="N42" s="145"/>
    </row>
    <row r="43" spans="1:14" ht="13.2" x14ac:dyDescent="0.2">
      <c r="A43" s="186" t="s">
        <v>92</v>
      </c>
      <c r="B43" s="145"/>
      <c r="C43" s="145"/>
      <c r="D43" s="145"/>
      <c r="E43" s="145"/>
      <c r="F43" s="145"/>
      <c r="G43" s="145"/>
      <c r="H43" s="145"/>
      <c r="I43" s="145"/>
      <c r="J43" s="145"/>
      <c r="K43" s="145"/>
      <c r="L43" s="145"/>
      <c r="M43" s="145"/>
      <c r="N43" s="145"/>
    </row>
    <row r="44" spans="1:14" ht="13.2" x14ac:dyDescent="0.2">
      <c r="A44" s="186"/>
      <c r="B44" s="145"/>
      <c r="C44" s="145"/>
      <c r="D44" s="145"/>
      <c r="E44" s="145"/>
      <c r="F44" s="145"/>
      <c r="G44" s="145"/>
      <c r="H44" s="145"/>
      <c r="I44" s="145"/>
      <c r="J44" s="145"/>
      <c r="K44" s="145"/>
      <c r="L44" s="145"/>
      <c r="M44" s="145"/>
      <c r="N44" s="145"/>
    </row>
    <row r="45" spans="1:14" ht="13.2" x14ac:dyDescent="0.2">
      <c r="A45" s="186"/>
      <c r="B45" s="145"/>
      <c r="C45" s="145"/>
      <c r="D45" s="145"/>
      <c r="E45" s="145"/>
      <c r="F45" s="145"/>
      <c r="G45" s="145"/>
      <c r="H45" s="145"/>
      <c r="I45" s="145"/>
      <c r="J45" s="145"/>
      <c r="K45" s="145"/>
      <c r="L45" s="145"/>
      <c r="M45" s="145"/>
      <c r="N45" s="145"/>
    </row>
    <row r="46" spans="1:14" ht="13.2" x14ac:dyDescent="0.2">
      <c r="A46" s="186"/>
      <c r="B46" s="145"/>
      <c r="C46" s="145"/>
      <c r="D46" s="145"/>
      <c r="E46" s="145"/>
      <c r="F46" s="145"/>
      <c r="G46" s="145"/>
      <c r="H46" s="145"/>
      <c r="I46" s="145"/>
      <c r="J46" s="145"/>
      <c r="K46" s="145"/>
      <c r="L46" s="145"/>
      <c r="M46" s="145"/>
      <c r="N46" s="145"/>
    </row>
    <row r="47" spans="1:14" ht="13.2" x14ac:dyDescent="0.2">
      <c r="A47" s="186"/>
      <c r="B47" s="145"/>
      <c r="C47" s="145"/>
      <c r="D47" s="145"/>
      <c r="E47" s="145"/>
      <c r="F47" s="145"/>
      <c r="G47" s="145"/>
      <c r="H47" s="145"/>
      <c r="I47" s="145"/>
      <c r="J47" s="145"/>
      <c r="K47" s="145"/>
      <c r="L47" s="145"/>
      <c r="M47" s="145"/>
      <c r="N47" s="145"/>
    </row>
    <row r="48" spans="1:14" ht="13.2" x14ac:dyDescent="0.2">
      <c r="A48" s="186"/>
      <c r="B48" s="145"/>
      <c r="C48" s="145"/>
      <c r="D48" s="145"/>
      <c r="E48" s="145"/>
      <c r="F48" s="145"/>
      <c r="G48" s="145"/>
      <c r="H48" s="145"/>
      <c r="I48" s="145"/>
      <c r="J48" s="145"/>
      <c r="K48" s="145"/>
      <c r="L48" s="145"/>
      <c r="M48" s="145"/>
      <c r="N48" s="145"/>
    </row>
    <row r="49" spans="1:14" ht="13.2" x14ac:dyDescent="0.2">
      <c r="A49" s="186"/>
      <c r="B49" s="145"/>
      <c r="C49" s="145"/>
      <c r="D49" s="145"/>
      <c r="E49" s="145"/>
      <c r="F49" s="145"/>
      <c r="G49" s="145"/>
      <c r="H49" s="145"/>
      <c r="I49" s="145"/>
      <c r="J49" s="145"/>
      <c r="K49" s="145"/>
      <c r="L49" s="145"/>
      <c r="M49" s="145"/>
      <c r="N49" s="145"/>
    </row>
    <row r="50" spans="1:14" ht="13.2" x14ac:dyDescent="0.2">
      <c r="A50" s="186"/>
      <c r="B50" s="145"/>
      <c r="C50" s="145"/>
      <c r="D50" s="145"/>
      <c r="E50" s="145"/>
      <c r="F50" s="145"/>
      <c r="G50" s="145"/>
      <c r="H50" s="145"/>
      <c r="I50" s="145"/>
      <c r="J50" s="145"/>
      <c r="K50" s="145"/>
      <c r="L50" s="145"/>
      <c r="M50" s="145"/>
      <c r="N50" s="145"/>
    </row>
    <row r="51" spans="1:14" ht="13.2" x14ac:dyDescent="0.2">
      <c r="A51" s="186"/>
      <c r="B51" s="145"/>
      <c r="C51" s="145"/>
      <c r="D51" s="145"/>
      <c r="E51" s="145"/>
      <c r="F51" s="145"/>
      <c r="G51" s="145"/>
      <c r="H51" s="145"/>
      <c r="I51" s="145"/>
      <c r="J51" s="145"/>
      <c r="K51" s="145"/>
      <c r="L51" s="145"/>
      <c r="M51" s="145"/>
      <c r="N51" s="145"/>
    </row>
    <row r="52" spans="1:14" ht="13.2" x14ac:dyDescent="0.2">
      <c r="A52" s="186"/>
      <c r="B52" s="145"/>
      <c r="C52" s="145"/>
      <c r="D52" s="145"/>
      <c r="E52" s="145"/>
      <c r="F52" s="145"/>
      <c r="G52" s="145"/>
      <c r="H52" s="145"/>
      <c r="I52" s="145"/>
      <c r="J52" s="145"/>
      <c r="K52" s="145"/>
      <c r="L52" s="145"/>
      <c r="M52" s="145"/>
      <c r="N52" s="145"/>
    </row>
    <row r="53" spans="1:14" ht="13.2" x14ac:dyDescent="0.2">
      <c r="A53" s="186"/>
      <c r="B53" s="145"/>
      <c r="C53" s="145"/>
      <c r="D53" s="145"/>
      <c r="E53" s="145"/>
      <c r="F53" s="145"/>
      <c r="G53" s="145"/>
      <c r="H53" s="145"/>
      <c r="I53" s="145"/>
      <c r="J53" s="145"/>
      <c r="K53" s="145"/>
      <c r="L53" s="145"/>
      <c r="M53" s="145"/>
      <c r="N53" s="145"/>
    </row>
    <row r="54" spans="1:14" ht="13.2" x14ac:dyDescent="0.2">
      <c r="A54" s="186"/>
      <c r="B54" s="145"/>
      <c r="C54" s="145"/>
      <c r="D54" s="145"/>
      <c r="E54" s="145"/>
      <c r="F54" s="145"/>
      <c r="G54" s="145"/>
      <c r="H54" s="145"/>
      <c r="I54" s="145"/>
      <c r="J54" s="145"/>
      <c r="K54" s="145"/>
      <c r="L54" s="145"/>
      <c r="M54" s="145"/>
      <c r="N54" s="145"/>
    </row>
    <row r="55" spans="1:14" ht="13.2" x14ac:dyDescent="0.2">
      <c r="A55" s="186"/>
      <c r="B55" s="145"/>
      <c r="C55" s="145"/>
      <c r="D55" s="145"/>
      <c r="E55" s="145"/>
      <c r="F55" s="145"/>
      <c r="G55" s="145"/>
      <c r="H55" s="145"/>
      <c r="I55" s="145"/>
      <c r="J55" s="145"/>
      <c r="K55" s="145"/>
      <c r="L55" s="145"/>
      <c r="M55" s="145"/>
      <c r="N55" s="145"/>
    </row>
    <row r="56" spans="1:14" ht="13.2" x14ac:dyDescent="0.2">
      <c r="A56" s="186"/>
      <c r="B56" s="145"/>
      <c r="C56" s="145"/>
      <c r="D56" s="145"/>
      <c r="E56" s="145"/>
      <c r="F56" s="145"/>
      <c r="G56" s="145"/>
      <c r="H56" s="145"/>
      <c r="I56" s="145"/>
      <c r="J56" s="145"/>
      <c r="K56" s="145"/>
      <c r="L56" s="145"/>
      <c r="M56" s="145"/>
      <c r="N56" s="145"/>
    </row>
    <row r="57" spans="1:14" ht="13.2" x14ac:dyDescent="0.2">
      <c r="A57" s="186"/>
      <c r="B57" s="145"/>
      <c r="C57" s="145"/>
      <c r="D57" s="145"/>
      <c r="E57" s="145"/>
      <c r="F57" s="145"/>
      <c r="G57" s="145"/>
      <c r="H57" s="145"/>
      <c r="I57" s="145"/>
      <c r="J57" s="145"/>
      <c r="K57" s="145"/>
      <c r="L57" s="145"/>
      <c r="M57" s="145"/>
      <c r="N57" s="145"/>
    </row>
    <row r="58" spans="1:14" ht="13.2" x14ac:dyDescent="0.2">
      <c r="A58" s="186"/>
      <c r="B58" s="145"/>
      <c r="C58" s="145"/>
      <c r="D58" s="145"/>
      <c r="E58" s="145"/>
      <c r="F58" s="145"/>
      <c r="G58" s="145"/>
      <c r="H58" s="145"/>
      <c r="I58" s="145"/>
      <c r="J58" s="145"/>
      <c r="K58" s="145"/>
      <c r="L58" s="145"/>
      <c r="M58" s="145"/>
      <c r="N58" s="145"/>
    </row>
    <row r="59" spans="1:14" ht="13.2" x14ac:dyDescent="0.2">
      <c r="A59" s="186"/>
      <c r="B59" s="145"/>
      <c r="C59" s="145"/>
      <c r="D59" s="145"/>
      <c r="E59" s="145"/>
      <c r="F59" s="145"/>
      <c r="G59" s="145"/>
      <c r="H59" s="145"/>
      <c r="I59" s="145"/>
      <c r="J59" s="145"/>
      <c r="K59" s="145"/>
      <c r="L59" s="145"/>
      <c r="M59" s="145"/>
      <c r="N59" s="145"/>
    </row>
    <row r="60" spans="1:14" ht="13.2" x14ac:dyDescent="0.2">
      <c r="A60" s="186"/>
      <c r="B60" s="145"/>
      <c r="C60" s="145"/>
      <c r="D60" s="145"/>
      <c r="E60" s="145"/>
      <c r="F60" s="145"/>
      <c r="G60" s="145"/>
      <c r="H60" s="145"/>
      <c r="I60" s="145"/>
      <c r="J60" s="145"/>
      <c r="K60" s="145"/>
      <c r="L60" s="145"/>
      <c r="M60" s="145"/>
      <c r="N60" s="145"/>
    </row>
    <row r="61" spans="1:14" ht="13.2" x14ac:dyDescent="0.2">
      <c r="A61" s="186"/>
      <c r="B61" s="145"/>
      <c r="C61" s="145"/>
      <c r="D61" s="145"/>
      <c r="E61" s="145"/>
      <c r="F61" s="145"/>
      <c r="G61" s="145"/>
      <c r="H61" s="145"/>
      <c r="I61" s="145"/>
      <c r="J61" s="145"/>
      <c r="K61" s="145"/>
      <c r="L61" s="145"/>
      <c r="M61" s="145"/>
      <c r="N61" s="145"/>
    </row>
    <row r="62" spans="1:14" ht="13.2" x14ac:dyDescent="0.2">
      <c r="A62" s="186"/>
      <c r="B62" s="145"/>
      <c r="C62" s="145"/>
      <c r="D62" s="145"/>
      <c r="E62" s="145"/>
      <c r="F62" s="145"/>
      <c r="G62" s="145"/>
      <c r="H62" s="145"/>
      <c r="I62" s="145"/>
      <c r="J62" s="145"/>
      <c r="K62" s="145"/>
      <c r="L62" s="145"/>
      <c r="M62" s="145"/>
      <c r="N62" s="145"/>
    </row>
    <row r="63" spans="1:14" ht="33" customHeight="1" x14ac:dyDescent="0.2">
      <c r="A63" s="186"/>
      <c r="B63" s="145"/>
      <c r="C63" s="145"/>
      <c r="D63" s="145"/>
      <c r="E63" s="145"/>
      <c r="F63" s="145"/>
      <c r="G63" s="145"/>
      <c r="H63" s="145"/>
      <c r="I63" s="145"/>
      <c r="J63" s="145"/>
      <c r="K63" s="145"/>
      <c r="L63" s="145"/>
      <c r="M63" s="145"/>
      <c r="N63" s="145"/>
    </row>
    <row r="64" spans="1:14" ht="13.2" x14ac:dyDescent="0.2">
      <c r="A64" s="186" t="s">
        <v>94</v>
      </c>
      <c r="B64" s="145"/>
      <c r="C64" s="145"/>
      <c r="D64" s="145"/>
      <c r="E64" s="145"/>
      <c r="F64" s="145"/>
      <c r="G64" s="145"/>
      <c r="H64" s="145"/>
      <c r="I64" s="145"/>
      <c r="J64" s="145"/>
      <c r="K64" s="145"/>
      <c r="L64" s="145"/>
      <c r="M64" s="145"/>
      <c r="N64" s="145"/>
    </row>
    <row r="65" spans="1:14" ht="13.2" x14ac:dyDescent="0.2">
      <c r="A65" s="186"/>
      <c r="B65" s="145"/>
      <c r="C65" s="145"/>
      <c r="D65" s="145"/>
      <c r="E65" s="145"/>
      <c r="F65" s="145"/>
      <c r="G65" s="145"/>
      <c r="H65" s="145"/>
      <c r="I65" s="145"/>
      <c r="J65" s="145"/>
      <c r="K65" s="145"/>
      <c r="L65" s="145"/>
      <c r="M65" s="145"/>
      <c r="N65" s="145"/>
    </row>
    <row r="66" spans="1:14" ht="13.2" x14ac:dyDescent="0.2">
      <c r="A66" s="186"/>
      <c r="B66" s="145"/>
      <c r="C66" s="145"/>
      <c r="D66" s="145"/>
      <c r="E66" s="145"/>
      <c r="F66" s="145"/>
      <c r="G66" s="145"/>
      <c r="H66" s="145"/>
      <c r="I66" s="145"/>
      <c r="J66" s="145"/>
      <c r="K66" s="145"/>
      <c r="L66" s="145"/>
      <c r="M66" s="145"/>
      <c r="N66" s="145"/>
    </row>
    <row r="67" spans="1:14" ht="13.2" x14ac:dyDescent="0.2">
      <c r="A67" s="186"/>
      <c r="B67" s="145"/>
      <c r="C67" s="145"/>
      <c r="D67" s="145"/>
      <c r="E67" s="145"/>
      <c r="F67" s="145"/>
      <c r="G67" s="145"/>
      <c r="H67" s="145"/>
      <c r="I67" s="145"/>
      <c r="J67" s="145"/>
      <c r="K67" s="145"/>
      <c r="L67" s="145"/>
      <c r="M67" s="145"/>
      <c r="N67" s="145"/>
    </row>
    <row r="68" spans="1:14" ht="13.2" x14ac:dyDescent="0.2">
      <c r="A68" s="186"/>
      <c r="B68" s="145"/>
      <c r="C68" s="145"/>
      <c r="D68" s="145"/>
      <c r="E68" s="145"/>
      <c r="F68" s="145"/>
      <c r="G68" s="145"/>
      <c r="H68" s="145"/>
      <c r="I68" s="145"/>
      <c r="J68" s="145"/>
      <c r="K68" s="145"/>
      <c r="L68" s="145"/>
      <c r="M68" s="145"/>
      <c r="N68" s="145"/>
    </row>
    <row r="69" spans="1:14" ht="13.2" x14ac:dyDescent="0.2">
      <c r="A69" s="186"/>
      <c r="B69" s="145"/>
      <c r="C69" s="145"/>
      <c r="D69" s="145"/>
      <c r="E69" s="145"/>
      <c r="F69" s="145"/>
      <c r="G69" s="145"/>
      <c r="H69" s="145"/>
      <c r="I69" s="145"/>
      <c r="J69" s="145"/>
      <c r="K69" s="145"/>
      <c r="L69" s="145"/>
      <c r="M69" s="145"/>
      <c r="N69" s="145"/>
    </row>
    <row r="70" spans="1:14" ht="13.2" x14ac:dyDescent="0.2">
      <c r="A70" s="186"/>
      <c r="B70" s="145"/>
      <c r="C70" s="145"/>
      <c r="D70" s="145"/>
      <c r="E70" s="145"/>
      <c r="F70" s="145"/>
      <c r="G70" s="145"/>
      <c r="H70" s="145"/>
      <c r="I70" s="145"/>
      <c r="J70" s="145"/>
      <c r="K70" s="145"/>
      <c r="L70" s="145"/>
      <c r="M70" s="145"/>
      <c r="N70" s="145"/>
    </row>
    <row r="71" spans="1:14" ht="13.2" x14ac:dyDescent="0.2">
      <c r="A71" s="186"/>
      <c r="B71" s="145"/>
      <c r="C71" s="145"/>
      <c r="D71" s="145"/>
      <c r="E71" s="145"/>
      <c r="F71" s="145"/>
      <c r="G71" s="145"/>
      <c r="H71" s="145"/>
      <c r="I71" s="145"/>
      <c r="J71" s="145"/>
      <c r="K71" s="145"/>
      <c r="L71" s="145"/>
      <c r="M71" s="145"/>
      <c r="N71" s="145"/>
    </row>
    <row r="72" spans="1:14" ht="13.2" x14ac:dyDescent="0.2">
      <c r="A72" s="186"/>
      <c r="B72" s="145"/>
      <c r="C72" s="145"/>
      <c r="D72" s="145"/>
      <c r="E72" s="145"/>
      <c r="F72" s="145"/>
      <c r="G72" s="145"/>
      <c r="H72" s="145"/>
      <c r="I72" s="145"/>
      <c r="J72" s="145"/>
      <c r="K72" s="145"/>
      <c r="L72" s="145"/>
      <c r="M72" s="145"/>
      <c r="N72" s="145"/>
    </row>
    <row r="73" spans="1:14" ht="13.2" x14ac:dyDescent="0.2">
      <c r="A73" s="186"/>
      <c r="B73" s="145"/>
      <c r="C73" s="145"/>
      <c r="D73" s="145"/>
      <c r="E73" s="145"/>
      <c r="F73" s="145"/>
      <c r="G73" s="145"/>
      <c r="H73" s="145"/>
      <c r="I73" s="145"/>
      <c r="J73" s="145"/>
      <c r="K73" s="145"/>
      <c r="L73" s="145"/>
      <c r="M73" s="145"/>
      <c r="N73" s="145"/>
    </row>
    <row r="74" spans="1:14" ht="13.2" x14ac:dyDescent="0.2">
      <c r="A74" s="186"/>
      <c r="B74" s="145"/>
      <c r="C74" s="145"/>
      <c r="D74" s="145"/>
      <c r="E74" s="145"/>
      <c r="F74" s="145"/>
      <c r="G74" s="145"/>
      <c r="H74" s="145"/>
      <c r="I74" s="145"/>
      <c r="J74" s="145"/>
      <c r="K74" s="145"/>
      <c r="L74" s="145"/>
      <c r="M74" s="145"/>
      <c r="N74" s="145"/>
    </row>
    <row r="75" spans="1:14" ht="13.2" x14ac:dyDescent="0.2">
      <c r="A75" s="186"/>
      <c r="B75" s="145"/>
      <c r="C75" s="145"/>
      <c r="D75" s="145"/>
      <c r="E75" s="145"/>
      <c r="F75" s="145"/>
      <c r="G75" s="145"/>
      <c r="H75" s="145"/>
      <c r="I75" s="145"/>
      <c r="J75" s="145"/>
      <c r="K75" s="145"/>
      <c r="L75" s="145"/>
      <c r="M75" s="145"/>
      <c r="N75" s="145"/>
    </row>
    <row r="76" spans="1:14" ht="13.2" x14ac:dyDescent="0.2">
      <c r="A76" s="186"/>
      <c r="B76" s="145"/>
      <c r="C76" s="145"/>
      <c r="D76" s="145"/>
      <c r="E76" s="145"/>
      <c r="F76" s="145"/>
      <c r="G76" s="145"/>
      <c r="H76" s="145"/>
      <c r="I76" s="145"/>
      <c r="J76" s="145"/>
      <c r="K76" s="145"/>
      <c r="L76" s="145"/>
      <c r="M76" s="145"/>
      <c r="N76" s="145"/>
    </row>
    <row r="77" spans="1:14" ht="13.2" x14ac:dyDescent="0.2">
      <c r="A77" s="186"/>
      <c r="B77" s="145"/>
      <c r="C77" s="145"/>
      <c r="D77" s="145"/>
      <c r="E77" s="145"/>
      <c r="F77" s="145"/>
      <c r="G77" s="145"/>
      <c r="H77" s="145"/>
      <c r="I77" s="145"/>
      <c r="J77" s="145"/>
      <c r="K77" s="145"/>
      <c r="L77" s="145"/>
      <c r="M77" s="145"/>
      <c r="N77" s="145"/>
    </row>
    <row r="78" spans="1:14" ht="13.2" x14ac:dyDescent="0.2">
      <c r="A78" s="186"/>
      <c r="B78" s="145"/>
      <c r="C78" s="145"/>
      <c r="D78" s="145"/>
      <c r="E78" s="145"/>
      <c r="F78" s="145"/>
      <c r="G78" s="145"/>
      <c r="H78" s="145"/>
      <c r="I78" s="145"/>
      <c r="J78" s="145"/>
      <c r="K78" s="145"/>
      <c r="L78" s="145"/>
      <c r="M78" s="145"/>
      <c r="N78" s="145"/>
    </row>
    <row r="79" spans="1:14" ht="13.2" x14ac:dyDescent="0.2">
      <c r="A79" s="186"/>
      <c r="B79" s="145"/>
      <c r="C79" s="145"/>
      <c r="D79" s="145"/>
      <c r="E79" s="145"/>
      <c r="F79" s="145"/>
      <c r="G79" s="145"/>
      <c r="H79" s="145"/>
      <c r="I79" s="145"/>
      <c r="J79" s="145"/>
      <c r="K79" s="145"/>
      <c r="L79" s="145"/>
      <c r="M79" s="145"/>
      <c r="N79" s="145"/>
    </row>
    <row r="80" spans="1:14" ht="13.2" x14ac:dyDescent="0.2">
      <c r="A80" s="186"/>
      <c r="B80" s="145"/>
      <c r="C80" s="145"/>
      <c r="D80" s="145"/>
      <c r="E80" s="145"/>
      <c r="F80" s="145"/>
      <c r="G80" s="145"/>
      <c r="H80" s="145"/>
      <c r="I80" s="145"/>
      <c r="J80" s="145"/>
      <c r="K80" s="145"/>
      <c r="L80" s="145"/>
      <c r="M80" s="145"/>
      <c r="N80" s="145"/>
    </row>
    <row r="81" spans="1:14" ht="13.2" x14ac:dyDescent="0.2">
      <c r="A81" s="186"/>
      <c r="B81" s="145"/>
      <c r="C81" s="145"/>
      <c r="D81" s="145"/>
      <c r="E81" s="145"/>
      <c r="F81" s="145"/>
      <c r="G81" s="145"/>
      <c r="H81" s="145"/>
      <c r="I81" s="145"/>
      <c r="J81" s="145"/>
      <c r="K81" s="145"/>
      <c r="L81" s="145"/>
      <c r="M81" s="145"/>
      <c r="N81" s="145"/>
    </row>
    <row r="82" spans="1:14" ht="13.2" x14ac:dyDescent="0.2">
      <c r="A82" s="186"/>
      <c r="B82" s="145"/>
      <c r="C82" s="145"/>
      <c r="D82" s="145"/>
      <c r="E82" s="145"/>
      <c r="F82" s="145"/>
      <c r="G82" s="145"/>
      <c r="H82" s="145"/>
      <c r="I82" s="145"/>
      <c r="J82" s="145"/>
      <c r="K82" s="145"/>
      <c r="L82" s="145"/>
      <c r="M82" s="145"/>
      <c r="N82" s="145"/>
    </row>
    <row r="83" spans="1:14" ht="13.2" x14ac:dyDescent="0.2">
      <c r="A83" s="186"/>
      <c r="B83" s="145"/>
      <c r="C83" s="145"/>
      <c r="D83" s="145"/>
      <c r="E83" s="145"/>
      <c r="F83" s="145"/>
      <c r="G83" s="145"/>
      <c r="H83" s="145"/>
      <c r="I83" s="145"/>
      <c r="J83" s="145"/>
      <c r="K83" s="145"/>
      <c r="L83" s="145"/>
      <c r="M83" s="145"/>
      <c r="N83" s="145"/>
    </row>
    <row r="84" spans="1:14" ht="21" customHeight="1" x14ac:dyDescent="0.2">
      <c r="A84" s="186"/>
      <c r="B84" s="145"/>
      <c r="C84" s="145"/>
      <c r="D84" s="145"/>
      <c r="E84" s="145"/>
      <c r="F84" s="145"/>
      <c r="G84" s="145"/>
      <c r="H84" s="145"/>
      <c r="I84" s="145"/>
      <c r="J84" s="145"/>
      <c r="K84" s="145"/>
      <c r="L84" s="145"/>
      <c r="M84" s="145"/>
      <c r="N84" s="145"/>
    </row>
    <row r="85" spans="1:14" ht="13.2" x14ac:dyDescent="0.2">
      <c r="A85" s="186" t="s">
        <v>93</v>
      </c>
      <c r="B85" s="145"/>
      <c r="C85" s="145"/>
      <c r="D85" s="145"/>
      <c r="E85" s="145"/>
      <c r="F85" s="145"/>
      <c r="G85" s="145"/>
      <c r="H85" s="145"/>
      <c r="I85" s="145"/>
      <c r="J85" s="145"/>
      <c r="K85" s="145"/>
      <c r="L85" s="145"/>
      <c r="M85" s="145"/>
      <c r="N85" s="145"/>
    </row>
    <row r="86" spans="1:14" ht="13.2" x14ac:dyDescent="0.2">
      <c r="A86" s="186"/>
      <c r="B86" s="145"/>
      <c r="C86" s="145"/>
      <c r="D86" s="145"/>
      <c r="E86" s="145"/>
      <c r="F86" s="145"/>
      <c r="G86" s="145"/>
      <c r="H86" s="145"/>
      <c r="I86" s="145"/>
      <c r="J86" s="145"/>
      <c r="K86" s="145"/>
      <c r="L86" s="145"/>
      <c r="M86" s="145"/>
      <c r="N86" s="145"/>
    </row>
    <row r="87" spans="1:14" ht="13.2" x14ac:dyDescent="0.2">
      <c r="A87" s="186"/>
      <c r="B87" s="145"/>
      <c r="C87" s="145"/>
      <c r="D87" s="145"/>
      <c r="E87" s="145"/>
      <c r="F87" s="145"/>
      <c r="G87" s="145"/>
      <c r="H87" s="145"/>
      <c r="I87" s="145"/>
      <c r="J87" s="145"/>
      <c r="K87" s="145"/>
      <c r="L87" s="145"/>
      <c r="M87" s="145"/>
      <c r="N87" s="145"/>
    </row>
    <row r="88" spans="1:14" ht="13.2" x14ac:dyDescent="0.2">
      <c r="A88" s="186"/>
      <c r="B88" s="145"/>
      <c r="C88" s="145"/>
      <c r="D88" s="145"/>
      <c r="E88" s="145"/>
      <c r="F88" s="145"/>
      <c r="G88" s="145"/>
      <c r="H88" s="145"/>
      <c r="I88" s="145"/>
      <c r="J88" s="145"/>
      <c r="K88" s="145"/>
      <c r="L88" s="145"/>
      <c r="M88" s="145"/>
      <c r="N88" s="145"/>
    </row>
    <row r="89" spans="1:14" ht="13.2" x14ac:dyDescent="0.2">
      <c r="A89" s="186"/>
      <c r="B89" s="145"/>
      <c r="C89" s="145"/>
      <c r="D89" s="145"/>
      <c r="E89" s="145"/>
      <c r="F89" s="145"/>
      <c r="G89" s="145"/>
      <c r="H89" s="145"/>
      <c r="I89" s="145"/>
      <c r="J89" s="145"/>
      <c r="K89" s="145"/>
      <c r="L89" s="145"/>
      <c r="M89" s="145"/>
      <c r="N89" s="145"/>
    </row>
    <row r="90" spans="1:14" ht="13.2" x14ac:dyDescent="0.2">
      <c r="A90" s="186"/>
      <c r="B90" s="145"/>
      <c r="C90" s="145"/>
      <c r="D90" s="145"/>
      <c r="E90" s="145"/>
      <c r="F90" s="145"/>
      <c r="G90" s="145"/>
      <c r="H90" s="145"/>
      <c r="I90" s="145"/>
      <c r="J90" s="145"/>
      <c r="K90" s="145"/>
      <c r="L90" s="145"/>
      <c r="M90" s="145"/>
      <c r="N90" s="145"/>
    </row>
    <row r="91" spans="1:14" ht="13.2" x14ac:dyDescent="0.2">
      <c r="A91" s="186"/>
      <c r="B91" s="145"/>
      <c r="C91" s="145"/>
      <c r="D91" s="145"/>
      <c r="E91" s="145"/>
      <c r="F91" s="145"/>
      <c r="G91" s="145"/>
      <c r="H91" s="145"/>
      <c r="I91" s="145"/>
      <c r="J91" s="145"/>
      <c r="K91" s="145"/>
      <c r="L91" s="145"/>
      <c r="M91" s="145"/>
      <c r="N91" s="145"/>
    </row>
    <row r="92" spans="1:14" ht="13.2" x14ac:dyDescent="0.2">
      <c r="A92" s="186"/>
      <c r="B92" s="145"/>
      <c r="C92" s="145"/>
      <c r="D92" s="145"/>
      <c r="E92" s="145"/>
      <c r="F92" s="145"/>
      <c r="G92" s="145"/>
      <c r="H92" s="145"/>
      <c r="I92" s="145"/>
      <c r="J92" s="145"/>
      <c r="K92" s="145"/>
      <c r="L92" s="145"/>
      <c r="M92" s="145"/>
      <c r="N92" s="145"/>
    </row>
    <row r="93" spans="1:14" ht="13.2" x14ac:dyDescent="0.2">
      <c r="A93" s="186"/>
      <c r="B93" s="145"/>
      <c r="C93" s="145"/>
      <c r="D93" s="145"/>
      <c r="E93" s="145"/>
      <c r="F93" s="145"/>
      <c r="G93" s="145"/>
      <c r="H93" s="145"/>
      <c r="I93" s="145"/>
      <c r="J93" s="145"/>
      <c r="K93" s="145"/>
      <c r="L93" s="145"/>
      <c r="M93" s="145"/>
      <c r="N93" s="145"/>
    </row>
    <row r="94" spans="1:14" ht="13.2" x14ac:dyDescent="0.2">
      <c r="A94" s="186"/>
      <c r="B94" s="145"/>
      <c r="C94" s="145"/>
      <c r="D94" s="145"/>
      <c r="E94" s="145"/>
      <c r="F94" s="145"/>
      <c r="G94" s="145"/>
      <c r="H94" s="145"/>
      <c r="I94" s="145"/>
      <c r="J94" s="145"/>
      <c r="K94" s="145"/>
      <c r="L94" s="145"/>
      <c r="M94" s="145"/>
      <c r="N94" s="145"/>
    </row>
    <row r="95" spans="1:14" ht="13.2" x14ac:dyDescent="0.2">
      <c r="A95" s="186"/>
      <c r="B95" s="145"/>
      <c r="C95" s="145"/>
      <c r="D95" s="145"/>
      <c r="E95" s="145"/>
      <c r="F95" s="145"/>
      <c r="G95" s="145"/>
      <c r="H95" s="145"/>
      <c r="I95" s="145"/>
      <c r="J95" s="145"/>
      <c r="K95" s="145"/>
      <c r="L95" s="145"/>
      <c r="M95" s="145"/>
      <c r="N95" s="145"/>
    </row>
    <row r="96" spans="1:14" ht="13.2" x14ac:dyDescent="0.2">
      <c r="A96" s="186"/>
      <c r="B96" s="145"/>
      <c r="C96" s="145"/>
      <c r="D96" s="145"/>
      <c r="E96" s="145"/>
      <c r="F96" s="145"/>
      <c r="G96" s="145"/>
      <c r="H96" s="145"/>
      <c r="I96" s="145"/>
      <c r="J96" s="145"/>
      <c r="K96" s="145"/>
      <c r="L96" s="145"/>
      <c r="M96" s="145"/>
      <c r="N96" s="145"/>
    </row>
    <row r="97" spans="1:14" ht="13.2" x14ac:dyDescent="0.2">
      <c r="A97" s="186"/>
      <c r="B97" s="145"/>
      <c r="C97" s="145"/>
      <c r="D97" s="145"/>
      <c r="E97" s="145"/>
      <c r="F97" s="145"/>
      <c r="G97" s="145"/>
      <c r="H97" s="145"/>
      <c r="I97" s="145"/>
      <c r="J97" s="145"/>
      <c r="K97" s="145"/>
      <c r="L97" s="145"/>
      <c r="M97" s="145"/>
      <c r="N97" s="145"/>
    </row>
    <row r="98" spans="1:14" ht="13.2" x14ac:dyDescent="0.2">
      <c r="A98" s="186"/>
      <c r="B98" s="145"/>
      <c r="C98" s="145"/>
      <c r="D98" s="145"/>
      <c r="E98" s="145"/>
      <c r="F98" s="145"/>
      <c r="G98" s="145"/>
      <c r="H98" s="145"/>
      <c r="I98" s="145"/>
      <c r="J98" s="145"/>
      <c r="K98" s="145"/>
      <c r="L98" s="145"/>
      <c r="M98" s="145"/>
      <c r="N98" s="145"/>
    </row>
    <row r="99" spans="1:14" ht="13.2" x14ac:dyDescent="0.2">
      <c r="A99" s="186"/>
      <c r="B99" s="145"/>
      <c r="C99" s="145"/>
      <c r="D99" s="145"/>
      <c r="E99" s="145"/>
      <c r="F99" s="145"/>
      <c r="G99" s="145"/>
      <c r="H99" s="145"/>
      <c r="I99" s="145"/>
      <c r="J99" s="145"/>
      <c r="K99" s="145"/>
      <c r="L99" s="145"/>
      <c r="M99" s="145"/>
      <c r="N99" s="145"/>
    </row>
    <row r="100" spans="1:14" ht="13.2" x14ac:dyDescent="0.2">
      <c r="A100" s="186"/>
      <c r="B100" s="145"/>
      <c r="C100" s="145"/>
      <c r="D100" s="145"/>
      <c r="E100" s="145"/>
      <c r="F100" s="145"/>
      <c r="G100" s="145"/>
      <c r="H100" s="145"/>
      <c r="I100" s="145"/>
      <c r="J100" s="145"/>
      <c r="K100" s="145"/>
      <c r="L100" s="145"/>
      <c r="M100" s="145"/>
      <c r="N100" s="145"/>
    </row>
    <row r="101" spans="1:14" ht="13.2" x14ac:dyDescent="0.2">
      <c r="A101" s="186"/>
      <c r="B101" s="145"/>
      <c r="C101" s="145"/>
      <c r="D101" s="145"/>
      <c r="E101" s="145"/>
      <c r="F101" s="145"/>
      <c r="G101" s="145"/>
      <c r="H101" s="145"/>
      <c r="I101" s="145"/>
      <c r="J101" s="145"/>
      <c r="K101" s="145"/>
      <c r="L101" s="145"/>
      <c r="M101" s="145"/>
      <c r="N101" s="145"/>
    </row>
    <row r="102" spans="1:14" ht="13.2" x14ac:dyDescent="0.2">
      <c r="A102" s="186"/>
      <c r="B102" s="145"/>
      <c r="C102" s="145"/>
      <c r="D102" s="145"/>
      <c r="E102" s="145"/>
      <c r="F102" s="145"/>
      <c r="G102" s="145"/>
      <c r="H102" s="145"/>
      <c r="I102" s="145"/>
      <c r="J102" s="145"/>
      <c r="K102" s="145"/>
      <c r="L102" s="145"/>
      <c r="M102" s="145"/>
      <c r="N102" s="145"/>
    </row>
    <row r="103" spans="1:14" ht="13.2" x14ac:dyDescent="0.2">
      <c r="A103" s="186"/>
      <c r="B103" s="145"/>
      <c r="C103" s="145"/>
      <c r="D103" s="145"/>
      <c r="E103" s="145"/>
      <c r="F103" s="145"/>
      <c r="G103" s="145"/>
      <c r="H103" s="145"/>
      <c r="I103" s="145"/>
      <c r="J103" s="145"/>
      <c r="K103" s="145"/>
      <c r="L103" s="145"/>
      <c r="M103" s="145"/>
      <c r="N103" s="145"/>
    </row>
    <row r="104" spans="1:14" ht="13.2" x14ac:dyDescent="0.2">
      <c r="A104" s="186"/>
      <c r="B104" s="145"/>
      <c r="C104" s="145"/>
      <c r="D104" s="145"/>
      <c r="E104" s="145"/>
      <c r="F104" s="145"/>
      <c r="G104" s="145"/>
      <c r="H104" s="145"/>
      <c r="I104" s="145"/>
      <c r="J104" s="145"/>
      <c r="K104" s="145"/>
      <c r="L104" s="145"/>
      <c r="M104" s="145"/>
      <c r="N104" s="145"/>
    </row>
    <row r="105" spans="1:14" ht="21.6" customHeight="1" x14ac:dyDescent="0.2">
      <c r="A105" s="186"/>
      <c r="B105" s="145"/>
      <c r="C105" s="145"/>
      <c r="D105" s="145"/>
      <c r="E105" s="145"/>
      <c r="F105" s="145"/>
      <c r="G105" s="145"/>
      <c r="H105" s="145"/>
      <c r="I105" s="145"/>
      <c r="J105" s="145"/>
      <c r="K105" s="145"/>
      <c r="L105" s="145"/>
      <c r="M105" s="145"/>
      <c r="N105" s="145"/>
    </row>
    <row r="106" spans="1:14" ht="13.2" x14ac:dyDescent="0.2">
      <c r="A106" s="187" t="s">
        <v>98</v>
      </c>
      <c r="B106" s="145"/>
      <c r="C106" s="145"/>
      <c r="D106" s="145"/>
      <c r="E106" s="145"/>
      <c r="F106" s="145"/>
      <c r="G106" s="145"/>
      <c r="H106" s="145"/>
      <c r="I106" s="145"/>
      <c r="J106" s="145"/>
      <c r="K106" s="145"/>
      <c r="L106" s="145"/>
      <c r="M106" s="145"/>
      <c r="N106" s="145"/>
    </row>
    <row r="107" spans="1:14" ht="13.2" x14ac:dyDescent="0.2">
      <c r="A107" s="186"/>
      <c r="B107" s="145"/>
      <c r="C107" s="145"/>
      <c r="D107" s="145"/>
      <c r="E107" s="145"/>
      <c r="F107" s="145"/>
      <c r="G107" s="145"/>
      <c r="H107" s="145"/>
      <c r="I107" s="145"/>
      <c r="J107" s="145"/>
      <c r="K107" s="145"/>
      <c r="L107" s="145"/>
      <c r="M107" s="145"/>
      <c r="N107" s="145"/>
    </row>
    <row r="108" spans="1:14" ht="13.2" x14ac:dyDescent="0.2">
      <c r="A108" s="186"/>
      <c r="B108" s="145"/>
      <c r="C108" s="145"/>
      <c r="D108" s="145"/>
      <c r="E108" s="145"/>
      <c r="F108" s="145"/>
      <c r="G108" s="145"/>
      <c r="H108" s="145"/>
      <c r="I108" s="145"/>
      <c r="J108" s="145"/>
      <c r="K108" s="145"/>
      <c r="L108" s="145"/>
      <c r="M108" s="145"/>
      <c r="N108" s="145"/>
    </row>
    <row r="109" spans="1:14" ht="13.2" x14ac:dyDescent="0.2">
      <c r="A109" s="186"/>
      <c r="B109" s="145"/>
      <c r="C109" s="145"/>
      <c r="D109" s="145"/>
      <c r="E109" s="145"/>
      <c r="F109" s="145"/>
      <c r="G109" s="145"/>
      <c r="H109" s="145"/>
      <c r="I109" s="145"/>
      <c r="J109" s="145"/>
      <c r="K109" s="145"/>
      <c r="L109" s="145"/>
      <c r="M109" s="145"/>
      <c r="N109" s="145"/>
    </row>
    <row r="110" spans="1:14" ht="13.2" x14ac:dyDescent="0.2">
      <c r="A110" s="186"/>
      <c r="B110" s="145"/>
      <c r="C110" s="145"/>
      <c r="D110" s="145"/>
      <c r="E110" s="145"/>
      <c r="F110" s="145"/>
      <c r="G110" s="145"/>
      <c r="H110" s="145"/>
      <c r="I110" s="145"/>
      <c r="J110" s="145"/>
      <c r="K110" s="145"/>
      <c r="L110" s="145"/>
      <c r="M110" s="145"/>
      <c r="N110" s="145"/>
    </row>
    <row r="111" spans="1:14" ht="13.2" x14ac:dyDescent="0.2">
      <c r="A111" s="186"/>
      <c r="B111" s="145"/>
      <c r="C111" s="145"/>
      <c r="D111" s="145"/>
      <c r="E111" s="145"/>
      <c r="F111" s="145"/>
      <c r="G111" s="145"/>
      <c r="H111" s="145"/>
      <c r="I111" s="145"/>
      <c r="J111" s="145"/>
      <c r="K111" s="145"/>
      <c r="L111" s="145"/>
      <c r="M111" s="145"/>
      <c r="N111" s="145"/>
    </row>
    <row r="112" spans="1:14" ht="13.2" x14ac:dyDescent="0.2">
      <c r="A112" s="186"/>
      <c r="B112" s="145"/>
      <c r="C112" s="145"/>
      <c r="D112" s="145"/>
      <c r="E112" s="145"/>
      <c r="F112" s="145"/>
      <c r="G112" s="145"/>
      <c r="H112" s="145"/>
      <c r="I112" s="145"/>
      <c r="J112" s="145"/>
      <c r="K112" s="145"/>
      <c r="L112" s="145"/>
      <c r="M112" s="145"/>
      <c r="N112" s="145"/>
    </row>
    <row r="113" spans="1:14" ht="13.2" x14ac:dyDescent="0.2">
      <c r="A113" s="186"/>
      <c r="B113" s="145"/>
      <c r="C113" s="145"/>
      <c r="D113" s="145"/>
      <c r="E113" s="145"/>
      <c r="F113" s="145"/>
      <c r="G113" s="145"/>
      <c r="H113" s="145"/>
      <c r="I113" s="145"/>
      <c r="J113" s="145"/>
      <c r="K113" s="145"/>
      <c r="L113" s="145"/>
      <c r="M113" s="145"/>
      <c r="N113" s="145"/>
    </row>
    <row r="114" spans="1:14" ht="13.2" x14ac:dyDescent="0.2">
      <c r="A114" s="186"/>
      <c r="B114" s="145"/>
      <c r="C114" s="145"/>
      <c r="D114" s="145"/>
      <c r="E114" s="145"/>
      <c r="F114" s="145"/>
      <c r="G114" s="145"/>
      <c r="H114" s="145"/>
      <c r="I114" s="145"/>
      <c r="J114" s="145"/>
      <c r="K114" s="145"/>
      <c r="L114" s="145"/>
      <c r="M114" s="145"/>
      <c r="N114" s="145"/>
    </row>
    <row r="115" spans="1:14" ht="13.2" x14ac:dyDescent="0.2">
      <c r="A115" s="186"/>
      <c r="B115" s="145"/>
      <c r="C115" s="145"/>
      <c r="D115" s="145"/>
      <c r="E115" s="145"/>
      <c r="F115" s="145"/>
      <c r="G115" s="145"/>
      <c r="H115" s="145"/>
      <c r="I115" s="145"/>
      <c r="J115" s="145"/>
      <c r="K115" s="145"/>
      <c r="L115" s="145"/>
      <c r="M115" s="145"/>
      <c r="N115" s="145"/>
    </row>
    <row r="116" spans="1:14" ht="13.2" x14ac:dyDescent="0.2">
      <c r="A116" s="186"/>
      <c r="B116" s="145"/>
      <c r="C116" s="145"/>
      <c r="D116" s="145"/>
      <c r="E116" s="145"/>
      <c r="F116" s="145"/>
      <c r="G116" s="145"/>
      <c r="H116" s="145"/>
      <c r="I116" s="145"/>
      <c r="J116" s="145"/>
      <c r="K116" s="145"/>
      <c r="L116" s="145"/>
      <c r="M116" s="145"/>
      <c r="N116" s="145"/>
    </row>
    <row r="117" spans="1:14" ht="13.2" x14ac:dyDescent="0.2">
      <c r="A117" s="186"/>
      <c r="B117" s="145"/>
      <c r="C117" s="145"/>
      <c r="D117" s="145"/>
      <c r="E117" s="145"/>
      <c r="F117" s="145"/>
      <c r="G117" s="145"/>
      <c r="H117" s="145"/>
      <c r="I117" s="145"/>
      <c r="J117" s="145"/>
      <c r="K117" s="145"/>
      <c r="L117" s="145"/>
      <c r="M117" s="145"/>
      <c r="N117" s="145"/>
    </row>
    <row r="118" spans="1:14" ht="13.2" x14ac:dyDescent="0.2">
      <c r="A118" s="186"/>
      <c r="B118" s="145"/>
      <c r="C118" s="145"/>
      <c r="D118" s="145"/>
      <c r="E118" s="145"/>
      <c r="F118" s="145"/>
      <c r="G118" s="145"/>
      <c r="H118" s="145"/>
      <c r="I118" s="145"/>
      <c r="J118" s="145"/>
      <c r="K118" s="145"/>
      <c r="L118" s="145"/>
      <c r="M118" s="145"/>
      <c r="N118" s="145"/>
    </row>
    <row r="119" spans="1:14" ht="13.2" x14ac:dyDescent="0.2">
      <c r="A119" s="186"/>
      <c r="B119" s="145"/>
      <c r="C119" s="145"/>
      <c r="D119" s="145"/>
      <c r="E119" s="145"/>
      <c r="F119" s="145"/>
      <c r="G119" s="145"/>
      <c r="H119" s="145"/>
      <c r="I119" s="145"/>
      <c r="J119" s="145"/>
      <c r="K119" s="145"/>
      <c r="L119" s="145"/>
      <c r="M119" s="145"/>
      <c r="N119" s="145"/>
    </row>
    <row r="120" spans="1:14" ht="13.2" x14ac:dyDescent="0.2">
      <c r="A120" s="186"/>
      <c r="B120" s="145"/>
      <c r="C120" s="145"/>
      <c r="D120" s="145"/>
      <c r="E120" s="145"/>
      <c r="F120" s="145"/>
      <c r="G120" s="145"/>
      <c r="H120" s="145"/>
      <c r="I120" s="145"/>
      <c r="J120" s="145"/>
      <c r="K120" s="145"/>
      <c r="L120" s="145"/>
      <c r="M120" s="145"/>
      <c r="N120" s="145"/>
    </row>
    <row r="121" spans="1:14" ht="13.2" x14ac:dyDescent="0.2">
      <c r="A121" s="186"/>
      <c r="B121" s="145"/>
      <c r="C121" s="145"/>
      <c r="D121" s="145"/>
      <c r="E121" s="145"/>
      <c r="F121" s="145"/>
      <c r="G121" s="145"/>
      <c r="H121" s="145"/>
      <c r="I121" s="145"/>
      <c r="J121" s="145"/>
      <c r="K121" s="145"/>
      <c r="L121" s="145"/>
      <c r="M121" s="145"/>
      <c r="N121" s="145"/>
    </row>
    <row r="122" spans="1:14" ht="13.2" x14ac:dyDescent="0.2">
      <c r="A122" s="186"/>
      <c r="B122" s="145"/>
      <c r="C122" s="145"/>
      <c r="D122" s="145"/>
      <c r="E122" s="145"/>
      <c r="F122" s="145"/>
      <c r="G122" s="145"/>
      <c r="H122" s="145"/>
      <c r="I122" s="145"/>
      <c r="J122" s="145"/>
      <c r="K122" s="145"/>
      <c r="L122" s="145"/>
      <c r="M122" s="145"/>
      <c r="N122" s="145"/>
    </row>
    <row r="123" spans="1:14" ht="13.2" x14ac:dyDescent="0.2">
      <c r="A123" s="186"/>
      <c r="B123" s="145"/>
      <c r="C123" s="145"/>
      <c r="D123" s="145"/>
      <c r="E123" s="145"/>
      <c r="F123" s="145"/>
      <c r="G123" s="145"/>
      <c r="H123" s="145"/>
      <c r="I123" s="145"/>
      <c r="J123" s="145"/>
      <c r="K123" s="145"/>
      <c r="L123" s="145"/>
      <c r="M123" s="145"/>
      <c r="N123" s="145"/>
    </row>
    <row r="124" spans="1:14" ht="13.2" x14ac:dyDescent="0.2">
      <c r="A124" s="186"/>
      <c r="B124" s="145"/>
      <c r="C124" s="145"/>
      <c r="D124" s="145"/>
      <c r="E124" s="145"/>
      <c r="F124" s="145"/>
      <c r="G124" s="145"/>
      <c r="H124" s="145"/>
      <c r="I124" s="145"/>
      <c r="J124" s="145"/>
      <c r="K124" s="145"/>
      <c r="L124" s="145"/>
      <c r="M124" s="145"/>
      <c r="N124" s="145"/>
    </row>
    <row r="125" spans="1:14" ht="13.2" x14ac:dyDescent="0.2">
      <c r="A125" s="186"/>
      <c r="B125" s="145"/>
      <c r="C125" s="145"/>
      <c r="D125" s="145"/>
      <c r="E125" s="145"/>
      <c r="F125" s="145"/>
      <c r="G125" s="145"/>
      <c r="H125" s="145"/>
      <c r="I125" s="145"/>
      <c r="J125" s="145"/>
      <c r="K125" s="145"/>
      <c r="L125" s="145"/>
      <c r="M125" s="145"/>
      <c r="N125" s="145"/>
    </row>
    <row r="126" spans="1:14" ht="13.2" x14ac:dyDescent="0.2">
      <c r="A126" s="186"/>
      <c r="B126" s="145"/>
      <c r="C126" s="145"/>
      <c r="D126" s="145"/>
      <c r="E126" s="145"/>
      <c r="F126" s="145"/>
      <c r="G126" s="145"/>
      <c r="H126" s="145"/>
      <c r="I126" s="145"/>
      <c r="J126" s="145"/>
      <c r="K126" s="145"/>
      <c r="L126" s="145"/>
      <c r="M126" s="145"/>
      <c r="N126" s="145"/>
    </row>
    <row r="127" spans="1:14" ht="13.2" x14ac:dyDescent="0.2">
      <c r="A127" s="187" t="s">
        <v>100</v>
      </c>
      <c r="B127" s="145"/>
      <c r="C127" s="145"/>
      <c r="D127" s="145"/>
      <c r="E127" s="145"/>
      <c r="F127" s="145"/>
      <c r="G127" s="145"/>
      <c r="H127" s="145"/>
      <c r="I127" s="145"/>
      <c r="J127" s="145"/>
      <c r="K127" s="145"/>
      <c r="L127" s="145"/>
      <c r="M127" s="145"/>
      <c r="N127" s="145"/>
    </row>
    <row r="128" spans="1:14" ht="13.2" x14ac:dyDescent="0.2">
      <c r="A128" s="186"/>
      <c r="B128" s="145"/>
      <c r="C128" s="145"/>
      <c r="D128" s="145"/>
      <c r="E128" s="145"/>
      <c r="F128" s="145"/>
      <c r="G128" s="145"/>
      <c r="H128" s="145"/>
      <c r="I128" s="145"/>
      <c r="J128" s="145"/>
      <c r="K128" s="145"/>
      <c r="L128" s="145"/>
      <c r="M128" s="145"/>
      <c r="N128" s="145"/>
    </row>
    <row r="129" spans="1:14" ht="13.2" x14ac:dyDescent="0.2">
      <c r="A129" s="186"/>
      <c r="B129" s="145"/>
      <c r="C129" s="145"/>
      <c r="D129" s="145"/>
      <c r="E129" s="145"/>
      <c r="F129" s="145"/>
      <c r="G129" s="145"/>
      <c r="H129" s="145"/>
      <c r="I129" s="145"/>
      <c r="J129" s="145"/>
      <c r="K129" s="145"/>
      <c r="L129" s="145"/>
      <c r="M129" s="145"/>
      <c r="N129" s="145"/>
    </row>
    <row r="130" spans="1:14" ht="13.2" x14ac:dyDescent="0.2">
      <c r="A130" s="186"/>
      <c r="B130" s="145"/>
      <c r="C130" s="145"/>
      <c r="D130" s="145"/>
      <c r="E130" s="145"/>
      <c r="F130" s="145"/>
      <c r="G130" s="145"/>
      <c r="H130" s="145"/>
      <c r="I130" s="145"/>
      <c r="J130" s="145"/>
      <c r="K130" s="145"/>
      <c r="L130" s="145"/>
      <c r="M130" s="145"/>
      <c r="N130" s="145"/>
    </row>
    <row r="131" spans="1:14" ht="13.2" x14ac:dyDescent="0.2">
      <c r="A131" s="186"/>
      <c r="B131" s="145"/>
      <c r="C131" s="145"/>
      <c r="D131" s="145"/>
      <c r="E131" s="145"/>
      <c r="F131" s="145"/>
      <c r="G131" s="145"/>
      <c r="H131" s="145"/>
      <c r="I131" s="145"/>
      <c r="J131" s="145"/>
      <c r="K131" s="145"/>
      <c r="L131" s="145"/>
      <c r="M131" s="145"/>
      <c r="N131" s="145"/>
    </row>
    <row r="132" spans="1:14" ht="13.2" x14ac:dyDescent="0.2">
      <c r="A132" s="186"/>
      <c r="B132" s="145"/>
      <c r="C132" s="145"/>
      <c r="D132" s="145"/>
      <c r="E132" s="145"/>
      <c r="F132" s="145"/>
      <c r="G132" s="145"/>
      <c r="H132" s="145"/>
      <c r="I132" s="145"/>
      <c r="J132" s="145"/>
      <c r="K132" s="145"/>
      <c r="L132" s="145"/>
      <c r="M132" s="145"/>
      <c r="N132" s="145"/>
    </row>
    <row r="133" spans="1:14" ht="13.2" x14ac:dyDescent="0.2">
      <c r="A133" s="186"/>
      <c r="B133" s="145"/>
      <c r="C133" s="145"/>
      <c r="D133" s="145"/>
      <c r="E133" s="145"/>
      <c r="F133" s="145"/>
      <c r="G133" s="145"/>
      <c r="H133" s="145"/>
      <c r="I133" s="145"/>
      <c r="J133" s="145"/>
      <c r="K133" s="145"/>
      <c r="L133" s="145"/>
      <c r="M133" s="145"/>
      <c r="N133" s="145"/>
    </row>
    <row r="134" spans="1:14" ht="13.2" x14ac:dyDescent="0.2">
      <c r="A134" s="186"/>
      <c r="B134" s="145"/>
      <c r="C134" s="145"/>
      <c r="D134" s="145"/>
      <c r="E134" s="145"/>
      <c r="F134" s="145"/>
      <c r="G134" s="145"/>
      <c r="H134" s="145"/>
      <c r="I134" s="145"/>
      <c r="J134" s="145"/>
      <c r="K134" s="145"/>
      <c r="L134" s="145"/>
      <c r="M134" s="145"/>
      <c r="N134" s="145"/>
    </row>
    <row r="135" spans="1:14" ht="13.2" x14ac:dyDescent="0.2">
      <c r="A135" s="186"/>
      <c r="B135" s="145"/>
      <c r="C135" s="145"/>
      <c r="D135" s="145"/>
      <c r="E135" s="145"/>
      <c r="F135" s="145"/>
      <c r="G135" s="145"/>
      <c r="H135" s="145"/>
      <c r="I135" s="145"/>
      <c r="J135" s="145"/>
      <c r="K135" s="145"/>
      <c r="L135" s="145"/>
      <c r="M135" s="145"/>
      <c r="N135" s="145"/>
    </row>
    <row r="136" spans="1:14" ht="13.2" x14ac:dyDescent="0.2">
      <c r="A136" s="186"/>
      <c r="B136" s="145"/>
      <c r="C136" s="145"/>
      <c r="D136" s="145"/>
      <c r="E136" s="145"/>
      <c r="F136" s="145"/>
      <c r="G136" s="145"/>
      <c r="H136" s="145"/>
      <c r="I136" s="145"/>
      <c r="J136" s="145"/>
      <c r="K136" s="145"/>
      <c r="L136" s="145"/>
      <c r="M136" s="145"/>
      <c r="N136" s="145"/>
    </row>
    <row r="137" spans="1:14" ht="13.2" x14ac:dyDescent="0.2">
      <c r="A137" s="186"/>
      <c r="B137" s="145"/>
      <c r="C137" s="145"/>
      <c r="D137" s="145"/>
      <c r="E137" s="145"/>
      <c r="F137" s="145"/>
      <c r="G137" s="145"/>
      <c r="H137" s="145"/>
      <c r="I137" s="145"/>
      <c r="J137" s="145"/>
      <c r="K137" s="145"/>
      <c r="L137" s="145"/>
      <c r="M137" s="145"/>
      <c r="N137" s="145"/>
    </row>
    <row r="138" spans="1:14" ht="13.2" x14ac:dyDescent="0.2">
      <c r="A138" s="186"/>
      <c r="B138" s="145"/>
      <c r="C138" s="145"/>
      <c r="D138" s="145"/>
      <c r="E138" s="145"/>
      <c r="F138" s="145"/>
      <c r="G138" s="145"/>
      <c r="H138" s="145"/>
      <c r="I138" s="145"/>
      <c r="J138" s="145"/>
      <c r="K138" s="145"/>
      <c r="L138" s="145"/>
      <c r="M138" s="145"/>
      <c r="N138" s="145"/>
    </row>
    <row r="139" spans="1:14" ht="13.2" x14ac:dyDescent="0.2">
      <c r="A139" s="186"/>
      <c r="B139" s="145"/>
      <c r="C139" s="145"/>
      <c r="D139" s="145"/>
      <c r="E139" s="145"/>
      <c r="F139" s="145"/>
      <c r="G139" s="145"/>
      <c r="H139" s="145"/>
      <c r="I139" s="145"/>
      <c r="J139" s="145"/>
      <c r="K139" s="145"/>
      <c r="L139" s="145"/>
      <c r="M139" s="145"/>
      <c r="N139" s="145"/>
    </row>
    <row r="140" spans="1:14" ht="13.2" x14ac:dyDescent="0.2">
      <c r="A140" s="186"/>
      <c r="B140" s="145"/>
      <c r="C140" s="145"/>
      <c r="D140" s="145"/>
      <c r="E140" s="145"/>
      <c r="F140" s="145"/>
      <c r="G140" s="145"/>
      <c r="H140" s="145"/>
      <c r="I140" s="145"/>
      <c r="J140" s="145"/>
      <c r="K140" s="145"/>
      <c r="L140" s="145"/>
      <c r="M140" s="145"/>
      <c r="N140" s="145"/>
    </row>
    <row r="141" spans="1:14" ht="13.2" x14ac:dyDescent="0.2">
      <c r="A141" s="186"/>
      <c r="B141" s="145"/>
      <c r="C141" s="145"/>
      <c r="D141" s="145"/>
      <c r="E141" s="145"/>
      <c r="F141" s="145"/>
      <c r="G141" s="145"/>
      <c r="H141" s="145"/>
      <c r="I141" s="145"/>
      <c r="J141" s="145"/>
      <c r="K141" s="145"/>
      <c r="L141" s="145"/>
      <c r="M141" s="145"/>
      <c r="N141" s="145"/>
    </row>
    <row r="142" spans="1:14" ht="13.2" x14ac:dyDescent="0.2">
      <c r="A142" s="186"/>
      <c r="B142" s="145"/>
      <c r="C142" s="145"/>
      <c r="D142" s="145"/>
      <c r="E142" s="145"/>
      <c r="F142" s="145"/>
      <c r="G142" s="145"/>
      <c r="H142" s="145"/>
      <c r="I142" s="145"/>
      <c r="J142" s="145"/>
      <c r="K142" s="145"/>
      <c r="L142" s="145"/>
      <c r="M142" s="145"/>
      <c r="N142" s="145"/>
    </row>
    <row r="143" spans="1:14" ht="13.2" x14ac:dyDescent="0.2">
      <c r="A143" s="186"/>
      <c r="B143" s="145"/>
      <c r="C143" s="145"/>
      <c r="D143" s="145"/>
      <c r="E143" s="145"/>
      <c r="F143" s="145"/>
      <c r="G143" s="145"/>
      <c r="H143" s="145"/>
      <c r="I143" s="145"/>
      <c r="J143" s="145"/>
      <c r="K143" s="145"/>
      <c r="L143" s="145"/>
      <c r="M143" s="145"/>
      <c r="N143" s="145"/>
    </row>
    <row r="144" spans="1:14" ht="13.2" x14ac:dyDescent="0.2">
      <c r="A144" s="186"/>
      <c r="B144" s="145"/>
      <c r="C144" s="145"/>
      <c r="D144" s="145"/>
      <c r="E144" s="145"/>
      <c r="F144" s="145"/>
      <c r="G144" s="145"/>
      <c r="H144" s="145"/>
      <c r="I144" s="145"/>
      <c r="J144" s="145"/>
      <c r="K144" s="145"/>
      <c r="L144" s="145"/>
      <c r="M144" s="145"/>
      <c r="N144" s="145"/>
    </row>
    <row r="145" spans="1:14" ht="13.2" x14ac:dyDescent="0.2">
      <c r="A145" s="186"/>
      <c r="B145" s="145"/>
      <c r="C145" s="145"/>
      <c r="D145" s="145"/>
      <c r="E145" s="145"/>
      <c r="F145" s="145"/>
      <c r="G145" s="145"/>
      <c r="H145" s="145"/>
      <c r="I145" s="145"/>
      <c r="J145" s="145"/>
      <c r="K145" s="145"/>
      <c r="L145" s="145"/>
      <c r="M145" s="145"/>
      <c r="N145" s="145"/>
    </row>
    <row r="146" spans="1:14" ht="13.2" x14ac:dyDescent="0.2">
      <c r="A146" s="186"/>
      <c r="B146" s="145"/>
      <c r="C146" s="145"/>
      <c r="D146" s="145"/>
      <c r="E146" s="145"/>
      <c r="F146" s="145"/>
      <c r="G146" s="145"/>
      <c r="H146" s="145"/>
      <c r="I146" s="145"/>
      <c r="J146" s="145"/>
      <c r="K146" s="145"/>
      <c r="L146" s="145"/>
      <c r="M146" s="145"/>
      <c r="N146" s="145"/>
    </row>
    <row r="147" spans="1:14" ht="13.2" x14ac:dyDescent="0.2">
      <c r="A147" s="186"/>
      <c r="B147" s="145"/>
      <c r="C147" s="145"/>
      <c r="D147" s="145"/>
      <c r="E147" s="145"/>
      <c r="F147" s="145"/>
      <c r="G147" s="145"/>
      <c r="H147" s="145"/>
      <c r="I147" s="145"/>
      <c r="J147" s="145"/>
      <c r="K147" s="145"/>
      <c r="L147" s="145"/>
      <c r="M147" s="145"/>
      <c r="N147" s="145"/>
    </row>
  </sheetData>
  <mergeCells count="14">
    <mergeCell ref="A127:A147"/>
    <mergeCell ref="B127:N147"/>
    <mergeCell ref="A64:A84"/>
    <mergeCell ref="B64:N84"/>
    <mergeCell ref="A85:A105"/>
    <mergeCell ref="B85:N105"/>
    <mergeCell ref="A106:A126"/>
    <mergeCell ref="B106:N126"/>
    <mergeCell ref="A1:A21"/>
    <mergeCell ref="B1:N21"/>
    <mergeCell ref="A22:A42"/>
    <mergeCell ref="B22:N42"/>
    <mergeCell ref="A43:A63"/>
    <mergeCell ref="B43:N63"/>
  </mergeCells>
  <phoneticPr fontId="2"/>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25</vt:i4>
      </vt:variant>
    </vt:vector>
  </HeadingPairs>
  <TitlesOfParts>
    <vt:vector size="25" baseType="lpstr">
      <vt:lpstr>定数</vt:lpstr>
      <vt:lpstr>検証（EURUSD　D１）</vt:lpstr>
      <vt:lpstr>画像(EURUSD D1)</vt:lpstr>
      <vt:lpstr>気づき (EURUSD D1)</vt:lpstr>
      <vt:lpstr>検証（EURUSD　4H）</vt:lpstr>
      <vt:lpstr>画像 (EURUSD 4H)</vt:lpstr>
      <vt:lpstr>気づき(EURUSD 4H)</vt:lpstr>
      <vt:lpstr>検証（EURUSD　1H）</vt:lpstr>
      <vt:lpstr>画像 (EURUSD 1H) </vt:lpstr>
      <vt:lpstr>気づき(EURUSD 1H) </vt:lpstr>
      <vt:lpstr>検証（EURUSD　1D） EB</vt:lpstr>
      <vt:lpstr>画像 (EURUSD 1D)  EB</vt:lpstr>
      <vt:lpstr>検証（EURUSD　4H） EB </vt:lpstr>
      <vt:lpstr>画像 (EURUSD4H)  EB </vt:lpstr>
      <vt:lpstr>気づき(EURUSD 4H)  EB</vt:lpstr>
      <vt:lpstr>検証（EURUSD　1H） EB </vt:lpstr>
      <vt:lpstr>画像 (EURUSD1H)  EB </vt:lpstr>
      <vt:lpstr>気づき(EURUSD 1H)EB</vt:lpstr>
      <vt:lpstr>検証（EURUSD　4H）demoトレ</vt:lpstr>
      <vt:lpstr>検証（USDJPY　1D）</vt:lpstr>
      <vt:lpstr>検証終了通貨</vt:lpstr>
      <vt:lpstr>テンプレ</vt:lpstr>
      <vt:lpstr>互換性レポート</vt:lpstr>
      <vt:lpstr>検証（EURUSD　4H） EB  (2)</vt:lpstr>
      <vt:lpstr>Sheet2</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CHIHIRO123</cp:lastModifiedBy>
  <cp:revision/>
  <cp:lastPrinted>2015-07-15T10:17:15Z</cp:lastPrinted>
  <dcterms:created xsi:type="dcterms:W3CDTF">2013-10-09T23:04:08Z</dcterms:created>
  <dcterms:modified xsi:type="dcterms:W3CDTF">2019-01-10T14:43:19Z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