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defaultThemeVersion="124226"/>
  <mc:AlternateContent xmlns:mc="http://schemas.openxmlformats.org/markup-compatibility/2006">
    <mc:Choice Requires="x15">
      <x15ac:absPath xmlns:x15ac="http://schemas.microsoft.com/office/spreadsheetml/2010/11/ac" url="C:\Users\rsd70\OneDrive\デスクトップ\トレード管理シート2\"/>
    </mc:Choice>
  </mc:AlternateContent>
  <xr:revisionPtr revIDLastSave="0" documentId="13_ncr:1_{57BF54FD-FC10-4EFE-B2FA-744B10BE08C6}" xr6:coauthVersionLast="40" xr6:coauthVersionMax="40" xr10:uidLastSave="{00000000-0000-0000-0000-000000000000}"/>
  <bookViews>
    <workbookView xWindow="32772" yWindow="32772" windowWidth="21840" windowHeight="11676" firstSheet="7" activeTab="12" xr2:uid="{00000000-000D-0000-FFFF-FFFF00000000}"/>
  </bookViews>
  <sheets>
    <sheet name="定数" sheetId="29" state="hidden" r:id="rId1"/>
    <sheet name="検証　(eurusd 日足)×1.27" sheetId="30" r:id="rId2"/>
    <sheet name="検証　(eurusd 日足) ×1.5" sheetId="33" r:id="rId3"/>
    <sheet name="検証　(eurusd 日足) ×2" sheetId="34" r:id="rId4"/>
    <sheet name="検証（eurusd 4H)×1.27" sheetId="31" r:id="rId5"/>
    <sheet name="検証（eurusd 4H) ×1.5" sheetId="35" r:id="rId6"/>
    <sheet name="検証（eurusd 4H) ×2" sheetId="36" r:id="rId7"/>
    <sheet name="検証（eurusd 1H)×1.27" sheetId="32" r:id="rId8"/>
    <sheet name="検証（eurusd 1H) ×1.5" sheetId="37" r:id="rId9"/>
    <sheet name="検証（eurusd)×2" sheetId="38" r:id="rId10"/>
    <sheet name="画像" sheetId="26" r:id="rId11"/>
    <sheet name="気づき" sheetId="9" r:id="rId12"/>
    <sheet name="検証終了通貨" sheetId="10" r:id="rId13"/>
    <sheet name="テンプレ" sheetId="17" state="hidden" r:id="rId1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38" l="1"/>
  <c r="T108" i="38"/>
  <c r="W108" i="38" s="1"/>
  <c r="R108" i="38"/>
  <c r="M108" i="38"/>
  <c r="K108" i="38"/>
  <c r="W107" i="38"/>
  <c r="V107" i="38"/>
  <c r="T107" i="38"/>
  <c r="R107" i="38"/>
  <c r="C108" i="38" s="1"/>
  <c r="M107" i="38"/>
  <c r="K107" i="38"/>
  <c r="W106" i="38"/>
  <c r="V106" i="38"/>
  <c r="T106" i="38"/>
  <c r="R106" i="38"/>
  <c r="C107" i="38" s="1"/>
  <c r="M106" i="38"/>
  <c r="K106" i="38"/>
  <c r="V105" i="38"/>
  <c r="T105" i="38"/>
  <c r="W105" i="38" s="1"/>
  <c r="R105" i="38"/>
  <c r="C106" i="38" s="1"/>
  <c r="M105" i="38"/>
  <c r="K105" i="38"/>
  <c r="V104" i="38"/>
  <c r="T104" i="38"/>
  <c r="W104" i="38" s="1"/>
  <c r="R104" i="38"/>
  <c r="C105" i="38" s="1"/>
  <c r="M104" i="38"/>
  <c r="K104" i="38"/>
  <c r="W103" i="38"/>
  <c r="V103" i="38"/>
  <c r="T103" i="38"/>
  <c r="R103" i="38"/>
  <c r="C104" i="38" s="1"/>
  <c r="M103" i="38"/>
  <c r="K103" i="38"/>
  <c r="W102" i="38"/>
  <c r="V102" i="38"/>
  <c r="T102" i="38"/>
  <c r="R102" i="38"/>
  <c r="C103" i="38" s="1"/>
  <c r="M102" i="38"/>
  <c r="K102" i="38"/>
  <c r="V101" i="38"/>
  <c r="T101" i="38"/>
  <c r="W101" i="38" s="1"/>
  <c r="R101" i="38"/>
  <c r="C102" i="38" s="1"/>
  <c r="M101" i="38"/>
  <c r="K101" i="38"/>
  <c r="V100" i="38"/>
  <c r="T100" i="38"/>
  <c r="W100" i="38" s="1"/>
  <c r="R100" i="38"/>
  <c r="C101" i="38" s="1"/>
  <c r="M100" i="38"/>
  <c r="K100" i="38"/>
  <c r="W99" i="38"/>
  <c r="V99" i="38"/>
  <c r="T99" i="38"/>
  <c r="R99" i="38"/>
  <c r="C100" i="38" s="1"/>
  <c r="M99" i="38"/>
  <c r="K99" i="38"/>
  <c r="W98" i="38"/>
  <c r="V98" i="38"/>
  <c r="T98" i="38"/>
  <c r="R98" i="38"/>
  <c r="C99" i="38" s="1"/>
  <c r="M98" i="38"/>
  <c r="K98" i="38"/>
  <c r="V97" i="38"/>
  <c r="T97" i="38"/>
  <c r="W97" i="38" s="1"/>
  <c r="R97" i="38"/>
  <c r="C98" i="38" s="1"/>
  <c r="M97" i="38"/>
  <c r="K97" i="38"/>
  <c r="V96" i="38"/>
  <c r="T96" i="38"/>
  <c r="W96" i="38" s="1"/>
  <c r="R96" i="38"/>
  <c r="C97" i="38" s="1"/>
  <c r="M96" i="38"/>
  <c r="K96" i="38"/>
  <c r="W95" i="38"/>
  <c r="V95" i="38"/>
  <c r="T95" i="38"/>
  <c r="R95" i="38"/>
  <c r="C96" i="38" s="1"/>
  <c r="M95" i="38"/>
  <c r="K95" i="38"/>
  <c r="W94" i="38"/>
  <c r="V94" i="38"/>
  <c r="T94" i="38"/>
  <c r="R94" i="38"/>
  <c r="C95" i="38" s="1"/>
  <c r="M94" i="38"/>
  <c r="K94" i="38"/>
  <c r="V93" i="38"/>
  <c r="T93" i="38"/>
  <c r="W93" i="38" s="1"/>
  <c r="R93" i="38"/>
  <c r="C94" i="38" s="1"/>
  <c r="M93" i="38"/>
  <c r="K93" i="38"/>
  <c r="V92" i="38"/>
  <c r="T92" i="38"/>
  <c r="W92" i="38" s="1"/>
  <c r="R92" i="38"/>
  <c r="C93" i="38" s="1"/>
  <c r="M92" i="38"/>
  <c r="K92" i="38"/>
  <c r="W91" i="38"/>
  <c r="V91" i="38"/>
  <c r="T91" i="38"/>
  <c r="R91" i="38"/>
  <c r="C92" i="38" s="1"/>
  <c r="M91" i="38"/>
  <c r="K91" i="38"/>
  <c r="W90" i="38"/>
  <c r="V90" i="38"/>
  <c r="T90" i="38"/>
  <c r="R90" i="38"/>
  <c r="C91" i="38" s="1"/>
  <c r="M90" i="38"/>
  <c r="K90" i="38"/>
  <c r="V89" i="38"/>
  <c r="T89" i="38"/>
  <c r="W89" i="38" s="1"/>
  <c r="R89" i="38"/>
  <c r="C90" i="38" s="1"/>
  <c r="M89" i="38"/>
  <c r="K89" i="38"/>
  <c r="V88" i="38"/>
  <c r="T88" i="38"/>
  <c r="W88" i="38" s="1"/>
  <c r="R88" i="38"/>
  <c r="C89" i="38" s="1"/>
  <c r="M88" i="38"/>
  <c r="K88" i="38"/>
  <c r="W87" i="38"/>
  <c r="V87" i="38"/>
  <c r="T87" i="38"/>
  <c r="R87" i="38"/>
  <c r="C88" i="38" s="1"/>
  <c r="M87" i="38"/>
  <c r="K87" i="38"/>
  <c r="W86" i="38"/>
  <c r="V86" i="38"/>
  <c r="T86" i="38"/>
  <c r="R86" i="38"/>
  <c r="C87" i="38" s="1"/>
  <c r="M86" i="38"/>
  <c r="K86" i="38"/>
  <c r="V85" i="38"/>
  <c r="T85" i="38"/>
  <c r="W85" i="38" s="1"/>
  <c r="R85" i="38"/>
  <c r="C86" i="38" s="1"/>
  <c r="M85" i="38"/>
  <c r="K85" i="38"/>
  <c r="V84" i="38"/>
  <c r="T84" i="38"/>
  <c r="W84" i="38" s="1"/>
  <c r="W83" i="38"/>
  <c r="V83" i="38"/>
  <c r="T83" i="38"/>
  <c r="V82" i="38"/>
  <c r="T82" i="38"/>
  <c r="V81" i="38"/>
  <c r="T81" i="38"/>
  <c r="V80" i="38"/>
  <c r="T80" i="38"/>
  <c r="V79" i="38"/>
  <c r="T79" i="38"/>
  <c r="W79" i="38" s="1"/>
  <c r="W78" i="38"/>
  <c r="V78" i="38"/>
  <c r="T78" i="38"/>
  <c r="V77" i="38"/>
  <c r="T77" i="38"/>
  <c r="V76" i="38"/>
  <c r="T76" i="38"/>
  <c r="V75" i="38"/>
  <c r="T75" i="38"/>
  <c r="V74" i="38"/>
  <c r="T74" i="38"/>
  <c r="V73" i="38"/>
  <c r="T73" i="38"/>
  <c r="V72" i="38"/>
  <c r="T72" i="38"/>
  <c r="W72" i="38" s="1"/>
  <c r="V71" i="38"/>
  <c r="T71" i="38"/>
  <c r="W70" i="38"/>
  <c r="V70" i="38"/>
  <c r="T70" i="38"/>
  <c r="V69" i="38"/>
  <c r="T69" i="38"/>
  <c r="V68" i="38"/>
  <c r="T68" i="38"/>
  <c r="V67" i="38"/>
  <c r="T67" i="38"/>
  <c r="V66" i="38"/>
  <c r="T66" i="38"/>
  <c r="V65" i="38"/>
  <c r="T65" i="38"/>
  <c r="V64" i="38"/>
  <c r="T64" i="38"/>
  <c r="V63" i="38"/>
  <c r="T63" i="38"/>
  <c r="W63" i="38" s="1"/>
  <c r="V62" i="38"/>
  <c r="T62" i="38"/>
  <c r="W62" i="38" s="1"/>
  <c r="V61" i="38"/>
  <c r="T61" i="38"/>
  <c r="V60" i="38"/>
  <c r="T60" i="38"/>
  <c r="V59" i="38"/>
  <c r="T59" i="38"/>
  <c r="V58" i="38"/>
  <c r="T58" i="38"/>
  <c r="V57" i="38"/>
  <c r="T57" i="38"/>
  <c r="V56" i="38"/>
  <c r="T56" i="38"/>
  <c r="W56" i="38" s="1"/>
  <c r="V55" i="38"/>
  <c r="T55" i="38"/>
  <c r="W55" i="38" s="1"/>
  <c r="V54" i="38"/>
  <c r="T54" i="38"/>
  <c r="W54" i="38" s="1"/>
  <c r="V53" i="38"/>
  <c r="T53" i="38"/>
  <c r="W53" i="38" s="1"/>
  <c r="V52" i="38"/>
  <c r="T52" i="38"/>
  <c r="W52" i="38" s="1"/>
  <c r="V51" i="38"/>
  <c r="T51" i="38"/>
  <c r="W51" i="38" s="1"/>
  <c r="V50" i="38"/>
  <c r="T50" i="38"/>
  <c r="W50" i="38" s="1"/>
  <c r="V49" i="38"/>
  <c r="T49" i="38"/>
  <c r="V48" i="38"/>
  <c r="T48" i="38"/>
  <c r="W48" i="38" s="1"/>
  <c r="V47" i="38"/>
  <c r="T47" i="38"/>
  <c r="V46" i="38"/>
  <c r="T46" i="38"/>
  <c r="W46" i="38" s="1"/>
  <c r="W47" i="38" s="1"/>
  <c r="V45" i="38"/>
  <c r="T45" i="38"/>
  <c r="V44" i="38"/>
  <c r="T44" i="38"/>
  <c r="V43" i="38"/>
  <c r="T43" i="38"/>
  <c r="W43" i="38" s="1"/>
  <c r="W42" i="38"/>
  <c r="V42" i="38"/>
  <c r="T42" i="38"/>
  <c r="V41" i="38"/>
  <c r="T41" i="38"/>
  <c r="V40" i="38"/>
  <c r="T40" i="38"/>
  <c r="V39" i="38"/>
  <c r="T39" i="38"/>
  <c r="W39" i="38" s="1"/>
  <c r="V38" i="38"/>
  <c r="T38" i="38"/>
  <c r="W38" i="38" s="1"/>
  <c r="V37" i="38"/>
  <c r="T37" i="38"/>
  <c r="W37" i="38" s="1"/>
  <c r="V36" i="38"/>
  <c r="T36" i="38"/>
  <c r="W36" i="38" s="1"/>
  <c r="V35" i="38"/>
  <c r="T35" i="38"/>
  <c r="V34" i="38"/>
  <c r="T34" i="38"/>
  <c r="V33" i="38"/>
  <c r="T33" i="38"/>
  <c r="V32" i="38"/>
  <c r="T32" i="38"/>
  <c r="W32" i="38" s="1"/>
  <c r="V31" i="38"/>
  <c r="T31" i="38"/>
  <c r="V30" i="38"/>
  <c r="T30" i="38"/>
  <c r="V29" i="38"/>
  <c r="T29" i="38"/>
  <c r="W29" i="38" s="1"/>
  <c r="W30" i="38" s="1"/>
  <c r="W31" i="38" s="1"/>
  <c r="V28" i="38"/>
  <c r="T28" i="38"/>
  <c r="V27" i="38"/>
  <c r="T27" i="38"/>
  <c r="W27" i="38" s="1"/>
  <c r="W26" i="38"/>
  <c r="V26" i="38"/>
  <c r="T26" i="38"/>
  <c r="V25" i="38"/>
  <c r="T25" i="38"/>
  <c r="V24" i="38"/>
  <c r="T24" i="38"/>
  <c r="V23" i="38"/>
  <c r="T23" i="38"/>
  <c r="T22" i="38"/>
  <c r="W22" i="38" s="1"/>
  <c r="W23" i="38" s="1"/>
  <c r="T21" i="38"/>
  <c r="W21" i="38" s="1"/>
  <c r="T20" i="38"/>
  <c r="T19" i="38"/>
  <c r="W19" i="38" s="1"/>
  <c r="V18" i="38"/>
  <c r="T18" i="38"/>
  <c r="T17" i="38"/>
  <c r="T16" i="38"/>
  <c r="W15" i="38"/>
  <c r="T15" i="38"/>
  <c r="V14" i="38"/>
  <c r="T14" i="38"/>
  <c r="T13" i="38"/>
  <c r="W13" i="38" s="1"/>
  <c r="W14" i="38" s="1"/>
  <c r="T12" i="38"/>
  <c r="W12" i="38" s="1"/>
  <c r="T11" i="38"/>
  <c r="W11" i="38" s="1"/>
  <c r="T10" i="38"/>
  <c r="W10" i="38" s="1"/>
  <c r="T9" i="38"/>
  <c r="K9" i="38"/>
  <c r="M9" i="38" s="1"/>
  <c r="C9" i="38"/>
  <c r="W108" i="37"/>
  <c r="V108" i="37"/>
  <c r="T108" i="37"/>
  <c r="R108" i="37"/>
  <c r="M108" i="37"/>
  <c r="K108" i="37"/>
  <c r="W107" i="37"/>
  <c r="V107" i="37"/>
  <c r="T107" i="37"/>
  <c r="R107" i="37"/>
  <c r="C108" i="37" s="1"/>
  <c r="M107" i="37"/>
  <c r="K107" i="37"/>
  <c r="V106" i="37"/>
  <c r="T106" i="37"/>
  <c r="W106" i="37" s="1"/>
  <c r="R106" i="37"/>
  <c r="C107" i="37" s="1"/>
  <c r="M106" i="37"/>
  <c r="K106" i="37"/>
  <c r="W105" i="37"/>
  <c r="V105" i="37"/>
  <c r="T105" i="37"/>
  <c r="R105" i="37"/>
  <c r="C106" i="37" s="1"/>
  <c r="M105" i="37"/>
  <c r="K105" i="37"/>
  <c r="V104" i="37"/>
  <c r="T104" i="37"/>
  <c r="W104" i="37" s="1"/>
  <c r="R104" i="37"/>
  <c r="C105" i="37" s="1"/>
  <c r="M104" i="37"/>
  <c r="K104" i="37"/>
  <c r="V103" i="37"/>
  <c r="T103" i="37"/>
  <c r="W103" i="37" s="1"/>
  <c r="R103" i="37"/>
  <c r="C104" i="37" s="1"/>
  <c r="M103" i="37"/>
  <c r="K103" i="37"/>
  <c r="V102" i="37"/>
  <c r="T102" i="37"/>
  <c r="W102" i="37" s="1"/>
  <c r="R102" i="37"/>
  <c r="C103" i="37" s="1"/>
  <c r="M102" i="37"/>
  <c r="K102" i="37"/>
  <c r="W101" i="37"/>
  <c r="V101" i="37"/>
  <c r="T101" i="37"/>
  <c r="R101" i="37"/>
  <c r="C102" i="37" s="1"/>
  <c r="M101" i="37"/>
  <c r="K101" i="37"/>
  <c r="W100" i="37"/>
  <c r="V100" i="37"/>
  <c r="T100" i="37"/>
  <c r="R100" i="37"/>
  <c r="C101" i="37" s="1"/>
  <c r="M100" i="37"/>
  <c r="K100" i="37"/>
  <c r="W99" i="37"/>
  <c r="V99" i="37"/>
  <c r="T99" i="37"/>
  <c r="R99" i="37"/>
  <c r="C100" i="37" s="1"/>
  <c r="M99" i="37"/>
  <c r="K99" i="37"/>
  <c r="V98" i="37"/>
  <c r="T98" i="37"/>
  <c r="W98" i="37" s="1"/>
  <c r="R98" i="37"/>
  <c r="C99" i="37" s="1"/>
  <c r="M98" i="37"/>
  <c r="K98" i="37"/>
  <c r="W97" i="37"/>
  <c r="V97" i="37"/>
  <c r="T97" i="37"/>
  <c r="R97" i="37"/>
  <c r="C98" i="37" s="1"/>
  <c r="M97" i="37"/>
  <c r="K97" i="37"/>
  <c r="V96" i="37"/>
  <c r="T96" i="37"/>
  <c r="W96" i="37" s="1"/>
  <c r="R96" i="37"/>
  <c r="C97" i="37" s="1"/>
  <c r="M96" i="37"/>
  <c r="K96" i="37"/>
  <c r="V95" i="37"/>
  <c r="T95" i="37"/>
  <c r="W95" i="37" s="1"/>
  <c r="R95" i="37"/>
  <c r="C96" i="37" s="1"/>
  <c r="M95" i="37"/>
  <c r="K95" i="37"/>
  <c r="V94" i="37"/>
  <c r="T94" i="37"/>
  <c r="W94" i="37" s="1"/>
  <c r="R94" i="37"/>
  <c r="C95" i="37" s="1"/>
  <c r="M94" i="37"/>
  <c r="K94" i="37"/>
  <c r="W93" i="37"/>
  <c r="V93" i="37"/>
  <c r="T93" i="37"/>
  <c r="R93" i="37"/>
  <c r="C94" i="37" s="1"/>
  <c r="M93" i="37"/>
  <c r="K93" i="37"/>
  <c r="W92" i="37"/>
  <c r="V92" i="37"/>
  <c r="T92" i="37"/>
  <c r="R92" i="37"/>
  <c r="C93" i="37" s="1"/>
  <c r="M92" i="37"/>
  <c r="K92" i="37"/>
  <c r="W91" i="37"/>
  <c r="V91" i="37"/>
  <c r="T91" i="37"/>
  <c r="R91" i="37"/>
  <c r="C92" i="37" s="1"/>
  <c r="M91" i="37"/>
  <c r="K91" i="37"/>
  <c r="V90" i="37"/>
  <c r="T90" i="37"/>
  <c r="W90" i="37" s="1"/>
  <c r="R90" i="37"/>
  <c r="C91" i="37" s="1"/>
  <c r="M90" i="37"/>
  <c r="K90" i="37"/>
  <c r="W89" i="37"/>
  <c r="V89" i="37"/>
  <c r="T89" i="37"/>
  <c r="R89" i="37"/>
  <c r="C90" i="37" s="1"/>
  <c r="M89" i="37"/>
  <c r="K89" i="37"/>
  <c r="V88" i="37"/>
  <c r="T88" i="37"/>
  <c r="W88" i="37" s="1"/>
  <c r="R88" i="37"/>
  <c r="C89" i="37" s="1"/>
  <c r="M88" i="37"/>
  <c r="K88" i="37"/>
  <c r="V87" i="37"/>
  <c r="T87" i="37"/>
  <c r="W87" i="37" s="1"/>
  <c r="R87" i="37"/>
  <c r="C88" i="37" s="1"/>
  <c r="M87" i="37"/>
  <c r="K87" i="37"/>
  <c r="W86" i="37"/>
  <c r="V86" i="37"/>
  <c r="T86" i="37"/>
  <c r="R86" i="37"/>
  <c r="C87" i="37" s="1"/>
  <c r="M86" i="37"/>
  <c r="K86" i="37"/>
  <c r="W85" i="37"/>
  <c r="V85" i="37"/>
  <c r="T85" i="37"/>
  <c r="R85" i="37"/>
  <c r="C86" i="37" s="1"/>
  <c r="M85" i="37"/>
  <c r="K85" i="37"/>
  <c r="V84" i="37"/>
  <c r="T84" i="37"/>
  <c r="W84" i="37" s="1"/>
  <c r="V83" i="37"/>
  <c r="T83" i="37"/>
  <c r="W83" i="37" s="1"/>
  <c r="V82" i="37"/>
  <c r="T82" i="37"/>
  <c r="V81" i="37"/>
  <c r="T81" i="37"/>
  <c r="W81" i="37" s="1"/>
  <c r="V80" i="37"/>
  <c r="T80" i="37"/>
  <c r="V79" i="37"/>
  <c r="T79" i="37"/>
  <c r="W79" i="37" s="1"/>
  <c r="V78" i="37"/>
  <c r="T78" i="37"/>
  <c r="W78" i="37" s="1"/>
  <c r="V77" i="37"/>
  <c r="T77" i="37"/>
  <c r="V76" i="37"/>
  <c r="T76" i="37"/>
  <c r="V75" i="37"/>
  <c r="T75" i="37"/>
  <c r="V74" i="37"/>
  <c r="T74" i="37"/>
  <c r="V73" i="37"/>
  <c r="T73" i="37"/>
  <c r="V72" i="37"/>
  <c r="T72" i="37"/>
  <c r="W72" i="37" s="1"/>
  <c r="W73" i="37" s="1"/>
  <c r="V71" i="37"/>
  <c r="T71" i="37"/>
  <c r="W70" i="37"/>
  <c r="V70" i="37"/>
  <c r="T70" i="37"/>
  <c r="V69" i="37"/>
  <c r="T69" i="37"/>
  <c r="V68" i="37"/>
  <c r="T68" i="37"/>
  <c r="V67" i="37"/>
  <c r="T67" i="37"/>
  <c r="V66" i="37"/>
  <c r="T66" i="37"/>
  <c r="V65" i="37"/>
  <c r="T65" i="37"/>
  <c r="V64" i="37"/>
  <c r="T64" i="37"/>
  <c r="V63" i="37"/>
  <c r="T63" i="37"/>
  <c r="W63" i="37" s="1"/>
  <c r="W62" i="37"/>
  <c r="V62" i="37"/>
  <c r="T62" i="37"/>
  <c r="V61" i="37"/>
  <c r="T61" i="37"/>
  <c r="V60" i="37"/>
  <c r="T60" i="37"/>
  <c r="V59" i="37"/>
  <c r="T59" i="37"/>
  <c r="V58" i="37"/>
  <c r="T58" i="37"/>
  <c r="V57" i="37"/>
  <c r="T57" i="37"/>
  <c r="W57" i="37" s="1"/>
  <c r="V56" i="37"/>
  <c r="T56" i="37"/>
  <c r="W56" i="37" s="1"/>
  <c r="V55" i="37"/>
  <c r="T55" i="37"/>
  <c r="W55" i="37" s="1"/>
  <c r="V54" i="37"/>
  <c r="T54" i="37"/>
  <c r="W54" i="37" s="1"/>
  <c r="W53" i="37"/>
  <c r="V53" i="37"/>
  <c r="T53" i="37"/>
  <c r="V52" i="37"/>
  <c r="T52" i="37"/>
  <c r="W52" i="37" s="1"/>
  <c r="V51" i="37"/>
  <c r="T51" i="37"/>
  <c r="W51" i="37" s="1"/>
  <c r="V50" i="37"/>
  <c r="T50" i="37"/>
  <c r="V49" i="37"/>
  <c r="T49" i="37"/>
  <c r="W49" i="37" s="1"/>
  <c r="V48" i="37"/>
  <c r="T48" i="37"/>
  <c r="W48" i="37" s="1"/>
  <c r="V47" i="37"/>
  <c r="T47" i="37"/>
  <c r="W46" i="37"/>
  <c r="V46" i="37"/>
  <c r="T46" i="37"/>
  <c r="V45" i="37"/>
  <c r="T45" i="37"/>
  <c r="V44" i="37"/>
  <c r="T44" i="37"/>
  <c r="V43" i="37"/>
  <c r="T43" i="37"/>
  <c r="W43" i="37" s="1"/>
  <c r="W44" i="37" s="1"/>
  <c r="W45" i="37" s="1"/>
  <c r="V42" i="37"/>
  <c r="T42" i="37"/>
  <c r="V41" i="37"/>
  <c r="T41" i="37"/>
  <c r="V40" i="37"/>
  <c r="T40" i="37"/>
  <c r="V39" i="37"/>
  <c r="T39" i="37"/>
  <c r="W39" i="37" s="1"/>
  <c r="V38" i="37"/>
  <c r="T38" i="37"/>
  <c r="W38" i="37" s="1"/>
  <c r="V37" i="37"/>
  <c r="T37" i="37"/>
  <c r="W37" i="37" s="1"/>
  <c r="W36" i="37"/>
  <c r="V36" i="37"/>
  <c r="T36" i="37"/>
  <c r="V35" i="37"/>
  <c r="T35" i="37"/>
  <c r="V34" i="37"/>
  <c r="T34" i="37"/>
  <c r="V33" i="37"/>
  <c r="T33" i="37"/>
  <c r="V32" i="37"/>
  <c r="T32" i="37"/>
  <c r="W32" i="37" s="1"/>
  <c r="W33" i="37" s="1"/>
  <c r="V31" i="37"/>
  <c r="T31" i="37"/>
  <c r="V30" i="37"/>
  <c r="T30" i="37"/>
  <c r="V29" i="37"/>
  <c r="T29" i="37"/>
  <c r="W29" i="37" s="1"/>
  <c r="W30" i="37" s="1"/>
  <c r="V28" i="37"/>
  <c r="T28" i="37"/>
  <c r="V27" i="37"/>
  <c r="T27" i="37"/>
  <c r="W27" i="37" s="1"/>
  <c r="W28" i="37" s="1"/>
  <c r="V26" i="37"/>
  <c r="T26" i="37"/>
  <c r="V25" i="37"/>
  <c r="T25" i="37"/>
  <c r="W25" i="37" s="1"/>
  <c r="V24" i="37"/>
  <c r="T24" i="37"/>
  <c r="V23" i="37"/>
  <c r="T23" i="37"/>
  <c r="T22" i="37"/>
  <c r="W22" i="37" s="1"/>
  <c r="T21" i="37"/>
  <c r="W21" i="37" s="1"/>
  <c r="V20" i="37"/>
  <c r="T20" i="37"/>
  <c r="T19" i="37"/>
  <c r="W19" i="37" s="1"/>
  <c r="W20" i="37" s="1"/>
  <c r="V18" i="37"/>
  <c r="T18" i="37"/>
  <c r="T17" i="37"/>
  <c r="V16" i="37"/>
  <c r="T16" i="37"/>
  <c r="T15" i="37"/>
  <c r="W15" i="37" s="1"/>
  <c r="W16" i="37" s="1"/>
  <c r="W17" i="37" s="1"/>
  <c r="T14" i="37"/>
  <c r="V14" i="37" s="1"/>
  <c r="T13" i="37"/>
  <c r="W13" i="37" s="1"/>
  <c r="W14" i="37" s="1"/>
  <c r="W12" i="37"/>
  <c r="T12" i="37"/>
  <c r="T11" i="37"/>
  <c r="W11" i="37" s="1"/>
  <c r="T10" i="37"/>
  <c r="W10" i="37" s="1"/>
  <c r="W9" i="37"/>
  <c r="T9" i="37"/>
  <c r="R9" i="37" s="1"/>
  <c r="M9" i="37"/>
  <c r="K9" i="37"/>
  <c r="C9" i="37"/>
  <c r="R73" i="32"/>
  <c r="R16" i="32"/>
  <c r="R56" i="38" l="1"/>
  <c r="R32" i="38"/>
  <c r="V19" i="38"/>
  <c r="W16" i="38"/>
  <c r="W17" i="38" s="1"/>
  <c r="W18" i="38" s="1"/>
  <c r="W40" i="38"/>
  <c r="W41" i="38" s="1"/>
  <c r="W71" i="38"/>
  <c r="W24" i="38"/>
  <c r="V15" i="38"/>
  <c r="W20" i="38"/>
  <c r="W28" i="38"/>
  <c r="W44" i="38"/>
  <c r="W45" i="38" s="1"/>
  <c r="V21" i="37"/>
  <c r="V22" i="37" s="1"/>
  <c r="W71" i="37"/>
  <c r="W82" i="37"/>
  <c r="V19" i="37"/>
  <c r="W23" i="37"/>
  <c r="W24" i="37" s="1"/>
  <c r="W47" i="37"/>
  <c r="W31" i="37"/>
  <c r="W80" i="37"/>
  <c r="R9" i="38"/>
  <c r="W64" i="38"/>
  <c r="W65" i="38" s="1"/>
  <c r="W66" i="38" s="1"/>
  <c r="W67" i="38" s="1"/>
  <c r="W68" i="38" s="1"/>
  <c r="W69" i="38" s="1"/>
  <c r="W80" i="38"/>
  <c r="V17" i="38"/>
  <c r="W9" i="38"/>
  <c r="V16" i="38"/>
  <c r="W25" i="38"/>
  <c r="W33" i="38"/>
  <c r="W34" i="38" s="1"/>
  <c r="W35" i="38" s="1"/>
  <c r="W49" i="38"/>
  <c r="W57" i="38"/>
  <c r="W58" i="38" s="1"/>
  <c r="W59" i="38" s="1"/>
  <c r="W60" i="38" s="1"/>
  <c r="W61" i="38" s="1"/>
  <c r="W73" i="38"/>
  <c r="W74" i="38" s="1"/>
  <c r="W75" i="38" s="1"/>
  <c r="W76" i="38" s="1"/>
  <c r="W77" i="38" s="1"/>
  <c r="W81" i="38"/>
  <c r="W82" i="38" s="1"/>
  <c r="H4" i="38"/>
  <c r="V9" i="38"/>
  <c r="V20" i="38"/>
  <c r="V21" i="38" s="1"/>
  <c r="V22" i="38" s="1"/>
  <c r="W18" i="37"/>
  <c r="W40" i="37"/>
  <c r="W41" i="37" s="1"/>
  <c r="C10" i="37"/>
  <c r="W64" i="37"/>
  <c r="W65" i="37" s="1"/>
  <c r="W66" i="37" s="1"/>
  <c r="W67" i="37" s="1"/>
  <c r="W68" i="37" s="1"/>
  <c r="W69" i="37" s="1"/>
  <c r="V9" i="37"/>
  <c r="V17" i="37"/>
  <c r="W26" i="37"/>
  <c r="W34" i="37"/>
  <c r="W35" i="37" s="1"/>
  <c r="W42" i="37"/>
  <c r="W50" i="37"/>
  <c r="W58" i="37"/>
  <c r="W59" i="37" s="1"/>
  <c r="W60" i="37" s="1"/>
  <c r="W61" i="37" s="1"/>
  <c r="W74" i="37"/>
  <c r="W75" i="37" s="1"/>
  <c r="W76" i="37" s="1"/>
  <c r="W77" i="37" s="1"/>
  <c r="H4" i="37"/>
  <c r="V15" i="37"/>
  <c r="V108" i="36"/>
  <c r="T108" i="36"/>
  <c r="W108" i="36" s="1"/>
  <c r="R108" i="36"/>
  <c r="M108" i="36"/>
  <c r="K108" i="36"/>
  <c r="V107" i="36"/>
  <c r="T107" i="36"/>
  <c r="W107" i="36" s="1"/>
  <c r="R107" i="36"/>
  <c r="C108" i="36" s="1"/>
  <c r="M107" i="36"/>
  <c r="K107" i="36"/>
  <c r="W106" i="36"/>
  <c r="V106" i="36"/>
  <c r="T106" i="36"/>
  <c r="R106" i="36"/>
  <c r="C107" i="36" s="1"/>
  <c r="M106" i="36"/>
  <c r="K106" i="36"/>
  <c r="V105" i="36"/>
  <c r="T105" i="36"/>
  <c r="W105" i="36" s="1"/>
  <c r="R105" i="36"/>
  <c r="C106" i="36" s="1"/>
  <c r="M105" i="36"/>
  <c r="K105" i="36"/>
  <c r="V104" i="36"/>
  <c r="T104" i="36"/>
  <c r="W104" i="36" s="1"/>
  <c r="R104" i="36"/>
  <c r="C105" i="36" s="1"/>
  <c r="M104" i="36"/>
  <c r="K104" i="36"/>
  <c r="V103" i="36"/>
  <c r="T103" i="36"/>
  <c r="W103" i="36" s="1"/>
  <c r="R103" i="36"/>
  <c r="C104" i="36" s="1"/>
  <c r="M103" i="36"/>
  <c r="K103" i="36"/>
  <c r="W102" i="36"/>
  <c r="V102" i="36"/>
  <c r="T102" i="36"/>
  <c r="R102" i="36"/>
  <c r="C103" i="36" s="1"/>
  <c r="M102" i="36"/>
  <c r="K102" i="36"/>
  <c r="W101" i="36"/>
  <c r="V101" i="36"/>
  <c r="T101" i="36"/>
  <c r="R101" i="36"/>
  <c r="C102" i="36" s="1"/>
  <c r="M101" i="36"/>
  <c r="K101" i="36"/>
  <c r="V100" i="36"/>
  <c r="T100" i="36"/>
  <c r="W100" i="36" s="1"/>
  <c r="R100" i="36"/>
  <c r="C101" i="36" s="1"/>
  <c r="M100" i="36"/>
  <c r="K100" i="36"/>
  <c r="V99" i="36"/>
  <c r="T99" i="36"/>
  <c r="W99" i="36" s="1"/>
  <c r="R99" i="36"/>
  <c r="C100" i="36" s="1"/>
  <c r="M99" i="36"/>
  <c r="K99" i="36"/>
  <c r="W98" i="36"/>
  <c r="V98" i="36"/>
  <c r="T98" i="36"/>
  <c r="R98" i="36"/>
  <c r="C99" i="36" s="1"/>
  <c r="M98" i="36"/>
  <c r="K98" i="36"/>
  <c r="V97" i="36"/>
  <c r="T97" i="36"/>
  <c r="W97" i="36" s="1"/>
  <c r="R97" i="36"/>
  <c r="C98" i="36" s="1"/>
  <c r="M97" i="36"/>
  <c r="K97" i="36"/>
  <c r="V96" i="36"/>
  <c r="T96" i="36"/>
  <c r="W96" i="36" s="1"/>
  <c r="R96" i="36"/>
  <c r="C97" i="36" s="1"/>
  <c r="M96" i="36"/>
  <c r="K96" i="36"/>
  <c r="V95" i="36"/>
  <c r="T95" i="36"/>
  <c r="W95" i="36" s="1"/>
  <c r="R95" i="36"/>
  <c r="C96" i="36" s="1"/>
  <c r="M95" i="36"/>
  <c r="K95" i="36"/>
  <c r="W94" i="36"/>
  <c r="V94" i="36"/>
  <c r="T94" i="36"/>
  <c r="R94" i="36"/>
  <c r="C95" i="36" s="1"/>
  <c r="M94" i="36"/>
  <c r="K94" i="36"/>
  <c r="V93" i="36"/>
  <c r="T93" i="36"/>
  <c r="W93" i="36" s="1"/>
  <c r="R93" i="36"/>
  <c r="C94" i="36" s="1"/>
  <c r="M93" i="36"/>
  <c r="K93" i="36"/>
  <c r="V92" i="36"/>
  <c r="T92" i="36"/>
  <c r="W92" i="36" s="1"/>
  <c r="R92" i="36"/>
  <c r="C93" i="36" s="1"/>
  <c r="M92" i="36"/>
  <c r="K92" i="36"/>
  <c r="V91" i="36"/>
  <c r="T91" i="36"/>
  <c r="W91" i="36" s="1"/>
  <c r="R91" i="36"/>
  <c r="C92" i="36" s="1"/>
  <c r="M91" i="36"/>
  <c r="K91" i="36"/>
  <c r="W90" i="36"/>
  <c r="V90" i="36"/>
  <c r="T90" i="36"/>
  <c r="R90" i="36"/>
  <c r="C91" i="36" s="1"/>
  <c r="M90" i="36"/>
  <c r="K90" i="36"/>
  <c r="V89" i="36"/>
  <c r="T89" i="36"/>
  <c r="W89" i="36" s="1"/>
  <c r="R89" i="36"/>
  <c r="C90" i="36" s="1"/>
  <c r="M89" i="36"/>
  <c r="K89" i="36"/>
  <c r="V88" i="36"/>
  <c r="T88" i="36"/>
  <c r="W88" i="36" s="1"/>
  <c r="R88" i="36"/>
  <c r="C89" i="36" s="1"/>
  <c r="M88" i="36"/>
  <c r="K88" i="36"/>
  <c r="W87" i="36"/>
  <c r="V87" i="36"/>
  <c r="T87" i="36"/>
  <c r="R87" i="36"/>
  <c r="C88" i="36" s="1"/>
  <c r="M87" i="36"/>
  <c r="K87" i="36"/>
  <c r="W86" i="36"/>
  <c r="V86" i="36"/>
  <c r="T86" i="36"/>
  <c r="R86" i="36"/>
  <c r="C87" i="36" s="1"/>
  <c r="M86" i="36"/>
  <c r="K86" i="36"/>
  <c r="V85" i="36"/>
  <c r="T85" i="36"/>
  <c r="W85" i="36" s="1"/>
  <c r="R85" i="36"/>
  <c r="C86" i="36" s="1"/>
  <c r="M85" i="36"/>
  <c r="K85" i="36"/>
  <c r="V84" i="36"/>
  <c r="T84" i="36"/>
  <c r="W84" i="36" s="1"/>
  <c r="R84" i="36"/>
  <c r="C85" i="36" s="1"/>
  <c r="M84" i="36"/>
  <c r="K84" i="36"/>
  <c r="V83" i="36"/>
  <c r="T83" i="36"/>
  <c r="W83" i="36" s="1"/>
  <c r="R83" i="36"/>
  <c r="C84" i="36" s="1"/>
  <c r="M83" i="36"/>
  <c r="K83" i="36"/>
  <c r="W82" i="36"/>
  <c r="V82" i="36"/>
  <c r="T82" i="36"/>
  <c r="R82" i="36"/>
  <c r="C83" i="36" s="1"/>
  <c r="M82" i="36"/>
  <c r="K82" i="36"/>
  <c r="V81" i="36"/>
  <c r="T81" i="36"/>
  <c r="W81" i="36" s="1"/>
  <c r="R81" i="36"/>
  <c r="C82" i="36" s="1"/>
  <c r="M81" i="36"/>
  <c r="K81" i="36"/>
  <c r="V80" i="36"/>
  <c r="T80" i="36"/>
  <c r="W80" i="36" s="1"/>
  <c r="R80" i="36"/>
  <c r="C81" i="36" s="1"/>
  <c r="M80" i="36"/>
  <c r="K80" i="36"/>
  <c r="W79" i="36"/>
  <c r="V79" i="36"/>
  <c r="T79" i="36"/>
  <c r="R79" i="36"/>
  <c r="C80" i="36" s="1"/>
  <c r="M79" i="36"/>
  <c r="K79" i="36"/>
  <c r="W78" i="36"/>
  <c r="V78" i="36"/>
  <c r="T78" i="36"/>
  <c r="R78" i="36"/>
  <c r="C79" i="36" s="1"/>
  <c r="M78" i="36"/>
  <c r="K78" i="36"/>
  <c r="V77" i="36"/>
  <c r="T77" i="36"/>
  <c r="W77" i="36" s="1"/>
  <c r="R77" i="36"/>
  <c r="C78" i="36" s="1"/>
  <c r="M77" i="36"/>
  <c r="K77" i="36"/>
  <c r="V76" i="36"/>
  <c r="T76" i="36"/>
  <c r="W76" i="36" s="1"/>
  <c r="R76" i="36"/>
  <c r="C77" i="36" s="1"/>
  <c r="M76" i="36"/>
  <c r="K76" i="36"/>
  <c r="V75" i="36"/>
  <c r="T75" i="36"/>
  <c r="W75" i="36" s="1"/>
  <c r="R75" i="36"/>
  <c r="C76" i="36" s="1"/>
  <c r="M75" i="36"/>
  <c r="K75" i="36"/>
  <c r="W74" i="36"/>
  <c r="V74" i="36"/>
  <c r="T74" i="36"/>
  <c r="R74" i="36"/>
  <c r="C75" i="36" s="1"/>
  <c r="M74" i="36"/>
  <c r="K74" i="36"/>
  <c r="V73" i="36"/>
  <c r="T73" i="36"/>
  <c r="W73" i="36" s="1"/>
  <c r="R73" i="36"/>
  <c r="C74" i="36" s="1"/>
  <c r="M73" i="36"/>
  <c r="K73" i="36"/>
  <c r="V72" i="36"/>
  <c r="T72" i="36"/>
  <c r="W72" i="36" s="1"/>
  <c r="R72" i="36"/>
  <c r="C73" i="36" s="1"/>
  <c r="M72" i="36"/>
  <c r="K72" i="36"/>
  <c r="W71" i="36"/>
  <c r="V71" i="36"/>
  <c r="T71" i="36"/>
  <c r="R71" i="36"/>
  <c r="C72" i="36" s="1"/>
  <c r="M71" i="36"/>
  <c r="K71" i="36"/>
  <c r="W70" i="36"/>
  <c r="V70" i="36"/>
  <c r="T70" i="36"/>
  <c r="R70" i="36"/>
  <c r="C71" i="36" s="1"/>
  <c r="M70" i="36"/>
  <c r="K70" i="36"/>
  <c r="V69" i="36"/>
  <c r="T69" i="36"/>
  <c r="W69" i="36" s="1"/>
  <c r="R69" i="36"/>
  <c r="C70" i="36" s="1"/>
  <c r="M69" i="36"/>
  <c r="K69" i="36"/>
  <c r="V68" i="36"/>
  <c r="T68" i="36"/>
  <c r="W68" i="36" s="1"/>
  <c r="R68" i="36"/>
  <c r="C69" i="36" s="1"/>
  <c r="M68" i="36"/>
  <c r="K68" i="36"/>
  <c r="V67" i="36"/>
  <c r="T67" i="36"/>
  <c r="W67" i="36" s="1"/>
  <c r="R67" i="36"/>
  <c r="C68" i="36" s="1"/>
  <c r="M67" i="36"/>
  <c r="K67" i="36"/>
  <c r="W66" i="36"/>
  <c r="V66" i="36"/>
  <c r="T66" i="36"/>
  <c r="R66" i="36"/>
  <c r="C67" i="36" s="1"/>
  <c r="M66" i="36"/>
  <c r="K66" i="36"/>
  <c r="V65" i="36"/>
  <c r="T65" i="36"/>
  <c r="V64" i="36"/>
  <c r="T64" i="36"/>
  <c r="W64" i="36" s="1"/>
  <c r="V63" i="36"/>
  <c r="T63" i="36"/>
  <c r="V62" i="36"/>
  <c r="T62" i="36"/>
  <c r="W62" i="36" s="1"/>
  <c r="W63" i="36" s="1"/>
  <c r="V61" i="36"/>
  <c r="T61" i="36"/>
  <c r="V60" i="36"/>
  <c r="T60" i="36"/>
  <c r="V59" i="36"/>
  <c r="T59" i="36"/>
  <c r="V58" i="36"/>
  <c r="T58" i="36"/>
  <c r="W58" i="36" s="1"/>
  <c r="V57" i="36"/>
  <c r="T57" i="36"/>
  <c r="V56" i="36"/>
  <c r="T56" i="36"/>
  <c r="V55" i="36"/>
  <c r="T55" i="36"/>
  <c r="W54" i="36"/>
  <c r="W55" i="36" s="1"/>
  <c r="V54" i="36"/>
  <c r="T54" i="36"/>
  <c r="V53" i="36"/>
  <c r="T53" i="36"/>
  <c r="W53" i="36" s="1"/>
  <c r="V52" i="36"/>
  <c r="T52" i="36"/>
  <c r="V51" i="36"/>
  <c r="T51" i="36"/>
  <c r="V50" i="36"/>
  <c r="T50" i="36"/>
  <c r="V49" i="36"/>
  <c r="T49" i="36"/>
  <c r="V48" i="36"/>
  <c r="T48" i="36"/>
  <c r="V47" i="36"/>
  <c r="T47" i="36"/>
  <c r="W47" i="36" s="1"/>
  <c r="V46" i="36"/>
  <c r="T46" i="36"/>
  <c r="W46" i="36" s="1"/>
  <c r="V45" i="36"/>
  <c r="T45" i="36"/>
  <c r="W45" i="36" s="1"/>
  <c r="V44" i="36"/>
  <c r="T44" i="36"/>
  <c r="V43" i="36"/>
  <c r="T43" i="36"/>
  <c r="V42" i="36"/>
  <c r="T42" i="36"/>
  <c r="W42" i="36" s="1"/>
  <c r="V41" i="36"/>
  <c r="T41" i="36"/>
  <c r="V40" i="36"/>
  <c r="T40" i="36"/>
  <c r="W40" i="36" s="1"/>
  <c r="V39" i="36"/>
  <c r="T39" i="36"/>
  <c r="W39" i="36" s="1"/>
  <c r="V38" i="36"/>
  <c r="T38" i="36"/>
  <c r="W38" i="36" s="1"/>
  <c r="V37" i="36"/>
  <c r="T37" i="36"/>
  <c r="V36" i="36"/>
  <c r="T36" i="36"/>
  <c r="W36" i="36" s="1"/>
  <c r="V35" i="36"/>
  <c r="T35" i="36"/>
  <c r="W35" i="36" s="1"/>
  <c r="V34" i="36"/>
  <c r="T34" i="36"/>
  <c r="V33" i="36"/>
  <c r="T33" i="36"/>
  <c r="V32" i="36"/>
  <c r="T32" i="36"/>
  <c r="W32" i="36" s="1"/>
  <c r="V31" i="36"/>
  <c r="T31" i="36"/>
  <c r="W31" i="36" s="1"/>
  <c r="W30" i="36"/>
  <c r="V30" i="36"/>
  <c r="T30" i="36"/>
  <c r="V29" i="36"/>
  <c r="T29" i="36"/>
  <c r="V28" i="36"/>
  <c r="T28" i="36"/>
  <c r="W28" i="36" s="1"/>
  <c r="V27" i="36"/>
  <c r="T27" i="36"/>
  <c r="W26" i="36"/>
  <c r="V26" i="36"/>
  <c r="T26" i="36"/>
  <c r="V25" i="36"/>
  <c r="T25" i="36"/>
  <c r="V24" i="36"/>
  <c r="T24" i="36"/>
  <c r="W24" i="36" s="1"/>
  <c r="V23" i="36"/>
  <c r="T23" i="36"/>
  <c r="W23" i="36" s="1"/>
  <c r="V22" i="36"/>
  <c r="T22" i="36"/>
  <c r="T21" i="36"/>
  <c r="T20" i="36"/>
  <c r="T19" i="36"/>
  <c r="V19" i="36" s="1"/>
  <c r="V18" i="36"/>
  <c r="T18" i="36"/>
  <c r="V17" i="36"/>
  <c r="T17" i="36"/>
  <c r="T16" i="36"/>
  <c r="T15" i="36"/>
  <c r="W15" i="36" s="1"/>
  <c r="V14" i="36"/>
  <c r="T14" i="36"/>
  <c r="T13" i="36"/>
  <c r="T12" i="36"/>
  <c r="W12" i="36" s="1"/>
  <c r="T11" i="36"/>
  <c r="V11" i="36" s="1"/>
  <c r="V10" i="36"/>
  <c r="T10" i="36"/>
  <c r="V9" i="36"/>
  <c r="T9" i="36"/>
  <c r="C9" i="36"/>
  <c r="K9" i="36" s="1"/>
  <c r="M9" i="36" s="1"/>
  <c r="V108" i="35"/>
  <c r="T108" i="35"/>
  <c r="W108" i="35" s="1"/>
  <c r="R108" i="35"/>
  <c r="M108" i="35"/>
  <c r="K108" i="35"/>
  <c r="V107" i="35"/>
  <c r="T107" i="35"/>
  <c r="W107" i="35" s="1"/>
  <c r="R107" i="35"/>
  <c r="C108" i="35" s="1"/>
  <c r="M107" i="35"/>
  <c r="K107" i="35"/>
  <c r="W106" i="35"/>
  <c r="V106" i="35"/>
  <c r="T106" i="35"/>
  <c r="R106" i="35"/>
  <c r="C107" i="35" s="1"/>
  <c r="M106" i="35"/>
  <c r="K106" i="35"/>
  <c r="W105" i="35"/>
  <c r="V105" i="35"/>
  <c r="T105" i="35"/>
  <c r="R105" i="35"/>
  <c r="C106" i="35" s="1"/>
  <c r="M105" i="35"/>
  <c r="K105" i="35"/>
  <c r="V104" i="35"/>
  <c r="T104" i="35"/>
  <c r="W104" i="35" s="1"/>
  <c r="R104" i="35"/>
  <c r="C105" i="35" s="1"/>
  <c r="M104" i="35"/>
  <c r="K104" i="35"/>
  <c r="V103" i="35"/>
  <c r="T103" i="35"/>
  <c r="W103" i="35" s="1"/>
  <c r="R103" i="35"/>
  <c r="C104" i="35" s="1"/>
  <c r="M103" i="35"/>
  <c r="K103" i="35"/>
  <c r="W102" i="35"/>
  <c r="V102" i="35"/>
  <c r="T102" i="35"/>
  <c r="R102" i="35"/>
  <c r="C103" i="35" s="1"/>
  <c r="M102" i="35"/>
  <c r="K102" i="35"/>
  <c r="W101" i="35"/>
  <c r="V101" i="35"/>
  <c r="T101" i="35"/>
  <c r="R101" i="35"/>
  <c r="C102" i="35" s="1"/>
  <c r="M101" i="35"/>
  <c r="K101" i="35"/>
  <c r="V100" i="35"/>
  <c r="T100" i="35"/>
  <c r="W100" i="35" s="1"/>
  <c r="R100" i="35"/>
  <c r="C101" i="35" s="1"/>
  <c r="M100" i="35"/>
  <c r="K100" i="35"/>
  <c r="V99" i="35"/>
  <c r="T99" i="35"/>
  <c r="W99" i="35" s="1"/>
  <c r="R99" i="35"/>
  <c r="C100" i="35" s="1"/>
  <c r="M99" i="35"/>
  <c r="K99" i="35"/>
  <c r="W98" i="35"/>
  <c r="V98" i="35"/>
  <c r="T98" i="35"/>
  <c r="R98" i="35"/>
  <c r="C99" i="35" s="1"/>
  <c r="M98" i="35"/>
  <c r="K98" i="35"/>
  <c r="W97" i="35"/>
  <c r="V97" i="35"/>
  <c r="T97" i="35"/>
  <c r="R97" i="35"/>
  <c r="C98" i="35" s="1"/>
  <c r="M97" i="35"/>
  <c r="K97" i="35"/>
  <c r="V96" i="35"/>
  <c r="T96" i="35"/>
  <c r="W96" i="35" s="1"/>
  <c r="R96" i="35"/>
  <c r="C97" i="35" s="1"/>
  <c r="M96" i="35"/>
  <c r="K96" i="35"/>
  <c r="V95" i="35"/>
  <c r="T95" i="35"/>
  <c r="W95" i="35" s="1"/>
  <c r="R95" i="35"/>
  <c r="C96" i="35" s="1"/>
  <c r="M95" i="35"/>
  <c r="K95" i="35"/>
  <c r="W94" i="35"/>
  <c r="V94" i="35"/>
  <c r="T94" i="35"/>
  <c r="R94" i="35"/>
  <c r="C95" i="35" s="1"/>
  <c r="M94" i="35"/>
  <c r="K94" i="35"/>
  <c r="W93" i="35"/>
  <c r="V93" i="35"/>
  <c r="T93" i="35"/>
  <c r="R93" i="35"/>
  <c r="C94" i="35" s="1"/>
  <c r="M93" i="35"/>
  <c r="K93" i="35"/>
  <c r="V92" i="35"/>
  <c r="T92" i="35"/>
  <c r="W92" i="35" s="1"/>
  <c r="R92" i="35"/>
  <c r="C93" i="35" s="1"/>
  <c r="M92" i="35"/>
  <c r="K92" i="35"/>
  <c r="V91" i="35"/>
  <c r="T91" i="35"/>
  <c r="W91" i="35" s="1"/>
  <c r="R91" i="35"/>
  <c r="C92" i="35" s="1"/>
  <c r="M91" i="35"/>
  <c r="K91" i="35"/>
  <c r="W90" i="35"/>
  <c r="V90" i="35"/>
  <c r="T90" i="35"/>
  <c r="R90" i="35"/>
  <c r="C91" i="35" s="1"/>
  <c r="M90" i="35"/>
  <c r="K90" i="35"/>
  <c r="W89" i="35"/>
  <c r="V89" i="35"/>
  <c r="T89" i="35"/>
  <c r="R89" i="35"/>
  <c r="C90" i="35" s="1"/>
  <c r="M89" i="35"/>
  <c r="K89" i="35"/>
  <c r="V88" i="35"/>
  <c r="T88" i="35"/>
  <c r="W88" i="35" s="1"/>
  <c r="R88" i="35"/>
  <c r="C89" i="35" s="1"/>
  <c r="M88" i="35"/>
  <c r="K88" i="35"/>
  <c r="V87" i="35"/>
  <c r="T87" i="35"/>
  <c r="W87" i="35" s="1"/>
  <c r="R87" i="35"/>
  <c r="C88" i="35" s="1"/>
  <c r="M87" i="35"/>
  <c r="K87" i="35"/>
  <c r="W86" i="35"/>
  <c r="V86" i="35"/>
  <c r="T86" i="35"/>
  <c r="R86" i="35"/>
  <c r="C87" i="35" s="1"/>
  <c r="M86" i="35"/>
  <c r="K86" i="35"/>
  <c r="W85" i="35"/>
  <c r="V85" i="35"/>
  <c r="T85" i="35"/>
  <c r="R85" i="35"/>
  <c r="C86" i="35" s="1"/>
  <c r="M85" i="35"/>
  <c r="K85" i="35"/>
  <c r="V84" i="35"/>
  <c r="T84" i="35"/>
  <c r="W84" i="35" s="1"/>
  <c r="R84" i="35"/>
  <c r="C85" i="35" s="1"/>
  <c r="M84" i="35"/>
  <c r="K84" i="35"/>
  <c r="V83" i="35"/>
  <c r="T83" i="35"/>
  <c r="W83" i="35" s="1"/>
  <c r="R83" i="35"/>
  <c r="C84" i="35" s="1"/>
  <c r="M83" i="35"/>
  <c r="K83" i="35"/>
  <c r="W82" i="35"/>
  <c r="V82" i="35"/>
  <c r="T82" i="35"/>
  <c r="R82" i="35"/>
  <c r="C83" i="35" s="1"/>
  <c r="M82" i="35"/>
  <c r="K82" i="35"/>
  <c r="W81" i="35"/>
  <c r="V81" i="35"/>
  <c r="T81" i="35"/>
  <c r="R81" i="35"/>
  <c r="C82" i="35" s="1"/>
  <c r="M81" i="35"/>
  <c r="K81" i="35"/>
  <c r="V80" i="35"/>
  <c r="T80" i="35"/>
  <c r="W80" i="35" s="1"/>
  <c r="R80" i="35"/>
  <c r="C81" i="35" s="1"/>
  <c r="M80" i="35"/>
  <c r="K80" i="35"/>
  <c r="V79" i="35"/>
  <c r="T79" i="35"/>
  <c r="W79" i="35" s="1"/>
  <c r="R79" i="35"/>
  <c r="C80" i="35" s="1"/>
  <c r="M79" i="35"/>
  <c r="K79" i="35"/>
  <c r="W78" i="35"/>
  <c r="V78" i="35"/>
  <c r="T78" i="35"/>
  <c r="R78" i="35"/>
  <c r="C79" i="35" s="1"/>
  <c r="M78" i="35"/>
  <c r="K78" i="35"/>
  <c r="W77" i="35"/>
  <c r="V77" i="35"/>
  <c r="T77" i="35"/>
  <c r="R77" i="35"/>
  <c r="C78" i="35" s="1"/>
  <c r="M77" i="35"/>
  <c r="K77" i="35"/>
  <c r="V76" i="35"/>
  <c r="T76" i="35"/>
  <c r="W76" i="35" s="1"/>
  <c r="R76" i="35"/>
  <c r="C77" i="35" s="1"/>
  <c r="M76" i="35"/>
  <c r="K76" i="35"/>
  <c r="V75" i="35"/>
  <c r="T75" i="35"/>
  <c r="W75" i="35" s="1"/>
  <c r="R75" i="35"/>
  <c r="C76" i="35" s="1"/>
  <c r="M75" i="35"/>
  <c r="K75" i="35"/>
  <c r="W74" i="35"/>
  <c r="V74" i="35"/>
  <c r="T74" i="35"/>
  <c r="R74" i="35"/>
  <c r="C75" i="35" s="1"/>
  <c r="M74" i="35"/>
  <c r="K74" i="35"/>
  <c r="W73" i="35"/>
  <c r="V73" i="35"/>
  <c r="T73" i="35"/>
  <c r="R73" i="35"/>
  <c r="C74" i="35" s="1"/>
  <c r="M73" i="35"/>
  <c r="K73" i="35"/>
  <c r="V72" i="35"/>
  <c r="T72" i="35"/>
  <c r="W72" i="35" s="1"/>
  <c r="R72" i="35"/>
  <c r="C73" i="35" s="1"/>
  <c r="M72" i="35"/>
  <c r="K72" i="35"/>
  <c r="V71" i="35"/>
  <c r="T71" i="35"/>
  <c r="W71" i="35" s="1"/>
  <c r="R71" i="35"/>
  <c r="C72" i="35" s="1"/>
  <c r="M71" i="35"/>
  <c r="K71" i="35"/>
  <c r="W70" i="35"/>
  <c r="V70" i="35"/>
  <c r="T70" i="35"/>
  <c r="R70" i="35"/>
  <c r="C71" i="35" s="1"/>
  <c r="M70" i="35"/>
  <c r="K70" i="35"/>
  <c r="W69" i="35"/>
  <c r="V69" i="35"/>
  <c r="T69" i="35"/>
  <c r="R69" i="35"/>
  <c r="C70" i="35" s="1"/>
  <c r="M69" i="35"/>
  <c r="K69" i="35"/>
  <c r="V68" i="35"/>
  <c r="T68" i="35"/>
  <c r="W68" i="35" s="1"/>
  <c r="R68" i="35"/>
  <c r="C69" i="35" s="1"/>
  <c r="M68" i="35"/>
  <c r="K68" i="35"/>
  <c r="V67" i="35"/>
  <c r="T67" i="35"/>
  <c r="W67" i="35" s="1"/>
  <c r="R67" i="35"/>
  <c r="C68" i="35" s="1"/>
  <c r="M67" i="35"/>
  <c r="K67" i="35"/>
  <c r="W66" i="35"/>
  <c r="V66" i="35"/>
  <c r="T66" i="35"/>
  <c r="R66" i="35"/>
  <c r="C67" i="35" s="1"/>
  <c r="M66" i="35"/>
  <c r="K66" i="35"/>
  <c r="V65" i="35"/>
  <c r="T65" i="35"/>
  <c r="W65" i="35" s="1"/>
  <c r="V64" i="35"/>
  <c r="T64" i="35"/>
  <c r="V63" i="35"/>
  <c r="T63" i="35"/>
  <c r="W62" i="35"/>
  <c r="V62" i="35"/>
  <c r="T62" i="35"/>
  <c r="V61" i="35"/>
  <c r="T61" i="35"/>
  <c r="V60" i="35"/>
  <c r="T60" i="35"/>
  <c r="V59" i="35"/>
  <c r="T59" i="35"/>
  <c r="V58" i="35"/>
  <c r="T58" i="35"/>
  <c r="W58" i="35" s="1"/>
  <c r="V57" i="35"/>
  <c r="T57" i="35"/>
  <c r="V56" i="35"/>
  <c r="T56" i="35"/>
  <c r="V55" i="35"/>
  <c r="T55" i="35"/>
  <c r="V54" i="35"/>
  <c r="T54" i="35"/>
  <c r="W54" i="35" s="1"/>
  <c r="V53" i="35"/>
  <c r="T53" i="35"/>
  <c r="W53" i="35" s="1"/>
  <c r="V52" i="35"/>
  <c r="T52" i="35"/>
  <c r="V51" i="35"/>
  <c r="T51" i="35"/>
  <c r="V50" i="35"/>
  <c r="T50" i="35"/>
  <c r="V49" i="35"/>
  <c r="T49" i="35"/>
  <c r="V48" i="35"/>
  <c r="T48" i="35"/>
  <c r="V47" i="35"/>
  <c r="T47" i="35"/>
  <c r="W47" i="35" s="1"/>
  <c r="V46" i="35"/>
  <c r="T46" i="35"/>
  <c r="W46" i="35" s="1"/>
  <c r="V45" i="35"/>
  <c r="T45" i="35"/>
  <c r="W45" i="35" s="1"/>
  <c r="V44" i="35"/>
  <c r="T44" i="35"/>
  <c r="V43" i="35"/>
  <c r="T43" i="35"/>
  <c r="V42" i="35"/>
  <c r="T42" i="35"/>
  <c r="W42" i="35" s="1"/>
  <c r="V41" i="35"/>
  <c r="T41" i="35"/>
  <c r="W41" i="35" s="1"/>
  <c r="V40" i="35"/>
  <c r="T40" i="35"/>
  <c r="V39" i="35"/>
  <c r="T39" i="35"/>
  <c r="W39" i="35" s="1"/>
  <c r="V38" i="35"/>
  <c r="T38" i="35"/>
  <c r="W38" i="35" s="1"/>
  <c r="V37" i="35"/>
  <c r="T37" i="35"/>
  <c r="V36" i="35"/>
  <c r="T36" i="35"/>
  <c r="V35" i="35"/>
  <c r="T35" i="35"/>
  <c r="W35" i="35" s="1"/>
  <c r="V34" i="35"/>
  <c r="T34" i="35"/>
  <c r="V33" i="35"/>
  <c r="T33" i="35"/>
  <c r="V32" i="35"/>
  <c r="T32" i="35"/>
  <c r="V31" i="35"/>
  <c r="T31" i="35"/>
  <c r="W31" i="35" s="1"/>
  <c r="V30" i="35"/>
  <c r="T30" i="35"/>
  <c r="W30" i="35" s="1"/>
  <c r="V29" i="35"/>
  <c r="T29" i="35"/>
  <c r="V28" i="35"/>
  <c r="T28" i="35"/>
  <c r="V27" i="35"/>
  <c r="T27" i="35"/>
  <c r="V26" i="35"/>
  <c r="T26" i="35"/>
  <c r="W26" i="35" s="1"/>
  <c r="V25" i="35"/>
  <c r="T25" i="35"/>
  <c r="W25" i="35" s="1"/>
  <c r="V24" i="35"/>
  <c r="T24" i="35"/>
  <c r="V23" i="35"/>
  <c r="T23" i="35"/>
  <c r="W23" i="35" s="1"/>
  <c r="T22" i="35"/>
  <c r="V22" i="35" s="1"/>
  <c r="V21" i="35"/>
  <c r="T21" i="35"/>
  <c r="T20" i="35"/>
  <c r="V20" i="35" s="1"/>
  <c r="T19" i="35"/>
  <c r="T18" i="35"/>
  <c r="V18" i="35" s="1"/>
  <c r="V17" i="35"/>
  <c r="T17" i="35"/>
  <c r="T16" i="35"/>
  <c r="T15" i="35"/>
  <c r="W15" i="35" s="1"/>
  <c r="T14" i="35"/>
  <c r="V14" i="35" s="1"/>
  <c r="T13" i="35"/>
  <c r="W13" i="35" s="1"/>
  <c r="W14" i="35" s="1"/>
  <c r="T12" i="35"/>
  <c r="T11" i="35"/>
  <c r="W10" i="35"/>
  <c r="T10" i="35"/>
  <c r="W9" i="35"/>
  <c r="V9" i="35"/>
  <c r="T9" i="35"/>
  <c r="M9" i="35"/>
  <c r="R9" i="35" s="1"/>
  <c r="K9" i="35"/>
  <c r="C9" i="35"/>
  <c r="P5" i="37" l="1"/>
  <c r="V10" i="38"/>
  <c r="V11" i="38" s="1"/>
  <c r="V12" i="38" s="1"/>
  <c r="V13" i="38" s="1"/>
  <c r="C10" i="38"/>
  <c r="P5" i="38"/>
  <c r="V10" i="37"/>
  <c r="V11" i="37" s="1"/>
  <c r="V12" i="37" s="1"/>
  <c r="V13" i="37" s="1"/>
  <c r="K10" i="37"/>
  <c r="M10" i="37" s="1"/>
  <c r="R10" i="37" s="1"/>
  <c r="W29" i="36"/>
  <c r="W16" i="36"/>
  <c r="W17" i="36" s="1"/>
  <c r="W18" i="36" s="1"/>
  <c r="W19" i="36" s="1"/>
  <c r="W20" i="36" s="1"/>
  <c r="W21" i="36" s="1"/>
  <c r="W22" i="36" s="1"/>
  <c r="W48" i="36"/>
  <c r="W27" i="36"/>
  <c r="V15" i="36"/>
  <c r="W59" i="36"/>
  <c r="W60" i="36" s="1"/>
  <c r="W61" i="36" s="1"/>
  <c r="W56" i="36"/>
  <c r="W57" i="36" s="1"/>
  <c r="W55" i="35"/>
  <c r="W63" i="35"/>
  <c r="W37" i="36"/>
  <c r="R9" i="36"/>
  <c r="W13" i="36"/>
  <c r="W14" i="36" s="1"/>
  <c r="W11" i="36"/>
  <c r="W43" i="36"/>
  <c r="W44" i="36" s="1"/>
  <c r="W9" i="36"/>
  <c r="V16" i="36"/>
  <c r="W25" i="36"/>
  <c r="W33" i="36"/>
  <c r="W34" i="36" s="1"/>
  <c r="W41" i="36"/>
  <c r="W49" i="36"/>
  <c r="W50" i="36" s="1"/>
  <c r="W51" i="36" s="1"/>
  <c r="W52" i="36" s="1"/>
  <c r="W65" i="36"/>
  <c r="H4" i="36"/>
  <c r="V21" i="36"/>
  <c r="V12" i="36"/>
  <c r="V13" i="36" s="1"/>
  <c r="V20" i="36"/>
  <c r="W32" i="35"/>
  <c r="W33" i="35" s="1"/>
  <c r="W34" i="35" s="1"/>
  <c r="W59" i="35"/>
  <c r="W60" i="35" s="1"/>
  <c r="W61" i="35" s="1"/>
  <c r="W56" i="35"/>
  <c r="W57" i="35" s="1"/>
  <c r="W12" i="35"/>
  <c r="H4" i="35"/>
  <c r="C10" i="35"/>
  <c r="W43" i="35"/>
  <c r="W44" i="35" s="1"/>
  <c r="W48" i="35"/>
  <c r="W49" i="35" s="1"/>
  <c r="W50" i="35" s="1"/>
  <c r="W51" i="35" s="1"/>
  <c r="W52" i="35" s="1"/>
  <c r="W24" i="35"/>
  <c r="W11" i="35"/>
  <c r="V11" i="35"/>
  <c r="V12" i="35" s="1"/>
  <c r="V13" i="35" s="1"/>
  <c r="W16" i="35"/>
  <c r="W17" i="35" s="1"/>
  <c r="W18" i="35" s="1"/>
  <c r="W19" i="35" s="1"/>
  <c r="W20" i="35" s="1"/>
  <c r="W21" i="35" s="1"/>
  <c r="W22" i="35" s="1"/>
  <c r="V16" i="35"/>
  <c r="W27" i="35"/>
  <c r="V19" i="35"/>
  <c r="W36" i="35"/>
  <c r="W37" i="35" s="1"/>
  <c r="W40" i="35"/>
  <c r="W28" i="35"/>
  <c r="W29" i="35" s="1"/>
  <c r="W64" i="35"/>
  <c r="V10" i="35"/>
  <c r="V15" i="35"/>
  <c r="V108" i="34"/>
  <c r="T108" i="34"/>
  <c r="W108" i="34" s="1"/>
  <c r="R108" i="34"/>
  <c r="M108" i="34"/>
  <c r="K108" i="34"/>
  <c r="V107" i="34"/>
  <c r="T107" i="34"/>
  <c r="W107" i="34" s="1"/>
  <c r="R107" i="34"/>
  <c r="C108" i="34" s="1"/>
  <c r="M107" i="34"/>
  <c r="K107" i="34"/>
  <c r="W106" i="34"/>
  <c r="V106" i="34"/>
  <c r="T106" i="34"/>
  <c r="R106" i="34"/>
  <c r="C107" i="34" s="1"/>
  <c r="M106" i="34"/>
  <c r="K106" i="34"/>
  <c r="W105" i="34"/>
  <c r="V105" i="34"/>
  <c r="T105" i="34"/>
  <c r="R105" i="34"/>
  <c r="C106" i="34" s="1"/>
  <c r="M105" i="34"/>
  <c r="K105" i="34"/>
  <c r="V104" i="34"/>
  <c r="T104" i="34"/>
  <c r="W104" i="34" s="1"/>
  <c r="R104" i="34"/>
  <c r="C105" i="34" s="1"/>
  <c r="M104" i="34"/>
  <c r="K104" i="34"/>
  <c r="V103" i="34"/>
  <c r="T103" i="34"/>
  <c r="W103" i="34" s="1"/>
  <c r="R103" i="34"/>
  <c r="C104" i="34" s="1"/>
  <c r="M103" i="34"/>
  <c r="K103" i="34"/>
  <c r="W102" i="34"/>
  <c r="V102" i="34"/>
  <c r="T102" i="34"/>
  <c r="R102" i="34"/>
  <c r="C103" i="34" s="1"/>
  <c r="M102" i="34"/>
  <c r="K102" i="34"/>
  <c r="W101" i="34"/>
  <c r="V101" i="34"/>
  <c r="T101" i="34"/>
  <c r="R101" i="34"/>
  <c r="C102" i="34" s="1"/>
  <c r="M101" i="34"/>
  <c r="K101" i="34"/>
  <c r="W100" i="34"/>
  <c r="V100" i="34"/>
  <c r="T100" i="34"/>
  <c r="R100" i="34"/>
  <c r="C101" i="34" s="1"/>
  <c r="M100" i="34"/>
  <c r="K100" i="34"/>
  <c r="V99" i="34"/>
  <c r="T99" i="34"/>
  <c r="W99" i="34" s="1"/>
  <c r="R99" i="34"/>
  <c r="C100" i="34" s="1"/>
  <c r="M99" i="34"/>
  <c r="K99" i="34"/>
  <c r="W98" i="34"/>
  <c r="V98" i="34"/>
  <c r="T98" i="34"/>
  <c r="R98" i="34"/>
  <c r="C99" i="34" s="1"/>
  <c r="M98" i="34"/>
  <c r="K98" i="34"/>
  <c r="W97" i="34"/>
  <c r="V97" i="34"/>
  <c r="T97" i="34"/>
  <c r="R97" i="34"/>
  <c r="C98" i="34" s="1"/>
  <c r="M97" i="34"/>
  <c r="K97" i="34"/>
  <c r="V96" i="34"/>
  <c r="T96" i="34"/>
  <c r="W96" i="34" s="1"/>
  <c r="R96" i="34"/>
  <c r="C97" i="34" s="1"/>
  <c r="M96" i="34"/>
  <c r="K96" i="34"/>
  <c r="V95" i="34"/>
  <c r="T95" i="34"/>
  <c r="W95" i="34" s="1"/>
  <c r="R95" i="34"/>
  <c r="C96" i="34" s="1"/>
  <c r="M95" i="34"/>
  <c r="K95" i="34"/>
  <c r="W94" i="34"/>
  <c r="V94" i="34"/>
  <c r="T94" i="34"/>
  <c r="R94" i="34"/>
  <c r="C95" i="34" s="1"/>
  <c r="M94" i="34"/>
  <c r="K94" i="34"/>
  <c r="W93" i="34"/>
  <c r="V93" i="34"/>
  <c r="T93" i="34"/>
  <c r="R93" i="34"/>
  <c r="C94" i="34" s="1"/>
  <c r="M93" i="34"/>
  <c r="K93" i="34"/>
  <c r="W92" i="34"/>
  <c r="V92" i="34"/>
  <c r="T92" i="34"/>
  <c r="R92" i="34"/>
  <c r="C93" i="34" s="1"/>
  <c r="M92" i="34"/>
  <c r="K92" i="34"/>
  <c r="V91" i="34"/>
  <c r="T91" i="34"/>
  <c r="W91" i="34" s="1"/>
  <c r="R91" i="34"/>
  <c r="C92" i="34" s="1"/>
  <c r="M91" i="34"/>
  <c r="K91" i="34"/>
  <c r="W90" i="34"/>
  <c r="V90" i="34"/>
  <c r="T90" i="34"/>
  <c r="R90" i="34"/>
  <c r="C91" i="34" s="1"/>
  <c r="M90" i="34"/>
  <c r="K90" i="34"/>
  <c r="W89" i="34"/>
  <c r="V89" i="34"/>
  <c r="T89" i="34"/>
  <c r="R89" i="34"/>
  <c r="C90" i="34" s="1"/>
  <c r="M89" i="34"/>
  <c r="K89" i="34"/>
  <c r="V88" i="34"/>
  <c r="T88" i="34"/>
  <c r="W88" i="34" s="1"/>
  <c r="R88" i="34"/>
  <c r="C89" i="34" s="1"/>
  <c r="M88" i="34"/>
  <c r="K88" i="34"/>
  <c r="V87" i="34"/>
  <c r="T87" i="34"/>
  <c r="W87" i="34" s="1"/>
  <c r="R87" i="34"/>
  <c r="C88" i="34" s="1"/>
  <c r="M87" i="34"/>
  <c r="K87" i="34"/>
  <c r="W86" i="34"/>
  <c r="V86" i="34"/>
  <c r="T86" i="34"/>
  <c r="R86" i="34"/>
  <c r="C87" i="34" s="1"/>
  <c r="M86" i="34"/>
  <c r="K86" i="34"/>
  <c r="W85" i="34"/>
  <c r="V85" i="34"/>
  <c r="T85" i="34"/>
  <c r="R85" i="34"/>
  <c r="C86" i="34" s="1"/>
  <c r="M85" i="34"/>
  <c r="K85" i="34"/>
  <c r="W84" i="34"/>
  <c r="V84" i="34"/>
  <c r="T84" i="34"/>
  <c r="R84" i="34"/>
  <c r="C85" i="34" s="1"/>
  <c r="M84" i="34"/>
  <c r="K84" i="34"/>
  <c r="V83" i="34"/>
  <c r="T83" i="34"/>
  <c r="W83" i="34" s="1"/>
  <c r="R83" i="34"/>
  <c r="C84" i="34" s="1"/>
  <c r="M83" i="34"/>
  <c r="K83" i="34"/>
  <c r="W82" i="34"/>
  <c r="V82" i="34"/>
  <c r="T82" i="34"/>
  <c r="R82" i="34"/>
  <c r="C83" i="34" s="1"/>
  <c r="M82" i="34"/>
  <c r="K82" i="34"/>
  <c r="W81" i="34"/>
  <c r="V81" i="34"/>
  <c r="T81" i="34"/>
  <c r="R81" i="34"/>
  <c r="C82" i="34" s="1"/>
  <c r="M81" i="34"/>
  <c r="K81" i="34"/>
  <c r="V80" i="34"/>
  <c r="T80" i="34"/>
  <c r="W80" i="34" s="1"/>
  <c r="R80" i="34"/>
  <c r="C81" i="34" s="1"/>
  <c r="M80" i="34"/>
  <c r="K80" i="34"/>
  <c r="V79" i="34"/>
  <c r="T79" i="34"/>
  <c r="W79" i="34" s="1"/>
  <c r="R79" i="34"/>
  <c r="C80" i="34" s="1"/>
  <c r="M79" i="34"/>
  <c r="K79" i="34"/>
  <c r="W78" i="34"/>
  <c r="V78" i="34"/>
  <c r="T78" i="34"/>
  <c r="R78" i="34"/>
  <c r="C79" i="34" s="1"/>
  <c r="M78" i="34"/>
  <c r="K78" i="34"/>
  <c r="W77" i="34"/>
  <c r="V77" i="34"/>
  <c r="T77" i="34"/>
  <c r="R77" i="34"/>
  <c r="C78" i="34" s="1"/>
  <c r="M77" i="34"/>
  <c r="K77" i="34"/>
  <c r="W76" i="34"/>
  <c r="V76" i="34"/>
  <c r="T76" i="34"/>
  <c r="R76" i="34"/>
  <c r="C77" i="34" s="1"/>
  <c r="M76" i="34"/>
  <c r="K76" i="34"/>
  <c r="V75" i="34"/>
  <c r="T75" i="34"/>
  <c r="W75" i="34" s="1"/>
  <c r="R75" i="34"/>
  <c r="C76" i="34" s="1"/>
  <c r="M75" i="34"/>
  <c r="K75" i="34"/>
  <c r="W74" i="34"/>
  <c r="V74" i="34"/>
  <c r="T74" i="34"/>
  <c r="R74" i="34"/>
  <c r="C75" i="34" s="1"/>
  <c r="M74" i="34"/>
  <c r="K74" i="34"/>
  <c r="W73" i="34"/>
  <c r="V73" i="34"/>
  <c r="T73" i="34"/>
  <c r="R73" i="34"/>
  <c r="C74" i="34" s="1"/>
  <c r="M73" i="34"/>
  <c r="K73" i="34"/>
  <c r="V72" i="34"/>
  <c r="T72" i="34"/>
  <c r="W72" i="34" s="1"/>
  <c r="R72" i="34"/>
  <c r="C73" i="34" s="1"/>
  <c r="M72" i="34"/>
  <c r="K72" i="34"/>
  <c r="V71" i="34"/>
  <c r="T71" i="34"/>
  <c r="W71" i="34" s="1"/>
  <c r="R71" i="34"/>
  <c r="C72" i="34" s="1"/>
  <c r="M71" i="34"/>
  <c r="K71" i="34"/>
  <c r="W70" i="34"/>
  <c r="V70" i="34"/>
  <c r="T70" i="34"/>
  <c r="R70" i="34"/>
  <c r="C71" i="34" s="1"/>
  <c r="M70" i="34"/>
  <c r="K70" i="34"/>
  <c r="W69" i="34"/>
  <c r="V69" i="34"/>
  <c r="T69" i="34"/>
  <c r="R69" i="34"/>
  <c r="C70" i="34" s="1"/>
  <c r="M69" i="34"/>
  <c r="K69" i="34"/>
  <c r="W68" i="34"/>
  <c r="V68" i="34"/>
  <c r="T68" i="34"/>
  <c r="R68" i="34"/>
  <c r="C69" i="34" s="1"/>
  <c r="M68" i="34"/>
  <c r="K68" i="34"/>
  <c r="V67" i="34"/>
  <c r="T67" i="34"/>
  <c r="W67" i="34" s="1"/>
  <c r="R67" i="34"/>
  <c r="C68" i="34" s="1"/>
  <c r="M67" i="34"/>
  <c r="K67" i="34"/>
  <c r="W66" i="34"/>
  <c r="V66" i="34"/>
  <c r="T66" i="34"/>
  <c r="R66" i="34"/>
  <c r="C67" i="34" s="1"/>
  <c r="M66" i="34"/>
  <c r="K66" i="34"/>
  <c r="W65" i="34"/>
  <c r="V65" i="34"/>
  <c r="T65" i="34"/>
  <c r="R65" i="34"/>
  <c r="C66" i="34" s="1"/>
  <c r="M65" i="34"/>
  <c r="K65" i="34"/>
  <c r="V64" i="34"/>
  <c r="T64" i="34"/>
  <c r="W64" i="34" s="1"/>
  <c r="R64" i="34"/>
  <c r="C65" i="34" s="1"/>
  <c r="M64" i="34"/>
  <c r="K64" i="34"/>
  <c r="V63" i="34"/>
  <c r="T63" i="34"/>
  <c r="W63" i="34" s="1"/>
  <c r="R63" i="34"/>
  <c r="C64" i="34" s="1"/>
  <c r="M63" i="34"/>
  <c r="K63" i="34"/>
  <c r="W62" i="34"/>
  <c r="V62" i="34"/>
  <c r="T62" i="34"/>
  <c r="R62" i="34"/>
  <c r="C63" i="34" s="1"/>
  <c r="M62" i="34"/>
  <c r="K62" i="34"/>
  <c r="W61" i="34"/>
  <c r="V61" i="34"/>
  <c r="T61" i="34"/>
  <c r="R61" i="34"/>
  <c r="C62" i="34" s="1"/>
  <c r="M61" i="34"/>
  <c r="K61" i="34"/>
  <c r="W60" i="34"/>
  <c r="V60" i="34"/>
  <c r="T60" i="34"/>
  <c r="R60" i="34"/>
  <c r="C61" i="34" s="1"/>
  <c r="M60" i="34"/>
  <c r="K60" i="34"/>
  <c r="V59" i="34"/>
  <c r="T59" i="34"/>
  <c r="W59" i="34" s="1"/>
  <c r="R59" i="34"/>
  <c r="C60" i="34" s="1"/>
  <c r="M59" i="34"/>
  <c r="K59" i="34"/>
  <c r="W58" i="34"/>
  <c r="V58" i="34"/>
  <c r="T58" i="34"/>
  <c r="R58" i="34"/>
  <c r="C59" i="34" s="1"/>
  <c r="M58" i="34"/>
  <c r="K58" i="34"/>
  <c r="W57" i="34"/>
  <c r="V57" i="34"/>
  <c r="T57" i="34"/>
  <c r="R57" i="34"/>
  <c r="C58" i="34" s="1"/>
  <c r="M57" i="34"/>
  <c r="K57" i="34"/>
  <c r="V56" i="34"/>
  <c r="T56" i="34"/>
  <c r="W56" i="34" s="1"/>
  <c r="R56" i="34"/>
  <c r="C57" i="34" s="1"/>
  <c r="M56" i="34"/>
  <c r="K56" i="34"/>
  <c r="V55" i="34"/>
  <c r="T55" i="34"/>
  <c r="W55" i="34" s="1"/>
  <c r="R55" i="34"/>
  <c r="C56" i="34" s="1"/>
  <c r="M55" i="34"/>
  <c r="K55" i="34"/>
  <c r="W54" i="34"/>
  <c r="V54" i="34"/>
  <c r="T54" i="34"/>
  <c r="R54" i="34"/>
  <c r="C55" i="34" s="1"/>
  <c r="M54" i="34"/>
  <c r="K54" i="34"/>
  <c r="W53" i="34"/>
  <c r="V53" i="34"/>
  <c r="T53" i="34"/>
  <c r="R53" i="34"/>
  <c r="C54" i="34" s="1"/>
  <c r="M53" i="34"/>
  <c r="K53" i="34"/>
  <c r="W52" i="34"/>
  <c r="V52" i="34"/>
  <c r="T52" i="34"/>
  <c r="R52" i="34"/>
  <c r="C53" i="34" s="1"/>
  <c r="M52" i="34"/>
  <c r="K52" i="34"/>
  <c r="V51" i="34"/>
  <c r="T51" i="34"/>
  <c r="W51" i="34" s="1"/>
  <c r="R51" i="34"/>
  <c r="C52" i="34" s="1"/>
  <c r="M51" i="34"/>
  <c r="K51" i="34"/>
  <c r="W50" i="34"/>
  <c r="V50" i="34"/>
  <c r="T50" i="34"/>
  <c r="R50" i="34"/>
  <c r="C51" i="34" s="1"/>
  <c r="M50" i="34"/>
  <c r="K50" i="34"/>
  <c r="W49" i="34"/>
  <c r="V49" i="34"/>
  <c r="T49" i="34"/>
  <c r="R49" i="34"/>
  <c r="C50" i="34" s="1"/>
  <c r="M49" i="34"/>
  <c r="K49" i="34"/>
  <c r="V48" i="34"/>
  <c r="T48" i="34"/>
  <c r="W48" i="34" s="1"/>
  <c r="R48" i="34"/>
  <c r="C49" i="34" s="1"/>
  <c r="M48" i="34"/>
  <c r="K48" i="34"/>
  <c r="V47" i="34"/>
  <c r="T47" i="34"/>
  <c r="W47" i="34" s="1"/>
  <c r="R47" i="34"/>
  <c r="C48" i="34" s="1"/>
  <c r="M47" i="34"/>
  <c r="K47" i="34"/>
  <c r="W46" i="34"/>
  <c r="V46" i="34"/>
  <c r="T46" i="34"/>
  <c r="R46" i="34"/>
  <c r="C47" i="34" s="1"/>
  <c r="M46" i="34"/>
  <c r="K46" i="34"/>
  <c r="W45" i="34"/>
  <c r="V45" i="34"/>
  <c r="T45" i="34"/>
  <c r="R45" i="34"/>
  <c r="C46" i="34" s="1"/>
  <c r="M45" i="34"/>
  <c r="K45" i="34"/>
  <c r="W44" i="34"/>
  <c r="V44" i="34"/>
  <c r="T44" i="34"/>
  <c r="R44" i="34"/>
  <c r="C45" i="34" s="1"/>
  <c r="M44" i="34"/>
  <c r="K44" i="34"/>
  <c r="V43" i="34"/>
  <c r="T43" i="34"/>
  <c r="V42" i="34"/>
  <c r="T42" i="34"/>
  <c r="V41" i="34"/>
  <c r="T41" i="34"/>
  <c r="W41" i="34" s="1"/>
  <c r="W42" i="34" s="1"/>
  <c r="V40" i="34"/>
  <c r="T40" i="34"/>
  <c r="W40" i="34" s="1"/>
  <c r="V39" i="34"/>
  <c r="T39" i="34"/>
  <c r="V38" i="34"/>
  <c r="T38" i="34"/>
  <c r="V37" i="34"/>
  <c r="T37" i="34"/>
  <c r="V36" i="34"/>
  <c r="T36" i="34"/>
  <c r="V35" i="34"/>
  <c r="T35" i="34"/>
  <c r="V34" i="34"/>
  <c r="T34" i="34"/>
  <c r="W34" i="34" s="1"/>
  <c r="V33" i="34"/>
  <c r="T33" i="34"/>
  <c r="V32" i="34"/>
  <c r="T32" i="34"/>
  <c r="W32" i="34" s="1"/>
  <c r="W33" i="34" s="1"/>
  <c r="V31" i="34"/>
  <c r="T31" i="34"/>
  <c r="V30" i="34"/>
  <c r="T30" i="34"/>
  <c r="W30" i="34" s="1"/>
  <c r="V29" i="34"/>
  <c r="T29" i="34"/>
  <c r="V28" i="34"/>
  <c r="T28" i="34"/>
  <c r="V27" i="34"/>
  <c r="T27" i="34"/>
  <c r="V26" i="34"/>
  <c r="T26" i="34"/>
  <c r="W26" i="34" s="1"/>
  <c r="V25" i="34"/>
  <c r="T25" i="34"/>
  <c r="W25" i="34" s="1"/>
  <c r="V24" i="34"/>
  <c r="T24" i="34"/>
  <c r="V23" i="34"/>
  <c r="T23" i="34"/>
  <c r="T22" i="34"/>
  <c r="W22" i="34" s="1"/>
  <c r="V21" i="34"/>
  <c r="T21" i="34"/>
  <c r="T20" i="34"/>
  <c r="T19" i="34"/>
  <c r="T18" i="34"/>
  <c r="V17" i="34"/>
  <c r="T17" i="34"/>
  <c r="T16" i="34"/>
  <c r="T15" i="34"/>
  <c r="W15" i="34" s="1"/>
  <c r="W14" i="34"/>
  <c r="T14" i="34"/>
  <c r="V13" i="34"/>
  <c r="T13" i="34"/>
  <c r="V12" i="34"/>
  <c r="T12" i="34"/>
  <c r="T11" i="34"/>
  <c r="T10" i="34"/>
  <c r="W10" i="34" s="1"/>
  <c r="T9" i="34"/>
  <c r="W9" i="34" s="1"/>
  <c r="R9" i="34"/>
  <c r="M9" i="34"/>
  <c r="K9" i="34"/>
  <c r="C9" i="34"/>
  <c r="V108" i="33"/>
  <c r="T108" i="33"/>
  <c r="W108" i="33" s="1"/>
  <c r="R108" i="33"/>
  <c r="M108" i="33"/>
  <c r="K108" i="33"/>
  <c r="V107" i="33"/>
  <c r="T107" i="33"/>
  <c r="W107" i="33" s="1"/>
  <c r="R107" i="33"/>
  <c r="C108" i="33" s="1"/>
  <c r="M107" i="33"/>
  <c r="K107" i="33"/>
  <c r="W106" i="33"/>
  <c r="V106" i="33"/>
  <c r="T106" i="33"/>
  <c r="R106" i="33"/>
  <c r="C107" i="33" s="1"/>
  <c r="M106" i="33"/>
  <c r="K106" i="33"/>
  <c r="W105" i="33"/>
  <c r="V105" i="33"/>
  <c r="T105" i="33"/>
  <c r="R105" i="33"/>
  <c r="C106" i="33" s="1"/>
  <c r="M105" i="33"/>
  <c r="K105" i="33"/>
  <c r="V104" i="33"/>
  <c r="T104" i="33"/>
  <c r="W104" i="33" s="1"/>
  <c r="R104" i="33"/>
  <c r="C105" i="33" s="1"/>
  <c r="M104" i="33"/>
  <c r="K104" i="33"/>
  <c r="V103" i="33"/>
  <c r="T103" i="33"/>
  <c r="W103" i="33" s="1"/>
  <c r="R103" i="33"/>
  <c r="C104" i="33" s="1"/>
  <c r="M103" i="33"/>
  <c r="K103" i="33"/>
  <c r="W102" i="33"/>
  <c r="V102" i="33"/>
  <c r="T102" i="33"/>
  <c r="R102" i="33"/>
  <c r="C103" i="33" s="1"/>
  <c r="M102" i="33"/>
  <c r="K102" i="33"/>
  <c r="W101" i="33"/>
  <c r="V101" i="33"/>
  <c r="T101" i="33"/>
  <c r="R101" i="33"/>
  <c r="C102" i="33" s="1"/>
  <c r="M101" i="33"/>
  <c r="K101" i="33"/>
  <c r="V100" i="33"/>
  <c r="T100" i="33"/>
  <c r="W100" i="33" s="1"/>
  <c r="R100" i="33"/>
  <c r="C101" i="33" s="1"/>
  <c r="M100" i="33"/>
  <c r="K100" i="33"/>
  <c r="V99" i="33"/>
  <c r="T99" i="33"/>
  <c r="W99" i="33" s="1"/>
  <c r="R99" i="33"/>
  <c r="C100" i="33" s="1"/>
  <c r="M99" i="33"/>
  <c r="K99" i="33"/>
  <c r="W98" i="33"/>
  <c r="V98" i="33"/>
  <c r="T98" i="33"/>
  <c r="R98" i="33"/>
  <c r="C99" i="33" s="1"/>
  <c r="M98" i="33"/>
  <c r="K98" i="33"/>
  <c r="W97" i="33"/>
  <c r="V97" i="33"/>
  <c r="T97" i="33"/>
  <c r="R97" i="33"/>
  <c r="C98" i="33" s="1"/>
  <c r="M97" i="33"/>
  <c r="K97" i="33"/>
  <c r="V96" i="33"/>
  <c r="T96" i="33"/>
  <c r="W96" i="33" s="1"/>
  <c r="R96" i="33"/>
  <c r="C97" i="33" s="1"/>
  <c r="M96" i="33"/>
  <c r="K96" i="33"/>
  <c r="V95" i="33"/>
  <c r="T95" i="33"/>
  <c r="W95" i="33" s="1"/>
  <c r="R95" i="33"/>
  <c r="C96" i="33" s="1"/>
  <c r="M95" i="33"/>
  <c r="K95" i="33"/>
  <c r="W94" i="33"/>
  <c r="V94" i="33"/>
  <c r="T94" i="33"/>
  <c r="R94" i="33"/>
  <c r="C95" i="33" s="1"/>
  <c r="M94" i="33"/>
  <c r="K94" i="33"/>
  <c r="W93" i="33"/>
  <c r="V93" i="33"/>
  <c r="T93" i="33"/>
  <c r="R93" i="33"/>
  <c r="C94" i="33" s="1"/>
  <c r="M93" i="33"/>
  <c r="K93" i="33"/>
  <c r="V92" i="33"/>
  <c r="T92" i="33"/>
  <c r="W92" i="33" s="1"/>
  <c r="R92" i="33"/>
  <c r="C93" i="33" s="1"/>
  <c r="M92" i="33"/>
  <c r="K92" i="33"/>
  <c r="V91" i="33"/>
  <c r="T91" i="33"/>
  <c r="W91" i="33" s="1"/>
  <c r="R91" i="33"/>
  <c r="C92" i="33" s="1"/>
  <c r="M91" i="33"/>
  <c r="K91" i="33"/>
  <c r="W90" i="33"/>
  <c r="V90" i="33"/>
  <c r="T90" i="33"/>
  <c r="R90" i="33"/>
  <c r="C91" i="33" s="1"/>
  <c r="M90" i="33"/>
  <c r="K90" i="33"/>
  <c r="W89" i="33"/>
  <c r="V89" i="33"/>
  <c r="T89" i="33"/>
  <c r="R89" i="33"/>
  <c r="C90" i="33" s="1"/>
  <c r="M89" i="33"/>
  <c r="K89" i="33"/>
  <c r="V88" i="33"/>
  <c r="T88" i="33"/>
  <c r="W88" i="33" s="1"/>
  <c r="R88" i="33"/>
  <c r="C89" i="33" s="1"/>
  <c r="M88" i="33"/>
  <c r="K88" i="33"/>
  <c r="V87" i="33"/>
  <c r="T87" i="33"/>
  <c r="W87" i="33" s="1"/>
  <c r="R87" i="33"/>
  <c r="C88" i="33" s="1"/>
  <c r="M87" i="33"/>
  <c r="K87" i="33"/>
  <c r="W86" i="33"/>
  <c r="V86" i="33"/>
  <c r="T86" i="33"/>
  <c r="R86" i="33"/>
  <c r="C87" i="33" s="1"/>
  <c r="M86" i="33"/>
  <c r="K86" i="33"/>
  <c r="W85" i="33"/>
  <c r="V85" i="33"/>
  <c r="T85" i="33"/>
  <c r="R85" i="33"/>
  <c r="C86" i="33" s="1"/>
  <c r="M85" i="33"/>
  <c r="K85" i="33"/>
  <c r="V84" i="33"/>
  <c r="T84" i="33"/>
  <c r="W84" i="33" s="1"/>
  <c r="R84" i="33"/>
  <c r="C85" i="33" s="1"/>
  <c r="M84" i="33"/>
  <c r="K84" i="33"/>
  <c r="V83" i="33"/>
  <c r="T83" i="33"/>
  <c r="W83" i="33" s="1"/>
  <c r="R83" i="33"/>
  <c r="C84" i="33" s="1"/>
  <c r="M83" i="33"/>
  <c r="K83" i="33"/>
  <c r="W82" i="33"/>
  <c r="V82" i="33"/>
  <c r="T82" i="33"/>
  <c r="R82" i="33"/>
  <c r="C83" i="33" s="1"/>
  <c r="M82" i="33"/>
  <c r="K82" i="33"/>
  <c r="W81" i="33"/>
  <c r="V81" i="33"/>
  <c r="T81" i="33"/>
  <c r="R81" i="33"/>
  <c r="C82" i="33" s="1"/>
  <c r="M81" i="33"/>
  <c r="K81" i="33"/>
  <c r="V80" i="33"/>
  <c r="T80" i="33"/>
  <c r="W80" i="33" s="1"/>
  <c r="R80" i="33"/>
  <c r="C81" i="33" s="1"/>
  <c r="M80" i="33"/>
  <c r="K80" i="33"/>
  <c r="V79" i="33"/>
  <c r="T79" i="33"/>
  <c r="W79" i="33" s="1"/>
  <c r="R79" i="33"/>
  <c r="C80" i="33" s="1"/>
  <c r="M79" i="33"/>
  <c r="K79" i="33"/>
  <c r="W78" i="33"/>
  <c r="V78" i="33"/>
  <c r="T78" i="33"/>
  <c r="R78" i="33"/>
  <c r="C79" i="33" s="1"/>
  <c r="M78" i="33"/>
  <c r="K78" i="33"/>
  <c r="W77" i="33"/>
  <c r="V77" i="33"/>
  <c r="T77" i="33"/>
  <c r="R77" i="33"/>
  <c r="C78" i="33" s="1"/>
  <c r="M77" i="33"/>
  <c r="K77" i="33"/>
  <c r="V76" i="33"/>
  <c r="T76" i="33"/>
  <c r="W76" i="33" s="1"/>
  <c r="R76" i="33"/>
  <c r="C77" i="33" s="1"/>
  <c r="M76" i="33"/>
  <c r="K76" i="33"/>
  <c r="V75" i="33"/>
  <c r="T75" i="33"/>
  <c r="W75" i="33" s="1"/>
  <c r="R75" i="33"/>
  <c r="C76" i="33" s="1"/>
  <c r="M75" i="33"/>
  <c r="K75" i="33"/>
  <c r="W74" i="33"/>
  <c r="V74" i="33"/>
  <c r="T74" i="33"/>
  <c r="R74" i="33"/>
  <c r="C75" i="33" s="1"/>
  <c r="M74" i="33"/>
  <c r="K74" i="33"/>
  <c r="W73" i="33"/>
  <c r="V73" i="33"/>
  <c r="T73" i="33"/>
  <c r="R73" i="33"/>
  <c r="C74" i="33" s="1"/>
  <c r="M73" i="33"/>
  <c r="K73" i="33"/>
  <c r="V72" i="33"/>
  <c r="T72" i="33"/>
  <c r="W72" i="33" s="1"/>
  <c r="R72" i="33"/>
  <c r="C73" i="33" s="1"/>
  <c r="M72" i="33"/>
  <c r="K72" i="33"/>
  <c r="V71" i="33"/>
  <c r="T71" i="33"/>
  <c r="W71" i="33" s="1"/>
  <c r="R71" i="33"/>
  <c r="C72" i="33" s="1"/>
  <c r="M71" i="33"/>
  <c r="K71" i="33"/>
  <c r="W70" i="33"/>
  <c r="V70" i="33"/>
  <c r="T70" i="33"/>
  <c r="R70" i="33"/>
  <c r="C71" i="33" s="1"/>
  <c r="M70" i="33"/>
  <c r="K70" i="33"/>
  <c r="W69" i="33"/>
  <c r="V69" i="33"/>
  <c r="T69" i="33"/>
  <c r="R69" i="33"/>
  <c r="C70" i="33" s="1"/>
  <c r="M69" i="33"/>
  <c r="K69" i="33"/>
  <c r="V68" i="33"/>
  <c r="T68" i="33"/>
  <c r="W68" i="33" s="1"/>
  <c r="R68" i="33"/>
  <c r="C69" i="33" s="1"/>
  <c r="M68" i="33"/>
  <c r="K68" i="33"/>
  <c r="V67" i="33"/>
  <c r="T67" i="33"/>
  <c r="W67" i="33" s="1"/>
  <c r="R67" i="33"/>
  <c r="C68" i="33" s="1"/>
  <c r="M67" i="33"/>
  <c r="K67" i="33"/>
  <c r="W66" i="33"/>
  <c r="V66" i="33"/>
  <c r="T66" i="33"/>
  <c r="R66" i="33"/>
  <c r="C67" i="33" s="1"/>
  <c r="M66" i="33"/>
  <c r="K66" i="33"/>
  <c r="W65" i="33"/>
  <c r="V65" i="33"/>
  <c r="T65" i="33"/>
  <c r="R65" i="33"/>
  <c r="C66" i="33" s="1"/>
  <c r="M65" i="33"/>
  <c r="K65" i="33"/>
  <c r="V64" i="33"/>
  <c r="T64" i="33"/>
  <c r="W64" i="33" s="1"/>
  <c r="R64" i="33"/>
  <c r="C65" i="33" s="1"/>
  <c r="M64" i="33"/>
  <c r="K64" i="33"/>
  <c r="V63" i="33"/>
  <c r="T63" i="33"/>
  <c r="W63" i="33" s="1"/>
  <c r="R63" i="33"/>
  <c r="C64" i="33" s="1"/>
  <c r="M63" i="33"/>
  <c r="K63" i="33"/>
  <c r="W62" i="33"/>
  <c r="V62" i="33"/>
  <c r="T62" i="33"/>
  <c r="R62" i="33"/>
  <c r="C63" i="33" s="1"/>
  <c r="M62" i="33"/>
  <c r="K62" i="33"/>
  <c r="W61" i="33"/>
  <c r="V61" i="33"/>
  <c r="T61" i="33"/>
  <c r="R61" i="33"/>
  <c r="C62" i="33" s="1"/>
  <c r="M61" i="33"/>
  <c r="K61" i="33"/>
  <c r="V60" i="33"/>
  <c r="T60" i="33"/>
  <c r="W60" i="33" s="1"/>
  <c r="R60" i="33"/>
  <c r="C61" i="33" s="1"/>
  <c r="M60" i="33"/>
  <c r="K60" i="33"/>
  <c r="V59" i="33"/>
  <c r="T59" i="33"/>
  <c r="W59" i="33" s="1"/>
  <c r="R59" i="33"/>
  <c r="C60" i="33" s="1"/>
  <c r="M59" i="33"/>
  <c r="K59" i="33"/>
  <c r="W58" i="33"/>
  <c r="V58" i="33"/>
  <c r="T58" i="33"/>
  <c r="R58" i="33"/>
  <c r="C59" i="33" s="1"/>
  <c r="M58" i="33"/>
  <c r="K58" i="33"/>
  <c r="W57" i="33"/>
  <c r="V57" i="33"/>
  <c r="T57" i="33"/>
  <c r="R57" i="33"/>
  <c r="C58" i="33" s="1"/>
  <c r="M57" i="33"/>
  <c r="K57" i="33"/>
  <c r="V56" i="33"/>
  <c r="T56" i="33"/>
  <c r="W56" i="33" s="1"/>
  <c r="R56" i="33"/>
  <c r="C57" i="33" s="1"/>
  <c r="M56" i="33"/>
  <c r="K56" i="33"/>
  <c r="V55" i="33"/>
  <c r="T55" i="33"/>
  <c r="W55" i="33" s="1"/>
  <c r="R55" i="33"/>
  <c r="C56" i="33" s="1"/>
  <c r="M55" i="33"/>
  <c r="K55" i="33"/>
  <c r="W54" i="33"/>
  <c r="V54" i="33"/>
  <c r="T54" i="33"/>
  <c r="R54" i="33"/>
  <c r="C55" i="33" s="1"/>
  <c r="M54" i="33"/>
  <c r="K54" i="33"/>
  <c r="W53" i="33"/>
  <c r="V53" i="33"/>
  <c r="T53" i="33"/>
  <c r="R53" i="33"/>
  <c r="C54" i="33" s="1"/>
  <c r="M53" i="33"/>
  <c r="K53" i="33"/>
  <c r="V52" i="33"/>
  <c r="T52" i="33"/>
  <c r="W52" i="33" s="1"/>
  <c r="R52" i="33"/>
  <c r="C53" i="33" s="1"/>
  <c r="M52" i="33"/>
  <c r="K52" i="33"/>
  <c r="V51" i="33"/>
  <c r="T51" i="33"/>
  <c r="W51" i="33" s="1"/>
  <c r="R51" i="33"/>
  <c r="C52" i="33" s="1"/>
  <c r="M51" i="33"/>
  <c r="K51" i="33"/>
  <c r="W50" i="33"/>
  <c r="V50" i="33"/>
  <c r="T50" i="33"/>
  <c r="R50" i="33"/>
  <c r="C51" i="33" s="1"/>
  <c r="M50" i="33"/>
  <c r="K50" i="33"/>
  <c r="W49" i="33"/>
  <c r="V49" i="33"/>
  <c r="T49" i="33"/>
  <c r="R49" i="33"/>
  <c r="C50" i="33" s="1"/>
  <c r="M49" i="33"/>
  <c r="K49" i="33"/>
  <c r="V48" i="33"/>
  <c r="T48" i="33"/>
  <c r="W48" i="33" s="1"/>
  <c r="R48" i="33"/>
  <c r="C49" i="33" s="1"/>
  <c r="M48" i="33"/>
  <c r="K48" i="33"/>
  <c r="V47" i="33"/>
  <c r="T47" i="33"/>
  <c r="W47" i="33" s="1"/>
  <c r="R47" i="33"/>
  <c r="C48" i="33" s="1"/>
  <c r="M47" i="33"/>
  <c r="K47" i="33"/>
  <c r="W46" i="33"/>
  <c r="V46" i="33"/>
  <c r="T46" i="33"/>
  <c r="R46" i="33"/>
  <c r="C47" i="33" s="1"/>
  <c r="M46" i="33"/>
  <c r="K46" i="33"/>
  <c r="W45" i="33"/>
  <c r="V45" i="33"/>
  <c r="T45" i="33"/>
  <c r="R45" i="33"/>
  <c r="C46" i="33" s="1"/>
  <c r="M45" i="33"/>
  <c r="K45" i="33"/>
  <c r="V44" i="33"/>
  <c r="T44" i="33"/>
  <c r="W44" i="33" s="1"/>
  <c r="R44" i="33"/>
  <c r="C45" i="33" s="1"/>
  <c r="M44" i="33"/>
  <c r="K44" i="33"/>
  <c r="V43" i="33"/>
  <c r="T43" i="33"/>
  <c r="V42" i="33"/>
  <c r="T42" i="33"/>
  <c r="V41" i="33"/>
  <c r="T41" i="33"/>
  <c r="W41" i="33" s="1"/>
  <c r="W42" i="33" s="1"/>
  <c r="V40" i="33"/>
  <c r="T40" i="33"/>
  <c r="W40" i="33" s="1"/>
  <c r="V39" i="33"/>
  <c r="T39" i="33"/>
  <c r="V38" i="33"/>
  <c r="T38" i="33"/>
  <c r="V37" i="33"/>
  <c r="T37" i="33"/>
  <c r="V36" i="33"/>
  <c r="T36" i="33"/>
  <c r="V35" i="33"/>
  <c r="T35" i="33"/>
  <c r="V34" i="33"/>
  <c r="T34" i="33"/>
  <c r="W34" i="33" s="1"/>
  <c r="V33" i="33"/>
  <c r="T33" i="33"/>
  <c r="V32" i="33"/>
  <c r="T32" i="33"/>
  <c r="W32" i="33" s="1"/>
  <c r="W33" i="33" s="1"/>
  <c r="V31" i="33"/>
  <c r="T31" i="33"/>
  <c r="W31" i="33" s="1"/>
  <c r="V30" i="33"/>
  <c r="T30" i="33"/>
  <c r="W30" i="33" s="1"/>
  <c r="V29" i="33"/>
  <c r="T29" i="33"/>
  <c r="V28" i="33"/>
  <c r="T28" i="33"/>
  <c r="W28" i="33" s="1"/>
  <c r="W29" i="33" s="1"/>
  <c r="V27" i="33"/>
  <c r="T27" i="33"/>
  <c r="V26" i="33"/>
  <c r="T26" i="33"/>
  <c r="W26" i="33" s="1"/>
  <c r="V25" i="33"/>
  <c r="T25" i="33"/>
  <c r="W25" i="33" s="1"/>
  <c r="V24" i="33"/>
  <c r="T24" i="33"/>
  <c r="V23" i="33"/>
  <c r="T23" i="33"/>
  <c r="T22" i="33"/>
  <c r="W22" i="33" s="1"/>
  <c r="V21" i="33"/>
  <c r="T21" i="33"/>
  <c r="T20" i="33"/>
  <c r="T19" i="33"/>
  <c r="T18" i="33"/>
  <c r="V18" i="33" s="1"/>
  <c r="V17" i="33"/>
  <c r="T17" i="33"/>
  <c r="T16" i="33"/>
  <c r="T15" i="33"/>
  <c r="W15" i="33" s="1"/>
  <c r="T14" i="33"/>
  <c r="W14" i="33" s="1"/>
  <c r="V13" i="33"/>
  <c r="T13" i="33"/>
  <c r="T12" i="33"/>
  <c r="V12" i="33" s="1"/>
  <c r="T11" i="33"/>
  <c r="T10" i="33"/>
  <c r="W10" i="33" s="1"/>
  <c r="V9" i="33"/>
  <c r="T9" i="33"/>
  <c r="W9" i="33" s="1"/>
  <c r="K9" i="33"/>
  <c r="M9" i="33" s="1"/>
  <c r="C9" i="33"/>
  <c r="K10" i="38" l="1"/>
  <c r="M10" i="38" s="1"/>
  <c r="R10" i="38" s="1"/>
  <c r="L5" i="38"/>
  <c r="C11" i="37"/>
  <c r="L5" i="37"/>
  <c r="L5" i="36"/>
  <c r="W10" i="36"/>
  <c r="P5" i="36" s="1"/>
  <c r="C10" i="36"/>
  <c r="P5" i="35"/>
  <c r="L5" i="35"/>
  <c r="K10" i="35"/>
  <c r="M10" i="35" s="1"/>
  <c r="R10" i="35" s="1"/>
  <c r="W31" i="34"/>
  <c r="V22" i="34"/>
  <c r="V14" i="34"/>
  <c r="V15" i="34" s="1"/>
  <c r="W23" i="34"/>
  <c r="W24" i="34" s="1"/>
  <c r="V9" i="34"/>
  <c r="V10" i="34" s="1"/>
  <c r="V11" i="34" s="1"/>
  <c r="V14" i="33"/>
  <c r="V15" i="33" s="1"/>
  <c r="H4" i="33"/>
  <c r="V22" i="33"/>
  <c r="W23" i="33"/>
  <c r="W24" i="33" s="1"/>
  <c r="R9" i="33"/>
  <c r="W27" i="33"/>
  <c r="W16" i="34"/>
  <c r="W17" i="34" s="1"/>
  <c r="W18" i="34" s="1"/>
  <c r="W11" i="34"/>
  <c r="W12" i="34" s="1"/>
  <c r="W13" i="34" s="1"/>
  <c r="V18" i="34"/>
  <c r="V19" i="34" s="1"/>
  <c r="V20" i="34" s="1"/>
  <c r="W19" i="34"/>
  <c r="W20" i="34" s="1"/>
  <c r="W21" i="34" s="1"/>
  <c r="W27" i="34"/>
  <c r="W28" i="34" s="1"/>
  <c r="W29" i="34" s="1"/>
  <c r="W35" i="34"/>
  <c r="W36" i="34" s="1"/>
  <c r="W37" i="34" s="1"/>
  <c r="W38" i="34" s="1"/>
  <c r="W39" i="34" s="1"/>
  <c r="W43" i="34"/>
  <c r="V16" i="34"/>
  <c r="H4" i="34"/>
  <c r="C10" i="34"/>
  <c r="C10" i="33"/>
  <c r="V19" i="33"/>
  <c r="V20" i="33" s="1"/>
  <c r="W16" i="33"/>
  <c r="W17" i="33" s="1"/>
  <c r="W18" i="33" s="1"/>
  <c r="W12" i="33"/>
  <c r="W13" i="33" s="1"/>
  <c r="W20" i="33"/>
  <c r="W21" i="33" s="1"/>
  <c r="V10" i="33"/>
  <c r="V11" i="33" s="1"/>
  <c r="W11" i="33"/>
  <c r="W19" i="33"/>
  <c r="W35" i="33"/>
  <c r="W36" i="33" s="1"/>
  <c r="W37" i="33" s="1"/>
  <c r="W38" i="33" s="1"/>
  <c r="W39" i="33" s="1"/>
  <c r="W43" i="33"/>
  <c r="V16" i="33"/>
  <c r="V108" i="32"/>
  <c r="T108" i="32"/>
  <c r="W108" i="32" s="1"/>
  <c r="R108" i="32"/>
  <c r="M108" i="32"/>
  <c r="K108" i="32"/>
  <c r="W107" i="32"/>
  <c r="V107" i="32"/>
  <c r="T107" i="32"/>
  <c r="R107" i="32"/>
  <c r="C108" i="32" s="1"/>
  <c r="M107" i="32"/>
  <c r="K107" i="32"/>
  <c r="V106" i="32"/>
  <c r="T106" i="32"/>
  <c r="W106" i="32" s="1"/>
  <c r="R106" i="32"/>
  <c r="C107" i="32" s="1"/>
  <c r="M106" i="32"/>
  <c r="K106" i="32"/>
  <c r="V105" i="32"/>
  <c r="T105" i="32"/>
  <c r="W105" i="32" s="1"/>
  <c r="R105" i="32"/>
  <c r="C106" i="32" s="1"/>
  <c r="M105" i="32"/>
  <c r="K105" i="32"/>
  <c r="W104" i="32"/>
  <c r="V104" i="32"/>
  <c r="T104" i="32"/>
  <c r="R104" i="32"/>
  <c r="C105" i="32" s="1"/>
  <c r="M104" i="32"/>
  <c r="K104" i="32"/>
  <c r="V103" i="32"/>
  <c r="T103" i="32"/>
  <c r="W103" i="32" s="1"/>
  <c r="R103" i="32"/>
  <c r="C104" i="32" s="1"/>
  <c r="M103" i="32"/>
  <c r="K103" i="32"/>
  <c r="W102" i="32"/>
  <c r="V102" i="32"/>
  <c r="T102" i="32"/>
  <c r="R102" i="32"/>
  <c r="C103" i="32" s="1"/>
  <c r="M102" i="32"/>
  <c r="K102" i="32"/>
  <c r="W101" i="32"/>
  <c r="V101" i="32"/>
  <c r="T101" i="32"/>
  <c r="R101" i="32"/>
  <c r="C102" i="32" s="1"/>
  <c r="M101" i="32"/>
  <c r="K101" i="32"/>
  <c r="V100" i="32"/>
  <c r="T100" i="32"/>
  <c r="W100" i="32" s="1"/>
  <c r="R100" i="32"/>
  <c r="C101" i="32" s="1"/>
  <c r="M100" i="32"/>
  <c r="K100" i="32"/>
  <c r="W99" i="32"/>
  <c r="V99" i="32"/>
  <c r="T99" i="32"/>
  <c r="R99" i="32"/>
  <c r="C100" i="32" s="1"/>
  <c r="M99" i="32"/>
  <c r="K99" i="32"/>
  <c r="V98" i="32"/>
  <c r="T98" i="32"/>
  <c r="W98" i="32" s="1"/>
  <c r="R98" i="32"/>
  <c r="C99" i="32" s="1"/>
  <c r="M98" i="32"/>
  <c r="K98" i="32"/>
  <c r="V97" i="32"/>
  <c r="T97" i="32"/>
  <c r="W97" i="32" s="1"/>
  <c r="R97" i="32"/>
  <c r="C98" i="32" s="1"/>
  <c r="M97" i="32"/>
  <c r="K97" i="32"/>
  <c r="W96" i="32"/>
  <c r="V96" i="32"/>
  <c r="T96" i="32"/>
  <c r="R96" i="32"/>
  <c r="C97" i="32" s="1"/>
  <c r="M96" i="32"/>
  <c r="K96" i="32"/>
  <c r="V95" i="32"/>
  <c r="T95" i="32"/>
  <c r="W95" i="32" s="1"/>
  <c r="R95" i="32"/>
  <c r="C96" i="32" s="1"/>
  <c r="M95" i="32"/>
  <c r="K95" i="32"/>
  <c r="W94" i="32"/>
  <c r="V94" i="32"/>
  <c r="T94" i="32"/>
  <c r="R94" i="32"/>
  <c r="C95" i="32" s="1"/>
  <c r="M94" i="32"/>
  <c r="K94" i="32"/>
  <c r="W93" i="32"/>
  <c r="V93" i="32"/>
  <c r="T93" i="32"/>
  <c r="R93" i="32"/>
  <c r="C94" i="32" s="1"/>
  <c r="M93" i="32"/>
  <c r="K93" i="32"/>
  <c r="V92" i="32"/>
  <c r="T92" i="32"/>
  <c r="W92" i="32" s="1"/>
  <c r="R92" i="32"/>
  <c r="C93" i="32" s="1"/>
  <c r="M92" i="32"/>
  <c r="K92" i="32"/>
  <c r="W91" i="32"/>
  <c r="V91" i="32"/>
  <c r="T91" i="32"/>
  <c r="R91" i="32"/>
  <c r="C92" i="32" s="1"/>
  <c r="M91" i="32"/>
  <c r="K91" i="32"/>
  <c r="V90" i="32"/>
  <c r="T90" i="32"/>
  <c r="W90" i="32" s="1"/>
  <c r="R90" i="32"/>
  <c r="C91" i="32" s="1"/>
  <c r="M90" i="32"/>
  <c r="K90" i="32"/>
  <c r="V89" i="32"/>
  <c r="T89" i="32"/>
  <c r="W89" i="32" s="1"/>
  <c r="R89" i="32"/>
  <c r="C90" i="32" s="1"/>
  <c r="M89" i="32"/>
  <c r="K89" i="32"/>
  <c r="W88" i="32"/>
  <c r="V88" i="32"/>
  <c r="T88" i="32"/>
  <c r="R88" i="32"/>
  <c r="C89" i="32" s="1"/>
  <c r="M88" i="32"/>
  <c r="K88" i="32"/>
  <c r="V87" i="32"/>
  <c r="T87" i="32"/>
  <c r="W87" i="32" s="1"/>
  <c r="R87" i="32"/>
  <c r="C88" i="32" s="1"/>
  <c r="M87" i="32"/>
  <c r="K87" i="32"/>
  <c r="W86" i="32"/>
  <c r="V86" i="32"/>
  <c r="T86" i="32"/>
  <c r="R86" i="32"/>
  <c r="C87" i="32" s="1"/>
  <c r="M86" i="32"/>
  <c r="K86" i="32"/>
  <c r="W85" i="32"/>
  <c r="V85" i="32"/>
  <c r="T85" i="32"/>
  <c r="R85" i="32"/>
  <c r="C86" i="32" s="1"/>
  <c r="M85" i="32"/>
  <c r="K85" i="32"/>
  <c r="V84" i="32"/>
  <c r="T84" i="32"/>
  <c r="W84" i="32" s="1"/>
  <c r="R84" i="32"/>
  <c r="C85" i="32" s="1"/>
  <c r="K84" i="32"/>
  <c r="M84" i="32" s="1"/>
  <c r="V83" i="32"/>
  <c r="T83" i="32"/>
  <c r="W83" i="32" s="1"/>
  <c r="M83" i="32"/>
  <c r="K83" i="32"/>
  <c r="V82" i="32"/>
  <c r="T82" i="32"/>
  <c r="W82" i="32" s="1"/>
  <c r="K82" i="32"/>
  <c r="M82" i="32" s="1"/>
  <c r="V81" i="32"/>
  <c r="T81" i="32"/>
  <c r="W81" i="32" s="1"/>
  <c r="K81" i="32"/>
  <c r="M81" i="32" s="1"/>
  <c r="V80" i="32"/>
  <c r="T80" i="32"/>
  <c r="W80" i="32" s="1"/>
  <c r="K80" i="32"/>
  <c r="M80" i="32" s="1"/>
  <c r="V79" i="32"/>
  <c r="T79" i="32"/>
  <c r="W79" i="32" s="1"/>
  <c r="M79" i="32"/>
  <c r="K79" i="32"/>
  <c r="V78" i="32"/>
  <c r="T78" i="32"/>
  <c r="W78" i="32" s="1"/>
  <c r="K78" i="32"/>
  <c r="M78" i="32" s="1"/>
  <c r="V77" i="32"/>
  <c r="T77" i="32"/>
  <c r="W77" i="32" s="1"/>
  <c r="M77" i="32"/>
  <c r="K77" i="32"/>
  <c r="V76" i="32"/>
  <c r="T76" i="32"/>
  <c r="W76" i="32" s="1"/>
  <c r="M76" i="32"/>
  <c r="K76" i="32"/>
  <c r="V75" i="32"/>
  <c r="T75" i="32"/>
  <c r="W75" i="32" s="1"/>
  <c r="R75" i="32"/>
  <c r="C76" i="32" s="1"/>
  <c r="K75" i="32"/>
  <c r="M75" i="32" s="1"/>
  <c r="V74" i="32"/>
  <c r="T74" i="32"/>
  <c r="W74" i="32" s="1"/>
  <c r="K74" i="32"/>
  <c r="M74" i="32" s="1"/>
  <c r="V73" i="32"/>
  <c r="T73" i="32"/>
  <c r="W73" i="32" s="1"/>
  <c r="C74" i="32"/>
  <c r="K73" i="32"/>
  <c r="M73" i="32" s="1"/>
  <c r="V72" i="32"/>
  <c r="T72" i="32"/>
  <c r="W72" i="32" s="1"/>
  <c r="R72" i="32"/>
  <c r="C73" i="32" s="1"/>
  <c r="K72" i="32"/>
  <c r="M72" i="32" s="1"/>
  <c r="V71" i="32"/>
  <c r="T71" i="32"/>
  <c r="W71" i="32" s="1"/>
  <c r="K71" i="32"/>
  <c r="M71" i="32" s="1"/>
  <c r="V70" i="32"/>
  <c r="T70" i="32"/>
  <c r="W70" i="32" s="1"/>
  <c r="M70" i="32"/>
  <c r="K70" i="32"/>
  <c r="V69" i="32"/>
  <c r="T69" i="32"/>
  <c r="W69" i="32" s="1"/>
  <c r="K69" i="32"/>
  <c r="M69" i="32" s="1"/>
  <c r="V68" i="32"/>
  <c r="T68" i="32"/>
  <c r="W68" i="32" s="1"/>
  <c r="K68" i="32"/>
  <c r="M68" i="32" s="1"/>
  <c r="W67" i="32"/>
  <c r="V67" i="32"/>
  <c r="T67" i="32"/>
  <c r="R67" i="32" s="1"/>
  <c r="C68" i="32" s="1"/>
  <c r="K67" i="32"/>
  <c r="M67" i="32" s="1"/>
  <c r="V66" i="32"/>
  <c r="T66" i="32"/>
  <c r="W66" i="32" s="1"/>
  <c r="K66" i="32"/>
  <c r="M66" i="32" s="1"/>
  <c r="V65" i="32"/>
  <c r="T65" i="32"/>
  <c r="W65" i="32" s="1"/>
  <c r="R65" i="32"/>
  <c r="C66" i="32" s="1"/>
  <c r="K65" i="32"/>
  <c r="M65" i="32" s="1"/>
  <c r="V64" i="32"/>
  <c r="T64" i="32"/>
  <c r="W64" i="32" s="1"/>
  <c r="M64" i="32"/>
  <c r="K64" i="32"/>
  <c r="V63" i="32"/>
  <c r="T63" i="32"/>
  <c r="W63" i="32" s="1"/>
  <c r="M63" i="32"/>
  <c r="K63" i="32"/>
  <c r="V62" i="32"/>
  <c r="T62" i="32"/>
  <c r="W62" i="32" s="1"/>
  <c r="R62" i="32"/>
  <c r="C63" i="32" s="1"/>
  <c r="K62" i="32"/>
  <c r="M62" i="32" s="1"/>
  <c r="V61" i="32"/>
  <c r="T61" i="32"/>
  <c r="W61" i="32" s="1"/>
  <c r="K61" i="32"/>
  <c r="M61" i="32" s="1"/>
  <c r="V60" i="32"/>
  <c r="T60" i="32"/>
  <c r="W60" i="32" s="1"/>
  <c r="K60" i="32"/>
  <c r="M60" i="32" s="1"/>
  <c r="V59" i="32"/>
  <c r="T59" i="32"/>
  <c r="W59" i="32" s="1"/>
  <c r="R59" i="32"/>
  <c r="C60" i="32" s="1"/>
  <c r="M59" i="32"/>
  <c r="K59" i="32"/>
  <c r="V58" i="32"/>
  <c r="T58" i="32"/>
  <c r="W58" i="32" s="1"/>
  <c r="R58" i="32"/>
  <c r="C59" i="32" s="1"/>
  <c r="M58" i="32"/>
  <c r="K58" i="32"/>
  <c r="V57" i="32"/>
  <c r="T57" i="32"/>
  <c r="W57" i="32" s="1"/>
  <c r="M57" i="32"/>
  <c r="K57" i="32"/>
  <c r="V56" i="32"/>
  <c r="T56" i="32"/>
  <c r="W56" i="32" s="1"/>
  <c r="R56" i="32"/>
  <c r="C57" i="32" s="1"/>
  <c r="M56" i="32"/>
  <c r="K56" i="32"/>
  <c r="V55" i="32"/>
  <c r="T55" i="32"/>
  <c r="W55" i="32" s="1"/>
  <c r="R55" i="32"/>
  <c r="C56" i="32" s="1"/>
  <c r="K55" i="32"/>
  <c r="M55" i="32" s="1"/>
  <c r="V54" i="32"/>
  <c r="T54" i="32"/>
  <c r="W54" i="32" s="1"/>
  <c r="M54" i="32"/>
  <c r="K54" i="32"/>
  <c r="V53" i="32"/>
  <c r="T53" i="32"/>
  <c r="W53" i="32" s="1"/>
  <c r="M53" i="32"/>
  <c r="K53" i="32"/>
  <c r="V52" i="32"/>
  <c r="T52" i="32"/>
  <c r="W52" i="32" s="1"/>
  <c r="K52" i="32"/>
  <c r="M52" i="32" s="1"/>
  <c r="W51" i="32"/>
  <c r="V51" i="32"/>
  <c r="T51" i="32"/>
  <c r="R51" i="32"/>
  <c r="C52" i="32" s="1"/>
  <c r="K51" i="32"/>
  <c r="M51" i="32" s="1"/>
  <c r="V50" i="32"/>
  <c r="T50" i="32"/>
  <c r="W50" i="32" s="1"/>
  <c r="M50" i="32"/>
  <c r="K50" i="32"/>
  <c r="V49" i="32"/>
  <c r="T49" i="32"/>
  <c r="W49" i="32" s="1"/>
  <c r="M49" i="32"/>
  <c r="K49" i="32"/>
  <c r="V48" i="32"/>
  <c r="T48" i="32"/>
  <c r="W48" i="32" s="1"/>
  <c r="M48" i="32"/>
  <c r="K48" i="32"/>
  <c r="V47" i="32"/>
  <c r="T47" i="32"/>
  <c r="W47" i="32" s="1"/>
  <c r="M47" i="32"/>
  <c r="K47" i="32"/>
  <c r="V46" i="32"/>
  <c r="T46" i="32"/>
  <c r="W46" i="32" s="1"/>
  <c r="R46" i="32"/>
  <c r="C47" i="32" s="1"/>
  <c r="M46" i="32"/>
  <c r="K46" i="32"/>
  <c r="V45" i="32"/>
  <c r="T45" i="32"/>
  <c r="W45" i="32" s="1"/>
  <c r="R45" i="32"/>
  <c r="C46" i="32" s="1"/>
  <c r="K45" i="32"/>
  <c r="M45" i="32" s="1"/>
  <c r="V44" i="32"/>
  <c r="T44" i="32"/>
  <c r="W44" i="32" s="1"/>
  <c r="K44" i="32"/>
  <c r="M44" i="32" s="1"/>
  <c r="V43" i="32"/>
  <c r="T43" i="32"/>
  <c r="W43" i="32" s="1"/>
  <c r="M43" i="32"/>
  <c r="K43" i="32"/>
  <c r="V42" i="32"/>
  <c r="T42" i="32"/>
  <c r="W42" i="32" s="1"/>
  <c r="M42" i="32"/>
  <c r="K42" i="32"/>
  <c r="V41" i="32"/>
  <c r="T41" i="32"/>
  <c r="W41" i="32" s="1"/>
  <c r="V40" i="32"/>
  <c r="T40" i="32"/>
  <c r="W40" i="32" s="1"/>
  <c r="V39" i="32"/>
  <c r="T39" i="32"/>
  <c r="W39" i="32" s="1"/>
  <c r="V38" i="32"/>
  <c r="T38" i="32"/>
  <c r="W38" i="32" s="1"/>
  <c r="V37" i="32"/>
  <c r="T37" i="32"/>
  <c r="V36" i="32"/>
  <c r="T36" i="32"/>
  <c r="W36" i="32" s="1"/>
  <c r="V35" i="32"/>
  <c r="T35" i="32"/>
  <c r="V34" i="32"/>
  <c r="T34" i="32"/>
  <c r="V33" i="32"/>
  <c r="T33" i="32"/>
  <c r="V32" i="32"/>
  <c r="T32" i="32"/>
  <c r="W32" i="32" s="1"/>
  <c r="V31" i="32"/>
  <c r="T31" i="32"/>
  <c r="W31" i="32" s="1"/>
  <c r="V30" i="32"/>
  <c r="T30" i="32"/>
  <c r="W30" i="32" s="1"/>
  <c r="V29" i="32"/>
  <c r="T29" i="32"/>
  <c r="V28" i="32"/>
  <c r="T28" i="32"/>
  <c r="W28" i="32" s="1"/>
  <c r="V27" i="32"/>
  <c r="T27" i="32"/>
  <c r="W27" i="32" s="1"/>
  <c r="V26" i="32"/>
  <c r="T26" i="32"/>
  <c r="W26" i="32" s="1"/>
  <c r="V25" i="32"/>
  <c r="T25" i="32"/>
  <c r="W25" i="32" s="1"/>
  <c r="V24" i="32"/>
  <c r="T24" i="32"/>
  <c r="W24" i="32" s="1"/>
  <c r="V23" i="32"/>
  <c r="T23" i="32"/>
  <c r="W23" i="32" s="1"/>
  <c r="T22" i="32"/>
  <c r="V22" i="32" s="1"/>
  <c r="T21" i="32"/>
  <c r="V21" i="32" s="1"/>
  <c r="T20" i="32"/>
  <c r="T19" i="32"/>
  <c r="V19" i="32" s="1"/>
  <c r="T18" i="32"/>
  <c r="V18" i="32" s="1"/>
  <c r="T17" i="32"/>
  <c r="T16" i="32"/>
  <c r="V16" i="32" s="1"/>
  <c r="T15" i="32"/>
  <c r="W15" i="32" s="1"/>
  <c r="T14" i="32"/>
  <c r="V14" i="32" s="1"/>
  <c r="T13" i="32"/>
  <c r="W13" i="32" s="1"/>
  <c r="T12" i="32"/>
  <c r="W12" i="32" s="1"/>
  <c r="T11" i="32"/>
  <c r="W11" i="32" s="1"/>
  <c r="T10" i="32"/>
  <c r="V10" i="32" s="1"/>
  <c r="T9" i="32"/>
  <c r="K9" i="32"/>
  <c r="M9" i="32" s="1"/>
  <c r="C9" i="32"/>
  <c r="V108" i="31"/>
  <c r="T108" i="31"/>
  <c r="W108" i="31" s="1"/>
  <c r="R108" i="31"/>
  <c r="M108" i="31"/>
  <c r="K108" i="31"/>
  <c r="W107" i="31"/>
  <c r="V107" i="31"/>
  <c r="T107" i="31"/>
  <c r="R107" i="31"/>
  <c r="C108" i="31" s="1"/>
  <c r="M107" i="31"/>
  <c r="K107" i="31"/>
  <c r="V106" i="31"/>
  <c r="T106" i="31"/>
  <c r="W106" i="31" s="1"/>
  <c r="R106" i="31"/>
  <c r="C107" i="31" s="1"/>
  <c r="M106" i="31"/>
  <c r="K106" i="31"/>
  <c r="V105" i="31"/>
  <c r="T105" i="31"/>
  <c r="W105" i="31" s="1"/>
  <c r="R105" i="31"/>
  <c r="C106" i="31" s="1"/>
  <c r="M105" i="31"/>
  <c r="K105" i="31"/>
  <c r="W104" i="31"/>
  <c r="V104" i="31"/>
  <c r="T104" i="31"/>
  <c r="R104" i="31"/>
  <c r="C105" i="31" s="1"/>
  <c r="M104" i="31"/>
  <c r="K104" i="31"/>
  <c r="V103" i="31"/>
  <c r="T103" i="31"/>
  <c r="W103" i="31" s="1"/>
  <c r="R103" i="31"/>
  <c r="C104" i="31" s="1"/>
  <c r="M103" i="31"/>
  <c r="K103" i="31"/>
  <c r="W102" i="31"/>
  <c r="V102" i="31"/>
  <c r="T102" i="31"/>
  <c r="R102" i="31"/>
  <c r="C103" i="31" s="1"/>
  <c r="M102" i="31"/>
  <c r="K102" i="31"/>
  <c r="W101" i="31"/>
  <c r="V101" i="31"/>
  <c r="T101" i="31"/>
  <c r="R101" i="31"/>
  <c r="C102" i="31" s="1"/>
  <c r="M101" i="31"/>
  <c r="K101" i="31"/>
  <c r="V100" i="31"/>
  <c r="T100" i="31"/>
  <c r="W100" i="31" s="1"/>
  <c r="R100" i="31"/>
  <c r="C101" i="31" s="1"/>
  <c r="M100" i="31"/>
  <c r="K100" i="31"/>
  <c r="W99" i="31"/>
  <c r="V99" i="31"/>
  <c r="T99" i="31"/>
  <c r="R99" i="31"/>
  <c r="C100" i="31" s="1"/>
  <c r="M99" i="31"/>
  <c r="K99" i="31"/>
  <c r="V98" i="31"/>
  <c r="T98" i="31"/>
  <c r="W98" i="31" s="1"/>
  <c r="R98" i="31"/>
  <c r="C99" i="31" s="1"/>
  <c r="M98" i="31"/>
  <c r="K98" i="31"/>
  <c r="V97" i="31"/>
  <c r="T97" i="31"/>
  <c r="W97" i="31" s="1"/>
  <c r="R97" i="31"/>
  <c r="C98" i="31" s="1"/>
  <c r="M97" i="31"/>
  <c r="K97" i="31"/>
  <c r="W96" i="31"/>
  <c r="V96" i="31"/>
  <c r="T96" i="31"/>
  <c r="R96" i="31"/>
  <c r="C97" i="31" s="1"/>
  <c r="M96" i="31"/>
  <c r="K96" i="31"/>
  <c r="V95" i="31"/>
  <c r="T95" i="31"/>
  <c r="W95" i="31" s="1"/>
  <c r="R95" i="31"/>
  <c r="C96" i="31" s="1"/>
  <c r="M95" i="31"/>
  <c r="K95" i="31"/>
  <c r="W94" i="31"/>
  <c r="V94" i="31"/>
  <c r="T94" i="31"/>
  <c r="R94" i="31"/>
  <c r="C95" i="31" s="1"/>
  <c r="M94" i="31"/>
  <c r="K94" i="31"/>
  <c r="W93" i="31"/>
  <c r="V93" i="31"/>
  <c r="T93" i="31"/>
  <c r="R93" i="31"/>
  <c r="C94" i="31" s="1"/>
  <c r="M93" i="31"/>
  <c r="K93" i="31"/>
  <c r="V92" i="31"/>
  <c r="T92" i="31"/>
  <c r="W92" i="31" s="1"/>
  <c r="R92" i="31"/>
  <c r="C93" i="31" s="1"/>
  <c r="M92" i="31"/>
  <c r="K92" i="31"/>
  <c r="W91" i="31"/>
  <c r="V91" i="31"/>
  <c r="T91" i="31"/>
  <c r="R91" i="31"/>
  <c r="C92" i="31" s="1"/>
  <c r="M91" i="31"/>
  <c r="K91" i="31"/>
  <c r="V90" i="31"/>
  <c r="T90" i="31"/>
  <c r="W90" i="31" s="1"/>
  <c r="R90" i="31"/>
  <c r="C91" i="31" s="1"/>
  <c r="M90" i="31"/>
  <c r="K90" i="31"/>
  <c r="V89" i="31"/>
  <c r="T89" i="31"/>
  <c r="W89" i="31" s="1"/>
  <c r="R89" i="31"/>
  <c r="C90" i="31" s="1"/>
  <c r="M89" i="31"/>
  <c r="K89" i="31"/>
  <c r="W88" i="31"/>
  <c r="V88" i="31"/>
  <c r="T88" i="31"/>
  <c r="R88" i="31"/>
  <c r="C89" i="31" s="1"/>
  <c r="M88" i="31"/>
  <c r="K88" i="31"/>
  <c r="V87" i="31"/>
  <c r="T87" i="31"/>
  <c r="W87" i="31" s="1"/>
  <c r="R87" i="31"/>
  <c r="C88" i="31" s="1"/>
  <c r="M87" i="31"/>
  <c r="K87" i="31"/>
  <c r="W86" i="31"/>
  <c r="V86" i="31"/>
  <c r="T86" i="31"/>
  <c r="R86" i="31"/>
  <c r="C87" i="31" s="1"/>
  <c r="M86" i="31"/>
  <c r="K86" i="31"/>
  <c r="W85" i="31"/>
  <c r="V85" i="31"/>
  <c r="T85" i="31"/>
  <c r="R85" i="31"/>
  <c r="C86" i="31" s="1"/>
  <c r="M85" i="31"/>
  <c r="K85" i="31"/>
  <c r="V84" i="31"/>
  <c r="T84" i="31"/>
  <c r="W84" i="31" s="1"/>
  <c r="R84" i="31"/>
  <c r="C85" i="31" s="1"/>
  <c r="M84" i="31"/>
  <c r="K84" i="31"/>
  <c r="W83" i="31"/>
  <c r="V83" i="31"/>
  <c r="T83" i="31"/>
  <c r="R83" i="31"/>
  <c r="C84" i="31" s="1"/>
  <c r="M83" i="31"/>
  <c r="K83" i="31"/>
  <c r="V82" i="31"/>
  <c r="T82" i="31"/>
  <c r="W82" i="31" s="1"/>
  <c r="R82" i="31"/>
  <c r="C83" i="31" s="1"/>
  <c r="M82" i="31"/>
  <c r="K82" i="31"/>
  <c r="V81" i="31"/>
  <c r="T81" i="31"/>
  <c r="W81" i="31" s="1"/>
  <c r="R81" i="31"/>
  <c r="C82" i="31" s="1"/>
  <c r="M81" i="31"/>
  <c r="K81" i="31"/>
  <c r="W80" i="31"/>
  <c r="V80" i="31"/>
  <c r="T80" i="31"/>
  <c r="R80" i="31"/>
  <c r="C81" i="31" s="1"/>
  <c r="M80" i="31"/>
  <c r="K80" i="31"/>
  <c r="V79" i="31"/>
  <c r="T79" i="31"/>
  <c r="W79" i="31" s="1"/>
  <c r="R79" i="31"/>
  <c r="C80" i="31" s="1"/>
  <c r="M79" i="31"/>
  <c r="K79" i="31"/>
  <c r="W78" i="31"/>
  <c r="V78" i="31"/>
  <c r="T78" i="31"/>
  <c r="R78" i="31"/>
  <c r="C79" i="31" s="1"/>
  <c r="M78" i="31"/>
  <c r="K78" i="31"/>
  <c r="W77" i="31"/>
  <c r="V77" i="31"/>
  <c r="T77" i="31"/>
  <c r="R77" i="31"/>
  <c r="C78" i="31" s="1"/>
  <c r="M77" i="31"/>
  <c r="K77" i="31"/>
  <c r="V76" i="31"/>
  <c r="T76" i="31"/>
  <c r="W76" i="31" s="1"/>
  <c r="R76" i="31"/>
  <c r="C77" i="31" s="1"/>
  <c r="M76" i="31"/>
  <c r="K76" i="31"/>
  <c r="W75" i="31"/>
  <c r="V75" i="31"/>
  <c r="T75" i="31"/>
  <c r="R75" i="31"/>
  <c r="C76" i="31" s="1"/>
  <c r="M75" i="31"/>
  <c r="K75" i="31"/>
  <c r="V74" i="31"/>
  <c r="T74" i="31"/>
  <c r="W74" i="31" s="1"/>
  <c r="R74" i="31"/>
  <c r="C75" i="31" s="1"/>
  <c r="M74" i="31"/>
  <c r="K74" i="31"/>
  <c r="V73" i="31"/>
  <c r="T73" i="31"/>
  <c r="W73" i="31" s="1"/>
  <c r="R73" i="31"/>
  <c r="C74" i="31" s="1"/>
  <c r="M73" i="31"/>
  <c r="K73" i="31"/>
  <c r="W72" i="31"/>
  <c r="V72" i="31"/>
  <c r="T72" i="31"/>
  <c r="R72" i="31"/>
  <c r="C73" i="31" s="1"/>
  <c r="M72" i="31"/>
  <c r="K72" i="31"/>
  <c r="V71" i="31"/>
  <c r="T71" i="31"/>
  <c r="W71" i="31" s="1"/>
  <c r="R71" i="31"/>
  <c r="C72" i="31" s="1"/>
  <c r="M71" i="31"/>
  <c r="K71" i="31"/>
  <c r="W70" i="31"/>
  <c r="V70" i="31"/>
  <c r="T70" i="31"/>
  <c r="R70" i="31"/>
  <c r="C71" i="31" s="1"/>
  <c r="M70" i="31"/>
  <c r="K70" i="31"/>
  <c r="W69" i="31"/>
  <c r="V69" i="31"/>
  <c r="T69" i="31"/>
  <c r="R69" i="31"/>
  <c r="C70" i="31" s="1"/>
  <c r="M69" i="31"/>
  <c r="K69" i="31"/>
  <c r="V68" i="31"/>
  <c r="T68" i="31"/>
  <c r="W68" i="31" s="1"/>
  <c r="R68" i="31"/>
  <c r="C69" i="31" s="1"/>
  <c r="M68" i="31"/>
  <c r="K68" i="31"/>
  <c r="W67" i="31"/>
  <c r="V67" i="31"/>
  <c r="T67" i="31"/>
  <c r="R67" i="31"/>
  <c r="C68" i="31" s="1"/>
  <c r="M67" i="31"/>
  <c r="K67" i="31"/>
  <c r="V66" i="31"/>
  <c r="T66" i="31"/>
  <c r="W66" i="31" s="1"/>
  <c r="R66" i="31"/>
  <c r="C67" i="31" s="1"/>
  <c r="M66" i="31"/>
  <c r="K66" i="31"/>
  <c r="V65" i="31"/>
  <c r="T65" i="31"/>
  <c r="W65" i="31" s="1"/>
  <c r="M65" i="31"/>
  <c r="K65" i="31"/>
  <c r="V64" i="31"/>
  <c r="T64" i="31"/>
  <c r="W64" i="31" s="1"/>
  <c r="R64" i="31"/>
  <c r="C65" i="31" s="1"/>
  <c r="K64" i="31"/>
  <c r="M64" i="31" s="1"/>
  <c r="V63" i="31"/>
  <c r="T63" i="31"/>
  <c r="W63" i="31" s="1"/>
  <c r="K63" i="31"/>
  <c r="M63" i="31" s="1"/>
  <c r="V62" i="31"/>
  <c r="T62" i="31"/>
  <c r="W62" i="31" s="1"/>
  <c r="K62" i="31"/>
  <c r="M62" i="31" s="1"/>
  <c r="V61" i="31"/>
  <c r="T61" i="31"/>
  <c r="W61" i="31" s="1"/>
  <c r="K61" i="31"/>
  <c r="M61" i="31" s="1"/>
  <c r="V60" i="31"/>
  <c r="T60" i="31"/>
  <c r="W60" i="31" s="1"/>
  <c r="R60" i="31"/>
  <c r="C61" i="31" s="1"/>
  <c r="M60" i="31"/>
  <c r="K60" i="31"/>
  <c r="V59" i="31"/>
  <c r="T59" i="31"/>
  <c r="W59" i="31" s="1"/>
  <c r="K59" i="31"/>
  <c r="M59" i="31" s="1"/>
  <c r="V58" i="31"/>
  <c r="T58" i="31"/>
  <c r="W58" i="31" s="1"/>
  <c r="R58" i="31"/>
  <c r="C59" i="31" s="1"/>
  <c r="M58" i="31"/>
  <c r="K58" i="31"/>
  <c r="V57" i="31"/>
  <c r="T57" i="31"/>
  <c r="W57" i="31" s="1"/>
  <c r="R57" i="31"/>
  <c r="C58" i="31" s="1"/>
  <c r="M57" i="31"/>
  <c r="K57" i="31"/>
  <c r="V56" i="31"/>
  <c r="T56" i="31"/>
  <c r="W56" i="31" s="1"/>
  <c r="K56" i="31"/>
  <c r="M56" i="31" s="1"/>
  <c r="V55" i="31"/>
  <c r="T55" i="31"/>
  <c r="W55" i="31" s="1"/>
  <c r="M55" i="31"/>
  <c r="K55" i="31"/>
  <c r="V54" i="31"/>
  <c r="T54" i="31"/>
  <c r="W54" i="31" s="1"/>
  <c r="M54" i="31"/>
  <c r="K54" i="31"/>
  <c r="V53" i="31"/>
  <c r="T53" i="31"/>
  <c r="W53" i="31" s="1"/>
  <c r="K53" i="31"/>
  <c r="M53" i="31" s="1"/>
  <c r="V52" i="31"/>
  <c r="T52" i="31"/>
  <c r="W52" i="31" s="1"/>
  <c r="M52" i="31"/>
  <c r="K52" i="31"/>
  <c r="V51" i="31"/>
  <c r="T51" i="31"/>
  <c r="W51" i="31" s="1"/>
  <c r="R51" i="31"/>
  <c r="C52" i="31" s="1"/>
  <c r="K51" i="31"/>
  <c r="M51" i="31" s="1"/>
  <c r="V50" i="31"/>
  <c r="T50" i="31"/>
  <c r="W50" i="31" s="1"/>
  <c r="K50" i="31"/>
  <c r="M50" i="31" s="1"/>
  <c r="V49" i="31"/>
  <c r="T49" i="31"/>
  <c r="W49" i="31" s="1"/>
  <c r="R49" i="31"/>
  <c r="C50" i="31" s="1"/>
  <c r="M49" i="31"/>
  <c r="K49" i="31"/>
  <c r="V48" i="31"/>
  <c r="T48" i="31"/>
  <c r="W48" i="31" s="1"/>
  <c r="R48" i="31"/>
  <c r="C49" i="31" s="1"/>
  <c r="K48" i="31"/>
  <c r="M48" i="31" s="1"/>
  <c r="V47" i="31"/>
  <c r="T47" i="31"/>
  <c r="W47" i="31" s="1"/>
  <c r="K47" i="31"/>
  <c r="M47" i="31" s="1"/>
  <c r="V46" i="31"/>
  <c r="T46" i="31"/>
  <c r="W46" i="31" s="1"/>
  <c r="M46" i="31"/>
  <c r="K46" i="31"/>
  <c r="V45" i="31"/>
  <c r="T45" i="31"/>
  <c r="W45" i="31" s="1"/>
  <c r="K45" i="31"/>
  <c r="M45" i="31" s="1"/>
  <c r="V44" i="31"/>
  <c r="T44" i="31"/>
  <c r="W44" i="31" s="1"/>
  <c r="M44" i="31"/>
  <c r="K44" i="31"/>
  <c r="V43" i="31"/>
  <c r="T43" i="31"/>
  <c r="W43" i="31" s="1"/>
  <c r="M43" i="31"/>
  <c r="K43" i="31"/>
  <c r="V42" i="31"/>
  <c r="T42" i="31"/>
  <c r="W42" i="31" s="1"/>
  <c r="M42" i="31"/>
  <c r="K42" i="31"/>
  <c r="V41" i="31"/>
  <c r="T41" i="31"/>
  <c r="W41" i="31" s="1"/>
  <c r="R41" i="31"/>
  <c r="C42" i="31" s="1"/>
  <c r="K41" i="31"/>
  <c r="M41" i="31" s="1"/>
  <c r="V40" i="31"/>
  <c r="T40" i="31"/>
  <c r="W40" i="31" s="1"/>
  <c r="K40" i="31"/>
  <c r="M40" i="31" s="1"/>
  <c r="V39" i="31"/>
  <c r="T39" i="31"/>
  <c r="W39" i="31" s="1"/>
  <c r="M39" i="31"/>
  <c r="K39" i="31"/>
  <c r="V38" i="31"/>
  <c r="T38" i="31"/>
  <c r="W38" i="31" s="1"/>
  <c r="K38" i="31"/>
  <c r="M38" i="31" s="1"/>
  <c r="V37" i="31"/>
  <c r="T37" i="31"/>
  <c r="W37" i="31" s="1"/>
  <c r="K37" i="31"/>
  <c r="M37" i="31" s="1"/>
  <c r="V36" i="31"/>
  <c r="T36" i="31"/>
  <c r="W36" i="31" s="1"/>
  <c r="R36" i="31"/>
  <c r="C37" i="31" s="1"/>
  <c r="M36" i="31"/>
  <c r="K36" i="31"/>
  <c r="V35" i="31"/>
  <c r="T35" i="31"/>
  <c r="W35" i="31" s="1"/>
  <c r="R35" i="31"/>
  <c r="C36" i="31" s="1"/>
  <c r="K35" i="31"/>
  <c r="M35" i="31" s="1"/>
  <c r="V34" i="31"/>
  <c r="T34" i="31"/>
  <c r="W34" i="31" s="1"/>
  <c r="K34" i="31"/>
  <c r="M34" i="31" s="1"/>
  <c r="V33" i="31"/>
  <c r="T33" i="31"/>
  <c r="W33" i="31" s="1"/>
  <c r="R33" i="31"/>
  <c r="C34" i="31" s="1"/>
  <c r="K33" i="31"/>
  <c r="M33" i="31" s="1"/>
  <c r="V32" i="31"/>
  <c r="T32" i="31"/>
  <c r="W32" i="31" s="1"/>
  <c r="R32" i="31"/>
  <c r="C33" i="31" s="1"/>
  <c r="K32" i="31"/>
  <c r="M32" i="31" s="1"/>
  <c r="V31" i="31"/>
  <c r="T31" i="31"/>
  <c r="W31" i="31" s="1"/>
  <c r="R31" i="31"/>
  <c r="C32" i="31" s="1"/>
  <c r="K31" i="31"/>
  <c r="M31" i="31" s="1"/>
  <c r="V30" i="31"/>
  <c r="T30" i="31"/>
  <c r="W30" i="31" s="1"/>
  <c r="R30" i="31"/>
  <c r="C31" i="31" s="1"/>
  <c r="M30" i="31"/>
  <c r="K30" i="31"/>
  <c r="V29" i="31"/>
  <c r="T29" i="31"/>
  <c r="W29" i="31" s="1"/>
  <c r="K29" i="31"/>
  <c r="M29" i="31" s="1"/>
  <c r="V28" i="31"/>
  <c r="T28" i="31"/>
  <c r="W28" i="31" s="1"/>
  <c r="M28" i="31"/>
  <c r="K28" i="31"/>
  <c r="V27" i="31"/>
  <c r="T27" i="31"/>
  <c r="W27" i="31" s="1"/>
  <c r="K27" i="31"/>
  <c r="M27" i="31" s="1"/>
  <c r="V26" i="31"/>
  <c r="T26" i="31"/>
  <c r="W26" i="31" s="1"/>
  <c r="M26" i="31"/>
  <c r="K26" i="31"/>
  <c r="V25" i="31"/>
  <c r="T25" i="31"/>
  <c r="W25" i="31" s="1"/>
  <c r="M25" i="31"/>
  <c r="K25" i="31"/>
  <c r="V24" i="31"/>
  <c r="T24" i="31"/>
  <c r="W24" i="31" s="1"/>
  <c r="K24" i="31"/>
  <c r="M24" i="31" s="1"/>
  <c r="V23" i="31"/>
  <c r="T23" i="31"/>
  <c r="W23" i="31" s="1"/>
  <c r="R23" i="31"/>
  <c r="C24" i="31" s="1"/>
  <c r="K23" i="31"/>
  <c r="M23" i="31" s="1"/>
  <c r="T22" i="31"/>
  <c r="V22" i="31" s="1"/>
  <c r="K22" i="31"/>
  <c r="M22" i="31" s="1"/>
  <c r="T21" i="31"/>
  <c r="W21" i="31" s="1"/>
  <c r="R21" i="31"/>
  <c r="C22" i="31" s="1"/>
  <c r="M21" i="31"/>
  <c r="K21" i="31"/>
  <c r="T20" i="31"/>
  <c r="W20" i="31" s="1"/>
  <c r="K20" i="31"/>
  <c r="M20" i="31" s="1"/>
  <c r="T19" i="31"/>
  <c r="V19" i="31" s="1"/>
  <c r="R19" i="31"/>
  <c r="C20" i="31" s="1"/>
  <c r="K19" i="31"/>
  <c r="M19" i="31" s="1"/>
  <c r="T18" i="31"/>
  <c r="W18" i="31" s="1"/>
  <c r="M18" i="31"/>
  <c r="K18" i="31"/>
  <c r="T17" i="31"/>
  <c r="W17" i="31" s="1"/>
  <c r="M17" i="31"/>
  <c r="K17" i="31"/>
  <c r="T16" i="31"/>
  <c r="W16" i="31" s="1"/>
  <c r="M16" i="31"/>
  <c r="K16" i="31"/>
  <c r="T15" i="31"/>
  <c r="W15" i="31" s="1"/>
  <c r="K15" i="31"/>
  <c r="M15" i="31" s="1"/>
  <c r="T14" i="31"/>
  <c r="V14" i="31" s="1"/>
  <c r="K14" i="31"/>
  <c r="M14" i="31" s="1"/>
  <c r="T13" i="31"/>
  <c r="V13" i="31" s="1"/>
  <c r="K13" i="31"/>
  <c r="M13" i="31" s="1"/>
  <c r="T12" i="31"/>
  <c r="W12" i="31" s="1"/>
  <c r="K12" i="31"/>
  <c r="M12" i="31" s="1"/>
  <c r="T11" i="31"/>
  <c r="T10" i="31"/>
  <c r="T9" i="31"/>
  <c r="K9" i="31"/>
  <c r="M9" i="31" s="1"/>
  <c r="C9" i="31"/>
  <c r="W108" i="30"/>
  <c r="V108" i="30"/>
  <c r="T108" i="30"/>
  <c r="R108" i="30"/>
  <c r="M108" i="30"/>
  <c r="K108" i="30"/>
  <c r="W107" i="30"/>
  <c r="V107" i="30"/>
  <c r="T107" i="30"/>
  <c r="R107" i="30"/>
  <c r="C108" i="30" s="1"/>
  <c r="M107" i="30"/>
  <c r="K107" i="30"/>
  <c r="V106" i="30"/>
  <c r="T106" i="30"/>
  <c r="W106" i="30" s="1"/>
  <c r="R106" i="30"/>
  <c r="C107" i="30" s="1"/>
  <c r="M106" i="30"/>
  <c r="K106" i="30"/>
  <c r="V105" i="30"/>
  <c r="T105" i="30"/>
  <c r="W105" i="30" s="1"/>
  <c r="R105" i="30"/>
  <c r="C106" i="30" s="1"/>
  <c r="M105" i="30"/>
  <c r="K105" i="30"/>
  <c r="V104" i="30"/>
  <c r="T104" i="30"/>
  <c r="W104" i="30" s="1"/>
  <c r="R104" i="30"/>
  <c r="C105" i="30" s="1"/>
  <c r="M104" i="30"/>
  <c r="K104" i="30"/>
  <c r="W103" i="30"/>
  <c r="V103" i="30"/>
  <c r="T103" i="30"/>
  <c r="R103" i="30"/>
  <c r="C104" i="30" s="1"/>
  <c r="M103" i="30"/>
  <c r="K103" i="30"/>
  <c r="W102" i="30"/>
  <c r="V102" i="30"/>
  <c r="T102" i="30"/>
  <c r="R102" i="30"/>
  <c r="C103" i="30" s="1"/>
  <c r="M102" i="30"/>
  <c r="K102" i="30"/>
  <c r="W101" i="30"/>
  <c r="V101" i="30"/>
  <c r="T101" i="30"/>
  <c r="R101" i="30"/>
  <c r="C102" i="30" s="1"/>
  <c r="M101" i="30"/>
  <c r="K101" i="30"/>
  <c r="W100" i="30"/>
  <c r="V100" i="30"/>
  <c r="T100" i="30"/>
  <c r="R100" i="30"/>
  <c r="C101" i="30" s="1"/>
  <c r="M100" i="30"/>
  <c r="K100" i="30"/>
  <c r="W99" i="30"/>
  <c r="V99" i="30"/>
  <c r="T99" i="30"/>
  <c r="R99" i="30"/>
  <c r="C100" i="30" s="1"/>
  <c r="M99" i="30"/>
  <c r="K99" i="30"/>
  <c r="V98" i="30"/>
  <c r="T98" i="30"/>
  <c r="W98" i="30" s="1"/>
  <c r="R98" i="30"/>
  <c r="C99" i="30" s="1"/>
  <c r="M98" i="30"/>
  <c r="K98" i="30"/>
  <c r="V97" i="30"/>
  <c r="T97" i="30"/>
  <c r="W97" i="30" s="1"/>
  <c r="R97" i="30"/>
  <c r="C98" i="30" s="1"/>
  <c r="M97" i="30"/>
  <c r="K97" i="30"/>
  <c r="V96" i="30"/>
  <c r="T96" i="30"/>
  <c r="W96" i="30" s="1"/>
  <c r="R96" i="30"/>
  <c r="C97" i="30" s="1"/>
  <c r="M96" i="30"/>
  <c r="K96" i="30"/>
  <c r="W95" i="30"/>
  <c r="V95" i="30"/>
  <c r="T95" i="30"/>
  <c r="R95" i="30"/>
  <c r="C96" i="30" s="1"/>
  <c r="M95" i="30"/>
  <c r="K95" i="30"/>
  <c r="W94" i="30"/>
  <c r="V94" i="30"/>
  <c r="T94" i="30"/>
  <c r="R94" i="30"/>
  <c r="C95" i="30" s="1"/>
  <c r="M94" i="30"/>
  <c r="K94" i="30"/>
  <c r="W93" i="30"/>
  <c r="V93" i="30"/>
  <c r="T93" i="30"/>
  <c r="R93" i="30"/>
  <c r="C94" i="30" s="1"/>
  <c r="M93" i="30"/>
  <c r="K93" i="30"/>
  <c r="W92" i="30"/>
  <c r="V92" i="30"/>
  <c r="T92" i="30"/>
  <c r="R92" i="30"/>
  <c r="C93" i="30" s="1"/>
  <c r="M92" i="30"/>
  <c r="K92" i="30"/>
  <c r="W91" i="30"/>
  <c r="V91" i="30"/>
  <c r="T91" i="30"/>
  <c r="R91" i="30"/>
  <c r="C92" i="30" s="1"/>
  <c r="M91" i="30"/>
  <c r="K91" i="30"/>
  <c r="V90" i="30"/>
  <c r="T90" i="30"/>
  <c r="W90" i="30" s="1"/>
  <c r="R90" i="30"/>
  <c r="C91" i="30" s="1"/>
  <c r="M90" i="30"/>
  <c r="K90" i="30"/>
  <c r="V89" i="30"/>
  <c r="T89" i="30"/>
  <c r="W89" i="30" s="1"/>
  <c r="R89" i="30"/>
  <c r="C90" i="30" s="1"/>
  <c r="M89" i="30"/>
  <c r="K89" i="30"/>
  <c r="V88" i="30"/>
  <c r="T88" i="30"/>
  <c r="W88" i="30" s="1"/>
  <c r="R88" i="30"/>
  <c r="C89" i="30" s="1"/>
  <c r="M88" i="30"/>
  <c r="K88" i="30"/>
  <c r="W87" i="30"/>
  <c r="V87" i="30"/>
  <c r="T87" i="30"/>
  <c r="R87" i="30"/>
  <c r="C88" i="30" s="1"/>
  <c r="M87" i="30"/>
  <c r="K87" i="30"/>
  <c r="W86" i="30"/>
  <c r="V86" i="30"/>
  <c r="T86" i="30"/>
  <c r="R86" i="30"/>
  <c r="C87" i="30" s="1"/>
  <c r="M86" i="30"/>
  <c r="K86" i="30"/>
  <c r="W85" i="30"/>
  <c r="V85" i="30"/>
  <c r="T85" i="30"/>
  <c r="R85" i="30"/>
  <c r="C86" i="30" s="1"/>
  <c r="M85" i="30"/>
  <c r="K85" i="30"/>
  <c r="W84" i="30"/>
  <c r="V84" i="30"/>
  <c r="T84" i="30"/>
  <c r="R84" i="30"/>
  <c r="C85" i="30" s="1"/>
  <c r="M84" i="30"/>
  <c r="K84" i="30"/>
  <c r="W83" i="30"/>
  <c r="V83" i="30"/>
  <c r="T83" i="30"/>
  <c r="R83" i="30"/>
  <c r="C84" i="30" s="1"/>
  <c r="M83" i="30"/>
  <c r="K83" i="30"/>
  <c r="V82" i="30"/>
  <c r="T82" i="30"/>
  <c r="W82" i="30" s="1"/>
  <c r="R82" i="30"/>
  <c r="C83" i="30" s="1"/>
  <c r="M82" i="30"/>
  <c r="K82" i="30"/>
  <c r="V81" i="30"/>
  <c r="T81" i="30"/>
  <c r="W81" i="30" s="1"/>
  <c r="R81" i="30"/>
  <c r="C82" i="30" s="1"/>
  <c r="M81" i="30"/>
  <c r="K81" i="30"/>
  <c r="V80" i="30"/>
  <c r="T80" i="30"/>
  <c r="W80" i="30" s="1"/>
  <c r="R80" i="30"/>
  <c r="C81" i="30" s="1"/>
  <c r="M80" i="30"/>
  <c r="K80" i="30"/>
  <c r="W79" i="30"/>
  <c r="V79" i="30"/>
  <c r="T79" i="30"/>
  <c r="R79" i="30"/>
  <c r="C80" i="30" s="1"/>
  <c r="M79" i="30"/>
  <c r="K79" i="30"/>
  <c r="W78" i="30"/>
  <c r="V78" i="30"/>
  <c r="T78" i="30"/>
  <c r="R78" i="30"/>
  <c r="C79" i="30" s="1"/>
  <c r="M78" i="30"/>
  <c r="K78" i="30"/>
  <c r="W77" i="30"/>
  <c r="V77" i="30"/>
  <c r="T77" i="30"/>
  <c r="R77" i="30"/>
  <c r="C78" i="30" s="1"/>
  <c r="M77" i="30"/>
  <c r="K77" i="30"/>
  <c r="W76" i="30"/>
  <c r="V76" i="30"/>
  <c r="T76" i="30"/>
  <c r="R76" i="30"/>
  <c r="C77" i="30" s="1"/>
  <c r="M76" i="30"/>
  <c r="K76" i="30"/>
  <c r="W75" i="30"/>
  <c r="V75" i="30"/>
  <c r="T75" i="30"/>
  <c r="R75" i="30"/>
  <c r="C76" i="30" s="1"/>
  <c r="M75" i="30"/>
  <c r="K75" i="30"/>
  <c r="V74" i="30"/>
  <c r="T74" i="30"/>
  <c r="W74" i="30" s="1"/>
  <c r="R74" i="30"/>
  <c r="C75" i="30" s="1"/>
  <c r="M74" i="30"/>
  <c r="K74" i="30"/>
  <c r="V73" i="30"/>
  <c r="T73" i="30"/>
  <c r="W73" i="30" s="1"/>
  <c r="R73" i="30"/>
  <c r="C74" i="30" s="1"/>
  <c r="M73" i="30"/>
  <c r="K73" i="30"/>
  <c r="W72" i="30"/>
  <c r="V72" i="30"/>
  <c r="T72" i="30"/>
  <c r="R72" i="30"/>
  <c r="C73" i="30" s="1"/>
  <c r="M72" i="30"/>
  <c r="K72" i="30"/>
  <c r="W71" i="30"/>
  <c r="V71" i="30"/>
  <c r="T71" i="30"/>
  <c r="R71" i="30"/>
  <c r="C72" i="30" s="1"/>
  <c r="M71" i="30"/>
  <c r="K71" i="30"/>
  <c r="V70" i="30"/>
  <c r="T70" i="30"/>
  <c r="W70" i="30" s="1"/>
  <c r="R70" i="30"/>
  <c r="C71" i="30" s="1"/>
  <c r="M70" i="30"/>
  <c r="K70" i="30"/>
  <c r="W69" i="30"/>
  <c r="V69" i="30"/>
  <c r="T69" i="30"/>
  <c r="R69" i="30"/>
  <c r="C70" i="30" s="1"/>
  <c r="M69" i="30"/>
  <c r="K69" i="30"/>
  <c r="W68" i="30"/>
  <c r="V68" i="30"/>
  <c r="T68" i="30"/>
  <c r="R68" i="30"/>
  <c r="C69" i="30" s="1"/>
  <c r="M68" i="30"/>
  <c r="K68" i="30"/>
  <c r="W67" i="30"/>
  <c r="V67" i="30"/>
  <c r="T67" i="30"/>
  <c r="R67" i="30"/>
  <c r="C68" i="30" s="1"/>
  <c r="M67" i="30"/>
  <c r="K67" i="30"/>
  <c r="V66" i="30"/>
  <c r="T66" i="30"/>
  <c r="W66" i="30" s="1"/>
  <c r="R66" i="30"/>
  <c r="C67" i="30" s="1"/>
  <c r="M66" i="30"/>
  <c r="K66" i="30"/>
  <c r="V65" i="30"/>
  <c r="T65" i="30"/>
  <c r="W65" i="30" s="1"/>
  <c r="R65" i="30"/>
  <c r="C66" i="30" s="1"/>
  <c r="M65" i="30"/>
  <c r="K65" i="30"/>
  <c r="W64" i="30"/>
  <c r="V64" i="30"/>
  <c r="T64" i="30"/>
  <c r="R64" i="30"/>
  <c r="C65" i="30" s="1"/>
  <c r="M64" i="30"/>
  <c r="K64" i="30"/>
  <c r="W63" i="30"/>
  <c r="V63" i="30"/>
  <c r="T63" i="30"/>
  <c r="R63" i="30"/>
  <c r="C64" i="30" s="1"/>
  <c r="M63" i="30"/>
  <c r="K63" i="30"/>
  <c r="W62" i="30"/>
  <c r="V62" i="30"/>
  <c r="T62" i="30"/>
  <c r="R62" i="30"/>
  <c r="C63" i="30" s="1"/>
  <c r="M62" i="30"/>
  <c r="K62" i="30"/>
  <c r="W61" i="30"/>
  <c r="V61" i="30"/>
  <c r="T61" i="30"/>
  <c r="R61" i="30"/>
  <c r="C62" i="30" s="1"/>
  <c r="M61" i="30"/>
  <c r="K61" i="30"/>
  <c r="W60" i="30"/>
  <c r="V60" i="30"/>
  <c r="T60" i="30"/>
  <c r="R60" i="30"/>
  <c r="C61" i="30" s="1"/>
  <c r="M60" i="30"/>
  <c r="K60" i="30"/>
  <c r="W59" i="30"/>
  <c r="V59" i="30"/>
  <c r="T59" i="30"/>
  <c r="R59" i="30"/>
  <c r="C60" i="30" s="1"/>
  <c r="M59" i="30"/>
  <c r="K59" i="30"/>
  <c r="V58" i="30"/>
  <c r="T58" i="30"/>
  <c r="W58" i="30" s="1"/>
  <c r="R58" i="30"/>
  <c r="C59" i="30" s="1"/>
  <c r="M58" i="30"/>
  <c r="K58" i="30"/>
  <c r="V57" i="30"/>
  <c r="T57" i="30"/>
  <c r="W57" i="30" s="1"/>
  <c r="R57" i="30"/>
  <c r="C58" i="30" s="1"/>
  <c r="M57" i="30"/>
  <c r="K57" i="30"/>
  <c r="W56" i="30"/>
  <c r="V56" i="30"/>
  <c r="T56" i="30"/>
  <c r="R56" i="30"/>
  <c r="C57" i="30" s="1"/>
  <c r="M56" i="30"/>
  <c r="K56" i="30"/>
  <c r="W55" i="30"/>
  <c r="V55" i="30"/>
  <c r="T55" i="30"/>
  <c r="R55" i="30"/>
  <c r="C56" i="30" s="1"/>
  <c r="M55" i="30"/>
  <c r="K55" i="30"/>
  <c r="W54" i="30"/>
  <c r="V54" i="30"/>
  <c r="T54" i="30"/>
  <c r="R54" i="30"/>
  <c r="C55" i="30" s="1"/>
  <c r="M54" i="30"/>
  <c r="K54" i="30"/>
  <c r="W53" i="30"/>
  <c r="V53" i="30"/>
  <c r="T53" i="30"/>
  <c r="R53" i="30"/>
  <c r="C54" i="30" s="1"/>
  <c r="M53" i="30"/>
  <c r="K53" i="30"/>
  <c r="W52" i="30"/>
  <c r="V52" i="30"/>
  <c r="T52" i="30"/>
  <c r="R52" i="30"/>
  <c r="C53" i="30" s="1"/>
  <c r="M52" i="30"/>
  <c r="K52" i="30"/>
  <c r="W51" i="30"/>
  <c r="V51" i="30"/>
  <c r="T51" i="30"/>
  <c r="R51" i="30"/>
  <c r="C52" i="30" s="1"/>
  <c r="M51" i="30"/>
  <c r="K51" i="30"/>
  <c r="V50" i="30"/>
  <c r="T50" i="30"/>
  <c r="W50" i="30" s="1"/>
  <c r="R50" i="30"/>
  <c r="C51" i="30" s="1"/>
  <c r="M50" i="30"/>
  <c r="K50" i="30"/>
  <c r="V49" i="30"/>
  <c r="T49" i="30"/>
  <c r="W49" i="30" s="1"/>
  <c r="R49" i="30"/>
  <c r="C50" i="30" s="1"/>
  <c r="M49" i="30"/>
  <c r="K49" i="30"/>
  <c r="W48" i="30"/>
  <c r="V48" i="30"/>
  <c r="T48" i="30"/>
  <c r="R48" i="30"/>
  <c r="C49" i="30" s="1"/>
  <c r="M48" i="30"/>
  <c r="K48" i="30"/>
  <c r="W47" i="30"/>
  <c r="V47" i="30"/>
  <c r="T47" i="30"/>
  <c r="R47" i="30"/>
  <c r="C48" i="30" s="1"/>
  <c r="M47" i="30"/>
  <c r="K47" i="30"/>
  <c r="W46" i="30"/>
  <c r="V46" i="30"/>
  <c r="T46" i="30"/>
  <c r="R46" i="30"/>
  <c r="C47" i="30" s="1"/>
  <c r="M46" i="30"/>
  <c r="K46" i="30"/>
  <c r="W45" i="30"/>
  <c r="V45" i="30"/>
  <c r="T45" i="30"/>
  <c r="R45" i="30"/>
  <c r="C46" i="30" s="1"/>
  <c r="M45" i="30"/>
  <c r="K45" i="30"/>
  <c r="W44" i="30"/>
  <c r="V44" i="30"/>
  <c r="T44" i="30"/>
  <c r="R44" i="30"/>
  <c r="C45" i="30" s="1"/>
  <c r="M44" i="30"/>
  <c r="K44" i="30"/>
  <c r="V43" i="30"/>
  <c r="T43" i="30"/>
  <c r="W43" i="30" s="1"/>
  <c r="M43" i="30"/>
  <c r="K43" i="30"/>
  <c r="V42" i="30"/>
  <c r="T42" i="30"/>
  <c r="W42" i="30" s="1"/>
  <c r="M42" i="30"/>
  <c r="K42" i="30"/>
  <c r="V41" i="30"/>
  <c r="T41" i="30"/>
  <c r="W41" i="30" s="1"/>
  <c r="K41" i="30"/>
  <c r="M41" i="30" s="1"/>
  <c r="V40" i="30"/>
  <c r="T40" i="30"/>
  <c r="W40" i="30" s="1"/>
  <c r="M40" i="30"/>
  <c r="K40" i="30"/>
  <c r="V39" i="30"/>
  <c r="T39" i="30"/>
  <c r="W39" i="30" s="1"/>
  <c r="K39" i="30"/>
  <c r="M39" i="30" s="1"/>
  <c r="V38" i="30"/>
  <c r="T38" i="30"/>
  <c r="W38" i="30" s="1"/>
  <c r="M38" i="30"/>
  <c r="K38" i="30"/>
  <c r="V37" i="30"/>
  <c r="T37" i="30"/>
  <c r="W37" i="30" s="1"/>
  <c r="K37" i="30"/>
  <c r="M37" i="30" s="1"/>
  <c r="V36" i="30"/>
  <c r="T36" i="30"/>
  <c r="W36" i="30" s="1"/>
  <c r="R36" i="30"/>
  <c r="C37" i="30" s="1"/>
  <c r="M36" i="30"/>
  <c r="K36" i="30"/>
  <c r="V35" i="30"/>
  <c r="T35" i="30"/>
  <c r="W35" i="30" s="1"/>
  <c r="K35" i="30"/>
  <c r="M35" i="30" s="1"/>
  <c r="V34" i="30"/>
  <c r="T34" i="30"/>
  <c r="W34" i="30" s="1"/>
  <c r="M34" i="30"/>
  <c r="K34" i="30"/>
  <c r="V33" i="30"/>
  <c r="T33" i="30"/>
  <c r="W33" i="30" s="1"/>
  <c r="K33" i="30"/>
  <c r="M33" i="30" s="1"/>
  <c r="V32" i="30"/>
  <c r="T32" i="30"/>
  <c r="W32" i="30" s="1"/>
  <c r="M32" i="30"/>
  <c r="K32" i="30"/>
  <c r="V31" i="30"/>
  <c r="T31" i="30"/>
  <c r="W31" i="30" s="1"/>
  <c r="R31" i="30"/>
  <c r="C32" i="30" s="1"/>
  <c r="M31" i="30"/>
  <c r="K31" i="30"/>
  <c r="W30" i="30"/>
  <c r="V30" i="30"/>
  <c r="T30" i="30"/>
  <c r="R30" i="30"/>
  <c r="C31" i="30" s="1"/>
  <c r="K30" i="30"/>
  <c r="M30" i="30" s="1"/>
  <c r="V29" i="30"/>
  <c r="T29" i="30"/>
  <c r="W29" i="30" s="1"/>
  <c r="M29" i="30"/>
  <c r="K29" i="30"/>
  <c r="V28" i="30"/>
  <c r="T28" i="30"/>
  <c r="W28" i="30" s="1"/>
  <c r="K28" i="30"/>
  <c r="M28" i="30" s="1"/>
  <c r="V27" i="30"/>
  <c r="T27" i="30"/>
  <c r="W27" i="30" s="1"/>
  <c r="M27" i="30"/>
  <c r="K27" i="30"/>
  <c r="V26" i="30"/>
  <c r="T26" i="30"/>
  <c r="W26" i="30" s="1"/>
  <c r="M26" i="30"/>
  <c r="K26" i="30"/>
  <c r="V25" i="30"/>
  <c r="T25" i="30"/>
  <c r="W25" i="30" s="1"/>
  <c r="R25" i="30"/>
  <c r="C26" i="30" s="1"/>
  <c r="K25" i="30"/>
  <c r="M25" i="30" s="1"/>
  <c r="V24" i="30"/>
  <c r="T24" i="30"/>
  <c r="W24" i="30" s="1"/>
  <c r="M24" i="30"/>
  <c r="K24" i="30"/>
  <c r="V23" i="30"/>
  <c r="T23" i="30"/>
  <c r="R23" i="30" s="1"/>
  <c r="C24" i="30" s="1"/>
  <c r="K23" i="30"/>
  <c r="M23" i="30" s="1"/>
  <c r="T22" i="30"/>
  <c r="W22" i="30" s="1"/>
  <c r="K22" i="30"/>
  <c r="M22" i="30" s="1"/>
  <c r="T21" i="30"/>
  <c r="V21" i="30" s="1"/>
  <c r="K21" i="30"/>
  <c r="M21" i="30" s="1"/>
  <c r="T20" i="30"/>
  <c r="V20" i="30" s="1"/>
  <c r="K20" i="30"/>
  <c r="M20" i="30" s="1"/>
  <c r="T19" i="30"/>
  <c r="V19" i="30" s="1"/>
  <c r="M19" i="30"/>
  <c r="K19" i="30"/>
  <c r="T18" i="30"/>
  <c r="W18" i="30" s="1"/>
  <c r="R18" i="30"/>
  <c r="C19" i="30" s="1"/>
  <c r="K18" i="30"/>
  <c r="M18" i="30" s="1"/>
  <c r="T17" i="30"/>
  <c r="T16" i="30"/>
  <c r="T15" i="30"/>
  <c r="T14" i="30"/>
  <c r="T13" i="30"/>
  <c r="V13" i="30" s="1"/>
  <c r="T12" i="30"/>
  <c r="W12" i="30" s="1"/>
  <c r="T11" i="30"/>
  <c r="V11" i="30" s="1"/>
  <c r="T10" i="30"/>
  <c r="W10" i="30" s="1"/>
  <c r="T9" i="30"/>
  <c r="M9" i="30"/>
  <c r="R9" i="30" s="1"/>
  <c r="C10" i="30" s="1"/>
  <c r="K10" i="30" s="1"/>
  <c r="M10" i="30" s="1"/>
  <c r="K9" i="30"/>
  <c r="C9" i="30"/>
  <c r="C11" i="38" l="1"/>
  <c r="K11" i="37"/>
  <c r="M11" i="37" s="1"/>
  <c r="R11" i="37" s="1"/>
  <c r="R83" i="32"/>
  <c r="C84" i="32" s="1"/>
  <c r="R82" i="32"/>
  <c r="C83" i="32" s="1"/>
  <c r="R81" i="32"/>
  <c r="C82" i="32" s="1"/>
  <c r="R80" i="32"/>
  <c r="C81" i="32" s="1"/>
  <c r="R79" i="32"/>
  <c r="C80" i="32" s="1"/>
  <c r="R78" i="32"/>
  <c r="C79" i="32" s="1"/>
  <c r="R77" i="32"/>
  <c r="C78" i="32" s="1"/>
  <c r="R76" i="32"/>
  <c r="C77" i="32" s="1"/>
  <c r="R74" i="32"/>
  <c r="C75" i="32" s="1"/>
  <c r="R71" i="32"/>
  <c r="C72" i="32" s="1"/>
  <c r="R70" i="32"/>
  <c r="C71" i="32" s="1"/>
  <c r="R69" i="32"/>
  <c r="C70" i="32" s="1"/>
  <c r="R68" i="32"/>
  <c r="C69" i="32" s="1"/>
  <c r="R66" i="32"/>
  <c r="C67" i="32" s="1"/>
  <c r="R64" i="32"/>
  <c r="C65" i="32" s="1"/>
  <c r="R63" i="32"/>
  <c r="C64" i="32" s="1"/>
  <c r="R61" i="32"/>
  <c r="C62" i="32" s="1"/>
  <c r="R60" i="32"/>
  <c r="C61" i="32" s="1"/>
  <c r="R57" i="32"/>
  <c r="C58" i="32" s="1"/>
  <c r="R54" i="32"/>
  <c r="C55" i="32" s="1"/>
  <c r="R53" i="32"/>
  <c r="C54" i="32" s="1"/>
  <c r="R52" i="32"/>
  <c r="C53" i="32" s="1"/>
  <c r="R50" i="32"/>
  <c r="C51" i="32" s="1"/>
  <c r="R49" i="32"/>
  <c r="C50" i="32" s="1"/>
  <c r="R48" i="32"/>
  <c r="C49" i="32" s="1"/>
  <c r="R47" i="32"/>
  <c r="C48" i="32" s="1"/>
  <c r="R44" i="32"/>
  <c r="C45" i="32" s="1"/>
  <c r="R43" i="32"/>
  <c r="C44" i="32" s="1"/>
  <c r="R42" i="32"/>
  <c r="C43" i="32" s="1"/>
  <c r="R9" i="32"/>
  <c r="C10" i="32" s="1"/>
  <c r="K10" i="32" s="1"/>
  <c r="M10" i="32" s="1"/>
  <c r="R10" i="32" s="1"/>
  <c r="C11" i="32" s="1"/>
  <c r="K11" i="32" s="1"/>
  <c r="M11" i="32" s="1"/>
  <c r="R11" i="32" s="1"/>
  <c r="C12" i="32" s="1"/>
  <c r="K12" i="32" s="1"/>
  <c r="M12" i="32" s="1"/>
  <c r="R12" i="32" s="1"/>
  <c r="C13" i="32" s="1"/>
  <c r="K13" i="32" s="1"/>
  <c r="M13" i="32" s="1"/>
  <c r="R13" i="32" s="1"/>
  <c r="C14" i="32" s="1"/>
  <c r="K14" i="32" s="1"/>
  <c r="M14" i="32" s="1"/>
  <c r="R14" i="32" s="1"/>
  <c r="C15" i="32" s="1"/>
  <c r="K15" i="32" s="1"/>
  <c r="M15" i="32" s="1"/>
  <c r="R15" i="32" s="1"/>
  <c r="C16" i="32" s="1"/>
  <c r="K16" i="32" s="1"/>
  <c r="M16" i="32" s="1"/>
  <c r="C17" i="32" s="1"/>
  <c r="K17" i="32" s="1"/>
  <c r="M17" i="32" s="1"/>
  <c r="R17" i="32" s="1"/>
  <c r="C18" i="32" s="1"/>
  <c r="K18" i="32" s="1"/>
  <c r="W29" i="32"/>
  <c r="W33" i="32"/>
  <c r="W34" i="32" s="1"/>
  <c r="W37" i="32"/>
  <c r="W35" i="32"/>
  <c r="V20" i="32"/>
  <c r="W16" i="32"/>
  <c r="W17" i="32" s="1"/>
  <c r="W18" i="32" s="1"/>
  <c r="W19" i="32" s="1"/>
  <c r="W20" i="32" s="1"/>
  <c r="W21" i="32" s="1"/>
  <c r="W22" i="32" s="1"/>
  <c r="V15" i="32"/>
  <c r="W14" i="32"/>
  <c r="V11" i="32"/>
  <c r="V12" i="32" s="1"/>
  <c r="V13" i="32" s="1"/>
  <c r="H4" i="32"/>
  <c r="K10" i="36"/>
  <c r="M10" i="36" s="1"/>
  <c r="R10" i="36" s="1"/>
  <c r="C11" i="35"/>
  <c r="R65" i="31"/>
  <c r="C66" i="31" s="1"/>
  <c r="R63" i="31"/>
  <c r="C64" i="31" s="1"/>
  <c r="R62" i="31"/>
  <c r="C63" i="31" s="1"/>
  <c r="R61" i="31"/>
  <c r="C62" i="31" s="1"/>
  <c r="R59" i="31"/>
  <c r="C60" i="31" s="1"/>
  <c r="R56" i="31"/>
  <c r="C57" i="31" s="1"/>
  <c r="R55" i="31"/>
  <c r="C56" i="31" s="1"/>
  <c r="R54" i="31"/>
  <c r="C55" i="31" s="1"/>
  <c r="R53" i="31"/>
  <c r="C54" i="31" s="1"/>
  <c r="R52" i="31"/>
  <c r="C53" i="31" s="1"/>
  <c r="R50" i="31"/>
  <c r="C51" i="31" s="1"/>
  <c r="R47" i="31"/>
  <c r="C48" i="31" s="1"/>
  <c r="R46" i="31"/>
  <c r="C47" i="31" s="1"/>
  <c r="R45" i="31"/>
  <c r="C46" i="31" s="1"/>
  <c r="R44" i="31"/>
  <c r="C45" i="31" s="1"/>
  <c r="R43" i="31"/>
  <c r="C44" i="31" s="1"/>
  <c r="R42" i="31"/>
  <c r="C43" i="31" s="1"/>
  <c r="R40" i="31"/>
  <c r="C41" i="31" s="1"/>
  <c r="R39" i="31"/>
  <c r="C40" i="31" s="1"/>
  <c r="R38" i="31"/>
  <c r="C39" i="31" s="1"/>
  <c r="R37" i="31"/>
  <c r="C38" i="31" s="1"/>
  <c r="R34" i="31"/>
  <c r="C35" i="31" s="1"/>
  <c r="R29" i="31"/>
  <c r="C30" i="31" s="1"/>
  <c r="R28" i="31"/>
  <c r="C29" i="31" s="1"/>
  <c r="R27" i="31"/>
  <c r="C28" i="31" s="1"/>
  <c r="R26" i="31"/>
  <c r="C27" i="31" s="1"/>
  <c r="R25" i="31"/>
  <c r="C26" i="31" s="1"/>
  <c r="R24" i="31"/>
  <c r="C25" i="31" s="1"/>
  <c r="R22" i="31"/>
  <c r="C23" i="31" s="1"/>
  <c r="W22" i="31"/>
  <c r="V21" i="31"/>
  <c r="R20" i="31"/>
  <c r="C21" i="31" s="1"/>
  <c r="W19" i="31"/>
  <c r="R18" i="31"/>
  <c r="C19" i="31" s="1"/>
  <c r="V18" i="31"/>
  <c r="R17" i="31"/>
  <c r="C18" i="31" s="1"/>
  <c r="R16" i="31"/>
  <c r="C17" i="31" s="1"/>
  <c r="V16" i="31"/>
  <c r="R15" i="31"/>
  <c r="C16" i="31" s="1"/>
  <c r="V15" i="31"/>
  <c r="R14" i="31"/>
  <c r="C15" i="31" s="1"/>
  <c r="W14" i="31"/>
  <c r="R13" i="31"/>
  <c r="C14" i="31" s="1"/>
  <c r="W13" i="31"/>
  <c r="R12" i="31"/>
  <c r="C13" i="31" s="1"/>
  <c r="W11" i="31"/>
  <c r="H4" i="31"/>
  <c r="V10" i="31"/>
  <c r="V11" i="31" s="1"/>
  <c r="R9" i="31"/>
  <c r="C10" i="31" s="1"/>
  <c r="K10" i="31" s="1"/>
  <c r="M10" i="31" s="1"/>
  <c r="R10" i="31" s="1"/>
  <c r="P5" i="34"/>
  <c r="L5" i="34"/>
  <c r="K10" i="34"/>
  <c r="M10" i="34" s="1"/>
  <c r="R10" i="34" s="1"/>
  <c r="L5" i="33"/>
  <c r="K10" i="33"/>
  <c r="M10" i="33" s="1"/>
  <c r="R10" i="33" s="1"/>
  <c r="P5" i="33"/>
  <c r="R43" i="30"/>
  <c r="C44" i="30" s="1"/>
  <c r="R42" i="30"/>
  <c r="C43" i="30" s="1"/>
  <c r="R41" i="30"/>
  <c r="C42" i="30" s="1"/>
  <c r="R40" i="30"/>
  <c r="C41" i="30" s="1"/>
  <c r="R39" i="30"/>
  <c r="C40" i="30" s="1"/>
  <c r="R38" i="30"/>
  <c r="C39" i="30" s="1"/>
  <c r="R37" i="30"/>
  <c r="C38" i="30" s="1"/>
  <c r="R35" i="30"/>
  <c r="C36" i="30" s="1"/>
  <c r="R34" i="30"/>
  <c r="C35" i="30" s="1"/>
  <c r="R33" i="30"/>
  <c r="C34" i="30" s="1"/>
  <c r="R32" i="30"/>
  <c r="C33" i="30" s="1"/>
  <c r="R29" i="30"/>
  <c r="C30" i="30" s="1"/>
  <c r="R28" i="30"/>
  <c r="C29" i="30" s="1"/>
  <c r="R27" i="30"/>
  <c r="C28" i="30" s="1"/>
  <c r="R26" i="30"/>
  <c r="C27" i="30" s="1"/>
  <c r="R24" i="30"/>
  <c r="C25" i="30" s="1"/>
  <c r="W23" i="30"/>
  <c r="R22" i="30"/>
  <c r="C23" i="30" s="1"/>
  <c r="V22" i="30"/>
  <c r="R21" i="30"/>
  <c r="C22" i="30" s="1"/>
  <c r="W21" i="30"/>
  <c r="R20" i="30"/>
  <c r="C21" i="30" s="1"/>
  <c r="W20" i="30"/>
  <c r="R19" i="30"/>
  <c r="C20" i="30" s="1"/>
  <c r="W19" i="30"/>
  <c r="V18" i="30"/>
  <c r="V14" i="30"/>
  <c r="V15" i="30" s="1"/>
  <c r="V16" i="30"/>
  <c r="W15" i="30"/>
  <c r="W16" i="30" s="1"/>
  <c r="W17" i="30" s="1"/>
  <c r="W14" i="30"/>
  <c r="W13" i="30"/>
  <c r="V12" i="30"/>
  <c r="W11" i="30"/>
  <c r="R10" i="30"/>
  <c r="C11" i="30" s="1"/>
  <c r="K11" i="30" s="1"/>
  <c r="M11" i="30" s="1"/>
  <c r="R11" i="30" s="1"/>
  <c r="C12" i="30" s="1"/>
  <c r="K12" i="30" s="1"/>
  <c r="M12" i="30" s="1"/>
  <c r="R12" i="30" s="1"/>
  <c r="C13" i="30" s="1"/>
  <c r="K13" i="30" s="1"/>
  <c r="M13" i="30" s="1"/>
  <c r="R13" i="30" s="1"/>
  <c r="C14" i="30" s="1"/>
  <c r="K14" i="30" s="1"/>
  <c r="M14" i="30" s="1"/>
  <c r="R14" i="30" s="1"/>
  <c r="C15" i="30" s="1"/>
  <c r="K15" i="30" s="1"/>
  <c r="M15" i="30" s="1"/>
  <c r="R15" i="30" s="1"/>
  <c r="C16" i="30" s="1"/>
  <c r="K16" i="30" s="1"/>
  <c r="M16" i="30" s="1"/>
  <c r="R16" i="30" s="1"/>
  <c r="C17" i="30" s="1"/>
  <c r="K17" i="30" s="1"/>
  <c r="M17" i="30" s="1"/>
  <c r="R17" i="30" s="1"/>
  <c r="C18" i="30" s="1"/>
  <c r="V10" i="30"/>
  <c r="H4" i="30"/>
  <c r="V9" i="32"/>
  <c r="W10" i="32"/>
  <c r="V17" i="32"/>
  <c r="W9" i="32"/>
  <c r="V9" i="31"/>
  <c r="V17" i="31"/>
  <c r="W9" i="31"/>
  <c r="W10" i="31" s="1"/>
  <c r="V12" i="31"/>
  <c r="V20" i="31"/>
  <c r="V9" i="30"/>
  <c r="V17" i="30"/>
  <c r="W9" i="30"/>
  <c r="R10" i="17"/>
  <c r="C11" i="17" s="1"/>
  <c r="T10" i="17"/>
  <c r="R11" i="17"/>
  <c r="T11" i="17"/>
  <c r="R12" i="17"/>
  <c r="C13" i="17" s="1"/>
  <c r="T12" i="17"/>
  <c r="R13" i="17"/>
  <c r="C14" i="17" s="1"/>
  <c r="T13" i="17"/>
  <c r="R14" i="17"/>
  <c r="T14" i="17"/>
  <c r="R15" i="17"/>
  <c r="T15" i="17"/>
  <c r="R16" i="17"/>
  <c r="C17" i="17" s="1"/>
  <c r="T16" i="17"/>
  <c r="R17" i="17"/>
  <c r="C18" i="17" s="1"/>
  <c r="T17" i="17"/>
  <c r="R18" i="17"/>
  <c r="T18" i="17"/>
  <c r="R19" i="17"/>
  <c r="T19" i="17"/>
  <c r="R20" i="17"/>
  <c r="C21" i="17" s="1"/>
  <c r="T20" i="17"/>
  <c r="R21" i="17"/>
  <c r="C22" i="17" s="1"/>
  <c r="T21" i="17"/>
  <c r="R22" i="17"/>
  <c r="T22" i="17"/>
  <c r="R23" i="17"/>
  <c r="T23" i="17"/>
  <c r="R24" i="17"/>
  <c r="C25" i="17" s="1"/>
  <c r="T24" i="17"/>
  <c r="R25" i="17"/>
  <c r="C26" i="17" s="1"/>
  <c r="T25" i="17"/>
  <c r="R26" i="17"/>
  <c r="T26" i="17"/>
  <c r="R27" i="17"/>
  <c r="T27" i="17"/>
  <c r="R28" i="17"/>
  <c r="C29" i="17" s="1"/>
  <c r="T28" i="17"/>
  <c r="R29" i="17"/>
  <c r="C30" i="17" s="1"/>
  <c r="T29" i="17"/>
  <c r="R30" i="17"/>
  <c r="T30" i="17"/>
  <c r="R31" i="17"/>
  <c r="T31" i="17"/>
  <c r="R32" i="17"/>
  <c r="C33" i="17" s="1"/>
  <c r="T32" i="17"/>
  <c r="R33" i="17"/>
  <c r="C34" i="17" s="1"/>
  <c r="T33" i="17"/>
  <c r="R34" i="17"/>
  <c r="T34" i="17"/>
  <c r="R35" i="17"/>
  <c r="T35" i="17"/>
  <c r="R36" i="17"/>
  <c r="C37" i="17" s="1"/>
  <c r="T36" i="17"/>
  <c r="R37" i="17"/>
  <c r="C38" i="17" s="1"/>
  <c r="T37" i="17"/>
  <c r="R38" i="17"/>
  <c r="T38" i="17"/>
  <c r="R39" i="17"/>
  <c r="T39" i="17"/>
  <c r="R40" i="17"/>
  <c r="C41" i="17" s="1"/>
  <c r="T40" i="17"/>
  <c r="R41" i="17"/>
  <c r="C42" i="17" s="1"/>
  <c r="T41" i="17"/>
  <c r="R42" i="17"/>
  <c r="T42" i="17"/>
  <c r="R43" i="17"/>
  <c r="T43" i="17"/>
  <c r="R44" i="17"/>
  <c r="C45" i="17" s="1"/>
  <c r="T44" i="17"/>
  <c r="R45" i="17"/>
  <c r="C46" i="17" s="1"/>
  <c r="T45" i="17"/>
  <c r="R46" i="17"/>
  <c r="T46" i="17"/>
  <c r="R47" i="17"/>
  <c r="T47" i="17"/>
  <c r="R48" i="17"/>
  <c r="C49" i="17" s="1"/>
  <c r="T48" i="17"/>
  <c r="R49" i="17"/>
  <c r="C50" i="17" s="1"/>
  <c r="T49" i="17"/>
  <c r="R50" i="17"/>
  <c r="T50" i="17"/>
  <c r="R51" i="17"/>
  <c r="T51" i="17"/>
  <c r="R52" i="17"/>
  <c r="C53" i="17" s="1"/>
  <c r="T52" i="17"/>
  <c r="R53" i="17"/>
  <c r="C54" i="17" s="1"/>
  <c r="T53" i="17"/>
  <c r="R54" i="17"/>
  <c r="T54" i="17"/>
  <c r="R55" i="17"/>
  <c r="T55" i="17"/>
  <c r="R56" i="17"/>
  <c r="C57" i="17" s="1"/>
  <c r="T56" i="17"/>
  <c r="R57" i="17"/>
  <c r="C58" i="17" s="1"/>
  <c r="T57" i="17"/>
  <c r="R58" i="17"/>
  <c r="T58" i="17"/>
  <c r="R59" i="17"/>
  <c r="T59" i="17"/>
  <c r="R60" i="17"/>
  <c r="C61" i="17" s="1"/>
  <c r="T60" i="17"/>
  <c r="R61" i="17"/>
  <c r="C62" i="17" s="1"/>
  <c r="T61" i="17"/>
  <c r="R62" i="17"/>
  <c r="T62" i="17"/>
  <c r="R63" i="17"/>
  <c r="T63" i="17"/>
  <c r="R64" i="17"/>
  <c r="C65" i="17" s="1"/>
  <c r="T64" i="17"/>
  <c r="R65" i="17"/>
  <c r="C66" i="17" s="1"/>
  <c r="T65" i="17"/>
  <c r="R66" i="17"/>
  <c r="T66" i="17"/>
  <c r="R67" i="17"/>
  <c r="T67" i="17"/>
  <c r="R68" i="17"/>
  <c r="C69" i="17" s="1"/>
  <c r="T68" i="17"/>
  <c r="R69" i="17"/>
  <c r="C70" i="17" s="1"/>
  <c r="T69" i="17"/>
  <c r="R70" i="17"/>
  <c r="T70" i="17"/>
  <c r="R71" i="17"/>
  <c r="T71" i="17"/>
  <c r="R72" i="17"/>
  <c r="C73" i="17" s="1"/>
  <c r="T72" i="17"/>
  <c r="R73" i="17"/>
  <c r="C74" i="17" s="1"/>
  <c r="T73" i="17"/>
  <c r="R74" i="17"/>
  <c r="T74" i="17"/>
  <c r="R75" i="17"/>
  <c r="T75" i="17"/>
  <c r="R76" i="17"/>
  <c r="C77" i="17" s="1"/>
  <c r="T76" i="17"/>
  <c r="R77" i="17"/>
  <c r="C78" i="17" s="1"/>
  <c r="T77" i="17"/>
  <c r="R78" i="17"/>
  <c r="T78" i="17"/>
  <c r="R79" i="17"/>
  <c r="T79" i="17"/>
  <c r="R80" i="17"/>
  <c r="C81" i="17" s="1"/>
  <c r="T80" i="17"/>
  <c r="R81" i="17"/>
  <c r="C82" i="17" s="1"/>
  <c r="T81" i="17"/>
  <c r="R82" i="17"/>
  <c r="T82" i="17"/>
  <c r="R83" i="17"/>
  <c r="T83" i="17"/>
  <c r="R84" i="17"/>
  <c r="C85" i="17" s="1"/>
  <c r="T84" i="17"/>
  <c r="R85" i="17"/>
  <c r="C86" i="17" s="1"/>
  <c r="T85" i="17"/>
  <c r="R86" i="17"/>
  <c r="T86" i="17"/>
  <c r="R87" i="17"/>
  <c r="T87" i="17"/>
  <c r="R88" i="17"/>
  <c r="C89" i="17" s="1"/>
  <c r="T88" i="17"/>
  <c r="R89" i="17"/>
  <c r="C90" i="17" s="1"/>
  <c r="T89" i="17"/>
  <c r="R90" i="17"/>
  <c r="T90" i="17"/>
  <c r="R91" i="17"/>
  <c r="T91" i="17"/>
  <c r="R92" i="17"/>
  <c r="C93" i="17" s="1"/>
  <c r="T92" i="17"/>
  <c r="R93" i="17"/>
  <c r="C94" i="17" s="1"/>
  <c r="T93" i="17"/>
  <c r="R94" i="17"/>
  <c r="T94" i="17"/>
  <c r="R95" i="17"/>
  <c r="T95" i="17"/>
  <c r="R96" i="17"/>
  <c r="C97" i="17" s="1"/>
  <c r="T96" i="17"/>
  <c r="R97" i="17"/>
  <c r="C98" i="17" s="1"/>
  <c r="T97" i="17"/>
  <c r="R98" i="17"/>
  <c r="T98" i="17"/>
  <c r="R99" i="17"/>
  <c r="T99" i="17"/>
  <c r="R100" i="17"/>
  <c r="C101" i="17" s="1"/>
  <c r="T100" i="17"/>
  <c r="R101" i="17"/>
  <c r="C102" i="17" s="1"/>
  <c r="T101" i="17"/>
  <c r="R102" i="17"/>
  <c r="T102" i="17"/>
  <c r="R103" i="17"/>
  <c r="T103" i="17"/>
  <c r="R104" i="17"/>
  <c r="C105" i="17" s="1"/>
  <c r="T104" i="17"/>
  <c r="R105" i="17"/>
  <c r="C106" i="17" s="1"/>
  <c r="T105" i="17"/>
  <c r="R106" i="17"/>
  <c r="T106" i="17"/>
  <c r="R107"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C108" i="17"/>
  <c r="P2" i="17"/>
  <c r="K107" i="17"/>
  <c r="C107" i="17"/>
  <c r="K106" i="17"/>
  <c r="K105" i="17"/>
  <c r="K104" i="17"/>
  <c r="C104" i="17"/>
  <c r="K103" i="17"/>
  <c r="C103" i="17"/>
  <c r="K102" i="17"/>
  <c r="K101" i="17"/>
  <c r="K100" i="17"/>
  <c r="C100" i="17"/>
  <c r="K99" i="17"/>
  <c r="C99" i="17"/>
  <c r="K98" i="17"/>
  <c r="K97" i="17"/>
  <c r="K96" i="17"/>
  <c r="C96" i="17"/>
  <c r="K95" i="17"/>
  <c r="C95" i="17"/>
  <c r="K94" i="17"/>
  <c r="K93" i="17"/>
  <c r="K92" i="17"/>
  <c r="C92" i="17"/>
  <c r="K91" i="17"/>
  <c r="C91" i="17"/>
  <c r="K90" i="17"/>
  <c r="K89" i="17"/>
  <c r="K88" i="17"/>
  <c r="C88" i="17"/>
  <c r="K87" i="17"/>
  <c r="C87" i="17"/>
  <c r="K86" i="17"/>
  <c r="K85" i="17"/>
  <c r="K84" i="17"/>
  <c r="C84" i="17"/>
  <c r="K83" i="17"/>
  <c r="C83" i="17"/>
  <c r="K82" i="17"/>
  <c r="K81" i="17"/>
  <c r="K80" i="17"/>
  <c r="C80" i="17"/>
  <c r="K79" i="17"/>
  <c r="C79" i="17"/>
  <c r="K78" i="17"/>
  <c r="K77" i="17"/>
  <c r="K76" i="17"/>
  <c r="C76" i="17"/>
  <c r="K75" i="17"/>
  <c r="C75" i="17"/>
  <c r="K74" i="17"/>
  <c r="K73" i="17"/>
  <c r="K72" i="17"/>
  <c r="C72" i="17"/>
  <c r="K71" i="17"/>
  <c r="C71" i="17"/>
  <c r="K70" i="17"/>
  <c r="K69" i="17"/>
  <c r="K68" i="17"/>
  <c r="C68" i="17"/>
  <c r="K67" i="17"/>
  <c r="C67" i="17"/>
  <c r="K66" i="17"/>
  <c r="K65" i="17"/>
  <c r="K64" i="17"/>
  <c r="C64" i="17"/>
  <c r="K63" i="17"/>
  <c r="C63" i="17"/>
  <c r="K62" i="17"/>
  <c r="K61" i="17"/>
  <c r="K60" i="17"/>
  <c r="C60" i="17"/>
  <c r="K59" i="17"/>
  <c r="C59" i="17"/>
  <c r="K58" i="17"/>
  <c r="K57" i="17"/>
  <c r="K56" i="17"/>
  <c r="C56" i="17"/>
  <c r="K55" i="17"/>
  <c r="C55" i="17"/>
  <c r="K54" i="17"/>
  <c r="K53" i="17"/>
  <c r="K52" i="17"/>
  <c r="C52" i="17"/>
  <c r="K51" i="17"/>
  <c r="C51" i="17"/>
  <c r="K50" i="17"/>
  <c r="K49" i="17"/>
  <c r="K48" i="17"/>
  <c r="C48" i="17"/>
  <c r="K47" i="17"/>
  <c r="C47" i="17"/>
  <c r="K46" i="17"/>
  <c r="K45" i="17"/>
  <c r="K44" i="17"/>
  <c r="C44" i="17"/>
  <c r="K43" i="17"/>
  <c r="C43" i="17"/>
  <c r="K42" i="17"/>
  <c r="K41" i="17"/>
  <c r="K40" i="17"/>
  <c r="C40" i="17"/>
  <c r="K39" i="17"/>
  <c r="C39" i="17"/>
  <c r="K38" i="17"/>
  <c r="K37" i="17"/>
  <c r="K36" i="17"/>
  <c r="C36" i="17"/>
  <c r="K35" i="17"/>
  <c r="C35" i="17"/>
  <c r="K34" i="17"/>
  <c r="K33" i="17"/>
  <c r="K32" i="17"/>
  <c r="C32" i="17"/>
  <c r="K31" i="17"/>
  <c r="C31" i="17"/>
  <c r="K30" i="17"/>
  <c r="K29" i="17"/>
  <c r="K28" i="17"/>
  <c r="C28" i="17"/>
  <c r="K27" i="17"/>
  <c r="C27" i="17"/>
  <c r="K26" i="17"/>
  <c r="K25" i="17"/>
  <c r="K24" i="17"/>
  <c r="C24" i="17"/>
  <c r="K23" i="17"/>
  <c r="C23" i="17"/>
  <c r="K22" i="17"/>
  <c r="K21" i="17"/>
  <c r="K20" i="17"/>
  <c r="C20" i="17"/>
  <c r="K19" i="17"/>
  <c r="C19" i="17"/>
  <c r="K18" i="17"/>
  <c r="K17" i="17"/>
  <c r="K16" i="17"/>
  <c r="C16" i="17"/>
  <c r="K15" i="17"/>
  <c r="C15" i="17"/>
  <c r="K14" i="17"/>
  <c r="K13" i="17"/>
  <c r="K12" i="17"/>
  <c r="C12" i="17"/>
  <c r="K11" i="17"/>
  <c r="K10" i="17"/>
  <c r="K9" i="17"/>
  <c r="M9" i="17" s="1"/>
  <c r="R9" i="17" s="1"/>
  <c r="L2" i="17"/>
  <c r="K11" i="38" l="1"/>
  <c r="M11" i="38" s="1"/>
  <c r="R11" i="38" s="1"/>
  <c r="C12" i="37"/>
  <c r="M18" i="32"/>
  <c r="R18" i="32" s="1"/>
  <c r="C11" i="36"/>
  <c r="K11" i="35"/>
  <c r="M11" i="35" s="1"/>
  <c r="R11" i="35" s="1"/>
  <c r="P5" i="31"/>
  <c r="C11" i="31"/>
  <c r="C11" i="34"/>
  <c r="C11" i="33"/>
  <c r="P5" i="30"/>
  <c r="P4" i="30"/>
  <c r="L4" i="30"/>
  <c r="E5" i="30"/>
  <c r="G5" i="30"/>
  <c r="D4" i="30"/>
  <c r="P2" i="30" s="1"/>
  <c r="C5" i="30"/>
  <c r="L5" i="30"/>
  <c r="P5" i="32"/>
  <c r="L5" i="32"/>
  <c r="L5" i="31"/>
  <c r="D4" i="17"/>
  <c r="C10" i="17"/>
  <c r="G5" i="17"/>
  <c r="T9" i="17"/>
  <c r="H4" i="17" s="1"/>
  <c r="E5" i="17"/>
  <c r="C5" i="17"/>
  <c r="C12" i="38" l="1"/>
  <c r="K12" i="37"/>
  <c r="M12" i="37" s="1"/>
  <c r="R12" i="37" s="1"/>
  <c r="C19" i="32"/>
  <c r="K11" i="36"/>
  <c r="M11" i="36" s="1"/>
  <c r="R11" i="36" s="1"/>
  <c r="C12" i="35"/>
  <c r="K11" i="31"/>
  <c r="M11" i="31" s="1"/>
  <c r="R11" i="31" s="1"/>
  <c r="K11" i="34"/>
  <c r="M11" i="34" s="1"/>
  <c r="R11" i="34" s="1"/>
  <c r="K11" i="33"/>
  <c r="M11" i="33" s="1"/>
  <c r="R11" i="33" s="1"/>
  <c r="I5" i="30"/>
  <c r="L4" i="17"/>
  <c r="P4" i="17"/>
  <c r="I5" i="17"/>
  <c r="K12" i="38" l="1"/>
  <c r="M12" i="38" s="1"/>
  <c r="R12" i="38" s="1"/>
  <c r="C13" i="37"/>
  <c r="K19" i="32"/>
  <c r="M19" i="32" s="1"/>
  <c r="R19" i="32" s="1"/>
  <c r="C12" i="36"/>
  <c r="K12" i="35"/>
  <c r="M12" i="35" s="1"/>
  <c r="R12" i="35" s="1"/>
  <c r="C12" i="31"/>
  <c r="L4" i="31" s="1"/>
  <c r="D4" i="31"/>
  <c r="P2" i="31" s="1"/>
  <c r="E5" i="31"/>
  <c r="G5" i="31"/>
  <c r="P4" i="31"/>
  <c r="C5" i="31"/>
  <c r="C12" i="34"/>
  <c r="C12" i="33"/>
  <c r="C13" i="38" l="1"/>
  <c r="K13" i="37"/>
  <c r="M13" i="37" s="1"/>
  <c r="R13" i="37" s="1"/>
  <c r="C20" i="32"/>
  <c r="K12" i="36"/>
  <c r="M12" i="36" s="1"/>
  <c r="R12" i="36" s="1"/>
  <c r="C13" i="35"/>
  <c r="I5" i="31"/>
  <c r="K12" i="34"/>
  <c r="M12" i="34" s="1"/>
  <c r="R12" i="34" s="1"/>
  <c r="K12" i="33"/>
  <c r="M12" i="33" s="1"/>
  <c r="R12" i="33" s="1"/>
  <c r="K13" i="38" l="1"/>
  <c r="M13" i="38" s="1"/>
  <c r="R13" i="38" s="1"/>
  <c r="C14" i="37"/>
  <c r="K20" i="32"/>
  <c r="M20" i="32" s="1"/>
  <c r="R20" i="32" s="1"/>
  <c r="C13" i="36"/>
  <c r="K13" i="35"/>
  <c r="M13" i="35" s="1"/>
  <c r="R13" i="35" s="1"/>
  <c r="C13" i="34"/>
  <c r="C13" i="33"/>
  <c r="C14" i="38" l="1"/>
  <c r="K14" i="37"/>
  <c r="M14" i="37" s="1"/>
  <c r="R14" i="37" s="1"/>
  <c r="C15" i="37" s="1"/>
  <c r="K15" i="37" s="1"/>
  <c r="M15" i="37" s="1"/>
  <c r="R15" i="37" s="1"/>
  <c r="C16" i="37" s="1"/>
  <c r="K16" i="37" s="1"/>
  <c r="M16" i="37" s="1"/>
  <c r="R16" i="37" s="1"/>
  <c r="C17" i="37" s="1"/>
  <c r="K17" i="37" s="1"/>
  <c r="M17" i="37" s="1"/>
  <c r="R17" i="37" s="1"/>
  <c r="C18" i="37" s="1"/>
  <c r="K18" i="37" s="1"/>
  <c r="M18" i="37" s="1"/>
  <c r="R18" i="37" s="1"/>
  <c r="C19" i="37" s="1"/>
  <c r="K19" i="37" s="1"/>
  <c r="M19" i="37" s="1"/>
  <c r="R19" i="37" s="1"/>
  <c r="C20" i="37" s="1"/>
  <c r="K20" i="37" s="1"/>
  <c r="M20" i="37" s="1"/>
  <c r="R20" i="37" s="1"/>
  <c r="C21" i="37" s="1"/>
  <c r="K21" i="37" s="1"/>
  <c r="M21" i="37" s="1"/>
  <c r="R21" i="37" s="1"/>
  <c r="C22" i="37" s="1"/>
  <c r="K22" i="37" s="1"/>
  <c r="M22" i="37" s="1"/>
  <c r="R22" i="37" s="1"/>
  <c r="C23" i="37" s="1"/>
  <c r="K23" i="37" s="1"/>
  <c r="M23" i="37" s="1"/>
  <c r="R23" i="37" s="1"/>
  <c r="C24" i="37" s="1"/>
  <c r="K24" i="37" s="1"/>
  <c r="M24" i="37" s="1"/>
  <c r="R24" i="37" s="1"/>
  <c r="C25" i="37" s="1"/>
  <c r="K25" i="37" s="1"/>
  <c r="M25" i="37" s="1"/>
  <c r="R25" i="37" s="1"/>
  <c r="C26" i="37" s="1"/>
  <c r="K26" i="37" s="1"/>
  <c r="M26" i="37" s="1"/>
  <c r="R26" i="37" s="1"/>
  <c r="C27" i="37" s="1"/>
  <c r="K27" i="37" s="1"/>
  <c r="M27" i="37" s="1"/>
  <c r="R27" i="37" s="1"/>
  <c r="C28" i="37" s="1"/>
  <c r="K28" i="37" s="1"/>
  <c r="M28" i="37" s="1"/>
  <c r="R28" i="37" s="1"/>
  <c r="C29" i="37" s="1"/>
  <c r="K29" i="37" s="1"/>
  <c r="M29" i="37" s="1"/>
  <c r="R29" i="37" s="1"/>
  <c r="C30" i="37" s="1"/>
  <c r="K30" i="37" s="1"/>
  <c r="M30" i="37" s="1"/>
  <c r="R30" i="37" s="1"/>
  <c r="C31" i="37" s="1"/>
  <c r="K31" i="37" s="1"/>
  <c r="M31" i="37" s="1"/>
  <c r="R31" i="37" s="1"/>
  <c r="C32" i="37" s="1"/>
  <c r="K32" i="37" s="1"/>
  <c r="M32" i="37" s="1"/>
  <c r="R32" i="37" s="1"/>
  <c r="C33" i="37" s="1"/>
  <c r="K33" i="37" s="1"/>
  <c r="M33" i="37" s="1"/>
  <c r="R33" i="37" s="1"/>
  <c r="C34" i="37" s="1"/>
  <c r="K34" i="37" s="1"/>
  <c r="M34" i="37" s="1"/>
  <c r="R34" i="37" s="1"/>
  <c r="C35" i="37" s="1"/>
  <c r="K35" i="37" s="1"/>
  <c r="M35" i="37" s="1"/>
  <c r="R35" i="37" s="1"/>
  <c r="C36" i="37" s="1"/>
  <c r="K36" i="37" s="1"/>
  <c r="M36" i="37" s="1"/>
  <c r="R36" i="37" s="1"/>
  <c r="C37" i="37" s="1"/>
  <c r="K37" i="37" s="1"/>
  <c r="M37" i="37" s="1"/>
  <c r="R37" i="37" s="1"/>
  <c r="C38" i="37" s="1"/>
  <c r="K38" i="37" s="1"/>
  <c r="M38" i="37" s="1"/>
  <c r="R38" i="37" s="1"/>
  <c r="C39" i="37" s="1"/>
  <c r="K39" i="37" s="1"/>
  <c r="M39" i="37" s="1"/>
  <c r="R39" i="37" s="1"/>
  <c r="C40" i="37" s="1"/>
  <c r="K40" i="37" s="1"/>
  <c r="M40" i="37" s="1"/>
  <c r="R40" i="37" s="1"/>
  <c r="C41" i="37" s="1"/>
  <c r="K41" i="37" s="1"/>
  <c r="M41" i="37" s="1"/>
  <c r="R41" i="37" s="1"/>
  <c r="C42" i="37" s="1"/>
  <c r="K42" i="37" s="1"/>
  <c r="M42" i="37" s="1"/>
  <c r="R42" i="37" s="1"/>
  <c r="C43" i="37" s="1"/>
  <c r="K43" i="37" s="1"/>
  <c r="M43" i="37" s="1"/>
  <c r="R43" i="37" s="1"/>
  <c r="C44" i="37" s="1"/>
  <c r="K44" i="37" s="1"/>
  <c r="M44" i="37" s="1"/>
  <c r="R44" i="37" s="1"/>
  <c r="C45" i="37" s="1"/>
  <c r="K45" i="37" s="1"/>
  <c r="M45" i="37" s="1"/>
  <c r="R45" i="37" s="1"/>
  <c r="C46" i="37" s="1"/>
  <c r="K46" i="37" s="1"/>
  <c r="M46" i="37" s="1"/>
  <c r="R46" i="37" s="1"/>
  <c r="C47" i="37" s="1"/>
  <c r="K47" i="37" s="1"/>
  <c r="M47" i="37" s="1"/>
  <c r="R47" i="37" s="1"/>
  <c r="C48" i="37" s="1"/>
  <c r="K48" i="37" s="1"/>
  <c r="M48" i="37" s="1"/>
  <c r="R48" i="37" s="1"/>
  <c r="C49" i="37" s="1"/>
  <c r="K49" i="37" s="1"/>
  <c r="M49" i="37" s="1"/>
  <c r="R49" i="37" s="1"/>
  <c r="C50" i="37" s="1"/>
  <c r="K50" i="37" s="1"/>
  <c r="M50" i="37" s="1"/>
  <c r="R50" i="37" s="1"/>
  <c r="C51" i="37" s="1"/>
  <c r="K51" i="37" s="1"/>
  <c r="M51" i="37" s="1"/>
  <c r="R51" i="37" s="1"/>
  <c r="C52" i="37" s="1"/>
  <c r="K52" i="37" s="1"/>
  <c r="M52" i="37" s="1"/>
  <c r="R52" i="37" s="1"/>
  <c r="C53" i="37" s="1"/>
  <c r="K53" i="37" s="1"/>
  <c r="M53" i="37" s="1"/>
  <c r="R53" i="37" s="1"/>
  <c r="C54" i="37" s="1"/>
  <c r="K54" i="37" s="1"/>
  <c r="M54" i="37" s="1"/>
  <c r="R54" i="37" s="1"/>
  <c r="C55" i="37" s="1"/>
  <c r="K55" i="37" s="1"/>
  <c r="M55" i="37" s="1"/>
  <c r="R55" i="37" s="1"/>
  <c r="C56" i="37" s="1"/>
  <c r="K56" i="37" s="1"/>
  <c r="M56" i="37" s="1"/>
  <c r="R56" i="37" s="1"/>
  <c r="C57" i="37" s="1"/>
  <c r="K57" i="37" s="1"/>
  <c r="M57" i="37" s="1"/>
  <c r="R57" i="37" s="1"/>
  <c r="C58" i="37" s="1"/>
  <c r="K58" i="37" s="1"/>
  <c r="M58" i="37" s="1"/>
  <c r="R58" i="37" s="1"/>
  <c r="C59" i="37" s="1"/>
  <c r="K59" i="37" s="1"/>
  <c r="M59" i="37" s="1"/>
  <c r="R59" i="37" s="1"/>
  <c r="C60" i="37" s="1"/>
  <c r="K60" i="37" s="1"/>
  <c r="M60" i="37" s="1"/>
  <c r="R60" i="37" s="1"/>
  <c r="C61" i="37" s="1"/>
  <c r="K61" i="37" s="1"/>
  <c r="M61" i="37" s="1"/>
  <c r="R61" i="37" s="1"/>
  <c r="C62" i="37" s="1"/>
  <c r="K62" i="37" s="1"/>
  <c r="M62" i="37" s="1"/>
  <c r="R62" i="37" s="1"/>
  <c r="C63" i="37" s="1"/>
  <c r="K63" i="37" s="1"/>
  <c r="M63" i="37" s="1"/>
  <c r="R63" i="37" s="1"/>
  <c r="C64" i="37" s="1"/>
  <c r="K64" i="37" s="1"/>
  <c r="M64" i="37" s="1"/>
  <c r="R64" i="37" s="1"/>
  <c r="C65" i="37" s="1"/>
  <c r="K65" i="37" s="1"/>
  <c r="M65" i="37" s="1"/>
  <c r="R65" i="37" s="1"/>
  <c r="C66" i="37" s="1"/>
  <c r="K66" i="37" s="1"/>
  <c r="M66" i="37" s="1"/>
  <c r="R66" i="37" s="1"/>
  <c r="C67" i="37" s="1"/>
  <c r="K67" i="37" s="1"/>
  <c r="M67" i="37" s="1"/>
  <c r="R67" i="37" s="1"/>
  <c r="C68" i="37" s="1"/>
  <c r="K68" i="37" s="1"/>
  <c r="M68" i="37" s="1"/>
  <c r="R68" i="37" s="1"/>
  <c r="C69" i="37" s="1"/>
  <c r="K69" i="37" s="1"/>
  <c r="M69" i="37" s="1"/>
  <c r="R69" i="37" s="1"/>
  <c r="C70" i="37" s="1"/>
  <c r="K70" i="37" s="1"/>
  <c r="M70" i="37" s="1"/>
  <c r="R70" i="37" s="1"/>
  <c r="C71" i="37" s="1"/>
  <c r="K71" i="37" s="1"/>
  <c r="M71" i="37" s="1"/>
  <c r="R71" i="37" s="1"/>
  <c r="C72" i="37" s="1"/>
  <c r="K72" i="37" s="1"/>
  <c r="M72" i="37" s="1"/>
  <c r="R72" i="37" s="1"/>
  <c r="C73" i="37" s="1"/>
  <c r="K73" i="37" s="1"/>
  <c r="M73" i="37" s="1"/>
  <c r="R73" i="37" s="1"/>
  <c r="C74" i="37" s="1"/>
  <c r="K74" i="37" s="1"/>
  <c r="M74" i="37" s="1"/>
  <c r="R74" i="37" s="1"/>
  <c r="C75" i="37" s="1"/>
  <c r="K75" i="37" s="1"/>
  <c r="M75" i="37" s="1"/>
  <c r="R75" i="37" s="1"/>
  <c r="C76" i="37" s="1"/>
  <c r="K76" i="37" s="1"/>
  <c r="M76" i="37" s="1"/>
  <c r="R76" i="37" s="1"/>
  <c r="C77" i="37" s="1"/>
  <c r="K77" i="37" s="1"/>
  <c r="M77" i="37" s="1"/>
  <c r="R77" i="37" s="1"/>
  <c r="C78" i="37" s="1"/>
  <c r="K78" i="37" s="1"/>
  <c r="M78" i="37" s="1"/>
  <c r="R78" i="37" s="1"/>
  <c r="C79" i="37" s="1"/>
  <c r="K79" i="37" s="1"/>
  <c r="M79" i="37" s="1"/>
  <c r="R79" i="37" s="1"/>
  <c r="C80" i="37" s="1"/>
  <c r="K80" i="37" s="1"/>
  <c r="M80" i="37" s="1"/>
  <c r="R80" i="37" s="1"/>
  <c r="C81" i="37" s="1"/>
  <c r="K81" i="37" s="1"/>
  <c r="M81" i="37" s="1"/>
  <c r="R81" i="37" s="1"/>
  <c r="C82" i="37" s="1"/>
  <c r="K82" i="37" s="1"/>
  <c r="M82" i="37" s="1"/>
  <c r="R82" i="37" s="1"/>
  <c r="C83" i="37" s="1"/>
  <c r="K83" i="37" s="1"/>
  <c r="M83" i="37" s="1"/>
  <c r="R83" i="37" s="1"/>
  <c r="C84" i="37" s="1"/>
  <c r="K84" i="37" s="1"/>
  <c r="M84" i="37" s="1"/>
  <c r="R84" i="37" s="1"/>
  <c r="C21" i="32"/>
  <c r="K13" i="36"/>
  <c r="M13" i="36" s="1"/>
  <c r="R13" i="36" s="1"/>
  <c r="C14" i="35"/>
  <c r="K13" i="34"/>
  <c r="M13" i="34" s="1"/>
  <c r="R13" i="34" s="1"/>
  <c r="K13" i="33"/>
  <c r="M13" i="33" s="1"/>
  <c r="R13" i="33" s="1"/>
  <c r="K14" i="38" l="1"/>
  <c r="M14" i="38" s="1"/>
  <c r="R14" i="38" s="1"/>
  <c r="C15" i="38" s="1"/>
  <c r="K15" i="38" s="1"/>
  <c r="M15" i="38" s="1"/>
  <c r="R15" i="38" s="1"/>
  <c r="C16" i="38" s="1"/>
  <c r="K16" i="38" s="1"/>
  <c r="M16" i="38" s="1"/>
  <c r="R16" i="38" s="1"/>
  <c r="C17" i="38" s="1"/>
  <c r="K17" i="38" s="1"/>
  <c r="M17" i="38" s="1"/>
  <c r="R17" i="38" s="1"/>
  <c r="C18" i="38" s="1"/>
  <c r="K18" i="38" s="1"/>
  <c r="M18" i="38" s="1"/>
  <c r="R18" i="38" s="1"/>
  <c r="C19" i="38" s="1"/>
  <c r="K19" i="38" s="1"/>
  <c r="M19" i="38" s="1"/>
  <c r="R19" i="38" s="1"/>
  <c r="C20" i="38" s="1"/>
  <c r="K20" i="38" s="1"/>
  <c r="M20" i="38" s="1"/>
  <c r="R20" i="38" s="1"/>
  <c r="C21" i="38" s="1"/>
  <c r="K21" i="38" s="1"/>
  <c r="M21" i="38" s="1"/>
  <c r="R21" i="38" s="1"/>
  <c r="C22" i="38" s="1"/>
  <c r="K22" i="38" s="1"/>
  <c r="M22" i="38" s="1"/>
  <c r="R22" i="38" s="1"/>
  <c r="C23" i="38" s="1"/>
  <c r="K23" i="38" s="1"/>
  <c r="M23" i="38" s="1"/>
  <c r="R23" i="38" s="1"/>
  <c r="C24" i="38" s="1"/>
  <c r="K24" i="38" s="1"/>
  <c r="M24" i="38" s="1"/>
  <c r="R24" i="38" s="1"/>
  <c r="C25" i="38" s="1"/>
  <c r="K25" i="38" s="1"/>
  <c r="M25" i="38" s="1"/>
  <c r="R25" i="38" s="1"/>
  <c r="C26" i="38" s="1"/>
  <c r="K26" i="38" s="1"/>
  <c r="M26" i="38" s="1"/>
  <c r="R26" i="38" s="1"/>
  <c r="C27" i="38" s="1"/>
  <c r="K27" i="38" s="1"/>
  <c r="M27" i="38" s="1"/>
  <c r="R27" i="38" s="1"/>
  <c r="C28" i="38" s="1"/>
  <c r="K28" i="38" s="1"/>
  <c r="M28" i="38" s="1"/>
  <c r="R28" i="38" s="1"/>
  <c r="C29" i="38" s="1"/>
  <c r="K29" i="38" s="1"/>
  <c r="M29" i="38" s="1"/>
  <c r="R29" i="38" s="1"/>
  <c r="C30" i="38" s="1"/>
  <c r="K30" i="38" s="1"/>
  <c r="M30" i="38" s="1"/>
  <c r="R30" i="38" s="1"/>
  <c r="C31" i="38" s="1"/>
  <c r="K31" i="38" s="1"/>
  <c r="M31" i="38" s="1"/>
  <c r="R31" i="38" s="1"/>
  <c r="C32" i="38" s="1"/>
  <c r="K32" i="38" s="1"/>
  <c r="M32" i="38" s="1"/>
  <c r="C33" i="38" s="1"/>
  <c r="K33" i="38" s="1"/>
  <c r="M33" i="38" s="1"/>
  <c r="R33" i="38" s="1"/>
  <c r="C34" i="38" s="1"/>
  <c r="K34" i="38" s="1"/>
  <c r="M34" i="38" s="1"/>
  <c r="R34" i="38" s="1"/>
  <c r="C35" i="38" s="1"/>
  <c r="K35" i="38" s="1"/>
  <c r="M35" i="38" s="1"/>
  <c r="R35" i="38" s="1"/>
  <c r="C36" i="38" s="1"/>
  <c r="K36" i="38" s="1"/>
  <c r="M36" i="38" s="1"/>
  <c r="R36" i="38" s="1"/>
  <c r="C37" i="38" s="1"/>
  <c r="K37" i="38" s="1"/>
  <c r="M37" i="38" s="1"/>
  <c r="R37" i="38" s="1"/>
  <c r="C38" i="38" s="1"/>
  <c r="K38" i="38" s="1"/>
  <c r="M38" i="38" s="1"/>
  <c r="R38" i="38" s="1"/>
  <c r="C39" i="38" s="1"/>
  <c r="K39" i="38" s="1"/>
  <c r="M39" i="38" s="1"/>
  <c r="R39" i="38" s="1"/>
  <c r="C40" i="38" s="1"/>
  <c r="K40" i="38" s="1"/>
  <c r="M40" i="38" s="1"/>
  <c r="R40" i="38" s="1"/>
  <c r="C41" i="38" s="1"/>
  <c r="K41" i="38" s="1"/>
  <c r="M41" i="38" s="1"/>
  <c r="R41" i="38" s="1"/>
  <c r="C42" i="38" s="1"/>
  <c r="K42" i="38" s="1"/>
  <c r="M42" i="38" s="1"/>
  <c r="R42" i="38" s="1"/>
  <c r="C43" i="38" s="1"/>
  <c r="K43" i="38" s="1"/>
  <c r="M43" i="38" s="1"/>
  <c r="R43" i="38" s="1"/>
  <c r="C44" i="38" s="1"/>
  <c r="K44" i="38" s="1"/>
  <c r="M44" i="38" s="1"/>
  <c r="R44" i="38" s="1"/>
  <c r="C45" i="38" s="1"/>
  <c r="K45" i="38" s="1"/>
  <c r="M45" i="38" s="1"/>
  <c r="R45" i="38" s="1"/>
  <c r="C46" i="38" s="1"/>
  <c r="K46" i="38" s="1"/>
  <c r="M46" i="38" s="1"/>
  <c r="R46" i="38" s="1"/>
  <c r="C47" i="38" s="1"/>
  <c r="K47" i="38" s="1"/>
  <c r="M47" i="38" s="1"/>
  <c r="R47" i="38" s="1"/>
  <c r="C48" i="38" s="1"/>
  <c r="K48" i="38" s="1"/>
  <c r="M48" i="38" s="1"/>
  <c r="R48" i="38" s="1"/>
  <c r="C49" i="38" s="1"/>
  <c r="K49" i="38" s="1"/>
  <c r="M49" i="38" s="1"/>
  <c r="R49" i="38" s="1"/>
  <c r="C50" i="38" s="1"/>
  <c r="K50" i="38" s="1"/>
  <c r="M50" i="38" s="1"/>
  <c r="R50" i="38" s="1"/>
  <c r="C51" i="38" s="1"/>
  <c r="K51" i="38" s="1"/>
  <c r="M51" i="38" s="1"/>
  <c r="R51" i="38" s="1"/>
  <c r="C52" i="38" s="1"/>
  <c r="K52" i="38" s="1"/>
  <c r="M52" i="38" s="1"/>
  <c r="R52" i="38" s="1"/>
  <c r="C53" i="38" s="1"/>
  <c r="K53" i="38" s="1"/>
  <c r="M53" i="38" s="1"/>
  <c r="R53" i="38" s="1"/>
  <c r="C54" i="38" s="1"/>
  <c r="K54" i="38" s="1"/>
  <c r="M54" i="38" s="1"/>
  <c r="R54" i="38" s="1"/>
  <c r="C55" i="38" s="1"/>
  <c r="K55" i="38" s="1"/>
  <c r="M55" i="38" s="1"/>
  <c r="R55" i="38" s="1"/>
  <c r="C56" i="38" s="1"/>
  <c r="K56" i="38" s="1"/>
  <c r="M56" i="38" s="1"/>
  <c r="C57" i="38" s="1"/>
  <c r="K57" i="38" s="1"/>
  <c r="M57" i="38" s="1"/>
  <c r="R57" i="38" s="1"/>
  <c r="C58" i="38" s="1"/>
  <c r="K58" i="38" s="1"/>
  <c r="M58" i="38" s="1"/>
  <c r="R58" i="38" s="1"/>
  <c r="C59" i="38" s="1"/>
  <c r="K59" i="38" s="1"/>
  <c r="M59" i="38" s="1"/>
  <c r="R59" i="38" s="1"/>
  <c r="C60" i="38" s="1"/>
  <c r="K60" i="38" s="1"/>
  <c r="M60" i="38" s="1"/>
  <c r="R60" i="38" s="1"/>
  <c r="C61" i="38" s="1"/>
  <c r="K61" i="38" s="1"/>
  <c r="M61" i="38" s="1"/>
  <c r="R61" i="38" s="1"/>
  <c r="C62" i="38" s="1"/>
  <c r="K62" i="38" s="1"/>
  <c r="M62" i="38" s="1"/>
  <c r="R62" i="38" s="1"/>
  <c r="C63" i="38" s="1"/>
  <c r="K63" i="38" s="1"/>
  <c r="M63" i="38" s="1"/>
  <c r="R63" i="38" s="1"/>
  <c r="C64" i="38" s="1"/>
  <c r="K64" i="38" s="1"/>
  <c r="M64" i="38" s="1"/>
  <c r="R64" i="38" s="1"/>
  <c r="C65" i="38" s="1"/>
  <c r="K65" i="38" s="1"/>
  <c r="M65" i="38" s="1"/>
  <c r="R65" i="38" s="1"/>
  <c r="C66" i="38" s="1"/>
  <c r="K66" i="38" s="1"/>
  <c r="M66" i="38" s="1"/>
  <c r="R66" i="38" s="1"/>
  <c r="C67" i="38" s="1"/>
  <c r="K67" i="38" s="1"/>
  <c r="M67" i="38" s="1"/>
  <c r="R67" i="38" s="1"/>
  <c r="C68" i="38" s="1"/>
  <c r="K68" i="38" s="1"/>
  <c r="M68" i="38" s="1"/>
  <c r="R68" i="38" s="1"/>
  <c r="C69" i="38" s="1"/>
  <c r="K69" i="38" s="1"/>
  <c r="M69" i="38" s="1"/>
  <c r="R69" i="38" s="1"/>
  <c r="C70" i="38" s="1"/>
  <c r="K70" i="38" s="1"/>
  <c r="M70" i="38" s="1"/>
  <c r="R70" i="38" s="1"/>
  <c r="C71" i="38" s="1"/>
  <c r="K71" i="38" s="1"/>
  <c r="M71" i="38" s="1"/>
  <c r="R71" i="38" s="1"/>
  <c r="C72" i="38" s="1"/>
  <c r="K72" i="38" s="1"/>
  <c r="M72" i="38" s="1"/>
  <c r="R72" i="38" s="1"/>
  <c r="C73" i="38" s="1"/>
  <c r="K73" i="38" s="1"/>
  <c r="M73" i="38" s="1"/>
  <c r="R73" i="38" s="1"/>
  <c r="C74" i="38" s="1"/>
  <c r="K74" i="38" s="1"/>
  <c r="M74" i="38" s="1"/>
  <c r="R74" i="38" s="1"/>
  <c r="C75" i="38" s="1"/>
  <c r="K75" i="38" s="1"/>
  <c r="M75" i="38" s="1"/>
  <c r="R75" i="38" s="1"/>
  <c r="C76" i="38" s="1"/>
  <c r="K76" i="38" s="1"/>
  <c r="M76" i="38" s="1"/>
  <c r="R76" i="38" s="1"/>
  <c r="C77" i="38" s="1"/>
  <c r="K77" i="38" s="1"/>
  <c r="M77" i="38" s="1"/>
  <c r="R77" i="38" s="1"/>
  <c r="C78" i="38" s="1"/>
  <c r="K78" i="38" s="1"/>
  <c r="M78" i="38" s="1"/>
  <c r="R78" i="38" s="1"/>
  <c r="C79" i="38" s="1"/>
  <c r="K79" i="38" s="1"/>
  <c r="M79" i="38" s="1"/>
  <c r="R79" i="38" s="1"/>
  <c r="C80" i="38" s="1"/>
  <c r="K80" i="38" s="1"/>
  <c r="M80" i="38" s="1"/>
  <c r="R80" i="38" s="1"/>
  <c r="C81" i="38" s="1"/>
  <c r="K81" i="38" s="1"/>
  <c r="M81" i="38" s="1"/>
  <c r="R81" i="38" s="1"/>
  <c r="C82" i="38" s="1"/>
  <c r="K82" i="38" s="1"/>
  <c r="M82" i="38" s="1"/>
  <c r="R82" i="38" s="1"/>
  <c r="C83" i="38" s="1"/>
  <c r="K83" i="38" s="1"/>
  <c r="M83" i="38" s="1"/>
  <c r="R83" i="38" s="1"/>
  <c r="C84" i="38" s="1"/>
  <c r="K84" i="38" s="1"/>
  <c r="M84" i="38" s="1"/>
  <c r="R84" i="38" s="1"/>
  <c r="C85" i="37"/>
  <c r="L4" i="37" s="1"/>
  <c r="D4" i="37"/>
  <c r="P2" i="37" s="1"/>
  <c r="G5" i="37"/>
  <c r="C5" i="37"/>
  <c r="P4" i="37"/>
  <c r="E5" i="37"/>
  <c r="K21" i="32"/>
  <c r="M21" i="32" s="1"/>
  <c r="R21" i="32" s="1"/>
  <c r="C14" i="36"/>
  <c r="K14" i="35"/>
  <c r="M14" i="35" s="1"/>
  <c r="R14" i="35" s="1"/>
  <c r="C14" i="34"/>
  <c r="C14" i="33"/>
  <c r="I5" i="37" l="1"/>
  <c r="C85" i="38"/>
  <c r="L4" i="38" s="1"/>
  <c r="D4" i="38"/>
  <c r="P2" i="38" s="1"/>
  <c r="G5" i="38"/>
  <c r="P4" i="38"/>
  <c r="C5" i="38"/>
  <c r="E5" i="38"/>
  <c r="C22" i="32"/>
  <c r="K14" i="36"/>
  <c r="M14" i="36" s="1"/>
  <c r="R14" i="36" s="1"/>
  <c r="C15" i="36" s="1"/>
  <c r="K15" i="36" s="1"/>
  <c r="M15" i="36" s="1"/>
  <c r="R15" i="36" s="1"/>
  <c r="C16" i="36" s="1"/>
  <c r="K16" i="36" s="1"/>
  <c r="M16" i="36" s="1"/>
  <c r="R16" i="36" s="1"/>
  <c r="C17" i="36" s="1"/>
  <c r="K17" i="36" s="1"/>
  <c r="M17" i="36" s="1"/>
  <c r="R17" i="36" s="1"/>
  <c r="C18" i="36" s="1"/>
  <c r="K18" i="36" s="1"/>
  <c r="M18" i="36" s="1"/>
  <c r="R18" i="36" s="1"/>
  <c r="C19" i="36" s="1"/>
  <c r="K19" i="36" s="1"/>
  <c r="M19" i="36" s="1"/>
  <c r="R19" i="36" s="1"/>
  <c r="C20" i="36" s="1"/>
  <c r="K20" i="36" s="1"/>
  <c r="M20" i="36" s="1"/>
  <c r="R20" i="36" s="1"/>
  <c r="C21" i="36" s="1"/>
  <c r="K21" i="36" s="1"/>
  <c r="M21" i="36" s="1"/>
  <c r="R21" i="36" s="1"/>
  <c r="C22" i="36" s="1"/>
  <c r="K22" i="36" s="1"/>
  <c r="M22" i="36" s="1"/>
  <c r="R22" i="36" s="1"/>
  <c r="C23" i="36" s="1"/>
  <c r="K23" i="36" s="1"/>
  <c r="M23" i="36" s="1"/>
  <c r="R23" i="36" s="1"/>
  <c r="C24" i="36" s="1"/>
  <c r="K24" i="36" s="1"/>
  <c r="M24" i="36" s="1"/>
  <c r="R24" i="36" s="1"/>
  <c r="C25" i="36" s="1"/>
  <c r="K25" i="36" s="1"/>
  <c r="M25" i="36" s="1"/>
  <c r="R25" i="36" s="1"/>
  <c r="C26" i="36" s="1"/>
  <c r="K26" i="36" s="1"/>
  <c r="M26" i="36" s="1"/>
  <c r="R26" i="36" s="1"/>
  <c r="C27" i="36" s="1"/>
  <c r="K27" i="36" s="1"/>
  <c r="M27" i="36" s="1"/>
  <c r="R27" i="36" s="1"/>
  <c r="C28" i="36" s="1"/>
  <c r="K28" i="36" s="1"/>
  <c r="M28" i="36" s="1"/>
  <c r="R28" i="36" s="1"/>
  <c r="C29" i="36" s="1"/>
  <c r="K29" i="36" s="1"/>
  <c r="M29" i="36" s="1"/>
  <c r="R29" i="36" s="1"/>
  <c r="C30" i="36" s="1"/>
  <c r="K30" i="36" s="1"/>
  <c r="M30" i="36" s="1"/>
  <c r="R30" i="36" s="1"/>
  <c r="C31" i="36" s="1"/>
  <c r="K31" i="36" s="1"/>
  <c r="M31" i="36" s="1"/>
  <c r="R31" i="36" s="1"/>
  <c r="C32" i="36" s="1"/>
  <c r="K32" i="36" s="1"/>
  <c r="M32" i="36" s="1"/>
  <c r="R32" i="36" s="1"/>
  <c r="C33" i="36" s="1"/>
  <c r="K33" i="36" s="1"/>
  <c r="M33" i="36" s="1"/>
  <c r="R33" i="36" s="1"/>
  <c r="C34" i="36" s="1"/>
  <c r="K34" i="36" s="1"/>
  <c r="M34" i="36" s="1"/>
  <c r="R34" i="36" s="1"/>
  <c r="C35" i="36" s="1"/>
  <c r="K35" i="36" s="1"/>
  <c r="M35" i="36" s="1"/>
  <c r="R35" i="36" s="1"/>
  <c r="C36" i="36" s="1"/>
  <c r="K36" i="36" s="1"/>
  <c r="M36" i="36" s="1"/>
  <c r="R36" i="36" s="1"/>
  <c r="C37" i="36" s="1"/>
  <c r="K37" i="36" s="1"/>
  <c r="M37" i="36" s="1"/>
  <c r="R37" i="36" s="1"/>
  <c r="C38" i="36" s="1"/>
  <c r="K38" i="36" s="1"/>
  <c r="M38" i="36" s="1"/>
  <c r="R38" i="36" s="1"/>
  <c r="C39" i="36" s="1"/>
  <c r="K39" i="36" s="1"/>
  <c r="M39" i="36" s="1"/>
  <c r="R39" i="36" s="1"/>
  <c r="C40" i="36" s="1"/>
  <c r="K40" i="36" s="1"/>
  <c r="M40" i="36" s="1"/>
  <c r="R40" i="36" s="1"/>
  <c r="C41" i="36" s="1"/>
  <c r="K41" i="36" s="1"/>
  <c r="M41" i="36" s="1"/>
  <c r="R41" i="36" s="1"/>
  <c r="C42" i="36" s="1"/>
  <c r="K42" i="36" s="1"/>
  <c r="M42" i="36" s="1"/>
  <c r="R42" i="36" s="1"/>
  <c r="C43" i="36" s="1"/>
  <c r="K43" i="36" s="1"/>
  <c r="M43" i="36" s="1"/>
  <c r="R43" i="36" s="1"/>
  <c r="C44" i="36" s="1"/>
  <c r="K44" i="36" s="1"/>
  <c r="M44" i="36" s="1"/>
  <c r="R44" i="36" s="1"/>
  <c r="C45" i="36" s="1"/>
  <c r="K45" i="36" s="1"/>
  <c r="M45" i="36" s="1"/>
  <c r="R45" i="36" s="1"/>
  <c r="C46" i="36" s="1"/>
  <c r="K46" i="36" s="1"/>
  <c r="M46" i="36" s="1"/>
  <c r="R46" i="36" s="1"/>
  <c r="C47" i="36" s="1"/>
  <c r="K47" i="36" s="1"/>
  <c r="M47" i="36" s="1"/>
  <c r="R47" i="36" s="1"/>
  <c r="C48" i="36" s="1"/>
  <c r="K48" i="36" s="1"/>
  <c r="M48" i="36" s="1"/>
  <c r="R48" i="36" s="1"/>
  <c r="C49" i="36" s="1"/>
  <c r="K49" i="36" s="1"/>
  <c r="M49" i="36" s="1"/>
  <c r="R49" i="36" s="1"/>
  <c r="C50" i="36" s="1"/>
  <c r="K50" i="36" s="1"/>
  <c r="M50" i="36" s="1"/>
  <c r="R50" i="36" s="1"/>
  <c r="C51" i="36" s="1"/>
  <c r="K51" i="36" s="1"/>
  <c r="M51" i="36" s="1"/>
  <c r="R51" i="36" s="1"/>
  <c r="C52" i="36" s="1"/>
  <c r="K52" i="36" s="1"/>
  <c r="M52" i="36" s="1"/>
  <c r="R52" i="36" s="1"/>
  <c r="C53" i="36" s="1"/>
  <c r="K53" i="36" s="1"/>
  <c r="M53" i="36" s="1"/>
  <c r="R53" i="36" s="1"/>
  <c r="C54" i="36" s="1"/>
  <c r="K54" i="36" s="1"/>
  <c r="M54" i="36" s="1"/>
  <c r="R54" i="36" s="1"/>
  <c r="C55" i="36" s="1"/>
  <c r="K55" i="36" s="1"/>
  <c r="M55" i="36" s="1"/>
  <c r="R55" i="36" s="1"/>
  <c r="C56" i="36" s="1"/>
  <c r="K56" i="36" s="1"/>
  <c r="M56" i="36" s="1"/>
  <c r="R56" i="36" s="1"/>
  <c r="C57" i="36" s="1"/>
  <c r="K57" i="36" s="1"/>
  <c r="M57" i="36" s="1"/>
  <c r="R57" i="36" s="1"/>
  <c r="C58" i="36" s="1"/>
  <c r="K58" i="36" s="1"/>
  <c r="M58" i="36" s="1"/>
  <c r="R58" i="36" s="1"/>
  <c r="C59" i="36" s="1"/>
  <c r="K59" i="36" s="1"/>
  <c r="M59" i="36" s="1"/>
  <c r="R59" i="36" s="1"/>
  <c r="C60" i="36" s="1"/>
  <c r="K60" i="36" s="1"/>
  <c r="M60" i="36" s="1"/>
  <c r="R60" i="36" s="1"/>
  <c r="C61" i="36" s="1"/>
  <c r="K61" i="36" s="1"/>
  <c r="M61" i="36" s="1"/>
  <c r="R61" i="36" s="1"/>
  <c r="C62" i="36" s="1"/>
  <c r="K62" i="36" s="1"/>
  <c r="M62" i="36" s="1"/>
  <c r="R62" i="36" s="1"/>
  <c r="C63" i="36" s="1"/>
  <c r="K63" i="36" s="1"/>
  <c r="M63" i="36" s="1"/>
  <c r="R63" i="36" s="1"/>
  <c r="C64" i="36" s="1"/>
  <c r="K64" i="36" s="1"/>
  <c r="M64" i="36" s="1"/>
  <c r="R64" i="36" s="1"/>
  <c r="C65" i="36" s="1"/>
  <c r="K65" i="36" s="1"/>
  <c r="M65" i="36" s="1"/>
  <c r="R65" i="36" s="1"/>
  <c r="C15" i="35"/>
  <c r="K15" i="35" s="1"/>
  <c r="M15" i="35" s="1"/>
  <c r="R15" i="35" s="1"/>
  <c r="C16" i="35" s="1"/>
  <c r="K16" i="35" s="1"/>
  <c r="M16" i="35" s="1"/>
  <c r="R16" i="35" s="1"/>
  <c r="C17" i="35" s="1"/>
  <c r="K17" i="35" s="1"/>
  <c r="M17" i="35" s="1"/>
  <c r="R17" i="35" s="1"/>
  <c r="C18" i="35" s="1"/>
  <c r="K18" i="35" s="1"/>
  <c r="M18" i="35" s="1"/>
  <c r="R18" i="35" s="1"/>
  <c r="C19" i="35" s="1"/>
  <c r="K19" i="35" s="1"/>
  <c r="M19" i="35" s="1"/>
  <c r="R19" i="35" s="1"/>
  <c r="C20" i="35" s="1"/>
  <c r="K20" i="35" s="1"/>
  <c r="M20" i="35" s="1"/>
  <c r="R20" i="35" s="1"/>
  <c r="C21" i="35" s="1"/>
  <c r="K21" i="35" s="1"/>
  <c r="M21" i="35" s="1"/>
  <c r="R21" i="35" s="1"/>
  <c r="C22" i="35" s="1"/>
  <c r="K22" i="35" s="1"/>
  <c r="M22" i="35" s="1"/>
  <c r="R22" i="35" s="1"/>
  <c r="C23" i="35" s="1"/>
  <c r="K23" i="35" s="1"/>
  <c r="M23" i="35" s="1"/>
  <c r="R23" i="35" s="1"/>
  <c r="C24" i="35" s="1"/>
  <c r="K24" i="35" s="1"/>
  <c r="M24" i="35" s="1"/>
  <c r="R24" i="35" s="1"/>
  <c r="C25" i="35" s="1"/>
  <c r="K25" i="35" s="1"/>
  <c r="M25" i="35" s="1"/>
  <c r="R25" i="35" s="1"/>
  <c r="C26" i="35" s="1"/>
  <c r="K26" i="35" s="1"/>
  <c r="M26" i="35" s="1"/>
  <c r="R26" i="35" s="1"/>
  <c r="C27" i="35" s="1"/>
  <c r="K27" i="35" s="1"/>
  <c r="M27" i="35" s="1"/>
  <c r="R27" i="35" s="1"/>
  <c r="C28" i="35" s="1"/>
  <c r="K28" i="35" s="1"/>
  <c r="M28" i="35" s="1"/>
  <c r="R28" i="35" s="1"/>
  <c r="C29" i="35" s="1"/>
  <c r="K29" i="35" s="1"/>
  <c r="M29" i="35" s="1"/>
  <c r="R29" i="35" s="1"/>
  <c r="C30" i="35" s="1"/>
  <c r="K30" i="35" s="1"/>
  <c r="M30" i="35" s="1"/>
  <c r="R30" i="35" s="1"/>
  <c r="C31" i="35" s="1"/>
  <c r="K31" i="35" s="1"/>
  <c r="M31" i="35" s="1"/>
  <c r="R31" i="35" s="1"/>
  <c r="C32" i="35" s="1"/>
  <c r="K32" i="35" s="1"/>
  <c r="M32" i="35" s="1"/>
  <c r="R32" i="35" s="1"/>
  <c r="C33" i="35" s="1"/>
  <c r="K33" i="35" s="1"/>
  <c r="M33" i="35" s="1"/>
  <c r="R33" i="35" s="1"/>
  <c r="C34" i="35" s="1"/>
  <c r="K34" i="35" s="1"/>
  <c r="M34" i="35" s="1"/>
  <c r="R34" i="35" s="1"/>
  <c r="C35" i="35" s="1"/>
  <c r="K35" i="35" s="1"/>
  <c r="M35" i="35" s="1"/>
  <c r="R35" i="35" s="1"/>
  <c r="C36" i="35" s="1"/>
  <c r="K36" i="35" s="1"/>
  <c r="M36" i="35" s="1"/>
  <c r="R36" i="35" s="1"/>
  <c r="C37" i="35" s="1"/>
  <c r="K37" i="35" s="1"/>
  <c r="M37" i="35" s="1"/>
  <c r="R37" i="35" s="1"/>
  <c r="C38" i="35" s="1"/>
  <c r="K38" i="35" s="1"/>
  <c r="M38" i="35" s="1"/>
  <c r="R38" i="35" s="1"/>
  <c r="C39" i="35" s="1"/>
  <c r="K39" i="35" s="1"/>
  <c r="M39" i="35" s="1"/>
  <c r="R39" i="35" s="1"/>
  <c r="C40" i="35" s="1"/>
  <c r="K40" i="35" s="1"/>
  <c r="M40" i="35" s="1"/>
  <c r="R40" i="35" s="1"/>
  <c r="C41" i="35" s="1"/>
  <c r="K41" i="35" s="1"/>
  <c r="M41" i="35" s="1"/>
  <c r="R41" i="35" s="1"/>
  <c r="C42" i="35" s="1"/>
  <c r="K42" i="35" s="1"/>
  <c r="M42" i="35" s="1"/>
  <c r="R42" i="35" s="1"/>
  <c r="C43" i="35" s="1"/>
  <c r="K43" i="35" s="1"/>
  <c r="M43" i="35" s="1"/>
  <c r="R43" i="35" s="1"/>
  <c r="C44" i="35" s="1"/>
  <c r="K44" i="35" s="1"/>
  <c r="M44" i="35" s="1"/>
  <c r="R44" i="35" s="1"/>
  <c r="C45" i="35" s="1"/>
  <c r="K45" i="35" s="1"/>
  <c r="M45" i="35" s="1"/>
  <c r="R45" i="35" s="1"/>
  <c r="C46" i="35" s="1"/>
  <c r="K46" i="35" s="1"/>
  <c r="M46" i="35" s="1"/>
  <c r="R46" i="35" s="1"/>
  <c r="C47" i="35" s="1"/>
  <c r="K47" i="35" s="1"/>
  <c r="M47" i="35" s="1"/>
  <c r="R47" i="35" s="1"/>
  <c r="C48" i="35" s="1"/>
  <c r="K48" i="35" s="1"/>
  <c r="M48" i="35" s="1"/>
  <c r="R48" i="35" s="1"/>
  <c r="C49" i="35" s="1"/>
  <c r="K49" i="35" s="1"/>
  <c r="M49" i="35" s="1"/>
  <c r="R49" i="35" s="1"/>
  <c r="C50" i="35" s="1"/>
  <c r="K50" i="35" s="1"/>
  <c r="M50" i="35" s="1"/>
  <c r="R50" i="35" s="1"/>
  <c r="C51" i="35" s="1"/>
  <c r="K51" i="35" s="1"/>
  <c r="M51" i="35" s="1"/>
  <c r="R51" i="35" s="1"/>
  <c r="C52" i="35" s="1"/>
  <c r="K52" i="35" s="1"/>
  <c r="M52" i="35" s="1"/>
  <c r="R52" i="35" s="1"/>
  <c r="C53" i="35" s="1"/>
  <c r="K53" i="35" s="1"/>
  <c r="M53" i="35" s="1"/>
  <c r="R53" i="35" s="1"/>
  <c r="C54" i="35" s="1"/>
  <c r="K54" i="35" s="1"/>
  <c r="M54" i="35" s="1"/>
  <c r="R54" i="35" s="1"/>
  <c r="C55" i="35" s="1"/>
  <c r="K55" i="35" s="1"/>
  <c r="M55" i="35" s="1"/>
  <c r="R55" i="35" s="1"/>
  <c r="C56" i="35" s="1"/>
  <c r="K56" i="35" s="1"/>
  <c r="M56" i="35" s="1"/>
  <c r="R56" i="35" s="1"/>
  <c r="C57" i="35" s="1"/>
  <c r="K57" i="35" s="1"/>
  <c r="M57" i="35" s="1"/>
  <c r="R57" i="35" s="1"/>
  <c r="C58" i="35" s="1"/>
  <c r="K58" i="35" s="1"/>
  <c r="M58" i="35" s="1"/>
  <c r="R58" i="35" s="1"/>
  <c r="C59" i="35" s="1"/>
  <c r="K59" i="35" s="1"/>
  <c r="M59" i="35" s="1"/>
  <c r="R59" i="35" s="1"/>
  <c r="C60" i="35" s="1"/>
  <c r="K60" i="35" s="1"/>
  <c r="M60" i="35" s="1"/>
  <c r="R60" i="35" s="1"/>
  <c r="C61" i="35" s="1"/>
  <c r="K61" i="35" s="1"/>
  <c r="M61" i="35" s="1"/>
  <c r="R61" i="35" s="1"/>
  <c r="C62" i="35" s="1"/>
  <c r="K62" i="35" s="1"/>
  <c r="M62" i="35" s="1"/>
  <c r="R62" i="35" s="1"/>
  <c r="C63" i="35" s="1"/>
  <c r="K63" i="35" s="1"/>
  <c r="M63" i="35" s="1"/>
  <c r="R63" i="35" s="1"/>
  <c r="C64" i="35" s="1"/>
  <c r="K64" i="35" s="1"/>
  <c r="M64" i="35" s="1"/>
  <c r="R64" i="35" s="1"/>
  <c r="C65" i="35" s="1"/>
  <c r="K65" i="35" s="1"/>
  <c r="M65" i="35" s="1"/>
  <c r="R65" i="35" s="1"/>
  <c r="C5" i="35" s="1"/>
  <c r="K14" i="34"/>
  <c r="M14" i="34" s="1"/>
  <c r="R14" i="34" s="1"/>
  <c r="C15" i="34" s="1"/>
  <c r="K15" i="34" s="1"/>
  <c r="M15" i="34" s="1"/>
  <c r="R15" i="34" s="1"/>
  <c r="C16" i="34" s="1"/>
  <c r="K16" i="34" s="1"/>
  <c r="M16" i="34" s="1"/>
  <c r="R16" i="34" s="1"/>
  <c r="C17" i="34" s="1"/>
  <c r="K17" i="34" s="1"/>
  <c r="M17" i="34" s="1"/>
  <c r="R17" i="34" s="1"/>
  <c r="C18" i="34" s="1"/>
  <c r="K18" i="34" s="1"/>
  <c r="M18" i="34" s="1"/>
  <c r="R18" i="34" s="1"/>
  <c r="C19" i="34" s="1"/>
  <c r="K19" i="34" s="1"/>
  <c r="M19" i="34" s="1"/>
  <c r="R19" i="34" s="1"/>
  <c r="C20" i="34" s="1"/>
  <c r="K20" i="34" s="1"/>
  <c r="M20" i="34" s="1"/>
  <c r="R20" i="34" s="1"/>
  <c r="C21" i="34" s="1"/>
  <c r="K21" i="34" s="1"/>
  <c r="M21" i="34" s="1"/>
  <c r="R21" i="34" s="1"/>
  <c r="C22" i="34" s="1"/>
  <c r="K22" i="34" s="1"/>
  <c r="M22" i="34" s="1"/>
  <c r="R22" i="34" s="1"/>
  <c r="C23" i="34" s="1"/>
  <c r="K23" i="34" s="1"/>
  <c r="M23" i="34" s="1"/>
  <c r="R23" i="34" s="1"/>
  <c r="C24" i="34" s="1"/>
  <c r="K24" i="34" s="1"/>
  <c r="M24" i="34" s="1"/>
  <c r="R24" i="34" s="1"/>
  <c r="C25" i="34" s="1"/>
  <c r="K25" i="34" s="1"/>
  <c r="M25" i="34" s="1"/>
  <c r="R25" i="34" s="1"/>
  <c r="C26" i="34" s="1"/>
  <c r="K26" i="34" s="1"/>
  <c r="M26" i="34" s="1"/>
  <c r="R26" i="34" s="1"/>
  <c r="C27" i="34" s="1"/>
  <c r="K27" i="34" s="1"/>
  <c r="M27" i="34" s="1"/>
  <c r="R27" i="34" s="1"/>
  <c r="C28" i="34" s="1"/>
  <c r="K28" i="34" s="1"/>
  <c r="M28" i="34" s="1"/>
  <c r="R28" i="34" s="1"/>
  <c r="C29" i="34" s="1"/>
  <c r="K29" i="34" s="1"/>
  <c r="M29" i="34" s="1"/>
  <c r="R29" i="34" s="1"/>
  <c r="C30" i="34" s="1"/>
  <c r="K30" i="34" s="1"/>
  <c r="M30" i="34" s="1"/>
  <c r="R30" i="34" s="1"/>
  <c r="C31" i="34" s="1"/>
  <c r="K31" i="34" s="1"/>
  <c r="M31" i="34" s="1"/>
  <c r="R31" i="34" s="1"/>
  <c r="C32" i="34" s="1"/>
  <c r="K32" i="34" s="1"/>
  <c r="M32" i="34" s="1"/>
  <c r="R32" i="34" s="1"/>
  <c r="C33" i="34" s="1"/>
  <c r="K33" i="34" s="1"/>
  <c r="M33" i="34" s="1"/>
  <c r="R33" i="34" s="1"/>
  <c r="C34" i="34" s="1"/>
  <c r="K34" i="34" s="1"/>
  <c r="M34" i="34" s="1"/>
  <c r="R34" i="34" s="1"/>
  <c r="C35" i="34" s="1"/>
  <c r="K35" i="34" s="1"/>
  <c r="M35" i="34" s="1"/>
  <c r="R35" i="34" s="1"/>
  <c r="C36" i="34" s="1"/>
  <c r="K36" i="34" s="1"/>
  <c r="M36" i="34" s="1"/>
  <c r="R36" i="34" s="1"/>
  <c r="C37" i="34" s="1"/>
  <c r="K37" i="34" s="1"/>
  <c r="M37" i="34" s="1"/>
  <c r="R37" i="34" s="1"/>
  <c r="C38" i="34" s="1"/>
  <c r="K38" i="34" s="1"/>
  <c r="M38" i="34" s="1"/>
  <c r="R38" i="34" s="1"/>
  <c r="C39" i="34" s="1"/>
  <c r="K39" i="34" s="1"/>
  <c r="M39" i="34" s="1"/>
  <c r="R39" i="34" s="1"/>
  <c r="C40" i="34" s="1"/>
  <c r="K40" i="34" s="1"/>
  <c r="M40" i="34" s="1"/>
  <c r="R40" i="34" s="1"/>
  <c r="C41" i="34" s="1"/>
  <c r="K41" i="34" s="1"/>
  <c r="M41" i="34" s="1"/>
  <c r="R41" i="34" s="1"/>
  <c r="C42" i="34" s="1"/>
  <c r="K42" i="34" s="1"/>
  <c r="M42" i="34" s="1"/>
  <c r="R42" i="34" s="1"/>
  <c r="C43" i="34" s="1"/>
  <c r="K43" i="34" s="1"/>
  <c r="M43" i="34" s="1"/>
  <c r="R43" i="34" s="1"/>
  <c r="K14" i="33"/>
  <c r="M14" i="33" s="1"/>
  <c r="R14" i="33" s="1"/>
  <c r="C15" i="33" s="1"/>
  <c r="K15" i="33" s="1"/>
  <c r="M15" i="33" s="1"/>
  <c r="R15" i="33" s="1"/>
  <c r="C16" i="33" s="1"/>
  <c r="K16" i="33" s="1"/>
  <c r="M16" i="33" s="1"/>
  <c r="R16" i="33" s="1"/>
  <c r="C17" i="33" s="1"/>
  <c r="K17" i="33" s="1"/>
  <c r="M17" i="33" s="1"/>
  <c r="R17" i="33" s="1"/>
  <c r="C18" i="33" s="1"/>
  <c r="K18" i="33" s="1"/>
  <c r="M18" i="33" s="1"/>
  <c r="R18" i="33" s="1"/>
  <c r="C19" i="33" s="1"/>
  <c r="K19" i="33" s="1"/>
  <c r="M19" i="33" s="1"/>
  <c r="R19" i="33" s="1"/>
  <c r="C20" i="33" s="1"/>
  <c r="K20" i="33" s="1"/>
  <c r="M20" i="33" s="1"/>
  <c r="R20" i="33" s="1"/>
  <c r="C21" i="33" s="1"/>
  <c r="K21" i="33" s="1"/>
  <c r="M21" i="33" s="1"/>
  <c r="R21" i="33" s="1"/>
  <c r="C22" i="33" s="1"/>
  <c r="K22" i="33" s="1"/>
  <c r="M22" i="33" s="1"/>
  <c r="R22" i="33" s="1"/>
  <c r="C23" i="33" s="1"/>
  <c r="K23" i="33" s="1"/>
  <c r="M23" i="33" s="1"/>
  <c r="R23" i="33" s="1"/>
  <c r="C24" i="33" s="1"/>
  <c r="K24" i="33" s="1"/>
  <c r="M24" i="33" s="1"/>
  <c r="R24" i="33" s="1"/>
  <c r="C25" i="33" s="1"/>
  <c r="K25" i="33" s="1"/>
  <c r="M25" i="33" s="1"/>
  <c r="R25" i="33" s="1"/>
  <c r="C26" i="33" s="1"/>
  <c r="K26" i="33" s="1"/>
  <c r="M26" i="33" s="1"/>
  <c r="R26" i="33" s="1"/>
  <c r="C27" i="33" s="1"/>
  <c r="K27" i="33" s="1"/>
  <c r="M27" i="33" s="1"/>
  <c r="R27" i="33" s="1"/>
  <c r="C28" i="33" s="1"/>
  <c r="K28" i="33" s="1"/>
  <c r="M28" i="33" s="1"/>
  <c r="R28" i="33" s="1"/>
  <c r="C29" i="33" s="1"/>
  <c r="K29" i="33" s="1"/>
  <c r="M29" i="33" s="1"/>
  <c r="R29" i="33" s="1"/>
  <c r="C30" i="33" s="1"/>
  <c r="K30" i="33" s="1"/>
  <c r="M30" i="33" s="1"/>
  <c r="R30" i="33" s="1"/>
  <c r="C31" i="33" s="1"/>
  <c r="K31" i="33" s="1"/>
  <c r="M31" i="33" s="1"/>
  <c r="R31" i="33" s="1"/>
  <c r="C32" i="33" s="1"/>
  <c r="K32" i="33" s="1"/>
  <c r="M32" i="33" s="1"/>
  <c r="R32" i="33" s="1"/>
  <c r="C33" i="33" s="1"/>
  <c r="K33" i="33" s="1"/>
  <c r="M33" i="33" s="1"/>
  <c r="R33" i="33" s="1"/>
  <c r="C34" i="33" s="1"/>
  <c r="K34" i="33" s="1"/>
  <c r="M34" i="33" s="1"/>
  <c r="R34" i="33" s="1"/>
  <c r="C35" i="33" s="1"/>
  <c r="K35" i="33" s="1"/>
  <c r="M35" i="33" s="1"/>
  <c r="R35" i="33" s="1"/>
  <c r="C36" i="33" s="1"/>
  <c r="K36" i="33" s="1"/>
  <c r="M36" i="33" s="1"/>
  <c r="R36" i="33" s="1"/>
  <c r="C37" i="33" s="1"/>
  <c r="K37" i="33" s="1"/>
  <c r="M37" i="33" s="1"/>
  <c r="R37" i="33" s="1"/>
  <c r="C38" i="33" s="1"/>
  <c r="K38" i="33" s="1"/>
  <c r="M38" i="33" s="1"/>
  <c r="R38" i="33" s="1"/>
  <c r="C39" i="33" s="1"/>
  <c r="K39" i="33" s="1"/>
  <c r="M39" i="33" s="1"/>
  <c r="R39" i="33" s="1"/>
  <c r="C40" i="33" s="1"/>
  <c r="K40" i="33" s="1"/>
  <c r="M40" i="33" s="1"/>
  <c r="R40" i="33" s="1"/>
  <c r="C41" i="33" s="1"/>
  <c r="K41" i="33" s="1"/>
  <c r="M41" i="33" s="1"/>
  <c r="R41" i="33" s="1"/>
  <c r="C42" i="33" s="1"/>
  <c r="K42" i="33" s="1"/>
  <c r="M42" i="33" s="1"/>
  <c r="R42" i="33" s="1"/>
  <c r="C43" i="33" s="1"/>
  <c r="K43" i="33" s="1"/>
  <c r="M43" i="33" s="1"/>
  <c r="R43" i="33" s="1"/>
  <c r="I5" i="38" l="1"/>
  <c r="K22" i="32"/>
  <c r="M22" i="32" s="1"/>
  <c r="R22" i="32" s="1"/>
  <c r="C66" i="36"/>
  <c r="L4" i="36" s="1"/>
  <c r="G5" i="36"/>
  <c r="E5" i="36"/>
  <c r="P4" i="36"/>
  <c r="D4" i="36"/>
  <c r="P2" i="36" s="1"/>
  <c r="C5" i="36"/>
  <c r="P4" i="35"/>
  <c r="D4" i="35"/>
  <c r="P2" i="35" s="1"/>
  <c r="C66" i="35"/>
  <c r="L4" i="35" s="1"/>
  <c r="E5" i="35"/>
  <c r="G5" i="35"/>
  <c r="C44" i="34"/>
  <c r="L4" i="34" s="1"/>
  <c r="C5" i="34"/>
  <c r="D4" i="34"/>
  <c r="P2" i="34" s="1"/>
  <c r="G5" i="34"/>
  <c r="E5" i="34"/>
  <c r="P4" i="34"/>
  <c r="C44" i="33"/>
  <c r="L4" i="33" s="1"/>
  <c r="C5" i="33"/>
  <c r="G5" i="33"/>
  <c r="E5" i="33"/>
  <c r="D4" i="33"/>
  <c r="P2" i="33" s="1"/>
  <c r="P4" i="33"/>
  <c r="C23" i="32" l="1"/>
  <c r="I5" i="36"/>
  <c r="I5" i="35"/>
  <c r="I5" i="33"/>
  <c r="I5" i="34"/>
  <c r="K23" i="32" l="1"/>
  <c r="M23" i="32" s="1"/>
  <c r="R23" i="32" s="1"/>
  <c r="C24" i="32" s="1"/>
  <c r="K24" i="32" s="1"/>
  <c r="M24" i="32" s="1"/>
  <c r="R24" i="32" s="1"/>
  <c r="C25" i="32" s="1"/>
  <c r="K25" i="32" s="1"/>
  <c r="M25" i="32" s="1"/>
  <c r="R25" i="32" s="1"/>
  <c r="C26" i="32" s="1"/>
  <c r="K26" i="32" s="1"/>
  <c r="M26" i="32" s="1"/>
  <c r="R26" i="32" s="1"/>
  <c r="C27" i="32" s="1"/>
  <c r="K27" i="32" s="1"/>
  <c r="M27" i="32" s="1"/>
  <c r="R27" i="32" s="1"/>
  <c r="C28" i="32" s="1"/>
  <c r="K28" i="32" s="1"/>
  <c r="M28" i="32" s="1"/>
  <c r="R28" i="32" s="1"/>
  <c r="C29" i="32" s="1"/>
  <c r="K29" i="32" s="1"/>
  <c r="M29" i="32" s="1"/>
  <c r="R29" i="32" s="1"/>
  <c r="C30" i="32" s="1"/>
  <c r="K30" i="32" s="1"/>
  <c r="M30" i="32" s="1"/>
  <c r="R30" i="32" s="1"/>
  <c r="C31" i="32" s="1"/>
  <c r="K31" i="32" s="1"/>
  <c r="M31" i="32" s="1"/>
  <c r="R31" i="32" s="1"/>
  <c r="C32" i="32" s="1"/>
  <c r="K32" i="32" s="1"/>
  <c r="M32" i="32" s="1"/>
  <c r="R32" i="32" s="1"/>
  <c r="C33" i="32" s="1"/>
  <c r="K33" i="32" s="1"/>
  <c r="M33" i="32" s="1"/>
  <c r="R33" i="32" s="1"/>
  <c r="C34" i="32" s="1"/>
  <c r="K34" i="32" s="1"/>
  <c r="M34" i="32" s="1"/>
  <c r="R34" i="32" s="1"/>
  <c r="C35" i="32" s="1"/>
  <c r="K35" i="32" s="1"/>
  <c r="M35" i="32" s="1"/>
  <c r="R35" i="32" s="1"/>
  <c r="C36" i="32" s="1"/>
  <c r="K36" i="32" s="1"/>
  <c r="M36" i="32" s="1"/>
  <c r="R36" i="32" s="1"/>
  <c r="C37" i="32" s="1"/>
  <c r="K37" i="32" s="1"/>
  <c r="M37" i="32" s="1"/>
  <c r="R37" i="32" s="1"/>
  <c r="C38" i="32" s="1"/>
  <c r="K38" i="32" s="1"/>
  <c r="M38" i="32" s="1"/>
  <c r="R38" i="32" s="1"/>
  <c r="C39" i="32" s="1"/>
  <c r="K39" i="32" s="1"/>
  <c r="M39" i="32" s="1"/>
  <c r="R39" i="32" s="1"/>
  <c r="C40" i="32" s="1"/>
  <c r="K40" i="32" s="1"/>
  <c r="M40" i="32" s="1"/>
  <c r="R40" i="32" s="1"/>
  <c r="C41" i="32" s="1"/>
  <c r="K41" i="32" s="1"/>
  <c r="M41" i="32" s="1"/>
  <c r="R41" i="32" s="1"/>
  <c r="C42" i="32" l="1"/>
  <c r="L4" i="32" s="1"/>
  <c r="P4" i="32"/>
  <c r="C5" i="32"/>
  <c r="G5" i="32"/>
  <c r="E5" i="32"/>
  <c r="D4" i="32"/>
  <c r="P2" i="32" s="1"/>
  <c r="I5" i="32" l="1"/>
</calcChain>
</file>

<file path=xl/sharedStrings.xml><?xml version="1.0" encoding="utf-8"?>
<sst xmlns="http://schemas.openxmlformats.org/spreadsheetml/2006/main" count="1025" uniqueCount="72">
  <si>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</si>
  <si>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</si>
  <si>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</si>
  <si>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</si>
  <si>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</si>
  <si>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</si>
  <si>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</si>
  <si>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</si>
  <si>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</si>
  <si>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</si>
  <si>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</si>
  <si>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</si>
  <si>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</si>
  <si>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</si>
  <si>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</si>
  <si>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</si>
  <si>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</si>
  <si>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</si>
  <si>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</si>
  <si>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</si>
  <si>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</si>
  <si>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</si>
  <si>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</si>
  <si>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</si>
  <si>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</si>
  <si>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</si>
  <si>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</si>
  <si>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</si>
  <si>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</si>
  <si>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</si>
  <si>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</si>
  <si>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</si>
  <si>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</si>
  <si>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</si>
  <si>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</si>
  <si>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</si>
  <si>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</si>
  <si>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</si>
  <si>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</si>
  <si>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</si>
  <si>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</si>
  <si>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</si>
  <si>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</si>
  <si>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</si>
  <si>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</si>
  <si>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</si>
  <si>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</si>
  <si>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</si>
  <si>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</si>
  <si>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</si>
  <si>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</si>
  <si>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</si>
  <si>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</si>
  <si>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</si>
  <si>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</si>
  <si>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</si>
  <si>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</si>
  <si>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</si>
  <si>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</si>
  <si>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フィボナッチトレースメントで損切り幅1に対して利益は×1.5を狙う。</t>
    <rPh sb="14" eb="16">
      <t>ソンギ</t>
    </rPh>
    <rPh sb="17" eb="18">
      <t>ハバ</t>
    </rPh>
    <rPh sb="20" eb="21">
      <t>タイ</t>
    </rPh>
    <rPh sb="23" eb="25">
      <t>リエキ</t>
    </rPh>
    <rPh sb="31" eb="32">
      <t>ネラ</t>
    </rPh>
    <phoneticPr fontId="2"/>
  </si>
  <si>
    <t xml:space="preserve"> </t>
    <phoneticPr fontId="3"/>
  </si>
  <si>
    <t>フィボナッチトレースメントで損切り幅1に対して利益は×1.27を狙う。</t>
    <rPh sb="14" eb="16">
      <t>ソンギ</t>
    </rPh>
    <rPh sb="17" eb="18">
      <t>ハバ</t>
    </rPh>
    <rPh sb="20" eb="21">
      <t>タイ</t>
    </rPh>
    <rPh sb="23" eb="25">
      <t>リエキ</t>
    </rPh>
    <rPh sb="32" eb="33">
      <t>ネラ</t>
    </rPh>
    <phoneticPr fontId="2"/>
  </si>
  <si>
    <t>12./4</t>
    <phoneticPr fontId="2"/>
  </si>
  <si>
    <t>フィボナッチトレースメントで損切り幅1に対して利益は×2を狙う。</t>
    <rPh sb="14" eb="16">
      <t>ソンギ</t>
    </rPh>
    <rPh sb="17" eb="18">
      <t>ハバ</t>
    </rPh>
    <rPh sb="20" eb="21">
      <t>タイ</t>
    </rPh>
    <rPh sb="23" eb="25">
      <t>リエキ</t>
    </rPh>
    <rPh sb="29" eb="30">
      <t>ネラ</t>
    </rPh>
    <phoneticPr fontId="2"/>
  </si>
  <si>
    <t>4H</t>
    <phoneticPr fontId="3"/>
  </si>
  <si>
    <t>9/74</t>
    <phoneticPr fontId="2"/>
  </si>
  <si>
    <t>9./27</t>
    <phoneticPr fontId="2"/>
  </si>
  <si>
    <t>1H</t>
    <phoneticPr fontId="3"/>
  </si>
  <si>
    <t>USD/JPY</t>
    <phoneticPr fontId="2"/>
  </si>
  <si>
    <t>遠目から見てもレンジとわかるところや足が長すぎるPBをUSDJPYの検証の時は疎かにしていた気がしたので今回はその2点もPB探しをしてみました。まだPB単体を探すが精一杯ですが10SMAと20SMA交わる、又は交わって分岐したかな？と思われる辺りのPBは終値を超えていることが確認しづらいと感じています。はっきりPBが終値を超えたところを確認すると「さっきの確認しずらかったところから入っていればよかった」と思うこともあり、この点は今後気をつけて見ていこうと思いました。</t>
    <rPh sb="0" eb="2">
      <t>トオメ</t>
    </rPh>
    <rPh sb="4" eb="5">
      <t>ミ</t>
    </rPh>
    <rPh sb="18" eb="19">
      <t>アシ</t>
    </rPh>
    <rPh sb="20" eb="21">
      <t>ナガ</t>
    </rPh>
    <rPh sb="34" eb="36">
      <t>ケンショウ</t>
    </rPh>
    <rPh sb="37" eb="38">
      <t>トキ</t>
    </rPh>
    <rPh sb="39" eb="40">
      <t>オロソ</t>
    </rPh>
    <rPh sb="46" eb="47">
      <t>キ</t>
    </rPh>
    <rPh sb="52" eb="54">
      <t>コンカイ</t>
    </rPh>
    <rPh sb="58" eb="59">
      <t>テン</t>
    </rPh>
    <rPh sb="62" eb="63">
      <t>サガ</t>
    </rPh>
    <rPh sb="76" eb="78">
      <t>タンタイ</t>
    </rPh>
    <rPh sb="79" eb="80">
      <t>サガ</t>
    </rPh>
    <rPh sb="82" eb="85">
      <t>セイイッパイ</t>
    </rPh>
    <rPh sb="99" eb="100">
      <t>マジ</t>
    </rPh>
    <rPh sb="103" eb="104">
      <t>マタ</t>
    </rPh>
    <rPh sb="105" eb="106">
      <t>マジ</t>
    </rPh>
    <rPh sb="109" eb="111">
      <t>ブンキ</t>
    </rPh>
    <rPh sb="117" eb="118">
      <t>オモ</t>
    </rPh>
    <rPh sb="121" eb="122">
      <t>アタ</t>
    </rPh>
    <rPh sb="127" eb="129">
      <t>オワリネ</t>
    </rPh>
    <rPh sb="130" eb="131">
      <t>コ</t>
    </rPh>
    <rPh sb="138" eb="140">
      <t>カクニン</t>
    </rPh>
    <rPh sb="145" eb="146">
      <t>カン</t>
    </rPh>
    <rPh sb="159" eb="161">
      <t>オワリネ</t>
    </rPh>
    <rPh sb="162" eb="163">
      <t>コ</t>
    </rPh>
    <rPh sb="169" eb="171">
      <t>カクニン</t>
    </rPh>
    <rPh sb="179" eb="181">
      <t>カクニン</t>
    </rPh>
    <rPh sb="192" eb="193">
      <t>ハイ</t>
    </rPh>
    <rPh sb="204" eb="205">
      <t>オモ</t>
    </rPh>
    <rPh sb="214" eb="215">
      <t>テン</t>
    </rPh>
    <rPh sb="216" eb="218">
      <t>コンゴ</t>
    </rPh>
    <rPh sb="218" eb="219">
      <t>キ</t>
    </rPh>
    <rPh sb="223" eb="224">
      <t>ミ</t>
    </rPh>
    <rPh sb="229" eb="230">
      <t>オモ</t>
    </rPh>
    <phoneticPr fontId="2"/>
  </si>
  <si>
    <t>まだPBを探すのに精一杯ですが画像を印刷していてトレンドの方向にエントリーしたものはどんなにひげの長いPBであってもプラスになることがわかりました。短い時間足をやらないと利益が出ないことや勝率より利益率が大切なことも1H足のFIB×2の結果を見てよくわかりました。トレンドに乗ることのすごさを初めて感じています。</t>
    <rPh sb="5" eb="6">
      <t>サガ</t>
    </rPh>
    <rPh sb="9" eb="12">
      <t>セイイッパイ</t>
    </rPh>
    <rPh sb="15" eb="17">
      <t>ガゾウ</t>
    </rPh>
    <rPh sb="18" eb="20">
      <t>インサツ</t>
    </rPh>
    <rPh sb="29" eb="31">
      <t>ホウコウ</t>
    </rPh>
    <rPh sb="49" eb="50">
      <t>ナガ</t>
    </rPh>
    <rPh sb="74" eb="75">
      <t>ミジカ</t>
    </rPh>
    <rPh sb="76" eb="78">
      <t>ジカン</t>
    </rPh>
    <rPh sb="78" eb="79">
      <t>アシ</t>
    </rPh>
    <rPh sb="85" eb="87">
      <t>リエキ</t>
    </rPh>
    <rPh sb="88" eb="89">
      <t>デ</t>
    </rPh>
    <rPh sb="94" eb="96">
      <t>ショウリツ</t>
    </rPh>
    <rPh sb="98" eb="101">
      <t>リエキリツ</t>
    </rPh>
    <rPh sb="102" eb="104">
      <t>タイセツ</t>
    </rPh>
    <rPh sb="110" eb="111">
      <t>アシ</t>
    </rPh>
    <rPh sb="118" eb="120">
      <t>ケッカ</t>
    </rPh>
    <rPh sb="121" eb="122">
      <t>ミ</t>
    </rPh>
    <rPh sb="137" eb="138">
      <t>ノ</t>
    </rPh>
    <rPh sb="146" eb="147">
      <t>ハジ</t>
    </rPh>
    <rPh sb="149" eb="150">
      <t>カン</t>
    </rPh>
    <phoneticPr fontId="2"/>
  </si>
  <si>
    <t>まだPB探しで視野が狭いのですが少しずつでも視野を広げながら今はどちらの方向に向かっているのか、とかここでいつも止められているなど気がつくようにひとつでも多く検証を進めていきます。</t>
    <rPh sb="4" eb="5">
      <t>サガ</t>
    </rPh>
    <rPh sb="7" eb="9">
      <t>シヤ</t>
    </rPh>
    <rPh sb="10" eb="11">
      <t>セマ</t>
    </rPh>
    <rPh sb="16" eb="17">
      <t>スコ</t>
    </rPh>
    <rPh sb="22" eb="24">
      <t>シヤ</t>
    </rPh>
    <rPh sb="25" eb="26">
      <t>ヒロ</t>
    </rPh>
    <rPh sb="30" eb="31">
      <t>イマ</t>
    </rPh>
    <rPh sb="36" eb="38">
      <t>ホウコウ</t>
    </rPh>
    <rPh sb="39" eb="40">
      <t>ム</t>
    </rPh>
    <rPh sb="56" eb="57">
      <t>ト</t>
    </rPh>
    <rPh sb="65" eb="66">
      <t>キ</t>
    </rPh>
    <rPh sb="77" eb="78">
      <t>オオ</t>
    </rPh>
    <rPh sb="79" eb="81">
      <t>ケンショウ</t>
    </rPh>
    <rPh sb="82" eb="83">
      <t>スス</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</si>
</sst>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9" fillId="0" borderId="1" xfId="0" applyNumberFormat="1" applyFont="1" applyFill="1" applyBorder="1" applyAlignment="1">
      <alignment horizontal="center" vertical="center"/>
    </xf>
    <xf numFmtId="0" fontId="8" fillId="4" borderId="2" xfId="0" applyFont="1" applyFill="1" applyBorder="1" applyAlignment="1">
      <alignment vertical="center"/>
    </xf>
    <xf numFmtId="0" fontId="0" fillId="0" borderId="3" xfId="0" applyBorder="1" applyAlignment="1">
      <alignment horizontal="center" vertical="center"/>
    </xf>
    <xf numFmtId="0" fontId="8" fillId="0" borderId="3" xfId="0" applyFont="1" applyFill="1" applyBorder="1" applyAlignment="1">
      <alignment horizontal="center" vertical="center"/>
    </xf>
    <xf numFmtId="0" fontId="0" fillId="0" borderId="3" xfId="0" applyFill="1" applyBorder="1" applyAlignment="1">
      <alignment horizontal="center" vertical="center"/>
    </xf>
    <xf numFmtId="0" fontId="8" fillId="0" borderId="3" xfId="0" applyFont="1" applyFill="1" applyBorder="1" applyAlignment="1">
      <alignment vertical="center"/>
    </xf>
    <xf numFmtId="0" fontId="0" fillId="0" borderId="4" xfId="0" applyFill="1" applyBorder="1" applyAlignment="1">
      <alignment horizontal="center" vertical="center"/>
    </xf>
    <xf numFmtId="0" fontId="8"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8" fillId="4" borderId="6" xfId="0" applyFont="1" applyFill="1" applyBorder="1" applyAlignment="1">
      <alignment vertical="center"/>
    </xf>
    <xf numFmtId="0" fontId="8" fillId="5" borderId="1" xfId="0" applyFont="1" applyFill="1" applyBorder="1" applyAlignment="1">
      <alignment horizontal="center" vertical="center" shrinkToFit="1"/>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0" fillId="0" borderId="0" xfId="0" applyFont="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4" fillId="0" borderId="0" xfId="0" applyFont="1" applyFill="1" applyAlignment="1">
      <alignment horizontal="center" vertical="center"/>
    </xf>
    <xf numFmtId="0" fontId="0" fillId="0" borderId="0" xfId="0" applyFill="1">
      <alignment vertical="center"/>
    </xf>
    <xf numFmtId="18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80" fontId="9" fillId="0" borderId="7" xfId="0" applyNumberFormat="1" applyFont="1" applyFill="1" applyBorder="1" applyAlignment="1">
      <alignment horizontal="center" vertical="center"/>
    </xf>
    <xf numFmtId="180" fontId="9" fillId="0" borderId="2"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1" xfId="0" applyFont="1" applyFill="1" applyBorder="1" applyAlignment="1">
      <alignment horizontal="center" vertical="center" shrinkToFit="1"/>
    </xf>
    <xf numFmtId="178" fontId="0" fillId="0" borderId="1" xfId="0" applyNumberForma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11" borderId="1" xfId="0" applyFill="1" applyBorder="1" applyAlignment="1">
      <alignment horizontal="center" vertical="center"/>
    </xf>
    <xf numFmtId="180" fontId="0" fillId="11" borderId="1" xfId="0" applyNumberForma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cellXfs>
  <cellStyles count="4">
    <cellStyle name="パーセント" xfId="1" builtinId="5"/>
    <cellStyle name="標準" xfId="0" builtinId="0"/>
    <cellStyle name="標準 2" xfId="2" xr:uid="{00000000-0005-0000-0000-000002000000}"/>
    <cellStyle name="標準 3" xfId="3" xr:uid="{00000000-0005-0000-0000-000003000000}"/>
  </cellStyles>
  <dxfs count="80">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548640</xdr:colOff>
      <xdr:row>35</xdr:row>
      <xdr:rowOff>175261</xdr:rowOff>
    </xdr:to>
    <xdr:pic>
      <xdr:nvPicPr>
        <xdr:cNvPr id="3" name="図 2">
          <a:extLst>
            <a:ext uri="{FF2B5EF4-FFF2-40B4-BE49-F238E27FC236}">
              <a16:creationId xmlns:a16="http://schemas.microsoft.com/office/drawing/2014/main" id="{5A7DDAC0-C4B9-404A-A497-33CB1624B9DA}"/>
            </a:ext>
          </a:extLst>
        </xdr:cNvPr>
        <xdr:cNvPicPr>
          <a:picLocks noChangeAspect="1"/>
        </xdr:cNvPicPr>
      </xdr:nvPicPr>
      <xdr:blipFill>
        <a:blip xmlns:r="http://schemas.openxmlformats.org/officeDocument/2006/relationships" r:embed="rId1"/>
        <a:stretch>
          <a:fillRect/>
        </a:stretch>
      </xdr:blipFill>
      <xdr:spPr>
        <a:xfrm>
          <a:off x="0" y="0"/>
          <a:ext cx="9540240" cy="6576061"/>
        </a:xfrm>
        <a:prstGeom prst="rect">
          <a:avLst/>
        </a:prstGeom>
      </xdr:spPr>
    </xdr:pic>
    <xdr:clientData/>
  </xdr:twoCellAnchor>
  <xdr:twoCellAnchor editAs="oneCell">
    <xdr:from>
      <xdr:col>0</xdr:col>
      <xdr:colOff>0</xdr:colOff>
      <xdr:row>36</xdr:row>
      <xdr:rowOff>53340</xdr:rowOff>
    </xdr:from>
    <xdr:to>
      <xdr:col>15</xdr:col>
      <xdr:colOff>601980</xdr:colOff>
      <xdr:row>71</xdr:row>
      <xdr:rowOff>176893</xdr:rowOff>
    </xdr:to>
    <xdr:pic>
      <xdr:nvPicPr>
        <xdr:cNvPr id="5" name="図 4">
          <a:extLst>
            <a:ext uri="{FF2B5EF4-FFF2-40B4-BE49-F238E27FC236}">
              <a16:creationId xmlns:a16="http://schemas.microsoft.com/office/drawing/2014/main" id="{4CF453F6-16F4-4E13-9B56-C07FA01027A6}"/>
            </a:ext>
          </a:extLst>
        </xdr:cNvPr>
        <xdr:cNvPicPr>
          <a:picLocks noChangeAspect="1"/>
        </xdr:cNvPicPr>
      </xdr:nvPicPr>
      <xdr:blipFill>
        <a:blip xmlns:r="http://schemas.openxmlformats.org/officeDocument/2006/relationships" r:embed="rId2"/>
        <a:stretch>
          <a:fillRect/>
        </a:stretch>
      </xdr:blipFill>
      <xdr:spPr>
        <a:xfrm>
          <a:off x="0" y="6637020"/>
          <a:ext cx="9593580" cy="6524353"/>
        </a:xfrm>
        <a:prstGeom prst="rect">
          <a:avLst/>
        </a:prstGeom>
      </xdr:spPr>
    </xdr:pic>
    <xdr:clientData/>
  </xdr:twoCellAnchor>
  <xdr:twoCellAnchor editAs="oneCell">
    <xdr:from>
      <xdr:col>0</xdr:col>
      <xdr:colOff>0</xdr:colOff>
      <xdr:row>72</xdr:row>
      <xdr:rowOff>60960</xdr:rowOff>
    </xdr:from>
    <xdr:to>
      <xdr:col>15</xdr:col>
      <xdr:colOff>579120</xdr:colOff>
      <xdr:row>107</xdr:row>
      <xdr:rowOff>176893</xdr:rowOff>
    </xdr:to>
    <xdr:pic>
      <xdr:nvPicPr>
        <xdr:cNvPr id="6" name="図 5">
          <a:extLst>
            <a:ext uri="{FF2B5EF4-FFF2-40B4-BE49-F238E27FC236}">
              <a16:creationId xmlns:a16="http://schemas.microsoft.com/office/drawing/2014/main" id="{DB5EADCB-3061-4985-86BE-37A86D817BBF}"/>
            </a:ext>
          </a:extLst>
        </xdr:cNvPr>
        <xdr:cNvPicPr>
          <a:picLocks noChangeAspect="1"/>
        </xdr:cNvPicPr>
      </xdr:nvPicPr>
      <xdr:blipFill>
        <a:blip xmlns:r="http://schemas.openxmlformats.org/officeDocument/2006/relationships" r:embed="rId3"/>
        <a:stretch>
          <a:fillRect/>
        </a:stretch>
      </xdr:blipFill>
      <xdr:spPr>
        <a:xfrm>
          <a:off x="0" y="13228320"/>
          <a:ext cx="9570720" cy="6516733"/>
        </a:xfrm>
        <a:prstGeom prst="rect">
          <a:avLst/>
        </a:prstGeom>
      </xdr:spPr>
    </xdr:pic>
    <xdr:clientData/>
  </xdr:twoCellAnchor>
  <xdr:twoCellAnchor editAs="oneCell">
    <xdr:from>
      <xdr:col>0</xdr:col>
      <xdr:colOff>0</xdr:colOff>
      <xdr:row>108</xdr:row>
      <xdr:rowOff>91440</xdr:rowOff>
    </xdr:from>
    <xdr:to>
      <xdr:col>16</xdr:col>
      <xdr:colOff>0</xdr:colOff>
      <xdr:row>143</xdr:row>
      <xdr:rowOff>152400</xdr:rowOff>
    </xdr:to>
    <xdr:pic>
      <xdr:nvPicPr>
        <xdr:cNvPr id="8" name="図 7">
          <a:extLst>
            <a:ext uri="{FF2B5EF4-FFF2-40B4-BE49-F238E27FC236}">
              <a16:creationId xmlns:a16="http://schemas.microsoft.com/office/drawing/2014/main" id="{060204A4-4275-426A-B5B1-95531359FC93}"/>
            </a:ext>
          </a:extLst>
        </xdr:cNvPr>
        <xdr:cNvPicPr>
          <a:picLocks noChangeAspect="1"/>
        </xdr:cNvPicPr>
      </xdr:nvPicPr>
      <xdr:blipFill>
        <a:blip xmlns:r="http://schemas.openxmlformats.org/officeDocument/2006/relationships" r:embed="rId4"/>
        <a:stretch>
          <a:fillRect/>
        </a:stretch>
      </xdr:blipFill>
      <xdr:spPr>
        <a:xfrm>
          <a:off x="0" y="19842480"/>
          <a:ext cx="9601200" cy="6461760"/>
        </a:xfrm>
        <a:prstGeom prst="rect">
          <a:avLst/>
        </a:prstGeom>
      </xdr:spPr>
    </xdr:pic>
    <xdr:clientData/>
  </xdr:twoCellAnchor>
  <xdr:twoCellAnchor editAs="oneCell">
    <xdr:from>
      <xdr:col>0</xdr:col>
      <xdr:colOff>0</xdr:colOff>
      <xdr:row>144</xdr:row>
      <xdr:rowOff>60960</xdr:rowOff>
    </xdr:from>
    <xdr:to>
      <xdr:col>15</xdr:col>
      <xdr:colOff>594360</xdr:colOff>
      <xdr:row>179</xdr:row>
      <xdr:rowOff>175260</xdr:rowOff>
    </xdr:to>
    <xdr:pic>
      <xdr:nvPicPr>
        <xdr:cNvPr id="10" name="図 9">
          <a:extLst>
            <a:ext uri="{FF2B5EF4-FFF2-40B4-BE49-F238E27FC236}">
              <a16:creationId xmlns:a16="http://schemas.microsoft.com/office/drawing/2014/main" id="{ACDB3401-630D-4BBB-BE51-AE43E02152FF}"/>
            </a:ext>
          </a:extLst>
        </xdr:cNvPr>
        <xdr:cNvPicPr>
          <a:picLocks noChangeAspect="1"/>
        </xdr:cNvPicPr>
      </xdr:nvPicPr>
      <xdr:blipFill>
        <a:blip xmlns:r="http://schemas.openxmlformats.org/officeDocument/2006/relationships" r:embed="rId5"/>
        <a:stretch>
          <a:fillRect/>
        </a:stretch>
      </xdr:blipFill>
      <xdr:spPr>
        <a:xfrm>
          <a:off x="0" y="26395680"/>
          <a:ext cx="9585960" cy="6515100"/>
        </a:xfrm>
        <a:prstGeom prst="rect">
          <a:avLst/>
        </a:prstGeom>
      </xdr:spPr>
    </xdr:pic>
    <xdr:clientData/>
  </xdr:twoCellAnchor>
  <xdr:twoCellAnchor editAs="oneCell">
    <xdr:from>
      <xdr:col>0</xdr:col>
      <xdr:colOff>0</xdr:colOff>
      <xdr:row>180</xdr:row>
      <xdr:rowOff>76200</xdr:rowOff>
    </xdr:from>
    <xdr:to>
      <xdr:col>15</xdr:col>
      <xdr:colOff>579120</xdr:colOff>
      <xdr:row>215</xdr:row>
      <xdr:rowOff>152400</xdr:rowOff>
    </xdr:to>
    <xdr:pic>
      <xdr:nvPicPr>
        <xdr:cNvPr id="12" name="図 11">
          <a:extLst>
            <a:ext uri="{FF2B5EF4-FFF2-40B4-BE49-F238E27FC236}">
              <a16:creationId xmlns:a16="http://schemas.microsoft.com/office/drawing/2014/main" id="{90750F98-B121-4213-BFAB-7A4A13667629}"/>
            </a:ext>
          </a:extLst>
        </xdr:cNvPr>
        <xdr:cNvPicPr>
          <a:picLocks noChangeAspect="1"/>
        </xdr:cNvPicPr>
      </xdr:nvPicPr>
      <xdr:blipFill>
        <a:blip xmlns:r="http://schemas.openxmlformats.org/officeDocument/2006/relationships" r:embed="rId6"/>
        <a:stretch>
          <a:fillRect/>
        </a:stretch>
      </xdr:blipFill>
      <xdr:spPr>
        <a:xfrm>
          <a:off x="0" y="32994600"/>
          <a:ext cx="9570720" cy="6477000"/>
        </a:xfrm>
        <a:prstGeom prst="rect">
          <a:avLst/>
        </a:prstGeom>
      </xdr:spPr>
    </xdr:pic>
    <xdr:clientData/>
  </xdr:twoCellAnchor>
  <xdr:twoCellAnchor editAs="oneCell">
    <xdr:from>
      <xdr:col>0</xdr:col>
      <xdr:colOff>0</xdr:colOff>
      <xdr:row>217</xdr:row>
      <xdr:rowOff>0</xdr:rowOff>
    </xdr:from>
    <xdr:to>
      <xdr:col>15</xdr:col>
      <xdr:colOff>556260</xdr:colOff>
      <xdr:row>251</xdr:row>
      <xdr:rowOff>160020</xdr:rowOff>
    </xdr:to>
    <xdr:pic>
      <xdr:nvPicPr>
        <xdr:cNvPr id="14" name="図 13">
          <a:extLst>
            <a:ext uri="{FF2B5EF4-FFF2-40B4-BE49-F238E27FC236}">
              <a16:creationId xmlns:a16="http://schemas.microsoft.com/office/drawing/2014/main" id="{823EF7C5-8359-4C45-889C-D6FC1E6891E3}"/>
            </a:ext>
          </a:extLst>
        </xdr:cNvPr>
        <xdr:cNvPicPr>
          <a:picLocks noChangeAspect="1"/>
        </xdr:cNvPicPr>
      </xdr:nvPicPr>
      <xdr:blipFill>
        <a:blip xmlns:r="http://schemas.openxmlformats.org/officeDocument/2006/relationships" r:embed="rId7"/>
        <a:stretch>
          <a:fillRect/>
        </a:stretch>
      </xdr:blipFill>
      <xdr:spPr>
        <a:xfrm>
          <a:off x="0" y="39684960"/>
          <a:ext cx="9547860" cy="6377940"/>
        </a:xfrm>
        <a:prstGeom prst="rect">
          <a:avLst/>
        </a:prstGeom>
      </xdr:spPr>
    </xdr:pic>
    <xdr:clientData/>
  </xdr:twoCellAnchor>
  <xdr:twoCellAnchor editAs="oneCell">
    <xdr:from>
      <xdr:col>0</xdr:col>
      <xdr:colOff>0</xdr:colOff>
      <xdr:row>252</xdr:row>
      <xdr:rowOff>76200</xdr:rowOff>
    </xdr:from>
    <xdr:to>
      <xdr:col>15</xdr:col>
      <xdr:colOff>541020</xdr:colOff>
      <xdr:row>287</xdr:row>
      <xdr:rowOff>152400</xdr:rowOff>
    </xdr:to>
    <xdr:pic>
      <xdr:nvPicPr>
        <xdr:cNvPr id="15" name="図 14">
          <a:extLst>
            <a:ext uri="{FF2B5EF4-FFF2-40B4-BE49-F238E27FC236}">
              <a16:creationId xmlns:a16="http://schemas.microsoft.com/office/drawing/2014/main" id="{59041EDB-4205-4338-922D-FA8651198647}"/>
            </a:ext>
          </a:extLst>
        </xdr:cNvPr>
        <xdr:cNvPicPr>
          <a:picLocks noChangeAspect="1"/>
        </xdr:cNvPicPr>
      </xdr:nvPicPr>
      <xdr:blipFill>
        <a:blip xmlns:r="http://schemas.openxmlformats.org/officeDocument/2006/relationships" r:embed="rId8"/>
        <a:stretch>
          <a:fillRect/>
        </a:stretch>
      </xdr:blipFill>
      <xdr:spPr>
        <a:xfrm>
          <a:off x="0" y="46161960"/>
          <a:ext cx="9532620" cy="6477000"/>
        </a:xfrm>
        <a:prstGeom prst="rect">
          <a:avLst/>
        </a:prstGeom>
      </xdr:spPr>
    </xdr:pic>
    <xdr:clientData/>
  </xdr:twoCellAnchor>
  <xdr:twoCellAnchor editAs="oneCell">
    <xdr:from>
      <xdr:col>0</xdr:col>
      <xdr:colOff>0</xdr:colOff>
      <xdr:row>288</xdr:row>
      <xdr:rowOff>45720</xdr:rowOff>
    </xdr:from>
    <xdr:to>
      <xdr:col>15</xdr:col>
      <xdr:colOff>563880</xdr:colOff>
      <xdr:row>323</xdr:row>
      <xdr:rowOff>160020</xdr:rowOff>
    </xdr:to>
    <xdr:pic>
      <xdr:nvPicPr>
        <xdr:cNvPr id="16" name="図 15">
          <a:extLst>
            <a:ext uri="{FF2B5EF4-FFF2-40B4-BE49-F238E27FC236}">
              <a16:creationId xmlns:a16="http://schemas.microsoft.com/office/drawing/2014/main" id="{F784F3DE-0BD3-49D9-8D13-B12C8978340E}"/>
            </a:ext>
          </a:extLst>
        </xdr:cNvPr>
        <xdr:cNvPicPr>
          <a:picLocks noChangeAspect="1"/>
        </xdr:cNvPicPr>
      </xdr:nvPicPr>
      <xdr:blipFill>
        <a:blip xmlns:r="http://schemas.openxmlformats.org/officeDocument/2006/relationships" r:embed="rId9"/>
        <a:stretch>
          <a:fillRect/>
        </a:stretch>
      </xdr:blipFill>
      <xdr:spPr>
        <a:xfrm>
          <a:off x="0" y="52715160"/>
          <a:ext cx="9555480" cy="6515100"/>
        </a:xfrm>
        <a:prstGeom prst="rect">
          <a:avLst/>
        </a:prstGeom>
      </xdr:spPr>
    </xdr:pic>
    <xdr:clientData/>
  </xdr:twoCellAnchor>
  <xdr:twoCellAnchor editAs="oneCell">
    <xdr:from>
      <xdr:col>0</xdr:col>
      <xdr:colOff>0</xdr:colOff>
      <xdr:row>324</xdr:row>
      <xdr:rowOff>68580</xdr:rowOff>
    </xdr:from>
    <xdr:to>
      <xdr:col>15</xdr:col>
      <xdr:colOff>563880</xdr:colOff>
      <xdr:row>359</xdr:row>
      <xdr:rowOff>167640</xdr:rowOff>
    </xdr:to>
    <xdr:pic>
      <xdr:nvPicPr>
        <xdr:cNvPr id="18" name="図 17">
          <a:extLst>
            <a:ext uri="{FF2B5EF4-FFF2-40B4-BE49-F238E27FC236}">
              <a16:creationId xmlns:a16="http://schemas.microsoft.com/office/drawing/2014/main" id="{2D115CE0-5A10-4577-A7B0-7E193E5A171A}"/>
            </a:ext>
          </a:extLst>
        </xdr:cNvPr>
        <xdr:cNvPicPr>
          <a:picLocks noChangeAspect="1"/>
        </xdr:cNvPicPr>
      </xdr:nvPicPr>
      <xdr:blipFill>
        <a:blip xmlns:r="http://schemas.openxmlformats.org/officeDocument/2006/relationships" r:embed="rId10"/>
        <a:stretch>
          <a:fillRect/>
        </a:stretch>
      </xdr:blipFill>
      <xdr:spPr>
        <a:xfrm>
          <a:off x="0" y="59321700"/>
          <a:ext cx="9555480" cy="6499860"/>
        </a:xfrm>
        <a:prstGeom prst="rect">
          <a:avLst/>
        </a:prstGeom>
      </xdr:spPr>
    </xdr:pic>
    <xdr:clientData/>
  </xdr:twoCellAnchor>
  <xdr:twoCellAnchor editAs="oneCell">
    <xdr:from>
      <xdr:col>0</xdr:col>
      <xdr:colOff>0</xdr:colOff>
      <xdr:row>360</xdr:row>
      <xdr:rowOff>53340</xdr:rowOff>
    </xdr:from>
    <xdr:to>
      <xdr:col>15</xdr:col>
      <xdr:colOff>601980</xdr:colOff>
      <xdr:row>395</xdr:row>
      <xdr:rowOff>121920</xdr:rowOff>
    </xdr:to>
    <xdr:pic>
      <xdr:nvPicPr>
        <xdr:cNvPr id="20" name="図 19">
          <a:extLst>
            <a:ext uri="{FF2B5EF4-FFF2-40B4-BE49-F238E27FC236}">
              <a16:creationId xmlns:a16="http://schemas.microsoft.com/office/drawing/2014/main" id="{2B5C77DA-75CC-4DA8-9531-3999A12D704E}"/>
            </a:ext>
          </a:extLst>
        </xdr:cNvPr>
        <xdr:cNvPicPr>
          <a:picLocks noChangeAspect="1"/>
        </xdr:cNvPicPr>
      </xdr:nvPicPr>
      <xdr:blipFill>
        <a:blip xmlns:r="http://schemas.openxmlformats.org/officeDocument/2006/relationships" r:embed="rId11"/>
        <a:stretch>
          <a:fillRect/>
        </a:stretch>
      </xdr:blipFill>
      <xdr:spPr>
        <a:xfrm>
          <a:off x="0" y="65890140"/>
          <a:ext cx="9593580" cy="6469380"/>
        </a:xfrm>
        <a:prstGeom prst="rect">
          <a:avLst/>
        </a:prstGeom>
      </xdr:spPr>
    </xdr:pic>
    <xdr:clientData/>
  </xdr:twoCellAnchor>
  <xdr:twoCellAnchor editAs="oneCell">
    <xdr:from>
      <xdr:col>0</xdr:col>
      <xdr:colOff>0</xdr:colOff>
      <xdr:row>396</xdr:row>
      <xdr:rowOff>60960</xdr:rowOff>
    </xdr:from>
    <xdr:to>
      <xdr:col>15</xdr:col>
      <xdr:colOff>579120</xdr:colOff>
      <xdr:row>431</xdr:row>
      <xdr:rowOff>144780</xdr:rowOff>
    </xdr:to>
    <xdr:pic>
      <xdr:nvPicPr>
        <xdr:cNvPr id="22" name="図 21">
          <a:extLst>
            <a:ext uri="{FF2B5EF4-FFF2-40B4-BE49-F238E27FC236}">
              <a16:creationId xmlns:a16="http://schemas.microsoft.com/office/drawing/2014/main" id="{6CA36BD9-A607-44C3-A68B-194D520BD7CF}"/>
            </a:ext>
          </a:extLst>
        </xdr:cNvPr>
        <xdr:cNvPicPr>
          <a:picLocks noChangeAspect="1"/>
        </xdr:cNvPicPr>
      </xdr:nvPicPr>
      <xdr:blipFill>
        <a:blip xmlns:r="http://schemas.openxmlformats.org/officeDocument/2006/relationships" r:embed="rId8"/>
        <a:stretch>
          <a:fillRect/>
        </a:stretch>
      </xdr:blipFill>
      <xdr:spPr>
        <a:xfrm>
          <a:off x="0" y="72481440"/>
          <a:ext cx="9570720" cy="6484620"/>
        </a:xfrm>
        <a:prstGeom prst="rect">
          <a:avLst/>
        </a:prstGeom>
      </xdr:spPr>
    </xdr:pic>
    <xdr:clientData/>
  </xdr:twoCellAnchor>
  <xdr:twoCellAnchor editAs="oneCell">
    <xdr:from>
      <xdr:col>0</xdr:col>
      <xdr:colOff>0</xdr:colOff>
      <xdr:row>433</xdr:row>
      <xdr:rowOff>0</xdr:rowOff>
    </xdr:from>
    <xdr:to>
      <xdr:col>15</xdr:col>
      <xdr:colOff>571500</xdr:colOff>
      <xdr:row>467</xdr:row>
      <xdr:rowOff>152400</xdr:rowOff>
    </xdr:to>
    <xdr:pic>
      <xdr:nvPicPr>
        <xdr:cNvPr id="23" name="図 22">
          <a:extLst>
            <a:ext uri="{FF2B5EF4-FFF2-40B4-BE49-F238E27FC236}">
              <a16:creationId xmlns:a16="http://schemas.microsoft.com/office/drawing/2014/main" id="{D2B6A1FD-FFDD-4366-87DD-66F42615FBAA}"/>
            </a:ext>
          </a:extLst>
        </xdr:cNvPr>
        <xdr:cNvPicPr>
          <a:picLocks noChangeAspect="1"/>
        </xdr:cNvPicPr>
      </xdr:nvPicPr>
      <xdr:blipFill>
        <a:blip xmlns:r="http://schemas.openxmlformats.org/officeDocument/2006/relationships" r:embed="rId9"/>
        <a:stretch>
          <a:fillRect/>
        </a:stretch>
      </xdr:blipFill>
      <xdr:spPr>
        <a:xfrm>
          <a:off x="0" y="79187040"/>
          <a:ext cx="9563100" cy="6370320"/>
        </a:xfrm>
        <a:prstGeom prst="rect">
          <a:avLst/>
        </a:prstGeom>
      </xdr:spPr>
    </xdr:pic>
    <xdr:clientData/>
  </xdr:twoCellAnchor>
  <xdr:twoCellAnchor editAs="oneCell">
    <xdr:from>
      <xdr:col>0</xdr:col>
      <xdr:colOff>0</xdr:colOff>
      <xdr:row>468</xdr:row>
      <xdr:rowOff>68580</xdr:rowOff>
    </xdr:from>
    <xdr:to>
      <xdr:col>15</xdr:col>
      <xdr:colOff>586740</xdr:colOff>
      <xdr:row>503</xdr:row>
      <xdr:rowOff>144780</xdr:rowOff>
    </xdr:to>
    <xdr:pic>
      <xdr:nvPicPr>
        <xdr:cNvPr id="24" name="図 23">
          <a:extLst>
            <a:ext uri="{FF2B5EF4-FFF2-40B4-BE49-F238E27FC236}">
              <a16:creationId xmlns:a16="http://schemas.microsoft.com/office/drawing/2014/main" id="{4A24E04D-A3A0-4A78-8B2B-69912C37254F}"/>
            </a:ext>
          </a:extLst>
        </xdr:cNvPr>
        <xdr:cNvPicPr>
          <a:picLocks noChangeAspect="1"/>
        </xdr:cNvPicPr>
      </xdr:nvPicPr>
      <xdr:blipFill>
        <a:blip xmlns:r="http://schemas.openxmlformats.org/officeDocument/2006/relationships" r:embed="rId12"/>
        <a:stretch>
          <a:fillRect/>
        </a:stretch>
      </xdr:blipFill>
      <xdr:spPr>
        <a:xfrm>
          <a:off x="0" y="85656420"/>
          <a:ext cx="9578340" cy="6477000"/>
        </a:xfrm>
        <a:prstGeom prst="rect">
          <a:avLst/>
        </a:prstGeom>
      </xdr:spPr>
    </xdr:pic>
    <xdr:clientData/>
  </xdr:twoCellAnchor>
  <xdr:twoCellAnchor editAs="oneCell">
    <xdr:from>
      <xdr:col>0</xdr:col>
      <xdr:colOff>0</xdr:colOff>
      <xdr:row>504</xdr:row>
      <xdr:rowOff>60960</xdr:rowOff>
    </xdr:from>
    <xdr:to>
      <xdr:col>15</xdr:col>
      <xdr:colOff>579120</xdr:colOff>
      <xdr:row>539</xdr:row>
      <xdr:rowOff>152400</xdr:rowOff>
    </xdr:to>
    <xdr:pic>
      <xdr:nvPicPr>
        <xdr:cNvPr id="26" name="図 25">
          <a:extLst>
            <a:ext uri="{FF2B5EF4-FFF2-40B4-BE49-F238E27FC236}">
              <a16:creationId xmlns:a16="http://schemas.microsoft.com/office/drawing/2014/main" id="{DAF7DBA3-2D5F-4608-9B3C-863BD3267947}"/>
            </a:ext>
          </a:extLst>
        </xdr:cNvPr>
        <xdr:cNvPicPr>
          <a:picLocks noChangeAspect="1"/>
        </xdr:cNvPicPr>
      </xdr:nvPicPr>
      <xdr:blipFill>
        <a:blip xmlns:r="http://schemas.openxmlformats.org/officeDocument/2006/relationships" r:embed="rId13"/>
        <a:stretch>
          <a:fillRect/>
        </a:stretch>
      </xdr:blipFill>
      <xdr:spPr>
        <a:xfrm>
          <a:off x="0" y="92232480"/>
          <a:ext cx="9570720" cy="6492240"/>
        </a:xfrm>
        <a:prstGeom prst="rect">
          <a:avLst/>
        </a:prstGeom>
      </xdr:spPr>
    </xdr:pic>
    <xdr:clientData/>
  </xdr:twoCellAnchor>
  <xdr:twoCellAnchor editAs="oneCell">
    <xdr:from>
      <xdr:col>0</xdr:col>
      <xdr:colOff>0</xdr:colOff>
      <xdr:row>540</xdr:row>
      <xdr:rowOff>60960</xdr:rowOff>
    </xdr:from>
    <xdr:to>
      <xdr:col>15</xdr:col>
      <xdr:colOff>579120</xdr:colOff>
      <xdr:row>575</xdr:row>
      <xdr:rowOff>152400</xdr:rowOff>
    </xdr:to>
    <xdr:pic>
      <xdr:nvPicPr>
        <xdr:cNvPr id="27" name="図 26">
          <a:extLst>
            <a:ext uri="{FF2B5EF4-FFF2-40B4-BE49-F238E27FC236}">
              <a16:creationId xmlns:a16="http://schemas.microsoft.com/office/drawing/2014/main" id="{F58A3C55-19BD-4069-92E1-634425DE8CDC}"/>
            </a:ext>
          </a:extLst>
        </xdr:cNvPr>
        <xdr:cNvPicPr>
          <a:picLocks noChangeAspect="1"/>
        </xdr:cNvPicPr>
      </xdr:nvPicPr>
      <xdr:blipFill>
        <a:blip xmlns:r="http://schemas.openxmlformats.org/officeDocument/2006/relationships" r:embed="rId13"/>
        <a:stretch>
          <a:fillRect/>
        </a:stretch>
      </xdr:blipFill>
      <xdr:spPr>
        <a:xfrm>
          <a:off x="0" y="98816160"/>
          <a:ext cx="9570720" cy="6492240"/>
        </a:xfrm>
        <a:prstGeom prst="rect">
          <a:avLst/>
        </a:prstGeom>
      </xdr:spPr>
    </xdr:pic>
    <xdr:clientData/>
  </xdr:twoCellAnchor>
  <xdr:twoCellAnchor editAs="oneCell">
    <xdr:from>
      <xdr:col>0</xdr:col>
      <xdr:colOff>0</xdr:colOff>
      <xdr:row>576</xdr:row>
      <xdr:rowOff>60960</xdr:rowOff>
    </xdr:from>
    <xdr:to>
      <xdr:col>15</xdr:col>
      <xdr:colOff>571500</xdr:colOff>
      <xdr:row>611</xdr:row>
      <xdr:rowOff>160020</xdr:rowOff>
    </xdr:to>
    <xdr:pic>
      <xdr:nvPicPr>
        <xdr:cNvPr id="28" name="図 27">
          <a:extLst>
            <a:ext uri="{FF2B5EF4-FFF2-40B4-BE49-F238E27FC236}">
              <a16:creationId xmlns:a16="http://schemas.microsoft.com/office/drawing/2014/main" id="{3216264E-3631-4C7E-B434-DF66D637280F}"/>
            </a:ext>
          </a:extLst>
        </xdr:cNvPr>
        <xdr:cNvPicPr>
          <a:picLocks noChangeAspect="1"/>
        </xdr:cNvPicPr>
      </xdr:nvPicPr>
      <xdr:blipFill>
        <a:blip xmlns:r="http://schemas.openxmlformats.org/officeDocument/2006/relationships" r:embed="rId14"/>
        <a:stretch>
          <a:fillRect/>
        </a:stretch>
      </xdr:blipFill>
      <xdr:spPr>
        <a:xfrm>
          <a:off x="0" y="105399840"/>
          <a:ext cx="9563100" cy="6499860"/>
        </a:xfrm>
        <a:prstGeom prst="rect">
          <a:avLst/>
        </a:prstGeom>
      </xdr:spPr>
    </xdr:pic>
    <xdr:clientData/>
  </xdr:twoCellAnchor>
  <xdr:twoCellAnchor editAs="oneCell">
    <xdr:from>
      <xdr:col>0</xdr:col>
      <xdr:colOff>0</xdr:colOff>
      <xdr:row>612</xdr:row>
      <xdr:rowOff>68580</xdr:rowOff>
    </xdr:from>
    <xdr:to>
      <xdr:col>15</xdr:col>
      <xdr:colOff>586740</xdr:colOff>
      <xdr:row>647</xdr:row>
      <xdr:rowOff>144780</xdr:rowOff>
    </xdr:to>
    <xdr:pic>
      <xdr:nvPicPr>
        <xdr:cNvPr id="30" name="図 29">
          <a:extLst>
            <a:ext uri="{FF2B5EF4-FFF2-40B4-BE49-F238E27FC236}">
              <a16:creationId xmlns:a16="http://schemas.microsoft.com/office/drawing/2014/main" id="{42BC95DE-BCC4-40D4-8A71-D70F31B23407}"/>
            </a:ext>
          </a:extLst>
        </xdr:cNvPr>
        <xdr:cNvPicPr>
          <a:picLocks noChangeAspect="1"/>
        </xdr:cNvPicPr>
      </xdr:nvPicPr>
      <xdr:blipFill>
        <a:blip xmlns:r="http://schemas.openxmlformats.org/officeDocument/2006/relationships" r:embed="rId15"/>
        <a:stretch>
          <a:fillRect/>
        </a:stretch>
      </xdr:blipFill>
      <xdr:spPr>
        <a:xfrm>
          <a:off x="0" y="111991140"/>
          <a:ext cx="9578340" cy="6477000"/>
        </a:xfrm>
        <a:prstGeom prst="rect">
          <a:avLst/>
        </a:prstGeom>
      </xdr:spPr>
    </xdr:pic>
    <xdr:clientData/>
  </xdr:twoCellAnchor>
  <xdr:twoCellAnchor editAs="oneCell">
    <xdr:from>
      <xdr:col>0</xdr:col>
      <xdr:colOff>0</xdr:colOff>
      <xdr:row>648</xdr:row>
      <xdr:rowOff>68580</xdr:rowOff>
    </xdr:from>
    <xdr:to>
      <xdr:col>15</xdr:col>
      <xdr:colOff>556260</xdr:colOff>
      <xdr:row>683</xdr:row>
      <xdr:rowOff>144780</xdr:rowOff>
    </xdr:to>
    <xdr:pic>
      <xdr:nvPicPr>
        <xdr:cNvPr id="32" name="図 31">
          <a:extLst>
            <a:ext uri="{FF2B5EF4-FFF2-40B4-BE49-F238E27FC236}">
              <a16:creationId xmlns:a16="http://schemas.microsoft.com/office/drawing/2014/main" id="{B3CB8C85-2764-4333-A8D1-59471A81A9F1}"/>
            </a:ext>
          </a:extLst>
        </xdr:cNvPr>
        <xdr:cNvPicPr>
          <a:picLocks noChangeAspect="1"/>
        </xdr:cNvPicPr>
      </xdr:nvPicPr>
      <xdr:blipFill>
        <a:blip xmlns:r="http://schemas.openxmlformats.org/officeDocument/2006/relationships" r:embed="rId16"/>
        <a:stretch>
          <a:fillRect/>
        </a:stretch>
      </xdr:blipFill>
      <xdr:spPr>
        <a:xfrm>
          <a:off x="0" y="118574820"/>
          <a:ext cx="9547860" cy="6477000"/>
        </a:xfrm>
        <a:prstGeom prst="rect">
          <a:avLst/>
        </a:prstGeom>
      </xdr:spPr>
    </xdr:pic>
    <xdr:clientData/>
  </xdr:twoCellAnchor>
  <xdr:twoCellAnchor editAs="oneCell">
    <xdr:from>
      <xdr:col>0</xdr:col>
      <xdr:colOff>0</xdr:colOff>
      <xdr:row>684</xdr:row>
      <xdr:rowOff>45720</xdr:rowOff>
    </xdr:from>
    <xdr:to>
      <xdr:col>15</xdr:col>
      <xdr:colOff>594360</xdr:colOff>
      <xdr:row>719</xdr:row>
      <xdr:rowOff>144780</xdr:rowOff>
    </xdr:to>
    <xdr:pic>
      <xdr:nvPicPr>
        <xdr:cNvPr id="34" name="図 33">
          <a:extLst>
            <a:ext uri="{FF2B5EF4-FFF2-40B4-BE49-F238E27FC236}">
              <a16:creationId xmlns:a16="http://schemas.microsoft.com/office/drawing/2014/main" id="{BF314B68-8918-4896-B919-BE098B5608AA}"/>
            </a:ext>
          </a:extLst>
        </xdr:cNvPr>
        <xdr:cNvPicPr>
          <a:picLocks noChangeAspect="1"/>
        </xdr:cNvPicPr>
      </xdr:nvPicPr>
      <xdr:blipFill>
        <a:blip xmlns:r="http://schemas.openxmlformats.org/officeDocument/2006/relationships" r:embed="rId17"/>
        <a:stretch>
          <a:fillRect/>
        </a:stretch>
      </xdr:blipFill>
      <xdr:spPr>
        <a:xfrm>
          <a:off x="0" y="125135640"/>
          <a:ext cx="9585960" cy="6499860"/>
        </a:xfrm>
        <a:prstGeom prst="rect">
          <a:avLst/>
        </a:prstGeom>
      </xdr:spPr>
    </xdr:pic>
    <xdr:clientData/>
  </xdr:twoCellAnchor>
  <xdr:twoCellAnchor editAs="oneCell">
    <xdr:from>
      <xdr:col>0</xdr:col>
      <xdr:colOff>0</xdr:colOff>
      <xdr:row>720</xdr:row>
      <xdr:rowOff>53340</xdr:rowOff>
    </xdr:from>
    <xdr:to>
      <xdr:col>15</xdr:col>
      <xdr:colOff>594360</xdr:colOff>
      <xdr:row>755</xdr:row>
      <xdr:rowOff>144780</xdr:rowOff>
    </xdr:to>
    <xdr:pic>
      <xdr:nvPicPr>
        <xdr:cNvPr id="36" name="図 35">
          <a:extLst>
            <a:ext uri="{FF2B5EF4-FFF2-40B4-BE49-F238E27FC236}">
              <a16:creationId xmlns:a16="http://schemas.microsoft.com/office/drawing/2014/main" id="{C9B1E171-2B87-4BBC-A39C-94498AFC4E47}"/>
            </a:ext>
          </a:extLst>
        </xdr:cNvPr>
        <xdr:cNvPicPr>
          <a:picLocks noChangeAspect="1"/>
        </xdr:cNvPicPr>
      </xdr:nvPicPr>
      <xdr:blipFill>
        <a:blip xmlns:r="http://schemas.openxmlformats.org/officeDocument/2006/relationships" r:embed="rId18"/>
        <a:stretch>
          <a:fillRect/>
        </a:stretch>
      </xdr:blipFill>
      <xdr:spPr>
        <a:xfrm>
          <a:off x="0" y="131726940"/>
          <a:ext cx="9585960" cy="64922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49</v>
      </c>
    </row>
    <row r="3" spans="1:2" x14ac:dyDescent="0.2">
      <c r="A3">
        <v>100000</v>
      </c>
    </row>
    <row r="5" spans="1:2" x14ac:dyDescent="0.2">
      <c r="A5" t="s">
        <v>50</v>
      </c>
    </row>
    <row r="6" spans="1:2" x14ac:dyDescent="0.2">
      <c r="A6" t="s">
        <v>57</v>
      </c>
      <c r="B6">
        <v>90</v>
      </c>
    </row>
    <row r="7" spans="1:2" x14ac:dyDescent="0.2">
      <c r="A7" t="s">
        <v>56</v>
      </c>
      <c r="B7">
        <v>90</v>
      </c>
    </row>
    <row r="8" spans="1:2" x14ac:dyDescent="0.2">
      <c r="A8" t="s">
        <v>54</v>
      </c>
      <c r="B8">
        <v>110</v>
      </c>
    </row>
    <row r="9" spans="1:2" x14ac:dyDescent="0.2">
      <c r="A9" t="s">
        <v>52</v>
      </c>
      <c r="B9">
        <v>120</v>
      </c>
    </row>
    <row r="10" spans="1:2" x14ac:dyDescent="0.2">
      <c r="A10" t="s">
        <v>53</v>
      </c>
      <c r="B10">
        <v>150</v>
      </c>
    </row>
    <row r="11" spans="1:2" x14ac:dyDescent="0.2">
      <c r="A11" t="s">
        <v>58</v>
      </c>
      <c r="B11">
        <v>100</v>
      </c>
    </row>
    <row r="12" spans="1:2" x14ac:dyDescent="0.2">
      <c r="A12" t="s">
        <v>55</v>
      </c>
      <c r="B12">
        <v>80</v>
      </c>
    </row>
    <row r="13" spans="1:2" x14ac:dyDescent="0.2">
      <c r="A13" t="s">
        <v>51</v>
      </c>
      <c r="B13">
        <v>120</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8BC1-8CF0-4310-B304-BC328143A34C}">
  <dimension ref="B2:W109"/>
  <sheetViews>
    <sheetView zoomScale="115" zoomScaleNormal="115" workbookViewId="0">
      <pane ySplit="8" topLeftCell="A72" activePane="bottomLeft" state="frozen"/>
      <selection pane="bottomLeft" activeCell="Y80" sqref="Y80"/>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72" t="s">
        <v>5</v>
      </c>
      <c r="C2" s="72"/>
      <c r="D2" s="91" t="s">
        <v>48</v>
      </c>
      <c r="E2" s="91"/>
      <c r="F2" s="72" t="s">
        <v>6</v>
      </c>
      <c r="G2" s="72"/>
      <c r="H2" s="87" t="s">
        <v>67</v>
      </c>
      <c r="I2" s="87"/>
      <c r="J2" s="72" t="s">
        <v>7</v>
      </c>
      <c r="K2" s="72"/>
      <c r="L2" s="92">
        <v>300000</v>
      </c>
      <c r="M2" s="91"/>
      <c r="N2" s="72" t="s">
        <v>8</v>
      </c>
      <c r="O2" s="72"/>
      <c r="P2" s="88">
        <f>SUM(L2,D4)</f>
        <v>608679.97123410553</v>
      </c>
      <c r="Q2" s="87"/>
      <c r="R2" s="1"/>
      <c r="S2" s="1"/>
      <c r="T2" s="1"/>
    </row>
    <row r="3" spans="2:23" ht="57" customHeight="1" x14ac:dyDescent="0.2">
      <c r="B3" s="72" t="s">
        <v>9</v>
      </c>
      <c r="C3" s="72"/>
      <c r="D3" s="89" t="s">
        <v>38</v>
      </c>
      <c r="E3" s="89"/>
      <c r="F3" s="89"/>
      <c r="G3" s="89"/>
      <c r="H3" s="89"/>
      <c r="I3" s="89"/>
      <c r="J3" s="72" t="s">
        <v>10</v>
      </c>
      <c r="K3" s="72"/>
      <c r="L3" s="89" t="s">
        <v>63</v>
      </c>
      <c r="M3" s="90"/>
      <c r="N3" s="90"/>
      <c r="O3" s="90"/>
      <c r="P3" s="90"/>
      <c r="Q3" s="90"/>
      <c r="R3" s="1"/>
      <c r="S3" s="1"/>
    </row>
    <row r="4" spans="2:23" x14ac:dyDescent="0.2">
      <c r="B4" s="72" t="s">
        <v>11</v>
      </c>
      <c r="C4" s="72"/>
      <c r="D4" s="70">
        <f>SUM($R$9:$S$993)</f>
        <v>308679.97123410547</v>
      </c>
      <c r="E4" s="70"/>
      <c r="F4" s="72" t="s">
        <v>12</v>
      </c>
      <c r="G4" s="72"/>
      <c r="H4" s="86">
        <f>SUM($T$9:$U$108)</f>
        <v>331.00000000001023</v>
      </c>
      <c r="I4" s="87"/>
      <c r="J4" s="69" t="s">
        <v>13</v>
      </c>
      <c r="K4" s="69"/>
      <c r="L4" s="88">
        <f>MAX($C$9:$D$990)-C9</f>
        <v>458523.53511745401</v>
      </c>
      <c r="M4" s="88"/>
      <c r="N4" s="69" t="s">
        <v>14</v>
      </c>
      <c r="O4" s="69"/>
      <c r="P4" s="70">
        <f>SUMIF(R9:S990,"&lt;0",R9:S990)</f>
        <v>-657522.54139252624</v>
      </c>
      <c r="Q4" s="70"/>
      <c r="R4" s="1"/>
      <c r="S4" s="1"/>
      <c r="T4" s="1"/>
    </row>
    <row r="5" spans="2:23" x14ac:dyDescent="0.2">
      <c r="B5" s="48" t="s">
        <v>15</v>
      </c>
      <c r="C5" s="51">
        <f>COUNTIF($R$9:$R$990,"&gt;0")</f>
        <v>35</v>
      </c>
      <c r="D5" s="49" t="s">
        <v>16</v>
      </c>
      <c r="E5" s="16">
        <f>COUNTIF($R$9:$R$990,"&lt;0")</f>
        <v>41</v>
      </c>
      <c r="F5" s="49" t="s">
        <v>17</v>
      </c>
      <c r="G5" s="51">
        <f>COUNTIF($R$9:$R$990,"=0")</f>
        <v>0</v>
      </c>
      <c r="H5" s="49" t="s">
        <v>18</v>
      </c>
      <c r="I5" s="3">
        <f>C5/SUM(C5,E5,G5)</f>
        <v>0.46052631578947367</v>
      </c>
      <c r="J5" s="71" t="s">
        <v>19</v>
      </c>
      <c r="K5" s="72"/>
      <c r="L5" s="73">
        <f>MAX(V9:V993)</f>
        <v>3</v>
      </c>
      <c r="M5" s="74"/>
      <c r="N5" s="18" t="s">
        <v>20</v>
      </c>
      <c r="O5" s="9"/>
      <c r="P5" s="73">
        <f>MAX(W9:W993)</f>
        <v>6</v>
      </c>
      <c r="Q5" s="74"/>
      <c r="R5" s="1"/>
      <c r="S5" s="1"/>
      <c r="T5" s="1"/>
    </row>
    <row r="6" spans="2:23" x14ac:dyDescent="0.2">
      <c r="B6" s="11"/>
      <c r="C6" s="14"/>
      <c r="D6" s="15"/>
      <c r="E6" s="12"/>
      <c r="F6" s="11"/>
      <c r="G6" s="12"/>
      <c r="H6" s="11"/>
      <c r="I6" s="17"/>
      <c r="J6" s="11"/>
      <c r="K6" s="11"/>
      <c r="L6" s="12"/>
      <c r="M6" s="12"/>
      <c r="N6" s="13"/>
      <c r="O6" s="13"/>
      <c r="P6" s="10"/>
      <c r="Q6" s="50"/>
      <c r="R6" s="1"/>
      <c r="S6" s="1"/>
      <c r="T6" s="1"/>
    </row>
    <row r="7" spans="2:23" x14ac:dyDescent="0.2">
      <c r="B7" s="75" t="s">
        <v>21</v>
      </c>
      <c r="C7" s="77" t="s">
        <v>22</v>
      </c>
      <c r="D7" s="78"/>
      <c r="E7" s="81" t="s">
        <v>23</v>
      </c>
      <c r="F7" s="82"/>
      <c r="G7" s="82"/>
      <c r="H7" s="82"/>
      <c r="I7" s="65"/>
      <c r="J7" s="83" t="s">
        <v>24</v>
      </c>
      <c r="K7" s="84"/>
      <c r="L7" s="67"/>
      <c r="M7" s="85" t="s">
        <v>25</v>
      </c>
      <c r="N7" s="60" t="s">
        <v>26</v>
      </c>
      <c r="O7" s="61"/>
      <c r="P7" s="61"/>
      <c r="Q7" s="62"/>
      <c r="R7" s="63" t="s">
        <v>27</v>
      </c>
      <c r="S7" s="63"/>
      <c r="T7" s="63"/>
      <c r="U7" s="63"/>
    </row>
    <row r="8" spans="2:23" x14ac:dyDescent="0.2">
      <c r="B8" s="76"/>
      <c r="C8" s="79"/>
      <c r="D8" s="80"/>
      <c r="E8" s="19" t="s">
        <v>28</v>
      </c>
      <c r="F8" s="19" t="s">
        <v>29</v>
      </c>
      <c r="G8" s="19" t="s">
        <v>30</v>
      </c>
      <c r="H8" s="64" t="s">
        <v>31</v>
      </c>
      <c r="I8" s="65"/>
      <c r="J8" s="4" t="s">
        <v>32</v>
      </c>
      <c r="K8" s="66" t="s">
        <v>33</v>
      </c>
      <c r="L8" s="67"/>
      <c r="M8" s="85"/>
      <c r="N8" s="5" t="s">
        <v>28</v>
      </c>
      <c r="O8" s="5" t="s">
        <v>29</v>
      </c>
      <c r="P8" s="68" t="s">
        <v>31</v>
      </c>
      <c r="Q8" s="62"/>
      <c r="R8" s="63" t="s">
        <v>34</v>
      </c>
      <c r="S8" s="63"/>
      <c r="T8" s="63" t="s">
        <v>32</v>
      </c>
      <c r="U8" s="63"/>
    </row>
    <row r="9" spans="2:23" x14ac:dyDescent="0.2">
      <c r="B9" s="47">
        <v>1</v>
      </c>
      <c r="C9" s="54">
        <f>L2</f>
        <v>300000</v>
      </c>
      <c r="D9" s="54"/>
      <c r="E9" s="47">
        <v>2018</v>
      </c>
      <c r="F9" s="8">
        <v>43469</v>
      </c>
      <c r="G9" s="47" t="s">
        <v>4</v>
      </c>
      <c r="H9" s="55">
        <v>1.2029300000000001</v>
      </c>
      <c r="I9" s="55"/>
      <c r="J9" s="47">
        <v>19.7</v>
      </c>
      <c r="K9" s="54">
        <f>IF(J9="","",C9*0.03)</f>
        <v>9000</v>
      </c>
      <c r="L9" s="54"/>
      <c r="M9" s="6">
        <f>IF(J9="","",(K9/J9)/LOOKUP(RIGHT($D$2,3),定数!$A$6:$A$13,定数!$B$6:$B$13))</f>
        <v>3.8071065989847717</v>
      </c>
      <c r="N9" s="47">
        <v>2018</v>
      </c>
      <c r="O9" s="8">
        <v>43479</v>
      </c>
      <c r="P9" s="55">
        <v>1.20096</v>
      </c>
      <c r="Q9" s="55"/>
      <c r="R9" s="58">
        <f>IF(P9="","",T9*M9*LOOKUP(RIGHT($D$2,3),定数!$A$6:$A$13,定数!$B$6:$B$13))</f>
        <v>-9000.0000000001237</v>
      </c>
      <c r="S9" s="58"/>
      <c r="T9" s="59">
        <f>IF(P9="","",IF(G9="買",(P9-H9),(H9-P9))*IF(RIGHT($D$2,3)="JPY",100,10000))</f>
        <v>-19.700000000000273</v>
      </c>
      <c r="U9" s="59"/>
      <c r="V9" s="36">
        <f>IF(T9&lt;&gt;"",IF(T9&gt;0,1+V8,0),"")</f>
        <v>0</v>
      </c>
      <c r="W9">
        <f>IF(T9&lt;&gt;"",IF(T9&lt;0,1+W8,0),"")</f>
        <v>1</v>
      </c>
    </row>
    <row r="10" spans="2:23" x14ac:dyDescent="0.2">
      <c r="B10" s="47">
        <v>2</v>
      </c>
      <c r="C10" s="54">
        <f t="shared" ref="C10:C73" si="0">IF(R9="","",C9+R9)</f>
        <v>290999.99999999988</v>
      </c>
      <c r="D10" s="54"/>
      <c r="E10" s="47">
        <v>2018</v>
      </c>
      <c r="F10" s="8">
        <v>43470</v>
      </c>
      <c r="G10" s="47" t="s">
        <v>3</v>
      </c>
      <c r="H10" s="55">
        <v>1.2042999999999999</v>
      </c>
      <c r="I10" s="55"/>
      <c r="J10" s="47">
        <v>39.1</v>
      </c>
      <c r="K10" s="56">
        <f>IF(J10="","",C10*0.03)</f>
        <v>8729.9999999999964</v>
      </c>
      <c r="L10" s="57"/>
      <c r="M10" s="6">
        <f>IF(J10="","",(K10/J10)/LOOKUP(RIGHT($D$2,3),定数!$A$6:$A$13,定数!$B$6:$B$13))</f>
        <v>1.860613810741687</v>
      </c>
      <c r="N10" s="47">
        <v>2018</v>
      </c>
      <c r="O10" s="8">
        <v>43473</v>
      </c>
      <c r="P10" s="55">
        <v>1.19658</v>
      </c>
      <c r="Q10" s="55"/>
      <c r="R10" s="58">
        <f>IF(P10="","",T10*M10*LOOKUP(RIGHT($D$2,3),定数!$A$6:$A$13,定数!$B$6:$B$13))</f>
        <v>17236.726342710874</v>
      </c>
      <c r="S10" s="58"/>
      <c r="T10" s="59">
        <f>IF(P10="","",IF(G10="買",(P10-H10),(H10-P10))*IF(RIGHT($D$2,3)="JPY",100,10000))</f>
        <v>77.199999999999491</v>
      </c>
      <c r="U10" s="59"/>
      <c r="V10" s="23">
        <f t="shared" ref="V10:V22" si="1">IF(T10&lt;&gt;"",IF(T10&gt;0,1+V9,0),"")</f>
        <v>1</v>
      </c>
      <c r="W10">
        <f t="shared" ref="W10:W73" si="2">IF(T10&lt;&gt;"",IF(T10&lt;0,1+W9,0),"")</f>
        <v>0</v>
      </c>
    </row>
    <row r="11" spans="2:23" x14ac:dyDescent="0.2">
      <c r="B11" s="47">
        <v>3</v>
      </c>
      <c r="C11" s="54">
        <f t="shared" si="0"/>
        <v>308236.72634271078</v>
      </c>
      <c r="D11" s="54"/>
      <c r="E11" s="47">
        <v>2018</v>
      </c>
      <c r="F11" s="8">
        <v>43474</v>
      </c>
      <c r="G11" s="47" t="s">
        <v>3</v>
      </c>
      <c r="H11" s="55">
        <v>1.19502</v>
      </c>
      <c r="I11" s="55"/>
      <c r="J11" s="47">
        <v>14.3</v>
      </c>
      <c r="K11" s="56">
        <f t="shared" ref="K11:K74" si="3">IF(J11="","",C11*0.03)</f>
        <v>9247.1017902813237</v>
      </c>
      <c r="L11" s="57"/>
      <c r="M11" s="6">
        <f>IF(J11="","",(K11/J11)/LOOKUP(RIGHT($D$2,3),定数!$A$6:$A$13,定数!$B$6:$B$13))</f>
        <v>5.3887539570403975</v>
      </c>
      <c r="N11" s="47">
        <v>2018</v>
      </c>
      <c r="O11" s="8">
        <v>43474</v>
      </c>
      <c r="P11" s="55">
        <v>1.1922600000000001</v>
      </c>
      <c r="Q11" s="55"/>
      <c r="R11" s="58">
        <f>IF(P11="","",T11*M11*LOOKUP(RIGHT($D$2,3),定数!$A$6:$A$13,定数!$B$6:$B$13))</f>
        <v>17847.553105716979</v>
      </c>
      <c r="S11" s="58"/>
      <c r="T11" s="59">
        <f>IF(P11="","",IF(G11="買",(P11-H11),(H11-P11))*IF(RIGHT($D$2,3)="JPY",100,10000))</f>
        <v>27.599999999998737</v>
      </c>
      <c r="U11" s="59"/>
      <c r="V11" s="23">
        <f t="shared" si="1"/>
        <v>2</v>
      </c>
      <c r="W11">
        <f t="shared" si="2"/>
        <v>0</v>
      </c>
    </row>
    <row r="12" spans="2:23" x14ac:dyDescent="0.2">
      <c r="B12" s="47">
        <v>4</v>
      </c>
      <c r="C12" s="54">
        <f t="shared" si="0"/>
        <v>326084.27944842778</v>
      </c>
      <c r="D12" s="54"/>
      <c r="E12" s="47">
        <v>2018</v>
      </c>
      <c r="F12" s="8">
        <v>43482</v>
      </c>
      <c r="G12" s="47" t="s">
        <v>3</v>
      </c>
      <c r="H12" s="55">
        <v>1.2230700000000001</v>
      </c>
      <c r="I12" s="55"/>
      <c r="J12" s="47">
        <v>18.2</v>
      </c>
      <c r="K12" s="56">
        <f t="shared" si="3"/>
        <v>9782.5283834528327</v>
      </c>
      <c r="L12" s="57"/>
      <c r="M12" s="6">
        <f>IF(J12="","",(K12/J12)/LOOKUP(RIGHT($D$2,3),定数!$A$6:$A$13,定数!$B$6:$B$13))</f>
        <v>4.4791796627531282</v>
      </c>
      <c r="N12" s="47">
        <v>2018</v>
      </c>
      <c r="O12" s="8">
        <v>43482</v>
      </c>
      <c r="P12" s="55">
        <v>1.21953</v>
      </c>
      <c r="Q12" s="55"/>
      <c r="R12" s="58">
        <f>IF(P12="","",T12*M12*LOOKUP(RIGHT($D$2,3),定数!$A$6:$A$13,定数!$B$6:$B$13))</f>
        <v>19027.555207375819</v>
      </c>
      <c r="S12" s="58"/>
      <c r="T12" s="59">
        <f t="shared" ref="T12:T75" si="4">IF(P12="","",IF(G12="買",(P12-H12),(H12-P12))*IF(RIGHT($D$2,3)="JPY",100,10000))</f>
        <v>35.400000000000986</v>
      </c>
      <c r="U12" s="59"/>
      <c r="V12" s="23">
        <f t="shared" si="1"/>
        <v>3</v>
      </c>
      <c r="W12">
        <f t="shared" si="2"/>
        <v>0</v>
      </c>
    </row>
    <row r="13" spans="2:23" x14ac:dyDescent="0.2">
      <c r="B13" s="47">
        <v>5</v>
      </c>
      <c r="C13" s="54">
        <f t="shared" si="0"/>
        <v>345111.83465580363</v>
      </c>
      <c r="D13" s="54"/>
      <c r="E13" s="47">
        <v>2018</v>
      </c>
      <c r="F13" s="8">
        <v>43496</v>
      </c>
      <c r="G13" s="47" t="s">
        <v>4</v>
      </c>
      <c r="H13" s="55">
        <v>1.2466200000000001</v>
      </c>
      <c r="I13" s="55"/>
      <c r="J13" s="47">
        <v>21.4</v>
      </c>
      <c r="K13" s="56">
        <f t="shared" si="3"/>
        <v>10353.355039674108</v>
      </c>
      <c r="L13" s="57"/>
      <c r="M13" s="6">
        <f>IF(J13="","",(K13/J13)/LOOKUP(RIGHT($D$2,3),定数!$A$6:$A$13,定数!$B$6:$B$13))</f>
        <v>4.0316803113995752</v>
      </c>
      <c r="N13" s="47">
        <v>2018</v>
      </c>
      <c r="O13" s="8">
        <v>43497</v>
      </c>
      <c r="P13" s="55">
        <v>1.24448</v>
      </c>
      <c r="Q13" s="55"/>
      <c r="R13" s="58">
        <f>IF(P13="","",T13*M13*LOOKUP(RIGHT($D$2,3),定数!$A$6:$A$13,定数!$B$6:$B$13))</f>
        <v>-10353.355039674258</v>
      </c>
      <c r="S13" s="58"/>
      <c r="T13" s="59">
        <f t="shared" si="4"/>
        <v>-21.400000000000308</v>
      </c>
      <c r="U13" s="59"/>
      <c r="V13" s="23">
        <f t="shared" si="1"/>
        <v>0</v>
      </c>
      <c r="W13">
        <f t="shared" si="2"/>
        <v>1</v>
      </c>
    </row>
    <row r="14" spans="2:23" x14ac:dyDescent="0.2">
      <c r="B14" s="47">
        <v>6</v>
      </c>
      <c r="C14" s="54">
        <f t="shared" si="0"/>
        <v>334758.47961612936</v>
      </c>
      <c r="D14" s="54"/>
      <c r="E14" s="47">
        <v>2018</v>
      </c>
      <c r="F14" s="8">
        <v>43498</v>
      </c>
      <c r="G14" s="47" t="s">
        <v>4</v>
      </c>
      <c r="H14" s="55">
        <v>1.25125</v>
      </c>
      <c r="I14" s="55"/>
      <c r="J14" s="47">
        <v>15.7</v>
      </c>
      <c r="K14" s="56">
        <f t="shared" si="3"/>
        <v>10042.75438848388</v>
      </c>
      <c r="L14" s="57"/>
      <c r="M14" s="6">
        <f>IF(J14="","",(K14/J14)/LOOKUP(RIGHT($D$2,3),定数!$A$6:$A$13,定数!$B$6:$B$13))</f>
        <v>5.3305490384733965</v>
      </c>
      <c r="N14" s="47">
        <v>2018</v>
      </c>
      <c r="O14" s="8">
        <v>43498</v>
      </c>
      <c r="P14" s="55">
        <v>1.2496799999999999</v>
      </c>
      <c r="Q14" s="55"/>
      <c r="R14" s="58">
        <f>IF(P14="","",T14*M14*LOOKUP(RIGHT($D$2,3),定数!$A$6:$A$13,定数!$B$6:$B$13))</f>
        <v>-10042.754388484334</v>
      </c>
      <c r="S14" s="58"/>
      <c r="T14" s="59">
        <f t="shared" si="4"/>
        <v>-15.700000000000713</v>
      </c>
      <c r="U14" s="59"/>
      <c r="V14" s="23">
        <f t="shared" si="1"/>
        <v>0</v>
      </c>
      <c r="W14">
        <f t="shared" si="2"/>
        <v>2</v>
      </c>
    </row>
    <row r="15" spans="2:23" x14ac:dyDescent="0.2">
      <c r="B15" s="47">
        <v>7</v>
      </c>
      <c r="C15" s="54">
        <f t="shared" si="0"/>
        <v>324715.72522764502</v>
      </c>
      <c r="D15" s="54"/>
      <c r="E15" s="47">
        <v>2018</v>
      </c>
      <c r="F15" s="8">
        <v>43498</v>
      </c>
      <c r="G15" s="47" t="s">
        <v>3</v>
      </c>
      <c r="H15" s="55">
        <v>1.24837</v>
      </c>
      <c r="I15" s="55"/>
      <c r="J15" s="47">
        <v>14.5</v>
      </c>
      <c r="K15" s="56">
        <f t="shared" si="3"/>
        <v>9741.4717568293509</v>
      </c>
      <c r="L15" s="57"/>
      <c r="M15" s="6">
        <f>IF(J15="","",(K15/J15)/LOOKUP(RIGHT($D$2,3),定数!$A$6:$A$13,定数!$B$6:$B$13))</f>
        <v>5.5985469866835347</v>
      </c>
      <c r="N15" s="47">
        <v>2018</v>
      </c>
      <c r="O15" s="8">
        <v>43498</v>
      </c>
      <c r="P15" s="55">
        <v>1.2455700000000001</v>
      </c>
      <c r="Q15" s="55"/>
      <c r="R15" s="58">
        <f>IF(P15="","",T15*M15*LOOKUP(RIGHT($D$2,3),定数!$A$6:$A$13,定数!$B$6:$B$13))</f>
        <v>18811.117875256095</v>
      </c>
      <c r="S15" s="58"/>
      <c r="T15" s="59">
        <f t="shared" si="4"/>
        <v>27.999999999999137</v>
      </c>
      <c r="U15" s="59"/>
      <c r="V15" s="23">
        <f t="shared" si="1"/>
        <v>1</v>
      </c>
      <c r="W15">
        <f t="shared" si="2"/>
        <v>0</v>
      </c>
    </row>
    <row r="16" spans="2:23" x14ac:dyDescent="0.2">
      <c r="B16" s="47">
        <v>8</v>
      </c>
      <c r="C16" s="54">
        <f t="shared" si="0"/>
        <v>343526.84310290113</v>
      </c>
      <c r="D16" s="54"/>
      <c r="E16" s="47">
        <v>2018</v>
      </c>
      <c r="F16" s="8">
        <v>43501</v>
      </c>
      <c r="G16" s="47" t="s">
        <v>4</v>
      </c>
      <c r="H16" s="55">
        <v>1.2464299999999999</v>
      </c>
      <c r="I16" s="55"/>
      <c r="J16" s="47">
        <v>12</v>
      </c>
      <c r="K16" s="56">
        <f t="shared" si="3"/>
        <v>10305.805293087033</v>
      </c>
      <c r="L16" s="57"/>
      <c r="M16" s="6">
        <f>IF(J16="","",(K16/J16)/LOOKUP(RIGHT($D$2,3),定数!$A$6:$A$13,定数!$B$6:$B$13))</f>
        <v>7.1568092313104392</v>
      </c>
      <c r="N16" s="47">
        <v>2018</v>
      </c>
      <c r="O16" s="8">
        <v>43501</v>
      </c>
      <c r="P16" s="55">
        <v>1.2452300000000001</v>
      </c>
      <c r="Q16" s="55"/>
      <c r="R16" s="58">
        <f>IF(P16="","",T16*M16*LOOKUP(RIGHT($D$2,3),定数!$A$6:$A$13,定数!$B$6:$B$13))</f>
        <v>-10305.805293085898</v>
      </c>
      <c r="S16" s="58"/>
      <c r="T16" s="59">
        <f t="shared" si="4"/>
        <v>-11.999999999998678</v>
      </c>
      <c r="U16" s="59"/>
      <c r="V16" s="23">
        <f t="shared" si="1"/>
        <v>0</v>
      </c>
      <c r="W16">
        <f t="shared" si="2"/>
        <v>1</v>
      </c>
    </row>
    <row r="17" spans="2:23" x14ac:dyDescent="0.2">
      <c r="B17" s="47">
        <v>9</v>
      </c>
      <c r="C17" s="54">
        <f t="shared" si="0"/>
        <v>333221.03780981526</v>
      </c>
      <c r="D17" s="54"/>
      <c r="E17" s="47">
        <v>2018</v>
      </c>
      <c r="F17" s="8">
        <v>43503</v>
      </c>
      <c r="G17" s="47" t="s">
        <v>4</v>
      </c>
      <c r="H17" s="55">
        <v>1.23908</v>
      </c>
      <c r="I17" s="55"/>
      <c r="J17" s="47">
        <v>13.6</v>
      </c>
      <c r="K17" s="56">
        <f t="shared" si="3"/>
        <v>9996.6311342944573</v>
      </c>
      <c r="L17" s="57"/>
      <c r="M17" s="6">
        <f>IF(J17="","",(K17/J17)/LOOKUP(RIGHT($D$2,3),定数!$A$6:$A$13,定数!$B$6:$B$13))</f>
        <v>6.1253867244451339</v>
      </c>
      <c r="N17" s="47">
        <v>2018</v>
      </c>
      <c r="O17" s="8">
        <v>43503</v>
      </c>
      <c r="P17" s="55">
        <v>1.2377199999999999</v>
      </c>
      <c r="Q17" s="55"/>
      <c r="R17" s="58">
        <f>IF(P17="","",T17*M17*LOOKUP(RIGHT($D$2,3),定数!$A$6:$A$13,定数!$B$6:$B$13))</f>
        <v>-9996.6311342946628</v>
      </c>
      <c r="S17" s="58"/>
      <c r="T17" s="59">
        <f t="shared" si="4"/>
        <v>-13.600000000000279</v>
      </c>
      <c r="U17" s="59"/>
      <c r="V17" s="23">
        <f t="shared" si="1"/>
        <v>0</v>
      </c>
      <c r="W17">
        <f t="shared" si="2"/>
        <v>2</v>
      </c>
    </row>
    <row r="18" spans="2:23" x14ac:dyDescent="0.2">
      <c r="B18" s="47">
        <v>10</v>
      </c>
      <c r="C18" s="54">
        <f t="shared" si="0"/>
        <v>323224.40667552059</v>
      </c>
      <c r="D18" s="54"/>
      <c r="E18" s="47">
        <v>2018</v>
      </c>
      <c r="F18" s="8">
        <v>43503</v>
      </c>
      <c r="G18" s="47" t="s">
        <v>4</v>
      </c>
      <c r="H18" s="55">
        <v>1.23983</v>
      </c>
      <c r="I18" s="55"/>
      <c r="J18" s="47">
        <v>21.9</v>
      </c>
      <c r="K18" s="56">
        <f t="shared" si="3"/>
        <v>9696.7322002656165</v>
      </c>
      <c r="L18" s="57"/>
      <c r="M18" s="6">
        <f>IF(J18="","",(K18/J18)/LOOKUP(RIGHT($D$2,3),定数!$A$6:$A$13,定数!$B$6:$B$13))</f>
        <v>3.6897763319123351</v>
      </c>
      <c r="N18" s="47">
        <v>2018</v>
      </c>
      <c r="O18" s="8">
        <v>43503</v>
      </c>
      <c r="P18" s="55">
        <v>1.2376400000000001</v>
      </c>
      <c r="Q18" s="55"/>
      <c r="R18" s="58">
        <f>IF(P18="","",T18*M18*LOOKUP(RIGHT($D$2,3),定数!$A$6:$A$13,定数!$B$6:$B$13))</f>
        <v>-9696.7322002652363</v>
      </c>
      <c r="S18" s="58"/>
      <c r="T18" s="59">
        <f t="shared" si="4"/>
        <v>-21.899999999999142</v>
      </c>
      <c r="U18" s="59"/>
      <c r="V18" s="23">
        <f t="shared" si="1"/>
        <v>0</v>
      </c>
      <c r="W18">
        <f t="shared" si="2"/>
        <v>3</v>
      </c>
    </row>
    <row r="19" spans="2:23" x14ac:dyDescent="0.2">
      <c r="B19" s="47">
        <v>11</v>
      </c>
      <c r="C19" s="54">
        <f t="shared" si="0"/>
        <v>313527.67447525536</v>
      </c>
      <c r="D19" s="54"/>
      <c r="E19" s="47">
        <v>2018</v>
      </c>
      <c r="F19" s="8">
        <v>43509</v>
      </c>
      <c r="G19" s="47" t="s">
        <v>4</v>
      </c>
      <c r="H19" s="55">
        <v>1.23464</v>
      </c>
      <c r="I19" s="55"/>
      <c r="J19" s="47">
        <v>20.7</v>
      </c>
      <c r="K19" s="56">
        <f t="shared" si="3"/>
        <v>9405.8302342576608</v>
      </c>
      <c r="L19" s="57"/>
      <c r="M19" s="6">
        <f>IF(J19="","",(K19/J19)/LOOKUP(RIGHT($D$2,3),定数!$A$6:$A$13,定数!$B$6:$B$13))</f>
        <v>3.7865661168509104</v>
      </c>
      <c r="N19" s="47">
        <v>2018</v>
      </c>
      <c r="O19" s="8">
        <v>43510</v>
      </c>
      <c r="P19" s="55">
        <v>1.23868</v>
      </c>
      <c r="Q19" s="55"/>
      <c r="R19" s="58">
        <f>IF(P19="","",T19*M19*LOOKUP(RIGHT($D$2,3),定数!$A$6:$A$13,定数!$B$6:$B$13))</f>
        <v>18357.272534493412</v>
      </c>
      <c r="S19" s="58"/>
      <c r="T19" s="59">
        <f t="shared" si="4"/>
        <v>40.400000000000432</v>
      </c>
      <c r="U19" s="59"/>
      <c r="V19" s="23">
        <f t="shared" si="1"/>
        <v>1</v>
      </c>
      <c r="W19">
        <f t="shared" si="2"/>
        <v>0</v>
      </c>
    </row>
    <row r="20" spans="2:23" x14ac:dyDescent="0.2">
      <c r="B20" s="47">
        <v>12</v>
      </c>
      <c r="C20" s="54">
        <f t="shared" si="0"/>
        <v>331884.94700974878</v>
      </c>
      <c r="D20" s="54"/>
      <c r="E20" s="47">
        <v>2018</v>
      </c>
      <c r="F20" s="8">
        <v>43510</v>
      </c>
      <c r="G20" s="47" t="s">
        <v>4</v>
      </c>
      <c r="H20" s="55">
        <v>1.2378800000000001</v>
      </c>
      <c r="I20" s="55"/>
      <c r="J20" s="47">
        <v>15.3</v>
      </c>
      <c r="K20" s="56">
        <f t="shared" si="3"/>
        <v>9956.5484102924638</v>
      </c>
      <c r="L20" s="57"/>
      <c r="M20" s="6">
        <f>IF(J20="","",(K20/J20)/LOOKUP(RIGHT($D$2,3),定数!$A$6:$A$13,定数!$B$6:$B$13))</f>
        <v>5.4229566504860909</v>
      </c>
      <c r="N20" s="47">
        <v>2018</v>
      </c>
      <c r="O20" s="8">
        <v>43510</v>
      </c>
      <c r="P20" s="55">
        <v>1.2363500000000001</v>
      </c>
      <c r="Q20" s="55"/>
      <c r="R20" s="58">
        <f>IF(P20="","",T20*M20*LOOKUP(RIGHT($D$2,3),定数!$A$6:$A$13,定数!$B$6:$B$13))</f>
        <v>-9956.5484102926657</v>
      </c>
      <c r="S20" s="58"/>
      <c r="T20" s="59">
        <f t="shared" si="4"/>
        <v>-15.300000000000313</v>
      </c>
      <c r="U20" s="59"/>
      <c r="V20" s="23">
        <f t="shared" si="1"/>
        <v>0</v>
      </c>
      <c r="W20">
        <f t="shared" si="2"/>
        <v>1</v>
      </c>
    </row>
    <row r="21" spans="2:23" x14ac:dyDescent="0.2">
      <c r="B21" s="47">
        <v>13</v>
      </c>
      <c r="C21" s="54">
        <f t="shared" si="0"/>
        <v>321928.39859945612</v>
      </c>
      <c r="D21" s="54"/>
      <c r="E21" s="47">
        <v>2018</v>
      </c>
      <c r="F21" s="8">
        <v>43516</v>
      </c>
      <c r="G21" s="47" t="s">
        <v>3</v>
      </c>
      <c r="H21" s="55">
        <v>1.2378400000000001</v>
      </c>
      <c r="I21" s="55"/>
      <c r="J21" s="47">
        <v>17.5</v>
      </c>
      <c r="K21" s="56">
        <f t="shared" si="3"/>
        <v>9657.851957983683</v>
      </c>
      <c r="L21" s="57"/>
      <c r="M21" s="6">
        <f>IF(J21="","",(K21/J21)/LOOKUP(RIGHT($D$2,3),定数!$A$6:$A$13,定数!$B$6:$B$13))</f>
        <v>4.598977122849373</v>
      </c>
      <c r="N21" s="47">
        <v>2018</v>
      </c>
      <c r="O21" s="8">
        <v>43516</v>
      </c>
      <c r="P21" s="55">
        <v>1.23444</v>
      </c>
      <c r="Q21" s="55"/>
      <c r="R21" s="58">
        <f>IF(P21="","",T21*M21*LOOKUP(RIGHT($D$2,3),定数!$A$6:$A$13,定数!$B$6:$B$13))</f>
        <v>18763.826661225823</v>
      </c>
      <c r="S21" s="58"/>
      <c r="T21" s="59">
        <f t="shared" si="4"/>
        <v>34.000000000000696</v>
      </c>
      <c r="U21" s="59"/>
      <c r="V21" s="23">
        <f t="shared" si="1"/>
        <v>1</v>
      </c>
      <c r="W21">
        <f t="shared" si="2"/>
        <v>0</v>
      </c>
    </row>
    <row r="22" spans="2:23" x14ac:dyDescent="0.2">
      <c r="B22" s="47">
        <v>14</v>
      </c>
      <c r="C22" s="54">
        <f t="shared" si="0"/>
        <v>340692.22526068194</v>
      </c>
      <c r="D22" s="54"/>
      <c r="E22" s="47">
        <v>2018</v>
      </c>
      <c r="F22" s="8">
        <v>43517</v>
      </c>
      <c r="G22" s="47" t="s">
        <v>3</v>
      </c>
      <c r="H22" s="55">
        <v>1.2329600000000001</v>
      </c>
      <c r="I22" s="55"/>
      <c r="J22" s="47">
        <v>14.3</v>
      </c>
      <c r="K22" s="56">
        <f t="shared" si="3"/>
        <v>10220.766757820458</v>
      </c>
      <c r="L22" s="57"/>
      <c r="M22" s="6">
        <f>IF(J22="","",(K22/J22)/LOOKUP(RIGHT($D$2,3),定数!$A$6:$A$13,定数!$B$6:$B$13))</f>
        <v>5.9561577842776554</v>
      </c>
      <c r="N22" s="47">
        <v>2018</v>
      </c>
      <c r="O22" s="8">
        <v>43517</v>
      </c>
      <c r="P22" s="55">
        <v>1.2302</v>
      </c>
      <c r="Q22" s="55"/>
      <c r="R22" s="58">
        <f>IF(P22="","",T22*M22*LOOKUP(RIGHT($D$2,3),定数!$A$6:$A$13,定数!$B$6:$B$13))</f>
        <v>19726.79458152828</v>
      </c>
      <c r="S22" s="58"/>
      <c r="T22" s="59">
        <f t="shared" si="4"/>
        <v>27.600000000000957</v>
      </c>
      <c r="U22" s="59"/>
      <c r="V22" s="23">
        <f t="shared" si="1"/>
        <v>2</v>
      </c>
      <c r="W22">
        <f t="shared" si="2"/>
        <v>0</v>
      </c>
    </row>
    <row r="23" spans="2:23" x14ac:dyDescent="0.2">
      <c r="B23" s="47">
        <v>15</v>
      </c>
      <c r="C23" s="54">
        <f t="shared" si="0"/>
        <v>360419.01984221023</v>
      </c>
      <c r="D23" s="54"/>
      <c r="E23" s="47">
        <v>2018</v>
      </c>
      <c r="F23" s="8">
        <v>43519</v>
      </c>
      <c r="G23" s="47" t="s">
        <v>4</v>
      </c>
      <c r="H23" s="55">
        <v>1.2331799999999999</v>
      </c>
      <c r="I23" s="55"/>
      <c r="J23" s="47">
        <v>9.6</v>
      </c>
      <c r="K23" s="56">
        <f t="shared" si="3"/>
        <v>10812.570595266307</v>
      </c>
      <c r="L23" s="57"/>
      <c r="M23" s="6">
        <f>IF(J23="","",(K23/J23)/LOOKUP(RIGHT($D$2,3),定数!$A$6:$A$13,定数!$B$6:$B$13))</f>
        <v>9.3859119750575584</v>
      </c>
      <c r="N23" s="47">
        <v>2018</v>
      </c>
      <c r="O23" s="8">
        <v>43519</v>
      </c>
      <c r="P23" s="55">
        <v>1.2322200000000001</v>
      </c>
      <c r="Q23" s="55"/>
      <c r="R23" s="58">
        <f>IF(P23="","",T23*M23*LOOKUP(RIGHT($D$2,3),定数!$A$6:$A$13,定数!$B$6:$B$13))</f>
        <v>-10812.570595264617</v>
      </c>
      <c r="S23" s="58"/>
      <c r="T23" s="59">
        <f t="shared" si="4"/>
        <v>-9.5999999999984986</v>
      </c>
      <c r="U23" s="59"/>
      <c r="V23" t="str">
        <f t="shared" ref="V23:W74" si="5">IF(S23&lt;&gt;"",IF(S23&lt;0,1+V22,0),"")</f>
        <v/>
      </c>
      <c r="W23">
        <f t="shared" si="2"/>
        <v>1</v>
      </c>
    </row>
    <row r="24" spans="2:23" x14ac:dyDescent="0.2">
      <c r="B24" s="47">
        <v>16</v>
      </c>
      <c r="C24" s="54">
        <f t="shared" si="0"/>
        <v>349606.44924694562</v>
      </c>
      <c r="D24" s="54"/>
      <c r="E24" s="47">
        <v>2018</v>
      </c>
      <c r="F24" s="8">
        <v>43520</v>
      </c>
      <c r="G24" s="47" t="s">
        <v>3</v>
      </c>
      <c r="H24" s="55">
        <v>1.2292099999999999</v>
      </c>
      <c r="I24" s="55"/>
      <c r="J24" s="47">
        <v>12.5</v>
      </c>
      <c r="K24" s="56">
        <f t="shared" si="3"/>
        <v>10488.193477408367</v>
      </c>
      <c r="L24" s="57"/>
      <c r="M24" s="6">
        <f>IF(J24="","",(K24/J24)/LOOKUP(RIGHT($D$2,3),定数!$A$6:$A$13,定数!$B$6:$B$13))</f>
        <v>6.9921289849389119</v>
      </c>
      <c r="N24" s="47">
        <v>2018</v>
      </c>
      <c r="O24" s="8">
        <v>43522</v>
      </c>
      <c r="P24" s="55">
        <v>1.2304600000000001</v>
      </c>
      <c r="Q24" s="55"/>
      <c r="R24" s="58">
        <f>IF(P24="","",T24*M24*LOOKUP(RIGHT($D$2,3),定数!$A$6:$A$13,定数!$B$6:$B$13))</f>
        <v>-10488.193477410006</v>
      </c>
      <c r="S24" s="58"/>
      <c r="T24" s="59">
        <f t="shared" si="4"/>
        <v>-12.500000000001954</v>
      </c>
      <c r="U24" s="59"/>
      <c r="V24" t="str">
        <f t="shared" si="5"/>
        <v/>
      </c>
      <c r="W24">
        <f t="shared" si="2"/>
        <v>2</v>
      </c>
    </row>
    <row r="25" spans="2:23" x14ac:dyDescent="0.2">
      <c r="B25" s="47">
        <v>17</v>
      </c>
      <c r="C25" s="54">
        <f t="shared" si="0"/>
        <v>339118.25576953561</v>
      </c>
      <c r="D25" s="54"/>
      <c r="E25" s="47">
        <v>2018</v>
      </c>
      <c r="F25" s="8">
        <v>43524</v>
      </c>
      <c r="G25" s="47" t="s">
        <v>3</v>
      </c>
      <c r="H25" s="55">
        <v>1.2203200000000001</v>
      </c>
      <c r="I25" s="55"/>
      <c r="J25" s="47">
        <v>18.3</v>
      </c>
      <c r="K25" s="56">
        <f t="shared" si="3"/>
        <v>10173.547673086068</v>
      </c>
      <c r="L25" s="57"/>
      <c r="M25" s="6">
        <f>IF(J25="","",(K25/J25)/LOOKUP(RIGHT($D$2,3),定数!$A$6:$A$13,定数!$B$6:$B$13))</f>
        <v>4.6327630569608687</v>
      </c>
      <c r="N25" s="47">
        <v>2018</v>
      </c>
      <c r="O25" s="8">
        <v>43525</v>
      </c>
      <c r="P25" s="55">
        <v>1.2167600000000001</v>
      </c>
      <c r="Q25" s="55"/>
      <c r="R25" s="58">
        <f>IF(P25="","",T25*M25*LOOKUP(RIGHT($D$2,3),定数!$A$6:$A$13,定数!$B$6:$B$13))</f>
        <v>19791.163779336875</v>
      </c>
      <c r="S25" s="58"/>
      <c r="T25" s="59">
        <f t="shared" si="4"/>
        <v>35.60000000000008</v>
      </c>
      <c r="U25" s="59"/>
      <c r="V25" t="str">
        <f t="shared" si="5"/>
        <v/>
      </c>
      <c r="W25">
        <f t="shared" si="2"/>
        <v>0</v>
      </c>
    </row>
    <row r="26" spans="2:23" x14ac:dyDescent="0.2">
      <c r="B26" s="47">
        <v>18</v>
      </c>
      <c r="C26" s="54">
        <f t="shared" si="0"/>
        <v>358909.41954887251</v>
      </c>
      <c r="D26" s="54"/>
      <c r="E26" s="47">
        <v>2018</v>
      </c>
      <c r="F26" s="8">
        <v>43526</v>
      </c>
      <c r="G26" s="47" t="s">
        <v>4</v>
      </c>
      <c r="H26" s="55">
        <v>1.2282</v>
      </c>
      <c r="I26" s="55"/>
      <c r="J26" s="47">
        <v>20.5</v>
      </c>
      <c r="K26" s="56">
        <f t="shared" si="3"/>
        <v>10767.282586466175</v>
      </c>
      <c r="L26" s="57"/>
      <c r="M26" s="6">
        <f>IF(J26="","",(K26/J26)/LOOKUP(RIGHT($D$2,3),定数!$A$6:$A$13,定数!$B$6:$B$13))</f>
        <v>4.3769441408399086</v>
      </c>
      <c r="N26" s="47">
        <v>2018</v>
      </c>
      <c r="O26" s="8">
        <v>43526</v>
      </c>
      <c r="P26" s="55">
        <v>1.2322</v>
      </c>
      <c r="Q26" s="55"/>
      <c r="R26" s="58">
        <f>IF(P26="","",T26*M26*LOOKUP(RIGHT($D$2,3),定数!$A$6:$A$13,定数!$B$6:$B$13))</f>
        <v>21009.331876031581</v>
      </c>
      <c r="S26" s="58"/>
      <c r="T26" s="59">
        <f t="shared" si="4"/>
        <v>40.000000000000036</v>
      </c>
      <c r="U26" s="59"/>
      <c r="V26" t="str">
        <f t="shared" si="5"/>
        <v/>
      </c>
      <c r="W26">
        <f t="shared" si="2"/>
        <v>0</v>
      </c>
    </row>
    <row r="27" spans="2:23" x14ac:dyDescent="0.2">
      <c r="B27" s="47">
        <v>19</v>
      </c>
      <c r="C27" s="54">
        <f t="shared" si="0"/>
        <v>379918.7514249041</v>
      </c>
      <c r="D27" s="54"/>
      <c r="E27" s="47">
        <v>2018</v>
      </c>
      <c r="F27" s="8">
        <v>43533</v>
      </c>
      <c r="G27" s="47" t="s">
        <v>3</v>
      </c>
      <c r="H27" s="55">
        <v>1.2297400000000001</v>
      </c>
      <c r="I27" s="55"/>
      <c r="J27" s="47">
        <v>19.7</v>
      </c>
      <c r="K27" s="56">
        <f t="shared" si="3"/>
        <v>11397.562542747122</v>
      </c>
      <c r="L27" s="57"/>
      <c r="M27" s="6">
        <f>IF(J27="","",(K27/J27)/LOOKUP(RIGHT($D$2,3),定数!$A$6:$A$13,定数!$B$6:$B$13))</f>
        <v>4.8213039520926912</v>
      </c>
      <c r="N27" s="47">
        <v>2018</v>
      </c>
      <c r="O27" s="8">
        <v>43534</v>
      </c>
      <c r="P27" s="55">
        <v>1.2259</v>
      </c>
      <c r="Q27" s="55"/>
      <c r="R27" s="58">
        <f>IF(P27="","",T27*M27*LOOKUP(RIGHT($D$2,3),定数!$A$6:$A$13,定数!$B$6:$B$13))</f>
        <v>22216.568611243503</v>
      </c>
      <c r="S27" s="58"/>
      <c r="T27" s="59">
        <f t="shared" si="4"/>
        <v>38.400000000000659</v>
      </c>
      <c r="U27" s="59"/>
      <c r="V27" t="str">
        <f t="shared" si="5"/>
        <v/>
      </c>
      <c r="W27">
        <f t="shared" si="2"/>
        <v>0</v>
      </c>
    </row>
    <row r="28" spans="2:23" x14ac:dyDescent="0.2">
      <c r="B28" s="47">
        <v>20</v>
      </c>
      <c r="C28" s="54">
        <f t="shared" si="0"/>
        <v>402135.3200361476</v>
      </c>
      <c r="D28" s="54"/>
      <c r="E28" s="47">
        <v>2018</v>
      </c>
      <c r="F28" s="8">
        <v>43537</v>
      </c>
      <c r="G28" s="47" t="s">
        <v>4</v>
      </c>
      <c r="H28" s="55">
        <v>1.23817</v>
      </c>
      <c r="I28" s="55"/>
      <c r="J28" s="47">
        <v>42.3</v>
      </c>
      <c r="K28" s="56">
        <f t="shared" si="3"/>
        <v>12064.059601084427</v>
      </c>
      <c r="L28" s="57"/>
      <c r="M28" s="6">
        <f>IF(J28="","",(K28/J28)/LOOKUP(RIGHT($D$2,3),定数!$A$6:$A$13,定数!$B$6:$B$13))</f>
        <v>2.3766862886297138</v>
      </c>
      <c r="N28" s="47">
        <v>2018</v>
      </c>
      <c r="O28" s="8">
        <v>43539</v>
      </c>
      <c r="P28" s="55">
        <v>1.23394</v>
      </c>
      <c r="Q28" s="55"/>
      <c r="R28" s="58">
        <f>IF(P28="","",T28*M28*LOOKUP(RIGHT($D$2,3),定数!$A$6:$A$13,定数!$B$6:$B$13))</f>
        <v>-12064.0596010843</v>
      </c>
      <c r="S28" s="58"/>
      <c r="T28" s="59">
        <f t="shared" si="4"/>
        <v>-42.299999999999557</v>
      </c>
      <c r="U28" s="59"/>
      <c r="V28" t="str">
        <f t="shared" si="5"/>
        <v/>
      </c>
      <c r="W28">
        <f t="shared" si="2"/>
        <v>1</v>
      </c>
    </row>
    <row r="29" spans="2:23" x14ac:dyDescent="0.2">
      <c r="B29" s="47">
        <v>21</v>
      </c>
      <c r="C29" s="54">
        <f t="shared" si="0"/>
        <v>390071.26043506328</v>
      </c>
      <c r="D29" s="54"/>
      <c r="E29" s="47">
        <v>2018</v>
      </c>
      <c r="F29" s="8">
        <v>43564</v>
      </c>
      <c r="G29" s="47" t="s">
        <v>4</v>
      </c>
      <c r="H29" s="55">
        <v>1.2286600000000001</v>
      </c>
      <c r="I29" s="55"/>
      <c r="J29" s="47">
        <v>26.9</v>
      </c>
      <c r="K29" s="56">
        <f t="shared" si="3"/>
        <v>11702.137813051897</v>
      </c>
      <c r="L29" s="57"/>
      <c r="M29" s="6">
        <f>IF(J29="","",(K29/J29)/LOOKUP(RIGHT($D$2,3),定数!$A$6:$A$13,定数!$B$6:$B$13))</f>
        <v>3.6251975876864617</v>
      </c>
      <c r="N29" s="47">
        <v>2018</v>
      </c>
      <c r="O29" s="8">
        <v>43565</v>
      </c>
      <c r="P29" s="55">
        <v>1.23394</v>
      </c>
      <c r="Q29" s="55"/>
      <c r="R29" s="58">
        <f>IF(P29="","",T29*M29*LOOKUP(RIGHT($D$2,3),定数!$A$6:$A$13,定数!$B$6:$B$13))</f>
        <v>22969.251915581212</v>
      </c>
      <c r="S29" s="58"/>
      <c r="T29" s="59">
        <f t="shared" si="4"/>
        <v>52.799999999999514</v>
      </c>
      <c r="U29" s="59"/>
      <c r="V29" t="str">
        <f t="shared" si="5"/>
        <v/>
      </c>
      <c r="W29">
        <f t="shared" si="2"/>
        <v>0</v>
      </c>
    </row>
    <row r="30" spans="2:23" x14ac:dyDescent="0.2">
      <c r="B30" s="47">
        <v>22</v>
      </c>
      <c r="C30" s="54">
        <f t="shared" si="0"/>
        <v>413040.51235064451</v>
      </c>
      <c r="D30" s="54"/>
      <c r="E30" s="47">
        <v>2018</v>
      </c>
      <c r="F30" s="8">
        <v>43566</v>
      </c>
      <c r="G30" s="47" t="s">
        <v>4</v>
      </c>
      <c r="H30" s="55">
        <v>1.23776</v>
      </c>
      <c r="I30" s="55"/>
      <c r="J30" s="47">
        <v>16.2</v>
      </c>
      <c r="K30" s="56">
        <f t="shared" si="3"/>
        <v>12391.215370519334</v>
      </c>
      <c r="L30" s="57"/>
      <c r="M30" s="6">
        <f>IF(J30="","",(K30/J30)/LOOKUP(RIGHT($D$2,3),定数!$A$6:$A$13,定数!$B$6:$B$13))</f>
        <v>6.3740819807198221</v>
      </c>
      <c r="N30" s="47">
        <v>2018</v>
      </c>
      <c r="O30" s="8">
        <v>43567</v>
      </c>
      <c r="P30" s="55">
        <v>1.23614</v>
      </c>
      <c r="Q30" s="55"/>
      <c r="R30" s="58">
        <f>IF(P30="","",T30*M30*LOOKUP(RIGHT($D$2,3),定数!$A$6:$A$13,定数!$B$6:$B$13))</f>
        <v>-12391.215370518988</v>
      </c>
      <c r="S30" s="58"/>
      <c r="T30" s="59">
        <f t="shared" si="4"/>
        <v>-16.199999999999548</v>
      </c>
      <c r="U30" s="59"/>
      <c r="V30" t="str">
        <f t="shared" si="5"/>
        <v/>
      </c>
      <c r="W30">
        <f t="shared" si="2"/>
        <v>1</v>
      </c>
    </row>
    <row r="31" spans="2:23" x14ac:dyDescent="0.2">
      <c r="B31" s="47">
        <v>23</v>
      </c>
      <c r="C31" s="54">
        <f t="shared" si="0"/>
        <v>400649.29698012554</v>
      </c>
      <c r="D31" s="54"/>
      <c r="E31" s="47">
        <v>2018</v>
      </c>
      <c r="F31" s="8">
        <v>43566</v>
      </c>
      <c r="G31" s="47" t="s">
        <v>4</v>
      </c>
      <c r="H31" s="55">
        <v>1.2379100000000001</v>
      </c>
      <c r="I31" s="55"/>
      <c r="J31" s="47">
        <v>17.600000000000001</v>
      </c>
      <c r="K31" s="56">
        <f t="shared" si="3"/>
        <v>12019.478909403766</v>
      </c>
      <c r="L31" s="57"/>
      <c r="M31" s="6">
        <f>IF(J31="","",(K31/J31)/LOOKUP(RIGHT($D$2,3),定数!$A$6:$A$13,定数!$B$6:$B$13))</f>
        <v>5.6910411502858738</v>
      </c>
      <c r="N31" s="47">
        <v>2018</v>
      </c>
      <c r="O31" s="8">
        <v>43567</v>
      </c>
      <c r="P31" s="55">
        <v>1.2361500000000001</v>
      </c>
      <c r="Q31" s="55"/>
      <c r="R31" s="58">
        <f>IF(P31="","",T31*M31*LOOKUP(RIGHT($D$2,3),定数!$A$6:$A$13,定数!$B$6:$B$13))</f>
        <v>-12019.478909403655</v>
      </c>
      <c r="S31" s="58"/>
      <c r="T31" s="59">
        <f t="shared" si="4"/>
        <v>-17.599999999999838</v>
      </c>
      <c r="U31" s="59"/>
      <c r="V31" t="str">
        <f t="shared" si="5"/>
        <v/>
      </c>
      <c r="W31">
        <f t="shared" si="2"/>
        <v>2</v>
      </c>
    </row>
    <row r="32" spans="2:23" x14ac:dyDescent="0.2">
      <c r="B32" s="47">
        <v>24</v>
      </c>
      <c r="C32" s="54">
        <f t="shared" si="0"/>
        <v>388629.81807072187</v>
      </c>
      <c r="D32" s="54"/>
      <c r="E32" s="47">
        <v>2018</v>
      </c>
      <c r="F32" s="8">
        <v>43572</v>
      </c>
      <c r="G32" s="47" t="s">
        <v>4</v>
      </c>
      <c r="H32" s="55">
        <v>1.2381599999999999</v>
      </c>
      <c r="I32" s="55"/>
      <c r="J32" s="47">
        <v>6.6</v>
      </c>
      <c r="K32" s="56">
        <f t="shared" si="3"/>
        <v>11658.894542121656</v>
      </c>
      <c r="L32" s="57"/>
      <c r="M32" s="6">
        <f>IF(J32="","",(K32/J32)/LOOKUP(RIGHT($D$2,3),定数!$A$6:$A$13,定数!$B$6:$B$13))</f>
        <v>14.720826442072799</v>
      </c>
      <c r="N32" s="47">
        <v>2018</v>
      </c>
      <c r="O32" s="8">
        <v>43572</v>
      </c>
      <c r="P32" s="55">
        <v>1.2393799999999999</v>
      </c>
      <c r="Q32" s="55"/>
      <c r="R32" s="58">
        <f>IF(P32="","",T32*M32*LOOKUP(RIGHT($D$2,3),定数!$A$6:$A$13,定数!$B$6:$B$13))</f>
        <v>21551.289911194555</v>
      </c>
      <c r="S32" s="58"/>
      <c r="T32" s="59">
        <f t="shared" si="4"/>
        <v>12.199999999999989</v>
      </c>
      <c r="U32" s="59"/>
      <c r="V32" t="str">
        <f t="shared" si="5"/>
        <v/>
      </c>
      <c r="W32">
        <f t="shared" si="2"/>
        <v>0</v>
      </c>
    </row>
    <row r="33" spans="2:23" x14ac:dyDescent="0.2">
      <c r="B33" s="47">
        <v>25</v>
      </c>
      <c r="C33" s="54">
        <f t="shared" si="0"/>
        <v>410181.1079819164</v>
      </c>
      <c r="D33" s="54"/>
      <c r="E33" s="47">
        <v>2018</v>
      </c>
      <c r="F33" s="8">
        <v>43573</v>
      </c>
      <c r="G33" s="47" t="s">
        <v>4</v>
      </c>
      <c r="H33" s="55">
        <v>1.23743</v>
      </c>
      <c r="I33" s="55"/>
      <c r="J33" s="47">
        <v>10.1</v>
      </c>
      <c r="K33" s="56">
        <f t="shared" si="3"/>
        <v>12305.433239457492</v>
      </c>
      <c r="L33" s="57"/>
      <c r="M33" s="6">
        <f>IF(J33="","",(K33/J33)/LOOKUP(RIGHT($D$2,3),定数!$A$6:$A$13,定数!$B$6:$B$13))</f>
        <v>10.152997722324665</v>
      </c>
      <c r="N33" s="47">
        <v>2018</v>
      </c>
      <c r="O33" s="8">
        <v>43573</v>
      </c>
      <c r="P33" s="55">
        <v>1.2364200000000001</v>
      </c>
      <c r="Q33" s="55"/>
      <c r="R33" s="58">
        <f>IF(P33="","",T33*M33*LOOKUP(RIGHT($D$2,3),定数!$A$6:$A$13,定数!$B$6:$B$13))</f>
        <v>-12305.43323945695</v>
      </c>
      <c r="S33" s="58"/>
      <c r="T33" s="59">
        <f t="shared" si="4"/>
        <v>-10.099999999999554</v>
      </c>
      <c r="U33" s="59"/>
      <c r="V33" t="str">
        <f t="shared" si="5"/>
        <v/>
      </c>
      <c r="W33">
        <f t="shared" si="2"/>
        <v>1</v>
      </c>
    </row>
    <row r="34" spans="2:23" x14ac:dyDescent="0.2">
      <c r="B34" s="47">
        <v>26</v>
      </c>
      <c r="C34" s="54">
        <f t="shared" si="0"/>
        <v>397875.67474245944</v>
      </c>
      <c r="D34" s="54"/>
      <c r="E34" s="47">
        <v>2018</v>
      </c>
      <c r="F34" s="8">
        <v>43573</v>
      </c>
      <c r="G34" s="47" t="s">
        <v>4</v>
      </c>
      <c r="H34" s="55">
        <v>1.2378400000000001</v>
      </c>
      <c r="I34" s="55"/>
      <c r="J34" s="47">
        <v>8.9</v>
      </c>
      <c r="K34" s="56">
        <f t="shared" si="3"/>
        <v>11936.270242273782</v>
      </c>
      <c r="L34" s="57"/>
      <c r="M34" s="6">
        <f>IF(J34="","",(K34/J34)/LOOKUP(RIGHT($D$2,3),定数!$A$6:$A$13,定数!$B$6:$B$13))</f>
        <v>11.176282998383691</v>
      </c>
      <c r="N34" s="47">
        <v>2018</v>
      </c>
      <c r="O34" s="8">
        <v>43573</v>
      </c>
      <c r="P34" s="55">
        <v>1.23695</v>
      </c>
      <c r="Q34" s="55"/>
      <c r="R34" s="58">
        <f>IF(P34="","",T34*M34*LOOKUP(RIGHT($D$2,3),定数!$A$6:$A$13,定数!$B$6:$B$13))</f>
        <v>-11936.270242274551</v>
      </c>
      <c r="S34" s="58"/>
      <c r="T34" s="59">
        <f t="shared" si="4"/>
        <v>-8.9000000000005741</v>
      </c>
      <c r="U34" s="59"/>
      <c r="V34" t="str">
        <f t="shared" si="5"/>
        <v/>
      </c>
      <c r="W34">
        <f t="shared" si="2"/>
        <v>2</v>
      </c>
    </row>
    <row r="35" spans="2:23" x14ac:dyDescent="0.2">
      <c r="B35" s="47">
        <v>27</v>
      </c>
      <c r="C35" s="54">
        <f t="shared" si="0"/>
        <v>385939.40450018487</v>
      </c>
      <c r="D35" s="54"/>
      <c r="E35" s="47">
        <v>2018</v>
      </c>
      <c r="F35" s="8">
        <v>43575</v>
      </c>
      <c r="G35" s="47" t="s">
        <v>3</v>
      </c>
      <c r="H35" s="55">
        <v>1.2341200000000001</v>
      </c>
      <c r="I35" s="55"/>
      <c r="J35" s="47">
        <v>4.9000000000000004</v>
      </c>
      <c r="K35" s="56">
        <f t="shared" si="3"/>
        <v>11578.182135005545</v>
      </c>
      <c r="L35" s="57"/>
      <c r="M35" s="6">
        <f>IF(J35="","",(K35/J35)/LOOKUP(RIGHT($D$2,3),定数!$A$6:$A$13,定数!$B$6:$B$13))</f>
        <v>19.690785943886979</v>
      </c>
      <c r="N35" s="47">
        <v>2018</v>
      </c>
      <c r="O35" s="8">
        <v>43575</v>
      </c>
      <c r="P35" s="55">
        <v>1.23461</v>
      </c>
      <c r="Q35" s="55"/>
      <c r="R35" s="58">
        <f>IF(P35="","",T35*M35*LOOKUP(RIGHT($D$2,3),定数!$A$6:$A$13,定数!$B$6:$B$13))</f>
        <v>-11578.182135002695</v>
      </c>
      <c r="S35" s="58"/>
      <c r="T35" s="59">
        <f t="shared" si="4"/>
        <v>-4.8999999999987942</v>
      </c>
      <c r="U35" s="59"/>
      <c r="V35" t="str">
        <f t="shared" si="5"/>
        <v/>
      </c>
      <c r="W35">
        <f t="shared" si="2"/>
        <v>3</v>
      </c>
    </row>
    <row r="36" spans="2:23" x14ac:dyDescent="0.2">
      <c r="B36" s="47">
        <v>28</v>
      </c>
      <c r="C36" s="54">
        <f t="shared" si="0"/>
        <v>374361.22236518218</v>
      </c>
      <c r="D36" s="54"/>
      <c r="E36" s="47">
        <v>2018</v>
      </c>
      <c r="F36" s="8">
        <v>43580</v>
      </c>
      <c r="G36" s="47" t="s">
        <v>3</v>
      </c>
      <c r="H36" s="55">
        <v>1.2198599999999999</v>
      </c>
      <c r="I36" s="55"/>
      <c r="J36" s="47">
        <v>16</v>
      </c>
      <c r="K36" s="56">
        <f t="shared" si="3"/>
        <v>11230.836670955465</v>
      </c>
      <c r="L36" s="57"/>
      <c r="M36" s="6">
        <f>IF(J36="","",(K36/J36)/LOOKUP(RIGHT($D$2,3),定数!$A$6:$A$13,定数!$B$6:$B$13))</f>
        <v>5.8493940994559717</v>
      </c>
      <c r="N36" s="47">
        <v>2018</v>
      </c>
      <c r="O36" s="8">
        <v>43580</v>
      </c>
      <c r="P36" s="55">
        <v>1.2167600000000001</v>
      </c>
      <c r="Q36" s="55"/>
      <c r="R36" s="58">
        <f>IF(P36="","",T36*M36*LOOKUP(RIGHT($D$2,3),定数!$A$6:$A$13,定数!$B$6:$B$13))</f>
        <v>21759.746049975376</v>
      </c>
      <c r="S36" s="58"/>
      <c r="T36" s="59">
        <f t="shared" si="4"/>
        <v>30.999999999998806</v>
      </c>
      <c r="U36" s="59"/>
      <c r="V36" t="str">
        <f t="shared" si="5"/>
        <v/>
      </c>
      <c r="W36">
        <f t="shared" si="2"/>
        <v>0</v>
      </c>
    </row>
    <row r="37" spans="2:23" x14ac:dyDescent="0.2">
      <c r="B37" s="47">
        <v>29</v>
      </c>
      <c r="C37" s="54">
        <f t="shared" si="0"/>
        <v>396120.96841515758</v>
      </c>
      <c r="D37" s="54"/>
      <c r="E37" s="47">
        <v>2018</v>
      </c>
      <c r="F37" s="8">
        <v>43594</v>
      </c>
      <c r="G37" s="47" t="s">
        <v>3</v>
      </c>
      <c r="H37" s="55">
        <v>1.1849499999999999</v>
      </c>
      <c r="I37" s="55"/>
      <c r="J37" s="47">
        <v>9</v>
      </c>
      <c r="K37" s="56">
        <f t="shared" si="3"/>
        <v>11883.629052454728</v>
      </c>
      <c r="L37" s="57"/>
      <c r="M37" s="6">
        <f>IF(J37="","",(K37/J37)/LOOKUP(RIGHT($D$2,3),定数!$A$6:$A$13,定数!$B$6:$B$13))</f>
        <v>11.003360233754377</v>
      </c>
      <c r="N37" s="47">
        <v>2018</v>
      </c>
      <c r="O37" s="8">
        <v>43594</v>
      </c>
      <c r="P37" s="55">
        <v>1.1832499999999999</v>
      </c>
      <c r="Q37" s="55"/>
      <c r="R37" s="58">
        <f>IF(P37="","",T37*M37*LOOKUP(RIGHT($D$2,3),定数!$A$6:$A$13,定数!$B$6:$B$13))</f>
        <v>22446.854876859386</v>
      </c>
      <c r="S37" s="58"/>
      <c r="T37" s="59">
        <f t="shared" si="4"/>
        <v>17.000000000000348</v>
      </c>
      <c r="U37" s="59"/>
      <c r="V37" t="str">
        <f t="shared" si="5"/>
        <v/>
      </c>
      <c r="W37">
        <f t="shared" si="2"/>
        <v>0</v>
      </c>
    </row>
    <row r="38" spans="2:23" x14ac:dyDescent="0.2">
      <c r="B38" s="47">
        <v>30</v>
      </c>
      <c r="C38" s="54">
        <f t="shared" si="0"/>
        <v>418567.82329201698</v>
      </c>
      <c r="D38" s="54"/>
      <c r="E38" s="47">
        <v>2018</v>
      </c>
      <c r="F38" s="8">
        <v>43609</v>
      </c>
      <c r="G38" s="47" t="s">
        <v>4</v>
      </c>
      <c r="H38" s="55">
        <v>1.17096</v>
      </c>
      <c r="I38" s="55"/>
      <c r="J38" s="47">
        <v>13.3</v>
      </c>
      <c r="K38" s="56">
        <f t="shared" si="3"/>
        <v>12557.03469876051</v>
      </c>
      <c r="L38" s="57"/>
      <c r="M38" s="6">
        <f>IF(J38="","",(K38/J38)/LOOKUP(RIGHT($D$2,3),定数!$A$6:$A$13,定数!$B$6:$B$13))</f>
        <v>7.8678162272935515</v>
      </c>
      <c r="N38" s="47">
        <v>2018</v>
      </c>
      <c r="O38" s="8">
        <v>43609</v>
      </c>
      <c r="P38" s="55">
        <v>1.1735199999999999</v>
      </c>
      <c r="Q38" s="55"/>
      <c r="R38" s="58">
        <f>IF(P38="","",T38*M38*LOOKUP(RIGHT($D$2,3),定数!$A$6:$A$13,定数!$B$6:$B$13))</f>
        <v>24169.931450244803</v>
      </c>
      <c r="S38" s="58"/>
      <c r="T38" s="59">
        <f t="shared" si="4"/>
        <v>25.599999999998957</v>
      </c>
      <c r="U38" s="59"/>
      <c r="V38" t="str">
        <f t="shared" si="5"/>
        <v/>
      </c>
      <c r="W38">
        <f t="shared" si="2"/>
        <v>0</v>
      </c>
    </row>
    <row r="39" spans="2:23" x14ac:dyDescent="0.2">
      <c r="B39" s="47">
        <v>31</v>
      </c>
      <c r="C39" s="54">
        <f t="shared" si="0"/>
        <v>442737.75474226178</v>
      </c>
      <c r="D39" s="54"/>
      <c r="E39" s="47">
        <v>2018</v>
      </c>
      <c r="F39" s="8">
        <v>43615</v>
      </c>
      <c r="G39" s="47" t="s">
        <v>4</v>
      </c>
      <c r="H39" s="55">
        <v>1.16194</v>
      </c>
      <c r="I39" s="55"/>
      <c r="J39" s="47">
        <v>25.9</v>
      </c>
      <c r="K39" s="56">
        <f t="shared" si="3"/>
        <v>13282.132642267852</v>
      </c>
      <c r="L39" s="57"/>
      <c r="M39" s="6">
        <f>IF(J39="","",(K39/J39)/LOOKUP(RIGHT($D$2,3),定数!$A$6:$A$13,定数!$B$6:$B$13))</f>
        <v>4.2735304511801333</v>
      </c>
      <c r="N39" s="47">
        <v>2018</v>
      </c>
      <c r="O39" s="8">
        <v>43616</v>
      </c>
      <c r="P39" s="55">
        <v>1.1670199999999999</v>
      </c>
      <c r="Q39" s="55"/>
      <c r="R39" s="58">
        <f>IF(P39="","",T39*M39*LOOKUP(RIGHT($D$2,3),定数!$A$6:$A$13,定数!$B$6:$B$13))</f>
        <v>26051.441630393958</v>
      </c>
      <c r="S39" s="58"/>
      <c r="T39" s="59">
        <f t="shared" si="4"/>
        <v>50.799999999999734</v>
      </c>
      <c r="U39" s="59"/>
      <c r="V39" t="str">
        <f t="shared" si="5"/>
        <v/>
      </c>
      <c r="W39">
        <f t="shared" si="2"/>
        <v>0</v>
      </c>
    </row>
    <row r="40" spans="2:23" x14ac:dyDescent="0.2">
      <c r="B40" s="47">
        <v>32</v>
      </c>
      <c r="C40" s="54">
        <f t="shared" si="0"/>
        <v>468789.19637265574</v>
      </c>
      <c r="D40" s="54"/>
      <c r="E40" s="47">
        <v>2018</v>
      </c>
      <c r="F40" s="8">
        <v>43617</v>
      </c>
      <c r="G40" s="47" t="s">
        <v>4</v>
      </c>
      <c r="H40" s="55">
        <v>1.1696599999999999</v>
      </c>
      <c r="I40" s="55"/>
      <c r="J40" s="47">
        <v>10.1</v>
      </c>
      <c r="K40" s="56">
        <f t="shared" si="3"/>
        <v>14063.675891179671</v>
      </c>
      <c r="L40" s="57"/>
      <c r="M40" s="6">
        <f>IF(J40="","",(K40/J40)/LOOKUP(RIGHT($D$2,3),定数!$A$6:$A$13,定数!$B$6:$B$13))</f>
        <v>11.603692979521181</v>
      </c>
      <c r="N40" s="47">
        <v>2018</v>
      </c>
      <c r="O40" s="8">
        <v>43617</v>
      </c>
      <c r="P40" s="55">
        <v>1.16865</v>
      </c>
      <c r="Q40" s="55"/>
      <c r="R40" s="58">
        <f>IF(P40="","",T40*M40*LOOKUP(RIGHT($D$2,3),定数!$A$6:$A$13,定数!$B$6:$B$13))</f>
        <v>-14063.675891179049</v>
      </c>
      <c r="S40" s="58"/>
      <c r="T40" s="59">
        <f t="shared" si="4"/>
        <v>-10.099999999999554</v>
      </c>
      <c r="U40" s="59"/>
      <c r="V40" t="str">
        <f t="shared" si="5"/>
        <v/>
      </c>
      <c r="W40">
        <f t="shared" si="2"/>
        <v>1</v>
      </c>
    </row>
    <row r="41" spans="2:23" x14ac:dyDescent="0.2">
      <c r="B41" s="47">
        <v>33</v>
      </c>
      <c r="C41" s="54">
        <f t="shared" si="0"/>
        <v>454725.52048147668</v>
      </c>
      <c r="D41" s="54"/>
      <c r="E41" s="47">
        <v>2018</v>
      </c>
      <c r="F41" s="8">
        <v>43623</v>
      </c>
      <c r="G41" s="47" t="s">
        <v>4</v>
      </c>
      <c r="H41" s="55">
        <v>1.17832</v>
      </c>
      <c r="I41" s="55"/>
      <c r="J41" s="47">
        <v>22.3</v>
      </c>
      <c r="K41" s="56">
        <f t="shared" si="3"/>
        <v>13641.765614444299</v>
      </c>
      <c r="L41" s="57"/>
      <c r="M41" s="6">
        <f>IF(J41="","",(K41/J41)/LOOKUP(RIGHT($D$2,3),定数!$A$6:$A$13,定数!$B$6:$B$13))</f>
        <v>5.0978197363394235</v>
      </c>
      <c r="N41" s="47">
        <v>2018</v>
      </c>
      <c r="O41" s="8">
        <v>43623</v>
      </c>
      <c r="P41" s="55">
        <v>1.1760900000000001</v>
      </c>
      <c r="Q41" s="55"/>
      <c r="R41" s="58">
        <f>IF(P41="","",T41*M41*LOOKUP(RIGHT($D$2,3),定数!$A$6:$A$13,定数!$B$6:$B$13))</f>
        <v>-13641.765614444017</v>
      </c>
      <c r="S41" s="58"/>
      <c r="T41" s="59">
        <f t="shared" si="4"/>
        <v>-22.299999999999542</v>
      </c>
      <c r="U41" s="59"/>
      <c r="V41" t="str">
        <f t="shared" si="5"/>
        <v/>
      </c>
      <c r="W41">
        <f t="shared" si="2"/>
        <v>2</v>
      </c>
    </row>
    <row r="42" spans="2:23" x14ac:dyDescent="0.2">
      <c r="B42" s="47">
        <v>34</v>
      </c>
      <c r="C42" s="54">
        <f t="shared" si="0"/>
        <v>441083.75486703264</v>
      </c>
      <c r="D42" s="54"/>
      <c r="E42" s="47">
        <v>2018</v>
      </c>
      <c r="F42" s="8">
        <v>43630</v>
      </c>
      <c r="G42" s="47" t="s">
        <v>4</v>
      </c>
      <c r="H42" s="55">
        <v>1.1799200000000001</v>
      </c>
      <c r="I42" s="55"/>
      <c r="J42" s="47">
        <v>10.3</v>
      </c>
      <c r="K42" s="56">
        <f t="shared" si="3"/>
        <v>13232.512646010979</v>
      </c>
      <c r="L42" s="57"/>
      <c r="M42" s="6">
        <f>IF(J42="","",(K42/J42)/LOOKUP(RIGHT($D$2,3),定数!$A$6:$A$13,定数!$B$6:$B$13))</f>
        <v>10.705916380267782</v>
      </c>
      <c r="N42" s="47">
        <v>2018</v>
      </c>
      <c r="O42" s="8">
        <v>43630</v>
      </c>
      <c r="P42" s="55">
        <v>1.18188</v>
      </c>
      <c r="Q42" s="55"/>
      <c r="R42" s="58">
        <f>IF(P42="","",T42*M42*LOOKUP(RIGHT($D$2,3),定数!$A$6:$A$13,定数!$B$6:$B$13))</f>
        <v>25180.315326389333</v>
      </c>
      <c r="S42" s="58"/>
      <c r="T42" s="59">
        <f t="shared" si="4"/>
        <v>19.599999999999618</v>
      </c>
      <c r="U42" s="59"/>
      <c r="V42" t="str">
        <f t="shared" si="5"/>
        <v/>
      </c>
      <c r="W42">
        <f t="shared" si="2"/>
        <v>0</v>
      </c>
    </row>
    <row r="43" spans="2:23" x14ac:dyDescent="0.2">
      <c r="B43" s="47">
        <v>35</v>
      </c>
      <c r="C43" s="54">
        <f t="shared" si="0"/>
        <v>466264.07019342197</v>
      </c>
      <c r="D43" s="54"/>
      <c r="E43" s="47">
        <v>2018</v>
      </c>
      <c r="F43" s="8">
        <v>43638</v>
      </c>
      <c r="G43" s="47" t="s">
        <v>4</v>
      </c>
      <c r="H43" s="55">
        <v>1.16157</v>
      </c>
      <c r="I43" s="55"/>
      <c r="J43" s="47">
        <v>7.6</v>
      </c>
      <c r="K43" s="56">
        <f t="shared" si="3"/>
        <v>13987.922105802658</v>
      </c>
      <c r="L43" s="57"/>
      <c r="M43" s="6">
        <f>IF(J43="","",(K43/J43)/LOOKUP(RIGHT($D$2,3),定数!$A$6:$A$13,定数!$B$6:$B$13))</f>
        <v>15.337633887941511</v>
      </c>
      <c r="N43" s="47">
        <v>2018</v>
      </c>
      <c r="O43" s="8">
        <v>43638</v>
      </c>
      <c r="P43" s="55">
        <v>1.16299</v>
      </c>
      <c r="Q43" s="55"/>
      <c r="R43" s="58">
        <f>IF(P43="","",T43*M43*LOOKUP(RIGHT($D$2,3),定数!$A$6:$A$13,定数!$B$6:$B$13))</f>
        <v>26135.328145051906</v>
      </c>
      <c r="S43" s="58"/>
      <c r="T43" s="59">
        <f t="shared" si="4"/>
        <v>14.199999999999768</v>
      </c>
      <c r="U43" s="59"/>
      <c r="V43" t="str">
        <f t="shared" si="5"/>
        <v/>
      </c>
      <c r="W43">
        <f t="shared" si="2"/>
        <v>0</v>
      </c>
    </row>
    <row r="44" spans="2:23" x14ac:dyDescent="0.2">
      <c r="B44" s="47">
        <v>36</v>
      </c>
      <c r="C44" s="54">
        <f t="shared" si="0"/>
        <v>492399.39833847387</v>
      </c>
      <c r="D44" s="54"/>
      <c r="E44" s="47">
        <v>2018</v>
      </c>
      <c r="F44" s="8">
        <v>43645</v>
      </c>
      <c r="G44" s="47" t="s">
        <v>4</v>
      </c>
      <c r="H44" s="55">
        <v>1.1585399999999999</v>
      </c>
      <c r="I44" s="55"/>
      <c r="J44" s="47">
        <v>10.4</v>
      </c>
      <c r="K44" s="56">
        <f t="shared" si="3"/>
        <v>14771.981950154215</v>
      </c>
      <c r="L44" s="57"/>
      <c r="M44" s="6">
        <f>IF(J44="","",(K44/J44)/LOOKUP(RIGHT($D$2,3),定数!$A$6:$A$13,定数!$B$6:$B$13))</f>
        <v>11.836523998521006</v>
      </c>
      <c r="N44" s="47">
        <v>2018</v>
      </c>
      <c r="O44" s="8">
        <v>43645</v>
      </c>
      <c r="P44" s="55">
        <v>1.1575</v>
      </c>
      <c r="Q44" s="55"/>
      <c r="R44" s="58">
        <f>IF(P44="","",T44*M44*LOOKUP(RIGHT($D$2,3),定数!$A$6:$A$13,定数!$B$6:$B$13))</f>
        <v>-14771.981950153218</v>
      </c>
      <c r="S44" s="58"/>
      <c r="T44" s="59">
        <f t="shared" si="4"/>
        <v>-10.399999999999299</v>
      </c>
      <c r="U44" s="59"/>
      <c r="V44" t="str">
        <f t="shared" si="5"/>
        <v/>
      </c>
      <c r="W44">
        <f t="shared" si="2"/>
        <v>1</v>
      </c>
    </row>
    <row r="45" spans="2:23" x14ac:dyDescent="0.2">
      <c r="B45" s="47">
        <v>37</v>
      </c>
      <c r="C45" s="54">
        <f t="shared" si="0"/>
        <v>477627.41638832062</v>
      </c>
      <c r="D45" s="54"/>
      <c r="E45" s="47">
        <v>2018</v>
      </c>
      <c r="F45" s="8">
        <v>43645</v>
      </c>
      <c r="G45" s="47" t="s">
        <v>4</v>
      </c>
      <c r="H45" s="55">
        <v>1.15866</v>
      </c>
      <c r="I45" s="55"/>
      <c r="J45" s="47">
        <v>12.5</v>
      </c>
      <c r="K45" s="56">
        <f t="shared" si="3"/>
        <v>14328.822491649618</v>
      </c>
      <c r="L45" s="57"/>
      <c r="M45" s="6">
        <f>IF(J45="","",(K45/J45)/LOOKUP(RIGHT($D$2,3),定数!$A$6:$A$13,定数!$B$6:$B$13))</f>
        <v>9.5525483277664112</v>
      </c>
      <c r="N45" s="47">
        <v>2018</v>
      </c>
      <c r="O45" s="8">
        <v>43645</v>
      </c>
      <c r="P45" s="55">
        <v>1.15741</v>
      </c>
      <c r="Q45" s="55"/>
      <c r="R45" s="58">
        <f>IF(P45="","",T45*M45*LOOKUP(RIGHT($D$2,3),定数!$A$6:$A$13,定数!$B$6:$B$13))</f>
        <v>-14328.822491649313</v>
      </c>
      <c r="S45" s="58"/>
      <c r="T45" s="59">
        <f t="shared" si="4"/>
        <v>-12.499999999999734</v>
      </c>
      <c r="U45" s="59"/>
      <c r="V45" t="str">
        <f t="shared" si="5"/>
        <v/>
      </c>
      <c r="W45">
        <f t="shared" si="2"/>
        <v>2</v>
      </c>
    </row>
    <row r="46" spans="2:23" x14ac:dyDescent="0.2">
      <c r="B46" s="47">
        <v>38</v>
      </c>
      <c r="C46" s="54">
        <f t="shared" si="0"/>
        <v>463298.59389667131</v>
      </c>
      <c r="D46" s="54"/>
      <c r="E46" s="47">
        <v>2018</v>
      </c>
      <c r="F46" s="8">
        <v>43650</v>
      </c>
      <c r="G46" s="47" t="s">
        <v>4</v>
      </c>
      <c r="H46" s="55">
        <v>1.1660600000000001</v>
      </c>
      <c r="I46" s="55"/>
      <c r="J46" s="47">
        <v>6.7</v>
      </c>
      <c r="K46" s="56">
        <f t="shared" si="3"/>
        <v>13898.95781690014</v>
      </c>
      <c r="L46" s="57"/>
      <c r="M46" s="6">
        <f>IF(J46="","",(K46/J46)/LOOKUP(RIGHT($D$2,3),定数!$A$6:$A$13,定数!$B$6:$B$13))</f>
        <v>17.287260966293708</v>
      </c>
      <c r="N46" s="47">
        <v>2018</v>
      </c>
      <c r="O46" s="8">
        <v>43650</v>
      </c>
      <c r="P46" s="55">
        <v>1.1673</v>
      </c>
      <c r="Q46" s="55"/>
      <c r="R46" s="58">
        <f>IF(P46="","",T46*M46*LOOKUP(RIGHT($D$2,3),定数!$A$6:$A$13,定数!$B$6:$B$13))</f>
        <v>25723.444317843125</v>
      </c>
      <c r="S46" s="58"/>
      <c r="T46" s="59">
        <f t="shared" si="4"/>
        <v>12.399999999999078</v>
      </c>
      <c r="U46" s="59"/>
      <c r="V46" t="str">
        <f t="shared" si="5"/>
        <v/>
      </c>
      <c r="W46">
        <f t="shared" si="2"/>
        <v>0</v>
      </c>
    </row>
    <row r="47" spans="2:23" x14ac:dyDescent="0.2">
      <c r="B47" s="47">
        <v>39</v>
      </c>
      <c r="C47" s="54">
        <f t="shared" si="0"/>
        <v>489022.03821451444</v>
      </c>
      <c r="D47" s="54"/>
      <c r="E47" s="47">
        <v>2018</v>
      </c>
      <c r="F47" s="8">
        <v>43655</v>
      </c>
      <c r="G47" s="47" t="s">
        <v>3</v>
      </c>
      <c r="H47" s="55">
        <v>1.16839</v>
      </c>
      <c r="I47" s="55"/>
      <c r="J47" s="47">
        <v>11.1</v>
      </c>
      <c r="K47" s="56">
        <f t="shared" si="3"/>
        <v>14670.661146435432</v>
      </c>
      <c r="L47" s="57"/>
      <c r="M47" s="6">
        <f>IF(J47="","",(K47/J47)/LOOKUP(RIGHT($D$2,3),定数!$A$6:$A$13,定数!$B$6:$B$13))</f>
        <v>11.014009869696272</v>
      </c>
      <c r="N47" s="47">
        <v>2018</v>
      </c>
      <c r="O47" s="8">
        <v>43652</v>
      </c>
      <c r="P47" s="55">
        <v>1.1695</v>
      </c>
      <c r="Q47" s="55"/>
      <c r="R47" s="58">
        <f>IF(P47="","",T47*M47*LOOKUP(RIGHT($D$2,3),定数!$A$6:$A$13,定数!$B$6:$B$13))</f>
        <v>-14670.661146434699</v>
      </c>
      <c r="S47" s="58"/>
      <c r="T47" s="59">
        <f t="shared" si="4"/>
        <v>-11.099999999999444</v>
      </c>
      <c r="U47" s="59"/>
      <c r="V47" t="str">
        <f t="shared" si="5"/>
        <v/>
      </c>
      <c r="W47">
        <f t="shared" si="2"/>
        <v>1</v>
      </c>
    </row>
    <row r="48" spans="2:23" x14ac:dyDescent="0.2">
      <c r="B48" s="47">
        <v>40</v>
      </c>
      <c r="C48" s="54">
        <f t="shared" si="0"/>
        <v>474351.37706807972</v>
      </c>
      <c r="D48" s="54"/>
      <c r="E48" s="47">
        <v>2018</v>
      </c>
      <c r="F48" s="8">
        <v>43655</v>
      </c>
      <c r="G48" s="47" t="s">
        <v>4</v>
      </c>
      <c r="H48" s="55">
        <v>1.1753100000000001</v>
      </c>
      <c r="I48" s="55"/>
      <c r="J48" s="47">
        <v>10</v>
      </c>
      <c r="K48" s="56">
        <f t="shared" si="3"/>
        <v>14230.541312042391</v>
      </c>
      <c r="L48" s="57"/>
      <c r="M48" s="6">
        <f>IF(J48="","",(K48/J48)/LOOKUP(RIGHT($D$2,3),定数!$A$6:$A$13,定数!$B$6:$B$13))</f>
        <v>11.858784426701993</v>
      </c>
      <c r="N48" s="47">
        <v>2018</v>
      </c>
      <c r="O48" s="8">
        <v>43655</v>
      </c>
      <c r="P48" s="55">
        <v>1.1772100000000001</v>
      </c>
      <c r="Q48" s="55"/>
      <c r="R48" s="58">
        <f>IF(P48="","",T48*M48*LOOKUP(RIGHT($D$2,3),定数!$A$6:$A$13,定数!$B$6:$B$13))</f>
        <v>27038.028492880727</v>
      </c>
      <c r="S48" s="58"/>
      <c r="T48" s="59">
        <f t="shared" si="4"/>
        <v>19.000000000000128</v>
      </c>
      <c r="U48" s="59"/>
      <c r="V48" t="str">
        <f t="shared" si="5"/>
        <v/>
      </c>
      <c r="W48">
        <f t="shared" si="2"/>
        <v>0</v>
      </c>
    </row>
    <row r="49" spans="2:23" x14ac:dyDescent="0.2">
      <c r="B49" s="47">
        <v>41</v>
      </c>
      <c r="C49" s="54">
        <f t="shared" si="0"/>
        <v>501389.40556096047</v>
      </c>
      <c r="D49" s="54"/>
      <c r="E49" s="47">
        <v>2018</v>
      </c>
      <c r="F49" s="8">
        <v>43659</v>
      </c>
      <c r="G49" s="47" t="s">
        <v>3</v>
      </c>
      <c r="H49" s="55">
        <v>1.16628</v>
      </c>
      <c r="I49" s="55"/>
      <c r="J49" s="47">
        <v>13.6</v>
      </c>
      <c r="K49" s="56">
        <f t="shared" si="3"/>
        <v>15041.682166828814</v>
      </c>
      <c r="L49" s="57"/>
      <c r="M49" s="6">
        <f>IF(J49="","",(K49/J49)/LOOKUP(RIGHT($D$2,3),定数!$A$6:$A$13,定数!$B$6:$B$13))</f>
        <v>9.2167170139882444</v>
      </c>
      <c r="N49" s="47">
        <v>2018</v>
      </c>
      <c r="O49" s="8">
        <v>43659</v>
      </c>
      <c r="P49" s="55">
        <v>1.1636599999999999</v>
      </c>
      <c r="Q49" s="55"/>
      <c r="R49" s="58">
        <f>IF(P49="","",T49*M49*LOOKUP(RIGHT($D$2,3),定数!$A$6:$A$13,定数!$B$6:$B$13))</f>
        <v>28977.358291979781</v>
      </c>
      <c r="S49" s="58"/>
      <c r="T49" s="59">
        <f t="shared" si="4"/>
        <v>26.200000000000667</v>
      </c>
      <c r="U49" s="59"/>
      <c r="V49" t="str">
        <f t="shared" si="5"/>
        <v/>
      </c>
      <c r="W49">
        <f t="shared" si="2"/>
        <v>0</v>
      </c>
    </row>
    <row r="50" spans="2:23" x14ac:dyDescent="0.2">
      <c r="B50" s="47">
        <v>42</v>
      </c>
      <c r="C50" s="54">
        <f t="shared" si="0"/>
        <v>530366.76385294029</v>
      </c>
      <c r="D50" s="54"/>
      <c r="E50" s="47">
        <v>2018</v>
      </c>
      <c r="F50" s="8">
        <v>43664</v>
      </c>
      <c r="G50" s="47" t="s">
        <v>3</v>
      </c>
      <c r="H50" s="55">
        <v>1.1653100000000001</v>
      </c>
      <c r="I50" s="55"/>
      <c r="J50" s="47">
        <v>11.3</v>
      </c>
      <c r="K50" s="56">
        <f t="shared" si="3"/>
        <v>15911.002915588208</v>
      </c>
      <c r="L50" s="57"/>
      <c r="M50" s="6">
        <f>IF(J50="","",(K50/J50)/LOOKUP(RIGHT($D$2,3),定数!$A$6:$A$13,定数!$B$6:$B$13))</f>
        <v>11.733777961348235</v>
      </c>
      <c r="N50" s="47">
        <v>2018</v>
      </c>
      <c r="O50" s="8">
        <v>43664</v>
      </c>
      <c r="P50" s="55">
        <v>1.1631499999999999</v>
      </c>
      <c r="Q50" s="55"/>
      <c r="R50" s="58">
        <f>IF(P50="","",T50*M50*LOOKUP(RIGHT($D$2,3),定数!$A$6:$A$13,定数!$B$6:$B$13))</f>
        <v>30413.952475816903</v>
      </c>
      <c r="S50" s="58"/>
      <c r="T50" s="59">
        <f t="shared" si="4"/>
        <v>21.600000000001618</v>
      </c>
      <c r="U50" s="59"/>
      <c r="V50" t="str">
        <f t="shared" si="5"/>
        <v/>
      </c>
      <c r="W50">
        <f t="shared" si="2"/>
        <v>0</v>
      </c>
    </row>
    <row r="51" spans="2:23" x14ac:dyDescent="0.2">
      <c r="B51" s="47">
        <v>43</v>
      </c>
      <c r="C51" s="54">
        <f t="shared" si="0"/>
        <v>560780.71632875723</v>
      </c>
      <c r="D51" s="54"/>
      <c r="E51" s="47">
        <v>2018</v>
      </c>
      <c r="F51" s="8">
        <v>43664</v>
      </c>
      <c r="G51" s="47" t="s">
        <v>3</v>
      </c>
      <c r="H51" s="55">
        <v>1.1653100000000001</v>
      </c>
      <c r="I51" s="55"/>
      <c r="J51" s="47">
        <v>8.6999999999999993</v>
      </c>
      <c r="K51" s="56">
        <f t="shared" si="3"/>
        <v>16823.421489862718</v>
      </c>
      <c r="L51" s="57"/>
      <c r="M51" s="6">
        <f>IF(J51="","",(K51/J51)/LOOKUP(RIGHT($D$2,3),定数!$A$6:$A$13,定数!$B$6:$B$13))</f>
        <v>16.114388400251649</v>
      </c>
      <c r="N51" s="47">
        <v>2018</v>
      </c>
      <c r="O51" s="8">
        <v>43664</v>
      </c>
      <c r="P51" s="55">
        <v>1.16367</v>
      </c>
      <c r="Q51" s="55"/>
      <c r="R51" s="58">
        <f>IF(P51="","",T51*M51*LOOKUP(RIGHT($D$2,3),定数!$A$6:$A$13,定数!$B$6:$B$13))</f>
        <v>31713.116371696906</v>
      </c>
      <c r="S51" s="58"/>
      <c r="T51" s="59">
        <f t="shared" si="4"/>
        <v>16.400000000000858</v>
      </c>
      <c r="U51" s="59"/>
      <c r="V51" t="str">
        <f t="shared" si="5"/>
        <v/>
      </c>
      <c r="W51">
        <f t="shared" si="2"/>
        <v>0</v>
      </c>
    </row>
    <row r="52" spans="2:23" x14ac:dyDescent="0.2">
      <c r="B52" s="47">
        <v>44</v>
      </c>
      <c r="C52" s="54">
        <f t="shared" si="0"/>
        <v>592493.83270045416</v>
      </c>
      <c r="D52" s="54"/>
      <c r="E52" s="47">
        <v>2018</v>
      </c>
      <c r="F52" s="8">
        <v>43665</v>
      </c>
      <c r="G52" s="47" t="s">
        <v>4</v>
      </c>
      <c r="H52" s="55">
        <v>1.1651199999999999</v>
      </c>
      <c r="I52" s="55"/>
      <c r="J52" s="47">
        <v>11.6</v>
      </c>
      <c r="K52" s="56">
        <f t="shared" si="3"/>
        <v>17774.814981013624</v>
      </c>
      <c r="L52" s="57"/>
      <c r="M52" s="6">
        <f>IF(J52="","",(K52/J52)/LOOKUP(RIGHT($D$2,3),定数!$A$6:$A$13,定数!$B$6:$B$13))</f>
        <v>12.76926363578565</v>
      </c>
      <c r="N52" s="47">
        <v>2018</v>
      </c>
      <c r="O52" s="8">
        <v>43665</v>
      </c>
      <c r="P52" s="55">
        <v>1.1639600000000001</v>
      </c>
      <c r="Q52" s="55"/>
      <c r="R52" s="58">
        <f>IF(P52="","",T52*M52*LOOKUP(RIGHT($D$2,3),定数!$A$6:$A$13,定数!$B$6:$B$13))</f>
        <v>-17774.81498101099</v>
      </c>
      <c r="S52" s="58"/>
      <c r="T52" s="59">
        <f t="shared" si="4"/>
        <v>-11.599999999998278</v>
      </c>
      <c r="U52" s="59"/>
      <c r="V52" t="str">
        <f t="shared" si="5"/>
        <v/>
      </c>
      <c r="W52">
        <f t="shared" si="2"/>
        <v>1</v>
      </c>
    </row>
    <row r="53" spans="2:23" x14ac:dyDescent="0.2">
      <c r="B53" s="47">
        <v>45</v>
      </c>
      <c r="C53" s="54">
        <f t="shared" si="0"/>
        <v>574719.01771944319</v>
      </c>
      <c r="D53" s="54"/>
      <c r="E53" s="47">
        <v>2018</v>
      </c>
      <c r="F53" s="8">
        <v>43669</v>
      </c>
      <c r="G53" s="47" t="s">
        <v>3</v>
      </c>
      <c r="H53" s="55">
        <v>1.1699900000000001</v>
      </c>
      <c r="I53" s="55"/>
      <c r="J53" s="47">
        <v>12.7</v>
      </c>
      <c r="K53" s="56">
        <f t="shared" si="3"/>
        <v>17241.570531583297</v>
      </c>
      <c r="L53" s="57"/>
      <c r="M53" s="6">
        <f>IF(J53="","",(K53/J53)/LOOKUP(RIGHT($D$2,3),定数!$A$6:$A$13,定数!$B$6:$B$13))</f>
        <v>11.313366490540222</v>
      </c>
      <c r="N53" s="47">
        <v>2018</v>
      </c>
      <c r="O53" s="8">
        <v>43670</v>
      </c>
      <c r="P53" s="55">
        <v>1.1675500000000001</v>
      </c>
      <c r="Q53" s="55"/>
      <c r="R53" s="58">
        <f>IF(P53="","",T53*M53*LOOKUP(RIGHT($D$2,3),定数!$A$6:$A$13,定数!$B$6:$B$13))</f>
        <v>33125.537084301737</v>
      </c>
      <c r="S53" s="58"/>
      <c r="T53" s="59">
        <f t="shared" si="4"/>
        <v>24.399999999999977</v>
      </c>
      <c r="U53" s="59"/>
      <c r="V53" t="str">
        <f t="shared" si="5"/>
        <v/>
      </c>
      <c r="W53">
        <f t="shared" si="2"/>
        <v>0</v>
      </c>
    </row>
    <row r="54" spans="2:23" x14ac:dyDescent="0.2">
      <c r="B54" s="47">
        <v>46</v>
      </c>
      <c r="C54" s="54">
        <f t="shared" si="0"/>
        <v>607844.55480374489</v>
      </c>
      <c r="D54" s="54"/>
      <c r="E54" s="47">
        <v>2018</v>
      </c>
      <c r="F54" s="8">
        <v>43677</v>
      </c>
      <c r="G54" s="47" t="s">
        <v>4</v>
      </c>
      <c r="H54" s="55">
        <v>1.17113</v>
      </c>
      <c r="I54" s="55"/>
      <c r="J54" s="47">
        <v>10.1</v>
      </c>
      <c r="K54" s="56">
        <f t="shared" si="3"/>
        <v>18235.336644112347</v>
      </c>
      <c r="L54" s="57"/>
      <c r="M54" s="6">
        <f>IF(J54="","",(K54/J54)/LOOKUP(RIGHT($D$2,3),定数!$A$6:$A$13,定数!$B$6:$B$13))</f>
        <v>15.0456572971224</v>
      </c>
      <c r="N54" s="47">
        <v>2018</v>
      </c>
      <c r="O54" s="8">
        <v>43677</v>
      </c>
      <c r="P54" s="55">
        <v>1.1730499999999999</v>
      </c>
      <c r="Q54" s="55"/>
      <c r="R54" s="58">
        <f>IF(P54="","",T54*M54*LOOKUP(RIGHT($D$2,3),定数!$A$6:$A$13,定数!$B$6:$B$13))</f>
        <v>34665.194412568599</v>
      </c>
      <c r="S54" s="58"/>
      <c r="T54" s="59">
        <f t="shared" si="4"/>
        <v>19.199999999999218</v>
      </c>
      <c r="U54" s="59"/>
      <c r="V54" t="str">
        <f t="shared" si="5"/>
        <v/>
      </c>
      <c r="W54">
        <f t="shared" si="2"/>
        <v>0</v>
      </c>
    </row>
    <row r="55" spans="2:23" x14ac:dyDescent="0.2">
      <c r="B55" s="47">
        <v>47</v>
      </c>
      <c r="C55" s="54">
        <f t="shared" si="0"/>
        <v>642509.74921631347</v>
      </c>
      <c r="D55" s="54"/>
      <c r="E55" s="47">
        <v>2018</v>
      </c>
      <c r="F55" s="8">
        <v>43677</v>
      </c>
      <c r="G55" s="47" t="s">
        <v>4</v>
      </c>
      <c r="H55" s="55">
        <v>1.1710499999999999</v>
      </c>
      <c r="I55" s="55"/>
      <c r="J55" s="47">
        <v>8.6</v>
      </c>
      <c r="K55" s="56">
        <f t="shared" si="3"/>
        <v>19275.292476489405</v>
      </c>
      <c r="L55" s="57"/>
      <c r="M55" s="6">
        <f>IF(J55="","",(K55/J55)/LOOKUP(RIGHT($D$2,3),定数!$A$6:$A$13,定数!$B$6:$B$13))</f>
        <v>18.677608988846323</v>
      </c>
      <c r="N55" s="47">
        <v>2018</v>
      </c>
      <c r="O55" s="8">
        <v>43677</v>
      </c>
      <c r="P55" s="55">
        <v>1.1726700000000001</v>
      </c>
      <c r="Q55" s="55"/>
      <c r="R55" s="58">
        <f>IF(P55="","",T55*M55*LOOKUP(RIGHT($D$2,3),定数!$A$6:$A$13,定数!$B$6:$B$13))</f>
        <v>36309.271874321217</v>
      </c>
      <c r="S55" s="58"/>
      <c r="T55" s="59">
        <f t="shared" si="4"/>
        <v>16.200000000001769</v>
      </c>
      <c r="U55" s="59"/>
      <c r="V55" t="str">
        <f t="shared" si="5"/>
        <v/>
      </c>
      <c r="W55">
        <f t="shared" si="2"/>
        <v>0</v>
      </c>
    </row>
    <row r="56" spans="2:23" x14ac:dyDescent="0.2">
      <c r="B56" s="47">
        <v>48</v>
      </c>
      <c r="C56" s="54">
        <f t="shared" si="0"/>
        <v>678819.02109063463</v>
      </c>
      <c r="D56" s="54"/>
      <c r="E56" s="47">
        <v>2018</v>
      </c>
      <c r="F56" s="8">
        <v>43677</v>
      </c>
      <c r="G56" s="47" t="s">
        <v>4</v>
      </c>
      <c r="H56" s="55">
        <v>1.1710499999999999</v>
      </c>
      <c r="I56" s="55"/>
      <c r="J56" s="47">
        <v>7.5</v>
      </c>
      <c r="K56" s="56">
        <f t="shared" si="3"/>
        <v>20364.570632719038</v>
      </c>
      <c r="L56" s="57"/>
      <c r="M56" s="6">
        <f>IF(J56="","",(K56/J56)/LOOKUP(RIGHT($D$2,3),定数!$A$6:$A$13,定数!$B$6:$B$13))</f>
        <v>22.627300703021152</v>
      </c>
      <c r="N56" s="47">
        <v>2018</v>
      </c>
      <c r="O56" s="8">
        <v>43677</v>
      </c>
      <c r="P56" s="55">
        <v>1.17245</v>
      </c>
      <c r="Q56" s="55"/>
      <c r="R56" s="58">
        <f>IF(P56="","",T56*M56*LOOKUP(RIGHT($D$2,3),定数!$A$6:$A$13,定数!$B$6:$B$13))</f>
        <v>38013.865181077381</v>
      </c>
      <c r="S56" s="58"/>
      <c r="T56" s="59">
        <f t="shared" si="4"/>
        <v>14.000000000000679</v>
      </c>
      <c r="U56" s="59"/>
      <c r="V56" t="str">
        <f t="shared" si="5"/>
        <v/>
      </c>
      <c r="W56">
        <f t="shared" si="2"/>
        <v>0</v>
      </c>
    </row>
    <row r="57" spans="2:23" x14ac:dyDescent="0.2">
      <c r="B57" s="47">
        <v>49</v>
      </c>
      <c r="C57" s="54">
        <f t="shared" si="0"/>
        <v>716832.88627171202</v>
      </c>
      <c r="D57" s="54"/>
      <c r="E57" s="47">
        <v>2018</v>
      </c>
      <c r="F57" s="8">
        <v>43686</v>
      </c>
      <c r="G57" s="47" t="s">
        <v>3</v>
      </c>
      <c r="H57" s="55">
        <v>1.1590800000000001</v>
      </c>
      <c r="I57" s="55"/>
      <c r="J57" s="47">
        <v>16.3</v>
      </c>
      <c r="K57" s="56">
        <f t="shared" si="3"/>
        <v>21504.986588151362</v>
      </c>
      <c r="L57" s="57"/>
      <c r="M57" s="6">
        <f>IF(J57="","",(K57/J57)/LOOKUP(RIGHT($D$2,3),定数!$A$6:$A$13,定数!$B$6:$B$13))</f>
        <v>10.994369421345278</v>
      </c>
      <c r="N57" s="47">
        <v>2018</v>
      </c>
      <c r="O57" s="8">
        <v>43687</v>
      </c>
      <c r="P57" s="55">
        <v>1.1559200000000001</v>
      </c>
      <c r="Q57" s="55"/>
      <c r="R57" s="58">
        <f>IF(P57="","",T57*M57*LOOKUP(RIGHT($D$2,3),定数!$A$6:$A$13,定数!$B$6:$B$13))</f>
        <v>41690.648845741976</v>
      </c>
      <c r="S57" s="58"/>
      <c r="T57" s="59">
        <f t="shared" si="4"/>
        <v>31.600000000000517</v>
      </c>
      <c r="U57" s="59"/>
      <c r="V57" t="str">
        <f t="shared" si="5"/>
        <v/>
      </c>
      <c r="W57">
        <f t="shared" si="2"/>
        <v>0</v>
      </c>
    </row>
    <row r="58" spans="2:23" x14ac:dyDescent="0.2">
      <c r="B58" s="47">
        <v>50</v>
      </c>
      <c r="C58" s="54">
        <f t="shared" si="0"/>
        <v>758523.53511745401</v>
      </c>
      <c r="D58" s="54"/>
      <c r="E58" s="47">
        <v>2018</v>
      </c>
      <c r="F58" s="8">
        <v>43688</v>
      </c>
      <c r="G58" s="47" t="s">
        <v>3</v>
      </c>
      <c r="H58" s="55">
        <v>1.1395</v>
      </c>
      <c r="I58" s="55"/>
      <c r="J58" s="47">
        <v>31.7</v>
      </c>
      <c r="K58" s="56">
        <f t="shared" si="3"/>
        <v>22755.70605352362</v>
      </c>
      <c r="L58" s="57"/>
      <c r="M58" s="6">
        <f>IF(J58="","",(K58/J58)/LOOKUP(RIGHT($D$2,3),定数!$A$6:$A$13,定数!$B$6:$B$13))</f>
        <v>5.9820468069199837</v>
      </c>
      <c r="N58" s="47">
        <v>2018</v>
      </c>
      <c r="O58" s="8">
        <v>43690</v>
      </c>
      <c r="P58" s="55">
        <v>1.1426700000000001</v>
      </c>
      <c r="Q58" s="55"/>
      <c r="R58" s="58">
        <f>IF(P58="","",T58*M58*LOOKUP(RIGHT($D$2,3),定数!$A$6:$A$13,定数!$B$6:$B$13))</f>
        <v>-22755.70605352446</v>
      </c>
      <c r="S58" s="58"/>
      <c r="T58" s="59">
        <f t="shared" si="4"/>
        <v>-31.700000000001172</v>
      </c>
      <c r="U58" s="59"/>
      <c r="V58" t="str">
        <f t="shared" si="5"/>
        <v/>
      </c>
      <c r="W58">
        <f t="shared" si="2"/>
        <v>1</v>
      </c>
    </row>
    <row r="59" spans="2:23" x14ac:dyDescent="0.2">
      <c r="B59" s="47">
        <v>51</v>
      </c>
      <c r="C59" s="54">
        <f t="shared" si="0"/>
        <v>735767.8290639295</v>
      </c>
      <c r="D59" s="54"/>
      <c r="E59" s="47">
        <v>2018</v>
      </c>
      <c r="F59" s="8">
        <v>43690</v>
      </c>
      <c r="G59" s="47" t="s">
        <v>3</v>
      </c>
      <c r="H59" s="55">
        <v>1.13889</v>
      </c>
      <c r="I59" s="55"/>
      <c r="J59" s="47">
        <v>22.2</v>
      </c>
      <c r="K59" s="56">
        <f t="shared" si="3"/>
        <v>22073.034871917884</v>
      </c>
      <c r="L59" s="57"/>
      <c r="M59" s="6">
        <f>IF(J59="","",(K59/J59)/LOOKUP(RIGHT($D$2,3),定数!$A$6:$A$13,定数!$B$6:$B$13))</f>
        <v>8.2856737507199263</v>
      </c>
      <c r="N59" s="47">
        <v>2018</v>
      </c>
      <c r="O59" s="8">
        <v>43690</v>
      </c>
      <c r="P59" s="55">
        <v>1.1411100000000001</v>
      </c>
      <c r="Q59" s="55"/>
      <c r="R59" s="58">
        <f>IF(P59="","",T59*M59*LOOKUP(RIGHT($D$2,3),定数!$A$6:$A$13,定数!$B$6:$B$13))</f>
        <v>-22073.034871918982</v>
      </c>
      <c r="S59" s="58"/>
      <c r="T59" s="59">
        <f t="shared" si="4"/>
        <v>-22.200000000001108</v>
      </c>
      <c r="U59" s="59"/>
      <c r="V59" t="str">
        <f t="shared" si="5"/>
        <v/>
      </c>
      <c r="W59">
        <f t="shared" si="2"/>
        <v>2</v>
      </c>
    </row>
    <row r="60" spans="2:23" x14ac:dyDescent="0.2">
      <c r="B60" s="47">
        <v>52</v>
      </c>
      <c r="C60" s="54">
        <f t="shared" si="0"/>
        <v>713694.79419201054</v>
      </c>
      <c r="D60" s="54"/>
      <c r="E60" s="47">
        <v>2018</v>
      </c>
      <c r="F60" s="8">
        <v>43699</v>
      </c>
      <c r="G60" s="47" t="s">
        <v>4</v>
      </c>
      <c r="H60" s="55">
        <v>1.16059</v>
      </c>
      <c r="I60" s="55"/>
      <c r="J60" s="47">
        <v>22.4</v>
      </c>
      <c r="K60" s="56">
        <f t="shared" si="3"/>
        <v>21410.843825760316</v>
      </c>
      <c r="L60" s="57"/>
      <c r="M60" s="6">
        <f>IF(J60="","",(K60/J60)/LOOKUP(RIGHT($D$2,3),定数!$A$6:$A$13,定数!$B$6:$B$13))</f>
        <v>7.9653436851786896</v>
      </c>
      <c r="N60" s="47">
        <v>2018</v>
      </c>
      <c r="O60" s="8">
        <v>43700</v>
      </c>
      <c r="P60" s="55">
        <v>1.15835</v>
      </c>
      <c r="Q60" s="55"/>
      <c r="R60" s="58">
        <f>IF(P60="","",T60*M60*LOOKUP(RIGHT($D$2,3),定数!$A$6:$A$13,定数!$B$6:$B$13))</f>
        <v>-21410.843825760505</v>
      </c>
      <c r="S60" s="58"/>
      <c r="T60" s="59">
        <f t="shared" si="4"/>
        <v>-22.400000000000198</v>
      </c>
      <c r="U60" s="59"/>
      <c r="V60" t="str">
        <f t="shared" si="5"/>
        <v/>
      </c>
      <c r="W60">
        <f t="shared" si="2"/>
        <v>3</v>
      </c>
    </row>
    <row r="61" spans="2:23" x14ac:dyDescent="0.2">
      <c r="B61" s="47">
        <v>53</v>
      </c>
      <c r="C61" s="54">
        <f t="shared" si="0"/>
        <v>692283.95036625001</v>
      </c>
      <c r="D61" s="54"/>
      <c r="E61" s="47">
        <v>2018</v>
      </c>
      <c r="F61" s="8">
        <v>43706</v>
      </c>
      <c r="G61" s="47" t="s">
        <v>3</v>
      </c>
      <c r="H61" s="55">
        <v>1.1664099999999999</v>
      </c>
      <c r="I61" s="55"/>
      <c r="J61" s="47">
        <v>21.9</v>
      </c>
      <c r="K61" s="56">
        <f t="shared" si="3"/>
        <v>20768.518510987498</v>
      </c>
      <c r="L61" s="57"/>
      <c r="M61" s="6">
        <f>IF(J61="","",(K61/J61)/LOOKUP(RIGHT($D$2,3),定数!$A$6:$A$13,定数!$B$6:$B$13))</f>
        <v>7.902784821532534</v>
      </c>
      <c r="N61" s="47">
        <v>2018</v>
      </c>
      <c r="O61" s="8">
        <v>43706</v>
      </c>
      <c r="P61" s="55">
        <v>1.1686000000000001</v>
      </c>
      <c r="Q61" s="55"/>
      <c r="R61" s="58">
        <f>IF(P61="","",T61*M61*LOOKUP(RIGHT($D$2,3),定数!$A$6:$A$13,定数!$B$6:$B$13))</f>
        <v>-20768.518510988793</v>
      </c>
      <c r="S61" s="58"/>
      <c r="T61" s="59">
        <f t="shared" si="4"/>
        <v>-21.900000000001363</v>
      </c>
      <c r="U61" s="59"/>
      <c r="V61" t="str">
        <f t="shared" si="5"/>
        <v/>
      </c>
      <c r="W61">
        <f t="shared" si="2"/>
        <v>4</v>
      </c>
    </row>
    <row r="62" spans="2:23" x14ac:dyDescent="0.2">
      <c r="B62" s="47">
        <v>54</v>
      </c>
      <c r="C62" s="54">
        <f t="shared" si="0"/>
        <v>671515.43185526121</v>
      </c>
      <c r="D62" s="54"/>
      <c r="E62" s="47">
        <v>2018</v>
      </c>
      <c r="F62" s="8">
        <v>43712</v>
      </c>
      <c r="G62" s="47" t="s">
        <v>3</v>
      </c>
      <c r="H62" s="55">
        <v>1.1597599999999999</v>
      </c>
      <c r="I62" s="55"/>
      <c r="J62" s="47">
        <v>8.1999999999999993</v>
      </c>
      <c r="K62" s="56">
        <f t="shared" si="3"/>
        <v>20145.462955657837</v>
      </c>
      <c r="L62" s="57"/>
      <c r="M62" s="6">
        <f>IF(J62="","",(K62/J62)/LOOKUP(RIGHT($D$2,3),定数!$A$6:$A$13,定数!$B$6:$B$13))</f>
        <v>20.473031459001866</v>
      </c>
      <c r="N62" s="47">
        <v>2018</v>
      </c>
      <c r="O62" s="8">
        <v>43712</v>
      </c>
      <c r="P62" s="55">
        <v>1.15822</v>
      </c>
      <c r="Q62" s="55"/>
      <c r="R62" s="58">
        <f>IF(P62="","",T62*M62*LOOKUP(RIGHT($D$2,3),定数!$A$6:$A$13,定数!$B$6:$B$13))</f>
        <v>37834.162136232379</v>
      </c>
      <c r="S62" s="58"/>
      <c r="T62" s="59">
        <f t="shared" si="4"/>
        <v>15.399999999998748</v>
      </c>
      <c r="U62" s="59"/>
      <c r="V62" t="str">
        <f t="shared" si="5"/>
        <v/>
      </c>
      <c r="W62">
        <f t="shared" si="2"/>
        <v>0</v>
      </c>
    </row>
    <row r="63" spans="2:23" x14ac:dyDescent="0.2">
      <c r="B63" s="47">
        <v>55</v>
      </c>
      <c r="C63" s="54">
        <f t="shared" si="0"/>
        <v>709349.59399149357</v>
      </c>
      <c r="D63" s="54"/>
      <c r="E63" s="47">
        <v>2018</v>
      </c>
      <c r="F63" s="8">
        <v>43713</v>
      </c>
      <c r="G63" s="47" t="s">
        <v>4</v>
      </c>
      <c r="H63" s="55">
        <v>1.15882</v>
      </c>
      <c r="I63" s="55"/>
      <c r="J63" s="47">
        <v>8.1999999999999993</v>
      </c>
      <c r="K63" s="56">
        <f t="shared" si="3"/>
        <v>21280.487819744805</v>
      </c>
      <c r="L63" s="57"/>
      <c r="M63" s="6">
        <f>IF(J63="","",(K63/J63)/LOOKUP(RIGHT($D$2,3),定数!$A$6:$A$13,定数!$B$6:$B$13))</f>
        <v>21.62651201193578</v>
      </c>
      <c r="N63" s="47">
        <v>2018</v>
      </c>
      <c r="O63" s="8">
        <v>43713</v>
      </c>
      <c r="P63" s="55">
        <v>1.1603600000000001</v>
      </c>
      <c r="Q63" s="55"/>
      <c r="R63" s="58">
        <f>IF(P63="","",T63*M63*LOOKUP(RIGHT($D$2,3),定数!$A$6:$A$13,定数!$B$6:$B$13))</f>
        <v>39965.794198059833</v>
      </c>
      <c r="S63" s="58"/>
      <c r="T63" s="59">
        <f t="shared" si="4"/>
        <v>15.400000000000968</v>
      </c>
      <c r="U63" s="59"/>
      <c r="V63" t="str">
        <f t="shared" si="5"/>
        <v/>
      </c>
      <c r="W63">
        <f t="shared" si="2"/>
        <v>0</v>
      </c>
    </row>
    <row r="64" spans="2:23" x14ac:dyDescent="0.2">
      <c r="B64" s="47">
        <v>56</v>
      </c>
      <c r="C64" s="54">
        <f t="shared" si="0"/>
        <v>749315.3881895534</v>
      </c>
      <c r="D64" s="54"/>
      <c r="E64" s="47">
        <v>2018</v>
      </c>
      <c r="F64" s="8">
        <v>43719</v>
      </c>
      <c r="G64" s="47" t="s">
        <v>3</v>
      </c>
      <c r="H64" s="55">
        <v>1.1577599999999999</v>
      </c>
      <c r="I64" s="55"/>
      <c r="J64" s="47">
        <v>20.7</v>
      </c>
      <c r="K64" s="56">
        <f t="shared" si="3"/>
        <v>22479.461645686602</v>
      </c>
      <c r="L64" s="57"/>
      <c r="M64" s="6">
        <f>IF(J64="","",(K64/J64)/LOOKUP(RIGHT($D$2,3),定数!$A$6:$A$13,定数!$B$6:$B$13))</f>
        <v>9.049702755912481</v>
      </c>
      <c r="N64" s="47">
        <v>2018</v>
      </c>
      <c r="O64" s="8">
        <v>43720</v>
      </c>
      <c r="P64" s="55">
        <v>1.1598299999999999</v>
      </c>
      <c r="Q64" s="55"/>
      <c r="R64" s="58">
        <f>IF(P64="","",T64*M64*LOOKUP(RIGHT($D$2,3),定数!$A$6:$A$13,定数!$B$6:$B$13))</f>
        <v>-22479.461645686777</v>
      </c>
      <c r="S64" s="58"/>
      <c r="T64" s="59">
        <f t="shared" si="4"/>
        <v>-20.700000000000163</v>
      </c>
      <c r="U64" s="59"/>
      <c r="V64" t="str">
        <f t="shared" si="5"/>
        <v/>
      </c>
      <c r="W64">
        <f t="shared" si="2"/>
        <v>1</v>
      </c>
    </row>
    <row r="65" spans="2:23" x14ac:dyDescent="0.2">
      <c r="B65" s="47">
        <v>57</v>
      </c>
      <c r="C65" s="54">
        <f t="shared" si="0"/>
        <v>726835.92654386663</v>
      </c>
      <c r="D65" s="54"/>
      <c r="E65" s="47">
        <v>2018</v>
      </c>
      <c r="F65" s="8">
        <v>43726</v>
      </c>
      <c r="G65" s="47" t="s">
        <v>4</v>
      </c>
      <c r="H65" s="55">
        <v>1.1710700000000001</v>
      </c>
      <c r="I65" s="55"/>
      <c r="J65" s="47">
        <v>24.8</v>
      </c>
      <c r="K65" s="56">
        <f t="shared" si="3"/>
        <v>21805.077796316</v>
      </c>
      <c r="L65" s="57"/>
      <c r="M65" s="6">
        <f>IF(J65="","",(K65/J65)/LOOKUP(RIGHT($D$2,3),定数!$A$6:$A$13,定数!$B$6:$B$13))</f>
        <v>7.3269750659663977</v>
      </c>
      <c r="N65" s="47">
        <v>2018</v>
      </c>
      <c r="O65" s="8">
        <v>43727</v>
      </c>
      <c r="P65" s="55">
        <v>1.16859</v>
      </c>
      <c r="Q65" s="55"/>
      <c r="R65" s="58">
        <f>IF(P65="","",T65*M65*LOOKUP(RIGHT($D$2,3),定数!$A$6:$A$13,定数!$B$6:$B$13))</f>
        <v>-21805.077796316331</v>
      </c>
      <c r="S65" s="58"/>
      <c r="T65" s="59">
        <f t="shared" si="4"/>
        <v>-24.800000000000377</v>
      </c>
      <c r="U65" s="59"/>
      <c r="V65" t="str">
        <f t="shared" si="5"/>
        <v/>
      </c>
      <c r="W65">
        <f t="shared" si="2"/>
        <v>2</v>
      </c>
    </row>
    <row r="66" spans="2:23" x14ac:dyDescent="0.2">
      <c r="B66" s="47">
        <v>58</v>
      </c>
      <c r="C66" s="54">
        <f t="shared" si="0"/>
        <v>705030.84874755028</v>
      </c>
      <c r="D66" s="54"/>
      <c r="E66" s="47">
        <v>2018</v>
      </c>
      <c r="F66" s="8">
        <v>43728</v>
      </c>
      <c r="G66" s="47" t="s">
        <v>3</v>
      </c>
      <c r="H66" s="55">
        <v>1.167</v>
      </c>
      <c r="I66" s="55"/>
      <c r="J66" s="47">
        <v>6.6</v>
      </c>
      <c r="K66" s="56">
        <f t="shared" si="3"/>
        <v>21150.925462426509</v>
      </c>
      <c r="L66" s="57"/>
      <c r="M66" s="6">
        <f>IF(J66="","",(K66/J66)/LOOKUP(RIGHT($D$2,3),定数!$A$6:$A$13,定数!$B$6:$B$13))</f>
        <v>26.705713967710242</v>
      </c>
      <c r="N66" s="47">
        <v>2018</v>
      </c>
      <c r="O66" s="8">
        <v>43728</v>
      </c>
      <c r="P66" s="55">
        <v>1.1676599999999999</v>
      </c>
      <c r="Q66" s="55"/>
      <c r="R66" s="58">
        <f>IF(P66="","",T66*M66*LOOKUP(RIGHT($D$2,3),定数!$A$6:$A$13,定数!$B$6:$B$13))</f>
        <v>-21150.925462422761</v>
      </c>
      <c r="S66" s="58"/>
      <c r="T66" s="59">
        <f t="shared" si="4"/>
        <v>-6.599999999998829</v>
      </c>
      <c r="U66" s="59"/>
      <c r="V66" t="str">
        <f t="shared" si="5"/>
        <v/>
      </c>
      <c r="W66">
        <f t="shared" si="2"/>
        <v>3</v>
      </c>
    </row>
    <row r="67" spans="2:23" x14ac:dyDescent="0.2">
      <c r="B67" s="47">
        <v>59</v>
      </c>
      <c r="C67" s="54">
        <f t="shared" si="0"/>
        <v>683879.9232851275</v>
      </c>
      <c r="D67" s="54"/>
      <c r="E67" s="47">
        <v>2018</v>
      </c>
      <c r="F67" s="8">
        <v>43728</v>
      </c>
      <c r="G67" s="47" t="s">
        <v>3</v>
      </c>
      <c r="H67" s="55">
        <v>1.1668799999999999</v>
      </c>
      <c r="I67" s="55"/>
      <c r="J67" s="47">
        <v>6.8</v>
      </c>
      <c r="K67" s="56">
        <f t="shared" si="3"/>
        <v>20516.397698553825</v>
      </c>
      <c r="L67" s="57"/>
      <c r="M67" s="6">
        <f>IF(J67="","",(K67/J67)/LOOKUP(RIGHT($D$2,3),定数!$A$6:$A$13,定数!$B$6:$B$13))</f>
        <v>25.142644238423806</v>
      </c>
      <c r="N67" s="47">
        <v>2018</v>
      </c>
      <c r="O67" s="8">
        <v>43728</v>
      </c>
      <c r="P67" s="55">
        <v>1.1675599999999999</v>
      </c>
      <c r="Q67" s="55"/>
      <c r="R67" s="58">
        <f>IF(P67="","",T67*M67*LOOKUP(RIGHT($D$2,3),定数!$A$6:$A$13,定数!$B$6:$B$13))</f>
        <v>-20516.397698554247</v>
      </c>
      <c r="S67" s="58"/>
      <c r="T67" s="59">
        <f t="shared" si="4"/>
        <v>-6.8000000000001393</v>
      </c>
      <c r="U67" s="59"/>
      <c r="V67" t="str">
        <f t="shared" si="5"/>
        <v/>
      </c>
      <c r="W67">
        <f t="shared" si="2"/>
        <v>4</v>
      </c>
    </row>
    <row r="68" spans="2:23" x14ac:dyDescent="0.2">
      <c r="B68" s="47">
        <v>60</v>
      </c>
      <c r="C68" s="54">
        <f t="shared" si="0"/>
        <v>663363.52558657329</v>
      </c>
      <c r="D68" s="54"/>
      <c r="E68" s="47">
        <v>2018</v>
      </c>
      <c r="F68" s="8">
        <v>43728</v>
      </c>
      <c r="G68" s="47" t="s">
        <v>3</v>
      </c>
      <c r="H68" s="55">
        <v>1.1668799999999999</v>
      </c>
      <c r="I68" s="55"/>
      <c r="J68" s="47">
        <v>6.8</v>
      </c>
      <c r="K68" s="56">
        <f t="shared" si="3"/>
        <v>19900.905767597196</v>
      </c>
      <c r="L68" s="57"/>
      <c r="M68" s="6">
        <f>IF(J68="","",(K68/J68)/LOOKUP(RIGHT($D$2,3),定数!$A$6:$A$13,定数!$B$6:$B$13))</f>
        <v>24.388364911271076</v>
      </c>
      <c r="N68" s="47">
        <v>2018</v>
      </c>
      <c r="O68" s="8">
        <v>43728</v>
      </c>
      <c r="P68" s="55">
        <v>1.1675599999999999</v>
      </c>
      <c r="Q68" s="55"/>
      <c r="R68" s="58">
        <f>IF(P68="","",T68*M68*LOOKUP(RIGHT($D$2,3),定数!$A$6:$A$13,定数!$B$6:$B$13))</f>
        <v>-19900.905767597607</v>
      </c>
      <c r="S68" s="58"/>
      <c r="T68" s="59">
        <f t="shared" si="4"/>
        <v>-6.8000000000001393</v>
      </c>
      <c r="U68" s="59"/>
      <c r="V68" t="str">
        <f t="shared" si="5"/>
        <v/>
      </c>
      <c r="W68">
        <f t="shared" si="2"/>
        <v>5</v>
      </c>
    </row>
    <row r="69" spans="2:23" x14ac:dyDescent="0.2">
      <c r="B69" s="47">
        <v>61</v>
      </c>
      <c r="C69" s="54">
        <f t="shared" si="0"/>
        <v>643462.61981897568</v>
      </c>
      <c r="D69" s="54"/>
      <c r="E69" s="47">
        <v>2018</v>
      </c>
      <c r="F69" s="8">
        <v>43729</v>
      </c>
      <c r="G69" s="47" t="s">
        <v>4</v>
      </c>
      <c r="H69" s="55">
        <v>1.17865</v>
      </c>
      <c r="I69" s="55"/>
      <c r="J69" s="47">
        <v>14.2</v>
      </c>
      <c r="K69" s="56">
        <f t="shared" si="3"/>
        <v>19303.878594569269</v>
      </c>
      <c r="L69" s="57"/>
      <c r="M69" s="6">
        <f>IF(J69="","",(K69/J69)/LOOKUP(RIGHT($D$2,3),定数!$A$6:$A$13,定数!$B$6:$B$13))</f>
        <v>11.328567250334078</v>
      </c>
      <c r="N69" s="47">
        <v>2018</v>
      </c>
      <c r="O69" s="8">
        <v>43729</v>
      </c>
      <c r="P69" s="55">
        <v>1.17723</v>
      </c>
      <c r="Q69" s="55"/>
      <c r="R69" s="58">
        <f>IF(P69="","",T69*M69*LOOKUP(RIGHT($D$2,3),定数!$A$6:$A$13,定数!$B$6:$B$13))</f>
        <v>-19303.878594568956</v>
      </c>
      <c r="S69" s="58"/>
      <c r="T69" s="59">
        <f t="shared" si="4"/>
        <v>-14.199999999999768</v>
      </c>
      <c r="U69" s="59"/>
      <c r="V69" t="str">
        <f t="shared" si="5"/>
        <v/>
      </c>
      <c r="W69">
        <f t="shared" si="2"/>
        <v>6</v>
      </c>
    </row>
    <row r="70" spans="2:23" x14ac:dyDescent="0.2">
      <c r="B70" s="47">
        <v>62</v>
      </c>
      <c r="C70" s="54">
        <f t="shared" si="0"/>
        <v>624158.74122440675</v>
      </c>
      <c r="D70" s="54"/>
      <c r="E70" s="47">
        <v>2018</v>
      </c>
      <c r="F70" s="8">
        <v>43733</v>
      </c>
      <c r="G70" s="47" t="s">
        <v>3</v>
      </c>
      <c r="H70" s="55">
        <v>1.1749700000000001</v>
      </c>
      <c r="I70" s="55"/>
      <c r="J70" s="47">
        <v>8.6999999999999993</v>
      </c>
      <c r="K70" s="56">
        <f t="shared" si="3"/>
        <v>18724.7622367322</v>
      </c>
      <c r="L70" s="57"/>
      <c r="M70" s="6">
        <f>IF(J70="","",(K70/J70)/LOOKUP(RIGHT($D$2,3),定数!$A$6:$A$13,定数!$B$6:$B$13))</f>
        <v>17.935596012195596</v>
      </c>
      <c r="N70" s="47">
        <v>2018</v>
      </c>
      <c r="O70" s="8">
        <v>43733</v>
      </c>
      <c r="P70" s="55">
        <v>1.17333</v>
      </c>
      <c r="Q70" s="55"/>
      <c r="R70" s="58">
        <f>IF(P70="","",T70*M70*LOOKUP(RIGHT($D$2,3),定数!$A$6:$A$13,定数!$B$6:$B$13))</f>
        <v>35297.252952002782</v>
      </c>
      <c r="S70" s="58"/>
      <c r="T70" s="59">
        <f t="shared" si="4"/>
        <v>16.400000000000858</v>
      </c>
      <c r="U70" s="59"/>
      <c r="V70" t="str">
        <f t="shared" si="5"/>
        <v/>
      </c>
      <c r="W70">
        <f t="shared" si="2"/>
        <v>0</v>
      </c>
    </row>
    <row r="71" spans="2:23" x14ac:dyDescent="0.2">
      <c r="B71" s="47">
        <v>63</v>
      </c>
      <c r="C71" s="54">
        <f t="shared" si="0"/>
        <v>659455.99417640956</v>
      </c>
      <c r="D71" s="54"/>
      <c r="E71" s="47">
        <v>2018</v>
      </c>
      <c r="F71" s="8">
        <v>43753</v>
      </c>
      <c r="G71" s="47" t="s">
        <v>3</v>
      </c>
      <c r="H71" s="55">
        <v>1.15465</v>
      </c>
      <c r="I71" s="55"/>
      <c r="J71" s="47">
        <v>8.6</v>
      </c>
      <c r="K71" s="56">
        <f t="shared" si="3"/>
        <v>19783.679825292285</v>
      </c>
      <c r="L71" s="57"/>
      <c r="M71" s="6">
        <f>IF(J71="","",(K71/J71)/LOOKUP(RIGHT($D$2,3),定数!$A$6:$A$13,定数!$B$6:$B$13))</f>
        <v>19.170232388849115</v>
      </c>
      <c r="N71" s="47">
        <v>2018</v>
      </c>
      <c r="O71" s="8">
        <v>43753</v>
      </c>
      <c r="P71" s="55">
        <v>1.15551</v>
      </c>
      <c r="Q71" s="55"/>
      <c r="R71" s="58">
        <f>IF(P71="","",T71*M71*LOOKUP(RIGHT($D$2,3),定数!$A$6:$A$13,定数!$B$6:$B$13))</f>
        <v>-19783.679825294195</v>
      </c>
      <c r="S71" s="58"/>
      <c r="T71" s="59">
        <f t="shared" si="4"/>
        <v>-8.6000000000008292</v>
      </c>
      <c r="U71" s="59"/>
      <c r="V71" t="str">
        <f t="shared" si="5"/>
        <v/>
      </c>
      <c r="W71">
        <f t="shared" si="2"/>
        <v>1</v>
      </c>
    </row>
    <row r="72" spans="2:23" x14ac:dyDescent="0.2">
      <c r="B72" s="47">
        <v>64</v>
      </c>
      <c r="C72" s="54">
        <f t="shared" si="0"/>
        <v>639672.31435111538</v>
      </c>
      <c r="D72" s="54"/>
      <c r="E72" s="47">
        <v>2018</v>
      </c>
      <c r="F72" s="8">
        <v>43755</v>
      </c>
      <c r="G72" s="47" t="s">
        <v>3</v>
      </c>
      <c r="H72" s="55">
        <v>1.15602</v>
      </c>
      <c r="I72" s="55"/>
      <c r="J72" s="47">
        <v>17.2</v>
      </c>
      <c r="K72" s="56">
        <f t="shared" si="3"/>
        <v>19190.16943053346</v>
      </c>
      <c r="L72" s="57"/>
      <c r="M72" s="6">
        <f>IF(J72="","",(K72/J72)/LOOKUP(RIGHT($D$2,3),定数!$A$6:$A$13,定数!$B$6:$B$13))</f>
        <v>9.2975627085917925</v>
      </c>
      <c r="N72" s="47">
        <v>2018</v>
      </c>
      <c r="O72" s="8">
        <v>43755</v>
      </c>
      <c r="P72" s="55">
        <v>1.1526799999999999</v>
      </c>
      <c r="Q72" s="55"/>
      <c r="R72" s="58">
        <f>IF(P72="","",T72*M72*LOOKUP(RIGHT($D$2,3),定数!$A$6:$A$13,定数!$B$6:$B$13))</f>
        <v>37264.631336037251</v>
      </c>
      <c r="S72" s="58"/>
      <c r="T72" s="59">
        <f t="shared" si="4"/>
        <v>33.400000000001207</v>
      </c>
      <c r="U72" s="59"/>
      <c r="V72" t="str">
        <f t="shared" si="5"/>
        <v/>
      </c>
      <c r="W72">
        <f t="shared" si="2"/>
        <v>0</v>
      </c>
    </row>
    <row r="73" spans="2:23" x14ac:dyDescent="0.2">
      <c r="B73" s="47">
        <v>65</v>
      </c>
      <c r="C73" s="54">
        <f t="shared" si="0"/>
        <v>676936.94568715268</v>
      </c>
      <c r="D73" s="54"/>
      <c r="E73" s="47">
        <v>2018</v>
      </c>
      <c r="F73" s="8">
        <v>43761</v>
      </c>
      <c r="G73" s="47" t="s">
        <v>3</v>
      </c>
      <c r="H73" s="55">
        <v>1.1452</v>
      </c>
      <c r="I73" s="55"/>
      <c r="J73" s="47">
        <v>9</v>
      </c>
      <c r="K73" s="56">
        <f t="shared" si="3"/>
        <v>20308.10837061458</v>
      </c>
      <c r="L73" s="57"/>
      <c r="M73" s="6">
        <f>IF(J73="","",(K73/J73)/LOOKUP(RIGHT($D$2,3),定数!$A$6:$A$13,定数!$B$6:$B$13))</f>
        <v>18.803804046865352</v>
      </c>
      <c r="N73" s="47">
        <v>2018</v>
      </c>
      <c r="O73" s="8">
        <v>43761</v>
      </c>
      <c r="P73" s="55">
        <v>1.1460999999999999</v>
      </c>
      <c r="Q73" s="55"/>
      <c r="R73" s="58">
        <f>IF(P73="","",T73*M73*LOOKUP(RIGHT($D$2,3),定数!$A$6:$A$13,定数!$B$6:$B$13))</f>
        <v>-20308.108370612346</v>
      </c>
      <c r="S73" s="58"/>
      <c r="T73" s="59">
        <f t="shared" si="4"/>
        <v>-8.9999999999990088</v>
      </c>
      <c r="U73" s="59"/>
      <c r="V73" t="str">
        <f t="shared" si="5"/>
        <v/>
      </c>
      <c r="W73">
        <f t="shared" si="2"/>
        <v>1</v>
      </c>
    </row>
    <row r="74" spans="2:23" x14ac:dyDescent="0.2">
      <c r="B74" s="47">
        <v>66</v>
      </c>
      <c r="C74" s="54">
        <f t="shared" ref="C74:C108" si="6">IF(R73="","",C73+R73)</f>
        <v>656628.8373165403</v>
      </c>
      <c r="D74" s="54"/>
      <c r="E74" s="47">
        <v>2018</v>
      </c>
      <c r="F74" s="8">
        <v>43763</v>
      </c>
      <c r="G74" s="47" t="s">
        <v>4</v>
      </c>
      <c r="H74" s="55">
        <v>1.14167</v>
      </c>
      <c r="I74" s="55"/>
      <c r="J74" s="47">
        <v>12.2</v>
      </c>
      <c r="K74" s="56">
        <f t="shared" si="3"/>
        <v>19698.865119496208</v>
      </c>
      <c r="L74" s="57"/>
      <c r="M74" s="6">
        <f>IF(J74="","",(K74/J74)/LOOKUP(RIGHT($D$2,3),定数!$A$6:$A$13,定数!$B$6:$B$13))</f>
        <v>13.455508961404515</v>
      </c>
      <c r="N74" s="47">
        <v>2018</v>
      </c>
      <c r="O74" s="8">
        <v>43763</v>
      </c>
      <c r="P74" s="55">
        <v>1.14045</v>
      </c>
      <c r="Q74" s="55"/>
      <c r="R74" s="58">
        <f>IF(P74="","",T74*M74*LOOKUP(RIGHT($D$2,3),定数!$A$6:$A$13,定数!$B$6:$B$13))</f>
        <v>-19698.865119496193</v>
      </c>
      <c r="S74" s="58"/>
      <c r="T74" s="59">
        <f t="shared" si="4"/>
        <v>-12.199999999999989</v>
      </c>
      <c r="U74" s="59"/>
      <c r="V74" t="str">
        <f t="shared" si="5"/>
        <v/>
      </c>
      <c r="W74">
        <f t="shared" si="5"/>
        <v>2</v>
      </c>
    </row>
    <row r="75" spans="2:23" x14ac:dyDescent="0.2">
      <c r="B75" s="47">
        <v>67</v>
      </c>
      <c r="C75" s="54">
        <f t="shared" si="6"/>
        <v>636929.97219704406</v>
      </c>
      <c r="D75" s="54"/>
      <c r="E75" s="47">
        <v>2018</v>
      </c>
      <c r="F75" s="8">
        <v>43774</v>
      </c>
      <c r="G75" s="47" t="s">
        <v>3</v>
      </c>
      <c r="H75" s="55">
        <v>1.1386700000000001</v>
      </c>
      <c r="I75" s="55"/>
      <c r="J75" s="47">
        <v>9.8000000000000007</v>
      </c>
      <c r="K75" s="56">
        <f t="shared" ref="K75:K108" si="7">IF(J75="","",C75*0.03)</f>
        <v>19107.89916591132</v>
      </c>
      <c r="L75" s="57"/>
      <c r="M75" s="6">
        <f>IF(J75="","",(K75/J75)/LOOKUP(RIGHT($D$2,3),定数!$A$6:$A$13,定数!$B$6:$B$13))</f>
        <v>16.248213576455203</v>
      </c>
      <c r="N75" s="47">
        <v>2018</v>
      </c>
      <c r="O75" s="8">
        <v>43774</v>
      </c>
      <c r="P75" s="55">
        <v>1.1396500000000001</v>
      </c>
      <c r="Q75" s="55"/>
      <c r="R75" s="58">
        <f>IF(P75="","",T75*M75*LOOKUP(RIGHT($D$2,3),定数!$A$6:$A$13,定数!$B$6:$B$13))</f>
        <v>-19107.899165910949</v>
      </c>
      <c r="S75" s="58"/>
      <c r="T75" s="59">
        <f t="shared" si="4"/>
        <v>-9.7999999999998089</v>
      </c>
      <c r="U75" s="59"/>
      <c r="V75" t="str">
        <f t="shared" ref="V75:W90" si="8">IF(S75&lt;&gt;"",IF(S75&lt;0,1+V74,0),"")</f>
        <v/>
      </c>
      <c r="W75">
        <f t="shared" si="8"/>
        <v>3</v>
      </c>
    </row>
    <row r="76" spans="2:23" x14ac:dyDescent="0.2">
      <c r="B76" s="47">
        <v>68</v>
      </c>
      <c r="C76" s="54">
        <f t="shared" si="6"/>
        <v>617822.07303113316</v>
      </c>
      <c r="D76" s="54"/>
      <c r="E76" s="47">
        <v>2018</v>
      </c>
      <c r="F76" s="8">
        <v>43776</v>
      </c>
      <c r="G76" s="47" t="s">
        <v>4</v>
      </c>
      <c r="H76" s="55">
        <v>1.1484700000000001</v>
      </c>
      <c r="I76" s="55"/>
      <c r="J76" s="47">
        <v>22.8</v>
      </c>
      <c r="K76" s="56">
        <f t="shared" si="7"/>
        <v>18534.662190933996</v>
      </c>
      <c r="L76" s="57"/>
      <c r="M76" s="6">
        <f>IF(J76="","",(K76/J76)/LOOKUP(RIGHT($D$2,3),定数!$A$6:$A$13,定数!$B$6:$B$13))</f>
        <v>6.7743648358676882</v>
      </c>
      <c r="N76" s="47">
        <v>2018</v>
      </c>
      <c r="O76" s="8">
        <v>43777</v>
      </c>
      <c r="P76" s="55">
        <v>1.14619</v>
      </c>
      <c r="Q76" s="55"/>
      <c r="R76" s="58">
        <f>IF(P76="","",T76*M76*LOOKUP(RIGHT($D$2,3),定数!$A$6:$A$13,定数!$B$6:$B$13))</f>
        <v>-18534.662190934479</v>
      </c>
      <c r="S76" s="58"/>
      <c r="T76" s="59">
        <f t="shared" ref="T76:T108" si="9">IF(P76="","",IF(G76="買",(P76-H76),(H76-P76))*IF(RIGHT($D$2,3)="JPY",100,10000))</f>
        <v>-22.800000000000598</v>
      </c>
      <c r="U76" s="59"/>
      <c r="V76" t="str">
        <f t="shared" si="8"/>
        <v/>
      </c>
      <c r="W76">
        <f t="shared" si="8"/>
        <v>4</v>
      </c>
    </row>
    <row r="77" spans="2:23" x14ac:dyDescent="0.2">
      <c r="B77" s="47">
        <v>69</v>
      </c>
      <c r="C77" s="54">
        <f t="shared" si="6"/>
        <v>599287.41084019863</v>
      </c>
      <c r="D77" s="54"/>
      <c r="E77" s="47">
        <v>2018</v>
      </c>
      <c r="F77" s="8">
        <v>43799</v>
      </c>
      <c r="G77" s="47" t="s">
        <v>4</v>
      </c>
      <c r="H77" s="55">
        <v>1.1387100000000001</v>
      </c>
      <c r="I77" s="55"/>
      <c r="J77" s="47">
        <v>23</v>
      </c>
      <c r="K77" s="56">
        <f t="shared" si="7"/>
        <v>17978.622325205957</v>
      </c>
      <c r="L77" s="57"/>
      <c r="M77" s="6">
        <f>IF(J77="","",(K77/J77)/LOOKUP(RIGHT($D$2,3),定数!$A$6:$A$13,定数!$B$6:$B$13))</f>
        <v>6.5139935960891142</v>
      </c>
      <c r="N77" s="47">
        <v>2018</v>
      </c>
      <c r="O77" s="8">
        <v>43799</v>
      </c>
      <c r="P77" s="55">
        <v>1.1364099999999999</v>
      </c>
      <c r="Q77" s="55"/>
      <c r="R77" s="58">
        <f>IF(P77="","",T77*M77*LOOKUP(RIGHT($D$2,3),定数!$A$6:$A$13,定数!$B$6:$B$13))</f>
        <v>-17978.622325207445</v>
      </c>
      <c r="S77" s="58"/>
      <c r="T77" s="59">
        <f t="shared" si="9"/>
        <v>-23.000000000001908</v>
      </c>
      <c r="U77" s="59"/>
      <c r="V77" t="str">
        <f t="shared" si="8"/>
        <v/>
      </c>
      <c r="W77">
        <f t="shared" si="8"/>
        <v>5</v>
      </c>
    </row>
    <row r="78" spans="2:23" x14ac:dyDescent="0.2">
      <c r="B78" s="47">
        <v>70</v>
      </c>
      <c r="C78" s="54">
        <f t="shared" si="6"/>
        <v>581308.78851499117</v>
      </c>
      <c r="D78" s="54"/>
      <c r="E78" s="47">
        <v>2018</v>
      </c>
      <c r="F78" s="8">
        <v>43807</v>
      </c>
      <c r="G78" s="47" t="s">
        <v>4</v>
      </c>
      <c r="H78" s="55">
        <v>1.13923</v>
      </c>
      <c r="I78" s="55"/>
      <c r="J78" s="47">
        <v>16.5</v>
      </c>
      <c r="K78" s="56">
        <f t="shared" si="7"/>
        <v>17439.263655449733</v>
      </c>
      <c r="L78" s="57"/>
      <c r="M78" s="6">
        <f>IF(J78="","",(K78/J78)/LOOKUP(RIGHT($D$2,3),定数!$A$6:$A$13,定数!$B$6:$B$13))</f>
        <v>8.8077089168938052</v>
      </c>
      <c r="N78" s="47">
        <v>2018</v>
      </c>
      <c r="O78" s="8">
        <v>43807</v>
      </c>
      <c r="P78" s="55">
        <v>1.1424300000000001</v>
      </c>
      <c r="Q78" s="55"/>
      <c r="R78" s="58">
        <f>IF(P78="","",T78*M78*LOOKUP(RIGHT($D$2,3),定数!$A$6:$A$13,定数!$B$6:$B$13))</f>
        <v>33821.602240873181</v>
      </c>
      <c r="S78" s="58"/>
      <c r="T78" s="59">
        <f t="shared" si="9"/>
        <v>32.000000000000917</v>
      </c>
      <c r="U78" s="59"/>
      <c r="V78" t="str">
        <f t="shared" si="8"/>
        <v/>
      </c>
      <c r="W78">
        <f t="shared" si="8"/>
        <v>0</v>
      </c>
    </row>
    <row r="79" spans="2:23" x14ac:dyDescent="0.2">
      <c r="B79" s="47">
        <v>71</v>
      </c>
      <c r="C79" s="54">
        <f t="shared" si="6"/>
        <v>615130.39075586433</v>
      </c>
      <c r="D79" s="54"/>
      <c r="E79" s="47">
        <v>2018</v>
      </c>
      <c r="F79" s="8">
        <v>43811</v>
      </c>
      <c r="G79" s="47" t="s">
        <v>4</v>
      </c>
      <c r="H79" s="55">
        <v>1.13385</v>
      </c>
      <c r="I79" s="55"/>
      <c r="J79" s="47">
        <v>10.199999999999999</v>
      </c>
      <c r="K79" s="56">
        <f t="shared" si="7"/>
        <v>18453.91172267593</v>
      </c>
      <c r="L79" s="57"/>
      <c r="M79" s="6">
        <f>IF(J79="","",(K79/J79)/LOOKUP(RIGHT($D$2,3),定数!$A$6:$A$13,定数!$B$6:$B$13))</f>
        <v>15.076725263624127</v>
      </c>
      <c r="N79" s="47">
        <v>2018</v>
      </c>
      <c r="O79" s="8">
        <v>43811</v>
      </c>
      <c r="P79" s="55">
        <v>1.1357900000000001</v>
      </c>
      <c r="Q79" s="55"/>
      <c r="R79" s="58">
        <f>IF(P79="","",T79*M79*LOOKUP(RIGHT($D$2,3),定数!$A$6:$A$13,定数!$B$6:$B$13))</f>
        <v>35098.616413717922</v>
      </c>
      <c r="S79" s="58"/>
      <c r="T79" s="59">
        <f t="shared" si="9"/>
        <v>19.400000000000528</v>
      </c>
      <c r="U79" s="59"/>
      <c r="V79" t="str">
        <f t="shared" si="8"/>
        <v/>
      </c>
      <c r="W79">
        <f t="shared" si="8"/>
        <v>0</v>
      </c>
    </row>
    <row r="80" spans="2:23" x14ac:dyDescent="0.2">
      <c r="B80" s="47">
        <v>72</v>
      </c>
      <c r="C80" s="54">
        <f t="shared" si="6"/>
        <v>650229.0071695823</v>
      </c>
      <c r="D80" s="54"/>
      <c r="E80" s="47">
        <v>2018</v>
      </c>
      <c r="F80" s="8">
        <v>43817</v>
      </c>
      <c r="G80" s="47" t="s">
        <v>4</v>
      </c>
      <c r="H80" s="55">
        <v>1.1355599999999999</v>
      </c>
      <c r="I80" s="55"/>
      <c r="J80" s="47">
        <v>7.4</v>
      </c>
      <c r="K80" s="56">
        <f t="shared" si="7"/>
        <v>19506.870215087467</v>
      </c>
      <c r="L80" s="57"/>
      <c r="M80" s="6">
        <f>IF(J80="","",(K80/J80)/LOOKUP(RIGHT($D$2,3),定数!$A$6:$A$13,定数!$B$6:$B$13))</f>
        <v>21.967196188161559</v>
      </c>
      <c r="N80" s="47">
        <v>2018</v>
      </c>
      <c r="O80" s="8">
        <v>43817</v>
      </c>
      <c r="P80" s="55">
        <v>1.1348199999999999</v>
      </c>
      <c r="Q80" s="55"/>
      <c r="R80" s="58">
        <f>IF(P80="","",T80*M80*LOOKUP(RIGHT($D$2,3),定数!$A$6:$A$13,定数!$B$6:$B$13))</f>
        <v>-19506.870215086485</v>
      </c>
      <c r="S80" s="58"/>
      <c r="T80" s="59">
        <f t="shared" si="9"/>
        <v>-7.3999999999996291</v>
      </c>
      <c r="U80" s="59"/>
      <c r="V80" t="str">
        <f t="shared" si="8"/>
        <v/>
      </c>
      <c r="W80">
        <f t="shared" si="8"/>
        <v>1</v>
      </c>
    </row>
    <row r="81" spans="2:23" x14ac:dyDescent="0.2">
      <c r="B81" s="47">
        <v>73</v>
      </c>
      <c r="C81" s="54">
        <f t="shared" si="6"/>
        <v>630722.1369544958</v>
      </c>
      <c r="D81" s="54"/>
      <c r="E81" s="47">
        <v>2018</v>
      </c>
      <c r="F81" s="8">
        <v>43818</v>
      </c>
      <c r="G81" s="47" t="s">
        <v>4</v>
      </c>
      <c r="H81" s="55">
        <v>1.1406099999999999</v>
      </c>
      <c r="I81" s="55"/>
      <c r="J81" s="47">
        <v>11.5</v>
      </c>
      <c r="K81" s="56">
        <f t="shared" si="7"/>
        <v>18921.664108634872</v>
      </c>
      <c r="L81" s="57"/>
      <c r="M81" s="6">
        <f>IF(J81="","",(K81/J81)/LOOKUP(RIGHT($D$2,3),定数!$A$6:$A$13,定数!$B$6:$B$13))</f>
        <v>13.711350803358604</v>
      </c>
      <c r="N81" s="47">
        <v>2018</v>
      </c>
      <c r="O81" s="8">
        <v>43818</v>
      </c>
      <c r="P81" s="55">
        <v>1.1428100000000001</v>
      </c>
      <c r="Q81" s="55"/>
      <c r="R81" s="58">
        <f>IF(P81="","",T81*M81*LOOKUP(RIGHT($D$2,3),定数!$A$6:$A$13,定数!$B$6:$B$13))</f>
        <v>36197.966120870035</v>
      </c>
      <c r="S81" s="58"/>
      <c r="T81" s="59">
        <f t="shared" si="9"/>
        <v>22.000000000002018</v>
      </c>
      <c r="U81" s="59"/>
      <c r="V81" t="str">
        <f t="shared" si="8"/>
        <v/>
      </c>
      <c r="W81">
        <f t="shared" si="8"/>
        <v>0</v>
      </c>
    </row>
    <row r="82" spans="2:23" x14ac:dyDescent="0.2">
      <c r="B82" s="47">
        <v>74</v>
      </c>
      <c r="C82" s="54">
        <f t="shared" si="6"/>
        <v>666920.10307536589</v>
      </c>
      <c r="D82" s="54"/>
      <c r="E82" s="47">
        <v>2018</v>
      </c>
      <c r="F82" s="8">
        <v>43823</v>
      </c>
      <c r="G82" s="47" t="s">
        <v>3</v>
      </c>
      <c r="H82" s="55">
        <v>1.1375999999999999</v>
      </c>
      <c r="I82" s="55"/>
      <c r="J82" s="47">
        <v>14.9</v>
      </c>
      <c r="K82" s="56">
        <f t="shared" si="7"/>
        <v>20007.603092260975</v>
      </c>
      <c r="L82" s="57"/>
      <c r="M82" s="6">
        <f>IF(J82="","",(K82/J82)/LOOKUP(RIGHT($D$2,3),定数!$A$6:$A$13,定数!$B$6:$B$13))</f>
        <v>11.189934615358487</v>
      </c>
      <c r="N82" s="47">
        <v>2018</v>
      </c>
      <c r="O82" s="8">
        <v>43823</v>
      </c>
      <c r="P82" s="55">
        <v>1.1390899999999999</v>
      </c>
      <c r="Q82" s="55"/>
      <c r="R82" s="58">
        <f>IF(P82="","",T82*M82*LOOKUP(RIGHT($D$2,3),定数!$A$6:$A$13,定数!$B$6:$B$13))</f>
        <v>-20007.603092260859</v>
      </c>
      <c r="S82" s="58"/>
      <c r="T82" s="59">
        <f t="shared" si="9"/>
        <v>-14.899999999999913</v>
      </c>
      <c r="U82" s="59"/>
      <c r="V82" t="str">
        <f t="shared" si="8"/>
        <v/>
      </c>
      <c r="W82">
        <f t="shared" si="8"/>
        <v>1</v>
      </c>
    </row>
    <row r="83" spans="2:23" x14ac:dyDescent="0.2">
      <c r="B83" s="47">
        <v>75</v>
      </c>
      <c r="C83" s="54">
        <f t="shared" si="6"/>
        <v>646912.49998310499</v>
      </c>
      <c r="D83" s="54"/>
      <c r="E83" s="47">
        <v>2018</v>
      </c>
      <c r="F83" s="8">
        <v>43828</v>
      </c>
      <c r="G83" s="47" t="s">
        <v>3</v>
      </c>
      <c r="H83" s="55">
        <v>1.14395</v>
      </c>
      <c r="I83" s="55"/>
      <c r="J83" s="47">
        <v>13.5</v>
      </c>
      <c r="K83" s="56">
        <f t="shared" si="7"/>
        <v>19407.37499949315</v>
      </c>
      <c r="L83" s="57"/>
      <c r="M83" s="6">
        <f>IF(J83="","",(K83/J83)/LOOKUP(RIGHT($D$2,3),定数!$A$6:$A$13,定数!$B$6:$B$13))</f>
        <v>11.979861110798241</v>
      </c>
      <c r="N83" s="47">
        <v>2018</v>
      </c>
      <c r="O83" s="8">
        <v>43830</v>
      </c>
      <c r="P83" s="55">
        <v>1.1453</v>
      </c>
      <c r="Q83" s="55"/>
      <c r="R83" s="58">
        <f>IF(P83="","",T83*M83*LOOKUP(RIGHT($D$2,3),定数!$A$6:$A$13,定数!$B$6:$B$13))</f>
        <v>-19407.374999492607</v>
      </c>
      <c r="S83" s="58"/>
      <c r="T83" s="59">
        <f t="shared" si="9"/>
        <v>-13.499999999999623</v>
      </c>
      <c r="U83" s="59"/>
      <c r="V83" t="str">
        <f t="shared" si="8"/>
        <v/>
      </c>
      <c r="W83">
        <f t="shared" si="8"/>
        <v>2</v>
      </c>
    </row>
    <row r="84" spans="2:23" x14ac:dyDescent="0.2">
      <c r="B84" s="47">
        <v>76</v>
      </c>
      <c r="C84" s="54">
        <f t="shared" si="6"/>
        <v>627505.12498361233</v>
      </c>
      <c r="D84" s="54"/>
      <c r="E84" s="47">
        <v>2018</v>
      </c>
      <c r="F84" s="8">
        <v>43828</v>
      </c>
      <c r="G84" s="47" t="s">
        <v>3</v>
      </c>
      <c r="H84" s="55">
        <v>1.1437600000000001</v>
      </c>
      <c r="I84" s="55"/>
      <c r="J84" s="47">
        <v>12.4</v>
      </c>
      <c r="K84" s="56">
        <f t="shared" si="7"/>
        <v>18825.153749508368</v>
      </c>
      <c r="L84" s="57"/>
      <c r="M84" s="6">
        <f>IF(J84="","",(K84/J84)/LOOKUP(RIGHT($D$2,3),定数!$A$6:$A$13,定数!$B$6:$B$13))</f>
        <v>12.65131300370186</v>
      </c>
      <c r="N84" s="47">
        <v>2018</v>
      </c>
      <c r="O84" s="8">
        <v>43830</v>
      </c>
      <c r="P84" s="55">
        <v>1.145</v>
      </c>
      <c r="Q84" s="55"/>
      <c r="R84" s="58">
        <f>IF(P84="","",T84*M84*LOOKUP(RIGHT($D$2,3),定数!$A$6:$A$13,定数!$B$6:$B$13))</f>
        <v>-18825.153749506972</v>
      </c>
      <c r="S84" s="58"/>
      <c r="T84" s="59">
        <f t="shared" si="9"/>
        <v>-12.399999999999078</v>
      </c>
      <c r="U84" s="59"/>
      <c r="V84" t="str">
        <f t="shared" si="8"/>
        <v/>
      </c>
      <c r="W84">
        <f t="shared" si="8"/>
        <v>3</v>
      </c>
    </row>
    <row r="85" spans="2:23" x14ac:dyDescent="0.2">
      <c r="B85" s="47">
        <v>77</v>
      </c>
      <c r="C85" s="54">
        <f t="shared" si="6"/>
        <v>608679.97123410541</v>
      </c>
      <c r="D85" s="54"/>
      <c r="E85" s="47"/>
      <c r="F85" s="8"/>
      <c r="G85" s="47"/>
      <c r="H85" s="55"/>
      <c r="I85" s="55"/>
      <c r="J85" s="47"/>
      <c r="K85" s="56" t="str">
        <f t="shared" si="7"/>
        <v/>
      </c>
      <c r="L85" s="57"/>
      <c r="M85" s="6" t="str">
        <f>IF(J85="","",(K85/J85)/LOOKUP(RIGHT($D$2,3),定数!$A$6:$A$13,定数!$B$6:$B$13))</f>
        <v/>
      </c>
      <c r="N85" s="47"/>
      <c r="O85" s="8"/>
      <c r="P85" s="55"/>
      <c r="Q85" s="55"/>
      <c r="R85" s="58" t="str">
        <f>IF(P85="","",T85*M85*LOOKUP(RIGHT($D$2,3),定数!$A$6:$A$13,定数!$B$6:$B$13))</f>
        <v/>
      </c>
      <c r="S85" s="58"/>
      <c r="T85" s="59" t="str">
        <f t="shared" si="9"/>
        <v/>
      </c>
      <c r="U85" s="59"/>
      <c r="V85" t="str">
        <f t="shared" si="8"/>
        <v/>
      </c>
      <c r="W85" t="str">
        <f t="shared" si="8"/>
        <v/>
      </c>
    </row>
    <row r="86" spans="2:23" x14ac:dyDescent="0.2">
      <c r="B86" s="47">
        <v>78</v>
      </c>
      <c r="C86" s="54" t="str">
        <f t="shared" si="6"/>
        <v/>
      </c>
      <c r="D86" s="54"/>
      <c r="E86" s="47"/>
      <c r="F86" s="8"/>
      <c r="G86" s="47"/>
      <c r="H86" s="55"/>
      <c r="I86" s="55"/>
      <c r="J86" s="47"/>
      <c r="K86" s="56" t="str">
        <f t="shared" si="7"/>
        <v/>
      </c>
      <c r="L86" s="57"/>
      <c r="M86" s="6" t="str">
        <f>IF(J86="","",(K86/J86)/LOOKUP(RIGHT($D$2,3),定数!$A$6:$A$13,定数!$B$6:$B$13))</f>
        <v/>
      </c>
      <c r="N86" s="47"/>
      <c r="O86" s="8"/>
      <c r="P86" s="55"/>
      <c r="Q86" s="55"/>
      <c r="R86" s="58" t="str">
        <f>IF(P86="","",T86*M86*LOOKUP(RIGHT($D$2,3),定数!$A$6:$A$13,定数!$B$6:$B$13))</f>
        <v/>
      </c>
      <c r="S86" s="58"/>
      <c r="T86" s="59" t="str">
        <f t="shared" si="9"/>
        <v/>
      </c>
      <c r="U86" s="59"/>
      <c r="V86" t="str">
        <f t="shared" si="8"/>
        <v/>
      </c>
      <c r="W86" t="str">
        <f t="shared" si="8"/>
        <v/>
      </c>
    </row>
    <row r="87" spans="2:23" x14ac:dyDescent="0.2">
      <c r="B87" s="47">
        <v>79</v>
      </c>
      <c r="C87" s="54" t="str">
        <f t="shared" si="6"/>
        <v/>
      </c>
      <c r="D87" s="54"/>
      <c r="E87" s="47"/>
      <c r="F87" s="8"/>
      <c r="G87" s="47"/>
      <c r="H87" s="55"/>
      <c r="I87" s="55"/>
      <c r="J87" s="47"/>
      <c r="K87" s="56" t="str">
        <f t="shared" si="7"/>
        <v/>
      </c>
      <c r="L87" s="57"/>
      <c r="M87" s="6" t="str">
        <f>IF(J87="","",(K87/J87)/LOOKUP(RIGHT($D$2,3),定数!$A$6:$A$13,定数!$B$6:$B$13))</f>
        <v/>
      </c>
      <c r="N87" s="47"/>
      <c r="O87" s="8"/>
      <c r="P87" s="55"/>
      <c r="Q87" s="55"/>
      <c r="R87" s="58" t="str">
        <f>IF(P87="","",T87*M87*LOOKUP(RIGHT($D$2,3),定数!$A$6:$A$13,定数!$B$6:$B$13))</f>
        <v/>
      </c>
      <c r="S87" s="58"/>
      <c r="T87" s="59" t="str">
        <f t="shared" si="9"/>
        <v/>
      </c>
      <c r="U87" s="59"/>
      <c r="V87" t="str">
        <f t="shared" si="8"/>
        <v/>
      </c>
      <c r="W87" t="str">
        <f t="shared" si="8"/>
        <v/>
      </c>
    </row>
    <row r="88" spans="2:23" x14ac:dyDescent="0.2">
      <c r="B88" s="47">
        <v>80</v>
      </c>
      <c r="C88" s="54" t="str">
        <f t="shared" si="6"/>
        <v/>
      </c>
      <c r="D88" s="54"/>
      <c r="E88" s="47"/>
      <c r="F88" s="8"/>
      <c r="G88" s="47"/>
      <c r="H88" s="55"/>
      <c r="I88" s="55"/>
      <c r="J88" s="47"/>
      <c r="K88" s="56" t="str">
        <f t="shared" si="7"/>
        <v/>
      </c>
      <c r="L88" s="57"/>
      <c r="M88" s="6" t="str">
        <f>IF(J88="","",(K88/J88)/LOOKUP(RIGHT($D$2,3),定数!$A$6:$A$13,定数!$B$6:$B$13))</f>
        <v/>
      </c>
      <c r="N88" s="47"/>
      <c r="O88" s="8"/>
      <c r="P88" s="55"/>
      <c r="Q88" s="55"/>
      <c r="R88" s="58" t="str">
        <f>IF(P88="","",T88*M88*LOOKUP(RIGHT($D$2,3),定数!$A$6:$A$13,定数!$B$6:$B$13))</f>
        <v/>
      </c>
      <c r="S88" s="58"/>
      <c r="T88" s="59" t="str">
        <f t="shared" si="9"/>
        <v/>
      </c>
      <c r="U88" s="59"/>
      <c r="V88" t="str">
        <f t="shared" si="8"/>
        <v/>
      </c>
      <c r="W88" t="str">
        <f t="shared" si="8"/>
        <v/>
      </c>
    </row>
    <row r="89" spans="2:23" x14ac:dyDescent="0.2">
      <c r="B89" s="47">
        <v>81</v>
      </c>
      <c r="C89" s="54" t="str">
        <f t="shared" si="6"/>
        <v/>
      </c>
      <c r="D89" s="54"/>
      <c r="E89" s="47"/>
      <c r="F89" s="8"/>
      <c r="G89" s="47"/>
      <c r="H89" s="55"/>
      <c r="I89" s="55"/>
      <c r="J89" s="47"/>
      <c r="K89" s="56" t="str">
        <f t="shared" si="7"/>
        <v/>
      </c>
      <c r="L89" s="57"/>
      <c r="M89" s="6" t="str">
        <f>IF(J89="","",(K89/J89)/LOOKUP(RIGHT($D$2,3),定数!$A$6:$A$13,定数!$B$6:$B$13))</f>
        <v/>
      </c>
      <c r="N89" s="47"/>
      <c r="O89" s="8"/>
      <c r="P89" s="55"/>
      <c r="Q89" s="55"/>
      <c r="R89" s="58" t="str">
        <f>IF(P89="","",T89*M89*LOOKUP(RIGHT($D$2,3),定数!$A$6:$A$13,定数!$B$6:$B$13))</f>
        <v/>
      </c>
      <c r="S89" s="58"/>
      <c r="T89" s="59" t="str">
        <f t="shared" si="9"/>
        <v/>
      </c>
      <c r="U89" s="59"/>
      <c r="V89" t="str">
        <f t="shared" si="8"/>
        <v/>
      </c>
      <c r="W89" t="str">
        <f t="shared" si="8"/>
        <v/>
      </c>
    </row>
    <row r="90" spans="2:23" x14ac:dyDescent="0.2">
      <c r="B90" s="47">
        <v>82</v>
      </c>
      <c r="C90" s="54" t="str">
        <f t="shared" si="6"/>
        <v/>
      </c>
      <c r="D90" s="54"/>
      <c r="E90" s="47"/>
      <c r="F90" s="8"/>
      <c r="G90" s="47"/>
      <c r="H90" s="55"/>
      <c r="I90" s="55"/>
      <c r="J90" s="47"/>
      <c r="K90" s="56" t="str">
        <f t="shared" si="7"/>
        <v/>
      </c>
      <c r="L90" s="57"/>
      <c r="M90" s="6" t="str">
        <f>IF(J90="","",(K90/J90)/LOOKUP(RIGHT($D$2,3),定数!$A$6:$A$13,定数!$B$6:$B$13))</f>
        <v/>
      </c>
      <c r="N90" s="47"/>
      <c r="O90" s="8"/>
      <c r="P90" s="55"/>
      <c r="Q90" s="55"/>
      <c r="R90" s="58" t="str">
        <f>IF(P90="","",T90*M90*LOOKUP(RIGHT($D$2,3),定数!$A$6:$A$13,定数!$B$6:$B$13))</f>
        <v/>
      </c>
      <c r="S90" s="58"/>
      <c r="T90" s="59" t="str">
        <f t="shared" si="9"/>
        <v/>
      </c>
      <c r="U90" s="59"/>
      <c r="V90" t="str">
        <f t="shared" si="8"/>
        <v/>
      </c>
      <c r="W90" t="str">
        <f t="shared" si="8"/>
        <v/>
      </c>
    </row>
    <row r="91" spans="2:23" x14ac:dyDescent="0.2">
      <c r="B91" s="47">
        <v>83</v>
      </c>
      <c r="C91" s="54" t="str">
        <f t="shared" si="6"/>
        <v/>
      </c>
      <c r="D91" s="54"/>
      <c r="E91" s="47"/>
      <c r="F91" s="8"/>
      <c r="G91" s="47"/>
      <c r="H91" s="55"/>
      <c r="I91" s="55"/>
      <c r="J91" s="47"/>
      <c r="K91" s="56" t="str">
        <f t="shared" si="7"/>
        <v/>
      </c>
      <c r="L91" s="57"/>
      <c r="M91" s="6" t="str">
        <f>IF(J91="","",(K91/J91)/LOOKUP(RIGHT($D$2,3),定数!$A$6:$A$13,定数!$B$6:$B$13))</f>
        <v/>
      </c>
      <c r="N91" s="47"/>
      <c r="O91" s="8"/>
      <c r="P91" s="55"/>
      <c r="Q91" s="55"/>
      <c r="R91" s="58" t="str">
        <f>IF(P91="","",T91*M91*LOOKUP(RIGHT($D$2,3),定数!$A$6:$A$13,定数!$B$6:$B$13))</f>
        <v/>
      </c>
      <c r="S91" s="58"/>
      <c r="T91" s="59" t="str">
        <f t="shared" si="9"/>
        <v/>
      </c>
      <c r="U91" s="59"/>
      <c r="V91" t="str">
        <f t="shared" ref="V91:W106" si="10">IF(S91&lt;&gt;"",IF(S91&lt;0,1+V90,0),"")</f>
        <v/>
      </c>
      <c r="W91" t="str">
        <f t="shared" si="10"/>
        <v/>
      </c>
    </row>
    <row r="92" spans="2:23" x14ac:dyDescent="0.2">
      <c r="B92" s="47">
        <v>84</v>
      </c>
      <c r="C92" s="54" t="str">
        <f t="shared" si="6"/>
        <v/>
      </c>
      <c r="D92" s="54"/>
      <c r="E92" s="47"/>
      <c r="F92" s="8"/>
      <c r="G92" s="47"/>
      <c r="H92" s="55"/>
      <c r="I92" s="55"/>
      <c r="J92" s="47"/>
      <c r="K92" s="56" t="str">
        <f t="shared" si="7"/>
        <v/>
      </c>
      <c r="L92" s="57"/>
      <c r="M92" s="6" t="str">
        <f>IF(J92="","",(K92/J92)/LOOKUP(RIGHT($D$2,3),定数!$A$6:$A$13,定数!$B$6:$B$13))</f>
        <v/>
      </c>
      <c r="N92" s="47"/>
      <c r="O92" s="8"/>
      <c r="P92" s="55"/>
      <c r="Q92" s="55"/>
      <c r="R92" s="58" t="str">
        <f>IF(P92="","",T92*M92*LOOKUP(RIGHT($D$2,3),定数!$A$6:$A$13,定数!$B$6:$B$13))</f>
        <v/>
      </c>
      <c r="S92" s="58"/>
      <c r="T92" s="59" t="str">
        <f t="shared" si="9"/>
        <v/>
      </c>
      <c r="U92" s="59"/>
      <c r="V92" t="str">
        <f t="shared" si="10"/>
        <v/>
      </c>
      <c r="W92" t="str">
        <f t="shared" si="10"/>
        <v/>
      </c>
    </row>
    <row r="93" spans="2:23" x14ac:dyDescent="0.2">
      <c r="B93" s="47">
        <v>85</v>
      </c>
      <c r="C93" s="54" t="str">
        <f t="shared" si="6"/>
        <v/>
      </c>
      <c r="D93" s="54"/>
      <c r="E93" s="47"/>
      <c r="F93" s="8"/>
      <c r="G93" s="47"/>
      <c r="H93" s="55"/>
      <c r="I93" s="55"/>
      <c r="J93" s="47"/>
      <c r="K93" s="56" t="str">
        <f t="shared" si="7"/>
        <v/>
      </c>
      <c r="L93" s="57"/>
      <c r="M93" s="6" t="str">
        <f>IF(J93="","",(K93/J93)/LOOKUP(RIGHT($D$2,3),定数!$A$6:$A$13,定数!$B$6:$B$13))</f>
        <v/>
      </c>
      <c r="N93" s="47"/>
      <c r="O93" s="8"/>
      <c r="P93" s="55"/>
      <c r="Q93" s="55"/>
      <c r="R93" s="58" t="str">
        <f>IF(P93="","",T93*M93*LOOKUP(RIGHT($D$2,3),定数!$A$6:$A$13,定数!$B$6:$B$13))</f>
        <v/>
      </c>
      <c r="S93" s="58"/>
      <c r="T93" s="59" t="str">
        <f t="shared" si="9"/>
        <v/>
      </c>
      <c r="U93" s="59"/>
      <c r="V93" t="str">
        <f t="shared" si="10"/>
        <v/>
      </c>
      <c r="W93" t="str">
        <f t="shared" si="10"/>
        <v/>
      </c>
    </row>
    <row r="94" spans="2:23" x14ac:dyDescent="0.2">
      <c r="B94" s="47">
        <v>86</v>
      </c>
      <c r="C94" s="54" t="str">
        <f t="shared" si="6"/>
        <v/>
      </c>
      <c r="D94" s="54"/>
      <c r="E94" s="47"/>
      <c r="F94" s="8"/>
      <c r="G94" s="47"/>
      <c r="H94" s="55"/>
      <c r="I94" s="55"/>
      <c r="J94" s="47"/>
      <c r="K94" s="56" t="str">
        <f t="shared" si="7"/>
        <v/>
      </c>
      <c r="L94" s="57"/>
      <c r="M94" s="6" t="str">
        <f>IF(J94="","",(K94/J94)/LOOKUP(RIGHT($D$2,3),定数!$A$6:$A$13,定数!$B$6:$B$13))</f>
        <v/>
      </c>
      <c r="N94" s="47"/>
      <c r="O94" s="8"/>
      <c r="P94" s="55"/>
      <c r="Q94" s="55"/>
      <c r="R94" s="58" t="str">
        <f>IF(P94="","",T94*M94*LOOKUP(RIGHT($D$2,3),定数!$A$6:$A$13,定数!$B$6:$B$13))</f>
        <v/>
      </c>
      <c r="S94" s="58"/>
      <c r="T94" s="59" t="str">
        <f t="shared" si="9"/>
        <v/>
      </c>
      <c r="U94" s="59"/>
      <c r="V94" t="str">
        <f t="shared" si="10"/>
        <v/>
      </c>
      <c r="W94" t="str">
        <f t="shared" si="10"/>
        <v/>
      </c>
    </row>
    <row r="95" spans="2:23" x14ac:dyDescent="0.2">
      <c r="B95" s="47">
        <v>87</v>
      </c>
      <c r="C95" s="54" t="str">
        <f t="shared" si="6"/>
        <v/>
      </c>
      <c r="D95" s="54"/>
      <c r="E95" s="47"/>
      <c r="F95" s="8"/>
      <c r="G95" s="47"/>
      <c r="H95" s="55"/>
      <c r="I95" s="55"/>
      <c r="J95" s="47"/>
      <c r="K95" s="56" t="str">
        <f t="shared" si="7"/>
        <v/>
      </c>
      <c r="L95" s="57"/>
      <c r="M95" s="6" t="str">
        <f>IF(J95="","",(K95/J95)/LOOKUP(RIGHT($D$2,3),定数!$A$6:$A$13,定数!$B$6:$B$13))</f>
        <v/>
      </c>
      <c r="N95" s="47"/>
      <c r="O95" s="8"/>
      <c r="P95" s="55"/>
      <c r="Q95" s="55"/>
      <c r="R95" s="58" t="str">
        <f>IF(P95="","",T95*M95*LOOKUP(RIGHT($D$2,3),定数!$A$6:$A$13,定数!$B$6:$B$13))</f>
        <v/>
      </c>
      <c r="S95" s="58"/>
      <c r="T95" s="59" t="str">
        <f t="shared" si="9"/>
        <v/>
      </c>
      <c r="U95" s="59"/>
      <c r="V95" t="str">
        <f t="shared" si="10"/>
        <v/>
      </c>
      <c r="W95" t="str">
        <f t="shared" si="10"/>
        <v/>
      </c>
    </row>
    <row r="96" spans="2:23" x14ac:dyDescent="0.2">
      <c r="B96" s="47">
        <v>88</v>
      </c>
      <c r="C96" s="54" t="str">
        <f t="shared" si="6"/>
        <v/>
      </c>
      <c r="D96" s="54"/>
      <c r="E96" s="47"/>
      <c r="F96" s="8"/>
      <c r="G96" s="47"/>
      <c r="H96" s="55"/>
      <c r="I96" s="55"/>
      <c r="J96" s="47"/>
      <c r="K96" s="56" t="str">
        <f t="shared" si="7"/>
        <v/>
      </c>
      <c r="L96" s="57"/>
      <c r="M96" s="6" t="str">
        <f>IF(J96="","",(K96/J96)/LOOKUP(RIGHT($D$2,3),定数!$A$6:$A$13,定数!$B$6:$B$13))</f>
        <v/>
      </c>
      <c r="N96" s="47"/>
      <c r="O96" s="8"/>
      <c r="P96" s="55"/>
      <c r="Q96" s="55"/>
      <c r="R96" s="58" t="str">
        <f>IF(P96="","",T96*M96*LOOKUP(RIGHT($D$2,3),定数!$A$6:$A$13,定数!$B$6:$B$13))</f>
        <v/>
      </c>
      <c r="S96" s="58"/>
      <c r="T96" s="59" t="str">
        <f t="shared" si="9"/>
        <v/>
      </c>
      <c r="U96" s="59"/>
      <c r="V96" t="str">
        <f t="shared" si="10"/>
        <v/>
      </c>
      <c r="W96" t="str">
        <f t="shared" si="10"/>
        <v/>
      </c>
    </row>
    <row r="97" spans="2:23" x14ac:dyDescent="0.2">
      <c r="B97" s="47">
        <v>89</v>
      </c>
      <c r="C97" s="54" t="str">
        <f t="shared" si="6"/>
        <v/>
      </c>
      <c r="D97" s="54"/>
      <c r="E97" s="47"/>
      <c r="F97" s="8"/>
      <c r="G97" s="47"/>
      <c r="H97" s="55"/>
      <c r="I97" s="55"/>
      <c r="J97" s="47"/>
      <c r="K97" s="56" t="str">
        <f t="shared" si="7"/>
        <v/>
      </c>
      <c r="L97" s="57"/>
      <c r="M97" s="6" t="str">
        <f>IF(J97="","",(K97/J97)/LOOKUP(RIGHT($D$2,3),定数!$A$6:$A$13,定数!$B$6:$B$13))</f>
        <v/>
      </c>
      <c r="N97" s="47"/>
      <c r="O97" s="8"/>
      <c r="P97" s="55"/>
      <c r="Q97" s="55"/>
      <c r="R97" s="58" t="str">
        <f>IF(P97="","",T97*M97*LOOKUP(RIGHT($D$2,3),定数!$A$6:$A$13,定数!$B$6:$B$13))</f>
        <v/>
      </c>
      <c r="S97" s="58"/>
      <c r="T97" s="59" t="str">
        <f t="shared" si="9"/>
        <v/>
      </c>
      <c r="U97" s="59"/>
      <c r="V97" t="str">
        <f t="shared" si="10"/>
        <v/>
      </c>
      <c r="W97" t="str">
        <f t="shared" si="10"/>
        <v/>
      </c>
    </row>
    <row r="98" spans="2:23" x14ac:dyDescent="0.2">
      <c r="B98" s="47">
        <v>90</v>
      </c>
      <c r="C98" s="54" t="str">
        <f t="shared" si="6"/>
        <v/>
      </c>
      <c r="D98" s="54"/>
      <c r="E98" s="47"/>
      <c r="F98" s="8"/>
      <c r="G98" s="47"/>
      <c r="H98" s="55"/>
      <c r="I98" s="55"/>
      <c r="J98" s="47"/>
      <c r="K98" s="56" t="str">
        <f t="shared" si="7"/>
        <v/>
      </c>
      <c r="L98" s="57"/>
      <c r="M98" s="6" t="str">
        <f>IF(J98="","",(K98/J98)/LOOKUP(RIGHT($D$2,3),定数!$A$6:$A$13,定数!$B$6:$B$13))</f>
        <v/>
      </c>
      <c r="N98" s="47"/>
      <c r="O98" s="8"/>
      <c r="P98" s="55"/>
      <c r="Q98" s="55"/>
      <c r="R98" s="58" t="str">
        <f>IF(P98="","",T98*M98*LOOKUP(RIGHT($D$2,3),定数!$A$6:$A$13,定数!$B$6:$B$13))</f>
        <v/>
      </c>
      <c r="S98" s="58"/>
      <c r="T98" s="59" t="str">
        <f t="shared" si="9"/>
        <v/>
      </c>
      <c r="U98" s="59"/>
      <c r="V98" t="str">
        <f t="shared" si="10"/>
        <v/>
      </c>
      <c r="W98" t="str">
        <f t="shared" si="10"/>
        <v/>
      </c>
    </row>
    <row r="99" spans="2:23" x14ac:dyDescent="0.2">
      <c r="B99" s="47">
        <v>91</v>
      </c>
      <c r="C99" s="54" t="str">
        <f t="shared" si="6"/>
        <v/>
      </c>
      <c r="D99" s="54"/>
      <c r="E99" s="47"/>
      <c r="F99" s="8"/>
      <c r="G99" s="47"/>
      <c r="H99" s="55"/>
      <c r="I99" s="55"/>
      <c r="J99" s="47"/>
      <c r="K99" s="56" t="str">
        <f t="shared" si="7"/>
        <v/>
      </c>
      <c r="L99" s="57"/>
      <c r="M99" s="6" t="str">
        <f>IF(J99="","",(K99/J99)/LOOKUP(RIGHT($D$2,3),定数!$A$6:$A$13,定数!$B$6:$B$13))</f>
        <v/>
      </c>
      <c r="N99" s="47"/>
      <c r="O99" s="8"/>
      <c r="P99" s="55"/>
      <c r="Q99" s="55"/>
      <c r="R99" s="58" t="str">
        <f>IF(P99="","",T99*M99*LOOKUP(RIGHT($D$2,3),定数!$A$6:$A$13,定数!$B$6:$B$13))</f>
        <v/>
      </c>
      <c r="S99" s="58"/>
      <c r="T99" s="59" t="str">
        <f t="shared" si="9"/>
        <v/>
      </c>
      <c r="U99" s="59"/>
      <c r="V99" t="str">
        <f t="shared" si="10"/>
        <v/>
      </c>
      <c r="W99" t="str">
        <f t="shared" si="10"/>
        <v/>
      </c>
    </row>
    <row r="100" spans="2:23" x14ac:dyDescent="0.2">
      <c r="B100" s="47">
        <v>92</v>
      </c>
      <c r="C100" s="54" t="str">
        <f t="shared" si="6"/>
        <v/>
      </c>
      <c r="D100" s="54"/>
      <c r="E100" s="47"/>
      <c r="F100" s="8"/>
      <c r="G100" s="47"/>
      <c r="H100" s="55"/>
      <c r="I100" s="55"/>
      <c r="J100" s="47"/>
      <c r="K100" s="56" t="str">
        <f t="shared" si="7"/>
        <v/>
      </c>
      <c r="L100" s="57"/>
      <c r="M100" s="6" t="str">
        <f>IF(J100="","",(K100/J100)/LOOKUP(RIGHT($D$2,3),定数!$A$6:$A$13,定数!$B$6:$B$13))</f>
        <v/>
      </c>
      <c r="N100" s="47"/>
      <c r="O100" s="8"/>
      <c r="P100" s="55"/>
      <c r="Q100" s="55"/>
      <c r="R100" s="58" t="str">
        <f>IF(P100="","",T100*M100*LOOKUP(RIGHT($D$2,3),定数!$A$6:$A$13,定数!$B$6:$B$13))</f>
        <v/>
      </c>
      <c r="S100" s="58"/>
      <c r="T100" s="59" t="str">
        <f t="shared" si="9"/>
        <v/>
      </c>
      <c r="U100" s="59"/>
      <c r="V100" t="str">
        <f t="shared" si="10"/>
        <v/>
      </c>
      <c r="W100" t="str">
        <f t="shared" si="10"/>
        <v/>
      </c>
    </row>
    <row r="101" spans="2:23" x14ac:dyDescent="0.2">
      <c r="B101" s="47">
        <v>93</v>
      </c>
      <c r="C101" s="54" t="str">
        <f t="shared" si="6"/>
        <v/>
      </c>
      <c r="D101" s="54"/>
      <c r="E101" s="47"/>
      <c r="F101" s="8"/>
      <c r="G101" s="47"/>
      <c r="H101" s="55"/>
      <c r="I101" s="55"/>
      <c r="J101" s="47"/>
      <c r="K101" s="56" t="str">
        <f t="shared" si="7"/>
        <v/>
      </c>
      <c r="L101" s="57"/>
      <c r="M101" s="6" t="str">
        <f>IF(J101="","",(K101/J101)/LOOKUP(RIGHT($D$2,3),定数!$A$6:$A$13,定数!$B$6:$B$13))</f>
        <v/>
      </c>
      <c r="N101" s="47"/>
      <c r="O101" s="8"/>
      <c r="P101" s="55"/>
      <c r="Q101" s="55"/>
      <c r="R101" s="58" t="str">
        <f>IF(P101="","",T101*M101*LOOKUP(RIGHT($D$2,3),定数!$A$6:$A$13,定数!$B$6:$B$13))</f>
        <v/>
      </c>
      <c r="S101" s="58"/>
      <c r="T101" s="59" t="str">
        <f t="shared" si="9"/>
        <v/>
      </c>
      <c r="U101" s="59"/>
      <c r="V101" t="str">
        <f t="shared" si="10"/>
        <v/>
      </c>
      <c r="W101" t="str">
        <f t="shared" si="10"/>
        <v/>
      </c>
    </row>
    <row r="102" spans="2:23" x14ac:dyDescent="0.2">
      <c r="B102" s="47">
        <v>94</v>
      </c>
      <c r="C102" s="54" t="str">
        <f t="shared" si="6"/>
        <v/>
      </c>
      <c r="D102" s="54"/>
      <c r="E102" s="47"/>
      <c r="F102" s="8"/>
      <c r="G102" s="47"/>
      <c r="H102" s="55"/>
      <c r="I102" s="55"/>
      <c r="J102" s="47"/>
      <c r="K102" s="56" t="str">
        <f t="shared" si="7"/>
        <v/>
      </c>
      <c r="L102" s="57"/>
      <c r="M102" s="6" t="str">
        <f>IF(J102="","",(K102/J102)/LOOKUP(RIGHT($D$2,3),定数!$A$6:$A$13,定数!$B$6:$B$13))</f>
        <v/>
      </c>
      <c r="N102" s="47"/>
      <c r="O102" s="8"/>
      <c r="P102" s="55"/>
      <c r="Q102" s="55"/>
      <c r="R102" s="58" t="str">
        <f>IF(P102="","",T102*M102*LOOKUP(RIGHT($D$2,3),定数!$A$6:$A$13,定数!$B$6:$B$13))</f>
        <v/>
      </c>
      <c r="S102" s="58"/>
      <c r="T102" s="59" t="str">
        <f t="shared" si="9"/>
        <v/>
      </c>
      <c r="U102" s="59"/>
      <c r="V102" t="str">
        <f t="shared" si="10"/>
        <v/>
      </c>
      <c r="W102" t="str">
        <f t="shared" si="10"/>
        <v/>
      </c>
    </row>
    <row r="103" spans="2:23" x14ac:dyDescent="0.2">
      <c r="B103" s="47">
        <v>95</v>
      </c>
      <c r="C103" s="54" t="str">
        <f t="shared" si="6"/>
        <v/>
      </c>
      <c r="D103" s="54"/>
      <c r="E103" s="47"/>
      <c r="F103" s="8"/>
      <c r="G103" s="47"/>
      <c r="H103" s="55"/>
      <c r="I103" s="55"/>
      <c r="J103" s="47"/>
      <c r="K103" s="56" t="str">
        <f t="shared" si="7"/>
        <v/>
      </c>
      <c r="L103" s="57"/>
      <c r="M103" s="6" t="str">
        <f>IF(J103="","",(K103/J103)/LOOKUP(RIGHT($D$2,3),定数!$A$6:$A$13,定数!$B$6:$B$13))</f>
        <v/>
      </c>
      <c r="N103" s="47"/>
      <c r="O103" s="8"/>
      <c r="P103" s="55"/>
      <c r="Q103" s="55"/>
      <c r="R103" s="58" t="str">
        <f>IF(P103="","",T103*M103*LOOKUP(RIGHT($D$2,3),定数!$A$6:$A$13,定数!$B$6:$B$13))</f>
        <v/>
      </c>
      <c r="S103" s="58"/>
      <c r="T103" s="59" t="str">
        <f t="shared" si="9"/>
        <v/>
      </c>
      <c r="U103" s="59"/>
      <c r="V103" t="str">
        <f t="shared" si="10"/>
        <v/>
      </c>
      <c r="W103" t="str">
        <f t="shared" si="10"/>
        <v/>
      </c>
    </row>
    <row r="104" spans="2:23" x14ac:dyDescent="0.2">
      <c r="B104" s="47">
        <v>96</v>
      </c>
      <c r="C104" s="54" t="str">
        <f t="shared" si="6"/>
        <v/>
      </c>
      <c r="D104" s="54"/>
      <c r="E104" s="47"/>
      <c r="F104" s="8"/>
      <c r="G104" s="47"/>
      <c r="H104" s="55"/>
      <c r="I104" s="55"/>
      <c r="J104" s="47"/>
      <c r="K104" s="56" t="str">
        <f t="shared" si="7"/>
        <v/>
      </c>
      <c r="L104" s="57"/>
      <c r="M104" s="6" t="str">
        <f>IF(J104="","",(K104/J104)/LOOKUP(RIGHT($D$2,3),定数!$A$6:$A$13,定数!$B$6:$B$13))</f>
        <v/>
      </c>
      <c r="N104" s="47"/>
      <c r="O104" s="8"/>
      <c r="P104" s="55"/>
      <c r="Q104" s="55"/>
      <c r="R104" s="58" t="str">
        <f>IF(P104="","",T104*M104*LOOKUP(RIGHT($D$2,3),定数!$A$6:$A$13,定数!$B$6:$B$13))</f>
        <v/>
      </c>
      <c r="S104" s="58"/>
      <c r="T104" s="59" t="str">
        <f t="shared" si="9"/>
        <v/>
      </c>
      <c r="U104" s="59"/>
      <c r="V104" t="str">
        <f t="shared" si="10"/>
        <v/>
      </c>
      <c r="W104" t="str">
        <f t="shared" si="10"/>
        <v/>
      </c>
    </row>
    <row r="105" spans="2:23" x14ac:dyDescent="0.2">
      <c r="B105" s="47">
        <v>97</v>
      </c>
      <c r="C105" s="54" t="str">
        <f t="shared" si="6"/>
        <v/>
      </c>
      <c r="D105" s="54"/>
      <c r="E105" s="47"/>
      <c r="F105" s="8"/>
      <c r="G105" s="47"/>
      <c r="H105" s="55"/>
      <c r="I105" s="55"/>
      <c r="J105" s="47"/>
      <c r="K105" s="56" t="str">
        <f t="shared" si="7"/>
        <v/>
      </c>
      <c r="L105" s="57"/>
      <c r="M105" s="6" t="str">
        <f>IF(J105="","",(K105/J105)/LOOKUP(RIGHT($D$2,3),定数!$A$6:$A$13,定数!$B$6:$B$13))</f>
        <v/>
      </c>
      <c r="N105" s="47"/>
      <c r="O105" s="8"/>
      <c r="P105" s="55"/>
      <c r="Q105" s="55"/>
      <c r="R105" s="58" t="str">
        <f>IF(P105="","",T105*M105*LOOKUP(RIGHT($D$2,3),定数!$A$6:$A$13,定数!$B$6:$B$13))</f>
        <v/>
      </c>
      <c r="S105" s="58"/>
      <c r="T105" s="59" t="str">
        <f t="shared" si="9"/>
        <v/>
      </c>
      <c r="U105" s="59"/>
      <c r="V105" t="str">
        <f t="shared" si="10"/>
        <v/>
      </c>
      <c r="W105" t="str">
        <f t="shared" si="10"/>
        <v/>
      </c>
    </row>
    <row r="106" spans="2:23" x14ac:dyDescent="0.2">
      <c r="B106" s="47">
        <v>98</v>
      </c>
      <c r="C106" s="54" t="str">
        <f t="shared" si="6"/>
        <v/>
      </c>
      <c r="D106" s="54"/>
      <c r="E106" s="47"/>
      <c r="F106" s="8"/>
      <c r="G106" s="47"/>
      <c r="H106" s="55"/>
      <c r="I106" s="55"/>
      <c r="J106" s="47"/>
      <c r="K106" s="56" t="str">
        <f t="shared" si="7"/>
        <v/>
      </c>
      <c r="L106" s="57"/>
      <c r="M106" s="6" t="str">
        <f>IF(J106="","",(K106/J106)/LOOKUP(RIGHT($D$2,3),定数!$A$6:$A$13,定数!$B$6:$B$13))</f>
        <v/>
      </c>
      <c r="N106" s="47"/>
      <c r="O106" s="8"/>
      <c r="P106" s="55"/>
      <c r="Q106" s="55"/>
      <c r="R106" s="58" t="str">
        <f>IF(P106="","",T106*M106*LOOKUP(RIGHT($D$2,3),定数!$A$6:$A$13,定数!$B$6:$B$13))</f>
        <v/>
      </c>
      <c r="S106" s="58"/>
      <c r="T106" s="59" t="str">
        <f t="shared" si="9"/>
        <v/>
      </c>
      <c r="U106" s="59"/>
      <c r="V106" t="str">
        <f t="shared" si="10"/>
        <v/>
      </c>
      <c r="W106" t="str">
        <f t="shared" si="10"/>
        <v/>
      </c>
    </row>
    <row r="107" spans="2:23" x14ac:dyDescent="0.2">
      <c r="B107" s="47">
        <v>99</v>
      </c>
      <c r="C107" s="54" t="str">
        <f t="shared" si="6"/>
        <v/>
      </c>
      <c r="D107" s="54"/>
      <c r="E107" s="47"/>
      <c r="F107" s="8"/>
      <c r="G107" s="47"/>
      <c r="H107" s="55"/>
      <c r="I107" s="55"/>
      <c r="J107" s="47"/>
      <c r="K107" s="56" t="str">
        <f t="shared" si="7"/>
        <v/>
      </c>
      <c r="L107" s="57"/>
      <c r="M107" s="6" t="str">
        <f>IF(J107="","",(K107/J107)/LOOKUP(RIGHT($D$2,3),定数!$A$6:$A$13,定数!$B$6:$B$13))</f>
        <v/>
      </c>
      <c r="N107" s="47"/>
      <c r="O107" s="8"/>
      <c r="P107" s="55"/>
      <c r="Q107" s="55"/>
      <c r="R107" s="58" t="str">
        <f>IF(P107="","",T107*M107*LOOKUP(RIGHT($D$2,3),定数!$A$6:$A$13,定数!$B$6:$B$13))</f>
        <v/>
      </c>
      <c r="S107" s="58"/>
      <c r="T107" s="59" t="str">
        <f t="shared" si="9"/>
        <v/>
      </c>
      <c r="U107" s="59"/>
      <c r="V107" t="str">
        <f t="shared" ref="V107:W108" si="11">IF(S107&lt;&gt;"",IF(S107&lt;0,1+V106,0),"")</f>
        <v/>
      </c>
      <c r="W107" t="str">
        <f t="shared" si="11"/>
        <v/>
      </c>
    </row>
    <row r="108" spans="2:23" x14ac:dyDescent="0.2">
      <c r="B108" s="47">
        <v>100</v>
      </c>
      <c r="C108" s="54" t="str">
        <f t="shared" si="6"/>
        <v/>
      </c>
      <c r="D108" s="54"/>
      <c r="E108" s="47"/>
      <c r="F108" s="8"/>
      <c r="G108" s="47"/>
      <c r="H108" s="55"/>
      <c r="I108" s="55"/>
      <c r="J108" s="47"/>
      <c r="K108" s="56" t="str">
        <f t="shared" si="7"/>
        <v/>
      </c>
      <c r="L108" s="57"/>
      <c r="M108" s="6" t="str">
        <f>IF(J108="","",(K108/J108)/LOOKUP(RIGHT($D$2,3),定数!$A$6:$A$13,定数!$B$6:$B$13))</f>
        <v/>
      </c>
      <c r="N108" s="47"/>
      <c r="O108" s="8"/>
      <c r="P108" s="55"/>
      <c r="Q108" s="55"/>
      <c r="R108" s="58" t="str">
        <f>IF(P108="","",T108*M108*LOOKUP(RIGHT($D$2,3),定数!$A$6:$A$13,定数!$B$6:$B$13))</f>
        <v/>
      </c>
      <c r="S108" s="58"/>
      <c r="T108" s="59" t="str">
        <f t="shared" si="9"/>
        <v/>
      </c>
      <c r="U108" s="59"/>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BF226D58-3B76-4914-9B13-35E1B2AEADE9}">
      <formula1>"買,売"</formula1>
    </dataValidation>
  </dataValidations>
  <pageMargins left="0.25" right="0.25"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E412" workbookViewId="0">
      <selection activeCell="W721" sqref="W721"/>
    </sheetView>
  </sheetViews>
  <sheetFormatPr defaultRowHeight="14.4" x14ac:dyDescent="0.2"/>
  <cols>
    <col min="1" max="1" width="7.44140625" style="35" customWidth="1"/>
    <col min="2" max="2" width="8.109375" customWidth="1"/>
  </cols>
  <sheetData/>
  <phoneticPr fontId="2"/>
  <pageMargins left="0.25" right="0.25" top="0.75" bottom="0.75" header="0.3" footer="0.3"/>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9"/>
  <sheetViews>
    <sheetView topLeftCell="A7" zoomScale="145" zoomScaleNormal="145" zoomScaleSheetLayoutView="100" workbookViewId="0">
      <selection activeCell="L15" sqref="L15"/>
    </sheetView>
  </sheetViews>
  <sheetFormatPr defaultColWidth="9" defaultRowHeight="13.2" x14ac:dyDescent="0.2"/>
  <sheetData>
    <row r="1" spans="1:10" x14ac:dyDescent="0.2">
      <c r="A1" t="s">
        <v>0</v>
      </c>
    </row>
    <row r="2" spans="1:10" x14ac:dyDescent="0.2">
      <c r="A2" s="93" t="s">
        <v>69</v>
      </c>
      <c r="B2" s="94"/>
      <c r="C2" s="94"/>
      <c r="D2" s="94"/>
      <c r="E2" s="94"/>
      <c r="F2" s="94"/>
      <c r="G2" s="94"/>
      <c r="H2" s="94"/>
      <c r="I2" s="94"/>
      <c r="J2" s="94"/>
    </row>
    <row r="3" spans="1:10" x14ac:dyDescent="0.2">
      <c r="A3" s="94"/>
      <c r="B3" s="94"/>
      <c r="C3" s="94"/>
      <c r="D3" s="94"/>
      <c r="E3" s="94"/>
      <c r="F3" s="94"/>
      <c r="G3" s="94"/>
      <c r="H3" s="94"/>
      <c r="I3" s="94"/>
      <c r="J3" s="94"/>
    </row>
    <row r="4" spans="1:10" x14ac:dyDescent="0.2">
      <c r="A4" s="94"/>
      <c r="B4" s="94"/>
      <c r="C4" s="94"/>
      <c r="D4" s="94"/>
      <c r="E4" s="94"/>
      <c r="F4" s="94"/>
      <c r="G4" s="94"/>
      <c r="H4" s="94"/>
      <c r="I4" s="94"/>
      <c r="J4" s="94"/>
    </row>
    <row r="5" spans="1:10" x14ac:dyDescent="0.2">
      <c r="A5" s="94"/>
      <c r="B5" s="94"/>
      <c r="C5" s="94"/>
      <c r="D5" s="94"/>
      <c r="E5" s="94"/>
      <c r="F5" s="94"/>
      <c r="G5" s="94"/>
      <c r="H5" s="94"/>
      <c r="I5" s="94"/>
      <c r="J5" s="94"/>
    </row>
    <row r="6" spans="1:10" x14ac:dyDescent="0.2">
      <c r="A6" s="94"/>
      <c r="B6" s="94"/>
      <c r="C6" s="94"/>
      <c r="D6" s="94"/>
      <c r="E6" s="94"/>
      <c r="F6" s="94"/>
      <c r="G6" s="94"/>
      <c r="H6" s="94"/>
      <c r="I6" s="94"/>
      <c r="J6" s="94"/>
    </row>
    <row r="7" spans="1:10" x14ac:dyDescent="0.2">
      <c r="A7" s="94"/>
      <c r="B7" s="94"/>
      <c r="C7" s="94"/>
      <c r="D7" s="94"/>
      <c r="E7" s="94"/>
      <c r="F7" s="94"/>
      <c r="G7" s="94"/>
      <c r="H7" s="94"/>
      <c r="I7" s="94"/>
      <c r="J7" s="94"/>
    </row>
    <row r="8" spans="1:10" x14ac:dyDescent="0.2">
      <c r="A8" s="94"/>
      <c r="B8" s="94"/>
      <c r="C8" s="94"/>
      <c r="D8" s="94"/>
      <c r="E8" s="94"/>
      <c r="F8" s="94"/>
      <c r="G8" s="94"/>
      <c r="H8" s="94"/>
      <c r="I8" s="94"/>
      <c r="J8" s="94"/>
    </row>
    <row r="9" spans="1:10" x14ac:dyDescent="0.2">
      <c r="A9" s="94"/>
      <c r="B9" s="94"/>
      <c r="C9" s="94"/>
      <c r="D9" s="94"/>
      <c r="E9" s="94"/>
      <c r="F9" s="94"/>
      <c r="G9" s="94"/>
      <c r="H9" s="94"/>
      <c r="I9" s="94"/>
      <c r="J9" s="94"/>
    </row>
    <row r="11" spans="1:10" x14ac:dyDescent="0.2">
      <c r="A11" t="s">
        <v>1</v>
      </c>
    </row>
    <row r="12" spans="1:10" x14ac:dyDescent="0.2">
      <c r="A12" s="95" t="s">
        <v>70</v>
      </c>
      <c r="B12" s="96"/>
      <c r="C12" s="96"/>
      <c r="D12" s="96"/>
      <c r="E12" s="96"/>
      <c r="F12" s="96"/>
      <c r="G12" s="96"/>
      <c r="H12" s="96"/>
      <c r="I12" s="96"/>
      <c r="J12" s="96"/>
    </row>
    <row r="13" spans="1:10" x14ac:dyDescent="0.2">
      <c r="A13" s="96"/>
      <c r="B13" s="96"/>
      <c r="C13" s="96"/>
      <c r="D13" s="96"/>
      <c r="E13" s="96"/>
      <c r="F13" s="96"/>
      <c r="G13" s="96"/>
      <c r="H13" s="96"/>
      <c r="I13" s="96"/>
      <c r="J13" s="96"/>
    </row>
    <row r="14" spans="1:10" x14ac:dyDescent="0.2">
      <c r="A14" s="96"/>
      <c r="B14" s="96"/>
      <c r="C14" s="96"/>
      <c r="D14" s="96"/>
      <c r="E14" s="96"/>
      <c r="F14" s="96"/>
      <c r="G14" s="96"/>
      <c r="H14" s="96"/>
      <c r="I14" s="96"/>
      <c r="J14" s="96"/>
    </row>
    <row r="15" spans="1:10" x14ac:dyDescent="0.2">
      <c r="A15" s="96"/>
      <c r="B15" s="96"/>
      <c r="C15" s="96"/>
      <c r="D15" s="96"/>
      <c r="E15" s="96"/>
      <c r="F15" s="96"/>
      <c r="G15" s="96"/>
      <c r="H15" s="96"/>
      <c r="I15" s="96"/>
      <c r="J15" s="96"/>
    </row>
    <row r="16" spans="1:10" x14ac:dyDescent="0.2">
      <c r="A16" s="96"/>
      <c r="B16" s="96"/>
      <c r="C16" s="96"/>
      <c r="D16" s="96"/>
      <c r="E16" s="96"/>
      <c r="F16" s="96"/>
      <c r="G16" s="96"/>
      <c r="H16" s="96"/>
      <c r="I16" s="96"/>
      <c r="J16" s="96"/>
    </row>
    <row r="17" spans="1:10" x14ac:dyDescent="0.2">
      <c r="A17" s="96"/>
      <c r="B17" s="96"/>
      <c r="C17" s="96"/>
      <c r="D17" s="96"/>
      <c r="E17" s="96"/>
      <c r="F17" s="96"/>
      <c r="G17" s="96"/>
      <c r="H17" s="96"/>
      <c r="I17" s="96"/>
      <c r="J17" s="96"/>
    </row>
    <row r="18" spans="1:10" x14ac:dyDescent="0.2">
      <c r="A18" s="96"/>
      <c r="B18" s="96"/>
      <c r="C18" s="96"/>
      <c r="D18" s="96"/>
      <c r="E18" s="96"/>
      <c r="F18" s="96"/>
      <c r="G18" s="96"/>
      <c r="H18" s="96"/>
      <c r="I18" s="96"/>
      <c r="J18" s="96"/>
    </row>
    <row r="19" spans="1:10" x14ac:dyDescent="0.2">
      <c r="A19" s="96"/>
      <c r="B19" s="96"/>
      <c r="C19" s="96"/>
      <c r="D19" s="96"/>
      <c r="E19" s="96"/>
      <c r="F19" s="96"/>
      <c r="G19" s="96"/>
      <c r="H19" s="96"/>
      <c r="I19" s="96"/>
      <c r="J19" s="96"/>
    </row>
    <row r="21" spans="1:10" x14ac:dyDescent="0.2">
      <c r="A21" t="s">
        <v>2</v>
      </c>
    </row>
    <row r="22" spans="1:10" x14ac:dyDescent="0.2">
      <c r="A22" s="97" t="s">
        <v>71</v>
      </c>
      <c r="B22" s="97"/>
      <c r="C22" s="97"/>
      <c r="D22" s="97"/>
      <c r="E22" s="97"/>
      <c r="F22" s="97"/>
      <c r="G22" s="97"/>
      <c r="H22" s="97"/>
      <c r="I22" s="97"/>
      <c r="J22" s="97"/>
    </row>
    <row r="23" spans="1:10" x14ac:dyDescent="0.2">
      <c r="A23" s="97"/>
      <c r="B23" s="97"/>
      <c r="C23" s="97"/>
      <c r="D23" s="97"/>
      <c r="E23" s="97"/>
      <c r="F23" s="97"/>
      <c r="G23" s="97"/>
      <c r="H23" s="97"/>
      <c r="I23" s="97"/>
      <c r="J23" s="97"/>
    </row>
    <row r="24" spans="1:10" x14ac:dyDescent="0.2">
      <c r="A24" s="97"/>
      <c r="B24" s="97"/>
      <c r="C24" s="97"/>
      <c r="D24" s="97"/>
      <c r="E24" s="97"/>
      <c r="F24" s="97"/>
      <c r="G24" s="97"/>
      <c r="H24" s="97"/>
      <c r="I24" s="97"/>
      <c r="J24" s="97"/>
    </row>
    <row r="25" spans="1:10" x14ac:dyDescent="0.2">
      <c r="A25" s="97"/>
      <c r="B25" s="97"/>
      <c r="C25" s="97"/>
      <c r="D25" s="97"/>
      <c r="E25" s="97"/>
      <c r="F25" s="97"/>
      <c r="G25" s="97"/>
      <c r="H25" s="97"/>
      <c r="I25" s="97"/>
      <c r="J25" s="97"/>
    </row>
    <row r="26" spans="1:10" x14ac:dyDescent="0.2">
      <c r="A26" s="97"/>
      <c r="B26" s="97"/>
      <c r="C26" s="97"/>
      <c r="D26" s="97"/>
      <c r="E26" s="97"/>
      <c r="F26" s="97"/>
      <c r="G26" s="97"/>
      <c r="H26" s="97"/>
      <c r="I26" s="97"/>
      <c r="J26" s="97"/>
    </row>
    <row r="27" spans="1:10" x14ac:dyDescent="0.2">
      <c r="A27" s="97"/>
      <c r="B27" s="97"/>
      <c r="C27" s="97"/>
      <c r="D27" s="97"/>
      <c r="E27" s="97"/>
      <c r="F27" s="97"/>
      <c r="G27" s="97"/>
      <c r="H27" s="97"/>
      <c r="I27" s="97"/>
      <c r="J27" s="97"/>
    </row>
    <row r="28" spans="1:10" x14ac:dyDescent="0.2">
      <c r="A28" s="97"/>
      <c r="B28" s="97"/>
      <c r="C28" s="97"/>
      <c r="D28" s="97"/>
      <c r="E28" s="97"/>
      <c r="F28" s="97"/>
      <c r="G28" s="97"/>
      <c r="H28" s="97"/>
      <c r="I28" s="97"/>
      <c r="J28" s="97"/>
    </row>
    <row r="29" spans="1:10" x14ac:dyDescent="0.2">
      <c r="A29" s="97"/>
      <c r="B29" s="97"/>
      <c r="C29" s="97"/>
      <c r="D29" s="97"/>
      <c r="E29" s="97"/>
      <c r="F29" s="97"/>
      <c r="G29" s="97"/>
      <c r="H29" s="97"/>
      <c r="I29" s="97"/>
      <c r="J29" s="97"/>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2"/>
  <sheetViews>
    <sheetView tabSelected="1" zoomScaleSheetLayoutView="100" workbookViewId="0">
      <selection activeCell="J6" sqref="J6"/>
    </sheetView>
  </sheetViews>
  <sheetFormatPr defaultRowHeight="16.2" x14ac:dyDescent="0.2"/>
  <cols>
    <col min="1" max="1" width="3.109375" style="27" customWidth="1"/>
    <col min="2" max="2" width="13.21875" style="24" customWidth="1"/>
    <col min="3" max="3" width="15.77734375" style="26" customWidth="1"/>
    <col min="4" max="4" width="13" style="26" customWidth="1"/>
    <col min="5" max="5" width="15.88671875" style="32" customWidth="1"/>
    <col min="6" max="6" width="15.88671875" style="26" customWidth="1"/>
    <col min="7" max="7" width="15.88671875" style="32" customWidth="1"/>
    <col min="8" max="8" width="15.88671875" style="26" customWidth="1"/>
    <col min="9" max="9" width="15.88671875" style="32" customWidth="1"/>
    <col min="10" max="16384" width="8.88671875" style="27"/>
  </cols>
  <sheetData>
    <row r="2" spans="2:9" x14ac:dyDescent="0.2">
      <c r="B2" s="25" t="s">
        <v>39</v>
      </c>
      <c r="C2" s="27"/>
    </row>
    <row r="4" spans="2:9" x14ac:dyDescent="0.2">
      <c r="B4" s="30" t="s">
        <v>42</v>
      </c>
      <c r="C4" s="30" t="s">
        <v>40</v>
      </c>
      <c r="D4" s="30" t="s">
        <v>45</v>
      </c>
      <c r="E4" s="31" t="s">
        <v>41</v>
      </c>
      <c r="F4" s="30" t="s">
        <v>46</v>
      </c>
      <c r="G4" s="31" t="s">
        <v>41</v>
      </c>
      <c r="H4" s="30" t="s">
        <v>47</v>
      </c>
      <c r="I4" s="31" t="s">
        <v>41</v>
      </c>
    </row>
    <row r="5" spans="2:9" x14ac:dyDescent="0.2">
      <c r="B5" s="28" t="s">
        <v>43</v>
      </c>
      <c r="C5" s="29" t="s">
        <v>68</v>
      </c>
      <c r="D5" s="29">
        <v>46</v>
      </c>
      <c r="E5" s="33">
        <v>43482</v>
      </c>
      <c r="F5" s="29">
        <v>51</v>
      </c>
      <c r="G5" s="33">
        <v>43482</v>
      </c>
      <c r="H5" s="29">
        <v>87</v>
      </c>
      <c r="I5" s="33">
        <v>43482</v>
      </c>
    </row>
    <row r="6" spans="2:9" x14ac:dyDescent="0.2">
      <c r="B6" s="28" t="s">
        <v>43</v>
      </c>
      <c r="C6" s="29" t="s">
        <v>44</v>
      </c>
      <c r="D6" s="29">
        <v>35</v>
      </c>
      <c r="E6" s="33">
        <v>43488</v>
      </c>
      <c r="F6" s="29">
        <v>57</v>
      </c>
      <c r="G6" s="33">
        <v>43488</v>
      </c>
      <c r="H6" s="29">
        <v>76</v>
      </c>
      <c r="I6" s="33">
        <v>43482</v>
      </c>
    </row>
    <row r="7" spans="2:9" x14ac:dyDescent="0.2">
      <c r="B7" s="28" t="s">
        <v>43</v>
      </c>
      <c r="C7" s="29"/>
      <c r="D7" s="29"/>
      <c r="E7" s="34"/>
      <c r="F7" s="29"/>
      <c r="G7" s="34"/>
      <c r="H7" s="29"/>
      <c r="I7" s="34"/>
    </row>
    <row r="8" spans="2:9" x14ac:dyDescent="0.2">
      <c r="B8" s="28" t="s">
        <v>43</v>
      </c>
      <c r="C8" s="29"/>
      <c r="D8" s="29"/>
      <c r="E8" s="34"/>
      <c r="F8" s="29"/>
      <c r="G8" s="34"/>
      <c r="H8" s="29"/>
      <c r="I8" s="34"/>
    </row>
    <row r="9" spans="2:9" x14ac:dyDescent="0.2">
      <c r="B9" s="28" t="s">
        <v>43</v>
      </c>
      <c r="C9" s="29"/>
      <c r="D9" s="29"/>
      <c r="E9" s="34"/>
      <c r="F9" s="29"/>
      <c r="G9" s="34"/>
      <c r="H9" s="29"/>
      <c r="I9" s="34"/>
    </row>
    <row r="10" spans="2:9" x14ac:dyDescent="0.2">
      <c r="B10" s="28" t="s">
        <v>43</v>
      </c>
      <c r="C10" s="29"/>
      <c r="D10" s="29"/>
      <c r="E10" s="34"/>
      <c r="F10" s="29"/>
      <c r="G10" s="34"/>
      <c r="H10" s="29"/>
      <c r="I10" s="34"/>
    </row>
    <row r="11" spans="2:9" x14ac:dyDescent="0.2">
      <c r="B11" s="28" t="s">
        <v>43</v>
      </c>
      <c r="C11" s="29"/>
      <c r="D11" s="29"/>
      <c r="E11" s="34"/>
      <c r="F11" s="29"/>
      <c r="G11" s="34"/>
      <c r="H11" s="29"/>
      <c r="I11" s="34"/>
    </row>
    <row r="12" spans="2:9" x14ac:dyDescent="0.2">
      <c r="B12" s="28" t="s">
        <v>43</v>
      </c>
      <c r="C12" s="29"/>
      <c r="D12" s="29"/>
      <c r="E12" s="34"/>
      <c r="F12" s="29"/>
      <c r="G12" s="34"/>
      <c r="H12" s="29"/>
      <c r="I12" s="34"/>
    </row>
  </sheetData>
  <phoneticPr fontId="2"/>
  <pageMargins left="0.75" right="0.75" top="1" bottom="1" header="0.51111111111111107" footer="0.51111111111111107"/>
  <pageSetup paperSize="9" firstPageNumber="4294963191"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6640625" customWidth="1"/>
    <col min="22" max="22" width="10.88671875" style="23" bestFit="1" customWidth="1"/>
  </cols>
  <sheetData>
    <row r="2" spans="2:21" x14ac:dyDescent="0.2">
      <c r="B2" s="72" t="s">
        <v>5</v>
      </c>
      <c r="C2" s="72"/>
      <c r="D2" s="87"/>
      <c r="E2" s="87"/>
      <c r="F2" s="72" t="s">
        <v>6</v>
      </c>
      <c r="G2" s="72"/>
      <c r="H2" s="87" t="s">
        <v>36</v>
      </c>
      <c r="I2" s="87"/>
      <c r="J2" s="72" t="s">
        <v>7</v>
      </c>
      <c r="K2" s="72"/>
      <c r="L2" s="88">
        <f>C9</f>
        <v>1000000</v>
      </c>
      <c r="M2" s="87"/>
      <c r="N2" s="72" t="s">
        <v>8</v>
      </c>
      <c r="O2" s="72"/>
      <c r="P2" s="88" t="e">
        <f>C108+R108</f>
        <v>#VALUE!</v>
      </c>
      <c r="Q2" s="87"/>
      <c r="R2" s="1"/>
      <c r="S2" s="1"/>
      <c r="T2" s="1"/>
    </row>
    <row r="3" spans="2:21" ht="57" customHeight="1" x14ac:dyDescent="0.2">
      <c r="B3" s="72" t="s">
        <v>9</v>
      </c>
      <c r="C3" s="72"/>
      <c r="D3" s="89" t="s">
        <v>38</v>
      </c>
      <c r="E3" s="89"/>
      <c r="F3" s="89"/>
      <c r="G3" s="89"/>
      <c r="H3" s="89"/>
      <c r="I3" s="89"/>
      <c r="J3" s="72" t="s">
        <v>10</v>
      </c>
      <c r="K3" s="72"/>
      <c r="L3" s="89" t="s">
        <v>35</v>
      </c>
      <c r="M3" s="90"/>
      <c r="N3" s="90"/>
      <c r="O3" s="90"/>
      <c r="P3" s="90"/>
      <c r="Q3" s="90"/>
      <c r="R3" s="1"/>
      <c r="S3" s="1"/>
    </row>
    <row r="4" spans="2:21" x14ac:dyDescent="0.2">
      <c r="B4" s="72" t="s">
        <v>11</v>
      </c>
      <c r="C4" s="72"/>
      <c r="D4" s="70">
        <f>SUM($R$9:$S$993)</f>
        <v>153684.21052631587</v>
      </c>
      <c r="E4" s="70"/>
      <c r="F4" s="72" t="s">
        <v>12</v>
      </c>
      <c r="G4" s="72"/>
      <c r="H4" s="86">
        <f>SUM($T$9:$U$108)</f>
        <v>292.00000000000017</v>
      </c>
      <c r="I4" s="87"/>
      <c r="J4" s="69" t="s">
        <v>13</v>
      </c>
      <c r="K4" s="69"/>
      <c r="L4" s="88">
        <f>MAX($C$9:$D$990)-C9</f>
        <v>153684.21052631596</v>
      </c>
      <c r="M4" s="88"/>
      <c r="N4" s="69" t="s">
        <v>14</v>
      </c>
      <c r="O4" s="69"/>
      <c r="P4" s="70">
        <f>MIN($C$9:$D$990)-C9</f>
        <v>0</v>
      </c>
      <c r="Q4" s="70"/>
      <c r="R4" s="1"/>
      <c r="S4" s="1"/>
      <c r="T4" s="1"/>
    </row>
    <row r="5" spans="2:21" x14ac:dyDescent="0.2">
      <c r="B5" s="22" t="s">
        <v>15</v>
      </c>
      <c r="C5" s="2">
        <f>COUNTIF($R$9:$R$990,"&gt;0")</f>
        <v>1</v>
      </c>
      <c r="D5" s="21" t="s">
        <v>16</v>
      </c>
      <c r="E5" s="16">
        <f>COUNTIF($R$9:$R$990,"&lt;0")</f>
        <v>0</v>
      </c>
      <c r="F5" s="21" t="s">
        <v>17</v>
      </c>
      <c r="G5" s="2">
        <f>COUNTIF($R$9:$R$990,"=0")</f>
        <v>0</v>
      </c>
      <c r="H5" s="21" t="s">
        <v>18</v>
      </c>
      <c r="I5" s="3">
        <f>C5/SUM(C5,E5,G5)</f>
        <v>1</v>
      </c>
      <c r="J5" s="71" t="s">
        <v>19</v>
      </c>
      <c r="K5" s="72"/>
      <c r="L5" s="73"/>
      <c r="M5" s="74"/>
      <c r="N5" s="18" t="s">
        <v>20</v>
      </c>
      <c r="O5" s="9"/>
      <c r="P5" s="73"/>
      <c r="Q5" s="74"/>
      <c r="R5" s="1"/>
      <c r="S5" s="1"/>
      <c r="T5" s="1"/>
    </row>
    <row r="6" spans="2:21" x14ac:dyDescent="0.2">
      <c r="B6" s="11"/>
      <c r="C6" s="14"/>
      <c r="D6" s="15"/>
      <c r="E6" s="12"/>
      <c r="F6" s="11"/>
      <c r="G6" s="12"/>
      <c r="H6" s="11"/>
      <c r="I6" s="17"/>
      <c r="J6" s="11"/>
      <c r="K6" s="11"/>
      <c r="L6" s="12"/>
      <c r="M6" s="12"/>
      <c r="N6" s="13"/>
      <c r="O6" s="13"/>
      <c r="P6" s="10"/>
      <c r="Q6" s="7"/>
      <c r="R6" s="1"/>
      <c r="S6" s="1"/>
      <c r="T6" s="1"/>
    </row>
    <row r="7" spans="2:21" x14ac:dyDescent="0.2">
      <c r="B7" s="75" t="s">
        <v>21</v>
      </c>
      <c r="C7" s="77" t="s">
        <v>22</v>
      </c>
      <c r="D7" s="78"/>
      <c r="E7" s="81" t="s">
        <v>23</v>
      </c>
      <c r="F7" s="82"/>
      <c r="G7" s="82"/>
      <c r="H7" s="82"/>
      <c r="I7" s="65"/>
      <c r="J7" s="83" t="s">
        <v>24</v>
      </c>
      <c r="K7" s="84"/>
      <c r="L7" s="67"/>
      <c r="M7" s="85" t="s">
        <v>25</v>
      </c>
      <c r="N7" s="60" t="s">
        <v>26</v>
      </c>
      <c r="O7" s="61"/>
      <c r="P7" s="61"/>
      <c r="Q7" s="62"/>
      <c r="R7" s="63" t="s">
        <v>27</v>
      </c>
      <c r="S7" s="63"/>
      <c r="T7" s="63"/>
      <c r="U7" s="63"/>
    </row>
    <row r="8" spans="2:21" x14ac:dyDescent="0.2">
      <c r="B8" s="76"/>
      <c r="C8" s="79"/>
      <c r="D8" s="80"/>
      <c r="E8" s="19" t="s">
        <v>28</v>
      </c>
      <c r="F8" s="19" t="s">
        <v>29</v>
      </c>
      <c r="G8" s="19" t="s">
        <v>30</v>
      </c>
      <c r="H8" s="64" t="s">
        <v>31</v>
      </c>
      <c r="I8" s="65"/>
      <c r="J8" s="4" t="s">
        <v>32</v>
      </c>
      <c r="K8" s="66" t="s">
        <v>33</v>
      </c>
      <c r="L8" s="67"/>
      <c r="M8" s="85"/>
      <c r="N8" s="5" t="s">
        <v>28</v>
      </c>
      <c r="O8" s="5" t="s">
        <v>29</v>
      </c>
      <c r="P8" s="68" t="s">
        <v>31</v>
      </c>
      <c r="Q8" s="62"/>
      <c r="R8" s="63" t="s">
        <v>34</v>
      </c>
      <c r="S8" s="63"/>
      <c r="T8" s="63" t="s">
        <v>32</v>
      </c>
      <c r="U8" s="63"/>
    </row>
    <row r="9" spans="2:21" x14ac:dyDescent="0.2">
      <c r="B9" s="20">
        <v>1</v>
      </c>
      <c r="C9" s="54">
        <v>1000000</v>
      </c>
      <c r="D9" s="54"/>
      <c r="E9" s="20">
        <v>2001</v>
      </c>
      <c r="F9" s="8">
        <v>42111</v>
      </c>
      <c r="G9" s="20" t="s">
        <v>4</v>
      </c>
      <c r="H9" s="55">
        <v>105.33</v>
      </c>
      <c r="I9" s="55"/>
      <c r="J9" s="20">
        <v>57</v>
      </c>
      <c r="K9" s="54">
        <f t="shared" ref="K9:K72" si="0">IF(F9="","",C9*0.03)</f>
        <v>30000</v>
      </c>
      <c r="L9" s="54"/>
      <c r="M9" s="6">
        <f>IF(J9="","",(K9/J9)/1000)</f>
        <v>0.52631578947368418</v>
      </c>
      <c r="N9" s="20">
        <v>2001</v>
      </c>
      <c r="O9" s="8">
        <v>42111</v>
      </c>
      <c r="P9" s="55">
        <v>108.25</v>
      </c>
      <c r="Q9" s="55"/>
      <c r="R9" s="58">
        <f>IF(O9="","",(IF(G9="売",H9-P9,P9-H9))*M9*100000)</f>
        <v>153684.21052631587</v>
      </c>
      <c r="S9" s="58"/>
      <c r="T9" s="59">
        <f>IF(O9="","",IF(R9&lt;0,J9*(-1),IF(G9="買",(P9-H9)*100,(H9-P9)*100)))</f>
        <v>292.00000000000017</v>
      </c>
      <c r="U9" s="59"/>
    </row>
    <row r="10" spans="2:21" x14ac:dyDescent="0.2">
      <c r="B10" s="20">
        <v>2</v>
      </c>
      <c r="C10" s="54">
        <f t="shared" ref="C10:C73" si="1">IF(R9="","",C9+R9)</f>
        <v>1153684.210526316</v>
      </c>
      <c r="D10" s="54"/>
      <c r="E10" s="20"/>
      <c r="F10" s="8"/>
      <c r="G10" s="20" t="s">
        <v>4</v>
      </c>
      <c r="H10" s="55"/>
      <c r="I10" s="55"/>
      <c r="J10" s="20"/>
      <c r="K10" s="54" t="str">
        <f t="shared" si="0"/>
        <v/>
      </c>
      <c r="L10" s="54"/>
      <c r="M10" s="6" t="str">
        <f t="shared" ref="M10:M73" si="2">IF(J10="","",(K10/J10)/1000)</f>
        <v/>
      </c>
      <c r="N10" s="20"/>
      <c r="O10" s="8"/>
      <c r="P10" s="55"/>
      <c r="Q10" s="55"/>
      <c r="R10" s="58" t="str">
        <f t="shared" ref="R10:R73" si="3">IF(O10="","",(IF(G10="売",H10-P10,P10-H10))*M10*100000)</f>
        <v/>
      </c>
      <c r="S10" s="58"/>
      <c r="T10" s="59" t="str">
        <f t="shared" ref="T10:T73" si="4">IF(O10="","",IF(R10&lt;0,J10*(-1),IF(G10="買",(P10-H10)*100,(H10-P10)*100)))</f>
        <v/>
      </c>
      <c r="U10" s="59"/>
    </row>
    <row r="11" spans="2:21" x14ac:dyDescent="0.2">
      <c r="B11" s="20">
        <v>3</v>
      </c>
      <c r="C11" s="54" t="str">
        <f t="shared" si="1"/>
        <v/>
      </c>
      <c r="D11" s="54"/>
      <c r="E11" s="20"/>
      <c r="F11" s="8"/>
      <c r="G11" s="20" t="s">
        <v>4</v>
      </c>
      <c r="H11" s="55"/>
      <c r="I11" s="55"/>
      <c r="J11" s="20"/>
      <c r="K11" s="54" t="str">
        <f t="shared" si="0"/>
        <v/>
      </c>
      <c r="L11" s="54"/>
      <c r="M11" s="6" t="str">
        <f t="shared" si="2"/>
        <v/>
      </c>
      <c r="N11" s="20"/>
      <c r="O11" s="8"/>
      <c r="P11" s="55"/>
      <c r="Q11" s="55"/>
      <c r="R11" s="58" t="str">
        <f t="shared" si="3"/>
        <v/>
      </c>
      <c r="S11" s="58"/>
      <c r="T11" s="59" t="str">
        <f t="shared" si="4"/>
        <v/>
      </c>
      <c r="U11" s="59"/>
    </row>
    <row r="12" spans="2:21" x14ac:dyDescent="0.2">
      <c r="B12" s="20">
        <v>4</v>
      </c>
      <c r="C12" s="54" t="str">
        <f t="shared" si="1"/>
        <v/>
      </c>
      <c r="D12" s="54"/>
      <c r="E12" s="20"/>
      <c r="F12" s="8"/>
      <c r="G12" s="20" t="s">
        <v>3</v>
      </c>
      <c r="H12" s="55"/>
      <c r="I12" s="55"/>
      <c r="J12" s="20"/>
      <c r="K12" s="54" t="str">
        <f t="shared" si="0"/>
        <v/>
      </c>
      <c r="L12" s="54"/>
      <c r="M12" s="6" t="str">
        <f t="shared" si="2"/>
        <v/>
      </c>
      <c r="N12" s="20"/>
      <c r="O12" s="8"/>
      <c r="P12" s="55"/>
      <c r="Q12" s="55"/>
      <c r="R12" s="58" t="str">
        <f t="shared" si="3"/>
        <v/>
      </c>
      <c r="S12" s="58"/>
      <c r="T12" s="59" t="str">
        <f t="shared" si="4"/>
        <v/>
      </c>
      <c r="U12" s="59"/>
    </row>
    <row r="13" spans="2:21" x14ac:dyDescent="0.2">
      <c r="B13" s="20">
        <v>5</v>
      </c>
      <c r="C13" s="54" t="str">
        <f t="shared" si="1"/>
        <v/>
      </c>
      <c r="D13" s="54"/>
      <c r="E13" s="20"/>
      <c r="F13" s="8"/>
      <c r="G13" s="20" t="s">
        <v>3</v>
      </c>
      <c r="H13" s="55"/>
      <c r="I13" s="55"/>
      <c r="J13" s="20"/>
      <c r="K13" s="54" t="str">
        <f t="shared" si="0"/>
        <v/>
      </c>
      <c r="L13" s="54"/>
      <c r="M13" s="6" t="str">
        <f t="shared" si="2"/>
        <v/>
      </c>
      <c r="N13" s="20"/>
      <c r="O13" s="8"/>
      <c r="P13" s="55"/>
      <c r="Q13" s="55"/>
      <c r="R13" s="58" t="str">
        <f t="shared" si="3"/>
        <v/>
      </c>
      <c r="S13" s="58"/>
      <c r="T13" s="59" t="str">
        <f t="shared" si="4"/>
        <v/>
      </c>
      <c r="U13" s="59"/>
    </row>
    <row r="14" spans="2:21" x14ac:dyDescent="0.2">
      <c r="B14" s="20">
        <v>6</v>
      </c>
      <c r="C14" s="54" t="str">
        <f t="shared" si="1"/>
        <v/>
      </c>
      <c r="D14" s="54"/>
      <c r="E14" s="20"/>
      <c r="F14" s="8"/>
      <c r="G14" s="20" t="s">
        <v>4</v>
      </c>
      <c r="H14" s="55"/>
      <c r="I14" s="55"/>
      <c r="J14" s="20"/>
      <c r="K14" s="54" t="str">
        <f t="shared" si="0"/>
        <v/>
      </c>
      <c r="L14" s="54"/>
      <c r="M14" s="6" t="str">
        <f t="shared" si="2"/>
        <v/>
      </c>
      <c r="N14" s="20"/>
      <c r="O14" s="8"/>
      <c r="P14" s="55"/>
      <c r="Q14" s="55"/>
      <c r="R14" s="58" t="str">
        <f t="shared" si="3"/>
        <v/>
      </c>
      <c r="S14" s="58"/>
      <c r="T14" s="59" t="str">
        <f t="shared" si="4"/>
        <v/>
      </c>
      <c r="U14" s="59"/>
    </row>
    <row r="15" spans="2:21" x14ac:dyDescent="0.2">
      <c r="B15" s="20">
        <v>7</v>
      </c>
      <c r="C15" s="54" t="str">
        <f t="shared" si="1"/>
        <v/>
      </c>
      <c r="D15" s="54"/>
      <c r="E15" s="20"/>
      <c r="F15" s="8"/>
      <c r="G15" s="20" t="s">
        <v>4</v>
      </c>
      <c r="H15" s="55"/>
      <c r="I15" s="55"/>
      <c r="J15" s="20"/>
      <c r="K15" s="54" t="str">
        <f t="shared" si="0"/>
        <v/>
      </c>
      <c r="L15" s="54"/>
      <c r="M15" s="6" t="str">
        <f t="shared" si="2"/>
        <v/>
      </c>
      <c r="N15" s="20"/>
      <c r="O15" s="8"/>
      <c r="P15" s="55"/>
      <c r="Q15" s="55"/>
      <c r="R15" s="58" t="str">
        <f t="shared" si="3"/>
        <v/>
      </c>
      <c r="S15" s="58"/>
      <c r="T15" s="59" t="str">
        <f t="shared" si="4"/>
        <v/>
      </c>
      <c r="U15" s="59"/>
    </row>
    <row r="16" spans="2:21" x14ac:dyDescent="0.2">
      <c r="B16" s="20">
        <v>8</v>
      </c>
      <c r="C16" s="54" t="str">
        <f t="shared" si="1"/>
        <v/>
      </c>
      <c r="D16" s="54"/>
      <c r="E16" s="20"/>
      <c r="F16" s="8"/>
      <c r="G16" s="20" t="s">
        <v>4</v>
      </c>
      <c r="H16" s="55"/>
      <c r="I16" s="55"/>
      <c r="J16" s="20"/>
      <c r="K16" s="54" t="str">
        <f t="shared" si="0"/>
        <v/>
      </c>
      <c r="L16" s="54"/>
      <c r="M16" s="6" t="str">
        <f t="shared" si="2"/>
        <v/>
      </c>
      <c r="N16" s="20"/>
      <c r="O16" s="8"/>
      <c r="P16" s="55"/>
      <c r="Q16" s="55"/>
      <c r="R16" s="58" t="str">
        <f t="shared" si="3"/>
        <v/>
      </c>
      <c r="S16" s="58"/>
      <c r="T16" s="59" t="str">
        <f t="shared" si="4"/>
        <v/>
      </c>
      <c r="U16" s="59"/>
    </row>
    <row r="17" spans="2:21" x14ac:dyDescent="0.2">
      <c r="B17" s="20">
        <v>9</v>
      </c>
      <c r="C17" s="54" t="str">
        <f t="shared" si="1"/>
        <v/>
      </c>
      <c r="D17" s="54"/>
      <c r="E17" s="20"/>
      <c r="F17" s="8"/>
      <c r="G17" s="20" t="s">
        <v>4</v>
      </c>
      <c r="H17" s="55"/>
      <c r="I17" s="55"/>
      <c r="J17" s="20"/>
      <c r="K17" s="54" t="str">
        <f t="shared" si="0"/>
        <v/>
      </c>
      <c r="L17" s="54"/>
      <c r="M17" s="6" t="str">
        <f t="shared" si="2"/>
        <v/>
      </c>
      <c r="N17" s="20"/>
      <c r="O17" s="8"/>
      <c r="P17" s="55"/>
      <c r="Q17" s="55"/>
      <c r="R17" s="58" t="str">
        <f t="shared" si="3"/>
        <v/>
      </c>
      <c r="S17" s="58"/>
      <c r="T17" s="59" t="str">
        <f t="shared" si="4"/>
        <v/>
      </c>
      <c r="U17" s="59"/>
    </row>
    <row r="18" spans="2:21" x14ac:dyDescent="0.2">
      <c r="B18" s="20">
        <v>10</v>
      </c>
      <c r="C18" s="54" t="str">
        <f t="shared" si="1"/>
        <v/>
      </c>
      <c r="D18" s="54"/>
      <c r="E18" s="20"/>
      <c r="F18" s="8"/>
      <c r="G18" s="20" t="s">
        <v>4</v>
      </c>
      <c r="H18" s="55"/>
      <c r="I18" s="55"/>
      <c r="J18" s="20"/>
      <c r="K18" s="54" t="str">
        <f t="shared" si="0"/>
        <v/>
      </c>
      <c r="L18" s="54"/>
      <c r="M18" s="6" t="str">
        <f t="shared" si="2"/>
        <v/>
      </c>
      <c r="N18" s="20"/>
      <c r="O18" s="8"/>
      <c r="P18" s="55"/>
      <c r="Q18" s="55"/>
      <c r="R18" s="58" t="str">
        <f t="shared" si="3"/>
        <v/>
      </c>
      <c r="S18" s="58"/>
      <c r="T18" s="59" t="str">
        <f t="shared" si="4"/>
        <v/>
      </c>
      <c r="U18" s="59"/>
    </row>
    <row r="19" spans="2:21" x14ac:dyDescent="0.2">
      <c r="B19" s="20">
        <v>11</v>
      </c>
      <c r="C19" s="54" t="str">
        <f t="shared" si="1"/>
        <v/>
      </c>
      <c r="D19" s="54"/>
      <c r="E19" s="20"/>
      <c r="F19" s="8"/>
      <c r="G19" s="20" t="s">
        <v>4</v>
      </c>
      <c r="H19" s="55"/>
      <c r="I19" s="55"/>
      <c r="J19" s="20"/>
      <c r="K19" s="54" t="str">
        <f t="shared" si="0"/>
        <v/>
      </c>
      <c r="L19" s="54"/>
      <c r="M19" s="6" t="str">
        <f t="shared" si="2"/>
        <v/>
      </c>
      <c r="N19" s="20"/>
      <c r="O19" s="8"/>
      <c r="P19" s="55"/>
      <c r="Q19" s="55"/>
      <c r="R19" s="58" t="str">
        <f t="shared" si="3"/>
        <v/>
      </c>
      <c r="S19" s="58"/>
      <c r="T19" s="59" t="str">
        <f t="shared" si="4"/>
        <v/>
      </c>
      <c r="U19" s="59"/>
    </row>
    <row r="20" spans="2:21" x14ac:dyDescent="0.2">
      <c r="B20" s="20">
        <v>12</v>
      </c>
      <c r="C20" s="54" t="str">
        <f t="shared" si="1"/>
        <v/>
      </c>
      <c r="D20" s="54"/>
      <c r="E20" s="20"/>
      <c r="F20" s="8"/>
      <c r="G20" s="20" t="s">
        <v>4</v>
      </c>
      <c r="H20" s="55"/>
      <c r="I20" s="55"/>
      <c r="J20" s="20"/>
      <c r="K20" s="54" t="str">
        <f t="shared" si="0"/>
        <v/>
      </c>
      <c r="L20" s="54"/>
      <c r="M20" s="6" t="str">
        <f t="shared" si="2"/>
        <v/>
      </c>
      <c r="N20" s="20"/>
      <c r="O20" s="8"/>
      <c r="P20" s="55"/>
      <c r="Q20" s="55"/>
      <c r="R20" s="58" t="str">
        <f t="shared" si="3"/>
        <v/>
      </c>
      <c r="S20" s="58"/>
      <c r="T20" s="59" t="str">
        <f t="shared" si="4"/>
        <v/>
      </c>
      <c r="U20" s="59"/>
    </row>
    <row r="21" spans="2:21" x14ac:dyDescent="0.2">
      <c r="B21" s="20">
        <v>13</v>
      </c>
      <c r="C21" s="54" t="str">
        <f t="shared" si="1"/>
        <v/>
      </c>
      <c r="D21" s="54"/>
      <c r="E21" s="20"/>
      <c r="F21" s="8"/>
      <c r="G21" s="20" t="s">
        <v>4</v>
      </c>
      <c r="H21" s="55"/>
      <c r="I21" s="55"/>
      <c r="J21" s="20"/>
      <c r="K21" s="54" t="str">
        <f t="shared" si="0"/>
        <v/>
      </c>
      <c r="L21" s="54"/>
      <c r="M21" s="6" t="str">
        <f t="shared" si="2"/>
        <v/>
      </c>
      <c r="N21" s="20"/>
      <c r="O21" s="8"/>
      <c r="P21" s="55"/>
      <c r="Q21" s="55"/>
      <c r="R21" s="58" t="str">
        <f t="shared" si="3"/>
        <v/>
      </c>
      <c r="S21" s="58"/>
      <c r="T21" s="59" t="str">
        <f t="shared" si="4"/>
        <v/>
      </c>
      <c r="U21" s="59"/>
    </row>
    <row r="22" spans="2:21" x14ac:dyDescent="0.2">
      <c r="B22" s="20">
        <v>14</v>
      </c>
      <c r="C22" s="54" t="str">
        <f t="shared" si="1"/>
        <v/>
      </c>
      <c r="D22" s="54"/>
      <c r="E22" s="20"/>
      <c r="F22" s="8"/>
      <c r="G22" s="20" t="s">
        <v>3</v>
      </c>
      <c r="H22" s="55"/>
      <c r="I22" s="55"/>
      <c r="J22" s="20"/>
      <c r="K22" s="54" t="str">
        <f t="shared" si="0"/>
        <v/>
      </c>
      <c r="L22" s="54"/>
      <c r="M22" s="6" t="str">
        <f t="shared" si="2"/>
        <v/>
      </c>
      <c r="N22" s="20"/>
      <c r="O22" s="8"/>
      <c r="P22" s="55"/>
      <c r="Q22" s="55"/>
      <c r="R22" s="58" t="str">
        <f t="shared" si="3"/>
        <v/>
      </c>
      <c r="S22" s="58"/>
      <c r="T22" s="59" t="str">
        <f t="shared" si="4"/>
        <v/>
      </c>
      <c r="U22" s="59"/>
    </row>
    <row r="23" spans="2:21" x14ac:dyDescent="0.2">
      <c r="B23" s="20">
        <v>15</v>
      </c>
      <c r="C23" s="54" t="str">
        <f t="shared" si="1"/>
        <v/>
      </c>
      <c r="D23" s="54"/>
      <c r="E23" s="20"/>
      <c r="F23" s="8"/>
      <c r="G23" s="20" t="s">
        <v>4</v>
      </c>
      <c r="H23" s="55"/>
      <c r="I23" s="55"/>
      <c r="J23" s="20"/>
      <c r="K23" s="54" t="str">
        <f t="shared" si="0"/>
        <v/>
      </c>
      <c r="L23" s="54"/>
      <c r="M23" s="6" t="str">
        <f t="shared" si="2"/>
        <v/>
      </c>
      <c r="N23" s="20"/>
      <c r="O23" s="8"/>
      <c r="P23" s="55"/>
      <c r="Q23" s="55"/>
      <c r="R23" s="58" t="str">
        <f t="shared" si="3"/>
        <v/>
      </c>
      <c r="S23" s="58"/>
      <c r="T23" s="59" t="str">
        <f t="shared" si="4"/>
        <v/>
      </c>
      <c r="U23" s="59"/>
    </row>
    <row r="24" spans="2:21" x14ac:dyDescent="0.2">
      <c r="B24" s="20">
        <v>16</v>
      </c>
      <c r="C24" s="54" t="str">
        <f t="shared" si="1"/>
        <v/>
      </c>
      <c r="D24" s="54"/>
      <c r="E24" s="20"/>
      <c r="F24" s="8"/>
      <c r="G24" s="20" t="s">
        <v>4</v>
      </c>
      <c r="H24" s="55"/>
      <c r="I24" s="55"/>
      <c r="J24" s="20"/>
      <c r="K24" s="54" t="str">
        <f t="shared" si="0"/>
        <v/>
      </c>
      <c r="L24" s="54"/>
      <c r="M24" s="6" t="str">
        <f t="shared" si="2"/>
        <v/>
      </c>
      <c r="N24" s="20"/>
      <c r="O24" s="8"/>
      <c r="P24" s="55"/>
      <c r="Q24" s="55"/>
      <c r="R24" s="58" t="str">
        <f t="shared" si="3"/>
        <v/>
      </c>
      <c r="S24" s="58"/>
      <c r="T24" s="59" t="str">
        <f t="shared" si="4"/>
        <v/>
      </c>
      <c r="U24" s="59"/>
    </row>
    <row r="25" spans="2:21" x14ac:dyDescent="0.2">
      <c r="B25" s="20">
        <v>17</v>
      </c>
      <c r="C25" s="54" t="str">
        <f t="shared" si="1"/>
        <v/>
      </c>
      <c r="D25" s="54"/>
      <c r="E25" s="20"/>
      <c r="F25" s="8"/>
      <c r="G25" s="20" t="s">
        <v>4</v>
      </c>
      <c r="H25" s="55"/>
      <c r="I25" s="55"/>
      <c r="J25" s="20"/>
      <c r="K25" s="54" t="str">
        <f t="shared" si="0"/>
        <v/>
      </c>
      <c r="L25" s="54"/>
      <c r="M25" s="6" t="str">
        <f t="shared" si="2"/>
        <v/>
      </c>
      <c r="N25" s="20"/>
      <c r="O25" s="8"/>
      <c r="P25" s="55"/>
      <c r="Q25" s="55"/>
      <c r="R25" s="58" t="str">
        <f t="shared" si="3"/>
        <v/>
      </c>
      <c r="S25" s="58"/>
      <c r="T25" s="59" t="str">
        <f t="shared" si="4"/>
        <v/>
      </c>
      <c r="U25" s="59"/>
    </row>
    <row r="26" spans="2:21" x14ac:dyDescent="0.2">
      <c r="B26" s="20">
        <v>18</v>
      </c>
      <c r="C26" s="54" t="str">
        <f t="shared" si="1"/>
        <v/>
      </c>
      <c r="D26" s="54"/>
      <c r="E26" s="20"/>
      <c r="F26" s="8"/>
      <c r="G26" s="20" t="s">
        <v>4</v>
      </c>
      <c r="H26" s="55"/>
      <c r="I26" s="55"/>
      <c r="J26" s="20"/>
      <c r="K26" s="54" t="str">
        <f t="shared" si="0"/>
        <v/>
      </c>
      <c r="L26" s="54"/>
      <c r="M26" s="6" t="str">
        <f t="shared" si="2"/>
        <v/>
      </c>
      <c r="N26" s="20"/>
      <c r="O26" s="8"/>
      <c r="P26" s="55"/>
      <c r="Q26" s="55"/>
      <c r="R26" s="58" t="str">
        <f t="shared" si="3"/>
        <v/>
      </c>
      <c r="S26" s="58"/>
      <c r="T26" s="59" t="str">
        <f t="shared" si="4"/>
        <v/>
      </c>
      <c r="U26" s="59"/>
    </row>
    <row r="27" spans="2:21" x14ac:dyDescent="0.2">
      <c r="B27" s="20">
        <v>19</v>
      </c>
      <c r="C27" s="54" t="str">
        <f t="shared" si="1"/>
        <v/>
      </c>
      <c r="D27" s="54"/>
      <c r="E27" s="20"/>
      <c r="F27" s="8"/>
      <c r="G27" s="20" t="s">
        <v>3</v>
      </c>
      <c r="H27" s="55"/>
      <c r="I27" s="55"/>
      <c r="J27" s="20"/>
      <c r="K27" s="54" t="str">
        <f t="shared" si="0"/>
        <v/>
      </c>
      <c r="L27" s="54"/>
      <c r="M27" s="6" t="str">
        <f t="shared" si="2"/>
        <v/>
      </c>
      <c r="N27" s="20"/>
      <c r="O27" s="8"/>
      <c r="P27" s="55"/>
      <c r="Q27" s="55"/>
      <c r="R27" s="58" t="str">
        <f t="shared" si="3"/>
        <v/>
      </c>
      <c r="S27" s="58"/>
      <c r="T27" s="59" t="str">
        <f t="shared" si="4"/>
        <v/>
      </c>
      <c r="U27" s="59"/>
    </row>
    <row r="28" spans="2:21" x14ac:dyDescent="0.2">
      <c r="B28" s="20">
        <v>20</v>
      </c>
      <c r="C28" s="54" t="str">
        <f t="shared" si="1"/>
        <v/>
      </c>
      <c r="D28" s="54"/>
      <c r="E28" s="20"/>
      <c r="F28" s="8"/>
      <c r="G28" s="20" t="s">
        <v>4</v>
      </c>
      <c r="H28" s="55"/>
      <c r="I28" s="55"/>
      <c r="J28" s="20"/>
      <c r="K28" s="54" t="str">
        <f t="shared" si="0"/>
        <v/>
      </c>
      <c r="L28" s="54"/>
      <c r="M28" s="6" t="str">
        <f t="shared" si="2"/>
        <v/>
      </c>
      <c r="N28" s="20"/>
      <c r="O28" s="8"/>
      <c r="P28" s="55"/>
      <c r="Q28" s="55"/>
      <c r="R28" s="58" t="str">
        <f t="shared" si="3"/>
        <v/>
      </c>
      <c r="S28" s="58"/>
      <c r="T28" s="59" t="str">
        <f t="shared" si="4"/>
        <v/>
      </c>
      <c r="U28" s="59"/>
    </row>
    <row r="29" spans="2:21" x14ac:dyDescent="0.2">
      <c r="B29" s="20">
        <v>21</v>
      </c>
      <c r="C29" s="54" t="str">
        <f t="shared" si="1"/>
        <v/>
      </c>
      <c r="D29" s="54"/>
      <c r="E29" s="20"/>
      <c r="F29" s="8"/>
      <c r="G29" s="20" t="s">
        <v>3</v>
      </c>
      <c r="H29" s="55"/>
      <c r="I29" s="55"/>
      <c r="J29" s="20"/>
      <c r="K29" s="54" t="str">
        <f t="shared" si="0"/>
        <v/>
      </c>
      <c r="L29" s="54"/>
      <c r="M29" s="6" t="str">
        <f t="shared" si="2"/>
        <v/>
      </c>
      <c r="N29" s="20"/>
      <c r="O29" s="8"/>
      <c r="P29" s="55"/>
      <c r="Q29" s="55"/>
      <c r="R29" s="58" t="str">
        <f t="shared" si="3"/>
        <v/>
      </c>
      <c r="S29" s="58"/>
      <c r="T29" s="59" t="str">
        <f t="shared" si="4"/>
        <v/>
      </c>
      <c r="U29" s="59"/>
    </row>
    <row r="30" spans="2:21" x14ac:dyDescent="0.2">
      <c r="B30" s="20">
        <v>22</v>
      </c>
      <c r="C30" s="54" t="str">
        <f t="shared" si="1"/>
        <v/>
      </c>
      <c r="D30" s="54"/>
      <c r="E30" s="20"/>
      <c r="F30" s="8"/>
      <c r="G30" s="20" t="s">
        <v>3</v>
      </c>
      <c r="H30" s="55"/>
      <c r="I30" s="55"/>
      <c r="J30" s="20"/>
      <c r="K30" s="54" t="str">
        <f t="shared" si="0"/>
        <v/>
      </c>
      <c r="L30" s="54"/>
      <c r="M30" s="6" t="str">
        <f t="shared" si="2"/>
        <v/>
      </c>
      <c r="N30" s="20"/>
      <c r="O30" s="8"/>
      <c r="P30" s="55"/>
      <c r="Q30" s="55"/>
      <c r="R30" s="58" t="str">
        <f t="shared" si="3"/>
        <v/>
      </c>
      <c r="S30" s="58"/>
      <c r="T30" s="59" t="str">
        <f t="shared" si="4"/>
        <v/>
      </c>
      <c r="U30" s="59"/>
    </row>
    <row r="31" spans="2:21" x14ac:dyDescent="0.2">
      <c r="B31" s="20">
        <v>23</v>
      </c>
      <c r="C31" s="54" t="str">
        <f t="shared" si="1"/>
        <v/>
      </c>
      <c r="D31" s="54"/>
      <c r="E31" s="20"/>
      <c r="F31" s="8"/>
      <c r="G31" s="20" t="s">
        <v>3</v>
      </c>
      <c r="H31" s="55"/>
      <c r="I31" s="55"/>
      <c r="J31" s="20"/>
      <c r="K31" s="54" t="str">
        <f t="shared" si="0"/>
        <v/>
      </c>
      <c r="L31" s="54"/>
      <c r="M31" s="6" t="str">
        <f t="shared" si="2"/>
        <v/>
      </c>
      <c r="N31" s="20"/>
      <c r="O31" s="8"/>
      <c r="P31" s="55"/>
      <c r="Q31" s="55"/>
      <c r="R31" s="58" t="str">
        <f t="shared" si="3"/>
        <v/>
      </c>
      <c r="S31" s="58"/>
      <c r="T31" s="59" t="str">
        <f t="shared" si="4"/>
        <v/>
      </c>
      <c r="U31" s="59"/>
    </row>
    <row r="32" spans="2:21" x14ac:dyDescent="0.2">
      <c r="B32" s="20">
        <v>24</v>
      </c>
      <c r="C32" s="54" t="str">
        <f t="shared" si="1"/>
        <v/>
      </c>
      <c r="D32" s="54"/>
      <c r="E32" s="20"/>
      <c r="F32" s="8"/>
      <c r="G32" s="20" t="s">
        <v>3</v>
      </c>
      <c r="H32" s="55"/>
      <c r="I32" s="55"/>
      <c r="J32" s="20"/>
      <c r="K32" s="54" t="str">
        <f t="shared" si="0"/>
        <v/>
      </c>
      <c r="L32" s="54"/>
      <c r="M32" s="6" t="str">
        <f t="shared" si="2"/>
        <v/>
      </c>
      <c r="N32" s="20"/>
      <c r="O32" s="8"/>
      <c r="P32" s="55"/>
      <c r="Q32" s="55"/>
      <c r="R32" s="58" t="str">
        <f t="shared" si="3"/>
        <v/>
      </c>
      <c r="S32" s="58"/>
      <c r="T32" s="59" t="str">
        <f t="shared" si="4"/>
        <v/>
      </c>
      <c r="U32" s="59"/>
    </row>
    <row r="33" spans="2:21" x14ac:dyDescent="0.2">
      <c r="B33" s="20">
        <v>25</v>
      </c>
      <c r="C33" s="54" t="str">
        <f t="shared" si="1"/>
        <v/>
      </c>
      <c r="D33" s="54"/>
      <c r="E33" s="20"/>
      <c r="F33" s="8"/>
      <c r="G33" s="20" t="s">
        <v>4</v>
      </c>
      <c r="H33" s="55"/>
      <c r="I33" s="55"/>
      <c r="J33" s="20"/>
      <c r="K33" s="54" t="str">
        <f t="shared" si="0"/>
        <v/>
      </c>
      <c r="L33" s="54"/>
      <c r="M33" s="6" t="str">
        <f t="shared" si="2"/>
        <v/>
      </c>
      <c r="N33" s="20"/>
      <c r="O33" s="8"/>
      <c r="P33" s="55"/>
      <c r="Q33" s="55"/>
      <c r="R33" s="58" t="str">
        <f t="shared" si="3"/>
        <v/>
      </c>
      <c r="S33" s="58"/>
      <c r="T33" s="59" t="str">
        <f t="shared" si="4"/>
        <v/>
      </c>
      <c r="U33" s="59"/>
    </row>
    <row r="34" spans="2:21" x14ac:dyDescent="0.2">
      <c r="B34" s="20">
        <v>26</v>
      </c>
      <c r="C34" s="54" t="str">
        <f t="shared" si="1"/>
        <v/>
      </c>
      <c r="D34" s="54"/>
      <c r="E34" s="20"/>
      <c r="F34" s="8"/>
      <c r="G34" s="20" t="s">
        <v>3</v>
      </c>
      <c r="H34" s="55"/>
      <c r="I34" s="55"/>
      <c r="J34" s="20"/>
      <c r="K34" s="54" t="str">
        <f t="shared" si="0"/>
        <v/>
      </c>
      <c r="L34" s="54"/>
      <c r="M34" s="6" t="str">
        <f t="shared" si="2"/>
        <v/>
      </c>
      <c r="N34" s="20"/>
      <c r="O34" s="8"/>
      <c r="P34" s="55"/>
      <c r="Q34" s="55"/>
      <c r="R34" s="58" t="str">
        <f t="shared" si="3"/>
        <v/>
      </c>
      <c r="S34" s="58"/>
      <c r="T34" s="59" t="str">
        <f t="shared" si="4"/>
        <v/>
      </c>
      <c r="U34" s="59"/>
    </row>
    <row r="35" spans="2:21" x14ac:dyDescent="0.2">
      <c r="B35" s="20">
        <v>27</v>
      </c>
      <c r="C35" s="54" t="str">
        <f t="shared" si="1"/>
        <v/>
      </c>
      <c r="D35" s="54"/>
      <c r="E35" s="20"/>
      <c r="F35" s="8"/>
      <c r="G35" s="20" t="s">
        <v>3</v>
      </c>
      <c r="H35" s="55"/>
      <c r="I35" s="55"/>
      <c r="J35" s="20"/>
      <c r="K35" s="54" t="str">
        <f t="shared" si="0"/>
        <v/>
      </c>
      <c r="L35" s="54"/>
      <c r="M35" s="6" t="str">
        <f t="shared" si="2"/>
        <v/>
      </c>
      <c r="N35" s="20"/>
      <c r="O35" s="8"/>
      <c r="P35" s="55"/>
      <c r="Q35" s="55"/>
      <c r="R35" s="58" t="str">
        <f t="shared" si="3"/>
        <v/>
      </c>
      <c r="S35" s="58"/>
      <c r="T35" s="59" t="str">
        <f t="shared" si="4"/>
        <v/>
      </c>
      <c r="U35" s="59"/>
    </row>
    <row r="36" spans="2:21" x14ac:dyDescent="0.2">
      <c r="B36" s="20">
        <v>28</v>
      </c>
      <c r="C36" s="54" t="str">
        <f t="shared" si="1"/>
        <v/>
      </c>
      <c r="D36" s="54"/>
      <c r="E36" s="20"/>
      <c r="F36" s="8"/>
      <c r="G36" s="20" t="s">
        <v>3</v>
      </c>
      <c r="H36" s="55"/>
      <c r="I36" s="55"/>
      <c r="J36" s="20"/>
      <c r="K36" s="54" t="str">
        <f t="shared" si="0"/>
        <v/>
      </c>
      <c r="L36" s="54"/>
      <c r="M36" s="6" t="str">
        <f t="shared" si="2"/>
        <v/>
      </c>
      <c r="N36" s="20"/>
      <c r="O36" s="8"/>
      <c r="P36" s="55"/>
      <c r="Q36" s="55"/>
      <c r="R36" s="58" t="str">
        <f t="shared" si="3"/>
        <v/>
      </c>
      <c r="S36" s="58"/>
      <c r="T36" s="59" t="str">
        <f t="shared" si="4"/>
        <v/>
      </c>
      <c r="U36" s="59"/>
    </row>
    <row r="37" spans="2:21" x14ac:dyDescent="0.2">
      <c r="B37" s="20">
        <v>29</v>
      </c>
      <c r="C37" s="54" t="str">
        <f t="shared" si="1"/>
        <v/>
      </c>
      <c r="D37" s="54"/>
      <c r="E37" s="20"/>
      <c r="F37" s="8"/>
      <c r="G37" s="20" t="s">
        <v>3</v>
      </c>
      <c r="H37" s="55"/>
      <c r="I37" s="55"/>
      <c r="J37" s="20"/>
      <c r="K37" s="54" t="str">
        <f t="shared" si="0"/>
        <v/>
      </c>
      <c r="L37" s="54"/>
      <c r="M37" s="6" t="str">
        <f t="shared" si="2"/>
        <v/>
      </c>
      <c r="N37" s="20"/>
      <c r="O37" s="8"/>
      <c r="P37" s="55"/>
      <c r="Q37" s="55"/>
      <c r="R37" s="58" t="str">
        <f t="shared" si="3"/>
        <v/>
      </c>
      <c r="S37" s="58"/>
      <c r="T37" s="59" t="str">
        <f t="shared" si="4"/>
        <v/>
      </c>
      <c r="U37" s="59"/>
    </row>
    <row r="38" spans="2:21" x14ac:dyDescent="0.2">
      <c r="B38" s="20">
        <v>30</v>
      </c>
      <c r="C38" s="54" t="str">
        <f t="shared" si="1"/>
        <v/>
      </c>
      <c r="D38" s="54"/>
      <c r="E38" s="20"/>
      <c r="F38" s="8"/>
      <c r="G38" s="20" t="s">
        <v>4</v>
      </c>
      <c r="H38" s="55"/>
      <c r="I38" s="55"/>
      <c r="J38" s="20"/>
      <c r="K38" s="54" t="str">
        <f t="shared" si="0"/>
        <v/>
      </c>
      <c r="L38" s="54"/>
      <c r="M38" s="6" t="str">
        <f t="shared" si="2"/>
        <v/>
      </c>
      <c r="N38" s="20"/>
      <c r="O38" s="8"/>
      <c r="P38" s="55"/>
      <c r="Q38" s="55"/>
      <c r="R38" s="58" t="str">
        <f t="shared" si="3"/>
        <v/>
      </c>
      <c r="S38" s="58"/>
      <c r="T38" s="59" t="str">
        <f t="shared" si="4"/>
        <v/>
      </c>
      <c r="U38" s="59"/>
    </row>
    <row r="39" spans="2:21" x14ac:dyDescent="0.2">
      <c r="B39" s="20">
        <v>31</v>
      </c>
      <c r="C39" s="54" t="str">
        <f t="shared" si="1"/>
        <v/>
      </c>
      <c r="D39" s="54"/>
      <c r="E39" s="20"/>
      <c r="F39" s="8"/>
      <c r="G39" s="20" t="s">
        <v>4</v>
      </c>
      <c r="H39" s="55"/>
      <c r="I39" s="55"/>
      <c r="J39" s="20"/>
      <c r="K39" s="54" t="str">
        <f t="shared" si="0"/>
        <v/>
      </c>
      <c r="L39" s="54"/>
      <c r="M39" s="6" t="str">
        <f t="shared" si="2"/>
        <v/>
      </c>
      <c r="N39" s="20"/>
      <c r="O39" s="8"/>
      <c r="P39" s="55"/>
      <c r="Q39" s="55"/>
      <c r="R39" s="58" t="str">
        <f t="shared" si="3"/>
        <v/>
      </c>
      <c r="S39" s="58"/>
      <c r="T39" s="59" t="str">
        <f t="shared" si="4"/>
        <v/>
      </c>
      <c r="U39" s="59"/>
    </row>
    <row r="40" spans="2:21" x14ac:dyDescent="0.2">
      <c r="B40" s="20">
        <v>32</v>
      </c>
      <c r="C40" s="54" t="str">
        <f t="shared" si="1"/>
        <v/>
      </c>
      <c r="D40" s="54"/>
      <c r="E40" s="20"/>
      <c r="F40" s="8"/>
      <c r="G40" s="20" t="s">
        <v>4</v>
      </c>
      <c r="H40" s="55"/>
      <c r="I40" s="55"/>
      <c r="J40" s="20"/>
      <c r="K40" s="54" t="str">
        <f t="shared" si="0"/>
        <v/>
      </c>
      <c r="L40" s="54"/>
      <c r="M40" s="6" t="str">
        <f t="shared" si="2"/>
        <v/>
      </c>
      <c r="N40" s="20"/>
      <c r="O40" s="8"/>
      <c r="P40" s="55"/>
      <c r="Q40" s="55"/>
      <c r="R40" s="58" t="str">
        <f t="shared" si="3"/>
        <v/>
      </c>
      <c r="S40" s="58"/>
      <c r="T40" s="59" t="str">
        <f t="shared" si="4"/>
        <v/>
      </c>
      <c r="U40" s="59"/>
    </row>
    <row r="41" spans="2:21" x14ac:dyDescent="0.2">
      <c r="B41" s="20">
        <v>33</v>
      </c>
      <c r="C41" s="54" t="str">
        <f t="shared" si="1"/>
        <v/>
      </c>
      <c r="D41" s="54"/>
      <c r="E41" s="20"/>
      <c r="F41" s="8"/>
      <c r="G41" s="20" t="s">
        <v>3</v>
      </c>
      <c r="H41" s="55"/>
      <c r="I41" s="55"/>
      <c r="J41" s="20"/>
      <c r="K41" s="54" t="str">
        <f t="shared" si="0"/>
        <v/>
      </c>
      <c r="L41" s="54"/>
      <c r="M41" s="6" t="str">
        <f t="shared" si="2"/>
        <v/>
      </c>
      <c r="N41" s="20"/>
      <c r="O41" s="8"/>
      <c r="P41" s="55"/>
      <c r="Q41" s="55"/>
      <c r="R41" s="58" t="str">
        <f t="shared" si="3"/>
        <v/>
      </c>
      <c r="S41" s="58"/>
      <c r="T41" s="59" t="str">
        <f t="shared" si="4"/>
        <v/>
      </c>
      <c r="U41" s="59"/>
    </row>
    <row r="42" spans="2:21" x14ac:dyDescent="0.2">
      <c r="B42" s="20">
        <v>34</v>
      </c>
      <c r="C42" s="54" t="str">
        <f t="shared" si="1"/>
        <v/>
      </c>
      <c r="D42" s="54"/>
      <c r="E42" s="20"/>
      <c r="F42" s="8"/>
      <c r="G42" s="20" t="s">
        <v>4</v>
      </c>
      <c r="H42" s="55"/>
      <c r="I42" s="55"/>
      <c r="J42" s="20"/>
      <c r="K42" s="54" t="str">
        <f t="shared" si="0"/>
        <v/>
      </c>
      <c r="L42" s="54"/>
      <c r="M42" s="6" t="str">
        <f t="shared" si="2"/>
        <v/>
      </c>
      <c r="N42" s="20"/>
      <c r="O42" s="8"/>
      <c r="P42" s="55"/>
      <c r="Q42" s="55"/>
      <c r="R42" s="58" t="str">
        <f t="shared" si="3"/>
        <v/>
      </c>
      <c r="S42" s="58"/>
      <c r="T42" s="59" t="str">
        <f t="shared" si="4"/>
        <v/>
      </c>
      <c r="U42" s="59"/>
    </row>
    <row r="43" spans="2:21" x14ac:dyDescent="0.2">
      <c r="B43" s="20">
        <v>35</v>
      </c>
      <c r="C43" s="54" t="str">
        <f t="shared" si="1"/>
        <v/>
      </c>
      <c r="D43" s="54"/>
      <c r="E43" s="20"/>
      <c r="F43" s="8"/>
      <c r="G43" s="20" t="s">
        <v>3</v>
      </c>
      <c r="H43" s="55"/>
      <c r="I43" s="55"/>
      <c r="J43" s="20"/>
      <c r="K43" s="54" t="str">
        <f t="shared" si="0"/>
        <v/>
      </c>
      <c r="L43" s="54"/>
      <c r="M43" s="6" t="str">
        <f t="shared" si="2"/>
        <v/>
      </c>
      <c r="N43" s="20"/>
      <c r="O43" s="8"/>
      <c r="P43" s="55"/>
      <c r="Q43" s="55"/>
      <c r="R43" s="58" t="str">
        <f t="shared" si="3"/>
        <v/>
      </c>
      <c r="S43" s="58"/>
      <c r="T43" s="59" t="str">
        <f t="shared" si="4"/>
        <v/>
      </c>
      <c r="U43" s="59"/>
    </row>
    <row r="44" spans="2:21" x14ac:dyDescent="0.2">
      <c r="B44" s="20">
        <v>36</v>
      </c>
      <c r="C44" s="54" t="str">
        <f t="shared" si="1"/>
        <v/>
      </c>
      <c r="D44" s="54"/>
      <c r="E44" s="20"/>
      <c r="F44" s="8"/>
      <c r="G44" s="20" t="s">
        <v>4</v>
      </c>
      <c r="H44" s="55"/>
      <c r="I44" s="55"/>
      <c r="J44" s="20"/>
      <c r="K44" s="54" t="str">
        <f t="shared" si="0"/>
        <v/>
      </c>
      <c r="L44" s="54"/>
      <c r="M44" s="6" t="str">
        <f t="shared" si="2"/>
        <v/>
      </c>
      <c r="N44" s="20"/>
      <c r="O44" s="8"/>
      <c r="P44" s="55"/>
      <c r="Q44" s="55"/>
      <c r="R44" s="58" t="str">
        <f t="shared" si="3"/>
        <v/>
      </c>
      <c r="S44" s="58"/>
      <c r="T44" s="59" t="str">
        <f t="shared" si="4"/>
        <v/>
      </c>
      <c r="U44" s="59"/>
    </row>
    <row r="45" spans="2:21" x14ac:dyDescent="0.2">
      <c r="B45" s="20">
        <v>37</v>
      </c>
      <c r="C45" s="54" t="str">
        <f t="shared" si="1"/>
        <v/>
      </c>
      <c r="D45" s="54"/>
      <c r="E45" s="20"/>
      <c r="F45" s="8"/>
      <c r="G45" s="20" t="s">
        <v>3</v>
      </c>
      <c r="H45" s="55"/>
      <c r="I45" s="55"/>
      <c r="J45" s="20"/>
      <c r="K45" s="54" t="str">
        <f t="shared" si="0"/>
        <v/>
      </c>
      <c r="L45" s="54"/>
      <c r="M45" s="6" t="str">
        <f t="shared" si="2"/>
        <v/>
      </c>
      <c r="N45" s="20"/>
      <c r="O45" s="8"/>
      <c r="P45" s="55"/>
      <c r="Q45" s="55"/>
      <c r="R45" s="58" t="str">
        <f t="shared" si="3"/>
        <v/>
      </c>
      <c r="S45" s="58"/>
      <c r="T45" s="59" t="str">
        <f t="shared" si="4"/>
        <v/>
      </c>
      <c r="U45" s="59"/>
    </row>
    <row r="46" spans="2:21" x14ac:dyDescent="0.2">
      <c r="B46" s="20">
        <v>38</v>
      </c>
      <c r="C46" s="54" t="str">
        <f t="shared" si="1"/>
        <v/>
      </c>
      <c r="D46" s="54"/>
      <c r="E46" s="20"/>
      <c r="F46" s="8"/>
      <c r="G46" s="20" t="s">
        <v>4</v>
      </c>
      <c r="H46" s="55"/>
      <c r="I46" s="55"/>
      <c r="J46" s="20"/>
      <c r="K46" s="54" t="str">
        <f t="shared" si="0"/>
        <v/>
      </c>
      <c r="L46" s="54"/>
      <c r="M46" s="6" t="str">
        <f t="shared" si="2"/>
        <v/>
      </c>
      <c r="N46" s="20"/>
      <c r="O46" s="8"/>
      <c r="P46" s="55"/>
      <c r="Q46" s="55"/>
      <c r="R46" s="58" t="str">
        <f t="shared" si="3"/>
        <v/>
      </c>
      <c r="S46" s="58"/>
      <c r="T46" s="59" t="str">
        <f t="shared" si="4"/>
        <v/>
      </c>
      <c r="U46" s="59"/>
    </row>
    <row r="47" spans="2:21" x14ac:dyDescent="0.2">
      <c r="B47" s="20">
        <v>39</v>
      </c>
      <c r="C47" s="54" t="str">
        <f t="shared" si="1"/>
        <v/>
      </c>
      <c r="D47" s="54"/>
      <c r="E47" s="20"/>
      <c r="F47" s="8"/>
      <c r="G47" s="20" t="s">
        <v>4</v>
      </c>
      <c r="H47" s="55"/>
      <c r="I47" s="55"/>
      <c r="J47" s="20"/>
      <c r="K47" s="54" t="str">
        <f t="shared" si="0"/>
        <v/>
      </c>
      <c r="L47" s="54"/>
      <c r="M47" s="6" t="str">
        <f t="shared" si="2"/>
        <v/>
      </c>
      <c r="N47" s="20"/>
      <c r="O47" s="8"/>
      <c r="P47" s="55"/>
      <c r="Q47" s="55"/>
      <c r="R47" s="58" t="str">
        <f t="shared" si="3"/>
        <v/>
      </c>
      <c r="S47" s="58"/>
      <c r="T47" s="59" t="str">
        <f t="shared" si="4"/>
        <v/>
      </c>
      <c r="U47" s="59"/>
    </row>
    <row r="48" spans="2:21" x14ac:dyDescent="0.2">
      <c r="B48" s="20">
        <v>40</v>
      </c>
      <c r="C48" s="54" t="str">
        <f t="shared" si="1"/>
        <v/>
      </c>
      <c r="D48" s="54"/>
      <c r="E48" s="20"/>
      <c r="F48" s="8"/>
      <c r="G48" s="20" t="s">
        <v>37</v>
      </c>
      <c r="H48" s="55"/>
      <c r="I48" s="55"/>
      <c r="J48" s="20"/>
      <c r="K48" s="54" t="str">
        <f t="shared" si="0"/>
        <v/>
      </c>
      <c r="L48" s="54"/>
      <c r="M48" s="6" t="str">
        <f t="shared" si="2"/>
        <v/>
      </c>
      <c r="N48" s="20"/>
      <c r="O48" s="8"/>
      <c r="P48" s="55"/>
      <c r="Q48" s="55"/>
      <c r="R48" s="58" t="str">
        <f t="shared" si="3"/>
        <v/>
      </c>
      <c r="S48" s="58"/>
      <c r="T48" s="59" t="str">
        <f t="shared" si="4"/>
        <v/>
      </c>
      <c r="U48" s="59"/>
    </row>
    <row r="49" spans="2:21" x14ac:dyDescent="0.2">
      <c r="B49" s="20">
        <v>41</v>
      </c>
      <c r="C49" s="54" t="str">
        <f t="shared" si="1"/>
        <v/>
      </c>
      <c r="D49" s="54"/>
      <c r="E49" s="20"/>
      <c r="F49" s="8"/>
      <c r="G49" s="20" t="s">
        <v>4</v>
      </c>
      <c r="H49" s="55"/>
      <c r="I49" s="55"/>
      <c r="J49" s="20"/>
      <c r="K49" s="54" t="str">
        <f t="shared" si="0"/>
        <v/>
      </c>
      <c r="L49" s="54"/>
      <c r="M49" s="6" t="str">
        <f t="shared" si="2"/>
        <v/>
      </c>
      <c r="N49" s="20"/>
      <c r="O49" s="8"/>
      <c r="P49" s="55"/>
      <c r="Q49" s="55"/>
      <c r="R49" s="58" t="str">
        <f t="shared" si="3"/>
        <v/>
      </c>
      <c r="S49" s="58"/>
      <c r="T49" s="59" t="str">
        <f t="shared" si="4"/>
        <v/>
      </c>
      <c r="U49" s="59"/>
    </row>
    <row r="50" spans="2:21" x14ac:dyDescent="0.2">
      <c r="B50" s="20">
        <v>42</v>
      </c>
      <c r="C50" s="54" t="str">
        <f t="shared" si="1"/>
        <v/>
      </c>
      <c r="D50" s="54"/>
      <c r="E50" s="20"/>
      <c r="F50" s="8"/>
      <c r="G50" s="20" t="s">
        <v>4</v>
      </c>
      <c r="H50" s="55"/>
      <c r="I50" s="55"/>
      <c r="J50" s="20"/>
      <c r="K50" s="54" t="str">
        <f t="shared" si="0"/>
        <v/>
      </c>
      <c r="L50" s="54"/>
      <c r="M50" s="6" t="str">
        <f t="shared" si="2"/>
        <v/>
      </c>
      <c r="N50" s="20"/>
      <c r="O50" s="8"/>
      <c r="P50" s="55"/>
      <c r="Q50" s="55"/>
      <c r="R50" s="58" t="str">
        <f t="shared" si="3"/>
        <v/>
      </c>
      <c r="S50" s="58"/>
      <c r="T50" s="59" t="str">
        <f t="shared" si="4"/>
        <v/>
      </c>
      <c r="U50" s="59"/>
    </row>
    <row r="51" spans="2:21" x14ac:dyDescent="0.2">
      <c r="B51" s="20">
        <v>43</v>
      </c>
      <c r="C51" s="54" t="str">
        <f t="shared" si="1"/>
        <v/>
      </c>
      <c r="D51" s="54"/>
      <c r="E51" s="20"/>
      <c r="F51" s="8"/>
      <c r="G51" s="20" t="s">
        <v>3</v>
      </c>
      <c r="H51" s="55"/>
      <c r="I51" s="55"/>
      <c r="J51" s="20"/>
      <c r="K51" s="54" t="str">
        <f t="shared" si="0"/>
        <v/>
      </c>
      <c r="L51" s="54"/>
      <c r="M51" s="6" t="str">
        <f t="shared" si="2"/>
        <v/>
      </c>
      <c r="N51" s="20"/>
      <c r="O51" s="8"/>
      <c r="P51" s="55"/>
      <c r="Q51" s="55"/>
      <c r="R51" s="58" t="str">
        <f t="shared" si="3"/>
        <v/>
      </c>
      <c r="S51" s="58"/>
      <c r="T51" s="59" t="str">
        <f t="shared" si="4"/>
        <v/>
      </c>
      <c r="U51" s="59"/>
    </row>
    <row r="52" spans="2:21" x14ac:dyDescent="0.2">
      <c r="B52" s="20">
        <v>44</v>
      </c>
      <c r="C52" s="54" t="str">
        <f t="shared" si="1"/>
        <v/>
      </c>
      <c r="D52" s="54"/>
      <c r="E52" s="20"/>
      <c r="F52" s="8"/>
      <c r="G52" s="20" t="s">
        <v>3</v>
      </c>
      <c r="H52" s="55"/>
      <c r="I52" s="55"/>
      <c r="J52" s="20"/>
      <c r="K52" s="54" t="str">
        <f t="shared" si="0"/>
        <v/>
      </c>
      <c r="L52" s="54"/>
      <c r="M52" s="6" t="str">
        <f t="shared" si="2"/>
        <v/>
      </c>
      <c r="N52" s="20"/>
      <c r="O52" s="8"/>
      <c r="P52" s="55"/>
      <c r="Q52" s="55"/>
      <c r="R52" s="58" t="str">
        <f t="shared" si="3"/>
        <v/>
      </c>
      <c r="S52" s="58"/>
      <c r="T52" s="59" t="str">
        <f t="shared" si="4"/>
        <v/>
      </c>
      <c r="U52" s="59"/>
    </row>
    <row r="53" spans="2:21" x14ac:dyDescent="0.2">
      <c r="B53" s="20">
        <v>45</v>
      </c>
      <c r="C53" s="54" t="str">
        <f t="shared" si="1"/>
        <v/>
      </c>
      <c r="D53" s="54"/>
      <c r="E53" s="20"/>
      <c r="F53" s="8"/>
      <c r="G53" s="20" t="s">
        <v>4</v>
      </c>
      <c r="H53" s="55"/>
      <c r="I53" s="55"/>
      <c r="J53" s="20"/>
      <c r="K53" s="54" t="str">
        <f t="shared" si="0"/>
        <v/>
      </c>
      <c r="L53" s="54"/>
      <c r="M53" s="6" t="str">
        <f t="shared" si="2"/>
        <v/>
      </c>
      <c r="N53" s="20"/>
      <c r="O53" s="8"/>
      <c r="P53" s="55"/>
      <c r="Q53" s="55"/>
      <c r="R53" s="58" t="str">
        <f t="shared" si="3"/>
        <v/>
      </c>
      <c r="S53" s="58"/>
      <c r="T53" s="59" t="str">
        <f t="shared" si="4"/>
        <v/>
      </c>
      <c r="U53" s="59"/>
    </row>
    <row r="54" spans="2:21" x14ac:dyDescent="0.2">
      <c r="B54" s="20">
        <v>46</v>
      </c>
      <c r="C54" s="54" t="str">
        <f t="shared" si="1"/>
        <v/>
      </c>
      <c r="D54" s="54"/>
      <c r="E54" s="20"/>
      <c r="F54" s="8"/>
      <c r="G54" s="20" t="s">
        <v>4</v>
      </c>
      <c r="H54" s="55"/>
      <c r="I54" s="55"/>
      <c r="J54" s="20"/>
      <c r="K54" s="54" t="str">
        <f t="shared" si="0"/>
        <v/>
      </c>
      <c r="L54" s="54"/>
      <c r="M54" s="6" t="str">
        <f t="shared" si="2"/>
        <v/>
      </c>
      <c r="N54" s="20"/>
      <c r="O54" s="8"/>
      <c r="P54" s="55"/>
      <c r="Q54" s="55"/>
      <c r="R54" s="58" t="str">
        <f t="shared" si="3"/>
        <v/>
      </c>
      <c r="S54" s="58"/>
      <c r="T54" s="59" t="str">
        <f t="shared" si="4"/>
        <v/>
      </c>
      <c r="U54" s="59"/>
    </row>
    <row r="55" spans="2:21" x14ac:dyDescent="0.2">
      <c r="B55" s="20">
        <v>47</v>
      </c>
      <c r="C55" s="54" t="str">
        <f t="shared" si="1"/>
        <v/>
      </c>
      <c r="D55" s="54"/>
      <c r="E55" s="20"/>
      <c r="F55" s="8"/>
      <c r="G55" s="20" t="s">
        <v>3</v>
      </c>
      <c r="H55" s="55"/>
      <c r="I55" s="55"/>
      <c r="J55" s="20"/>
      <c r="K55" s="54" t="str">
        <f t="shared" si="0"/>
        <v/>
      </c>
      <c r="L55" s="54"/>
      <c r="M55" s="6" t="str">
        <f t="shared" si="2"/>
        <v/>
      </c>
      <c r="N55" s="20"/>
      <c r="O55" s="8"/>
      <c r="P55" s="55"/>
      <c r="Q55" s="55"/>
      <c r="R55" s="58" t="str">
        <f t="shared" si="3"/>
        <v/>
      </c>
      <c r="S55" s="58"/>
      <c r="T55" s="59" t="str">
        <f t="shared" si="4"/>
        <v/>
      </c>
      <c r="U55" s="59"/>
    </row>
    <row r="56" spans="2:21" x14ac:dyDescent="0.2">
      <c r="B56" s="20">
        <v>48</v>
      </c>
      <c r="C56" s="54" t="str">
        <f t="shared" si="1"/>
        <v/>
      </c>
      <c r="D56" s="54"/>
      <c r="E56" s="20"/>
      <c r="F56" s="8"/>
      <c r="G56" s="20" t="s">
        <v>3</v>
      </c>
      <c r="H56" s="55"/>
      <c r="I56" s="55"/>
      <c r="J56" s="20"/>
      <c r="K56" s="54" t="str">
        <f t="shared" si="0"/>
        <v/>
      </c>
      <c r="L56" s="54"/>
      <c r="M56" s="6" t="str">
        <f t="shared" si="2"/>
        <v/>
      </c>
      <c r="N56" s="20"/>
      <c r="O56" s="8"/>
      <c r="P56" s="55"/>
      <c r="Q56" s="55"/>
      <c r="R56" s="58" t="str">
        <f t="shared" si="3"/>
        <v/>
      </c>
      <c r="S56" s="58"/>
      <c r="T56" s="59" t="str">
        <f t="shared" si="4"/>
        <v/>
      </c>
      <c r="U56" s="59"/>
    </row>
    <row r="57" spans="2:21" x14ac:dyDescent="0.2">
      <c r="B57" s="20">
        <v>49</v>
      </c>
      <c r="C57" s="54" t="str">
        <f t="shared" si="1"/>
        <v/>
      </c>
      <c r="D57" s="54"/>
      <c r="E57" s="20"/>
      <c r="F57" s="8"/>
      <c r="G57" s="20" t="s">
        <v>3</v>
      </c>
      <c r="H57" s="55"/>
      <c r="I57" s="55"/>
      <c r="J57" s="20"/>
      <c r="K57" s="54" t="str">
        <f t="shared" si="0"/>
        <v/>
      </c>
      <c r="L57" s="54"/>
      <c r="M57" s="6" t="str">
        <f t="shared" si="2"/>
        <v/>
      </c>
      <c r="N57" s="20"/>
      <c r="O57" s="8"/>
      <c r="P57" s="55"/>
      <c r="Q57" s="55"/>
      <c r="R57" s="58" t="str">
        <f t="shared" si="3"/>
        <v/>
      </c>
      <c r="S57" s="58"/>
      <c r="T57" s="59" t="str">
        <f t="shared" si="4"/>
        <v/>
      </c>
      <c r="U57" s="59"/>
    </row>
    <row r="58" spans="2:21" x14ac:dyDescent="0.2">
      <c r="B58" s="20">
        <v>50</v>
      </c>
      <c r="C58" s="54" t="str">
        <f t="shared" si="1"/>
        <v/>
      </c>
      <c r="D58" s="54"/>
      <c r="E58" s="20"/>
      <c r="F58" s="8"/>
      <c r="G58" s="20" t="s">
        <v>3</v>
      </c>
      <c r="H58" s="55"/>
      <c r="I58" s="55"/>
      <c r="J58" s="20"/>
      <c r="K58" s="54" t="str">
        <f t="shared" si="0"/>
        <v/>
      </c>
      <c r="L58" s="54"/>
      <c r="M58" s="6" t="str">
        <f t="shared" si="2"/>
        <v/>
      </c>
      <c r="N58" s="20"/>
      <c r="O58" s="8"/>
      <c r="P58" s="55"/>
      <c r="Q58" s="55"/>
      <c r="R58" s="58" t="str">
        <f t="shared" si="3"/>
        <v/>
      </c>
      <c r="S58" s="58"/>
      <c r="T58" s="59" t="str">
        <f t="shared" si="4"/>
        <v/>
      </c>
      <c r="U58" s="59"/>
    </row>
    <row r="59" spans="2:21" x14ac:dyDescent="0.2">
      <c r="B59" s="20">
        <v>51</v>
      </c>
      <c r="C59" s="54" t="str">
        <f t="shared" si="1"/>
        <v/>
      </c>
      <c r="D59" s="54"/>
      <c r="E59" s="20"/>
      <c r="F59" s="8"/>
      <c r="G59" s="20" t="s">
        <v>3</v>
      </c>
      <c r="H59" s="55"/>
      <c r="I59" s="55"/>
      <c r="J59" s="20"/>
      <c r="K59" s="54" t="str">
        <f t="shared" si="0"/>
        <v/>
      </c>
      <c r="L59" s="54"/>
      <c r="M59" s="6" t="str">
        <f t="shared" si="2"/>
        <v/>
      </c>
      <c r="N59" s="20"/>
      <c r="O59" s="8"/>
      <c r="P59" s="55"/>
      <c r="Q59" s="55"/>
      <c r="R59" s="58" t="str">
        <f t="shared" si="3"/>
        <v/>
      </c>
      <c r="S59" s="58"/>
      <c r="T59" s="59" t="str">
        <f t="shared" si="4"/>
        <v/>
      </c>
      <c r="U59" s="59"/>
    </row>
    <row r="60" spans="2:21" x14ac:dyDescent="0.2">
      <c r="B60" s="20">
        <v>52</v>
      </c>
      <c r="C60" s="54" t="str">
        <f t="shared" si="1"/>
        <v/>
      </c>
      <c r="D60" s="54"/>
      <c r="E60" s="20"/>
      <c r="F60" s="8"/>
      <c r="G60" s="20" t="s">
        <v>3</v>
      </c>
      <c r="H60" s="55"/>
      <c r="I60" s="55"/>
      <c r="J60" s="20"/>
      <c r="K60" s="54" t="str">
        <f t="shared" si="0"/>
        <v/>
      </c>
      <c r="L60" s="54"/>
      <c r="M60" s="6" t="str">
        <f t="shared" si="2"/>
        <v/>
      </c>
      <c r="N60" s="20"/>
      <c r="O60" s="8"/>
      <c r="P60" s="55"/>
      <c r="Q60" s="55"/>
      <c r="R60" s="58" t="str">
        <f t="shared" si="3"/>
        <v/>
      </c>
      <c r="S60" s="58"/>
      <c r="T60" s="59" t="str">
        <f t="shared" si="4"/>
        <v/>
      </c>
      <c r="U60" s="59"/>
    </row>
    <row r="61" spans="2:21" x14ac:dyDescent="0.2">
      <c r="B61" s="20">
        <v>53</v>
      </c>
      <c r="C61" s="54" t="str">
        <f t="shared" si="1"/>
        <v/>
      </c>
      <c r="D61" s="54"/>
      <c r="E61" s="20"/>
      <c r="F61" s="8"/>
      <c r="G61" s="20" t="s">
        <v>3</v>
      </c>
      <c r="H61" s="55"/>
      <c r="I61" s="55"/>
      <c r="J61" s="20"/>
      <c r="K61" s="54" t="str">
        <f t="shared" si="0"/>
        <v/>
      </c>
      <c r="L61" s="54"/>
      <c r="M61" s="6" t="str">
        <f t="shared" si="2"/>
        <v/>
      </c>
      <c r="N61" s="20"/>
      <c r="O61" s="8"/>
      <c r="P61" s="55"/>
      <c r="Q61" s="55"/>
      <c r="R61" s="58" t="str">
        <f t="shared" si="3"/>
        <v/>
      </c>
      <c r="S61" s="58"/>
      <c r="T61" s="59" t="str">
        <f t="shared" si="4"/>
        <v/>
      </c>
      <c r="U61" s="59"/>
    </row>
    <row r="62" spans="2:21" x14ac:dyDescent="0.2">
      <c r="B62" s="20">
        <v>54</v>
      </c>
      <c r="C62" s="54" t="str">
        <f t="shared" si="1"/>
        <v/>
      </c>
      <c r="D62" s="54"/>
      <c r="E62" s="20"/>
      <c r="F62" s="8"/>
      <c r="G62" s="20" t="s">
        <v>3</v>
      </c>
      <c r="H62" s="55"/>
      <c r="I62" s="55"/>
      <c r="J62" s="20"/>
      <c r="K62" s="54" t="str">
        <f t="shared" si="0"/>
        <v/>
      </c>
      <c r="L62" s="54"/>
      <c r="M62" s="6" t="str">
        <f t="shared" si="2"/>
        <v/>
      </c>
      <c r="N62" s="20"/>
      <c r="O62" s="8"/>
      <c r="P62" s="55"/>
      <c r="Q62" s="55"/>
      <c r="R62" s="58" t="str">
        <f t="shared" si="3"/>
        <v/>
      </c>
      <c r="S62" s="58"/>
      <c r="T62" s="59" t="str">
        <f t="shared" si="4"/>
        <v/>
      </c>
      <c r="U62" s="59"/>
    </row>
    <row r="63" spans="2:21" x14ac:dyDescent="0.2">
      <c r="B63" s="20">
        <v>55</v>
      </c>
      <c r="C63" s="54" t="str">
        <f t="shared" si="1"/>
        <v/>
      </c>
      <c r="D63" s="54"/>
      <c r="E63" s="20"/>
      <c r="F63" s="8"/>
      <c r="G63" s="20" t="s">
        <v>4</v>
      </c>
      <c r="H63" s="55"/>
      <c r="I63" s="55"/>
      <c r="J63" s="20"/>
      <c r="K63" s="54" t="str">
        <f t="shared" si="0"/>
        <v/>
      </c>
      <c r="L63" s="54"/>
      <c r="M63" s="6" t="str">
        <f t="shared" si="2"/>
        <v/>
      </c>
      <c r="N63" s="20"/>
      <c r="O63" s="8"/>
      <c r="P63" s="55"/>
      <c r="Q63" s="55"/>
      <c r="R63" s="58" t="str">
        <f t="shared" si="3"/>
        <v/>
      </c>
      <c r="S63" s="58"/>
      <c r="T63" s="59" t="str">
        <f t="shared" si="4"/>
        <v/>
      </c>
      <c r="U63" s="59"/>
    </row>
    <row r="64" spans="2:21" x14ac:dyDescent="0.2">
      <c r="B64" s="20">
        <v>56</v>
      </c>
      <c r="C64" s="54" t="str">
        <f t="shared" si="1"/>
        <v/>
      </c>
      <c r="D64" s="54"/>
      <c r="E64" s="20"/>
      <c r="F64" s="8"/>
      <c r="G64" s="20" t="s">
        <v>3</v>
      </c>
      <c r="H64" s="55"/>
      <c r="I64" s="55"/>
      <c r="J64" s="20"/>
      <c r="K64" s="54" t="str">
        <f t="shared" si="0"/>
        <v/>
      </c>
      <c r="L64" s="54"/>
      <c r="M64" s="6" t="str">
        <f t="shared" si="2"/>
        <v/>
      </c>
      <c r="N64" s="20"/>
      <c r="O64" s="8"/>
      <c r="P64" s="55"/>
      <c r="Q64" s="55"/>
      <c r="R64" s="58" t="str">
        <f t="shared" si="3"/>
        <v/>
      </c>
      <c r="S64" s="58"/>
      <c r="T64" s="59" t="str">
        <f t="shared" si="4"/>
        <v/>
      </c>
      <c r="U64" s="59"/>
    </row>
    <row r="65" spans="2:21" x14ac:dyDescent="0.2">
      <c r="B65" s="20">
        <v>57</v>
      </c>
      <c r="C65" s="54" t="str">
        <f t="shared" si="1"/>
        <v/>
      </c>
      <c r="D65" s="54"/>
      <c r="E65" s="20"/>
      <c r="F65" s="8"/>
      <c r="G65" s="20" t="s">
        <v>3</v>
      </c>
      <c r="H65" s="55"/>
      <c r="I65" s="55"/>
      <c r="J65" s="20"/>
      <c r="K65" s="54" t="str">
        <f t="shared" si="0"/>
        <v/>
      </c>
      <c r="L65" s="54"/>
      <c r="M65" s="6" t="str">
        <f t="shared" si="2"/>
        <v/>
      </c>
      <c r="N65" s="20"/>
      <c r="O65" s="8"/>
      <c r="P65" s="55"/>
      <c r="Q65" s="55"/>
      <c r="R65" s="58" t="str">
        <f t="shared" si="3"/>
        <v/>
      </c>
      <c r="S65" s="58"/>
      <c r="T65" s="59" t="str">
        <f t="shared" si="4"/>
        <v/>
      </c>
      <c r="U65" s="59"/>
    </row>
    <row r="66" spans="2:21" x14ac:dyDescent="0.2">
      <c r="B66" s="20">
        <v>58</v>
      </c>
      <c r="C66" s="54" t="str">
        <f t="shared" si="1"/>
        <v/>
      </c>
      <c r="D66" s="54"/>
      <c r="E66" s="20"/>
      <c r="F66" s="8"/>
      <c r="G66" s="20" t="s">
        <v>3</v>
      </c>
      <c r="H66" s="55"/>
      <c r="I66" s="55"/>
      <c r="J66" s="20"/>
      <c r="K66" s="54" t="str">
        <f t="shared" si="0"/>
        <v/>
      </c>
      <c r="L66" s="54"/>
      <c r="M66" s="6" t="str">
        <f t="shared" si="2"/>
        <v/>
      </c>
      <c r="N66" s="20"/>
      <c r="O66" s="8"/>
      <c r="P66" s="55"/>
      <c r="Q66" s="55"/>
      <c r="R66" s="58" t="str">
        <f t="shared" si="3"/>
        <v/>
      </c>
      <c r="S66" s="58"/>
      <c r="T66" s="59" t="str">
        <f t="shared" si="4"/>
        <v/>
      </c>
      <c r="U66" s="59"/>
    </row>
    <row r="67" spans="2:21" x14ac:dyDescent="0.2">
      <c r="B67" s="20">
        <v>59</v>
      </c>
      <c r="C67" s="54" t="str">
        <f t="shared" si="1"/>
        <v/>
      </c>
      <c r="D67" s="54"/>
      <c r="E67" s="20"/>
      <c r="F67" s="8"/>
      <c r="G67" s="20" t="s">
        <v>3</v>
      </c>
      <c r="H67" s="55"/>
      <c r="I67" s="55"/>
      <c r="J67" s="20"/>
      <c r="K67" s="54" t="str">
        <f t="shared" si="0"/>
        <v/>
      </c>
      <c r="L67" s="54"/>
      <c r="M67" s="6" t="str">
        <f t="shared" si="2"/>
        <v/>
      </c>
      <c r="N67" s="20"/>
      <c r="O67" s="8"/>
      <c r="P67" s="55"/>
      <c r="Q67" s="55"/>
      <c r="R67" s="58" t="str">
        <f t="shared" si="3"/>
        <v/>
      </c>
      <c r="S67" s="58"/>
      <c r="T67" s="59" t="str">
        <f t="shared" si="4"/>
        <v/>
      </c>
      <c r="U67" s="59"/>
    </row>
    <row r="68" spans="2:21" x14ac:dyDescent="0.2">
      <c r="B68" s="20">
        <v>60</v>
      </c>
      <c r="C68" s="54" t="str">
        <f t="shared" si="1"/>
        <v/>
      </c>
      <c r="D68" s="54"/>
      <c r="E68" s="20"/>
      <c r="F68" s="8"/>
      <c r="G68" s="20" t="s">
        <v>4</v>
      </c>
      <c r="H68" s="55"/>
      <c r="I68" s="55"/>
      <c r="J68" s="20"/>
      <c r="K68" s="54" t="str">
        <f t="shared" si="0"/>
        <v/>
      </c>
      <c r="L68" s="54"/>
      <c r="M68" s="6" t="str">
        <f t="shared" si="2"/>
        <v/>
      </c>
      <c r="N68" s="20"/>
      <c r="O68" s="8"/>
      <c r="P68" s="55"/>
      <c r="Q68" s="55"/>
      <c r="R68" s="58" t="str">
        <f t="shared" si="3"/>
        <v/>
      </c>
      <c r="S68" s="58"/>
      <c r="T68" s="59" t="str">
        <f t="shared" si="4"/>
        <v/>
      </c>
      <c r="U68" s="59"/>
    </row>
    <row r="69" spans="2:21" x14ac:dyDescent="0.2">
      <c r="B69" s="20">
        <v>61</v>
      </c>
      <c r="C69" s="54" t="str">
        <f t="shared" si="1"/>
        <v/>
      </c>
      <c r="D69" s="54"/>
      <c r="E69" s="20"/>
      <c r="F69" s="8"/>
      <c r="G69" s="20" t="s">
        <v>4</v>
      </c>
      <c r="H69" s="55"/>
      <c r="I69" s="55"/>
      <c r="J69" s="20"/>
      <c r="K69" s="54" t="str">
        <f t="shared" si="0"/>
        <v/>
      </c>
      <c r="L69" s="54"/>
      <c r="M69" s="6" t="str">
        <f t="shared" si="2"/>
        <v/>
      </c>
      <c r="N69" s="20"/>
      <c r="O69" s="8"/>
      <c r="P69" s="55"/>
      <c r="Q69" s="55"/>
      <c r="R69" s="58" t="str">
        <f t="shared" si="3"/>
        <v/>
      </c>
      <c r="S69" s="58"/>
      <c r="T69" s="59" t="str">
        <f t="shared" si="4"/>
        <v/>
      </c>
      <c r="U69" s="59"/>
    </row>
    <row r="70" spans="2:21" x14ac:dyDescent="0.2">
      <c r="B70" s="20">
        <v>62</v>
      </c>
      <c r="C70" s="54" t="str">
        <f t="shared" si="1"/>
        <v/>
      </c>
      <c r="D70" s="54"/>
      <c r="E70" s="20"/>
      <c r="F70" s="8"/>
      <c r="G70" s="20" t="s">
        <v>3</v>
      </c>
      <c r="H70" s="55"/>
      <c r="I70" s="55"/>
      <c r="J70" s="20"/>
      <c r="K70" s="54" t="str">
        <f t="shared" si="0"/>
        <v/>
      </c>
      <c r="L70" s="54"/>
      <c r="M70" s="6" t="str">
        <f t="shared" si="2"/>
        <v/>
      </c>
      <c r="N70" s="20"/>
      <c r="O70" s="8"/>
      <c r="P70" s="55"/>
      <c r="Q70" s="55"/>
      <c r="R70" s="58" t="str">
        <f t="shared" si="3"/>
        <v/>
      </c>
      <c r="S70" s="58"/>
      <c r="T70" s="59" t="str">
        <f t="shared" si="4"/>
        <v/>
      </c>
      <c r="U70" s="59"/>
    </row>
    <row r="71" spans="2:21" x14ac:dyDescent="0.2">
      <c r="B71" s="20">
        <v>63</v>
      </c>
      <c r="C71" s="54" t="str">
        <f t="shared" si="1"/>
        <v/>
      </c>
      <c r="D71" s="54"/>
      <c r="E71" s="20"/>
      <c r="F71" s="8"/>
      <c r="G71" s="20" t="s">
        <v>4</v>
      </c>
      <c r="H71" s="55"/>
      <c r="I71" s="55"/>
      <c r="J71" s="20"/>
      <c r="K71" s="54" t="str">
        <f t="shared" si="0"/>
        <v/>
      </c>
      <c r="L71" s="54"/>
      <c r="M71" s="6" t="str">
        <f t="shared" si="2"/>
        <v/>
      </c>
      <c r="N71" s="20"/>
      <c r="O71" s="8"/>
      <c r="P71" s="55"/>
      <c r="Q71" s="55"/>
      <c r="R71" s="58" t="str">
        <f t="shared" si="3"/>
        <v/>
      </c>
      <c r="S71" s="58"/>
      <c r="T71" s="59" t="str">
        <f t="shared" si="4"/>
        <v/>
      </c>
      <c r="U71" s="59"/>
    </row>
    <row r="72" spans="2:21" x14ac:dyDescent="0.2">
      <c r="B72" s="20">
        <v>64</v>
      </c>
      <c r="C72" s="54" t="str">
        <f t="shared" si="1"/>
        <v/>
      </c>
      <c r="D72" s="54"/>
      <c r="E72" s="20"/>
      <c r="F72" s="8"/>
      <c r="G72" s="20" t="s">
        <v>3</v>
      </c>
      <c r="H72" s="55"/>
      <c r="I72" s="55"/>
      <c r="J72" s="20"/>
      <c r="K72" s="54" t="str">
        <f t="shared" si="0"/>
        <v/>
      </c>
      <c r="L72" s="54"/>
      <c r="M72" s="6" t="str">
        <f t="shared" si="2"/>
        <v/>
      </c>
      <c r="N72" s="20"/>
      <c r="O72" s="8"/>
      <c r="P72" s="55"/>
      <c r="Q72" s="55"/>
      <c r="R72" s="58" t="str">
        <f t="shared" si="3"/>
        <v/>
      </c>
      <c r="S72" s="58"/>
      <c r="T72" s="59" t="str">
        <f t="shared" si="4"/>
        <v/>
      </c>
      <c r="U72" s="59"/>
    </row>
    <row r="73" spans="2:21" x14ac:dyDescent="0.2">
      <c r="B73" s="20">
        <v>65</v>
      </c>
      <c r="C73" s="54" t="str">
        <f t="shared" si="1"/>
        <v/>
      </c>
      <c r="D73" s="54"/>
      <c r="E73" s="20"/>
      <c r="F73" s="8"/>
      <c r="G73" s="20" t="s">
        <v>4</v>
      </c>
      <c r="H73" s="55"/>
      <c r="I73" s="55"/>
      <c r="J73" s="20"/>
      <c r="K73" s="54" t="str">
        <f t="shared" ref="K73:K108" si="5">IF(F73="","",C73*0.03)</f>
        <v/>
      </c>
      <c r="L73" s="54"/>
      <c r="M73" s="6" t="str">
        <f t="shared" si="2"/>
        <v/>
      </c>
      <c r="N73" s="20"/>
      <c r="O73" s="8"/>
      <c r="P73" s="55"/>
      <c r="Q73" s="55"/>
      <c r="R73" s="58" t="str">
        <f t="shared" si="3"/>
        <v/>
      </c>
      <c r="S73" s="58"/>
      <c r="T73" s="59" t="str">
        <f t="shared" si="4"/>
        <v/>
      </c>
      <c r="U73" s="59"/>
    </row>
    <row r="74" spans="2:21" x14ac:dyDescent="0.2">
      <c r="B74" s="20">
        <v>66</v>
      </c>
      <c r="C74" s="54" t="str">
        <f t="shared" ref="C74:C108" si="6">IF(R73="","",C73+R73)</f>
        <v/>
      </c>
      <c r="D74" s="54"/>
      <c r="E74" s="20"/>
      <c r="F74" s="8"/>
      <c r="G74" s="20" t="s">
        <v>4</v>
      </c>
      <c r="H74" s="55"/>
      <c r="I74" s="55"/>
      <c r="J74" s="20"/>
      <c r="K74" s="54" t="str">
        <f t="shared" si="5"/>
        <v/>
      </c>
      <c r="L74" s="54"/>
      <c r="M74" s="6" t="str">
        <f t="shared" ref="M74:M108" si="7">IF(J74="","",(K74/J74)/1000)</f>
        <v/>
      </c>
      <c r="N74" s="20"/>
      <c r="O74" s="8"/>
      <c r="P74" s="55"/>
      <c r="Q74" s="55"/>
      <c r="R74" s="58" t="str">
        <f t="shared" ref="R74:R108" si="8">IF(O74="","",(IF(G74="売",H74-P74,P74-H74))*M74*100000)</f>
        <v/>
      </c>
      <c r="S74" s="58"/>
      <c r="T74" s="59" t="str">
        <f t="shared" ref="T74:T108" si="9">IF(O74="","",IF(R74&lt;0,J74*(-1),IF(G74="買",(P74-H74)*100,(H74-P74)*100)))</f>
        <v/>
      </c>
      <c r="U74" s="59"/>
    </row>
    <row r="75" spans="2:21" x14ac:dyDescent="0.2">
      <c r="B75" s="20">
        <v>67</v>
      </c>
      <c r="C75" s="54" t="str">
        <f t="shared" si="6"/>
        <v/>
      </c>
      <c r="D75" s="54"/>
      <c r="E75" s="20"/>
      <c r="F75" s="8"/>
      <c r="G75" s="20" t="s">
        <v>3</v>
      </c>
      <c r="H75" s="55"/>
      <c r="I75" s="55"/>
      <c r="J75" s="20"/>
      <c r="K75" s="54" t="str">
        <f t="shared" si="5"/>
        <v/>
      </c>
      <c r="L75" s="54"/>
      <c r="M75" s="6" t="str">
        <f t="shared" si="7"/>
        <v/>
      </c>
      <c r="N75" s="20"/>
      <c r="O75" s="8"/>
      <c r="P75" s="55"/>
      <c r="Q75" s="55"/>
      <c r="R75" s="58" t="str">
        <f t="shared" si="8"/>
        <v/>
      </c>
      <c r="S75" s="58"/>
      <c r="T75" s="59" t="str">
        <f t="shared" si="9"/>
        <v/>
      </c>
      <c r="U75" s="59"/>
    </row>
    <row r="76" spans="2:21" x14ac:dyDescent="0.2">
      <c r="B76" s="20">
        <v>68</v>
      </c>
      <c r="C76" s="54" t="str">
        <f t="shared" si="6"/>
        <v/>
      </c>
      <c r="D76" s="54"/>
      <c r="E76" s="20"/>
      <c r="F76" s="8"/>
      <c r="G76" s="20" t="s">
        <v>3</v>
      </c>
      <c r="H76" s="55"/>
      <c r="I76" s="55"/>
      <c r="J76" s="20"/>
      <c r="K76" s="54" t="str">
        <f t="shared" si="5"/>
        <v/>
      </c>
      <c r="L76" s="54"/>
      <c r="M76" s="6" t="str">
        <f t="shared" si="7"/>
        <v/>
      </c>
      <c r="N76" s="20"/>
      <c r="O76" s="8"/>
      <c r="P76" s="55"/>
      <c r="Q76" s="55"/>
      <c r="R76" s="58" t="str">
        <f t="shared" si="8"/>
        <v/>
      </c>
      <c r="S76" s="58"/>
      <c r="T76" s="59" t="str">
        <f t="shared" si="9"/>
        <v/>
      </c>
      <c r="U76" s="59"/>
    </row>
    <row r="77" spans="2:21" x14ac:dyDescent="0.2">
      <c r="B77" s="20">
        <v>69</v>
      </c>
      <c r="C77" s="54" t="str">
        <f t="shared" si="6"/>
        <v/>
      </c>
      <c r="D77" s="54"/>
      <c r="E77" s="20"/>
      <c r="F77" s="8"/>
      <c r="G77" s="20" t="s">
        <v>3</v>
      </c>
      <c r="H77" s="55"/>
      <c r="I77" s="55"/>
      <c r="J77" s="20"/>
      <c r="K77" s="54" t="str">
        <f t="shared" si="5"/>
        <v/>
      </c>
      <c r="L77" s="54"/>
      <c r="M77" s="6" t="str">
        <f t="shared" si="7"/>
        <v/>
      </c>
      <c r="N77" s="20"/>
      <c r="O77" s="8"/>
      <c r="P77" s="55"/>
      <c r="Q77" s="55"/>
      <c r="R77" s="58" t="str">
        <f t="shared" si="8"/>
        <v/>
      </c>
      <c r="S77" s="58"/>
      <c r="T77" s="59" t="str">
        <f t="shared" si="9"/>
        <v/>
      </c>
      <c r="U77" s="59"/>
    </row>
    <row r="78" spans="2:21" x14ac:dyDescent="0.2">
      <c r="B78" s="20">
        <v>70</v>
      </c>
      <c r="C78" s="54" t="str">
        <f t="shared" si="6"/>
        <v/>
      </c>
      <c r="D78" s="54"/>
      <c r="E78" s="20"/>
      <c r="F78" s="8"/>
      <c r="G78" s="20" t="s">
        <v>4</v>
      </c>
      <c r="H78" s="55"/>
      <c r="I78" s="55"/>
      <c r="J78" s="20"/>
      <c r="K78" s="54" t="str">
        <f t="shared" si="5"/>
        <v/>
      </c>
      <c r="L78" s="54"/>
      <c r="M78" s="6" t="str">
        <f t="shared" si="7"/>
        <v/>
      </c>
      <c r="N78" s="20"/>
      <c r="O78" s="8"/>
      <c r="P78" s="55"/>
      <c r="Q78" s="55"/>
      <c r="R78" s="58" t="str">
        <f t="shared" si="8"/>
        <v/>
      </c>
      <c r="S78" s="58"/>
      <c r="T78" s="59" t="str">
        <f t="shared" si="9"/>
        <v/>
      </c>
      <c r="U78" s="59"/>
    </row>
    <row r="79" spans="2:21" x14ac:dyDescent="0.2">
      <c r="B79" s="20">
        <v>71</v>
      </c>
      <c r="C79" s="54" t="str">
        <f t="shared" si="6"/>
        <v/>
      </c>
      <c r="D79" s="54"/>
      <c r="E79" s="20"/>
      <c r="F79" s="8"/>
      <c r="G79" s="20" t="s">
        <v>3</v>
      </c>
      <c r="H79" s="55"/>
      <c r="I79" s="55"/>
      <c r="J79" s="20"/>
      <c r="K79" s="54" t="str">
        <f t="shared" si="5"/>
        <v/>
      </c>
      <c r="L79" s="54"/>
      <c r="M79" s="6" t="str">
        <f t="shared" si="7"/>
        <v/>
      </c>
      <c r="N79" s="20"/>
      <c r="O79" s="8"/>
      <c r="P79" s="55"/>
      <c r="Q79" s="55"/>
      <c r="R79" s="58" t="str">
        <f t="shared" si="8"/>
        <v/>
      </c>
      <c r="S79" s="58"/>
      <c r="T79" s="59" t="str">
        <f t="shared" si="9"/>
        <v/>
      </c>
      <c r="U79" s="59"/>
    </row>
    <row r="80" spans="2:21" x14ac:dyDescent="0.2">
      <c r="B80" s="20">
        <v>72</v>
      </c>
      <c r="C80" s="54" t="str">
        <f t="shared" si="6"/>
        <v/>
      </c>
      <c r="D80" s="54"/>
      <c r="E80" s="20"/>
      <c r="F80" s="8"/>
      <c r="G80" s="20" t="s">
        <v>4</v>
      </c>
      <c r="H80" s="55"/>
      <c r="I80" s="55"/>
      <c r="J80" s="20"/>
      <c r="K80" s="54" t="str">
        <f t="shared" si="5"/>
        <v/>
      </c>
      <c r="L80" s="54"/>
      <c r="M80" s="6" t="str">
        <f t="shared" si="7"/>
        <v/>
      </c>
      <c r="N80" s="20"/>
      <c r="O80" s="8"/>
      <c r="P80" s="55"/>
      <c r="Q80" s="55"/>
      <c r="R80" s="58" t="str">
        <f t="shared" si="8"/>
        <v/>
      </c>
      <c r="S80" s="58"/>
      <c r="T80" s="59" t="str">
        <f t="shared" si="9"/>
        <v/>
      </c>
      <c r="U80" s="59"/>
    </row>
    <row r="81" spans="2:21" x14ac:dyDescent="0.2">
      <c r="B81" s="20">
        <v>73</v>
      </c>
      <c r="C81" s="54" t="str">
        <f t="shared" si="6"/>
        <v/>
      </c>
      <c r="D81" s="54"/>
      <c r="E81" s="20"/>
      <c r="F81" s="8"/>
      <c r="G81" s="20" t="s">
        <v>3</v>
      </c>
      <c r="H81" s="55"/>
      <c r="I81" s="55"/>
      <c r="J81" s="20"/>
      <c r="K81" s="54" t="str">
        <f t="shared" si="5"/>
        <v/>
      </c>
      <c r="L81" s="54"/>
      <c r="M81" s="6" t="str">
        <f t="shared" si="7"/>
        <v/>
      </c>
      <c r="N81" s="20"/>
      <c r="O81" s="8"/>
      <c r="P81" s="55"/>
      <c r="Q81" s="55"/>
      <c r="R81" s="58" t="str">
        <f t="shared" si="8"/>
        <v/>
      </c>
      <c r="S81" s="58"/>
      <c r="T81" s="59" t="str">
        <f t="shared" si="9"/>
        <v/>
      </c>
      <c r="U81" s="59"/>
    </row>
    <row r="82" spans="2:21" x14ac:dyDescent="0.2">
      <c r="B82" s="20">
        <v>74</v>
      </c>
      <c r="C82" s="54" t="str">
        <f t="shared" si="6"/>
        <v/>
      </c>
      <c r="D82" s="54"/>
      <c r="E82" s="20"/>
      <c r="F82" s="8"/>
      <c r="G82" s="20" t="s">
        <v>3</v>
      </c>
      <c r="H82" s="55"/>
      <c r="I82" s="55"/>
      <c r="J82" s="20"/>
      <c r="K82" s="54" t="str">
        <f t="shared" si="5"/>
        <v/>
      </c>
      <c r="L82" s="54"/>
      <c r="M82" s="6" t="str">
        <f t="shared" si="7"/>
        <v/>
      </c>
      <c r="N82" s="20"/>
      <c r="O82" s="8"/>
      <c r="P82" s="55"/>
      <c r="Q82" s="55"/>
      <c r="R82" s="58" t="str">
        <f t="shared" si="8"/>
        <v/>
      </c>
      <c r="S82" s="58"/>
      <c r="T82" s="59" t="str">
        <f t="shared" si="9"/>
        <v/>
      </c>
      <c r="U82" s="59"/>
    </row>
    <row r="83" spans="2:21" x14ac:dyDescent="0.2">
      <c r="B83" s="20">
        <v>75</v>
      </c>
      <c r="C83" s="54" t="str">
        <f t="shared" si="6"/>
        <v/>
      </c>
      <c r="D83" s="54"/>
      <c r="E83" s="20"/>
      <c r="F83" s="8"/>
      <c r="G83" s="20" t="s">
        <v>3</v>
      </c>
      <c r="H83" s="55"/>
      <c r="I83" s="55"/>
      <c r="J83" s="20"/>
      <c r="K83" s="54" t="str">
        <f t="shared" si="5"/>
        <v/>
      </c>
      <c r="L83" s="54"/>
      <c r="M83" s="6" t="str">
        <f t="shared" si="7"/>
        <v/>
      </c>
      <c r="N83" s="20"/>
      <c r="O83" s="8"/>
      <c r="P83" s="55"/>
      <c r="Q83" s="55"/>
      <c r="R83" s="58" t="str">
        <f t="shared" si="8"/>
        <v/>
      </c>
      <c r="S83" s="58"/>
      <c r="T83" s="59" t="str">
        <f t="shared" si="9"/>
        <v/>
      </c>
      <c r="U83" s="59"/>
    </row>
    <row r="84" spans="2:21" x14ac:dyDescent="0.2">
      <c r="B84" s="20">
        <v>76</v>
      </c>
      <c r="C84" s="54" t="str">
        <f t="shared" si="6"/>
        <v/>
      </c>
      <c r="D84" s="54"/>
      <c r="E84" s="20"/>
      <c r="F84" s="8"/>
      <c r="G84" s="20" t="s">
        <v>3</v>
      </c>
      <c r="H84" s="55"/>
      <c r="I84" s="55"/>
      <c r="J84" s="20"/>
      <c r="K84" s="54" t="str">
        <f t="shared" si="5"/>
        <v/>
      </c>
      <c r="L84" s="54"/>
      <c r="M84" s="6" t="str">
        <f t="shared" si="7"/>
        <v/>
      </c>
      <c r="N84" s="20"/>
      <c r="O84" s="8"/>
      <c r="P84" s="55"/>
      <c r="Q84" s="55"/>
      <c r="R84" s="58" t="str">
        <f t="shared" si="8"/>
        <v/>
      </c>
      <c r="S84" s="58"/>
      <c r="T84" s="59" t="str">
        <f t="shared" si="9"/>
        <v/>
      </c>
      <c r="U84" s="59"/>
    </row>
    <row r="85" spans="2:21" x14ac:dyDescent="0.2">
      <c r="B85" s="20">
        <v>77</v>
      </c>
      <c r="C85" s="54" t="str">
        <f t="shared" si="6"/>
        <v/>
      </c>
      <c r="D85" s="54"/>
      <c r="E85" s="20"/>
      <c r="F85" s="8"/>
      <c r="G85" s="20" t="s">
        <v>4</v>
      </c>
      <c r="H85" s="55"/>
      <c r="I85" s="55"/>
      <c r="J85" s="20"/>
      <c r="K85" s="54" t="str">
        <f t="shared" si="5"/>
        <v/>
      </c>
      <c r="L85" s="54"/>
      <c r="M85" s="6" t="str">
        <f t="shared" si="7"/>
        <v/>
      </c>
      <c r="N85" s="20"/>
      <c r="O85" s="8"/>
      <c r="P85" s="55"/>
      <c r="Q85" s="55"/>
      <c r="R85" s="58" t="str">
        <f t="shared" si="8"/>
        <v/>
      </c>
      <c r="S85" s="58"/>
      <c r="T85" s="59" t="str">
        <f t="shared" si="9"/>
        <v/>
      </c>
      <c r="U85" s="59"/>
    </row>
    <row r="86" spans="2:21" x14ac:dyDescent="0.2">
      <c r="B86" s="20">
        <v>78</v>
      </c>
      <c r="C86" s="54" t="str">
        <f t="shared" si="6"/>
        <v/>
      </c>
      <c r="D86" s="54"/>
      <c r="E86" s="20"/>
      <c r="F86" s="8"/>
      <c r="G86" s="20" t="s">
        <v>3</v>
      </c>
      <c r="H86" s="55"/>
      <c r="I86" s="55"/>
      <c r="J86" s="20"/>
      <c r="K86" s="54" t="str">
        <f t="shared" si="5"/>
        <v/>
      </c>
      <c r="L86" s="54"/>
      <c r="M86" s="6" t="str">
        <f t="shared" si="7"/>
        <v/>
      </c>
      <c r="N86" s="20"/>
      <c r="O86" s="8"/>
      <c r="P86" s="55"/>
      <c r="Q86" s="55"/>
      <c r="R86" s="58" t="str">
        <f t="shared" si="8"/>
        <v/>
      </c>
      <c r="S86" s="58"/>
      <c r="T86" s="59" t="str">
        <f t="shared" si="9"/>
        <v/>
      </c>
      <c r="U86" s="59"/>
    </row>
    <row r="87" spans="2:21" x14ac:dyDescent="0.2">
      <c r="B87" s="20">
        <v>79</v>
      </c>
      <c r="C87" s="54" t="str">
        <f t="shared" si="6"/>
        <v/>
      </c>
      <c r="D87" s="54"/>
      <c r="E87" s="20"/>
      <c r="F87" s="8"/>
      <c r="G87" s="20" t="s">
        <v>4</v>
      </c>
      <c r="H87" s="55"/>
      <c r="I87" s="55"/>
      <c r="J87" s="20"/>
      <c r="K87" s="54" t="str">
        <f t="shared" si="5"/>
        <v/>
      </c>
      <c r="L87" s="54"/>
      <c r="M87" s="6" t="str">
        <f t="shared" si="7"/>
        <v/>
      </c>
      <c r="N87" s="20"/>
      <c r="O87" s="8"/>
      <c r="P87" s="55"/>
      <c r="Q87" s="55"/>
      <c r="R87" s="58" t="str">
        <f t="shared" si="8"/>
        <v/>
      </c>
      <c r="S87" s="58"/>
      <c r="T87" s="59" t="str">
        <f t="shared" si="9"/>
        <v/>
      </c>
      <c r="U87" s="59"/>
    </row>
    <row r="88" spans="2:21" x14ac:dyDescent="0.2">
      <c r="B88" s="20">
        <v>80</v>
      </c>
      <c r="C88" s="54" t="str">
        <f t="shared" si="6"/>
        <v/>
      </c>
      <c r="D88" s="54"/>
      <c r="E88" s="20"/>
      <c r="F88" s="8"/>
      <c r="G88" s="20" t="s">
        <v>4</v>
      </c>
      <c r="H88" s="55"/>
      <c r="I88" s="55"/>
      <c r="J88" s="20"/>
      <c r="K88" s="54" t="str">
        <f t="shared" si="5"/>
        <v/>
      </c>
      <c r="L88" s="54"/>
      <c r="M88" s="6" t="str">
        <f t="shared" si="7"/>
        <v/>
      </c>
      <c r="N88" s="20"/>
      <c r="O88" s="8"/>
      <c r="P88" s="55"/>
      <c r="Q88" s="55"/>
      <c r="R88" s="58" t="str">
        <f t="shared" si="8"/>
        <v/>
      </c>
      <c r="S88" s="58"/>
      <c r="T88" s="59" t="str">
        <f t="shared" si="9"/>
        <v/>
      </c>
      <c r="U88" s="59"/>
    </row>
    <row r="89" spans="2:21" x14ac:dyDescent="0.2">
      <c r="B89" s="20">
        <v>81</v>
      </c>
      <c r="C89" s="54" t="str">
        <f t="shared" si="6"/>
        <v/>
      </c>
      <c r="D89" s="54"/>
      <c r="E89" s="20"/>
      <c r="F89" s="8"/>
      <c r="G89" s="20" t="s">
        <v>4</v>
      </c>
      <c r="H89" s="55"/>
      <c r="I89" s="55"/>
      <c r="J89" s="20"/>
      <c r="K89" s="54" t="str">
        <f t="shared" si="5"/>
        <v/>
      </c>
      <c r="L89" s="54"/>
      <c r="M89" s="6" t="str">
        <f t="shared" si="7"/>
        <v/>
      </c>
      <c r="N89" s="20"/>
      <c r="O89" s="8"/>
      <c r="P89" s="55"/>
      <c r="Q89" s="55"/>
      <c r="R89" s="58" t="str">
        <f t="shared" si="8"/>
        <v/>
      </c>
      <c r="S89" s="58"/>
      <c r="T89" s="59" t="str">
        <f t="shared" si="9"/>
        <v/>
      </c>
      <c r="U89" s="59"/>
    </row>
    <row r="90" spans="2:21" x14ac:dyDescent="0.2">
      <c r="B90" s="20">
        <v>82</v>
      </c>
      <c r="C90" s="54" t="str">
        <f t="shared" si="6"/>
        <v/>
      </c>
      <c r="D90" s="54"/>
      <c r="E90" s="20"/>
      <c r="F90" s="8"/>
      <c r="G90" s="20" t="s">
        <v>4</v>
      </c>
      <c r="H90" s="55"/>
      <c r="I90" s="55"/>
      <c r="J90" s="20"/>
      <c r="K90" s="54" t="str">
        <f t="shared" si="5"/>
        <v/>
      </c>
      <c r="L90" s="54"/>
      <c r="M90" s="6" t="str">
        <f t="shared" si="7"/>
        <v/>
      </c>
      <c r="N90" s="20"/>
      <c r="O90" s="8"/>
      <c r="P90" s="55"/>
      <c r="Q90" s="55"/>
      <c r="R90" s="58" t="str">
        <f t="shared" si="8"/>
        <v/>
      </c>
      <c r="S90" s="58"/>
      <c r="T90" s="59" t="str">
        <f t="shared" si="9"/>
        <v/>
      </c>
      <c r="U90" s="59"/>
    </row>
    <row r="91" spans="2:21" x14ac:dyDescent="0.2">
      <c r="B91" s="20">
        <v>83</v>
      </c>
      <c r="C91" s="54" t="str">
        <f t="shared" si="6"/>
        <v/>
      </c>
      <c r="D91" s="54"/>
      <c r="E91" s="20"/>
      <c r="F91" s="8"/>
      <c r="G91" s="20" t="s">
        <v>4</v>
      </c>
      <c r="H91" s="55"/>
      <c r="I91" s="55"/>
      <c r="J91" s="20"/>
      <c r="K91" s="54" t="str">
        <f t="shared" si="5"/>
        <v/>
      </c>
      <c r="L91" s="54"/>
      <c r="M91" s="6" t="str">
        <f t="shared" si="7"/>
        <v/>
      </c>
      <c r="N91" s="20"/>
      <c r="O91" s="8"/>
      <c r="P91" s="55"/>
      <c r="Q91" s="55"/>
      <c r="R91" s="58" t="str">
        <f t="shared" si="8"/>
        <v/>
      </c>
      <c r="S91" s="58"/>
      <c r="T91" s="59" t="str">
        <f t="shared" si="9"/>
        <v/>
      </c>
      <c r="U91" s="59"/>
    </row>
    <row r="92" spans="2:21" x14ac:dyDescent="0.2">
      <c r="B92" s="20">
        <v>84</v>
      </c>
      <c r="C92" s="54" t="str">
        <f t="shared" si="6"/>
        <v/>
      </c>
      <c r="D92" s="54"/>
      <c r="E92" s="20"/>
      <c r="F92" s="8"/>
      <c r="G92" s="20" t="s">
        <v>3</v>
      </c>
      <c r="H92" s="55"/>
      <c r="I92" s="55"/>
      <c r="J92" s="20"/>
      <c r="K92" s="54" t="str">
        <f t="shared" si="5"/>
        <v/>
      </c>
      <c r="L92" s="54"/>
      <c r="M92" s="6" t="str">
        <f t="shared" si="7"/>
        <v/>
      </c>
      <c r="N92" s="20"/>
      <c r="O92" s="8"/>
      <c r="P92" s="55"/>
      <c r="Q92" s="55"/>
      <c r="R92" s="58" t="str">
        <f t="shared" si="8"/>
        <v/>
      </c>
      <c r="S92" s="58"/>
      <c r="T92" s="59" t="str">
        <f t="shared" si="9"/>
        <v/>
      </c>
      <c r="U92" s="59"/>
    </row>
    <row r="93" spans="2:21" x14ac:dyDescent="0.2">
      <c r="B93" s="20">
        <v>85</v>
      </c>
      <c r="C93" s="54" t="str">
        <f t="shared" si="6"/>
        <v/>
      </c>
      <c r="D93" s="54"/>
      <c r="E93" s="20"/>
      <c r="F93" s="8"/>
      <c r="G93" s="20" t="s">
        <v>4</v>
      </c>
      <c r="H93" s="55"/>
      <c r="I93" s="55"/>
      <c r="J93" s="20"/>
      <c r="K93" s="54" t="str">
        <f t="shared" si="5"/>
        <v/>
      </c>
      <c r="L93" s="54"/>
      <c r="M93" s="6" t="str">
        <f t="shared" si="7"/>
        <v/>
      </c>
      <c r="N93" s="20"/>
      <c r="O93" s="8"/>
      <c r="P93" s="55"/>
      <c r="Q93" s="55"/>
      <c r="R93" s="58" t="str">
        <f t="shared" si="8"/>
        <v/>
      </c>
      <c r="S93" s="58"/>
      <c r="T93" s="59" t="str">
        <f t="shared" si="9"/>
        <v/>
      </c>
      <c r="U93" s="59"/>
    </row>
    <row r="94" spans="2:21" x14ac:dyDescent="0.2">
      <c r="B94" s="20">
        <v>86</v>
      </c>
      <c r="C94" s="54" t="str">
        <f t="shared" si="6"/>
        <v/>
      </c>
      <c r="D94" s="54"/>
      <c r="E94" s="20"/>
      <c r="F94" s="8"/>
      <c r="G94" s="20" t="s">
        <v>3</v>
      </c>
      <c r="H94" s="55"/>
      <c r="I94" s="55"/>
      <c r="J94" s="20"/>
      <c r="K94" s="54" t="str">
        <f t="shared" si="5"/>
        <v/>
      </c>
      <c r="L94" s="54"/>
      <c r="M94" s="6" t="str">
        <f t="shared" si="7"/>
        <v/>
      </c>
      <c r="N94" s="20"/>
      <c r="O94" s="8"/>
      <c r="P94" s="55"/>
      <c r="Q94" s="55"/>
      <c r="R94" s="58" t="str">
        <f t="shared" si="8"/>
        <v/>
      </c>
      <c r="S94" s="58"/>
      <c r="T94" s="59" t="str">
        <f t="shared" si="9"/>
        <v/>
      </c>
      <c r="U94" s="59"/>
    </row>
    <row r="95" spans="2:21" x14ac:dyDescent="0.2">
      <c r="B95" s="20">
        <v>87</v>
      </c>
      <c r="C95" s="54" t="str">
        <f t="shared" si="6"/>
        <v/>
      </c>
      <c r="D95" s="54"/>
      <c r="E95" s="20"/>
      <c r="F95" s="8"/>
      <c r="G95" s="20" t="s">
        <v>4</v>
      </c>
      <c r="H95" s="55"/>
      <c r="I95" s="55"/>
      <c r="J95" s="20"/>
      <c r="K95" s="54" t="str">
        <f t="shared" si="5"/>
        <v/>
      </c>
      <c r="L95" s="54"/>
      <c r="M95" s="6" t="str">
        <f t="shared" si="7"/>
        <v/>
      </c>
      <c r="N95" s="20"/>
      <c r="O95" s="8"/>
      <c r="P95" s="55"/>
      <c r="Q95" s="55"/>
      <c r="R95" s="58" t="str">
        <f t="shared" si="8"/>
        <v/>
      </c>
      <c r="S95" s="58"/>
      <c r="T95" s="59" t="str">
        <f t="shared" si="9"/>
        <v/>
      </c>
      <c r="U95" s="59"/>
    </row>
    <row r="96" spans="2:21" x14ac:dyDescent="0.2">
      <c r="B96" s="20">
        <v>88</v>
      </c>
      <c r="C96" s="54" t="str">
        <f t="shared" si="6"/>
        <v/>
      </c>
      <c r="D96" s="54"/>
      <c r="E96" s="20"/>
      <c r="F96" s="8"/>
      <c r="G96" s="20" t="s">
        <v>3</v>
      </c>
      <c r="H96" s="55"/>
      <c r="I96" s="55"/>
      <c r="J96" s="20"/>
      <c r="K96" s="54" t="str">
        <f t="shared" si="5"/>
        <v/>
      </c>
      <c r="L96" s="54"/>
      <c r="M96" s="6" t="str">
        <f t="shared" si="7"/>
        <v/>
      </c>
      <c r="N96" s="20"/>
      <c r="O96" s="8"/>
      <c r="P96" s="55"/>
      <c r="Q96" s="55"/>
      <c r="R96" s="58" t="str">
        <f t="shared" si="8"/>
        <v/>
      </c>
      <c r="S96" s="58"/>
      <c r="T96" s="59" t="str">
        <f t="shared" si="9"/>
        <v/>
      </c>
      <c r="U96" s="59"/>
    </row>
    <row r="97" spans="2:21" x14ac:dyDescent="0.2">
      <c r="B97" s="20">
        <v>89</v>
      </c>
      <c r="C97" s="54" t="str">
        <f t="shared" si="6"/>
        <v/>
      </c>
      <c r="D97" s="54"/>
      <c r="E97" s="20"/>
      <c r="F97" s="8"/>
      <c r="G97" s="20" t="s">
        <v>4</v>
      </c>
      <c r="H97" s="55"/>
      <c r="I97" s="55"/>
      <c r="J97" s="20"/>
      <c r="K97" s="54" t="str">
        <f t="shared" si="5"/>
        <v/>
      </c>
      <c r="L97" s="54"/>
      <c r="M97" s="6" t="str">
        <f t="shared" si="7"/>
        <v/>
      </c>
      <c r="N97" s="20"/>
      <c r="O97" s="8"/>
      <c r="P97" s="55"/>
      <c r="Q97" s="55"/>
      <c r="R97" s="58" t="str">
        <f t="shared" si="8"/>
        <v/>
      </c>
      <c r="S97" s="58"/>
      <c r="T97" s="59" t="str">
        <f t="shared" si="9"/>
        <v/>
      </c>
      <c r="U97" s="59"/>
    </row>
    <row r="98" spans="2:21" x14ac:dyDescent="0.2">
      <c r="B98" s="20">
        <v>90</v>
      </c>
      <c r="C98" s="54" t="str">
        <f t="shared" si="6"/>
        <v/>
      </c>
      <c r="D98" s="54"/>
      <c r="E98" s="20"/>
      <c r="F98" s="8"/>
      <c r="G98" s="20" t="s">
        <v>3</v>
      </c>
      <c r="H98" s="55"/>
      <c r="I98" s="55"/>
      <c r="J98" s="20"/>
      <c r="K98" s="54" t="str">
        <f t="shared" si="5"/>
        <v/>
      </c>
      <c r="L98" s="54"/>
      <c r="M98" s="6" t="str">
        <f t="shared" si="7"/>
        <v/>
      </c>
      <c r="N98" s="20"/>
      <c r="O98" s="8"/>
      <c r="P98" s="55"/>
      <c r="Q98" s="55"/>
      <c r="R98" s="58" t="str">
        <f t="shared" si="8"/>
        <v/>
      </c>
      <c r="S98" s="58"/>
      <c r="T98" s="59" t="str">
        <f t="shared" si="9"/>
        <v/>
      </c>
      <c r="U98" s="59"/>
    </row>
    <row r="99" spans="2:21" x14ac:dyDescent="0.2">
      <c r="B99" s="20">
        <v>91</v>
      </c>
      <c r="C99" s="54" t="str">
        <f t="shared" si="6"/>
        <v/>
      </c>
      <c r="D99" s="54"/>
      <c r="E99" s="20"/>
      <c r="F99" s="8"/>
      <c r="G99" s="20" t="s">
        <v>4</v>
      </c>
      <c r="H99" s="55"/>
      <c r="I99" s="55"/>
      <c r="J99" s="20"/>
      <c r="K99" s="54" t="str">
        <f t="shared" si="5"/>
        <v/>
      </c>
      <c r="L99" s="54"/>
      <c r="M99" s="6" t="str">
        <f t="shared" si="7"/>
        <v/>
      </c>
      <c r="N99" s="20"/>
      <c r="O99" s="8"/>
      <c r="P99" s="55"/>
      <c r="Q99" s="55"/>
      <c r="R99" s="58" t="str">
        <f t="shared" si="8"/>
        <v/>
      </c>
      <c r="S99" s="58"/>
      <c r="T99" s="59" t="str">
        <f t="shared" si="9"/>
        <v/>
      </c>
      <c r="U99" s="59"/>
    </row>
    <row r="100" spans="2:21" x14ac:dyDescent="0.2">
      <c r="B100" s="20">
        <v>92</v>
      </c>
      <c r="C100" s="54" t="str">
        <f t="shared" si="6"/>
        <v/>
      </c>
      <c r="D100" s="54"/>
      <c r="E100" s="20"/>
      <c r="F100" s="8"/>
      <c r="G100" s="20" t="s">
        <v>4</v>
      </c>
      <c r="H100" s="55"/>
      <c r="I100" s="55"/>
      <c r="J100" s="20"/>
      <c r="K100" s="54" t="str">
        <f t="shared" si="5"/>
        <v/>
      </c>
      <c r="L100" s="54"/>
      <c r="M100" s="6" t="str">
        <f t="shared" si="7"/>
        <v/>
      </c>
      <c r="N100" s="20"/>
      <c r="O100" s="8"/>
      <c r="P100" s="55"/>
      <c r="Q100" s="55"/>
      <c r="R100" s="58" t="str">
        <f t="shared" si="8"/>
        <v/>
      </c>
      <c r="S100" s="58"/>
      <c r="T100" s="59" t="str">
        <f t="shared" si="9"/>
        <v/>
      </c>
      <c r="U100" s="59"/>
    </row>
    <row r="101" spans="2:21" x14ac:dyDescent="0.2">
      <c r="B101" s="20">
        <v>93</v>
      </c>
      <c r="C101" s="54" t="str">
        <f t="shared" si="6"/>
        <v/>
      </c>
      <c r="D101" s="54"/>
      <c r="E101" s="20"/>
      <c r="F101" s="8"/>
      <c r="G101" s="20" t="s">
        <v>3</v>
      </c>
      <c r="H101" s="55"/>
      <c r="I101" s="55"/>
      <c r="J101" s="20"/>
      <c r="K101" s="54" t="str">
        <f t="shared" si="5"/>
        <v/>
      </c>
      <c r="L101" s="54"/>
      <c r="M101" s="6" t="str">
        <f t="shared" si="7"/>
        <v/>
      </c>
      <c r="N101" s="20"/>
      <c r="O101" s="8"/>
      <c r="P101" s="55"/>
      <c r="Q101" s="55"/>
      <c r="R101" s="58" t="str">
        <f t="shared" si="8"/>
        <v/>
      </c>
      <c r="S101" s="58"/>
      <c r="T101" s="59" t="str">
        <f t="shared" si="9"/>
        <v/>
      </c>
      <c r="U101" s="59"/>
    </row>
    <row r="102" spans="2:21" x14ac:dyDescent="0.2">
      <c r="B102" s="20">
        <v>94</v>
      </c>
      <c r="C102" s="54" t="str">
        <f t="shared" si="6"/>
        <v/>
      </c>
      <c r="D102" s="54"/>
      <c r="E102" s="20"/>
      <c r="F102" s="8"/>
      <c r="G102" s="20" t="s">
        <v>3</v>
      </c>
      <c r="H102" s="55"/>
      <c r="I102" s="55"/>
      <c r="J102" s="20"/>
      <c r="K102" s="54" t="str">
        <f t="shared" si="5"/>
        <v/>
      </c>
      <c r="L102" s="54"/>
      <c r="M102" s="6" t="str">
        <f t="shared" si="7"/>
        <v/>
      </c>
      <c r="N102" s="20"/>
      <c r="O102" s="8"/>
      <c r="P102" s="55"/>
      <c r="Q102" s="55"/>
      <c r="R102" s="58" t="str">
        <f t="shared" si="8"/>
        <v/>
      </c>
      <c r="S102" s="58"/>
      <c r="T102" s="59" t="str">
        <f t="shared" si="9"/>
        <v/>
      </c>
      <c r="U102" s="59"/>
    </row>
    <row r="103" spans="2:21" x14ac:dyDescent="0.2">
      <c r="B103" s="20">
        <v>95</v>
      </c>
      <c r="C103" s="54" t="str">
        <f t="shared" si="6"/>
        <v/>
      </c>
      <c r="D103" s="54"/>
      <c r="E103" s="20"/>
      <c r="F103" s="8"/>
      <c r="G103" s="20" t="s">
        <v>3</v>
      </c>
      <c r="H103" s="55"/>
      <c r="I103" s="55"/>
      <c r="J103" s="20"/>
      <c r="K103" s="54" t="str">
        <f t="shared" si="5"/>
        <v/>
      </c>
      <c r="L103" s="54"/>
      <c r="M103" s="6" t="str">
        <f t="shared" si="7"/>
        <v/>
      </c>
      <c r="N103" s="20"/>
      <c r="O103" s="8"/>
      <c r="P103" s="55"/>
      <c r="Q103" s="55"/>
      <c r="R103" s="58" t="str">
        <f t="shared" si="8"/>
        <v/>
      </c>
      <c r="S103" s="58"/>
      <c r="T103" s="59" t="str">
        <f t="shared" si="9"/>
        <v/>
      </c>
      <c r="U103" s="59"/>
    </row>
    <row r="104" spans="2:21" x14ac:dyDescent="0.2">
      <c r="B104" s="20">
        <v>96</v>
      </c>
      <c r="C104" s="54" t="str">
        <f t="shared" si="6"/>
        <v/>
      </c>
      <c r="D104" s="54"/>
      <c r="E104" s="20"/>
      <c r="F104" s="8"/>
      <c r="G104" s="20" t="s">
        <v>4</v>
      </c>
      <c r="H104" s="55"/>
      <c r="I104" s="55"/>
      <c r="J104" s="20"/>
      <c r="K104" s="54" t="str">
        <f t="shared" si="5"/>
        <v/>
      </c>
      <c r="L104" s="54"/>
      <c r="M104" s="6" t="str">
        <f t="shared" si="7"/>
        <v/>
      </c>
      <c r="N104" s="20"/>
      <c r="O104" s="8"/>
      <c r="P104" s="55"/>
      <c r="Q104" s="55"/>
      <c r="R104" s="58" t="str">
        <f t="shared" si="8"/>
        <v/>
      </c>
      <c r="S104" s="58"/>
      <c r="T104" s="59" t="str">
        <f t="shared" si="9"/>
        <v/>
      </c>
      <c r="U104" s="59"/>
    </row>
    <row r="105" spans="2:21" x14ac:dyDescent="0.2">
      <c r="B105" s="20">
        <v>97</v>
      </c>
      <c r="C105" s="54" t="str">
        <f t="shared" si="6"/>
        <v/>
      </c>
      <c r="D105" s="54"/>
      <c r="E105" s="20"/>
      <c r="F105" s="8"/>
      <c r="G105" s="20" t="s">
        <v>3</v>
      </c>
      <c r="H105" s="55"/>
      <c r="I105" s="55"/>
      <c r="J105" s="20"/>
      <c r="K105" s="54" t="str">
        <f t="shared" si="5"/>
        <v/>
      </c>
      <c r="L105" s="54"/>
      <c r="M105" s="6" t="str">
        <f t="shared" si="7"/>
        <v/>
      </c>
      <c r="N105" s="20"/>
      <c r="O105" s="8"/>
      <c r="P105" s="55"/>
      <c r="Q105" s="55"/>
      <c r="R105" s="58" t="str">
        <f t="shared" si="8"/>
        <v/>
      </c>
      <c r="S105" s="58"/>
      <c r="T105" s="59" t="str">
        <f t="shared" si="9"/>
        <v/>
      </c>
      <c r="U105" s="59"/>
    </row>
    <row r="106" spans="2:21" x14ac:dyDescent="0.2">
      <c r="B106" s="20">
        <v>98</v>
      </c>
      <c r="C106" s="54" t="str">
        <f t="shared" si="6"/>
        <v/>
      </c>
      <c r="D106" s="54"/>
      <c r="E106" s="20"/>
      <c r="F106" s="8"/>
      <c r="G106" s="20" t="s">
        <v>4</v>
      </c>
      <c r="H106" s="55"/>
      <c r="I106" s="55"/>
      <c r="J106" s="20"/>
      <c r="K106" s="54" t="str">
        <f t="shared" si="5"/>
        <v/>
      </c>
      <c r="L106" s="54"/>
      <c r="M106" s="6" t="str">
        <f t="shared" si="7"/>
        <v/>
      </c>
      <c r="N106" s="20"/>
      <c r="O106" s="8"/>
      <c r="P106" s="55"/>
      <c r="Q106" s="55"/>
      <c r="R106" s="58" t="str">
        <f t="shared" si="8"/>
        <v/>
      </c>
      <c r="S106" s="58"/>
      <c r="T106" s="59" t="str">
        <f t="shared" si="9"/>
        <v/>
      </c>
      <c r="U106" s="59"/>
    </row>
    <row r="107" spans="2:21" x14ac:dyDescent="0.2">
      <c r="B107" s="20">
        <v>99</v>
      </c>
      <c r="C107" s="54" t="str">
        <f t="shared" si="6"/>
        <v/>
      </c>
      <c r="D107" s="54"/>
      <c r="E107" s="20"/>
      <c r="F107" s="8"/>
      <c r="G107" s="20" t="s">
        <v>4</v>
      </c>
      <c r="H107" s="55"/>
      <c r="I107" s="55"/>
      <c r="J107" s="20"/>
      <c r="K107" s="54" t="str">
        <f t="shared" si="5"/>
        <v/>
      </c>
      <c r="L107" s="54"/>
      <c r="M107" s="6" t="str">
        <f t="shared" si="7"/>
        <v/>
      </c>
      <c r="N107" s="20"/>
      <c r="O107" s="8"/>
      <c r="P107" s="55"/>
      <c r="Q107" s="55"/>
      <c r="R107" s="58" t="str">
        <f t="shared" si="8"/>
        <v/>
      </c>
      <c r="S107" s="58"/>
      <c r="T107" s="59" t="str">
        <f t="shared" si="9"/>
        <v/>
      </c>
      <c r="U107" s="59"/>
    </row>
    <row r="108" spans="2:21" x14ac:dyDescent="0.2">
      <c r="B108" s="20">
        <v>100</v>
      </c>
      <c r="C108" s="54" t="str">
        <f t="shared" si="6"/>
        <v/>
      </c>
      <c r="D108" s="54"/>
      <c r="E108" s="20"/>
      <c r="F108" s="8"/>
      <c r="G108" s="20" t="s">
        <v>3</v>
      </c>
      <c r="H108" s="55"/>
      <c r="I108" s="55"/>
      <c r="J108" s="20"/>
      <c r="K108" s="54" t="str">
        <f t="shared" si="5"/>
        <v/>
      </c>
      <c r="L108" s="54"/>
      <c r="M108" s="6" t="str">
        <f t="shared" si="7"/>
        <v/>
      </c>
      <c r="N108" s="20"/>
      <c r="O108" s="8"/>
      <c r="P108" s="55"/>
      <c r="Q108" s="55"/>
      <c r="R108" s="58" t="str">
        <f t="shared" si="8"/>
        <v/>
      </c>
      <c r="S108" s="58"/>
      <c r="T108" s="59" t="str">
        <f t="shared" si="9"/>
        <v/>
      </c>
      <c r="U108" s="59"/>
    </row>
    <row r="109" spans="2:21"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500-000000000000}">
      <formula1>"買,売"</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B9140-68D0-4678-8EA3-BC00A8AEE7AC}">
  <dimension ref="B2:W109"/>
  <sheetViews>
    <sheetView zoomScale="115" zoomScaleNormal="115" workbookViewId="0">
      <pane ySplit="8" topLeftCell="A32" activePane="bottomLeft" state="frozen"/>
      <selection pane="bottomLeft" activeCell="Y36" sqref="Y36"/>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72" t="s">
        <v>5</v>
      </c>
      <c r="C2" s="72"/>
      <c r="D2" s="91" t="s">
        <v>48</v>
      </c>
      <c r="E2" s="91"/>
      <c r="F2" s="72" t="s">
        <v>6</v>
      </c>
      <c r="G2" s="72"/>
      <c r="H2" s="87" t="s">
        <v>36</v>
      </c>
      <c r="I2" s="87"/>
      <c r="J2" s="72" t="s">
        <v>7</v>
      </c>
      <c r="K2" s="72"/>
      <c r="L2" s="92">
        <v>300000</v>
      </c>
      <c r="M2" s="91"/>
      <c r="N2" s="72" t="s">
        <v>60</v>
      </c>
      <c r="O2" s="72"/>
      <c r="P2" s="88">
        <f>SUM(L2,D4)</f>
        <v>372229.92946029326</v>
      </c>
      <c r="Q2" s="87"/>
      <c r="R2" s="1"/>
      <c r="S2" s="1"/>
      <c r="T2" s="1"/>
    </row>
    <row r="3" spans="2:23" ht="57" customHeight="1" x14ac:dyDescent="0.2">
      <c r="B3" s="72" t="s">
        <v>9</v>
      </c>
      <c r="C3" s="72"/>
      <c r="D3" s="89" t="s">
        <v>38</v>
      </c>
      <c r="E3" s="89"/>
      <c r="F3" s="89"/>
      <c r="G3" s="89"/>
      <c r="H3" s="89"/>
      <c r="I3" s="89"/>
      <c r="J3" s="72" t="s">
        <v>10</v>
      </c>
      <c r="K3" s="72"/>
      <c r="L3" s="89" t="s">
        <v>61</v>
      </c>
      <c r="M3" s="90"/>
      <c r="N3" s="90"/>
      <c r="O3" s="90"/>
      <c r="P3" s="90"/>
      <c r="Q3" s="90"/>
      <c r="R3" s="1"/>
      <c r="S3" s="1"/>
    </row>
    <row r="4" spans="2:23" x14ac:dyDescent="0.2">
      <c r="B4" s="72" t="s">
        <v>11</v>
      </c>
      <c r="C4" s="72"/>
      <c r="D4" s="70">
        <f>SUM($R$9:$S$993)</f>
        <v>72229.929460293279</v>
      </c>
      <c r="E4" s="70"/>
      <c r="F4" s="72" t="s">
        <v>12</v>
      </c>
      <c r="G4" s="72"/>
      <c r="H4" s="86">
        <f>SUM($T$9:$U$108)</f>
        <v>790.57000000000608</v>
      </c>
      <c r="I4" s="87"/>
      <c r="J4" s="69" t="s">
        <v>13</v>
      </c>
      <c r="K4" s="69"/>
      <c r="L4" s="88">
        <f>MAX($C$9:$D$990)-C9</f>
        <v>87875.737809913582</v>
      </c>
      <c r="M4" s="88"/>
      <c r="N4" s="69" t="s">
        <v>14</v>
      </c>
      <c r="O4" s="69"/>
      <c r="P4" s="70">
        <f>SUMIF(R9:S990,"&lt;0",R9:S990)</f>
        <v>-166496.00759490777</v>
      </c>
      <c r="Q4" s="70"/>
      <c r="R4" s="1"/>
      <c r="S4" s="1"/>
      <c r="T4" s="1"/>
    </row>
    <row r="5" spans="2:23" x14ac:dyDescent="0.2">
      <c r="B5" s="38" t="s">
        <v>15</v>
      </c>
      <c r="C5" s="41">
        <f>COUNTIF($R$9:$R$990,"&gt;0")</f>
        <v>19</v>
      </c>
      <c r="D5" s="39" t="s">
        <v>16</v>
      </c>
      <c r="E5" s="16">
        <f>COUNTIF($R$9:$R$990,"&lt;0")</f>
        <v>16</v>
      </c>
      <c r="F5" s="39" t="s">
        <v>17</v>
      </c>
      <c r="G5" s="41">
        <f>COUNTIF($R$9:$R$990,"=0")</f>
        <v>0</v>
      </c>
      <c r="H5" s="39" t="s">
        <v>18</v>
      </c>
      <c r="I5" s="3">
        <f>C5/SUM(C5,E5,G5)</f>
        <v>0.54285714285714282</v>
      </c>
      <c r="J5" s="71" t="s">
        <v>19</v>
      </c>
      <c r="K5" s="72"/>
      <c r="L5" s="73">
        <f>MAX(V9:V993)</f>
        <v>3</v>
      </c>
      <c r="M5" s="74"/>
      <c r="N5" s="18" t="s">
        <v>20</v>
      </c>
      <c r="O5" s="9"/>
      <c r="P5" s="73">
        <f>MAX(W9:W993)</f>
        <v>4</v>
      </c>
      <c r="Q5" s="74"/>
      <c r="R5" s="1"/>
      <c r="S5" s="1"/>
      <c r="T5" s="1"/>
    </row>
    <row r="6" spans="2:23" x14ac:dyDescent="0.2">
      <c r="B6" s="11"/>
      <c r="C6" s="14"/>
      <c r="D6" s="15"/>
      <c r="E6" s="12"/>
      <c r="F6" s="11"/>
      <c r="G6" s="12"/>
      <c r="H6" s="11"/>
      <c r="I6" s="17"/>
      <c r="J6" s="11"/>
      <c r="K6" s="11"/>
      <c r="L6" s="12"/>
      <c r="M6" s="12"/>
      <c r="N6" s="13"/>
      <c r="O6" s="13"/>
      <c r="P6" s="10"/>
      <c r="Q6" s="40"/>
      <c r="R6" s="1"/>
      <c r="S6" s="1"/>
      <c r="T6" s="1"/>
    </row>
    <row r="7" spans="2:23" x14ac:dyDescent="0.2">
      <c r="B7" s="75" t="s">
        <v>21</v>
      </c>
      <c r="C7" s="77" t="s">
        <v>22</v>
      </c>
      <c r="D7" s="78"/>
      <c r="E7" s="81" t="s">
        <v>23</v>
      </c>
      <c r="F7" s="82"/>
      <c r="G7" s="82"/>
      <c r="H7" s="82"/>
      <c r="I7" s="65"/>
      <c r="J7" s="83" t="s">
        <v>24</v>
      </c>
      <c r="K7" s="84"/>
      <c r="L7" s="67"/>
      <c r="M7" s="85" t="s">
        <v>25</v>
      </c>
      <c r="N7" s="60" t="s">
        <v>26</v>
      </c>
      <c r="O7" s="61"/>
      <c r="P7" s="61"/>
      <c r="Q7" s="62"/>
      <c r="R7" s="63" t="s">
        <v>27</v>
      </c>
      <c r="S7" s="63"/>
      <c r="T7" s="63"/>
      <c r="U7" s="63"/>
    </row>
    <row r="8" spans="2:23" x14ac:dyDescent="0.2">
      <c r="B8" s="76"/>
      <c r="C8" s="79"/>
      <c r="D8" s="80"/>
      <c r="E8" s="19" t="s">
        <v>28</v>
      </c>
      <c r="F8" s="19" t="s">
        <v>29</v>
      </c>
      <c r="G8" s="19" t="s">
        <v>30</v>
      </c>
      <c r="H8" s="64" t="s">
        <v>31</v>
      </c>
      <c r="I8" s="65"/>
      <c r="J8" s="4" t="s">
        <v>32</v>
      </c>
      <c r="K8" s="66" t="s">
        <v>33</v>
      </c>
      <c r="L8" s="67"/>
      <c r="M8" s="85"/>
      <c r="N8" s="5" t="s">
        <v>28</v>
      </c>
      <c r="O8" s="5" t="s">
        <v>29</v>
      </c>
      <c r="P8" s="68" t="s">
        <v>31</v>
      </c>
      <c r="Q8" s="62"/>
      <c r="R8" s="63" t="s">
        <v>34</v>
      </c>
      <c r="S8" s="63"/>
      <c r="T8" s="63" t="s">
        <v>32</v>
      </c>
      <c r="U8" s="63"/>
    </row>
    <row r="9" spans="2:23" x14ac:dyDescent="0.2">
      <c r="B9" s="37">
        <v>1</v>
      </c>
      <c r="C9" s="54">
        <f>L2</f>
        <v>300000</v>
      </c>
      <c r="D9" s="54"/>
      <c r="E9" s="37">
        <v>2008</v>
      </c>
      <c r="F9" s="8">
        <v>43677</v>
      </c>
      <c r="G9" s="37" t="s">
        <v>3</v>
      </c>
      <c r="H9" s="55">
        <v>1.5566800000000001</v>
      </c>
      <c r="I9" s="55"/>
      <c r="J9" s="37">
        <v>131.5</v>
      </c>
      <c r="K9" s="54">
        <f>IF(J9="","",C9*0.03)</f>
        <v>9000</v>
      </c>
      <c r="L9" s="54"/>
      <c r="M9" s="6">
        <f>IF(J9="","",(K9/J9)/LOOKUP(RIGHT($D$2,3),定数!$A$6:$A$13,定数!$B$6:$B$13))</f>
        <v>0.57034220532319391</v>
      </c>
      <c r="N9" s="37">
        <v>2008</v>
      </c>
      <c r="O9" s="8">
        <v>43683</v>
      </c>
      <c r="P9" s="55">
        <v>1.5402070000000001</v>
      </c>
      <c r="Q9" s="55"/>
      <c r="R9" s="58">
        <f>IF(P9="","",T9*M9*LOOKUP(RIGHT($D$2,3),定数!$A$6:$A$13,定数!$B$6:$B$13))</f>
        <v>11274.296577946739</v>
      </c>
      <c r="S9" s="58"/>
      <c r="T9" s="59">
        <f>IF(P9="","",IF(G9="買",(P9-H9),(H9-P9))*IF(RIGHT($D$2,3)="JPY",100,10000))</f>
        <v>164.72999999999959</v>
      </c>
      <c r="U9" s="59"/>
      <c r="V9" s="36">
        <f>IF(T9&lt;&gt;"",IF(T9&gt;0,1+V8,0),"")</f>
        <v>1</v>
      </c>
      <c r="W9">
        <f>IF(T9&lt;&gt;"",IF(T9&lt;0,1+W8,0),"")</f>
        <v>0</v>
      </c>
    </row>
    <row r="10" spans="2:23" x14ac:dyDescent="0.2">
      <c r="B10" s="37">
        <v>2</v>
      </c>
      <c r="C10" s="54">
        <f t="shared" ref="C10:C73" si="0">IF(R9="","",C9+R9)</f>
        <v>311274.29657794675</v>
      </c>
      <c r="D10" s="54"/>
      <c r="E10" s="37">
        <v>2008</v>
      </c>
      <c r="F10" s="8">
        <v>43677</v>
      </c>
      <c r="G10" s="37" t="s">
        <v>3</v>
      </c>
      <c r="H10" s="55">
        <v>1.5551999999999999</v>
      </c>
      <c r="I10" s="55"/>
      <c r="J10" s="37">
        <v>77.5</v>
      </c>
      <c r="K10" s="56">
        <f>IF(J10="","",C10*0.03)</f>
        <v>9338.228897338402</v>
      </c>
      <c r="L10" s="57"/>
      <c r="M10" s="6">
        <f>IF(J10="","",(K10/J10)/LOOKUP(RIGHT($D$2,3),定数!$A$6:$A$13,定数!$B$6:$B$13))</f>
        <v>1.0041106341224089</v>
      </c>
      <c r="N10" s="37">
        <v>2008</v>
      </c>
      <c r="O10" s="8">
        <v>43684</v>
      </c>
      <c r="P10" s="55">
        <v>1.545585</v>
      </c>
      <c r="Q10" s="55"/>
      <c r="R10" s="58">
        <f>IF(P10="","",T10*M10*LOOKUP(RIGHT($D$2,3),定数!$A$6:$A$13,定数!$B$6:$B$13))</f>
        <v>11585.428496504268</v>
      </c>
      <c r="S10" s="58"/>
      <c r="T10" s="59">
        <f>IF(P10="","",IF(G10="買",(P10-H10),(H10-P10))*IF(RIGHT($D$2,3)="JPY",100,10000))</f>
        <v>96.149999999999295</v>
      </c>
      <c r="U10" s="59"/>
      <c r="V10" s="23">
        <f t="shared" ref="V10:V22" si="1">IF(T10&lt;&gt;"",IF(T10&gt;0,1+V9,0),"")</f>
        <v>2</v>
      </c>
      <c r="W10">
        <f t="shared" ref="W10:W73" si="2">IF(T10&lt;&gt;"",IF(T10&lt;0,1+W9,0),"")</f>
        <v>0</v>
      </c>
    </row>
    <row r="11" spans="2:23" x14ac:dyDescent="0.2">
      <c r="B11" s="37">
        <v>3</v>
      </c>
      <c r="C11" s="54">
        <f t="shared" si="0"/>
        <v>322859.72507445101</v>
      </c>
      <c r="D11" s="54"/>
      <c r="E11" s="37">
        <v>2008</v>
      </c>
      <c r="F11" s="8">
        <v>43747</v>
      </c>
      <c r="G11" s="37" t="s">
        <v>3</v>
      </c>
      <c r="H11" s="55">
        <v>1.3553599999999999</v>
      </c>
      <c r="I11" s="55"/>
      <c r="J11" s="37">
        <v>230.4</v>
      </c>
      <c r="K11" s="56">
        <f t="shared" ref="K11:K74" si="3">IF(J11="","",C11*0.03)</f>
        <v>9685.7917522335301</v>
      </c>
      <c r="L11" s="57"/>
      <c r="M11" s="6">
        <f>IF(J11="","",(K11/J11)/LOOKUP(RIGHT($D$2,3),定数!$A$6:$A$13,定数!$B$6:$B$13))</f>
        <v>0.35032522252002063</v>
      </c>
      <c r="N11" s="37">
        <v>2008</v>
      </c>
      <c r="O11" s="8">
        <v>43748</v>
      </c>
      <c r="P11" s="55">
        <v>1.3263259999999999</v>
      </c>
      <c r="Q11" s="55"/>
      <c r="R11" s="58">
        <f>IF(P11="","",T11*M11*LOOKUP(RIGHT($D$2,3),定数!$A$6:$A$13,定数!$B$6:$B$13))</f>
        <v>12205.611012775536</v>
      </c>
      <c r="S11" s="58"/>
      <c r="T11" s="59">
        <f>IF(P11="","",IF(G11="買",(P11-H11),(H11-P11))*IF(RIGHT($D$2,3)="JPY",100,10000))</f>
        <v>290.34000000000003</v>
      </c>
      <c r="U11" s="59"/>
      <c r="V11" s="23">
        <f t="shared" si="1"/>
        <v>3</v>
      </c>
      <c r="W11">
        <f t="shared" si="2"/>
        <v>0</v>
      </c>
    </row>
    <row r="12" spans="2:23" s="53" customFormat="1" x14ac:dyDescent="0.2">
      <c r="B12" s="46">
        <v>4</v>
      </c>
      <c r="C12" s="54">
        <f t="shared" si="0"/>
        <v>335065.33608722652</v>
      </c>
      <c r="D12" s="54"/>
      <c r="E12" s="46">
        <v>2009</v>
      </c>
      <c r="F12" s="8">
        <v>43558</v>
      </c>
      <c r="G12" s="46" t="s">
        <v>4</v>
      </c>
      <c r="H12" s="55">
        <v>1.3495699999999999</v>
      </c>
      <c r="I12" s="55"/>
      <c r="J12" s="46">
        <v>132.6</v>
      </c>
      <c r="K12" s="56">
        <f t="shared" si="3"/>
        <v>10051.960082616795</v>
      </c>
      <c r="L12" s="57"/>
      <c r="M12" s="6">
        <f>IF(J12="","",(K12/J12)/LOOKUP(RIGHT($D$2,3),定数!$A$6:$A$13,定数!$B$6:$B$13))</f>
        <v>0.6317219760317242</v>
      </c>
      <c r="N12" s="46">
        <v>2009</v>
      </c>
      <c r="O12" s="8">
        <v>43561</v>
      </c>
      <c r="P12" s="55">
        <v>1.3363100000000001</v>
      </c>
      <c r="Q12" s="55"/>
      <c r="R12" s="58">
        <f>IF(P12="","",T12*M12*LOOKUP(RIGHT($D$2,3),定数!$A$6:$A$13,定数!$B$6:$B$13))</f>
        <v>-10051.960082616664</v>
      </c>
      <c r="S12" s="58"/>
      <c r="T12" s="59">
        <f t="shared" ref="T12:T75" si="4">IF(P12="","",IF(G12="買",(P12-H12),(H12-P12))*IF(RIGHT($D$2,3)="JPY",100,10000))</f>
        <v>-132.59999999999826</v>
      </c>
      <c r="U12" s="59"/>
      <c r="V12" s="52">
        <f t="shared" si="1"/>
        <v>0</v>
      </c>
      <c r="W12" s="53">
        <f t="shared" si="2"/>
        <v>1</v>
      </c>
    </row>
    <row r="13" spans="2:23" s="53" customFormat="1" x14ac:dyDescent="0.2">
      <c r="B13" s="46">
        <v>5</v>
      </c>
      <c r="C13" s="54">
        <f t="shared" si="0"/>
        <v>325013.37600460986</v>
      </c>
      <c r="D13" s="54"/>
      <c r="E13" s="46">
        <v>2009</v>
      </c>
      <c r="F13" s="8">
        <v>43635</v>
      </c>
      <c r="G13" s="46" t="s">
        <v>3</v>
      </c>
      <c r="H13" s="55">
        <v>1.38818</v>
      </c>
      <c r="I13" s="55"/>
      <c r="J13" s="46">
        <v>130.5</v>
      </c>
      <c r="K13" s="56">
        <f t="shared" si="3"/>
        <v>9750.401280138296</v>
      </c>
      <c r="L13" s="57"/>
      <c r="M13" s="6">
        <f>IF(J13="","",(K13/J13)/LOOKUP(RIGHT($D$2,3),定数!$A$6:$A$13,定数!$B$6:$B$13))</f>
        <v>0.62263098851457821</v>
      </c>
      <c r="N13" s="46">
        <v>2009</v>
      </c>
      <c r="O13" s="8">
        <v>43639</v>
      </c>
      <c r="P13" s="55">
        <v>1.40123</v>
      </c>
      <c r="Q13" s="55"/>
      <c r="R13" s="58">
        <f>IF(P13="","",T13*M13*LOOKUP(RIGHT($D$2,3),定数!$A$6:$A$13,定数!$B$6:$B$13))</f>
        <v>-9750.4012801382996</v>
      </c>
      <c r="S13" s="58"/>
      <c r="T13" s="59">
        <f t="shared" si="4"/>
        <v>-130.50000000000006</v>
      </c>
      <c r="U13" s="59"/>
      <c r="V13" s="52">
        <f t="shared" si="1"/>
        <v>0</v>
      </c>
      <c r="W13" s="53">
        <f t="shared" si="2"/>
        <v>2</v>
      </c>
    </row>
    <row r="14" spans="2:23" x14ac:dyDescent="0.2">
      <c r="B14" s="37">
        <v>6</v>
      </c>
      <c r="C14" s="54">
        <f t="shared" si="0"/>
        <v>315262.97472447157</v>
      </c>
      <c r="D14" s="54"/>
      <c r="E14" s="37">
        <v>2009</v>
      </c>
      <c r="F14" s="8">
        <v>43729</v>
      </c>
      <c r="G14" s="37" t="s">
        <v>4</v>
      </c>
      <c r="H14" s="55">
        <v>1.4713000000000001</v>
      </c>
      <c r="I14" s="55"/>
      <c r="J14" s="37">
        <v>102.4</v>
      </c>
      <c r="K14" s="56">
        <f t="shared" si="3"/>
        <v>9457.8892417341467</v>
      </c>
      <c r="L14" s="57"/>
      <c r="M14" s="6">
        <f>IF(J14="","",(K14/J14)/LOOKUP(RIGHT($D$2,3),定数!$A$6:$A$13,定数!$B$6:$B$13))</f>
        <v>0.76968499688591685</v>
      </c>
      <c r="N14" s="37">
        <v>2009</v>
      </c>
      <c r="O14" s="8">
        <v>43731</v>
      </c>
      <c r="P14" s="55">
        <v>1.484078</v>
      </c>
      <c r="Q14" s="55"/>
      <c r="R14" s="58">
        <f>IF(P14="","",T14*M14*LOOKUP(RIGHT($D$2,3),定数!$A$6:$A$13,定数!$B$6:$B$13))</f>
        <v>11802.041868249855</v>
      </c>
      <c r="S14" s="58"/>
      <c r="T14" s="59">
        <f t="shared" si="4"/>
        <v>127.77999999999956</v>
      </c>
      <c r="U14" s="59"/>
      <c r="V14" s="23">
        <f t="shared" si="1"/>
        <v>1</v>
      </c>
      <c r="W14">
        <f t="shared" si="2"/>
        <v>0</v>
      </c>
    </row>
    <row r="15" spans="2:23" x14ac:dyDescent="0.2">
      <c r="B15" s="37">
        <v>7</v>
      </c>
      <c r="C15" s="54">
        <f t="shared" si="0"/>
        <v>327065.0165927214</v>
      </c>
      <c r="D15" s="54"/>
      <c r="E15" s="37">
        <v>2009</v>
      </c>
      <c r="F15" s="8">
        <v>43793</v>
      </c>
      <c r="G15" s="37" t="s">
        <v>4</v>
      </c>
      <c r="H15" s="55">
        <v>1.4988900000000001</v>
      </c>
      <c r="I15" s="55"/>
      <c r="J15" s="37">
        <v>101.2</v>
      </c>
      <c r="K15" s="56">
        <f t="shared" si="3"/>
        <v>9811.9504977816414</v>
      </c>
      <c r="L15" s="57"/>
      <c r="M15" s="6">
        <f>IF(J15="","",(K15/J15)/LOOKUP(RIGHT($D$2,3),定数!$A$6:$A$13,定数!$B$6:$B$13))</f>
        <v>0.80796693822312593</v>
      </c>
      <c r="N15" s="37">
        <v>2009</v>
      </c>
      <c r="O15" s="8">
        <v>43794</v>
      </c>
      <c r="P15" s="55">
        <v>1.5115149999999999</v>
      </c>
      <c r="Q15" s="55"/>
      <c r="R15" s="58">
        <f>IF(P15="","",T15*M15*LOOKUP(RIGHT($D$2,3),定数!$A$6:$A$13,定数!$B$6:$B$13))</f>
        <v>12240.699114080249</v>
      </c>
      <c r="S15" s="58"/>
      <c r="T15" s="59">
        <f t="shared" si="4"/>
        <v>126.24999999999886</v>
      </c>
      <c r="U15" s="59"/>
      <c r="V15" s="23">
        <f t="shared" si="1"/>
        <v>2</v>
      </c>
      <c r="W15">
        <f t="shared" si="2"/>
        <v>0</v>
      </c>
    </row>
    <row r="16" spans="2:23" x14ac:dyDescent="0.2">
      <c r="B16" s="37">
        <v>8</v>
      </c>
      <c r="C16" s="54">
        <f t="shared" si="0"/>
        <v>339305.71570680162</v>
      </c>
      <c r="D16" s="54"/>
      <c r="E16" s="37">
        <v>2009</v>
      </c>
      <c r="F16" s="8">
        <v>43796</v>
      </c>
      <c r="G16" s="37" t="s">
        <v>4</v>
      </c>
      <c r="H16" s="55">
        <v>1.5001199999999999</v>
      </c>
      <c r="I16" s="55"/>
      <c r="J16" s="37">
        <v>173.5</v>
      </c>
      <c r="K16" s="56">
        <f t="shared" si="3"/>
        <v>10179.171471204048</v>
      </c>
      <c r="L16" s="57"/>
      <c r="M16" s="6">
        <f>IF(J16="","",(K16/J16)/LOOKUP(RIGHT($D$2,3),定数!$A$6:$A$13,定数!$B$6:$B$13))</f>
        <v>0.4889131350242098</v>
      </c>
      <c r="N16" s="37">
        <v>2009</v>
      </c>
      <c r="O16" s="8" t="s">
        <v>62</v>
      </c>
      <c r="P16" s="55">
        <v>1.4827699999999999</v>
      </c>
      <c r="Q16" s="55"/>
      <c r="R16" s="58">
        <f>IF(P16="","",T16*M16*LOOKUP(RIGHT($D$2,3),定数!$A$6:$A$13,定数!$B$6:$B$13))</f>
        <v>-10179.171471204034</v>
      </c>
      <c r="S16" s="58"/>
      <c r="T16" s="59">
        <f t="shared" si="4"/>
        <v>-173.49999999999977</v>
      </c>
      <c r="U16" s="59"/>
      <c r="V16" s="23">
        <f t="shared" si="1"/>
        <v>0</v>
      </c>
      <c r="W16">
        <f t="shared" si="2"/>
        <v>1</v>
      </c>
    </row>
    <row r="17" spans="2:23" x14ac:dyDescent="0.2">
      <c r="B17" s="37">
        <v>9</v>
      </c>
      <c r="C17" s="54">
        <f t="shared" si="0"/>
        <v>329126.5442355976</v>
      </c>
      <c r="D17" s="54"/>
      <c r="E17" s="37">
        <v>2009</v>
      </c>
      <c r="F17" s="8">
        <v>43830</v>
      </c>
      <c r="G17" s="37" t="s">
        <v>3</v>
      </c>
      <c r="H17" s="55">
        <v>1.43042</v>
      </c>
      <c r="I17" s="55"/>
      <c r="J17" s="37">
        <v>134.69999999999999</v>
      </c>
      <c r="K17" s="56">
        <f t="shared" si="3"/>
        <v>9873.7963270679284</v>
      </c>
      <c r="L17" s="57"/>
      <c r="M17" s="6">
        <f>IF(J17="","",(K17/J17)/LOOKUP(RIGHT($D$2,3),定数!$A$6:$A$13,定数!$B$6:$B$13))</f>
        <v>0.61085104720786498</v>
      </c>
      <c r="N17" s="37">
        <v>2010</v>
      </c>
      <c r="O17" s="8">
        <v>43470</v>
      </c>
      <c r="P17" s="55">
        <v>1.4438899999999999</v>
      </c>
      <c r="Q17" s="55"/>
      <c r="R17" s="58">
        <f>IF(P17="","",T17*M17*LOOKUP(RIGHT($D$2,3),定数!$A$6:$A$13,定数!$B$6:$B$13))</f>
        <v>-9873.7963270678356</v>
      </c>
      <c r="S17" s="58"/>
      <c r="T17" s="59">
        <f t="shared" si="4"/>
        <v>-134.69999999999871</v>
      </c>
      <c r="U17" s="59"/>
      <c r="V17" s="23">
        <f t="shared" si="1"/>
        <v>0</v>
      </c>
      <c r="W17">
        <f t="shared" si="2"/>
        <v>2</v>
      </c>
    </row>
    <row r="18" spans="2:23" x14ac:dyDescent="0.2">
      <c r="B18" s="37">
        <v>10</v>
      </c>
      <c r="C18" s="54">
        <f t="shared" si="0"/>
        <v>319252.74790852977</v>
      </c>
      <c r="D18" s="54"/>
      <c r="E18" s="37">
        <v>2010</v>
      </c>
      <c r="F18" s="8">
        <v>43520</v>
      </c>
      <c r="G18" s="37" t="s">
        <v>3</v>
      </c>
      <c r="H18" s="55">
        <v>1.35005</v>
      </c>
      <c r="I18" s="55"/>
      <c r="J18" s="37">
        <v>124.8</v>
      </c>
      <c r="K18" s="56">
        <f t="shared" si="3"/>
        <v>9577.5824372558927</v>
      </c>
      <c r="L18" s="57"/>
      <c r="M18" s="6">
        <f>IF(J18="","",(K18/J18)/LOOKUP(RIGHT($D$2,3),定数!$A$6:$A$13,定数!$B$6:$B$13))</f>
        <v>0.63952874180394592</v>
      </c>
      <c r="N18" s="37">
        <v>2010</v>
      </c>
      <c r="O18" s="8">
        <v>43522</v>
      </c>
      <c r="P18" s="55">
        <v>1.36253</v>
      </c>
      <c r="Q18" s="55"/>
      <c r="R18" s="58">
        <f>IF(P18="","",T18*M18*LOOKUP(RIGHT($D$2,3),定数!$A$6:$A$13,定数!$B$6:$B$13))</f>
        <v>-9577.5824372559291</v>
      </c>
      <c r="S18" s="58"/>
      <c r="T18" s="59">
        <f t="shared" si="4"/>
        <v>-124.80000000000047</v>
      </c>
      <c r="U18" s="59"/>
      <c r="V18" s="23">
        <f t="shared" si="1"/>
        <v>0</v>
      </c>
      <c r="W18">
        <f t="shared" si="2"/>
        <v>3</v>
      </c>
    </row>
    <row r="19" spans="2:23" x14ac:dyDescent="0.2">
      <c r="B19" s="37">
        <v>11</v>
      </c>
      <c r="C19" s="54">
        <f t="shared" si="0"/>
        <v>309675.16547127382</v>
      </c>
      <c r="D19" s="54"/>
      <c r="E19" s="37">
        <v>2010</v>
      </c>
      <c r="F19" s="8">
        <v>43669</v>
      </c>
      <c r="G19" s="37" t="s">
        <v>4</v>
      </c>
      <c r="H19" s="55">
        <v>1.2964199999999999</v>
      </c>
      <c r="I19" s="55"/>
      <c r="J19" s="37">
        <v>172.8</v>
      </c>
      <c r="K19" s="56">
        <f t="shared" si="3"/>
        <v>9290.2549641382138</v>
      </c>
      <c r="L19" s="57"/>
      <c r="M19" s="6">
        <f>IF(J19="","",(K19/J19)/LOOKUP(RIGHT($D$2,3),定数!$A$6:$A$13,定数!$B$6:$B$13))</f>
        <v>0.44802541300820858</v>
      </c>
      <c r="N19" s="37">
        <v>2010</v>
      </c>
      <c r="O19" s="8">
        <v>43679</v>
      </c>
      <c r="P19" s="55">
        <v>1.3182389999999999</v>
      </c>
      <c r="Q19" s="55"/>
      <c r="R19" s="58">
        <f>IF(P19="","",T19*M19*LOOKUP(RIGHT($D$2,3),定数!$A$6:$A$13,定数!$B$6:$B$13))</f>
        <v>11730.559783711342</v>
      </c>
      <c r="S19" s="58"/>
      <c r="T19" s="59">
        <f t="shared" si="4"/>
        <v>218.19000000000034</v>
      </c>
      <c r="U19" s="59"/>
      <c r="V19" s="23">
        <f t="shared" si="1"/>
        <v>1</v>
      </c>
      <c r="W19">
        <f t="shared" si="2"/>
        <v>0</v>
      </c>
    </row>
    <row r="20" spans="2:23" x14ac:dyDescent="0.2">
      <c r="B20" s="37">
        <v>12</v>
      </c>
      <c r="C20" s="54">
        <f t="shared" si="0"/>
        <v>321405.72525498515</v>
      </c>
      <c r="D20" s="54"/>
      <c r="E20" s="37">
        <v>2010</v>
      </c>
      <c r="F20" s="8">
        <v>43696</v>
      </c>
      <c r="G20" s="37" t="s">
        <v>3</v>
      </c>
      <c r="H20" s="55">
        <v>1.27698</v>
      </c>
      <c r="I20" s="55"/>
      <c r="J20" s="37">
        <v>131.30000000000001</v>
      </c>
      <c r="K20" s="56">
        <f t="shared" si="3"/>
        <v>9642.1717576495539</v>
      </c>
      <c r="L20" s="57"/>
      <c r="M20" s="6">
        <f>IF(J20="","",(K20/J20)/LOOKUP(RIGHT($D$2,3),定数!$A$6:$A$13,定数!$B$6:$B$13))</f>
        <v>0.61196825067590455</v>
      </c>
      <c r="N20" s="37">
        <v>2010</v>
      </c>
      <c r="O20" s="8">
        <v>43701</v>
      </c>
      <c r="P20" s="55">
        <v>1.260405</v>
      </c>
      <c r="Q20" s="55"/>
      <c r="R20" s="58">
        <f>IF(P20="","",T20*M20*LOOKUP(RIGHT($D$2,3),定数!$A$6:$A$13,定数!$B$6:$B$13))</f>
        <v>12172.048505943745</v>
      </c>
      <c r="S20" s="58"/>
      <c r="T20" s="59">
        <f t="shared" si="4"/>
        <v>165.75000000000006</v>
      </c>
      <c r="U20" s="59"/>
      <c r="V20" s="23">
        <f t="shared" si="1"/>
        <v>2</v>
      </c>
      <c r="W20">
        <f t="shared" si="2"/>
        <v>0</v>
      </c>
    </row>
    <row r="21" spans="2:23" x14ac:dyDescent="0.2">
      <c r="B21" s="37">
        <v>13</v>
      </c>
      <c r="C21" s="54">
        <f t="shared" si="0"/>
        <v>333577.77376092889</v>
      </c>
      <c r="D21" s="54"/>
      <c r="E21" s="37">
        <v>2010</v>
      </c>
      <c r="F21" s="8">
        <v>43756</v>
      </c>
      <c r="G21" s="37" t="s">
        <v>4</v>
      </c>
      <c r="H21" s="55">
        <v>1.39981</v>
      </c>
      <c r="I21" s="55"/>
      <c r="J21" s="37">
        <v>167.6</v>
      </c>
      <c r="K21" s="56">
        <f t="shared" si="3"/>
        <v>10007.333212827867</v>
      </c>
      <c r="L21" s="57"/>
      <c r="M21" s="6">
        <f>IF(J21="","",(K21/J21)/LOOKUP(RIGHT($D$2,3),定数!$A$6:$A$13,定数!$B$6:$B$13))</f>
        <v>0.49758021145723291</v>
      </c>
      <c r="N21" s="37">
        <v>2010</v>
      </c>
      <c r="O21" s="8">
        <v>43757</v>
      </c>
      <c r="P21" s="55">
        <v>1.3830499999999999</v>
      </c>
      <c r="Q21" s="55"/>
      <c r="R21" s="58">
        <f>IF(P21="","",T21*M21*LOOKUP(RIGHT($D$2,3),定数!$A$6:$A$13,定数!$B$6:$B$13))</f>
        <v>-10007.333212827933</v>
      </c>
      <c r="S21" s="58"/>
      <c r="T21" s="59">
        <f t="shared" si="4"/>
        <v>-167.60000000000107</v>
      </c>
      <c r="U21" s="59"/>
      <c r="V21" s="23">
        <f t="shared" si="1"/>
        <v>0</v>
      </c>
      <c r="W21">
        <f t="shared" si="2"/>
        <v>1</v>
      </c>
    </row>
    <row r="22" spans="2:23" x14ac:dyDescent="0.2">
      <c r="B22" s="37">
        <v>14</v>
      </c>
      <c r="C22" s="54">
        <f t="shared" si="0"/>
        <v>323570.44054810097</v>
      </c>
      <c r="D22" s="54"/>
      <c r="E22" s="37">
        <v>2011</v>
      </c>
      <c r="F22" s="8">
        <v>43539</v>
      </c>
      <c r="G22" s="37" t="s">
        <v>4</v>
      </c>
      <c r="H22" s="55">
        <v>1.4013199999999999</v>
      </c>
      <c r="I22" s="55"/>
      <c r="J22" s="37">
        <v>158.80000000000001</v>
      </c>
      <c r="K22" s="56">
        <f t="shared" si="3"/>
        <v>9707.1132164430292</v>
      </c>
      <c r="L22" s="57"/>
      <c r="M22" s="6">
        <f>IF(J22="","",(K22/J22)/LOOKUP(RIGHT($D$2,3),定数!$A$6:$A$13,定数!$B$6:$B$13))</f>
        <v>0.50939930816766521</v>
      </c>
      <c r="N22" s="37">
        <v>2011</v>
      </c>
      <c r="O22" s="8">
        <v>43545</v>
      </c>
      <c r="P22" s="55">
        <v>1.4213880000000001</v>
      </c>
      <c r="Q22" s="55"/>
      <c r="R22" s="58">
        <f>IF(P22="","",T22*M22*LOOKUP(RIGHT($D$2,3),定数!$A$6:$A$13,定数!$B$6:$B$13))</f>
        <v>12267.150379570567</v>
      </c>
      <c r="S22" s="58"/>
      <c r="T22" s="59">
        <f t="shared" si="4"/>
        <v>200.68000000000197</v>
      </c>
      <c r="U22" s="59"/>
      <c r="V22" s="23">
        <f t="shared" si="1"/>
        <v>1</v>
      </c>
      <c r="W22">
        <f t="shared" si="2"/>
        <v>0</v>
      </c>
    </row>
    <row r="23" spans="2:23" x14ac:dyDescent="0.2">
      <c r="B23" s="37">
        <v>15</v>
      </c>
      <c r="C23" s="54">
        <f t="shared" si="0"/>
        <v>335837.59092767152</v>
      </c>
      <c r="D23" s="54"/>
      <c r="E23" s="37">
        <v>2011</v>
      </c>
      <c r="F23" s="8">
        <v>43798</v>
      </c>
      <c r="G23" s="37" t="s">
        <v>3</v>
      </c>
      <c r="H23" s="55">
        <v>1.32839</v>
      </c>
      <c r="I23" s="55"/>
      <c r="J23" s="37">
        <v>157.19999999999999</v>
      </c>
      <c r="K23" s="56">
        <f t="shared" si="3"/>
        <v>10075.127727830146</v>
      </c>
      <c r="L23" s="57"/>
      <c r="M23" s="6">
        <f>IF(J23="","",(K23/J23)/LOOKUP(RIGHT($D$2,3),定数!$A$6:$A$13,定数!$B$6:$B$13))</f>
        <v>0.53409286089006291</v>
      </c>
      <c r="N23" s="37">
        <v>2011</v>
      </c>
      <c r="O23" s="8">
        <v>43799</v>
      </c>
      <c r="P23" s="55">
        <v>1.3441099999999999</v>
      </c>
      <c r="Q23" s="55"/>
      <c r="R23" s="58">
        <f>IF(P23="","",T23*M23*LOOKUP(RIGHT($D$2,3),定数!$A$6:$A$13,定数!$B$6:$B$13))</f>
        <v>-10075.127727830119</v>
      </c>
      <c r="S23" s="58"/>
      <c r="T23" s="59">
        <f t="shared" si="4"/>
        <v>-157.19999999999956</v>
      </c>
      <c r="U23" s="59"/>
      <c r="V23" t="str">
        <f t="shared" ref="V23:W74" si="5">IF(S23&lt;&gt;"",IF(S23&lt;0,1+V22,0),"")</f>
        <v/>
      </c>
      <c r="W23">
        <f t="shared" si="2"/>
        <v>1</v>
      </c>
    </row>
    <row r="24" spans="2:23" x14ac:dyDescent="0.2">
      <c r="B24" s="37">
        <v>16</v>
      </c>
      <c r="C24" s="54">
        <f t="shared" si="0"/>
        <v>325762.46319984138</v>
      </c>
      <c r="D24" s="54"/>
      <c r="E24" s="37">
        <v>2012</v>
      </c>
      <c r="F24" s="8">
        <v>43553</v>
      </c>
      <c r="G24" s="37" t="s">
        <v>4</v>
      </c>
      <c r="H24" s="55">
        <v>1.3345499999999999</v>
      </c>
      <c r="I24" s="55"/>
      <c r="J24" s="37">
        <v>94.4</v>
      </c>
      <c r="K24" s="56">
        <f t="shared" si="3"/>
        <v>9772.8738959952407</v>
      </c>
      <c r="L24" s="57"/>
      <c r="M24" s="6">
        <f>IF(J24="","",(K24/J24)/LOOKUP(RIGHT($D$2,3),定数!$A$6:$A$13,定数!$B$6:$B$13))</f>
        <v>0.86271838771144427</v>
      </c>
      <c r="N24" s="37">
        <v>2012</v>
      </c>
      <c r="O24" s="8">
        <v>43558</v>
      </c>
      <c r="P24" s="55">
        <v>1.32511</v>
      </c>
      <c r="Q24" s="55"/>
      <c r="R24" s="58">
        <f>IF(P24="","",T24*M24*LOOKUP(RIGHT($D$2,3),定数!$A$6:$A$13,定数!$B$6:$B$13))</f>
        <v>-9772.8738959951297</v>
      </c>
      <c r="S24" s="58"/>
      <c r="T24" s="59">
        <f t="shared" si="4"/>
        <v>-94.399999999998926</v>
      </c>
      <c r="U24" s="59"/>
      <c r="V24" t="str">
        <f t="shared" si="5"/>
        <v/>
      </c>
      <c r="W24">
        <f t="shared" si="2"/>
        <v>2</v>
      </c>
    </row>
    <row r="25" spans="2:23" x14ac:dyDescent="0.2">
      <c r="B25" s="37">
        <v>17</v>
      </c>
      <c r="C25" s="54">
        <f t="shared" si="0"/>
        <v>315989.58930384624</v>
      </c>
      <c r="D25" s="54"/>
      <c r="E25" s="37">
        <v>2012</v>
      </c>
      <c r="F25" s="8">
        <v>43797</v>
      </c>
      <c r="G25" s="37" t="s">
        <v>4</v>
      </c>
      <c r="H25" s="55">
        <v>1.2961100000000001</v>
      </c>
      <c r="I25" s="55"/>
      <c r="J25" s="37">
        <v>82</v>
      </c>
      <c r="K25" s="56">
        <f t="shared" si="3"/>
        <v>9479.6876791153863</v>
      </c>
      <c r="L25" s="57"/>
      <c r="M25" s="6">
        <f>IF(J25="","",(K25/J25)/LOOKUP(RIGHT($D$2,3),定数!$A$6:$A$13,定数!$B$6:$B$13))</f>
        <v>0.96338289421904333</v>
      </c>
      <c r="N25" s="37">
        <v>2012</v>
      </c>
      <c r="O25" s="8">
        <v>43802</v>
      </c>
      <c r="P25" s="55">
        <v>1.306424</v>
      </c>
      <c r="Q25" s="55"/>
      <c r="R25" s="58">
        <f>IF(P25="","",T25*M25*LOOKUP(RIGHT($D$2,3),定数!$A$6:$A$13,定数!$B$6:$B$13))</f>
        <v>11923.59740517018</v>
      </c>
      <c r="S25" s="58"/>
      <c r="T25" s="59">
        <f t="shared" si="4"/>
        <v>103.13999999999935</v>
      </c>
      <c r="U25" s="59"/>
      <c r="V25" t="str">
        <f t="shared" si="5"/>
        <v/>
      </c>
      <c r="W25">
        <f t="shared" si="2"/>
        <v>0</v>
      </c>
    </row>
    <row r="26" spans="2:23" x14ac:dyDescent="0.2">
      <c r="B26" s="37">
        <v>18</v>
      </c>
      <c r="C26" s="54">
        <f t="shared" si="0"/>
        <v>327913.18670901645</v>
      </c>
      <c r="D26" s="54"/>
      <c r="E26" s="37">
        <v>2013</v>
      </c>
      <c r="F26" s="8">
        <v>43803</v>
      </c>
      <c r="G26" s="37" t="s">
        <v>4</v>
      </c>
      <c r="H26" s="55">
        <v>1.3605499999999999</v>
      </c>
      <c r="I26" s="55"/>
      <c r="J26" s="37">
        <v>78</v>
      </c>
      <c r="K26" s="56">
        <f t="shared" si="3"/>
        <v>9837.395601270493</v>
      </c>
      <c r="L26" s="57"/>
      <c r="M26" s="6">
        <f>IF(J26="","",(K26/J26)/LOOKUP(RIGHT($D$2,3),定数!$A$6:$A$13,定数!$B$6:$B$13))</f>
        <v>1.0510038035545397</v>
      </c>
      <c r="N26" s="37">
        <v>2012</v>
      </c>
      <c r="O26" s="8">
        <v>43805</v>
      </c>
      <c r="P26" s="55">
        <v>1.3703559999999999</v>
      </c>
      <c r="Q26" s="55"/>
      <c r="R26" s="58">
        <f>IF(P26="","",T26*M26*LOOKUP(RIGHT($D$2,3),定数!$A$6:$A$13,定数!$B$6:$B$13))</f>
        <v>12367.371957186955</v>
      </c>
      <c r="S26" s="58"/>
      <c r="T26" s="59">
        <f t="shared" si="4"/>
        <v>98.059999999999818</v>
      </c>
      <c r="U26" s="59"/>
      <c r="V26" t="str">
        <f t="shared" si="5"/>
        <v/>
      </c>
      <c r="W26">
        <f t="shared" si="2"/>
        <v>0</v>
      </c>
    </row>
    <row r="27" spans="2:23" x14ac:dyDescent="0.2">
      <c r="B27" s="37">
        <v>19</v>
      </c>
      <c r="C27" s="54">
        <f t="shared" si="0"/>
        <v>340280.5586662034</v>
      </c>
      <c r="D27" s="54"/>
      <c r="E27" s="37">
        <v>2013</v>
      </c>
      <c r="F27" s="8">
        <v>43816</v>
      </c>
      <c r="G27" s="37" t="s">
        <v>4</v>
      </c>
      <c r="H27" s="55">
        <v>1.3782300000000001</v>
      </c>
      <c r="I27" s="55"/>
      <c r="J27" s="37">
        <v>60.1</v>
      </c>
      <c r="K27" s="56">
        <f t="shared" si="3"/>
        <v>10208.416759986101</v>
      </c>
      <c r="L27" s="57"/>
      <c r="M27" s="6">
        <f>IF(J27="","",(K27/J27)/LOOKUP(RIGHT($D$2,3),定数!$A$6:$A$13,定数!$B$6:$B$13))</f>
        <v>1.4154765335532586</v>
      </c>
      <c r="N27" s="37">
        <v>2013</v>
      </c>
      <c r="O27" s="8">
        <v>43817</v>
      </c>
      <c r="P27" s="55">
        <v>1.37222</v>
      </c>
      <c r="Q27" s="55"/>
      <c r="R27" s="58">
        <f>IF(P27="","",T27*M27*LOOKUP(RIGHT($D$2,3),定数!$A$6:$A$13,定数!$B$6:$B$13))</f>
        <v>-10208.416759986221</v>
      </c>
      <c r="S27" s="58"/>
      <c r="T27" s="59">
        <f t="shared" si="4"/>
        <v>-60.100000000000705</v>
      </c>
      <c r="U27" s="59"/>
      <c r="V27" t="str">
        <f t="shared" si="5"/>
        <v/>
      </c>
      <c r="W27">
        <f t="shared" si="2"/>
        <v>1</v>
      </c>
    </row>
    <row r="28" spans="2:23" x14ac:dyDescent="0.2">
      <c r="B28" s="37">
        <v>20</v>
      </c>
      <c r="C28" s="54">
        <f t="shared" si="0"/>
        <v>330072.14190621721</v>
      </c>
      <c r="D28" s="54"/>
      <c r="E28" s="37">
        <v>2014</v>
      </c>
      <c r="F28" s="8">
        <v>43587</v>
      </c>
      <c r="G28" s="37" t="s">
        <v>4</v>
      </c>
      <c r="H28" s="55">
        <v>1.3881699999999999</v>
      </c>
      <c r="I28" s="55"/>
      <c r="J28" s="37">
        <v>70.400000000000006</v>
      </c>
      <c r="K28" s="56">
        <f t="shared" si="3"/>
        <v>9902.1642571865159</v>
      </c>
      <c r="L28" s="57"/>
      <c r="M28" s="6">
        <f>IF(J28="","",(K28/J28)/LOOKUP(RIGHT($D$2,3),定数!$A$6:$A$13,定数!$B$6:$B$13))</f>
        <v>1.1721311857465098</v>
      </c>
      <c r="N28" s="37">
        <v>2014</v>
      </c>
      <c r="O28" s="8">
        <v>43593</v>
      </c>
      <c r="P28" s="55">
        <v>1.397011</v>
      </c>
      <c r="Q28" s="55"/>
      <c r="R28" s="58">
        <f>IF(P28="","",T28*M28*LOOKUP(RIGHT($D$2,3),定数!$A$6:$A$13,定数!$B$6:$B$13))</f>
        <v>12435.374175822011</v>
      </c>
      <c r="S28" s="58"/>
      <c r="T28" s="59">
        <f t="shared" si="4"/>
        <v>88.410000000000991</v>
      </c>
      <c r="U28" s="59"/>
      <c r="V28" t="str">
        <f t="shared" si="5"/>
        <v/>
      </c>
      <c r="W28">
        <f t="shared" si="2"/>
        <v>0</v>
      </c>
    </row>
    <row r="29" spans="2:23" x14ac:dyDescent="0.2">
      <c r="B29" s="37">
        <v>21</v>
      </c>
      <c r="C29" s="54">
        <f t="shared" si="0"/>
        <v>342507.51608203922</v>
      </c>
      <c r="D29" s="54"/>
      <c r="E29" s="37">
        <v>2014</v>
      </c>
      <c r="F29" s="8">
        <v>43690</v>
      </c>
      <c r="G29" s="37" t="s">
        <v>3</v>
      </c>
      <c r="H29" s="55">
        <v>1.33466</v>
      </c>
      <c r="I29" s="55"/>
      <c r="J29" s="37">
        <v>67.599999999999994</v>
      </c>
      <c r="K29" s="56">
        <f t="shared" si="3"/>
        <v>10275.225482461175</v>
      </c>
      <c r="L29" s="57"/>
      <c r="M29" s="6">
        <f>IF(J29="","",(K29/J29)/LOOKUP(RIGHT($D$2,3),定数!$A$6:$A$13,定数!$B$6:$B$13))</f>
        <v>1.2666698079957073</v>
      </c>
      <c r="N29" s="37">
        <v>2014</v>
      </c>
      <c r="O29" s="8">
        <v>43691</v>
      </c>
      <c r="P29" s="55">
        <v>1.3414200000000001</v>
      </c>
      <c r="Q29" s="55"/>
      <c r="R29" s="58">
        <f>IF(P29="","",T29*M29*LOOKUP(RIGHT($D$2,3),定数!$A$6:$A$13,定数!$B$6:$B$13))</f>
        <v>-10275.225482461328</v>
      </c>
      <c r="S29" s="58"/>
      <c r="T29" s="59">
        <f t="shared" si="4"/>
        <v>-67.600000000000989</v>
      </c>
      <c r="U29" s="59"/>
      <c r="V29" t="str">
        <f t="shared" si="5"/>
        <v/>
      </c>
      <c r="W29">
        <f t="shared" si="2"/>
        <v>1</v>
      </c>
    </row>
    <row r="30" spans="2:23" x14ac:dyDescent="0.2">
      <c r="B30" s="37">
        <v>22</v>
      </c>
      <c r="C30" s="54">
        <f t="shared" si="0"/>
        <v>332232.29059957789</v>
      </c>
      <c r="D30" s="54"/>
      <c r="E30" s="37">
        <v>2014</v>
      </c>
      <c r="F30" s="8">
        <v>43731</v>
      </c>
      <c r="G30" s="37" t="s">
        <v>3</v>
      </c>
      <c r="H30" s="55">
        <v>1.2837499999999999</v>
      </c>
      <c r="I30" s="55"/>
      <c r="J30" s="37">
        <v>62.8</v>
      </c>
      <c r="K30" s="56">
        <f t="shared" si="3"/>
        <v>9966.9687179873363</v>
      </c>
      <c r="L30" s="57"/>
      <c r="M30" s="6">
        <f>IF(J30="","",(K30/J30)/LOOKUP(RIGHT($D$2,3),定数!$A$6:$A$13,定数!$B$6:$B$13))</f>
        <v>1.3225807746798484</v>
      </c>
      <c r="N30" s="37">
        <v>2014</v>
      </c>
      <c r="O30" s="8">
        <v>43733</v>
      </c>
      <c r="P30" s="55">
        <v>1.275874</v>
      </c>
      <c r="Q30" s="55"/>
      <c r="R30" s="58">
        <f>IF(P30="","",T30*M30*LOOKUP(RIGHT($D$2,3),定数!$A$6:$A$13,定数!$B$6:$B$13))</f>
        <v>12499.975417654172</v>
      </c>
      <c r="S30" s="58"/>
      <c r="T30" s="59">
        <f t="shared" si="4"/>
        <v>78.759999999999934</v>
      </c>
      <c r="U30" s="59"/>
      <c r="V30" t="str">
        <f t="shared" si="5"/>
        <v/>
      </c>
      <c r="W30">
        <f t="shared" si="2"/>
        <v>0</v>
      </c>
    </row>
    <row r="31" spans="2:23" x14ac:dyDescent="0.2">
      <c r="B31" s="37">
        <v>23</v>
      </c>
      <c r="C31" s="54">
        <f t="shared" si="0"/>
        <v>344732.26601723203</v>
      </c>
      <c r="D31" s="54"/>
      <c r="E31" s="37">
        <v>2014</v>
      </c>
      <c r="F31" s="8">
        <v>43828</v>
      </c>
      <c r="G31" s="37" t="s">
        <v>3</v>
      </c>
      <c r="H31" s="55">
        <v>1.2140899999999999</v>
      </c>
      <c r="I31" s="55"/>
      <c r="J31" s="37">
        <v>79</v>
      </c>
      <c r="K31" s="56">
        <f t="shared" si="3"/>
        <v>10341.96798051696</v>
      </c>
      <c r="L31" s="57"/>
      <c r="M31" s="6">
        <f>IF(J31="","",(K31/J31)/LOOKUP(RIGHT($D$2,3),定数!$A$6:$A$13,定数!$B$6:$B$13))</f>
        <v>1.0909248924595949</v>
      </c>
      <c r="N31" s="37">
        <v>2015</v>
      </c>
      <c r="O31" s="8">
        <v>43467</v>
      </c>
      <c r="P31" s="55">
        <v>1.2041569999999999</v>
      </c>
      <c r="Q31" s="55"/>
      <c r="R31" s="58">
        <f>IF(P31="","",T31*M31*LOOKUP(RIGHT($D$2,3),定数!$A$6:$A$13,定数!$B$6:$B$13))</f>
        <v>13003.388348161348</v>
      </c>
      <c r="S31" s="58"/>
      <c r="T31" s="59">
        <f t="shared" si="4"/>
        <v>99.3299999999997</v>
      </c>
      <c r="U31" s="59"/>
      <c r="V31" t="str">
        <f t="shared" si="5"/>
        <v/>
      </c>
      <c r="W31">
        <f t="shared" si="2"/>
        <v>0</v>
      </c>
    </row>
    <row r="32" spans="2:23" x14ac:dyDescent="0.2">
      <c r="B32" s="37">
        <v>24</v>
      </c>
      <c r="C32" s="54">
        <f t="shared" si="0"/>
        <v>357735.65436539339</v>
      </c>
      <c r="D32" s="54"/>
      <c r="E32" s="37">
        <v>2015</v>
      </c>
      <c r="F32" s="8">
        <v>43479</v>
      </c>
      <c r="G32" s="37" t="s">
        <v>3</v>
      </c>
      <c r="H32" s="55">
        <v>1.1725300000000001</v>
      </c>
      <c r="I32" s="55"/>
      <c r="J32" s="37">
        <v>120</v>
      </c>
      <c r="K32" s="56">
        <f t="shared" si="3"/>
        <v>10732.069630961802</v>
      </c>
      <c r="L32" s="57"/>
      <c r="M32" s="6">
        <f>IF(J32="","",(K32/J32)/LOOKUP(RIGHT($D$2,3),定数!$A$6:$A$13,定数!$B$6:$B$13))</f>
        <v>0.74528261326123624</v>
      </c>
      <c r="N32" s="37">
        <v>2015</v>
      </c>
      <c r="O32" s="8">
        <v>43481</v>
      </c>
      <c r="P32" s="55">
        <v>1.1573899999999999</v>
      </c>
      <c r="Q32" s="55"/>
      <c r="R32" s="58">
        <f>IF(P32="","",T32*M32*LOOKUP(RIGHT($D$2,3),定数!$A$6:$A$13,定数!$B$6:$B$13))</f>
        <v>13540.294517730277</v>
      </c>
      <c r="S32" s="58"/>
      <c r="T32" s="59">
        <f t="shared" si="4"/>
        <v>151.40000000000154</v>
      </c>
      <c r="U32" s="59"/>
      <c r="V32" t="str">
        <f t="shared" si="5"/>
        <v/>
      </c>
      <c r="W32">
        <f t="shared" si="2"/>
        <v>0</v>
      </c>
    </row>
    <row r="33" spans="2:23" x14ac:dyDescent="0.2">
      <c r="B33" s="37">
        <v>25</v>
      </c>
      <c r="C33" s="54">
        <f t="shared" si="0"/>
        <v>371275.9488831237</v>
      </c>
      <c r="D33" s="54"/>
      <c r="E33" s="37">
        <v>2015</v>
      </c>
      <c r="F33" s="8">
        <v>43628</v>
      </c>
      <c r="G33" s="37" t="s">
        <v>4</v>
      </c>
      <c r="H33" s="55">
        <v>1.1296600000000001</v>
      </c>
      <c r="I33" s="55"/>
      <c r="J33" s="37">
        <v>146.4</v>
      </c>
      <c r="K33" s="56">
        <f t="shared" si="3"/>
        <v>11138.27846649371</v>
      </c>
      <c r="L33" s="57"/>
      <c r="M33" s="6">
        <f>IF(J33="","",(K33/J33)/LOOKUP(RIGHT($D$2,3),定数!$A$6:$A$13,定数!$B$6:$B$13))</f>
        <v>0.63400947555178211</v>
      </c>
      <c r="N33" s="37">
        <v>2015</v>
      </c>
      <c r="O33" s="8">
        <v>43639</v>
      </c>
      <c r="P33" s="55">
        <v>1.1150199999999999</v>
      </c>
      <c r="Q33" s="55"/>
      <c r="R33" s="58">
        <f>IF(P33="","",T33*M33*LOOKUP(RIGHT($D$2,3),定数!$A$6:$A$13,定数!$B$6:$B$13))</f>
        <v>-11138.278466493866</v>
      </c>
      <c r="S33" s="58"/>
      <c r="T33" s="59">
        <f t="shared" si="4"/>
        <v>-146.40000000000208</v>
      </c>
      <c r="U33" s="59"/>
      <c r="V33" t="str">
        <f t="shared" si="5"/>
        <v/>
      </c>
      <c r="W33">
        <f t="shared" si="2"/>
        <v>1</v>
      </c>
    </row>
    <row r="34" spans="2:23" x14ac:dyDescent="0.2">
      <c r="B34" s="37">
        <v>26</v>
      </c>
      <c r="C34" s="54">
        <f t="shared" si="0"/>
        <v>360137.67041662982</v>
      </c>
      <c r="D34" s="54"/>
      <c r="E34" s="37">
        <v>2015</v>
      </c>
      <c r="F34" s="8">
        <v>43660</v>
      </c>
      <c r="G34" s="37" t="s">
        <v>3</v>
      </c>
      <c r="H34" s="55">
        <v>1.0963799999999999</v>
      </c>
      <c r="I34" s="55"/>
      <c r="J34" s="37">
        <v>118.9</v>
      </c>
      <c r="K34" s="56">
        <f t="shared" si="3"/>
        <v>10804.130112498893</v>
      </c>
      <c r="L34" s="57"/>
      <c r="M34" s="6">
        <f>IF(J34="","",(K34/J34)/LOOKUP(RIGHT($D$2,3),定数!$A$6:$A$13,定数!$B$6:$B$13))</f>
        <v>0.75722807068256881</v>
      </c>
      <c r="N34" s="37">
        <v>2015</v>
      </c>
      <c r="O34" s="8">
        <v>43666</v>
      </c>
      <c r="P34" s="55">
        <v>1.08138</v>
      </c>
      <c r="Q34" s="55"/>
      <c r="R34" s="58">
        <f>IF(P34="","",T34*M34*LOOKUP(RIGHT($D$2,3),定数!$A$6:$A$13,定数!$B$6:$B$13))</f>
        <v>13630.10527228615</v>
      </c>
      <c r="S34" s="58"/>
      <c r="T34" s="59">
        <f t="shared" si="4"/>
        <v>149.99999999999903</v>
      </c>
      <c r="U34" s="59"/>
      <c r="V34" t="str">
        <f t="shared" si="5"/>
        <v/>
      </c>
      <c r="W34">
        <f t="shared" si="2"/>
        <v>0</v>
      </c>
    </row>
    <row r="35" spans="2:23" x14ac:dyDescent="0.2">
      <c r="B35" s="37">
        <v>27</v>
      </c>
      <c r="C35" s="54">
        <f t="shared" si="0"/>
        <v>373767.77568891598</v>
      </c>
      <c r="D35" s="54"/>
      <c r="E35" s="37">
        <v>2015</v>
      </c>
      <c r="F35" s="8">
        <v>43785</v>
      </c>
      <c r="G35" s="37" t="s">
        <v>3</v>
      </c>
      <c r="H35" s="55">
        <v>1.0672600000000001</v>
      </c>
      <c r="I35" s="55"/>
      <c r="J35" s="37">
        <v>84.4</v>
      </c>
      <c r="K35" s="56">
        <f t="shared" si="3"/>
        <v>11213.033270667478</v>
      </c>
      <c r="L35" s="57"/>
      <c r="M35" s="6">
        <f>IF(J35="","",(K35/J35)/LOOKUP(RIGHT($D$2,3),定数!$A$6:$A$13,定数!$B$6:$B$13))</f>
        <v>1.1071320369932345</v>
      </c>
      <c r="N35" s="37">
        <v>2015</v>
      </c>
      <c r="O35" s="8">
        <v>43794</v>
      </c>
      <c r="P35" s="55">
        <v>1.0566409999999999</v>
      </c>
      <c r="Q35" s="55"/>
      <c r="R35" s="58">
        <f>IF(P35="","",T35*M35*LOOKUP(RIGHT($D$2,3),定数!$A$6:$A$13,定数!$B$6:$B$13))</f>
        <v>14107.962120997596</v>
      </c>
      <c r="S35" s="58"/>
      <c r="T35" s="59">
        <f t="shared" si="4"/>
        <v>106.19000000000156</v>
      </c>
      <c r="U35" s="59"/>
      <c r="V35" t="str">
        <f t="shared" si="5"/>
        <v/>
      </c>
      <c r="W35">
        <f t="shared" si="2"/>
        <v>0</v>
      </c>
    </row>
    <row r="36" spans="2:23" x14ac:dyDescent="0.2">
      <c r="B36" s="37">
        <v>28</v>
      </c>
      <c r="C36" s="54">
        <f t="shared" si="0"/>
        <v>387875.73780991358</v>
      </c>
      <c r="D36" s="54"/>
      <c r="E36" s="37">
        <v>2016</v>
      </c>
      <c r="F36" s="8">
        <v>43559</v>
      </c>
      <c r="G36" s="37" t="s">
        <v>4</v>
      </c>
      <c r="H36" s="55">
        <v>1.14127</v>
      </c>
      <c r="I36" s="55"/>
      <c r="J36" s="37">
        <v>56.3</v>
      </c>
      <c r="K36" s="56">
        <f t="shared" si="3"/>
        <v>11636.272134297407</v>
      </c>
      <c r="L36" s="57"/>
      <c r="M36" s="6">
        <f>IF(J36="","",(K36/J36)/LOOKUP(RIGHT($D$2,3),定数!$A$6:$A$13,定数!$B$6:$B$13))</f>
        <v>1.7223611803282133</v>
      </c>
      <c r="N36" s="37">
        <v>2016</v>
      </c>
      <c r="O36" s="8">
        <v>43561</v>
      </c>
      <c r="P36" s="55">
        <v>1.13564</v>
      </c>
      <c r="Q36" s="55"/>
      <c r="R36" s="58">
        <f>IF(P36="","",T36*M36*LOOKUP(RIGHT($D$2,3),定数!$A$6:$A$13,定数!$B$6:$B$13))</f>
        <v>-11636.272134297458</v>
      </c>
      <c r="S36" s="58"/>
      <c r="T36" s="59">
        <f t="shared" si="4"/>
        <v>-56.300000000000239</v>
      </c>
      <c r="U36" s="59"/>
      <c r="V36" t="str">
        <f t="shared" si="5"/>
        <v/>
      </c>
      <c r="W36">
        <f t="shared" si="2"/>
        <v>1</v>
      </c>
    </row>
    <row r="37" spans="2:23" x14ac:dyDescent="0.2">
      <c r="B37" s="37">
        <v>29</v>
      </c>
      <c r="C37" s="54">
        <f t="shared" si="0"/>
        <v>376239.46567561611</v>
      </c>
      <c r="D37" s="54"/>
      <c r="E37" s="37">
        <v>2016</v>
      </c>
      <c r="F37" s="8">
        <v>43576</v>
      </c>
      <c r="G37" s="37" t="s">
        <v>3</v>
      </c>
      <c r="H37" s="55">
        <v>1.12677</v>
      </c>
      <c r="I37" s="55"/>
      <c r="J37" s="37">
        <v>130.1</v>
      </c>
      <c r="K37" s="56">
        <f t="shared" si="3"/>
        <v>11287.183970268483</v>
      </c>
      <c r="L37" s="57"/>
      <c r="M37" s="6">
        <f>IF(J37="","",(K37/J37)/LOOKUP(RIGHT($D$2,3),定数!$A$6:$A$13,定数!$B$6:$B$13))</f>
        <v>0.72298129453423543</v>
      </c>
      <c r="N37" s="37">
        <v>2016</v>
      </c>
      <c r="O37" s="8">
        <v>43584</v>
      </c>
      <c r="P37" s="55">
        <v>1.13978</v>
      </c>
      <c r="Q37" s="55"/>
      <c r="R37" s="58">
        <f>IF(P37="","",T37*M37*LOOKUP(RIGHT($D$2,3),定数!$A$6:$A$13,定数!$B$6:$B$13))</f>
        <v>-11287.183970268454</v>
      </c>
      <c r="S37" s="58"/>
      <c r="T37" s="59">
        <f t="shared" si="4"/>
        <v>-130.09999999999965</v>
      </c>
      <c r="U37" s="59"/>
      <c r="V37" t="str">
        <f t="shared" si="5"/>
        <v/>
      </c>
      <c r="W37">
        <f t="shared" si="2"/>
        <v>2</v>
      </c>
    </row>
    <row r="38" spans="2:23" x14ac:dyDescent="0.2">
      <c r="B38" s="37">
        <v>30</v>
      </c>
      <c r="C38" s="54">
        <f t="shared" si="0"/>
        <v>364952.28170534765</v>
      </c>
      <c r="D38" s="54"/>
      <c r="E38" s="37">
        <v>2016</v>
      </c>
      <c r="F38" s="8">
        <v>43658</v>
      </c>
      <c r="G38" s="37" t="s">
        <v>3</v>
      </c>
      <c r="H38" s="55">
        <v>1.10503</v>
      </c>
      <c r="I38" s="55"/>
      <c r="J38" s="37">
        <v>74.900000000000006</v>
      </c>
      <c r="K38" s="56">
        <f t="shared" si="3"/>
        <v>10948.568451160429</v>
      </c>
      <c r="L38" s="57"/>
      <c r="M38" s="6">
        <f>IF(J38="","",(K38/J38)/LOOKUP(RIGHT($D$2,3),定数!$A$6:$A$13,定数!$B$6:$B$13))</f>
        <v>1.2181317813930159</v>
      </c>
      <c r="N38" s="37">
        <v>2016</v>
      </c>
      <c r="O38" s="8">
        <v>43660</v>
      </c>
      <c r="P38" s="55">
        <v>1.11252</v>
      </c>
      <c r="Q38" s="55"/>
      <c r="R38" s="58">
        <f>IF(P38="","",T38*M38*LOOKUP(RIGHT($D$2,3),定数!$A$6:$A$13,定数!$B$6:$B$13))</f>
        <v>-10948.568451160421</v>
      </c>
      <c r="S38" s="58"/>
      <c r="T38" s="59">
        <f t="shared" si="4"/>
        <v>-74.899999999999963</v>
      </c>
      <c r="U38" s="59"/>
      <c r="V38" t="str">
        <f t="shared" si="5"/>
        <v/>
      </c>
      <c r="W38">
        <f t="shared" si="2"/>
        <v>3</v>
      </c>
    </row>
    <row r="39" spans="2:23" x14ac:dyDescent="0.2">
      <c r="B39" s="37">
        <v>31</v>
      </c>
      <c r="C39" s="54">
        <f t="shared" si="0"/>
        <v>354003.7132541872</v>
      </c>
      <c r="D39" s="54"/>
      <c r="E39" s="37">
        <v>2017</v>
      </c>
      <c r="F39" s="8">
        <v>43520</v>
      </c>
      <c r="G39" s="37" t="s">
        <v>3</v>
      </c>
      <c r="H39" s="55">
        <v>1.0562</v>
      </c>
      <c r="I39" s="55"/>
      <c r="J39" s="37">
        <v>55.1</v>
      </c>
      <c r="K39" s="56">
        <f t="shared" si="3"/>
        <v>10620.111397625615</v>
      </c>
      <c r="L39" s="57"/>
      <c r="M39" s="6">
        <f>IF(J39="","",(K39/J39)/LOOKUP(RIGHT($D$2,3),定数!$A$6:$A$13,定数!$B$6:$B$13))</f>
        <v>1.6061874467068382</v>
      </c>
      <c r="N39" s="37">
        <v>2017</v>
      </c>
      <c r="O39" s="8">
        <v>43524</v>
      </c>
      <c r="P39" s="55">
        <v>1.0617099999999999</v>
      </c>
      <c r="Q39" s="55"/>
      <c r="R39" s="58">
        <f>IF(P39="","",T39*M39*LOOKUP(RIGHT($D$2,3),定数!$A$6:$A$13,定数!$B$6:$B$13))</f>
        <v>-10620.111397625429</v>
      </c>
      <c r="S39" s="58"/>
      <c r="T39" s="59">
        <f t="shared" si="4"/>
        <v>-55.099999999999042</v>
      </c>
      <c r="U39" s="59"/>
      <c r="V39" t="str">
        <f t="shared" si="5"/>
        <v/>
      </c>
      <c r="W39">
        <f t="shared" si="2"/>
        <v>4</v>
      </c>
    </row>
    <row r="40" spans="2:23" x14ac:dyDescent="0.2">
      <c r="B40" s="37">
        <v>32</v>
      </c>
      <c r="C40" s="54">
        <f t="shared" si="0"/>
        <v>343383.60185656179</v>
      </c>
      <c r="D40" s="54"/>
      <c r="E40" s="37">
        <v>2017</v>
      </c>
      <c r="F40" s="8">
        <v>43708</v>
      </c>
      <c r="G40" s="37" t="s">
        <v>4</v>
      </c>
      <c r="H40" s="55">
        <v>1.19289</v>
      </c>
      <c r="I40" s="55"/>
      <c r="J40" s="37">
        <v>106.6</v>
      </c>
      <c r="K40" s="56">
        <f t="shared" si="3"/>
        <v>10301.508055696853</v>
      </c>
      <c r="L40" s="57"/>
      <c r="M40" s="6">
        <f>IF(J40="","",(K40/J40)/LOOKUP(RIGHT($D$2,3),定数!$A$6:$A$13,定数!$B$6:$B$13))</f>
        <v>0.80530863474803416</v>
      </c>
      <c r="N40" s="37">
        <v>2017</v>
      </c>
      <c r="O40" s="8">
        <v>43715</v>
      </c>
      <c r="P40" s="55">
        <v>1.2063280000000001</v>
      </c>
      <c r="Q40" s="55"/>
      <c r="R40" s="58">
        <f>IF(P40="","",T40*M40*LOOKUP(RIGHT($D$2,3),定数!$A$6:$A$13,定数!$B$6:$B$13))</f>
        <v>12986.08492049296</v>
      </c>
      <c r="S40" s="58"/>
      <c r="T40" s="59">
        <f t="shared" si="4"/>
        <v>134.38000000000062</v>
      </c>
      <c r="U40" s="59"/>
      <c r="V40" t="str">
        <f t="shared" si="5"/>
        <v/>
      </c>
      <c r="W40">
        <f t="shared" si="2"/>
        <v>0</v>
      </c>
    </row>
    <row r="41" spans="2:23" x14ac:dyDescent="0.2">
      <c r="B41" s="37">
        <v>33</v>
      </c>
      <c r="C41" s="54">
        <f t="shared" si="0"/>
        <v>356369.68677705474</v>
      </c>
      <c r="D41" s="54"/>
      <c r="E41" s="37">
        <v>2017</v>
      </c>
      <c r="F41" s="8">
        <v>43713</v>
      </c>
      <c r="G41" s="37" t="s">
        <v>4</v>
      </c>
      <c r="H41" s="55">
        <v>1.19407</v>
      </c>
      <c r="I41" s="55"/>
      <c r="J41" s="37">
        <v>68</v>
      </c>
      <c r="K41" s="56">
        <f t="shared" si="3"/>
        <v>10691.090603311643</v>
      </c>
      <c r="L41" s="57"/>
      <c r="M41" s="6">
        <f>IF(J41="","",(K41/J41)/LOOKUP(RIGHT($D$2,3),定数!$A$6:$A$13,定数!$B$6:$B$13))</f>
        <v>1.310182671974466</v>
      </c>
      <c r="N41" s="37">
        <v>2017</v>
      </c>
      <c r="O41" s="8">
        <v>43715</v>
      </c>
      <c r="P41" s="55">
        <v>1.2026060000000001</v>
      </c>
      <c r="Q41" s="55"/>
      <c r="R41" s="58">
        <f>IF(P41="","",T41*M41*LOOKUP(RIGHT($D$2,3),定数!$A$6:$A$13,定数!$B$6:$B$13))</f>
        <v>13420.463145569007</v>
      </c>
      <c r="S41" s="58"/>
      <c r="T41" s="59">
        <f t="shared" si="4"/>
        <v>85.360000000000994</v>
      </c>
      <c r="U41" s="59"/>
      <c r="V41" t="str">
        <f t="shared" si="5"/>
        <v/>
      </c>
      <c r="W41">
        <f t="shared" si="2"/>
        <v>0</v>
      </c>
    </row>
    <row r="42" spans="2:23" x14ac:dyDescent="0.2">
      <c r="B42" s="37">
        <v>34</v>
      </c>
      <c r="C42" s="54">
        <f t="shared" si="0"/>
        <v>369790.14992262376</v>
      </c>
      <c r="D42" s="54"/>
      <c r="E42" s="37">
        <v>2018</v>
      </c>
      <c r="F42" s="8">
        <v>43497</v>
      </c>
      <c r="G42" s="37" t="s">
        <v>4</v>
      </c>
      <c r="H42" s="55">
        <v>1.2475099999999999</v>
      </c>
      <c r="I42" s="55"/>
      <c r="J42" s="37">
        <v>90.4</v>
      </c>
      <c r="K42" s="56">
        <f t="shared" si="3"/>
        <v>11093.704497678713</v>
      </c>
      <c r="L42" s="57"/>
      <c r="M42" s="6">
        <f>IF(J42="","",(K42/J42)/LOOKUP(RIGHT($D$2,3),定数!$A$6:$A$13,定数!$B$6:$B$13))</f>
        <v>1.0226497508922117</v>
      </c>
      <c r="N42" s="37">
        <v>2018</v>
      </c>
      <c r="O42" s="8">
        <v>43502</v>
      </c>
      <c r="P42" s="55">
        <v>1.23847</v>
      </c>
      <c r="Q42" s="55"/>
      <c r="R42" s="58">
        <f>IF(P42="","",T42*M42*LOOKUP(RIGHT($D$2,3),定数!$A$6:$A$13,定数!$B$6:$B$13))</f>
        <v>-11093.704497678635</v>
      </c>
      <c r="S42" s="58"/>
      <c r="T42" s="59">
        <f t="shared" si="4"/>
        <v>-90.399999999999366</v>
      </c>
      <c r="U42" s="59"/>
      <c r="V42" t="str">
        <f t="shared" si="5"/>
        <v/>
      </c>
      <c r="W42">
        <f t="shared" si="2"/>
        <v>1</v>
      </c>
    </row>
    <row r="43" spans="2:23" x14ac:dyDescent="0.2">
      <c r="B43" s="37">
        <v>35</v>
      </c>
      <c r="C43" s="54">
        <f t="shared" si="0"/>
        <v>358696.44542494515</v>
      </c>
      <c r="D43" s="54"/>
      <c r="E43" s="37">
        <v>2018</v>
      </c>
      <c r="F43" s="8">
        <v>43607</v>
      </c>
      <c r="G43" s="37" t="s">
        <v>3</v>
      </c>
      <c r="H43" s="55">
        <v>1.1748000000000001</v>
      </c>
      <c r="I43" s="55"/>
      <c r="J43" s="37">
        <v>81</v>
      </c>
      <c r="K43" s="56">
        <f t="shared" si="3"/>
        <v>10760.893362748355</v>
      </c>
      <c r="L43" s="57"/>
      <c r="M43" s="6">
        <f>IF(J43="","",(K43/J43)/LOOKUP(RIGHT($D$2,3),定数!$A$6:$A$13,定数!$B$6:$B$13))</f>
        <v>1.1070877945214357</v>
      </c>
      <c r="N43" s="37">
        <v>2018</v>
      </c>
      <c r="O43" s="8">
        <v>43610</v>
      </c>
      <c r="P43" s="55">
        <v>1.1646129999999999</v>
      </c>
      <c r="Q43" s="55"/>
      <c r="R43" s="58">
        <f>IF(P43="","",T43*M43*LOOKUP(RIGHT($D$2,3),定数!$A$6:$A$13,定数!$B$6:$B$13))</f>
        <v>13533.484035348061</v>
      </c>
      <c r="S43" s="58"/>
      <c r="T43" s="59">
        <f t="shared" si="4"/>
        <v>101.87000000000168</v>
      </c>
      <c r="U43" s="59"/>
      <c r="V43" t="str">
        <f t="shared" si="5"/>
        <v/>
      </c>
      <c r="W43">
        <f t="shared" si="2"/>
        <v>0</v>
      </c>
    </row>
    <row r="44" spans="2:23" x14ac:dyDescent="0.2">
      <c r="B44" s="37">
        <v>36</v>
      </c>
      <c r="C44" s="54">
        <f t="shared" si="0"/>
        <v>372229.92946029321</v>
      </c>
      <c r="D44" s="54"/>
      <c r="E44" s="37"/>
      <c r="F44" s="8"/>
      <c r="G44" s="37"/>
      <c r="H44" s="55"/>
      <c r="I44" s="55"/>
      <c r="J44" s="37"/>
      <c r="K44" s="56" t="str">
        <f t="shared" si="3"/>
        <v/>
      </c>
      <c r="L44" s="57"/>
      <c r="M44" s="6" t="str">
        <f>IF(J44="","",(K44/J44)/LOOKUP(RIGHT($D$2,3),定数!$A$6:$A$13,定数!$B$6:$B$13))</f>
        <v/>
      </c>
      <c r="N44" s="37"/>
      <c r="O44" s="8"/>
      <c r="P44" s="55"/>
      <c r="Q44" s="55"/>
      <c r="R44" s="58" t="str">
        <f>IF(P44="","",T44*M44*LOOKUP(RIGHT($D$2,3),定数!$A$6:$A$13,定数!$B$6:$B$13))</f>
        <v/>
      </c>
      <c r="S44" s="58"/>
      <c r="T44" s="59" t="str">
        <f t="shared" si="4"/>
        <v/>
      </c>
      <c r="U44" s="59"/>
      <c r="V44" t="str">
        <f t="shared" si="5"/>
        <v/>
      </c>
      <c r="W44" t="str">
        <f t="shared" si="2"/>
        <v/>
      </c>
    </row>
    <row r="45" spans="2:23" x14ac:dyDescent="0.2">
      <c r="B45" s="37">
        <v>37</v>
      </c>
      <c r="C45" s="54" t="str">
        <f t="shared" si="0"/>
        <v/>
      </c>
      <c r="D45" s="54"/>
      <c r="E45" s="37"/>
      <c r="F45" s="8"/>
      <c r="G45" s="37"/>
      <c r="H45" s="55"/>
      <c r="I45" s="55"/>
      <c r="J45" s="37"/>
      <c r="K45" s="56" t="str">
        <f t="shared" si="3"/>
        <v/>
      </c>
      <c r="L45" s="57"/>
      <c r="M45" s="6" t="str">
        <f>IF(J45="","",(K45/J45)/LOOKUP(RIGHT($D$2,3),定数!$A$6:$A$13,定数!$B$6:$B$13))</f>
        <v/>
      </c>
      <c r="N45" s="37"/>
      <c r="O45" s="8"/>
      <c r="P45" s="55"/>
      <c r="Q45" s="55"/>
      <c r="R45" s="58" t="str">
        <f>IF(P45="","",T45*M45*LOOKUP(RIGHT($D$2,3),定数!$A$6:$A$13,定数!$B$6:$B$13))</f>
        <v/>
      </c>
      <c r="S45" s="58"/>
      <c r="T45" s="59" t="str">
        <f t="shared" si="4"/>
        <v/>
      </c>
      <c r="U45" s="59"/>
      <c r="V45" t="str">
        <f t="shared" si="5"/>
        <v/>
      </c>
      <c r="W45" t="str">
        <f t="shared" si="2"/>
        <v/>
      </c>
    </row>
    <row r="46" spans="2:23" x14ac:dyDescent="0.2">
      <c r="B46" s="37">
        <v>38</v>
      </c>
      <c r="C46" s="54" t="str">
        <f t="shared" si="0"/>
        <v/>
      </c>
      <c r="D46" s="54"/>
      <c r="E46" s="37"/>
      <c r="F46" s="8"/>
      <c r="G46" s="37"/>
      <c r="H46" s="55"/>
      <c r="I46" s="55"/>
      <c r="J46" s="37"/>
      <c r="K46" s="56" t="str">
        <f t="shared" si="3"/>
        <v/>
      </c>
      <c r="L46" s="57"/>
      <c r="M46" s="6" t="str">
        <f>IF(J46="","",(K46/J46)/LOOKUP(RIGHT($D$2,3),定数!$A$6:$A$13,定数!$B$6:$B$13))</f>
        <v/>
      </c>
      <c r="N46" s="37"/>
      <c r="O46" s="8"/>
      <c r="P46" s="55"/>
      <c r="Q46" s="55"/>
      <c r="R46" s="58" t="str">
        <f>IF(P46="","",T46*M46*LOOKUP(RIGHT($D$2,3),定数!$A$6:$A$13,定数!$B$6:$B$13))</f>
        <v/>
      </c>
      <c r="S46" s="58"/>
      <c r="T46" s="59" t="str">
        <f t="shared" si="4"/>
        <v/>
      </c>
      <c r="U46" s="59"/>
      <c r="V46" t="str">
        <f t="shared" si="5"/>
        <v/>
      </c>
      <c r="W46" t="str">
        <f t="shared" si="2"/>
        <v/>
      </c>
    </row>
    <row r="47" spans="2:23" x14ac:dyDescent="0.2">
      <c r="B47" s="37">
        <v>39</v>
      </c>
      <c r="C47" s="54" t="str">
        <f t="shared" si="0"/>
        <v/>
      </c>
      <c r="D47" s="54"/>
      <c r="E47" s="37"/>
      <c r="F47" s="8"/>
      <c r="G47" s="37"/>
      <c r="H47" s="55"/>
      <c r="I47" s="55"/>
      <c r="J47" s="37"/>
      <c r="K47" s="56" t="str">
        <f t="shared" si="3"/>
        <v/>
      </c>
      <c r="L47" s="57"/>
      <c r="M47" s="6" t="str">
        <f>IF(J47="","",(K47/J47)/LOOKUP(RIGHT($D$2,3),定数!$A$6:$A$13,定数!$B$6:$B$13))</f>
        <v/>
      </c>
      <c r="N47" s="37"/>
      <c r="O47" s="8"/>
      <c r="P47" s="55"/>
      <c r="Q47" s="55"/>
      <c r="R47" s="58" t="str">
        <f>IF(P47="","",T47*M47*LOOKUP(RIGHT($D$2,3),定数!$A$6:$A$13,定数!$B$6:$B$13))</f>
        <v/>
      </c>
      <c r="S47" s="58"/>
      <c r="T47" s="59" t="str">
        <f t="shared" si="4"/>
        <v/>
      </c>
      <c r="U47" s="59"/>
      <c r="V47" t="str">
        <f t="shared" si="5"/>
        <v/>
      </c>
      <c r="W47" t="str">
        <f t="shared" si="2"/>
        <v/>
      </c>
    </row>
    <row r="48" spans="2:23" x14ac:dyDescent="0.2">
      <c r="B48" s="37">
        <v>40</v>
      </c>
      <c r="C48" s="54" t="str">
        <f t="shared" si="0"/>
        <v/>
      </c>
      <c r="D48" s="54"/>
      <c r="E48" s="37"/>
      <c r="F48" s="8"/>
      <c r="G48" s="37"/>
      <c r="H48" s="55"/>
      <c r="I48" s="55"/>
      <c r="J48" s="37"/>
      <c r="K48" s="56" t="str">
        <f t="shared" si="3"/>
        <v/>
      </c>
      <c r="L48" s="57"/>
      <c r="M48" s="6" t="str">
        <f>IF(J48="","",(K48/J48)/LOOKUP(RIGHT($D$2,3),定数!$A$6:$A$13,定数!$B$6:$B$13))</f>
        <v/>
      </c>
      <c r="N48" s="37"/>
      <c r="O48" s="8"/>
      <c r="P48" s="55"/>
      <c r="Q48" s="55"/>
      <c r="R48" s="58" t="str">
        <f>IF(P48="","",T48*M48*LOOKUP(RIGHT($D$2,3),定数!$A$6:$A$13,定数!$B$6:$B$13))</f>
        <v/>
      </c>
      <c r="S48" s="58"/>
      <c r="T48" s="59" t="str">
        <f t="shared" si="4"/>
        <v/>
      </c>
      <c r="U48" s="59"/>
      <c r="V48" t="str">
        <f t="shared" si="5"/>
        <v/>
      </c>
      <c r="W48" t="str">
        <f t="shared" si="2"/>
        <v/>
      </c>
    </row>
    <row r="49" spans="2:23" x14ac:dyDescent="0.2">
      <c r="B49" s="37">
        <v>41</v>
      </c>
      <c r="C49" s="54" t="str">
        <f t="shared" si="0"/>
        <v/>
      </c>
      <c r="D49" s="54"/>
      <c r="E49" s="37"/>
      <c r="F49" s="8"/>
      <c r="G49" s="37"/>
      <c r="H49" s="55"/>
      <c r="I49" s="55"/>
      <c r="J49" s="37"/>
      <c r="K49" s="56" t="str">
        <f t="shared" si="3"/>
        <v/>
      </c>
      <c r="L49" s="57"/>
      <c r="M49" s="6" t="str">
        <f>IF(J49="","",(K49/J49)/LOOKUP(RIGHT($D$2,3),定数!$A$6:$A$13,定数!$B$6:$B$13))</f>
        <v/>
      </c>
      <c r="N49" s="37"/>
      <c r="O49" s="8"/>
      <c r="P49" s="55"/>
      <c r="Q49" s="55"/>
      <c r="R49" s="58" t="str">
        <f>IF(P49="","",T49*M49*LOOKUP(RIGHT($D$2,3),定数!$A$6:$A$13,定数!$B$6:$B$13))</f>
        <v/>
      </c>
      <c r="S49" s="58"/>
      <c r="T49" s="59" t="str">
        <f t="shared" si="4"/>
        <v/>
      </c>
      <c r="U49" s="59"/>
      <c r="V49" t="str">
        <f t="shared" si="5"/>
        <v/>
      </c>
      <c r="W49" t="str">
        <f t="shared" si="2"/>
        <v/>
      </c>
    </row>
    <row r="50" spans="2:23" x14ac:dyDescent="0.2">
      <c r="B50" s="37">
        <v>42</v>
      </c>
      <c r="C50" s="54" t="str">
        <f t="shared" si="0"/>
        <v/>
      </c>
      <c r="D50" s="54"/>
      <c r="E50" s="37"/>
      <c r="F50" s="8"/>
      <c r="G50" s="37"/>
      <c r="H50" s="55"/>
      <c r="I50" s="55"/>
      <c r="J50" s="37"/>
      <c r="K50" s="56" t="str">
        <f t="shared" si="3"/>
        <v/>
      </c>
      <c r="L50" s="57"/>
      <c r="M50" s="6" t="str">
        <f>IF(J50="","",(K50/J50)/LOOKUP(RIGHT($D$2,3),定数!$A$6:$A$13,定数!$B$6:$B$13))</f>
        <v/>
      </c>
      <c r="N50" s="37"/>
      <c r="O50" s="8"/>
      <c r="P50" s="55"/>
      <c r="Q50" s="55"/>
      <c r="R50" s="58" t="str">
        <f>IF(P50="","",T50*M50*LOOKUP(RIGHT($D$2,3),定数!$A$6:$A$13,定数!$B$6:$B$13))</f>
        <v/>
      </c>
      <c r="S50" s="58"/>
      <c r="T50" s="59" t="str">
        <f t="shared" si="4"/>
        <v/>
      </c>
      <c r="U50" s="59"/>
      <c r="V50" t="str">
        <f t="shared" si="5"/>
        <v/>
      </c>
      <c r="W50" t="str">
        <f t="shared" si="2"/>
        <v/>
      </c>
    </row>
    <row r="51" spans="2:23" x14ac:dyDescent="0.2">
      <c r="B51" s="37">
        <v>43</v>
      </c>
      <c r="C51" s="54" t="str">
        <f t="shared" si="0"/>
        <v/>
      </c>
      <c r="D51" s="54"/>
      <c r="E51" s="37"/>
      <c r="F51" s="8"/>
      <c r="G51" s="37"/>
      <c r="H51" s="55"/>
      <c r="I51" s="55"/>
      <c r="J51" s="37"/>
      <c r="K51" s="56" t="str">
        <f t="shared" si="3"/>
        <v/>
      </c>
      <c r="L51" s="57"/>
      <c r="M51" s="6" t="str">
        <f>IF(J51="","",(K51/J51)/LOOKUP(RIGHT($D$2,3),定数!$A$6:$A$13,定数!$B$6:$B$13))</f>
        <v/>
      </c>
      <c r="N51" s="37"/>
      <c r="O51" s="8"/>
      <c r="P51" s="55"/>
      <c r="Q51" s="55"/>
      <c r="R51" s="58" t="str">
        <f>IF(P51="","",T51*M51*LOOKUP(RIGHT($D$2,3),定数!$A$6:$A$13,定数!$B$6:$B$13))</f>
        <v/>
      </c>
      <c r="S51" s="58"/>
      <c r="T51" s="59" t="str">
        <f t="shared" si="4"/>
        <v/>
      </c>
      <c r="U51" s="59"/>
      <c r="V51" t="str">
        <f t="shared" si="5"/>
        <v/>
      </c>
      <c r="W51" t="str">
        <f t="shared" si="2"/>
        <v/>
      </c>
    </row>
    <row r="52" spans="2:23" x14ac:dyDescent="0.2">
      <c r="B52" s="37">
        <v>44</v>
      </c>
      <c r="C52" s="54" t="str">
        <f t="shared" si="0"/>
        <v/>
      </c>
      <c r="D52" s="54"/>
      <c r="E52" s="37"/>
      <c r="F52" s="8"/>
      <c r="G52" s="37"/>
      <c r="H52" s="55"/>
      <c r="I52" s="55"/>
      <c r="J52" s="37"/>
      <c r="K52" s="56" t="str">
        <f t="shared" si="3"/>
        <v/>
      </c>
      <c r="L52" s="57"/>
      <c r="M52" s="6" t="str">
        <f>IF(J52="","",(K52/J52)/LOOKUP(RIGHT($D$2,3),定数!$A$6:$A$13,定数!$B$6:$B$13))</f>
        <v/>
      </c>
      <c r="N52" s="37"/>
      <c r="O52" s="8"/>
      <c r="P52" s="55"/>
      <c r="Q52" s="55"/>
      <c r="R52" s="58" t="str">
        <f>IF(P52="","",T52*M52*LOOKUP(RIGHT($D$2,3),定数!$A$6:$A$13,定数!$B$6:$B$13))</f>
        <v/>
      </c>
      <c r="S52" s="58"/>
      <c r="T52" s="59" t="str">
        <f t="shared" si="4"/>
        <v/>
      </c>
      <c r="U52" s="59"/>
      <c r="V52" t="str">
        <f t="shared" si="5"/>
        <v/>
      </c>
      <c r="W52" t="str">
        <f t="shared" si="2"/>
        <v/>
      </c>
    </row>
    <row r="53" spans="2:23" x14ac:dyDescent="0.2">
      <c r="B53" s="37">
        <v>45</v>
      </c>
      <c r="C53" s="54" t="str">
        <f t="shared" si="0"/>
        <v/>
      </c>
      <c r="D53" s="54"/>
      <c r="E53" s="37"/>
      <c r="F53" s="8"/>
      <c r="G53" s="37"/>
      <c r="H53" s="55"/>
      <c r="I53" s="55"/>
      <c r="J53" s="37"/>
      <c r="K53" s="56" t="str">
        <f t="shared" si="3"/>
        <v/>
      </c>
      <c r="L53" s="57"/>
      <c r="M53" s="6" t="str">
        <f>IF(J53="","",(K53/J53)/LOOKUP(RIGHT($D$2,3),定数!$A$6:$A$13,定数!$B$6:$B$13))</f>
        <v/>
      </c>
      <c r="N53" s="37"/>
      <c r="O53" s="8"/>
      <c r="P53" s="55"/>
      <c r="Q53" s="55"/>
      <c r="R53" s="58" t="str">
        <f>IF(P53="","",T53*M53*LOOKUP(RIGHT($D$2,3),定数!$A$6:$A$13,定数!$B$6:$B$13))</f>
        <v/>
      </c>
      <c r="S53" s="58"/>
      <c r="T53" s="59" t="str">
        <f t="shared" si="4"/>
        <v/>
      </c>
      <c r="U53" s="59"/>
      <c r="V53" t="str">
        <f t="shared" si="5"/>
        <v/>
      </c>
      <c r="W53" t="str">
        <f t="shared" si="2"/>
        <v/>
      </c>
    </row>
    <row r="54" spans="2:23" x14ac:dyDescent="0.2">
      <c r="B54" s="37">
        <v>46</v>
      </c>
      <c r="C54" s="54" t="str">
        <f t="shared" si="0"/>
        <v/>
      </c>
      <c r="D54" s="54"/>
      <c r="E54" s="37"/>
      <c r="F54" s="8"/>
      <c r="G54" s="37"/>
      <c r="H54" s="55"/>
      <c r="I54" s="55"/>
      <c r="J54" s="37"/>
      <c r="K54" s="56" t="str">
        <f t="shared" si="3"/>
        <v/>
      </c>
      <c r="L54" s="57"/>
      <c r="M54" s="6" t="str">
        <f>IF(J54="","",(K54/J54)/LOOKUP(RIGHT($D$2,3),定数!$A$6:$A$13,定数!$B$6:$B$13))</f>
        <v/>
      </c>
      <c r="N54" s="37"/>
      <c r="O54" s="8"/>
      <c r="P54" s="55"/>
      <c r="Q54" s="55"/>
      <c r="R54" s="58" t="str">
        <f>IF(P54="","",T54*M54*LOOKUP(RIGHT($D$2,3),定数!$A$6:$A$13,定数!$B$6:$B$13))</f>
        <v/>
      </c>
      <c r="S54" s="58"/>
      <c r="T54" s="59" t="str">
        <f t="shared" si="4"/>
        <v/>
      </c>
      <c r="U54" s="59"/>
      <c r="V54" t="str">
        <f t="shared" si="5"/>
        <v/>
      </c>
      <c r="W54" t="str">
        <f t="shared" si="2"/>
        <v/>
      </c>
    </row>
    <row r="55" spans="2:23" x14ac:dyDescent="0.2">
      <c r="B55" s="37">
        <v>47</v>
      </c>
      <c r="C55" s="54" t="str">
        <f t="shared" si="0"/>
        <v/>
      </c>
      <c r="D55" s="54"/>
      <c r="E55" s="37"/>
      <c r="F55" s="8"/>
      <c r="G55" s="37"/>
      <c r="H55" s="55"/>
      <c r="I55" s="55"/>
      <c r="J55" s="37"/>
      <c r="K55" s="56" t="str">
        <f t="shared" si="3"/>
        <v/>
      </c>
      <c r="L55" s="57"/>
      <c r="M55" s="6" t="str">
        <f>IF(J55="","",(K55/J55)/LOOKUP(RIGHT($D$2,3),定数!$A$6:$A$13,定数!$B$6:$B$13))</f>
        <v/>
      </c>
      <c r="N55" s="37"/>
      <c r="O55" s="8"/>
      <c r="P55" s="55"/>
      <c r="Q55" s="55"/>
      <c r="R55" s="58" t="str">
        <f>IF(P55="","",T55*M55*LOOKUP(RIGHT($D$2,3),定数!$A$6:$A$13,定数!$B$6:$B$13))</f>
        <v/>
      </c>
      <c r="S55" s="58"/>
      <c r="T55" s="59" t="str">
        <f t="shared" si="4"/>
        <v/>
      </c>
      <c r="U55" s="59"/>
      <c r="V55" t="str">
        <f t="shared" si="5"/>
        <v/>
      </c>
      <c r="W55" t="str">
        <f t="shared" si="2"/>
        <v/>
      </c>
    </row>
    <row r="56" spans="2:23" x14ac:dyDescent="0.2">
      <c r="B56" s="37">
        <v>48</v>
      </c>
      <c r="C56" s="54" t="str">
        <f t="shared" si="0"/>
        <v/>
      </c>
      <c r="D56" s="54"/>
      <c r="E56" s="37"/>
      <c r="F56" s="8"/>
      <c r="G56" s="37"/>
      <c r="H56" s="55"/>
      <c r="I56" s="55"/>
      <c r="J56" s="37"/>
      <c r="K56" s="56" t="str">
        <f t="shared" si="3"/>
        <v/>
      </c>
      <c r="L56" s="57"/>
      <c r="M56" s="6" t="str">
        <f>IF(J56="","",(K56/J56)/LOOKUP(RIGHT($D$2,3),定数!$A$6:$A$13,定数!$B$6:$B$13))</f>
        <v/>
      </c>
      <c r="N56" s="37"/>
      <c r="O56" s="8"/>
      <c r="P56" s="55"/>
      <c r="Q56" s="55"/>
      <c r="R56" s="58" t="str">
        <f>IF(P56="","",T56*M56*LOOKUP(RIGHT($D$2,3),定数!$A$6:$A$13,定数!$B$6:$B$13))</f>
        <v/>
      </c>
      <c r="S56" s="58"/>
      <c r="T56" s="59" t="str">
        <f t="shared" si="4"/>
        <v/>
      </c>
      <c r="U56" s="59"/>
      <c r="V56" t="str">
        <f t="shared" si="5"/>
        <v/>
      </c>
      <c r="W56" t="str">
        <f t="shared" si="2"/>
        <v/>
      </c>
    </row>
    <row r="57" spans="2:23" x14ac:dyDescent="0.2">
      <c r="B57" s="37">
        <v>49</v>
      </c>
      <c r="C57" s="54" t="str">
        <f t="shared" si="0"/>
        <v/>
      </c>
      <c r="D57" s="54"/>
      <c r="E57" s="37"/>
      <c r="F57" s="8"/>
      <c r="G57" s="37"/>
      <c r="H57" s="55"/>
      <c r="I57" s="55"/>
      <c r="J57" s="37"/>
      <c r="K57" s="56" t="str">
        <f t="shared" si="3"/>
        <v/>
      </c>
      <c r="L57" s="57"/>
      <c r="M57" s="6" t="str">
        <f>IF(J57="","",(K57/J57)/LOOKUP(RIGHT($D$2,3),定数!$A$6:$A$13,定数!$B$6:$B$13))</f>
        <v/>
      </c>
      <c r="N57" s="37"/>
      <c r="O57" s="8"/>
      <c r="P57" s="55"/>
      <c r="Q57" s="55"/>
      <c r="R57" s="58" t="str">
        <f>IF(P57="","",T57*M57*LOOKUP(RIGHT($D$2,3),定数!$A$6:$A$13,定数!$B$6:$B$13))</f>
        <v/>
      </c>
      <c r="S57" s="58"/>
      <c r="T57" s="59" t="str">
        <f t="shared" si="4"/>
        <v/>
      </c>
      <c r="U57" s="59"/>
      <c r="V57" t="str">
        <f t="shared" si="5"/>
        <v/>
      </c>
      <c r="W57" t="str">
        <f t="shared" si="2"/>
        <v/>
      </c>
    </row>
    <row r="58" spans="2:23" x14ac:dyDescent="0.2">
      <c r="B58" s="37">
        <v>50</v>
      </c>
      <c r="C58" s="54" t="str">
        <f t="shared" si="0"/>
        <v/>
      </c>
      <c r="D58" s="54"/>
      <c r="E58" s="37"/>
      <c r="F58" s="8"/>
      <c r="G58" s="37"/>
      <c r="H58" s="55"/>
      <c r="I58" s="55"/>
      <c r="J58" s="37"/>
      <c r="K58" s="56" t="str">
        <f t="shared" si="3"/>
        <v/>
      </c>
      <c r="L58" s="57"/>
      <c r="M58" s="6" t="str">
        <f>IF(J58="","",(K58/J58)/LOOKUP(RIGHT($D$2,3),定数!$A$6:$A$13,定数!$B$6:$B$13))</f>
        <v/>
      </c>
      <c r="N58" s="37"/>
      <c r="O58" s="8"/>
      <c r="P58" s="55"/>
      <c r="Q58" s="55"/>
      <c r="R58" s="58" t="str">
        <f>IF(P58="","",T58*M58*LOOKUP(RIGHT($D$2,3),定数!$A$6:$A$13,定数!$B$6:$B$13))</f>
        <v/>
      </c>
      <c r="S58" s="58"/>
      <c r="T58" s="59" t="str">
        <f t="shared" si="4"/>
        <v/>
      </c>
      <c r="U58" s="59"/>
      <c r="V58" t="str">
        <f t="shared" si="5"/>
        <v/>
      </c>
      <c r="W58" t="str">
        <f t="shared" si="2"/>
        <v/>
      </c>
    </row>
    <row r="59" spans="2:23" x14ac:dyDescent="0.2">
      <c r="B59" s="37">
        <v>51</v>
      </c>
      <c r="C59" s="54" t="str">
        <f t="shared" si="0"/>
        <v/>
      </c>
      <c r="D59" s="54"/>
      <c r="E59" s="37"/>
      <c r="F59" s="8"/>
      <c r="G59" s="37"/>
      <c r="H59" s="55"/>
      <c r="I59" s="55"/>
      <c r="J59" s="37"/>
      <c r="K59" s="56" t="str">
        <f t="shared" si="3"/>
        <v/>
      </c>
      <c r="L59" s="57"/>
      <c r="M59" s="6" t="str">
        <f>IF(J59="","",(K59/J59)/LOOKUP(RIGHT($D$2,3),定数!$A$6:$A$13,定数!$B$6:$B$13))</f>
        <v/>
      </c>
      <c r="N59" s="37"/>
      <c r="O59" s="8"/>
      <c r="P59" s="55"/>
      <c r="Q59" s="55"/>
      <c r="R59" s="58" t="str">
        <f>IF(P59="","",T59*M59*LOOKUP(RIGHT($D$2,3),定数!$A$6:$A$13,定数!$B$6:$B$13))</f>
        <v/>
      </c>
      <c r="S59" s="58"/>
      <c r="T59" s="59" t="str">
        <f t="shared" si="4"/>
        <v/>
      </c>
      <c r="U59" s="59"/>
      <c r="V59" t="str">
        <f t="shared" si="5"/>
        <v/>
      </c>
      <c r="W59" t="str">
        <f t="shared" si="2"/>
        <v/>
      </c>
    </row>
    <row r="60" spans="2:23" x14ac:dyDescent="0.2">
      <c r="B60" s="37">
        <v>52</v>
      </c>
      <c r="C60" s="54" t="str">
        <f t="shared" si="0"/>
        <v/>
      </c>
      <c r="D60" s="54"/>
      <c r="E60" s="37"/>
      <c r="F60" s="8"/>
      <c r="G60" s="37"/>
      <c r="H60" s="55"/>
      <c r="I60" s="55"/>
      <c r="J60" s="37"/>
      <c r="K60" s="56" t="str">
        <f t="shared" si="3"/>
        <v/>
      </c>
      <c r="L60" s="57"/>
      <c r="M60" s="6" t="str">
        <f>IF(J60="","",(K60/J60)/LOOKUP(RIGHT($D$2,3),定数!$A$6:$A$13,定数!$B$6:$B$13))</f>
        <v/>
      </c>
      <c r="N60" s="37"/>
      <c r="O60" s="8"/>
      <c r="P60" s="55"/>
      <c r="Q60" s="55"/>
      <c r="R60" s="58" t="str">
        <f>IF(P60="","",T60*M60*LOOKUP(RIGHT($D$2,3),定数!$A$6:$A$13,定数!$B$6:$B$13))</f>
        <v/>
      </c>
      <c r="S60" s="58"/>
      <c r="T60" s="59" t="str">
        <f t="shared" si="4"/>
        <v/>
      </c>
      <c r="U60" s="59"/>
      <c r="V60" t="str">
        <f t="shared" si="5"/>
        <v/>
      </c>
      <c r="W60" t="str">
        <f t="shared" si="2"/>
        <v/>
      </c>
    </row>
    <row r="61" spans="2:23" x14ac:dyDescent="0.2">
      <c r="B61" s="37">
        <v>53</v>
      </c>
      <c r="C61" s="54" t="str">
        <f t="shared" si="0"/>
        <v/>
      </c>
      <c r="D61" s="54"/>
      <c r="E61" s="37"/>
      <c r="F61" s="8"/>
      <c r="G61" s="37"/>
      <c r="H61" s="55"/>
      <c r="I61" s="55"/>
      <c r="J61" s="37"/>
      <c r="K61" s="56" t="str">
        <f t="shared" si="3"/>
        <v/>
      </c>
      <c r="L61" s="57"/>
      <c r="M61" s="6" t="str">
        <f>IF(J61="","",(K61/J61)/LOOKUP(RIGHT($D$2,3),定数!$A$6:$A$13,定数!$B$6:$B$13))</f>
        <v/>
      </c>
      <c r="N61" s="37"/>
      <c r="O61" s="8"/>
      <c r="P61" s="55"/>
      <c r="Q61" s="55"/>
      <c r="R61" s="58" t="str">
        <f>IF(P61="","",T61*M61*LOOKUP(RIGHT($D$2,3),定数!$A$6:$A$13,定数!$B$6:$B$13))</f>
        <v/>
      </c>
      <c r="S61" s="58"/>
      <c r="T61" s="59" t="str">
        <f t="shared" si="4"/>
        <v/>
      </c>
      <c r="U61" s="59"/>
      <c r="V61" t="str">
        <f t="shared" si="5"/>
        <v/>
      </c>
      <c r="W61" t="str">
        <f t="shared" si="2"/>
        <v/>
      </c>
    </row>
    <row r="62" spans="2:23" x14ac:dyDescent="0.2">
      <c r="B62" s="37">
        <v>54</v>
      </c>
      <c r="C62" s="54" t="str">
        <f t="shared" si="0"/>
        <v/>
      </c>
      <c r="D62" s="54"/>
      <c r="E62" s="37"/>
      <c r="F62" s="8"/>
      <c r="G62" s="37"/>
      <c r="H62" s="55"/>
      <c r="I62" s="55"/>
      <c r="J62" s="37"/>
      <c r="K62" s="56" t="str">
        <f t="shared" si="3"/>
        <v/>
      </c>
      <c r="L62" s="57"/>
      <c r="M62" s="6" t="str">
        <f>IF(J62="","",(K62/J62)/LOOKUP(RIGHT($D$2,3),定数!$A$6:$A$13,定数!$B$6:$B$13))</f>
        <v/>
      </c>
      <c r="N62" s="37"/>
      <c r="O62" s="8"/>
      <c r="P62" s="55"/>
      <c r="Q62" s="55"/>
      <c r="R62" s="58" t="str">
        <f>IF(P62="","",T62*M62*LOOKUP(RIGHT($D$2,3),定数!$A$6:$A$13,定数!$B$6:$B$13))</f>
        <v/>
      </c>
      <c r="S62" s="58"/>
      <c r="T62" s="59" t="str">
        <f t="shared" si="4"/>
        <v/>
      </c>
      <c r="U62" s="59"/>
      <c r="V62" t="str">
        <f t="shared" si="5"/>
        <v/>
      </c>
      <c r="W62" t="str">
        <f t="shared" si="2"/>
        <v/>
      </c>
    </row>
    <row r="63" spans="2:23" x14ac:dyDescent="0.2">
      <c r="B63" s="37">
        <v>55</v>
      </c>
      <c r="C63" s="54" t="str">
        <f t="shared" si="0"/>
        <v/>
      </c>
      <c r="D63" s="54"/>
      <c r="E63" s="37"/>
      <c r="F63" s="8"/>
      <c r="G63" s="37"/>
      <c r="H63" s="55"/>
      <c r="I63" s="55"/>
      <c r="J63" s="37"/>
      <c r="K63" s="56" t="str">
        <f t="shared" si="3"/>
        <v/>
      </c>
      <c r="L63" s="57"/>
      <c r="M63" s="6" t="str">
        <f>IF(J63="","",(K63/J63)/LOOKUP(RIGHT($D$2,3),定数!$A$6:$A$13,定数!$B$6:$B$13))</f>
        <v/>
      </c>
      <c r="N63" s="37"/>
      <c r="O63" s="8"/>
      <c r="P63" s="55"/>
      <c r="Q63" s="55"/>
      <c r="R63" s="58" t="str">
        <f>IF(P63="","",T63*M63*LOOKUP(RIGHT($D$2,3),定数!$A$6:$A$13,定数!$B$6:$B$13))</f>
        <v/>
      </c>
      <c r="S63" s="58"/>
      <c r="T63" s="59" t="str">
        <f t="shared" si="4"/>
        <v/>
      </c>
      <c r="U63" s="59"/>
      <c r="V63" t="str">
        <f t="shared" si="5"/>
        <v/>
      </c>
      <c r="W63" t="str">
        <f t="shared" si="2"/>
        <v/>
      </c>
    </row>
    <row r="64" spans="2:23" x14ac:dyDescent="0.2">
      <c r="B64" s="37">
        <v>56</v>
      </c>
      <c r="C64" s="54" t="str">
        <f t="shared" si="0"/>
        <v/>
      </c>
      <c r="D64" s="54"/>
      <c r="E64" s="37"/>
      <c r="F64" s="8"/>
      <c r="G64" s="37"/>
      <c r="H64" s="55"/>
      <c r="I64" s="55"/>
      <c r="J64" s="37"/>
      <c r="K64" s="56" t="str">
        <f t="shared" si="3"/>
        <v/>
      </c>
      <c r="L64" s="57"/>
      <c r="M64" s="6" t="str">
        <f>IF(J64="","",(K64/J64)/LOOKUP(RIGHT($D$2,3),定数!$A$6:$A$13,定数!$B$6:$B$13))</f>
        <v/>
      </c>
      <c r="N64" s="37"/>
      <c r="O64" s="8"/>
      <c r="P64" s="55"/>
      <c r="Q64" s="55"/>
      <c r="R64" s="58" t="str">
        <f>IF(P64="","",T64*M64*LOOKUP(RIGHT($D$2,3),定数!$A$6:$A$13,定数!$B$6:$B$13))</f>
        <v/>
      </c>
      <c r="S64" s="58"/>
      <c r="T64" s="59" t="str">
        <f t="shared" si="4"/>
        <v/>
      </c>
      <c r="U64" s="59"/>
      <c r="V64" t="str">
        <f t="shared" si="5"/>
        <v/>
      </c>
      <c r="W64" t="str">
        <f t="shared" si="2"/>
        <v/>
      </c>
    </row>
    <row r="65" spans="2:23" x14ac:dyDescent="0.2">
      <c r="B65" s="37">
        <v>57</v>
      </c>
      <c r="C65" s="54" t="str">
        <f t="shared" si="0"/>
        <v/>
      </c>
      <c r="D65" s="54"/>
      <c r="E65" s="37"/>
      <c r="F65" s="8"/>
      <c r="G65" s="37"/>
      <c r="H65" s="55"/>
      <c r="I65" s="55"/>
      <c r="J65" s="37"/>
      <c r="K65" s="56" t="str">
        <f t="shared" si="3"/>
        <v/>
      </c>
      <c r="L65" s="57"/>
      <c r="M65" s="6" t="str">
        <f>IF(J65="","",(K65/J65)/LOOKUP(RIGHT($D$2,3),定数!$A$6:$A$13,定数!$B$6:$B$13))</f>
        <v/>
      </c>
      <c r="N65" s="37"/>
      <c r="O65" s="8"/>
      <c r="P65" s="55"/>
      <c r="Q65" s="55"/>
      <c r="R65" s="58" t="str">
        <f>IF(P65="","",T65*M65*LOOKUP(RIGHT($D$2,3),定数!$A$6:$A$13,定数!$B$6:$B$13))</f>
        <v/>
      </c>
      <c r="S65" s="58"/>
      <c r="T65" s="59" t="str">
        <f t="shared" si="4"/>
        <v/>
      </c>
      <c r="U65" s="59"/>
      <c r="V65" t="str">
        <f t="shared" si="5"/>
        <v/>
      </c>
      <c r="W65" t="str">
        <f t="shared" si="2"/>
        <v/>
      </c>
    </row>
    <row r="66" spans="2:23" x14ac:dyDescent="0.2">
      <c r="B66" s="37">
        <v>58</v>
      </c>
      <c r="C66" s="54" t="str">
        <f t="shared" si="0"/>
        <v/>
      </c>
      <c r="D66" s="54"/>
      <c r="E66" s="37"/>
      <c r="F66" s="8"/>
      <c r="G66" s="37"/>
      <c r="H66" s="55"/>
      <c r="I66" s="55"/>
      <c r="J66" s="37"/>
      <c r="K66" s="56" t="str">
        <f t="shared" si="3"/>
        <v/>
      </c>
      <c r="L66" s="57"/>
      <c r="M66" s="6" t="str">
        <f>IF(J66="","",(K66/J66)/LOOKUP(RIGHT($D$2,3),定数!$A$6:$A$13,定数!$B$6:$B$13))</f>
        <v/>
      </c>
      <c r="N66" s="37"/>
      <c r="O66" s="8"/>
      <c r="P66" s="55"/>
      <c r="Q66" s="55"/>
      <c r="R66" s="58" t="str">
        <f>IF(P66="","",T66*M66*LOOKUP(RIGHT($D$2,3),定数!$A$6:$A$13,定数!$B$6:$B$13))</f>
        <v/>
      </c>
      <c r="S66" s="58"/>
      <c r="T66" s="59" t="str">
        <f t="shared" si="4"/>
        <v/>
      </c>
      <c r="U66" s="59"/>
      <c r="V66" t="str">
        <f t="shared" si="5"/>
        <v/>
      </c>
      <c r="W66" t="str">
        <f t="shared" si="2"/>
        <v/>
      </c>
    </row>
    <row r="67" spans="2:23" x14ac:dyDescent="0.2">
      <c r="B67" s="37">
        <v>59</v>
      </c>
      <c r="C67" s="54" t="str">
        <f t="shared" si="0"/>
        <v/>
      </c>
      <c r="D67" s="54"/>
      <c r="E67" s="37"/>
      <c r="F67" s="8"/>
      <c r="G67" s="37"/>
      <c r="H67" s="55"/>
      <c r="I67" s="55"/>
      <c r="J67" s="37"/>
      <c r="K67" s="56" t="str">
        <f t="shared" si="3"/>
        <v/>
      </c>
      <c r="L67" s="57"/>
      <c r="M67" s="6" t="str">
        <f>IF(J67="","",(K67/J67)/LOOKUP(RIGHT($D$2,3),定数!$A$6:$A$13,定数!$B$6:$B$13))</f>
        <v/>
      </c>
      <c r="N67" s="37"/>
      <c r="O67" s="8"/>
      <c r="P67" s="55"/>
      <c r="Q67" s="55"/>
      <c r="R67" s="58" t="str">
        <f>IF(P67="","",T67*M67*LOOKUP(RIGHT($D$2,3),定数!$A$6:$A$13,定数!$B$6:$B$13))</f>
        <v/>
      </c>
      <c r="S67" s="58"/>
      <c r="T67" s="59" t="str">
        <f t="shared" si="4"/>
        <v/>
      </c>
      <c r="U67" s="59"/>
      <c r="V67" t="str">
        <f t="shared" si="5"/>
        <v/>
      </c>
      <c r="W67" t="str">
        <f t="shared" si="2"/>
        <v/>
      </c>
    </row>
    <row r="68" spans="2:23" x14ac:dyDescent="0.2">
      <c r="B68" s="37">
        <v>60</v>
      </c>
      <c r="C68" s="54" t="str">
        <f t="shared" si="0"/>
        <v/>
      </c>
      <c r="D68" s="54"/>
      <c r="E68" s="37"/>
      <c r="F68" s="8"/>
      <c r="G68" s="37"/>
      <c r="H68" s="55"/>
      <c r="I68" s="55"/>
      <c r="J68" s="37"/>
      <c r="K68" s="56" t="str">
        <f t="shared" si="3"/>
        <v/>
      </c>
      <c r="L68" s="57"/>
      <c r="M68" s="6" t="str">
        <f>IF(J68="","",(K68/J68)/LOOKUP(RIGHT($D$2,3),定数!$A$6:$A$13,定数!$B$6:$B$13))</f>
        <v/>
      </c>
      <c r="N68" s="37"/>
      <c r="O68" s="8"/>
      <c r="P68" s="55"/>
      <c r="Q68" s="55"/>
      <c r="R68" s="58" t="str">
        <f>IF(P68="","",T68*M68*LOOKUP(RIGHT($D$2,3),定数!$A$6:$A$13,定数!$B$6:$B$13))</f>
        <v/>
      </c>
      <c r="S68" s="58"/>
      <c r="T68" s="59" t="str">
        <f t="shared" si="4"/>
        <v/>
      </c>
      <c r="U68" s="59"/>
      <c r="V68" t="str">
        <f t="shared" si="5"/>
        <v/>
      </c>
      <c r="W68" t="str">
        <f t="shared" si="2"/>
        <v/>
      </c>
    </row>
    <row r="69" spans="2:23" x14ac:dyDescent="0.2">
      <c r="B69" s="37">
        <v>61</v>
      </c>
      <c r="C69" s="54" t="str">
        <f t="shared" si="0"/>
        <v/>
      </c>
      <c r="D69" s="54"/>
      <c r="E69" s="37"/>
      <c r="F69" s="8"/>
      <c r="G69" s="37"/>
      <c r="H69" s="55"/>
      <c r="I69" s="55"/>
      <c r="J69" s="37"/>
      <c r="K69" s="56" t="str">
        <f t="shared" si="3"/>
        <v/>
      </c>
      <c r="L69" s="57"/>
      <c r="M69" s="6" t="str">
        <f>IF(J69="","",(K69/J69)/LOOKUP(RIGHT($D$2,3),定数!$A$6:$A$13,定数!$B$6:$B$13))</f>
        <v/>
      </c>
      <c r="N69" s="37"/>
      <c r="O69" s="8"/>
      <c r="P69" s="55"/>
      <c r="Q69" s="55"/>
      <c r="R69" s="58" t="str">
        <f>IF(P69="","",T69*M69*LOOKUP(RIGHT($D$2,3),定数!$A$6:$A$13,定数!$B$6:$B$13))</f>
        <v/>
      </c>
      <c r="S69" s="58"/>
      <c r="T69" s="59" t="str">
        <f t="shared" si="4"/>
        <v/>
      </c>
      <c r="U69" s="59"/>
      <c r="V69" t="str">
        <f t="shared" si="5"/>
        <v/>
      </c>
      <c r="W69" t="str">
        <f t="shared" si="2"/>
        <v/>
      </c>
    </row>
    <row r="70" spans="2:23" x14ac:dyDescent="0.2">
      <c r="B70" s="37">
        <v>62</v>
      </c>
      <c r="C70" s="54" t="str">
        <f t="shared" si="0"/>
        <v/>
      </c>
      <c r="D70" s="54"/>
      <c r="E70" s="37"/>
      <c r="F70" s="8"/>
      <c r="G70" s="37"/>
      <c r="H70" s="55"/>
      <c r="I70" s="55"/>
      <c r="J70" s="37"/>
      <c r="K70" s="56" t="str">
        <f t="shared" si="3"/>
        <v/>
      </c>
      <c r="L70" s="57"/>
      <c r="M70" s="6" t="str">
        <f>IF(J70="","",(K70/J70)/LOOKUP(RIGHT($D$2,3),定数!$A$6:$A$13,定数!$B$6:$B$13))</f>
        <v/>
      </c>
      <c r="N70" s="37"/>
      <c r="O70" s="8"/>
      <c r="P70" s="55"/>
      <c r="Q70" s="55"/>
      <c r="R70" s="58" t="str">
        <f>IF(P70="","",T70*M70*LOOKUP(RIGHT($D$2,3),定数!$A$6:$A$13,定数!$B$6:$B$13))</f>
        <v/>
      </c>
      <c r="S70" s="58"/>
      <c r="T70" s="59" t="str">
        <f t="shared" si="4"/>
        <v/>
      </c>
      <c r="U70" s="59"/>
      <c r="V70" t="str">
        <f t="shared" si="5"/>
        <v/>
      </c>
      <c r="W70" t="str">
        <f t="shared" si="2"/>
        <v/>
      </c>
    </row>
    <row r="71" spans="2:23" x14ac:dyDescent="0.2">
      <c r="B71" s="37">
        <v>63</v>
      </c>
      <c r="C71" s="54" t="str">
        <f t="shared" si="0"/>
        <v/>
      </c>
      <c r="D71" s="54"/>
      <c r="E71" s="37"/>
      <c r="F71" s="8"/>
      <c r="G71" s="37"/>
      <c r="H71" s="55"/>
      <c r="I71" s="55"/>
      <c r="J71" s="37"/>
      <c r="K71" s="56" t="str">
        <f t="shared" si="3"/>
        <v/>
      </c>
      <c r="L71" s="57"/>
      <c r="M71" s="6" t="str">
        <f>IF(J71="","",(K71/J71)/LOOKUP(RIGHT($D$2,3),定数!$A$6:$A$13,定数!$B$6:$B$13))</f>
        <v/>
      </c>
      <c r="N71" s="37"/>
      <c r="O71" s="8"/>
      <c r="P71" s="55"/>
      <c r="Q71" s="55"/>
      <c r="R71" s="58" t="str">
        <f>IF(P71="","",T71*M71*LOOKUP(RIGHT($D$2,3),定数!$A$6:$A$13,定数!$B$6:$B$13))</f>
        <v/>
      </c>
      <c r="S71" s="58"/>
      <c r="T71" s="59" t="str">
        <f t="shared" si="4"/>
        <v/>
      </c>
      <c r="U71" s="59"/>
      <c r="V71" t="str">
        <f t="shared" si="5"/>
        <v/>
      </c>
      <c r="W71" t="str">
        <f t="shared" si="2"/>
        <v/>
      </c>
    </row>
    <row r="72" spans="2:23" x14ac:dyDescent="0.2">
      <c r="B72" s="37">
        <v>64</v>
      </c>
      <c r="C72" s="54" t="str">
        <f t="shared" si="0"/>
        <v/>
      </c>
      <c r="D72" s="54"/>
      <c r="E72" s="37"/>
      <c r="F72" s="8"/>
      <c r="G72" s="37"/>
      <c r="H72" s="55"/>
      <c r="I72" s="55"/>
      <c r="J72" s="37"/>
      <c r="K72" s="56" t="str">
        <f t="shared" si="3"/>
        <v/>
      </c>
      <c r="L72" s="57"/>
      <c r="M72" s="6" t="str">
        <f>IF(J72="","",(K72/J72)/LOOKUP(RIGHT($D$2,3),定数!$A$6:$A$13,定数!$B$6:$B$13))</f>
        <v/>
      </c>
      <c r="N72" s="37"/>
      <c r="O72" s="8"/>
      <c r="P72" s="55"/>
      <c r="Q72" s="55"/>
      <c r="R72" s="58" t="str">
        <f>IF(P72="","",T72*M72*LOOKUP(RIGHT($D$2,3),定数!$A$6:$A$13,定数!$B$6:$B$13))</f>
        <v/>
      </c>
      <c r="S72" s="58"/>
      <c r="T72" s="59" t="str">
        <f t="shared" si="4"/>
        <v/>
      </c>
      <c r="U72" s="59"/>
      <c r="V72" t="str">
        <f t="shared" si="5"/>
        <v/>
      </c>
      <c r="W72" t="str">
        <f t="shared" si="2"/>
        <v/>
      </c>
    </row>
    <row r="73" spans="2:23" x14ac:dyDescent="0.2">
      <c r="B73" s="37">
        <v>65</v>
      </c>
      <c r="C73" s="54" t="str">
        <f t="shared" si="0"/>
        <v/>
      </c>
      <c r="D73" s="54"/>
      <c r="E73" s="37"/>
      <c r="F73" s="8"/>
      <c r="G73" s="37"/>
      <c r="H73" s="55"/>
      <c r="I73" s="55"/>
      <c r="J73" s="37"/>
      <c r="K73" s="56" t="str">
        <f t="shared" si="3"/>
        <v/>
      </c>
      <c r="L73" s="57"/>
      <c r="M73" s="6" t="str">
        <f>IF(J73="","",(K73/J73)/LOOKUP(RIGHT($D$2,3),定数!$A$6:$A$13,定数!$B$6:$B$13))</f>
        <v/>
      </c>
      <c r="N73" s="37"/>
      <c r="O73" s="8"/>
      <c r="P73" s="55"/>
      <c r="Q73" s="55"/>
      <c r="R73" s="58" t="str">
        <f>IF(P73="","",T73*M73*LOOKUP(RIGHT($D$2,3),定数!$A$6:$A$13,定数!$B$6:$B$13))</f>
        <v/>
      </c>
      <c r="S73" s="58"/>
      <c r="T73" s="59" t="str">
        <f t="shared" si="4"/>
        <v/>
      </c>
      <c r="U73" s="59"/>
      <c r="V73" t="str">
        <f t="shared" si="5"/>
        <v/>
      </c>
      <c r="W73" t="str">
        <f t="shared" si="2"/>
        <v/>
      </c>
    </row>
    <row r="74" spans="2:23" x14ac:dyDescent="0.2">
      <c r="B74" s="37">
        <v>66</v>
      </c>
      <c r="C74" s="54" t="str">
        <f t="shared" ref="C74:C108" si="6">IF(R73="","",C73+R73)</f>
        <v/>
      </c>
      <c r="D74" s="54"/>
      <c r="E74" s="37"/>
      <c r="F74" s="8"/>
      <c r="G74" s="37"/>
      <c r="H74" s="55"/>
      <c r="I74" s="55"/>
      <c r="J74" s="37"/>
      <c r="K74" s="56" t="str">
        <f t="shared" si="3"/>
        <v/>
      </c>
      <c r="L74" s="57"/>
      <c r="M74" s="6" t="str">
        <f>IF(J74="","",(K74/J74)/LOOKUP(RIGHT($D$2,3),定数!$A$6:$A$13,定数!$B$6:$B$13))</f>
        <v/>
      </c>
      <c r="N74" s="37"/>
      <c r="O74" s="8"/>
      <c r="P74" s="55"/>
      <c r="Q74" s="55"/>
      <c r="R74" s="58" t="str">
        <f>IF(P74="","",T74*M74*LOOKUP(RIGHT($D$2,3),定数!$A$6:$A$13,定数!$B$6:$B$13))</f>
        <v/>
      </c>
      <c r="S74" s="58"/>
      <c r="T74" s="59" t="str">
        <f t="shared" si="4"/>
        <v/>
      </c>
      <c r="U74" s="59"/>
      <c r="V74" t="str">
        <f t="shared" si="5"/>
        <v/>
      </c>
      <c r="W74" t="str">
        <f t="shared" si="5"/>
        <v/>
      </c>
    </row>
    <row r="75" spans="2:23" x14ac:dyDescent="0.2">
      <c r="B75" s="37">
        <v>67</v>
      </c>
      <c r="C75" s="54" t="str">
        <f t="shared" si="6"/>
        <v/>
      </c>
      <c r="D75" s="54"/>
      <c r="E75" s="37"/>
      <c r="F75" s="8"/>
      <c r="G75" s="37"/>
      <c r="H75" s="55"/>
      <c r="I75" s="55"/>
      <c r="J75" s="37"/>
      <c r="K75" s="56" t="str">
        <f t="shared" ref="K75:K108" si="7">IF(J75="","",C75*0.03)</f>
        <v/>
      </c>
      <c r="L75" s="57"/>
      <c r="M75" s="6" t="str">
        <f>IF(J75="","",(K75/J75)/LOOKUP(RIGHT($D$2,3),定数!$A$6:$A$13,定数!$B$6:$B$13))</f>
        <v/>
      </c>
      <c r="N75" s="37"/>
      <c r="O75" s="8"/>
      <c r="P75" s="55"/>
      <c r="Q75" s="55"/>
      <c r="R75" s="58" t="str">
        <f>IF(P75="","",T75*M75*LOOKUP(RIGHT($D$2,3),定数!$A$6:$A$13,定数!$B$6:$B$13))</f>
        <v/>
      </c>
      <c r="S75" s="58"/>
      <c r="T75" s="59" t="str">
        <f t="shared" si="4"/>
        <v/>
      </c>
      <c r="U75" s="59"/>
      <c r="V75" t="str">
        <f t="shared" ref="V75:W90" si="8">IF(S75&lt;&gt;"",IF(S75&lt;0,1+V74,0),"")</f>
        <v/>
      </c>
      <c r="W75" t="str">
        <f t="shared" si="8"/>
        <v/>
      </c>
    </row>
    <row r="76" spans="2:23" x14ac:dyDescent="0.2">
      <c r="B76" s="37">
        <v>68</v>
      </c>
      <c r="C76" s="54" t="str">
        <f t="shared" si="6"/>
        <v/>
      </c>
      <c r="D76" s="54"/>
      <c r="E76" s="37"/>
      <c r="F76" s="8"/>
      <c r="G76" s="37"/>
      <c r="H76" s="55"/>
      <c r="I76" s="55"/>
      <c r="J76" s="37"/>
      <c r="K76" s="56" t="str">
        <f t="shared" si="7"/>
        <v/>
      </c>
      <c r="L76" s="57"/>
      <c r="M76" s="6" t="str">
        <f>IF(J76="","",(K76/J76)/LOOKUP(RIGHT($D$2,3),定数!$A$6:$A$13,定数!$B$6:$B$13))</f>
        <v/>
      </c>
      <c r="N76" s="37"/>
      <c r="O76" s="8"/>
      <c r="P76" s="55"/>
      <c r="Q76" s="55"/>
      <c r="R76" s="58" t="str">
        <f>IF(P76="","",T76*M76*LOOKUP(RIGHT($D$2,3),定数!$A$6:$A$13,定数!$B$6:$B$13))</f>
        <v/>
      </c>
      <c r="S76" s="58"/>
      <c r="T76" s="59" t="str">
        <f t="shared" ref="T76:T108" si="9">IF(P76="","",IF(G76="買",(P76-H76),(H76-P76))*IF(RIGHT($D$2,3)="JPY",100,10000))</f>
        <v/>
      </c>
      <c r="U76" s="59"/>
      <c r="V76" t="str">
        <f t="shared" si="8"/>
        <v/>
      </c>
      <c r="W76" t="str">
        <f t="shared" si="8"/>
        <v/>
      </c>
    </row>
    <row r="77" spans="2:23" x14ac:dyDescent="0.2">
      <c r="B77" s="37">
        <v>69</v>
      </c>
      <c r="C77" s="54" t="str">
        <f t="shared" si="6"/>
        <v/>
      </c>
      <c r="D77" s="54"/>
      <c r="E77" s="37"/>
      <c r="F77" s="8"/>
      <c r="G77" s="37"/>
      <c r="H77" s="55"/>
      <c r="I77" s="55"/>
      <c r="J77" s="37"/>
      <c r="K77" s="56" t="str">
        <f t="shared" si="7"/>
        <v/>
      </c>
      <c r="L77" s="57"/>
      <c r="M77" s="6" t="str">
        <f>IF(J77="","",(K77/J77)/LOOKUP(RIGHT($D$2,3),定数!$A$6:$A$13,定数!$B$6:$B$13))</f>
        <v/>
      </c>
      <c r="N77" s="37"/>
      <c r="O77" s="8"/>
      <c r="P77" s="55"/>
      <c r="Q77" s="55"/>
      <c r="R77" s="58" t="str">
        <f>IF(P77="","",T77*M77*LOOKUP(RIGHT($D$2,3),定数!$A$6:$A$13,定数!$B$6:$B$13))</f>
        <v/>
      </c>
      <c r="S77" s="58"/>
      <c r="T77" s="59" t="str">
        <f t="shared" si="9"/>
        <v/>
      </c>
      <c r="U77" s="59"/>
      <c r="V77" t="str">
        <f t="shared" si="8"/>
        <v/>
      </c>
      <c r="W77" t="str">
        <f t="shared" si="8"/>
        <v/>
      </c>
    </row>
    <row r="78" spans="2:23" x14ac:dyDescent="0.2">
      <c r="B78" s="37">
        <v>70</v>
      </c>
      <c r="C78" s="54" t="str">
        <f t="shared" si="6"/>
        <v/>
      </c>
      <c r="D78" s="54"/>
      <c r="E78" s="37"/>
      <c r="F78" s="8"/>
      <c r="G78" s="37"/>
      <c r="H78" s="55"/>
      <c r="I78" s="55"/>
      <c r="J78" s="37"/>
      <c r="K78" s="56" t="str">
        <f t="shared" si="7"/>
        <v/>
      </c>
      <c r="L78" s="57"/>
      <c r="M78" s="6" t="str">
        <f>IF(J78="","",(K78/J78)/LOOKUP(RIGHT($D$2,3),定数!$A$6:$A$13,定数!$B$6:$B$13))</f>
        <v/>
      </c>
      <c r="N78" s="37"/>
      <c r="O78" s="8"/>
      <c r="P78" s="55"/>
      <c r="Q78" s="55"/>
      <c r="R78" s="58" t="str">
        <f>IF(P78="","",T78*M78*LOOKUP(RIGHT($D$2,3),定数!$A$6:$A$13,定数!$B$6:$B$13))</f>
        <v/>
      </c>
      <c r="S78" s="58"/>
      <c r="T78" s="59" t="str">
        <f t="shared" si="9"/>
        <v/>
      </c>
      <c r="U78" s="59"/>
      <c r="V78" t="str">
        <f t="shared" si="8"/>
        <v/>
      </c>
      <c r="W78" t="str">
        <f t="shared" si="8"/>
        <v/>
      </c>
    </row>
    <row r="79" spans="2:23" x14ac:dyDescent="0.2">
      <c r="B79" s="37">
        <v>71</v>
      </c>
      <c r="C79" s="54" t="str">
        <f t="shared" si="6"/>
        <v/>
      </c>
      <c r="D79" s="54"/>
      <c r="E79" s="37"/>
      <c r="F79" s="8"/>
      <c r="G79" s="37"/>
      <c r="H79" s="55"/>
      <c r="I79" s="55"/>
      <c r="J79" s="37"/>
      <c r="K79" s="56" t="str">
        <f t="shared" si="7"/>
        <v/>
      </c>
      <c r="L79" s="57"/>
      <c r="M79" s="6" t="str">
        <f>IF(J79="","",(K79/J79)/LOOKUP(RIGHT($D$2,3),定数!$A$6:$A$13,定数!$B$6:$B$13))</f>
        <v/>
      </c>
      <c r="N79" s="37"/>
      <c r="O79" s="8"/>
      <c r="P79" s="55"/>
      <c r="Q79" s="55"/>
      <c r="R79" s="58" t="str">
        <f>IF(P79="","",T79*M79*LOOKUP(RIGHT($D$2,3),定数!$A$6:$A$13,定数!$B$6:$B$13))</f>
        <v/>
      </c>
      <c r="S79" s="58"/>
      <c r="T79" s="59" t="str">
        <f t="shared" si="9"/>
        <v/>
      </c>
      <c r="U79" s="59"/>
      <c r="V79" t="str">
        <f t="shared" si="8"/>
        <v/>
      </c>
      <c r="W79" t="str">
        <f t="shared" si="8"/>
        <v/>
      </c>
    </row>
    <row r="80" spans="2:23" x14ac:dyDescent="0.2">
      <c r="B80" s="37">
        <v>72</v>
      </c>
      <c r="C80" s="54" t="str">
        <f t="shared" si="6"/>
        <v/>
      </c>
      <c r="D80" s="54"/>
      <c r="E80" s="37"/>
      <c r="F80" s="8"/>
      <c r="G80" s="37"/>
      <c r="H80" s="55"/>
      <c r="I80" s="55"/>
      <c r="J80" s="37"/>
      <c r="K80" s="56" t="str">
        <f t="shared" si="7"/>
        <v/>
      </c>
      <c r="L80" s="57"/>
      <c r="M80" s="6" t="str">
        <f>IF(J80="","",(K80/J80)/LOOKUP(RIGHT($D$2,3),定数!$A$6:$A$13,定数!$B$6:$B$13))</f>
        <v/>
      </c>
      <c r="N80" s="37"/>
      <c r="O80" s="8"/>
      <c r="P80" s="55"/>
      <c r="Q80" s="55"/>
      <c r="R80" s="58" t="str">
        <f>IF(P80="","",T80*M80*LOOKUP(RIGHT($D$2,3),定数!$A$6:$A$13,定数!$B$6:$B$13))</f>
        <v/>
      </c>
      <c r="S80" s="58"/>
      <c r="T80" s="59" t="str">
        <f t="shared" si="9"/>
        <v/>
      </c>
      <c r="U80" s="59"/>
      <c r="V80" t="str">
        <f t="shared" si="8"/>
        <v/>
      </c>
      <c r="W80" t="str">
        <f t="shared" si="8"/>
        <v/>
      </c>
    </row>
    <row r="81" spans="2:23" x14ac:dyDescent="0.2">
      <c r="B81" s="37">
        <v>73</v>
      </c>
      <c r="C81" s="54" t="str">
        <f t="shared" si="6"/>
        <v/>
      </c>
      <c r="D81" s="54"/>
      <c r="E81" s="37"/>
      <c r="F81" s="8"/>
      <c r="G81" s="37"/>
      <c r="H81" s="55"/>
      <c r="I81" s="55"/>
      <c r="J81" s="37"/>
      <c r="K81" s="56" t="str">
        <f t="shared" si="7"/>
        <v/>
      </c>
      <c r="L81" s="57"/>
      <c r="M81" s="6" t="str">
        <f>IF(J81="","",(K81/J81)/LOOKUP(RIGHT($D$2,3),定数!$A$6:$A$13,定数!$B$6:$B$13))</f>
        <v/>
      </c>
      <c r="N81" s="37"/>
      <c r="O81" s="8"/>
      <c r="P81" s="55"/>
      <c r="Q81" s="55"/>
      <c r="R81" s="58" t="str">
        <f>IF(P81="","",T81*M81*LOOKUP(RIGHT($D$2,3),定数!$A$6:$A$13,定数!$B$6:$B$13))</f>
        <v/>
      </c>
      <c r="S81" s="58"/>
      <c r="T81" s="59" t="str">
        <f t="shared" si="9"/>
        <v/>
      </c>
      <c r="U81" s="59"/>
      <c r="V81" t="str">
        <f t="shared" si="8"/>
        <v/>
      </c>
      <c r="W81" t="str">
        <f t="shared" si="8"/>
        <v/>
      </c>
    </row>
    <row r="82" spans="2:23" x14ac:dyDescent="0.2">
      <c r="B82" s="37">
        <v>74</v>
      </c>
      <c r="C82" s="54" t="str">
        <f t="shared" si="6"/>
        <v/>
      </c>
      <c r="D82" s="54"/>
      <c r="E82" s="37"/>
      <c r="F82" s="8"/>
      <c r="G82" s="37"/>
      <c r="H82" s="55"/>
      <c r="I82" s="55"/>
      <c r="J82" s="37"/>
      <c r="K82" s="56" t="str">
        <f t="shared" si="7"/>
        <v/>
      </c>
      <c r="L82" s="57"/>
      <c r="M82" s="6" t="str">
        <f>IF(J82="","",(K82/J82)/LOOKUP(RIGHT($D$2,3),定数!$A$6:$A$13,定数!$B$6:$B$13))</f>
        <v/>
      </c>
      <c r="N82" s="37"/>
      <c r="O82" s="8"/>
      <c r="P82" s="55"/>
      <c r="Q82" s="55"/>
      <c r="R82" s="58" t="str">
        <f>IF(P82="","",T82*M82*LOOKUP(RIGHT($D$2,3),定数!$A$6:$A$13,定数!$B$6:$B$13))</f>
        <v/>
      </c>
      <c r="S82" s="58"/>
      <c r="T82" s="59" t="str">
        <f t="shared" si="9"/>
        <v/>
      </c>
      <c r="U82" s="59"/>
      <c r="V82" t="str">
        <f t="shared" si="8"/>
        <v/>
      </c>
      <c r="W82" t="str">
        <f t="shared" si="8"/>
        <v/>
      </c>
    </row>
    <row r="83" spans="2:23" x14ac:dyDescent="0.2">
      <c r="B83" s="37">
        <v>75</v>
      </c>
      <c r="C83" s="54" t="str">
        <f t="shared" si="6"/>
        <v/>
      </c>
      <c r="D83" s="54"/>
      <c r="E83" s="37"/>
      <c r="F83" s="8"/>
      <c r="G83" s="37"/>
      <c r="H83" s="55"/>
      <c r="I83" s="55"/>
      <c r="J83" s="37"/>
      <c r="K83" s="56" t="str">
        <f t="shared" si="7"/>
        <v/>
      </c>
      <c r="L83" s="57"/>
      <c r="M83" s="6" t="str">
        <f>IF(J83="","",(K83/J83)/LOOKUP(RIGHT($D$2,3),定数!$A$6:$A$13,定数!$B$6:$B$13))</f>
        <v/>
      </c>
      <c r="N83" s="37"/>
      <c r="O83" s="8"/>
      <c r="P83" s="55"/>
      <c r="Q83" s="55"/>
      <c r="R83" s="58" t="str">
        <f>IF(P83="","",T83*M83*LOOKUP(RIGHT($D$2,3),定数!$A$6:$A$13,定数!$B$6:$B$13))</f>
        <v/>
      </c>
      <c r="S83" s="58"/>
      <c r="T83" s="59" t="str">
        <f t="shared" si="9"/>
        <v/>
      </c>
      <c r="U83" s="59"/>
      <c r="V83" t="str">
        <f t="shared" si="8"/>
        <v/>
      </c>
      <c r="W83" t="str">
        <f t="shared" si="8"/>
        <v/>
      </c>
    </row>
    <row r="84" spans="2:23" x14ac:dyDescent="0.2">
      <c r="B84" s="37">
        <v>76</v>
      </c>
      <c r="C84" s="54" t="str">
        <f t="shared" si="6"/>
        <v/>
      </c>
      <c r="D84" s="54"/>
      <c r="E84" s="37"/>
      <c r="F84" s="8"/>
      <c r="G84" s="37"/>
      <c r="H84" s="55"/>
      <c r="I84" s="55"/>
      <c r="J84" s="37"/>
      <c r="K84" s="56" t="str">
        <f t="shared" si="7"/>
        <v/>
      </c>
      <c r="L84" s="57"/>
      <c r="M84" s="6" t="str">
        <f>IF(J84="","",(K84/J84)/LOOKUP(RIGHT($D$2,3),定数!$A$6:$A$13,定数!$B$6:$B$13))</f>
        <v/>
      </c>
      <c r="N84" s="37"/>
      <c r="O84" s="8"/>
      <c r="P84" s="55"/>
      <c r="Q84" s="55"/>
      <c r="R84" s="58" t="str">
        <f>IF(P84="","",T84*M84*LOOKUP(RIGHT($D$2,3),定数!$A$6:$A$13,定数!$B$6:$B$13))</f>
        <v/>
      </c>
      <c r="S84" s="58"/>
      <c r="T84" s="59" t="str">
        <f t="shared" si="9"/>
        <v/>
      </c>
      <c r="U84" s="59"/>
      <c r="V84" t="str">
        <f t="shared" si="8"/>
        <v/>
      </c>
      <c r="W84" t="str">
        <f t="shared" si="8"/>
        <v/>
      </c>
    </row>
    <row r="85" spans="2:23" x14ac:dyDescent="0.2">
      <c r="B85" s="37">
        <v>77</v>
      </c>
      <c r="C85" s="54" t="str">
        <f t="shared" si="6"/>
        <v/>
      </c>
      <c r="D85" s="54"/>
      <c r="E85" s="37"/>
      <c r="F85" s="8"/>
      <c r="G85" s="37"/>
      <c r="H85" s="55"/>
      <c r="I85" s="55"/>
      <c r="J85" s="37"/>
      <c r="K85" s="56" t="str">
        <f t="shared" si="7"/>
        <v/>
      </c>
      <c r="L85" s="57"/>
      <c r="M85" s="6" t="str">
        <f>IF(J85="","",(K85/J85)/LOOKUP(RIGHT($D$2,3),定数!$A$6:$A$13,定数!$B$6:$B$13))</f>
        <v/>
      </c>
      <c r="N85" s="37"/>
      <c r="O85" s="8"/>
      <c r="P85" s="55"/>
      <c r="Q85" s="55"/>
      <c r="R85" s="58" t="str">
        <f>IF(P85="","",T85*M85*LOOKUP(RIGHT($D$2,3),定数!$A$6:$A$13,定数!$B$6:$B$13))</f>
        <v/>
      </c>
      <c r="S85" s="58"/>
      <c r="T85" s="59" t="str">
        <f t="shared" si="9"/>
        <v/>
      </c>
      <c r="U85" s="59"/>
      <c r="V85" t="str">
        <f t="shared" si="8"/>
        <v/>
      </c>
      <c r="W85" t="str">
        <f t="shared" si="8"/>
        <v/>
      </c>
    </row>
    <row r="86" spans="2:23" x14ac:dyDescent="0.2">
      <c r="B86" s="37">
        <v>78</v>
      </c>
      <c r="C86" s="54" t="str">
        <f t="shared" si="6"/>
        <v/>
      </c>
      <c r="D86" s="54"/>
      <c r="E86" s="37"/>
      <c r="F86" s="8"/>
      <c r="G86" s="37"/>
      <c r="H86" s="55"/>
      <c r="I86" s="55"/>
      <c r="J86" s="37"/>
      <c r="K86" s="56" t="str">
        <f t="shared" si="7"/>
        <v/>
      </c>
      <c r="L86" s="57"/>
      <c r="M86" s="6" t="str">
        <f>IF(J86="","",(K86/J86)/LOOKUP(RIGHT($D$2,3),定数!$A$6:$A$13,定数!$B$6:$B$13))</f>
        <v/>
      </c>
      <c r="N86" s="37"/>
      <c r="O86" s="8"/>
      <c r="P86" s="55"/>
      <c r="Q86" s="55"/>
      <c r="R86" s="58" t="str">
        <f>IF(P86="","",T86*M86*LOOKUP(RIGHT($D$2,3),定数!$A$6:$A$13,定数!$B$6:$B$13))</f>
        <v/>
      </c>
      <c r="S86" s="58"/>
      <c r="T86" s="59" t="str">
        <f t="shared" si="9"/>
        <v/>
      </c>
      <c r="U86" s="59"/>
      <c r="V86" t="str">
        <f t="shared" si="8"/>
        <v/>
      </c>
      <c r="W86" t="str">
        <f t="shared" si="8"/>
        <v/>
      </c>
    </row>
    <row r="87" spans="2:23" x14ac:dyDescent="0.2">
      <c r="B87" s="37">
        <v>79</v>
      </c>
      <c r="C87" s="54" t="str">
        <f t="shared" si="6"/>
        <v/>
      </c>
      <c r="D87" s="54"/>
      <c r="E87" s="37"/>
      <c r="F87" s="8"/>
      <c r="G87" s="37"/>
      <c r="H87" s="55"/>
      <c r="I87" s="55"/>
      <c r="J87" s="37"/>
      <c r="K87" s="56" t="str">
        <f t="shared" si="7"/>
        <v/>
      </c>
      <c r="L87" s="57"/>
      <c r="M87" s="6" t="str">
        <f>IF(J87="","",(K87/J87)/LOOKUP(RIGHT($D$2,3),定数!$A$6:$A$13,定数!$B$6:$B$13))</f>
        <v/>
      </c>
      <c r="N87" s="37"/>
      <c r="O87" s="8"/>
      <c r="P87" s="55"/>
      <c r="Q87" s="55"/>
      <c r="R87" s="58" t="str">
        <f>IF(P87="","",T87*M87*LOOKUP(RIGHT($D$2,3),定数!$A$6:$A$13,定数!$B$6:$B$13))</f>
        <v/>
      </c>
      <c r="S87" s="58"/>
      <c r="T87" s="59" t="str">
        <f t="shared" si="9"/>
        <v/>
      </c>
      <c r="U87" s="59"/>
      <c r="V87" t="str">
        <f t="shared" si="8"/>
        <v/>
      </c>
      <c r="W87" t="str">
        <f t="shared" si="8"/>
        <v/>
      </c>
    </row>
    <row r="88" spans="2:23" x14ac:dyDescent="0.2">
      <c r="B88" s="37">
        <v>80</v>
      </c>
      <c r="C88" s="54" t="str">
        <f t="shared" si="6"/>
        <v/>
      </c>
      <c r="D88" s="54"/>
      <c r="E88" s="37"/>
      <c r="F88" s="8"/>
      <c r="G88" s="37"/>
      <c r="H88" s="55"/>
      <c r="I88" s="55"/>
      <c r="J88" s="37"/>
      <c r="K88" s="56" t="str">
        <f t="shared" si="7"/>
        <v/>
      </c>
      <c r="L88" s="57"/>
      <c r="M88" s="6" t="str">
        <f>IF(J88="","",(K88/J88)/LOOKUP(RIGHT($D$2,3),定数!$A$6:$A$13,定数!$B$6:$B$13))</f>
        <v/>
      </c>
      <c r="N88" s="37"/>
      <c r="O88" s="8"/>
      <c r="P88" s="55"/>
      <c r="Q88" s="55"/>
      <c r="R88" s="58" t="str">
        <f>IF(P88="","",T88*M88*LOOKUP(RIGHT($D$2,3),定数!$A$6:$A$13,定数!$B$6:$B$13))</f>
        <v/>
      </c>
      <c r="S88" s="58"/>
      <c r="T88" s="59" t="str">
        <f t="shared" si="9"/>
        <v/>
      </c>
      <c r="U88" s="59"/>
      <c r="V88" t="str">
        <f t="shared" si="8"/>
        <v/>
      </c>
      <c r="W88" t="str">
        <f t="shared" si="8"/>
        <v/>
      </c>
    </row>
    <row r="89" spans="2:23" x14ac:dyDescent="0.2">
      <c r="B89" s="37">
        <v>81</v>
      </c>
      <c r="C89" s="54" t="str">
        <f t="shared" si="6"/>
        <v/>
      </c>
      <c r="D89" s="54"/>
      <c r="E89" s="37"/>
      <c r="F89" s="8"/>
      <c r="G89" s="37"/>
      <c r="H89" s="55"/>
      <c r="I89" s="55"/>
      <c r="J89" s="37"/>
      <c r="K89" s="56" t="str">
        <f t="shared" si="7"/>
        <v/>
      </c>
      <c r="L89" s="57"/>
      <c r="M89" s="6" t="str">
        <f>IF(J89="","",(K89/J89)/LOOKUP(RIGHT($D$2,3),定数!$A$6:$A$13,定数!$B$6:$B$13))</f>
        <v/>
      </c>
      <c r="N89" s="37"/>
      <c r="O89" s="8"/>
      <c r="P89" s="55"/>
      <c r="Q89" s="55"/>
      <c r="R89" s="58" t="str">
        <f>IF(P89="","",T89*M89*LOOKUP(RIGHT($D$2,3),定数!$A$6:$A$13,定数!$B$6:$B$13))</f>
        <v/>
      </c>
      <c r="S89" s="58"/>
      <c r="T89" s="59" t="str">
        <f t="shared" si="9"/>
        <v/>
      </c>
      <c r="U89" s="59"/>
      <c r="V89" t="str">
        <f t="shared" si="8"/>
        <v/>
      </c>
      <c r="W89" t="str">
        <f t="shared" si="8"/>
        <v/>
      </c>
    </row>
    <row r="90" spans="2:23" x14ac:dyDescent="0.2">
      <c r="B90" s="37">
        <v>82</v>
      </c>
      <c r="C90" s="54" t="str">
        <f t="shared" si="6"/>
        <v/>
      </c>
      <c r="D90" s="54"/>
      <c r="E90" s="37"/>
      <c r="F90" s="8"/>
      <c r="G90" s="37"/>
      <c r="H90" s="55"/>
      <c r="I90" s="55"/>
      <c r="J90" s="37"/>
      <c r="K90" s="56" t="str">
        <f t="shared" si="7"/>
        <v/>
      </c>
      <c r="L90" s="57"/>
      <c r="M90" s="6" t="str">
        <f>IF(J90="","",(K90/J90)/LOOKUP(RIGHT($D$2,3),定数!$A$6:$A$13,定数!$B$6:$B$13))</f>
        <v/>
      </c>
      <c r="N90" s="37"/>
      <c r="O90" s="8"/>
      <c r="P90" s="55"/>
      <c r="Q90" s="55"/>
      <c r="R90" s="58" t="str">
        <f>IF(P90="","",T90*M90*LOOKUP(RIGHT($D$2,3),定数!$A$6:$A$13,定数!$B$6:$B$13))</f>
        <v/>
      </c>
      <c r="S90" s="58"/>
      <c r="T90" s="59" t="str">
        <f t="shared" si="9"/>
        <v/>
      </c>
      <c r="U90" s="59"/>
      <c r="V90" t="str">
        <f t="shared" si="8"/>
        <v/>
      </c>
      <c r="W90" t="str">
        <f t="shared" si="8"/>
        <v/>
      </c>
    </row>
    <row r="91" spans="2:23" x14ac:dyDescent="0.2">
      <c r="B91" s="37">
        <v>83</v>
      </c>
      <c r="C91" s="54" t="str">
        <f t="shared" si="6"/>
        <v/>
      </c>
      <c r="D91" s="54"/>
      <c r="E91" s="37"/>
      <c r="F91" s="8"/>
      <c r="G91" s="37"/>
      <c r="H91" s="55"/>
      <c r="I91" s="55"/>
      <c r="J91" s="37"/>
      <c r="K91" s="56" t="str">
        <f t="shared" si="7"/>
        <v/>
      </c>
      <c r="L91" s="57"/>
      <c r="M91" s="6" t="str">
        <f>IF(J91="","",(K91/J91)/LOOKUP(RIGHT($D$2,3),定数!$A$6:$A$13,定数!$B$6:$B$13))</f>
        <v/>
      </c>
      <c r="N91" s="37"/>
      <c r="O91" s="8"/>
      <c r="P91" s="55"/>
      <c r="Q91" s="55"/>
      <c r="R91" s="58" t="str">
        <f>IF(P91="","",T91*M91*LOOKUP(RIGHT($D$2,3),定数!$A$6:$A$13,定数!$B$6:$B$13))</f>
        <v/>
      </c>
      <c r="S91" s="58"/>
      <c r="T91" s="59" t="str">
        <f t="shared" si="9"/>
        <v/>
      </c>
      <c r="U91" s="59"/>
      <c r="V91" t="str">
        <f t="shared" ref="V91:W106" si="10">IF(S91&lt;&gt;"",IF(S91&lt;0,1+V90,0),"")</f>
        <v/>
      </c>
      <c r="W91" t="str">
        <f t="shared" si="10"/>
        <v/>
      </c>
    </row>
    <row r="92" spans="2:23" x14ac:dyDescent="0.2">
      <c r="B92" s="37">
        <v>84</v>
      </c>
      <c r="C92" s="54" t="str">
        <f t="shared" si="6"/>
        <v/>
      </c>
      <c r="D92" s="54"/>
      <c r="E92" s="37"/>
      <c r="F92" s="8"/>
      <c r="G92" s="37"/>
      <c r="H92" s="55"/>
      <c r="I92" s="55"/>
      <c r="J92" s="37"/>
      <c r="K92" s="56" t="str">
        <f t="shared" si="7"/>
        <v/>
      </c>
      <c r="L92" s="57"/>
      <c r="M92" s="6" t="str">
        <f>IF(J92="","",(K92/J92)/LOOKUP(RIGHT($D$2,3),定数!$A$6:$A$13,定数!$B$6:$B$13))</f>
        <v/>
      </c>
      <c r="N92" s="37"/>
      <c r="O92" s="8"/>
      <c r="P92" s="55"/>
      <c r="Q92" s="55"/>
      <c r="R92" s="58" t="str">
        <f>IF(P92="","",T92*M92*LOOKUP(RIGHT($D$2,3),定数!$A$6:$A$13,定数!$B$6:$B$13))</f>
        <v/>
      </c>
      <c r="S92" s="58"/>
      <c r="T92" s="59" t="str">
        <f t="shared" si="9"/>
        <v/>
      </c>
      <c r="U92" s="59"/>
      <c r="V92" t="str">
        <f t="shared" si="10"/>
        <v/>
      </c>
      <c r="W92" t="str">
        <f t="shared" si="10"/>
        <v/>
      </c>
    </row>
    <row r="93" spans="2:23" x14ac:dyDescent="0.2">
      <c r="B93" s="37">
        <v>85</v>
      </c>
      <c r="C93" s="54" t="str">
        <f t="shared" si="6"/>
        <v/>
      </c>
      <c r="D93" s="54"/>
      <c r="E93" s="37"/>
      <c r="F93" s="8"/>
      <c r="G93" s="37"/>
      <c r="H93" s="55"/>
      <c r="I93" s="55"/>
      <c r="J93" s="37"/>
      <c r="K93" s="56" t="str">
        <f t="shared" si="7"/>
        <v/>
      </c>
      <c r="L93" s="57"/>
      <c r="M93" s="6" t="str">
        <f>IF(J93="","",(K93/J93)/LOOKUP(RIGHT($D$2,3),定数!$A$6:$A$13,定数!$B$6:$B$13))</f>
        <v/>
      </c>
      <c r="N93" s="37"/>
      <c r="O93" s="8"/>
      <c r="P93" s="55"/>
      <c r="Q93" s="55"/>
      <c r="R93" s="58" t="str">
        <f>IF(P93="","",T93*M93*LOOKUP(RIGHT($D$2,3),定数!$A$6:$A$13,定数!$B$6:$B$13))</f>
        <v/>
      </c>
      <c r="S93" s="58"/>
      <c r="T93" s="59" t="str">
        <f t="shared" si="9"/>
        <v/>
      </c>
      <c r="U93" s="59"/>
      <c r="V93" t="str">
        <f t="shared" si="10"/>
        <v/>
      </c>
      <c r="W93" t="str">
        <f t="shared" si="10"/>
        <v/>
      </c>
    </row>
    <row r="94" spans="2:23" x14ac:dyDescent="0.2">
      <c r="B94" s="37">
        <v>86</v>
      </c>
      <c r="C94" s="54" t="str">
        <f t="shared" si="6"/>
        <v/>
      </c>
      <c r="D94" s="54"/>
      <c r="E94" s="37"/>
      <c r="F94" s="8"/>
      <c r="G94" s="37"/>
      <c r="H94" s="55"/>
      <c r="I94" s="55"/>
      <c r="J94" s="37"/>
      <c r="K94" s="56" t="str">
        <f t="shared" si="7"/>
        <v/>
      </c>
      <c r="L94" s="57"/>
      <c r="M94" s="6" t="str">
        <f>IF(J94="","",(K94/J94)/LOOKUP(RIGHT($D$2,3),定数!$A$6:$A$13,定数!$B$6:$B$13))</f>
        <v/>
      </c>
      <c r="N94" s="37"/>
      <c r="O94" s="8"/>
      <c r="P94" s="55"/>
      <c r="Q94" s="55"/>
      <c r="R94" s="58" t="str">
        <f>IF(P94="","",T94*M94*LOOKUP(RIGHT($D$2,3),定数!$A$6:$A$13,定数!$B$6:$B$13))</f>
        <v/>
      </c>
      <c r="S94" s="58"/>
      <c r="T94" s="59" t="str">
        <f t="shared" si="9"/>
        <v/>
      </c>
      <c r="U94" s="59"/>
      <c r="V94" t="str">
        <f t="shared" si="10"/>
        <v/>
      </c>
      <c r="W94" t="str">
        <f t="shared" si="10"/>
        <v/>
      </c>
    </row>
    <row r="95" spans="2:23" x14ac:dyDescent="0.2">
      <c r="B95" s="37">
        <v>87</v>
      </c>
      <c r="C95" s="54" t="str">
        <f t="shared" si="6"/>
        <v/>
      </c>
      <c r="D95" s="54"/>
      <c r="E95" s="37"/>
      <c r="F95" s="8"/>
      <c r="G95" s="37"/>
      <c r="H95" s="55"/>
      <c r="I95" s="55"/>
      <c r="J95" s="37"/>
      <c r="K95" s="56" t="str">
        <f t="shared" si="7"/>
        <v/>
      </c>
      <c r="L95" s="57"/>
      <c r="M95" s="6" t="str">
        <f>IF(J95="","",(K95/J95)/LOOKUP(RIGHT($D$2,3),定数!$A$6:$A$13,定数!$B$6:$B$13))</f>
        <v/>
      </c>
      <c r="N95" s="37"/>
      <c r="O95" s="8"/>
      <c r="P95" s="55"/>
      <c r="Q95" s="55"/>
      <c r="R95" s="58" t="str">
        <f>IF(P95="","",T95*M95*LOOKUP(RIGHT($D$2,3),定数!$A$6:$A$13,定数!$B$6:$B$13))</f>
        <v/>
      </c>
      <c r="S95" s="58"/>
      <c r="T95" s="59" t="str">
        <f t="shared" si="9"/>
        <v/>
      </c>
      <c r="U95" s="59"/>
      <c r="V95" t="str">
        <f t="shared" si="10"/>
        <v/>
      </c>
      <c r="W95" t="str">
        <f t="shared" si="10"/>
        <v/>
      </c>
    </row>
    <row r="96" spans="2:23" x14ac:dyDescent="0.2">
      <c r="B96" s="37">
        <v>88</v>
      </c>
      <c r="C96" s="54" t="str">
        <f t="shared" si="6"/>
        <v/>
      </c>
      <c r="D96" s="54"/>
      <c r="E96" s="37"/>
      <c r="F96" s="8"/>
      <c r="G96" s="37"/>
      <c r="H96" s="55"/>
      <c r="I96" s="55"/>
      <c r="J96" s="37"/>
      <c r="K96" s="56" t="str">
        <f t="shared" si="7"/>
        <v/>
      </c>
      <c r="L96" s="57"/>
      <c r="M96" s="6" t="str">
        <f>IF(J96="","",(K96/J96)/LOOKUP(RIGHT($D$2,3),定数!$A$6:$A$13,定数!$B$6:$B$13))</f>
        <v/>
      </c>
      <c r="N96" s="37"/>
      <c r="O96" s="8"/>
      <c r="P96" s="55"/>
      <c r="Q96" s="55"/>
      <c r="R96" s="58" t="str">
        <f>IF(P96="","",T96*M96*LOOKUP(RIGHT($D$2,3),定数!$A$6:$A$13,定数!$B$6:$B$13))</f>
        <v/>
      </c>
      <c r="S96" s="58"/>
      <c r="T96" s="59" t="str">
        <f t="shared" si="9"/>
        <v/>
      </c>
      <c r="U96" s="59"/>
      <c r="V96" t="str">
        <f t="shared" si="10"/>
        <v/>
      </c>
      <c r="W96" t="str">
        <f t="shared" si="10"/>
        <v/>
      </c>
    </row>
    <row r="97" spans="2:23" x14ac:dyDescent="0.2">
      <c r="B97" s="37">
        <v>89</v>
      </c>
      <c r="C97" s="54" t="str">
        <f t="shared" si="6"/>
        <v/>
      </c>
      <c r="D97" s="54"/>
      <c r="E97" s="37"/>
      <c r="F97" s="8"/>
      <c r="G97" s="37"/>
      <c r="H97" s="55"/>
      <c r="I97" s="55"/>
      <c r="J97" s="37"/>
      <c r="K97" s="56" t="str">
        <f t="shared" si="7"/>
        <v/>
      </c>
      <c r="L97" s="57"/>
      <c r="M97" s="6" t="str">
        <f>IF(J97="","",(K97/J97)/LOOKUP(RIGHT($D$2,3),定数!$A$6:$A$13,定数!$B$6:$B$13))</f>
        <v/>
      </c>
      <c r="N97" s="37"/>
      <c r="O97" s="8"/>
      <c r="P97" s="55"/>
      <c r="Q97" s="55"/>
      <c r="R97" s="58" t="str">
        <f>IF(P97="","",T97*M97*LOOKUP(RIGHT($D$2,3),定数!$A$6:$A$13,定数!$B$6:$B$13))</f>
        <v/>
      </c>
      <c r="S97" s="58"/>
      <c r="T97" s="59" t="str">
        <f t="shared" si="9"/>
        <v/>
      </c>
      <c r="U97" s="59"/>
      <c r="V97" t="str">
        <f t="shared" si="10"/>
        <v/>
      </c>
      <c r="W97" t="str">
        <f t="shared" si="10"/>
        <v/>
      </c>
    </row>
    <row r="98" spans="2:23" x14ac:dyDescent="0.2">
      <c r="B98" s="37">
        <v>90</v>
      </c>
      <c r="C98" s="54" t="str">
        <f t="shared" si="6"/>
        <v/>
      </c>
      <c r="D98" s="54"/>
      <c r="E98" s="37"/>
      <c r="F98" s="8"/>
      <c r="G98" s="37"/>
      <c r="H98" s="55"/>
      <c r="I98" s="55"/>
      <c r="J98" s="37"/>
      <c r="K98" s="56" t="str">
        <f t="shared" si="7"/>
        <v/>
      </c>
      <c r="L98" s="57"/>
      <c r="M98" s="6" t="str">
        <f>IF(J98="","",(K98/J98)/LOOKUP(RIGHT($D$2,3),定数!$A$6:$A$13,定数!$B$6:$B$13))</f>
        <v/>
      </c>
      <c r="N98" s="37"/>
      <c r="O98" s="8"/>
      <c r="P98" s="55"/>
      <c r="Q98" s="55"/>
      <c r="R98" s="58" t="str">
        <f>IF(P98="","",T98*M98*LOOKUP(RIGHT($D$2,3),定数!$A$6:$A$13,定数!$B$6:$B$13))</f>
        <v/>
      </c>
      <c r="S98" s="58"/>
      <c r="T98" s="59" t="str">
        <f t="shared" si="9"/>
        <v/>
      </c>
      <c r="U98" s="59"/>
      <c r="V98" t="str">
        <f t="shared" si="10"/>
        <v/>
      </c>
      <c r="W98" t="str">
        <f t="shared" si="10"/>
        <v/>
      </c>
    </row>
    <row r="99" spans="2:23" x14ac:dyDescent="0.2">
      <c r="B99" s="37">
        <v>91</v>
      </c>
      <c r="C99" s="54" t="str">
        <f t="shared" si="6"/>
        <v/>
      </c>
      <c r="D99" s="54"/>
      <c r="E99" s="37"/>
      <c r="F99" s="8"/>
      <c r="G99" s="37"/>
      <c r="H99" s="55"/>
      <c r="I99" s="55"/>
      <c r="J99" s="37"/>
      <c r="K99" s="56" t="str">
        <f t="shared" si="7"/>
        <v/>
      </c>
      <c r="L99" s="57"/>
      <c r="M99" s="6" t="str">
        <f>IF(J99="","",(K99/J99)/LOOKUP(RIGHT($D$2,3),定数!$A$6:$A$13,定数!$B$6:$B$13))</f>
        <v/>
      </c>
      <c r="N99" s="37"/>
      <c r="O99" s="8"/>
      <c r="P99" s="55"/>
      <c r="Q99" s="55"/>
      <c r="R99" s="58" t="str">
        <f>IF(P99="","",T99*M99*LOOKUP(RIGHT($D$2,3),定数!$A$6:$A$13,定数!$B$6:$B$13))</f>
        <v/>
      </c>
      <c r="S99" s="58"/>
      <c r="T99" s="59" t="str">
        <f t="shared" si="9"/>
        <v/>
      </c>
      <c r="U99" s="59"/>
      <c r="V99" t="str">
        <f t="shared" si="10"/>
        <v/>
      </c>
      <c r="W99" t="str">
        <f t="shared" si="10"/>
        <v/>
      </c>
    </row>
    <row r="100" spans="2:23" x14ac:dyDescent="0.2">
      <c r="B100" s="37">
        <v>92</v>
      </c>
      <c r="C100" s="54" t="str">
        <f t="shared" si="6"/>
        <v/>
      </c>
      <c r="D100" s="54"/>
      <c r="E100" s="37"/>
      <c r="F100" s="8"/>
      <c r="G100" s="37"/>
      <c r="H100" s="55"/>
      <c r="I100" s="55"/>
      <c r="J100" s="37"/>
      <c r="K100" s="56" t="str">
        <f t="shared" si="7"/>
        <v/>
      </c>
      <c r="L100" s="57"/>
      <c r="M100" s="6" t="str">
        <f>IF(J100="","",(K100/J100)/LOOKUP(RIGHT($D$2,3),定数!$A$6:$A$13,定数!$B$6:$B$13))</f>
        <v/>
      </c>
      <c r="N100" s="37"/>
      <c r="O100" s="8"/>
      <c r="P100" s="55"/>
      <c r="Q100" s="55"/>
      <c r="R100" s="58" t="str">
        <f>IF(P100="","",T100*M100*LOOKUP(RIGHT($D$2,3),定数!$A$6:$A$13,定数!$B$6:$B$13))</f>
        <v/>
      </c>
      <c r="S100" s="58"/>
      <c r="T100" s="59" t="str">
        <f t="shared" si="9"/>
        <v/>
      </c>
      <c r="U100" s="59"/>
      <c r="V100" t="str">
        <f t="shared" si="10"/>
        <v/>
      </c>
      <c r="W100" t="str">
        <f t="shared" si="10"/>
        <v/>
      </c>
    </row>
    <row r="101" spans="2:23" x14ac:dyDescent="0.2">
      <c r="B101" s="37">
        <v>93</v>
      </c>
      <c r="C101" s="54" t="str">
        <f t="shared" si="6"/>
        <v/>
      </c>
      <c r="D101" s="54"/>
      <c r="E101" s="37"/>
      <c r="F101" s="8"/>
      <c r="G101" s="37"/>
      <c r="H101" s="55"/>
      <c r="I101" s="55"/>
      <c r="J101" s="37"/>
      <c r="K101" s="56" t="str">
        <f t="shared" si="7"/>
        <v/>
      </c>
      <c r="L101" s="57"/>
      <c r="M101" s="6" t="str">
        <f>IF(J101="","",(K101/J101)/LOOKUP(RIGHT($D$2,3),定数!$A$6:$A$13,定数!$B$6:$B$13))</f>
        <v/>
      </c>
      <c r="N101" s="37"/>
      <c r="O101" s="8"/>
      <c r="P101" s="55"/>
      <c r="Q101" s="55"/>
      <c r="R101" s="58" t="str">
        <f>IF(P101="","",T101*M101*LOOKUP(RIGHT($D$2,3),定数!$A$6:$A$13,定数!$B$6:$B$13))</f>
        <v/>
      </c>
      <c r="S101" s="58"/>
      <c r="T101" s="59" t="str">
        <f t="shared" si="9"/>
        <v/>
      </c>
      <c r="U101" s="59"/>
      <c r="V101" t="str">
        <f t="shared" si="10"/>
        <v/>
      </c>
      <c r="W101" t="str">
        <f t="shared" si="10"/>
        <v/>
      </c>
    </row>
    <row r="102" spans="2:23" x14ac:dyDescent="0.2">
      <c r="B102" s="37">
        <v>94</v>
      </c>
      <c r="C102" s="54" t="str">
        <f t="shared" si="6"/>
        <v/>
      </c>
      <c r="D102" s="54"/>
      <c r="E102" s="37"/>
      <c r="F102" s="8"/>
      <c r="G102" s="37"/>
      <c r="H102" s="55"/>
      <c r="I102" s="55"/>
      <c r="J102" s="37"/>
      <c r="K102" s="56" t="str">
        <f t="shared" si="7"/>
        <v/>
      </c>
      <c r="L102" s="57"/>
      <c r="M102" s="6" t="str">
        <f>IF(J102="","",(K102/J102)/LOOKUP(RIGHT($D$2,3),定数!$A$6:$A$13,定数!$B$6:$B$13))</f>
        <v/>
      </c>
      <c r="N102" s="37"/>
      <c r="O102" s="8"/>
      <c r="P102" s="55"/>
      <c r="Q102" s="55"/>
      <c r="R102" s="58" t="str">
        <f>IF(P102="","",T102*M102*LOOKUP(RIGHT($D$2,3),定数!$A$6:$A$13,定数!$B$6:$B$13))</f>
        <v/>
      </c>
      <c r="S102" s="58"/>
      <c r="T102" s="59" t="str">
        <f t="shared" si="9"/>
        <v/>
      </c>
      <c r="U102" s="59"/>
      <c r="V102" t="str">
        <f t="shared" si="10"/>
        <v/>
      </c>
      <c r="W102" t="str">
        <f t="shared" si="10"/>
        <v/>
      </c>
    </row>
    <row r="103" spans="2:23" x14ac:dyDescent="0.2">
      <c r="B103" s="37">
        <v>95</v>
      </c>
      <c r="C103" s="54" t="str">
        <f t="shared" si="6"/>
        <v/>
      </c>
      <c r="D103" s="54"/>
      <c r="E103" s="37"/>
      <c r="F103" s="8"/>
      <c r="G103" s="37"/>
      <c r="H103" s="55"/>
      <c r="I103" s="55"/>
      <c r="J103" s="37"/>
      <c r="K103" s="56" t="str">
        <f t="shared" si="7"/>
        <v/>
      </c>
      <c r="L103" s="57"/>
      <c r="M103" s="6" t="str">
        <f>IF(J103="","",(K103/J103)/LOOKUP(RIGHT($D$2,3),定数!$A$6:$A$13,定数!$B$6:$B$13))</f>
        <v/>
      </c>
      <c r="N103" s="37"/>
      <c r="O103" s="8"/>
      <c r="P103" s="55"/>
      <c r="Q103" s="55"/>
      <c r="R103" s="58" t="str">
        <f>IF(P103="","",T103*M103*LOOKUP(RIGHT($D$2,3),定数!$A$6:$A$13,定数!$B$6:$B$13))</f>
        <v/>
      </c>
      <c r="S103" s="58"/>
      <c r="T103" s="59" t="str">
        <f t="shared" si="9"/>
        <v/>
      </c>
      <c r="U103" s="59"/>
      <c r="V103" t="str">
        <f t="shared" si="10"/>
        <v/>
      </c>
      <c r="W103" t="str">
        <f t="shared" si="10"/>
        <v/>
      </c>
    </row>
    <row r="104" spans="2:23" x14ac:dyDescent="0.2">
      <c r="B104" s="37">
        <v>96</v>
      </c>
      <c r="C104" s="54" t="str">
        <f t="shared" si="6"/>
        <v/>
      </c>
      <c r="D104" s="54"/>
      <c r="E104" s="37"/>
      <c r="F104" s="8"/>
      <c r="G104" s="37"/>
      <c r="H104" s="55"/>
      <c r="I104" s="55"/>
      <c r="J104" s="37"/>
      <c r="K104" s="56" t="str">
        <f t="shared" si="7"/>
        <v/>
      </c>
      <c r="L104" s="57"/>
      <c r="M104" s="6" t="str">
        <f>IF(J104="","",(K104/J104)/LOOKUP(RIGHT($D$2,3),定数!$A$6:$A$13,定数!$B$6:$B$13))</f>
        <v/>
      </c>
      <c r="N104" s="37"/>
      <c r="O104" s="8"/>
      <c r="P104" s="55"/>
      <c r="Q104" s="55"/>
      <c r="R104" s="58" t="str">
        <f>IF(P104="","",T104*M104*LOOKUP(RIGHT($D$2,3),定数!$A$6:$A$13,定数!$B$6:$B$13))</f>
        <v/>
      </c>
      <c r="S104" s="58"/>
      <c r="T104" s="59" t="str">
        <f t="shared" si="9"/>
        <v/>
      </c>
      <c r="U104" s="59"/>
      <c r="V104" t="str">
        <f t="shared" si="10"/>
        <v/>
      </c>
      <c r="W104" t="str">
        <f t="shared" si="10"/>
        <v/>
      </c>
    </row>
    <row r="105" spans="2:23" x14ac:dyDescent="0.2">
      <c r="B105" s="37">
        <v>97</v>
      </c>
      <c r="C105" s="54" t="str">
        <f t="shared" si="6"/>
        <v/>
      </c>
      <c r="D105" s="54"/>
      <c r="E105" s="37"/>
      <c r="F105" s="8"/>
      <c r="G105" s="37"/>
      <c r="H105" s="55"/>
      <c r="I105" s="55"/>
      <c r="J105" s="37"/>
      <c r="K105" s="56" t="str">
        <f t="shared" si="7"/>
        <v/>
      </c>
      <c r="L105" s="57"/>
      <c r="M105" s="6" t="str">
        <f>IF(J105="","",(K105/J105)/LOOKUP(RIGHT($D$2,3),定数!$A$6:$A$13,定数!$B$6:$B$13))</f>
        <v/>
      </c>
      <c r="N105" s="37"/>
      <c r="O105" s="8"/>
      <c r="P105" s="55"/>
      <c r="Q105" s="55"/>
      <c r="R105" s="58" t="str">
        <f>IF(P105="","",T105*M105*LOOKUP(RIGHT($D$2,3),定数!$A$6:$A$13,定数!$B$6:$B$13))</f>
        <v/>
      </c>
      <c r="S105" s="58"/>
      <c r="T105" s="59" t="str">
        <f t="shared" si="9"/>
        <v/>
      </c>
      <c r="U105" s="59"/>
      <c r="V105" t="str">
        <f t="shared" si="10"/>
        <v/>
      </c>
      <c r="W105" t="str">
        <f t="shared" si="10"/>
        <v/>
      </c>
    </row>
    <row r="106" spans="2:23" x14ac:dyDescent="0.2">
      <c r="B106" s="37">
        <v>98</v>
      </c>
      <c r="C106" s="54" t="str">
        <f t="shared" si="6"/>
        <v/>
      </c>
      <c r="D106" s="54"/>
      <c r="E106" s="37"/>
      <c r="F106" s="8"/>
      <c r="G106" s="37"/>
      <c r="H106" s="55"/>
      <c r="I106" s="55"/>
      <c r="J106" s="37"/>
      <c r="K106" s="56" t="str">
        <f t="shared" si="7"/>
        <v/>
      </c>
      <c r="L106" s="57"/>
      <c r="M106" s="6" t="str">
        <f>IF(J106="","",(K106/J106)/LOOKUP(RIGHT($D$2,3),定数!$A$6:$A$13,定数!$B$6:$B$13))</f>
        <v/>
      </c>
      <c r="N106" s="37"/>
      <c r="O106" s="8"/>
      <c r="P106" s="55"/>
      <c r="Q106" s="55"/>
      <c r="R106" s="58" t="str">
        <f>IF(P106="","",T106*M106*LOOKUP(RIGHT($D$2,3),定数!$A$6:$A$13,定数!$B$6:$B$13))</f>
        <v/>
      </c>
      <c r="S106" s="58"/>
      <c r="T106" s="59" t="str">
        <f t="shared" si="9"/>
        <v/>
      </c>
      <c r="U106" s="59"/>
      <c r="V106" t="str">
        <f t="shared" si="10"/>
        <v/>
      </c>
      <c r="W106" t="str">
        <f t="shared" si="10"/>
        <v/>
      </c>
    </row>
    <row r="107" spans="2:23" x14ac:dyDescent="0.2">
      <c r="B107" s="37">
        <v>99</v>
      </c>
      <c r="C107" s="54" t="str">
        <f t="shared" si="6"/>
        <v/>
      </c>
      <c r="D107" s="54"/>
      <c r="E107" s="37"/>
      <c r="F107" s="8"/>
      <c r="G107" s="37"/>
      <c r="H107" s="55"/>
      <c r="I107" s="55"/>
      <c r="J107" s="37"/>
      <c r="K107" s="56" t="str">
        <f t="shared" si="7"/>
        <v/>
      </c>
      <c r="L107" s="57"/>
      <c r="M107" s="6" t="str">
        <f>IF(J107="","",(K107/J107)/LOOKUP(RIGHT($D$2,3),定数!$A$6:$A$13,定数!$B$6:$B$13))</f>
        <v/>
      </c>
      <c r="N107" s="37"/>
      <c r="O107" s="8"/>
      <c r="P107" s="55"/>
      <c r="Q107" s="55"/>
      <c r="R107" s="58" t="str">
        <f>IF(P107="","",T107*M107*LOOKUP(RIGHT($D$2,3),定数!$A$6:$A$13,定数!$B$6:$B$13))</f>
        <v/>
      </c>
      <c r="S107" s="58"/>
      <c r="T107" s="59" t="str">
        <f t="shared" si="9"/>
        <v/>
      </c>
      <c r="U107" s="59"/>
      <c r="V107" t="str">
        <f t="shared" ref="V107:W108" si="11">IF(S107&lt;&gt;"",IF(S107&lt;0,1+V106,0),"")</f>
        <v/>
      </c>
      <c r="W107" t="str">
        <f t="shared" si="11"/>
        <v/>
      </c>
    </row>
    <row r="108" spans="2:23" x14ac:dyDescent="0.2">
      <c r="B108" s="37">
        <v>100</v>
      </c>
      <c r="C108" s="54" t="str">
        <f t="shared" si="6"/>
        <v/>
      </c>
      <c r="D108" s="54"/>
      <c r="E108" s="37"/>
      <c r="F108" s="8"/>
      <c r="G108" s="37"/>
      <c r="H108" s="55"/>
      <c r="I108" s="55"/>
      <c r="J108" s="37"/>
      <c r="K108" s="56" t="str">
        <f t="shared" si="7"/>
        <v/>
      </c>
      <c r="L108" s="57"/>
      <c r="M108" s="6" t="str">
        <f>IF(J108="","",(K108/J108)/LOOKUP(RIGHT($D$2,3),定数!$A$6:$A$13,定数!$B$6:$B$13))</f>
        <v/>
      </c>
      <c r="N108" s="37"/>
      <c r="O108" s="8"/>
      <c r="P108" s="55"/>
      <c r="Q108" s="55"/>
      <c r="R108" s="58" t="str">
        <f>IF(P108="","",T108*M108*LOOKUP(RIGHT($D$2,3),定数!$A$6:$A$13,定数!$B$6:$B$13))</f>
        <v/>
      </c>
      <c r="S108" s="58"/>
      <c r="T108" s="59" t="str">
        <f t="shared" si="9"/>
        <v/>
      </c>
      <c r="U108" s="59"/>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9" priority="5" stopIfTrue="1" operator="equal">
      <formula>"買"</formula>
    </cfRule>
    <cfRule type="cellIs" dxfId="78" priority="6" stopIfTrue="1" operator="equal">
      <formula>"売"</formula>
    </cfRule>
  </conditionalFormatting>
  <conditionalFormatting sqref="G9:G11 G14:G45 G47:G108">
    <cfRule type="cellIs" dxfId="77" priority="7" stopIfTrue="1" operator="equal">
      <formula>"買"</formula>
    </cfRule>
    <cfRule type="cellIs" dxfId="76" priority="8" stopIfTrue="1" operator="equal">
      <formula>"売"</formula>
    </cfRule>
  </conditionalFormatting>
  <conditionalFormatting sqref="G12">
    <cfRule type="cellIs" dxfId="75" priority="3" stopIfTrue="1" operator="equal">
      <formula>"買"</formula>
    </cfRule>
    <cfRule type="cellIs" dxfId="74" priority="4" stopIfTrue="1" operator="equal">
      <formula>"売"</formula>
    </cfRule>
  </conditionalFormatting>
  <conditionalFormatting sqref="G13">
    <cfRule type="cellIs" dxfId="73" priority="1" stopIfTrue="1" operator="equal">
      <formula>"買"</formula>
    </cfRule>
    <cfRule type="cellIs" dxfId="72" priority="2" stopIfTrue="1" operator="equal">
      <formula>"売"</formula>
    </cfRule>
  </conditionalFormatting>
  <dataValidations count="1">
    <dataValidation type="list" allowBlank="1" showInputMessage="1" showErrorMessage="1" sqref="G9:G108" xr:uid="{BB397B8D-F810-4609-B45D-3D13E08201D8}">
      <formula1>"買,売"</formula1>
    </dataValidation>
  </dataValidations>
  <pageMargins left="0.25" right="0.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EFDA4-92EE-436C-AAAD-FF5E33806269}">
  <dimension ref="B2:W109"/>
  <sheetViews>
    <sheetView zoomScale="115" zoomScaleNormal="115" workbookViewId="0">
      <pane ySplit="8" topLeftCell="A31" activePane="bottomLeft" state="frozen"/>
      <selection pane="bottomLeft" activeCell="R43" sqref="R43:S43"/>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72" t="s">
        <v>5</v>
      </c>
      <c r="C2" s="72"/>
      <c r="D2" s="91" t="s">
        <v>48</v>
      </c>
      <c r="E2" s="91"/>
      <c r="F2" s="72" t="s">
        <v>6</v>
      </c>
      <c r="G2" s="72"/>
      <c r="H2" s="87" t="s">
        <v>36</v>
      </c>
      <c r="I2" s="87"/>
      <c r="J2" s="72" t="s">
        <v>7</v>
      </c>
      <c r="K2" s="72"/>
      <c r="L2" s="92">
        <v>300000</v>
      </c>
      <c r="M2" s="91"/>
      <c r="N2" s="72" t="s">
        <v>60</v>
      </c>
      <c r="O2" s="72"/>
      <c r="P2" s="88">
        <f>SUM(L2,D4)</f>
        <v>314329.38713132491</v>
      </c>
      <c r="Q2" s="87"/>
      <c r="R2" s="1"/>
      <c r="S2" s="1"/>
      <c r="T2" s="1"/>
    </row>
    <row r="3" spans="2:23" ht="57" customHeight="1" x14ac:dyDescent="0.2">
      <c r="B3" s="72" t="s">
        <v>9</v>
      </c>
      <c r="C3" s="72"/>
      <c r="D3" s="89" t="s">
        <v>38</v>
      </c>
      <c r="E3" s="89"/>
      <c r="F3" s="89"/>
      <c r="G3" s="89"/>
      <c r="H3" s="89"/>
      <c r="I3" s="89"/>
      <c r="J3" s="72" t="s">
        <v>10</v>
      </c>
      <c r="K3" s="72"/>
      <c r="L3" s="89" t="s">
        <v>59</v>
      </c>
      <c r="M3" s="90"/>
      <c r="N3" s="90"/>
      <c r="O3" s="90"/>
      <c r="P3" s="90"/>
      <c r="Q3" s="90"/>
      <c r="R3" s="1"/>
      <c r="S3" s="1"/>
    </row>
    <row r="4" spans="2:23" x14ac:dyDescent="0.2">
      <c r="B4" s="72" t="s">
        <v>11</v>
      </c>
      <c r="C4" s="72"/>
      <c r="D4" s="70">
        <f>SUM($R$9:$S$993)</f>
        <v>14329.387131324918</v>
      </c>
      <c r="E4" s="70"/>
      <c r="F4" s="72" t="s">
        <v>12</v>
      </c>
      <c r="G4" s="72"/>
      <c r="H4" s="86">
        <f>SUM($T$9:$U$108)</f>
        <v>182.80000000000297</v>
      </c>
      <c r="I4" s="87"/>
      <c r="J4" s="69" t="s">
        <v>13</v>
      </c>
      <c r="K4" s="69"/>
      <c r="L4" s="88">
        <f>MAX($C$9:$D$990)-C9</f>
        <v>51816.783430999669</v>
      </c>
      <c r="M4" s="88"/>
      <c r="N4" s="69" t="s">
        <v>14</v>
      </c>
      <c r="O4" s="69"/>
      <c r="P4" s="70">
        <f>SUMIF(R9:S990,"&lt;0",R9:S990)</f>
        <v>-190647.16505760877</v>
      </c>
      <c r="Q4" s="70"/>
      <c r="R4" s="1"/>
      <c r="S4" s="1"/>
      <c r="T4" s="1"/>
    </row>
    <row r="5" spans="2:23" x14ac:dyDescent="0.2">
      <c r="B5" s="44" t="s">
        <v>15</v>
      </c>
      <c r="C5" s="43">
        <f>COUNTIF($R$9:$R$990,"&gt;0")</f>
        <v>15</v>
      </c>
      <c r="D5" s="42" t="s">
        <v>16</v>
      </c>
      <c r="E5" s="16">
        <f>COUNTIF($R$9:$R$990,"&lt;0")</f>
        <v>20</v>
      </c>
      <c r="F5" s="42" t="s">
        <v>17</v>
      </c>
      <c r="G5" s="43">
        <f>COUNTIF($R$9:$R$990,"=0")</f>
        <v>0</v>
      </c>
      <c r="H5" s="42" t="s">
        <v>18</v>
      </c>
      <c r="I5" s="3">
        <f>C5/SUM(C5,E5,G5)</f>
        <v>0.42857142857142855</v>
      </c>
      <c r="J5" s="71" t="s">
        <v>19</v>
      </c>
      <c r="K5" s="72"/>
      <c r="L5" s="73">
        <f>MAX(V9:V993)</f>
        <v>3</v>
      </c>
      <c r="M5" s="74"/>
      <c r="N5" s="18" t="s">
        <v>20</v>
      </c>
      <c r="O5" s="9"/>
      <c r="P5" s="73">
        <f>MAX(W9:W993)</f>
        <v>7</v>
      </c>
      <c r="Q5" s="74"/>
      <c r="R5" s="1"/>
      <c r="S5" s="1"/>
      <c r="T5" s="1"/>
    </row>
    <row r="6" spans="2:23" x14ac:dyDescent="0.2">
      <c r="B6" s="11"/>
      <c r="C6" s="14"/>
      <c r="D6" s="15"/>
      <c r="E6" s="12"/>
      <c r="F6" s="11"/>
      <c r="G6" s="12"/>
      <c r="H6" s="11"/>
      <c r="I6" s="17"/>
      <c r="J6" s="11"/>
      <c r="K6" s="11"/>
      <c r="L6" s="12"/>
      <c r="M6" s="12"/>
      <c r="N6" s="13"/>
      <c r="O6" s="13"/>
      <c r="P6" s="10"/>
      <c r="Q6" s="45"/>
      <c r="R6" s="1"/>
      <c r="S6" s="1"/>
      <c r="T6" s="1"/>
    </row>
    <row r="7" spans="2:23" x14ac:dyDescent="0.2">
      <c r="B7" s="75" t="s">
        <v>21</v>
      </c>
      <c r="C7" s="77" t="s">
        <v>22</v>
      </c>
      <c r="D7" s="78"/>
      <c r="E7" s="81" t="s">
        <v>23</v>
      </c>
      <c r="F7" s="82"/>
      <c r="G7" s="82"/>
      <c r="H7" s="82"/>
      <c r="I7" s="65"/>
      <c r="J7" s="83" t="s">
        <v>24</v>
      </c>
      <c r="K7" s="84"/>
      <c r="L7" s="67"/>
      <c r="M7" s="85" t="s">
        <v>25</v>
      </c>
      <c r="N7" s="60" t="s">
        <v>26</v>
      </c>
      <c r="O7" s="61"/>
      <c r="P7" s="61"/>
      <c r="Q7" s="62"/>
      <c r="R7" s="63" t="s">
        <v>27</v>
      </c>
      <c r="S7" s="63"/>
      <c r="T7" s="63"/>
      <c r="U7" s="63"/>
    </row>
    <row r="8" spans="2:23" x14ac:dyDescent="0.2">
      <c r="B8" s="76"/>
      <c r="C8" s="79"/>
      <c r="D8" s="80"/>
      <c r="E8" s="19" t="s">
        <v>28</v>
      </c>
      <c r="F8" s="19" t="s">
        <v>29</v>
      </c>
      <c r="G8" s="19" t="s">
        <v>30</v>
      </c>
      <c r="H8" s="64" t="s">
        <v>31</v>
      </c>
      <c r="I8" s="65"/>
      <c r="J8" s="4" t="s">
        <v>32</v>
      </c>
      <c r="K8" s="66" t="s">
        <v>33</v>
      </c>
      <c r="L8" s="67"/>
      <c r="M8" s="85"/>
      <c r="N8" s="5" t="s">
        <v>28</v>
      </c>
      <c r="O8" s="5" t="s">
        <v>29</v>
      </c>
      <c r="P8" s="68" t="s">
        <v>31</v>
      </c>
      <c r="Q8" s="62"/>
      <c r="R8" s="63" t="s">
        <v>34</v>
      </c>
      <c r="S8" s="63"/>
      <c r="T8" s="63" t="s">
        <v>32</v>
      </c>
      <c r="U8" s="63"/>
    </row>
    <row r="9" spans="2:23" x14ac:dyDescent="0.2">
      <c r="B9" s="46">
        <v>1</v>
      </c>
      <c r="C9" s="54">
        <f>L2</f>
        <v>300000</v>
      </c>
      <c r="D9" s="54"/>
      <c r="E9" s="46">
        <v>2008</v>
      </c>
      <c r="F9" s="8">
        <v>43677</v>
      </c>
      <c r="G9" s="46" t="s">
        <v>3</v>
      </c>
      <c r="H9" s="55">
        <v>1.5566800000000001</v>
      </c>
      <c r="I9" s="55"/>
      <c r="J9" s="46">
        <v>131.5</v>
      </c>
      <c r="K9" s="54">
        <f>IF(J9="","",C9*0.03)</f>
        <v>9000</v>
      </c>
      <c r="L9" s="54"/>
      <c r="M9" s="6">
        <f>IF(J9="","",(K9/J9)/LOOKUP(RIGHT($D$2,3),定数!$A$6:$A$13,定数!$B$6:$B$13))</f>
        <v>0.57034220532319391</v>
      </c>
      <c r="N9" s="46">
        <v>2008</v>
      </c>
      <c r="O9" s="8">
        <v>43684</v>
      </c>
      <c r="P9" s="55">
        <v>1.5370550000000001</v>
      </c>
      <c r="Q9" s="55"/>
      <c r="R9" s="58">
        <f>IF(P9="","",T9*M9*LOOKUP(RIGHT($D$2,3),定数!$A$6:$A$13,定数!$B$6:$B$13))</f>
        <v>13431.558935361218</v>
      </c>
      <c r="S9" s="58"/>
      <c r="T9" s="59">
        <f>IF(P9="","",IF(G9="買",(P9-H9),(H9-P9))*IF(RIGHT($D$2,3)="JPY",100,10000))</f>
        <v>196.25000000000003</v>
      </c>
      <c r="U9" s="59"/>
      <c r="V9" s="36">
        <f>IF(T9&lt;&gt;"",IF(T9&gt;0,1+V8,0),"")</f>
        <v>1</v>
      </c>
      <c r="W9">
        <f>IF(T9&lt;&gt;"",IF(T9&lt;0,1+W8,0),"")</f>
        <v>0</v>
      </c>
    </row>
    <row r="10" spans="2:23" x14ac:dyDescent="0.2">
      <c r="B10" s="46">
        <v>2</v>
      </c>
      <c r="C10" s="54">
        <f t="shared" ref="C10:C73" si="0">IF(R9="","",C9+R9)</f>
        <v>313431.55893536122</v>
      </c>
      <c r="D10" s="54"/>
      <c r="E10" s="46">
        <v>2008</v>
      </c>
      <c r="F10" s="8">
        <v>43677</v>
      </c>
      <c r="G10" s="46" t="s">
        <v>3</v>
      </c>
      <c r="H10" s="55">
        <v>1.5551999999999999</v>
      </c>
      <c r="I10" s="55"/>
      <c r="J10" s="46">
        <v>77.5</v>
      </c>
      <c r="K10" s="56">
        <f>IF(J10="","",C10*0.03)</f>
        <v>9402.9467680608359</v>
      </c>
      <c r="L10" s="57"/>
      <c r="M10" s="6">
        <f>IF(J10="","",(K10/J10)/LOOKUP(RIGHT($D$2,3),定数!$A$6:$A$13,定数!$B$6:$B$13))</f>
        <v>1.011069544952778</v>
      </c>
      <c r="N10" s="46">
        <v>2008</v>
      </c>
      <c r="O10" s="8">
        <v>43684</v>
      </c>
      <c r="P10" s="55">
        <v>1.5436749999999999</v>
      </c>
      <c r="Q10" s="55"/>
      <c r="R10" s="58">
        <f>IF(P10="","",T10*M10*LOOKUP(RIGHT($D$2,3),定数!$A$6:$A$13,定数!$B$6:$B$13))</f>
        <v>13983.091806696928</v>
      </c>
      <c r="S10" s="58"/>
      <c r="T10" s="59">
        <f>IF(P10="","",IF(G10="買",(P10-H10),(H10-P10))*IF(RIGHT($D$2,3)="JPY",100,10000))</f>
        <v>115.25000000000007</v>
      </c>
      <c r="U10" s="59"/>
      <c r="V10" s="23">
        <f t="shared" ref="V10:V22" si="1">IF(T10&lt;&gt;"",IF(T10&gt;0,1+V9,0),"")</f>
        <v>2</v>
      </c>
      <c r="W10">
        <f t="shared" ref="W10:W73" si="2">IF(T10&lt;&gt;"",IF(T10&lt;0,1+W9,0),"")</f>
        <v>0</v>
      </c>
    </row>
    <row r="11" spans="2:23" x14ac:dyDescent="0.2">
      <c r="B11" s="46">
        <v>3</v>
      </c>
      <c r="C11" s="54">
        <f t="shared" si="0"/>
        <v>327414.65074205812</v>
      </c>
      <c r="D11" s="54"/>
      <c r="E11" s="46">
        <v>2008</v>
      </c>
      <c r="F11" s="8">
        <v>43747</v>
      </c>
      <c r="G11" s="46" t="s">
        <v>3</v>
      </c>
      <c r="H11" s="55">
        <v>1.3553599999999999</v>
      </c>
      <c r="I11" s="55"/>
      <c r="J11" s="46">
        <v>230.4</v>
      </c>
      <c r="K11" s="56">
        <f t="shared" ref="K11:K74" si="3">IF(J11="","",C11*0.03)</f>
        <v>9822.4395222617441</v>
      </c>
      <c r="L11" s="57"/>
      <c r="M11" s="6">
        <f>IF(J11="","",(K11/J11)/LOOKUP(RIGHT($D$2,3),定数!$A$6:$A$13,定数!$B$6:$B$13))</f>
        <v>0.35526763318365684</v>
      </c>
      <c r="N11" s="46">
        <v>2008</v>
      </c>
      <c r="O11" s="8">
        <v>43759</v>
      </c>
      <c r="P11" s="55">
        <v>1.3209</v>
      </c>
      <c r="Q11" s="55"/>
      <c r="R11" s="58">
        <f>IF(P11="","",T11*M11*LOOKUP(RIGHT($D$2,3),定数!$A$6:$A$13,定数!$B$6:$B$13))</f>
        <v>14691.02716741055</v>
      </c>
      <c r="S11" s="58"/>
      <c r="T11" s="59">
        <f>IF(P11="","",IF(G11="買",(P11-H11),(H11-P11))*IF(RIGHT($D$2,3)="JPY",100,10000))</f>
        <v>344.59999999999934</v>
      </c>
      <c r="U11" s="59"/>
      <c r="V11" s="23">
        <f t="shared" si="1"/>
        <v>3</v>
      </c>
      <c r="W11">
        <f t="shared" si="2"/>
        <v>0</v>
      </c>
    </row>
    <row r="12" spans="2:23" s="53" customFormat="1" x14ac:dyDescent="0.2">
      <c r="B12" s="46">
        <v>4</v>
      </c>
      <c r="C12" s="54">
        <f t="shared" si="0"/>
        <v>342105.67790946865</v>
      </c>
      <c r="D12" s="54"/>
      <c r="E12" s="46">
        <v>2009</v>
      </c>
      <c r="F12" s="8">
        <v>43558</v>
      </c>
      <c r="G12" s="46" t="s">
        <v>4</v>
      </c>
      <c r="H12" s="55">
        <v>1.3495699999999999</v>
      </c>
      <c r="I12" s="55"/>
      <c r="J12" s="46">
        <v>132.6</v>
      </c>
      <c r="K12" s="56">
        <f t="shared" si="3"/>
        <v>10263.170337284058</v>
      </c>
      <c r="L12" s="57"/>
      <c r="M12" s="6">
        <f>IF(J12="","",(K12/J12)/LOOKUP(RIGHT($D$2,3),定数!$A$6:$A$13,定数!$B$6:$B$13))</f>
        <v>0.64499562200126059</v>
      </c>
      <c r="N12" s="46">
        <v>2009</v>
      </c>
      <c r="O12" s="8">
        <v>43561</v>
      </c>
      <c r="P12" s="55">
        <v>1.3363100000000001</v>
      </c>
      <c r="Q12" s="55"/>
      <c r="R12" s="58">
        <f>IF(P12="","",T12*M12*LOOKUP(RIGHT($D$2,3),定数!$A$6:$A$13,定数!$B$6:$B$13))</f>
        <v>-10263.170337283924</v>
      </c>
      <c r="S12" s="58"/>
      <c r="T12" s="59">
        <f t="shared" ref="T12:T75" si="4">IF(P12="","",IF(G12="買",(P12-H12),(H12-P12))*IF(RIGHT($D$2,3)="JPY",100,10000))</f>
        <v>-132.59999999999826</v>
      </c>
      <c r="U12" s="59"/>
      <c r="V12" s="52">
        <f t="shared" si="1"/>
        <v>0</v>
      </c>
      <c r="W12" s="53">
        <f t="shared" si="2"/>
        <v>1</v>
      </c>
    </row>
    <row r="13" spans="2:23" s="53" customFormat="1" x14ac:dyDescent="0.2">
      <c r="B13" s="46">
        <v>5</v>
      </c>
      <c r="C13" s="54">
        <f t="shared" si="0"/>
        <v>331842.50757218472</v>
      </c>
      <c r="D13" s="54"/>
      <c r="E13" s="46">
        <v>2009</v>
      </c>
      <c r="F13" s="8">
        <v>43635</v>
      </c>
      <c r="G13" s="46" t="s">
        <v>3</v>
      </c>
      <c r="H13" s="55">
        <v>1.38818</v>
      </c>
      <c r="I13" s="55"/>
      <c r="J13" s="46">
        <v>130.5</v>
      </c>
      <c r="K13" s="56">
        <f t="shared" si="3"/>
        <v>9955.2752271655409</v>
      </c>
      <c r="L13" s="57"/>
      <c r="M13" s="6">
        <f>IF(J13="","",(K13/J13)/LOOKUP(RIGHT($D$2,3),定数!$A$6:$A$13,定数!$B$6:$B$13))</f>
        <v>0.63571361603866805</v>
      </c>
      <c r="N13" s="46">
        <v>2009</v>
      </c>
      <c r="O13" s="8">
        <v>43639</v>
      </c>
      <c r="P13" s="55">
        <v>1.40123</v>
      </c>
      <c r="Q13" s="55"/>
      <c r="R13" s="58">
        <f>IF(P13="","",T13*M13*LOOKUP(RIGHT($D$2,3),定数!$A$6:$A$13,定数!$B$6:$B$13))</f>
        <v>-9955.2752271655445</v>
      </c>
      <c r="S13" s="58"/>
      <c r="T13" s="59">
        <f t="shared" si="4"/>
        <v>-130.50000000000006</v>
      </c>
      <c r="U13" s="59"/>
      <c r="V13" s="52">
        <f t="shared" si="1"/>
        <v>0</v>
      </c>
      <c r="W13" s="53">
        <f t="shared" si="2"/>
        <v>2</v>
      </c>
    </row>
    <row r="14" spans="2:23" x14ac:dyDescent="0.2">
      <c r="B14" s="46">
        <v>6</v>
      </c>
      <c r="C14" s="54">
        <f t="shared" si="0"/>
        <v>321887.23234501918</v>
      </c>
      <c r="D14" s="54"/>
      <c r="E14" s="46">
        <v>2009</v>
      </c>
      <c r="F14" s="8">
        <v>43729</v>
      </c>
      <c r="G14" s="46" t="s">
        <v>4</v>
      </c>
      <c r="H14" s="55">
        <v>1.4713000000000001</v>
      </c>
      <c r="I14" s="55"/>
      <c r="J14" s="46">
        <v>102.4</v>
      </c>
      <c r="K14" s="56">
        <f t="shared" si="3"/>
        <v>9656.6169703505748</v>
      </c>
      <c r="L14" s="57"/>
      <c r="M14" s="6">
        <f>IF(J14="","",(K14/J14)/LOOKUP(RIGHT($D$2,3),定数!$A$6:$A$13,定数!$B$6:$B$13))</f>
        <v>0.78585750084233186</v>
      </c>
      <c r="N14" s="46">
        <v>2009</v>
      </c>
      <c r="O14" s="8">
        <v>43736</v>
      </c>
      <c r="P14" s="55">
        <v>1.46106</v>
      </c>
      <c r="Q14" s="55"/>
      <c r="R14" s="58">
        <f>IF(P14="","",T14*M14*LOOKUP(RIGHT($D$2,3),定数!$A$6:$A$13,定数!$B$6:$B$13))</f>
        <v>-9656.6169703505984</v>
      </c>
      <c r="S14" s="58"/>
      <c r="T14" s="59">
        <f t="shared" si="4"/>
        <v>-102.40000000000026</v>
      </c>
      <c r="U14" s="59"/>
      <c r="V14" s="23">
        <f t="shared" si="1"/>
        <v>0</v>
      </c>
      <c r="W14">
        <f t="shared" si="2"/>
        <v>3</v>
      </c>
    </row>
    <row r="15" spans="2:23" x14ac:dyDescent="0.2">
      <c r="B15" s="46">
        <v>7</v>
      </c>
      <c r="C15" s="54">
        <f t="shared" si="0"/>
        <v>312230.61537466856</v>
      </c>
      <c r="D15" s="54"/>
      <c r="E15" s="46">
        <v>2009</v>
      </c>
      <c r="F15" s="8">
        <v>43793</v>
      </c>
      <c r="G15" s="46" t="s">
        <v>4</v>
      </c>
      <c r="H15" s="55">
        <v>1.4988900000000001</v>
      </c>
      <c r="I15" s="55"/>
      <c r="J15" s="46">
        <v>101.2</v>
      </c>
      <c r="K15" s="56">
        <f t="shared" si="3"/>
        <v>9366.9184612400568</v>
      </c>
      <c r="L15" s="57"/>
      <c r="M15" s="6">
        <f>IF(J15="","",(K15/J15)/LOOKUP(RIGHT($D$2,3),定数!$A$6:$A$13,定数!$B$6:$B$13))</f>
        <v>0.77132069015481364</v>
      </c>
      <c r="N15" s="46">
        <v>2009</v>
      </c>
      <c r="O15" s="8">
        <v>43794</v>
      </c>
      <c r="P15" s="55">
        <v>1.51397</v>
      </c>
      <c r="Q15" s="55"/>
      <c r="R15" s="58">
        <f>IF(P15="","",T15*M15*LOOKUP(RIGHT($D$2,3),定数!$A$6:$A$13,定数!$B$6:$B$13))</f>
        <v>13957.81920904149</v>
      </c>
      <c r="S15" s="58"/>
      <c r="T15" s="59">
        <f t="shared" si="4"/>
        <v>150.79999999999981</v>
      </c>
      <c r="U15" s="59"/>
      <c r="V15" s="23">
        <f t="shared" si="1"/>
        <v>1</v>
      </c>
      <c r="W15">
        <f t="shared" si="2"/>
        <v>0</v>
      </c>
    </row>
    <row r="16" spans="2:23" x14ac:dyDescent="0.2">
      <c r="B16" s="46">
        <v>8</v>
      </c>
      <c r="C16" s="54">
        <f t="shared" si="0"/>
        <v>326188.43458371004</v>
      </c>
      <c r="D16" s="54"/>
      <c r="E16" s="46">
        <v>2009</v>
      </c>
      <c r="F16" s="8">
        <v>43796</v>
      </c>
      <c r="G16" s="46" t="s">
        <v>4</v>
      </c>
      <c r="H16" s="55">
        <v>1.5001199999999999</v>
      </c>
      <c r="I16" s="55"/>
      <c r="J16" s="46">
        <v>173.5</v>
      </c>
      <c r="K16" s="56">
        <f t="shared" si="3"/>
        <v>9785.6530375113016</v>
      </c>
      <c r="L16" s="57"/>
      <c r="M16" s="6">
        <f>IF(J16="","",(K16/J16)/LOOKUP(RIGHT($D$2,3),定数!$A$6:$A$13,定数!$B$6:$B$13))</f>
        <v>0.47001215357883291</v>
      </c>
      <c r="N16" s="46">
        <v>2009</v>
      </c>
      <c r="O16" s="8" t="s">
        <v>62</v>
      </c>
      <c r="P16" s="55">
        <v>1.4827699999999999</v>
      </c>
      <c r="Q16" s="55"/>
      <c r="R16" s="58">
        <f>IF(P16="","",T16*M16*LOOKUP(RIGHT($D$2,3),定数!$A$6:$A$13,定数!$B$6:$B$13))</f>
        <v>-9785.6530375112889</v>
      </c>
      <c r="S16" s="58"/>
      <c r="T16" s="59">
        <f t="shared" si="4"/>
        <v>-173.49999999999977</v>
      </c>
      <c r="U16" s="59"/>
      <c r="V16" s="23">
        <f t="shared" si="1"/>
        <v>0</v>
      </c>
      <c r="W16">
        <f t="shared" si="2"/>
        <v>1</v>
      </c>
    </row>
    <row r="17" spans="2:23" x14ac:dyDescent="0.2">
      <c r="B17" s="46">
        <v>9</v>
      </c>
      <c r="C17" s="54">
        <f t="shared" si="0"/>
        <v>316402.78154619876</v>
      </c>
      <c r="D17" s="54"/>
      <c r="E17" s="46">
        <v>2009</v>
      </c>
      <c r="F17" s="8">
        <v>43830</v>
      </c>
      <c r="G17" s="46" t="s">
        <v>3</v>
      </c>
      <c r="H17" s="55">
        <v>1.43042</v>
      </c>
      <c r="I17" s="55"/>
      <c r="J17" s="46">
        <v>134.69999999999999</v>
      </c>
      <c r="K17" s="56">
        <f t="shared" si="3"/>
        <v>9492.0834463859628</v>
      </c>
      <c r="L17" s="57"/>
      <c r="M17" s="6">
        <f>IF(J17="","",(K17/J17)/LOOKUP(RIGHT($D$2,3),定数!$A$6:$A$13,定数!$B$6:$B$13))</f>
        <v>0.5872360459283571</v>
      </c>
      <c r="N17" s="46">
        <v>2010</v>
      </c>
      <c r="O17" s="8">
        <v>43470</v>
      </c>
      <c r="P17" s="55">
        <v>1.4438899999999999</v>
      </c>
      <c r="Q17" s="55"/>
      <c r="R17" s="58">
        <f>IF(P17="","",T17*M17*LOOKUP(RIGHT($D$2,3),定数!$A$6:$A$13,定数!$B$6:$B$13))</f>
        <v>-9492.0834463858737</v>
      </c>
      <c r="S17" s="58"/>
      <c r="T17" s="59">
        <f t="shared" si="4"/>
        <v>-134.69999999999871</v>
      </c>
      <c r="U17" s="59"/>
      <c r="V17" s="23">
        <f t="shared" si="1"/>
        <v>0</v>
      </c>
      <c r="W17">
        <f t="shared" si="2"/>
        <v>2</v>
      </c>
    </row>
    <row r="18" spans="2:23" x14ac:dyDescent="0.2">
      <c r="B18" s="46">
        <v>10</v>
      </c>
      <c r="C18" s="54">
        <f t="shared" si="0"/>
        <v>306910.6980998129</v>
      </c>
      <c r="D18" s="54"/>
      <c r="E18" s="46">
        <v>2010</v>
      </c>
      <c r="F18" s="8">
        <v>43520</v>
      </c>
      <c r="G18" s="46" t="s">
        <v>3</v>
      </c>
      <c r="H18" s="55">
        <v>1.35005</v>
      </c>
      <c r="I18" s="55"/>
      <c r="J18" s="46">
        <v>124.8</v>
      </c>
      <c r="K18" s="56">
        <f t="shared" si="3"/>
        <v>9207.3209429943872</v>
      </c>
      <c r="L18" s="57"/>
      <c r="M18" s="6">
        <f>IF(J18="","",(K18/J18)/LOOKUP(RIGHT($D$2,3),定数!$A$6:$A$13,定数!$B$6:$B$13))</f>
        <v>0.61480508433456116</v>
      </c>
      <c r="N18" s="46">
        <v>2010</v>
      </c>
      <c r="O18" s="8">
        <v>43522</v>
      </c>
      <c r="P18" s="55">
        <v>1.36253</v>
      </c>
      <c r="Q18" s="55"/>
      <c r="R18" s="58">
        <f>IF(P18="","",T18*M18*LOOKUP(RIGHT($D$2,3),定数!$A$6:$A$13,定数!$B$6:$B$13))</f>
        <v>-9207.3209429944218</v>
      </c>
      <c r="S18" s="58"/>
      <c r="T18" s="59">
        <f t="shared" si="4"/>
        <v>-124.80000000000047</v>
      </c>
      <c r="U18" s="59"/>
      <c r="V18" s="23">
        <f t="shared" si="1"/>
        <v>0</v>
      </c>
      <c r="W18">
        <f t="shared" si="2"/>
        <v>3</v>
      </c>
    </row>
    <row r="19" spans="2:23" x14ac:dyDescent="0.2">
      <c r="B19" s="46">
        <v>11</v>
      </c>
      <c r="C19" s="54">
        <f t="shared" si="0"/>
        <v>297703.37715681846</v>
      </c>
      <c r="D19" s="54"/>
      <c r="E19" s="46">
        <v>2010</v>
      </c>
      <c r="F19" s="8">
        <v>43669</v>
      </c>
      <c r="G19" s="46" t="s">
        <v>4</v>
      </c>
      <c r="H19" s="55">
        <v>1.2964199999999999</v>
      </c>
      <c r="I19" s="55"/>
      <c r="J19" s="46">
        <v>172.8</v>
      </c>
      <c r="K19" s="56">
        <f t="shared" si="3"/>
        <v>8931.1013147045542</v>
      </c>
      <c r="L19" s="57"/>
      <c r="M19" s="6">
        <f>IF(J19="","",(K19/J19)/LOOKUP(RIGHT($D$2,3),定数!$A$6:$A$13,定数!$B$6:$B$13))</f>
        <v>0.43070511741437856</v>
      </c>
      <c r="N19" s="46">
        <v>2010</v>
      </c>
      <c r="O19" s="8">
        <v>43746</v>
      </c>
      <c r="P19" s="55">
        <v>1.3223400000000001</v>
      </c>
      <c r="Q19" s="55"/>
      <c r="R19" s="58">
        <f>IF(P19="","",T19*M19*LOOKUP(RIGHT($D$2,3),定数!$A$6:$A$13,定数!$B$6:$B$13))</f>
        <v>13396.651972056916</v>
      </c>
      <c r="S19" s="58"/>
      <c r="T19" s="59">
        <f t="shared" si="4"/>
        <v>259.20000000000164</v>
      </c>
      <c r="U19" s="59"/>
      <c r="V19" s="23">
        <f t="shared" si="1"/>
        <v>1</v>
      </c>
      <c r="W19">
        <f t="shared" si="2"/>
        <v>0</v>
      </c>
    </row>
    <row r="20" spans="2:23" x14ac:dyDescent="0.2">
      <c r="B20" s="46">
        <v>12</v>
      </c>
      <c r="C20" s="54">
        <f t="shared" si="0"/>
        <v>311100.02912887535</v>
      </c>
      <c r="D20" s="54"/>
      <c r="E20" s="46">
        <v>2010</v>
      </c>
      <c r="F20" s="8">
        <v>43696</v>
      </c>
      <c r="G20" s="46" t="s">
        <v>3</v>
      </c>
      <c r="H20" s="55">
        <v>1.27698</v>
      </c>
      <c r="I20" s="55"/>
      <c r="J20" s="46">
        <v>131.30000000000001</v>
      </c>
      <c r="K20" s="56">
        <f t="shared" si="3"/>
        <v>9333.00087386626</v>
      </c>
      <c r="L20" s="57"/>
      <c r="M20" s="6">
        <f>IF(J20="","",(K20/J20)/LOOKUP(RIGHT($D$2,3),定数!$A$6:$A$13,定数!$B$6:$B$13))</f>
        <v>0.59234582850128581</v>
      </c>
      <c r="N20" s="46">
        <v>2010</v>
      </c>
      <c r="O20" s="8">
        <v>43714</v>
      </c>
      <c r="P20" s="55">
        <v>1.2901100000000001</v>
      </c>
      <c r="Q20" s="55"/>
      <c r="R20" s="58">
        <f>IF(P20="","",T20*M20*LOOKUP(RIGHT($D$2,3),定数!$A$6:$A$13,定数!$B$6:$B$13))</f>
        <v>-9333.00087386632</v>
      </c>
      <c r="S20" s="58"/>
      <c r="T20" s="59">
        <f t="shared" si="4"/>
        <v>-131.30000000000086</v>
      </c>
      <c r="U20" s="59"/>
      <c r="V20" s="23">
        <f t="shared" si="1"/>
        <v>0</v>
      </c>
      <c r="W20">
        <f t="shared" si="2"/>
        <v>1</v>
      </c>
    </row>
    <row r="21" spans="2:23" x14ac:dyDescent="0.2">
      <c r="B21" s="46">
        <v>13</v>
      </c>
      <c r="C21" s="54">
        <f t="shared" si="0"/>
        <v>301767.02825500903</v>
      </c>
      <c r="D21" s="54"/>
      <c r="E21" s="46">
        <v>2010</v>
      </c>
      <c r="F21" s="8">
        <v>43756</v>
      </c>
      <c r="G21" s="46" t="s">
        <v>4</v>
      </c>
      <c r="H21" s="55">
        <v>1.39981</v>
      </c>
      <c r="I21" s="55"/>
      <c r="J21" s="46">
        <v>167.6</v>
      </c>
      <c r="K21" s="56">
        <f t="shared" si="3"/>
        <v>9053.0108476502701</v>
      </c>
      <c r="L21" s="57"/>
      <c r="M21" s="6">
        <f>IF(J21="","",(K21/J21)/LOOKUP(RIGHT($D$2,3),定数!$A$6:$A$13,定数!$B$6:$B$13))</f>
        <v>0.45012981541618291</v>
      </c>
      <c r="N21" s="46">
        <v>2010</v>
      </c>
      <c r="O21" s="8">
        <v>43757</v>
      </c>
      <c r="P21" s="55">
        <v>1.3830499999999999</v>
      </c>
      <c r="Q21" s="55"/>
      <c r="R21" s="58">
        <f>IF(P21="","",T21*M21*LOOKUP(RIGHT($D$2,3),定数!$A$6:$A$13,定数!$B$6:$B$13))</f>
        <v>-9053.0108476503301</v>
      </c>
      <c r="S21" s="58"/>
      <c r="T21" s="59">
        <f t="shared" si="4"/>
        <v>-167.60000000000107</v>
      </c>
      <c r="U21" s="59"/>
      <c r="V21" s="23">
        <f t="shared" si="1"/>
        <v>0</v>
      </c>
      <c r="W21">
        <f t="shared" si="2"/>
        <v>2</v>
      </c>
    </row>
    <row r="22" spans="2:23" x14ac:dyDescent="0.2">
      <c r="B22" s="46">
        <v>14</v>
      </c>
      <c r="C22" s="54">
        <f t="shared" si="0"/>
        <v>292714.01740735868</v>
      </c>
      <c r="D22" s="54"/>
      <c r="E22" s="46">
        <v>2011</v>
      </c>
      <c r="F22" s="8">
        <v>43539</v>
      </c>
      <c r="G22" s="46" t="s">
        <v>4</v>
      </c>
      <c r="H22" s="55">
        <v>1.4013199999999999</v>
      </c>
      <c r="I22" s="55"/>
      <c r="J22" s="46">
        <v>158.80000000000001</v>
      </c>
      <c r="K22" s="56">
        <f t="shared" si="3"/>
        <v>8781.4205222207602</v>
      </c>
      <c r="L22" s="57"/>
      <c r="M22" s="6">
        <f>IF(J22="","",(K22/J22)/LOOKUP(RIGHT($D$2,3),定数!$A$6:$A$13,定数!$B$6:$B$13))</f>
        <v>0.46082181581763015</v>
      </c>
      <c r="N22" s="46">
        <v>2011</v>
      </c>
      <c r="O22" s="8">
        <v>43559</v>
      </c>
      <c r="P22" s="55">
        <v>1.4250400000000001</v>
      </c>
      <c r="Q22" s="55"/>
      <c r="R22" s="58">
        <f>IF(P22="","",T22*M22*LOOKUP(RIGHT($D$2,3),定数!$A$6:$A$13,定数!$B$6:$B$13))</f>
        <v>13116.832165433128</v>
      </c>
      <c r="S22" s="58"/>
      <c r="T22" s="59">
        <f t="shared" si="4"/>
        <v>237.20000000000186</v>
      </c>
      <c r="U22" s="59"/>
      <c r="V22" s="23">
        <f t="shared" si="1"/>
        <v>1</v>
      </c>
      <c r="W22">
        <f t="shared" si="2"/>
        <v>0</v>
      </c>
    </row>
    <row r="23" spans="2:23" x14ac:dyDescent="0.2">
      <c r="B23" s="46">
        <v>15</v>
      </c>
      <c r="C23" s="54">
        <f t="shared" si="0"/>
        <v>305830.84957279183</v>
      </c>
      <c r="D23" s="54"/>
      <c r="E23" s="46">
        <v>2011</v>
      </c>
      <c r="F23" s="8">
        <v>43798</v>
      </c>
      <c r="G23" s="46" t="s">
        <v>3</v>
      </c>
      <c r="H23" s="55">
        <v>1.32839</v>
      </c>
      <c r="I23" s="55"/>
      <c r="J23" s="46">
        <v>157.19999999999999</v>
      </c>
      <c r="K23" s="56">
        <f t="shared" si="3"/>
        <v>9174.9254871837547</v>
      </c>
      <c r="L23" s="57"/>
      <c r="M23" s="6">
        <f>IF(J23="","",(K23/J23)/LOOKUP(RIGHT($D$2,3),定数!$A$6:$A$13,定数!$B$6:$B$13))</f>
        <v>0.48637221624171728</v>
      </c>
      <c r="N23" s="46">
        <v>2011</v>
      </c>
      <c r="O23" s="8">
        <v>43799</v>
      </c>
      <c r="P23" s="55">
        <v>1.3441099999999999</v>
      </c>
      <c r="Q23" s="55"/>
      <c r="R23" s="58">
        <f>IF(P23="","",T23*M23*LOOKUP(RIGHT($D$2,3),定数!$A$6:$A$13,定数!$B$6:$B$13))</f>
        <v>-9174.9254871837293</v>
      </c>
      <c r="S23" s="58"/>
      <c r="T23" s="59">
        <f t="shared" si="4"/>
        <v>-157.19999999999956</v>
      </c>
      <c r="U23" s="59"/>
      <c r="V23" t="str">
        <f t="shared" ref="V23:W74" si="5">IF(S23&lt;&gt;"",IF(S23&lt;0,1+V22,0),"")</f>
        <v/>
      </c>
      <c r="W23">
        <f t="shared" si="2"/>
        <v>1</v>
      </c>
    </row>
    <row r="24" spans="2:23" x14ac:dyDescent="0.2">
      <c r="B24" s="46">
        <v>16</v>
      </c>
      <c r="C24" s="54">
        <f t="shared" si="0"/>
        <v>296655.9240856081</v>
      </c>
      <c r="D24" s="54"/>
      <c r="E24" s="46">
        <v>2012</v>
      </c>
      <c r="F24" s="8">
        <v>43553</v>
      </c>
      <c r="G24" s="46" t="s">
        <v>4</v>
      </c>
      <c r="H24" s="55">
        <v>1.3345499999999999</v>
      </c>
      <c r="I24" s="55"/>
      <c r="J24" s="46">
        <v>94.4</v>
      </c>
      <c r="K24" s="56">
        <f t="shared" si="3"/>
        <v>8899.6777225682436</v>
      </c>
      <c r="L24" s="57"/>
      <c r="M24" s="6">
        <f>IF(J24="","",(K24/J24)/LOOKUP(RIGHT($D$2,3),定数!$A$6:$A$13,定数!$B$6:$B$13))</f>
        <v>0.78563539217586897</v>
      </c>
      <c r="N24" s="46">
        <v>2012</v>
      </c>
      <c r="O24" s="8">
        <v>43558</v>
      </c>
      <c r="P24" s="55">
        <v>1.32511</v>
      </c>
      <c r="Q24" s="55"/>
      <c r="R24" s="58">
        <f>IF(P24="","",T24*M24*LOOKUP(RIGHT($D$2,3),定数!$A$6:$A$13,定数!$B$6:$B$13))</f>
        <v>-8899.6777225681417</v>
      </c>
      <c r="S24" s="58"/>
      <c r="T24" s="59">
        <f t="shared" si="4"/>
        <v>-94.399999999998926</v>
      </c>
      <c r="U24" s="59"/>
      <c r="V24" t="str">
        <f t="shared" si="5"/>
        <v/>
      </c>
      <c r="W24">
        <f t="shared" si="2"/>
        <v>2</v>
      </c>
    </row>
    <row r="25" spans="2:23" x14ac:dyDescent="0.2">
      <c r="B25" s="46">
        <v>17</v>
      </c>
      <c r="C25" s="54">
        <f t="shared" si="0"/>
        <v>287756.24636303994</v>
      </c>
      <c r="D25" s="54"/>
      <c r="E25" s="46">
        <v>2012</v>
      </c>
      <c r="F25" s="8">
        <v>43797</v>
      </c>
      <c r="G25" s="46" t="s">
        <v>4</v>
      </c>
      <c r="H25" s="55">
        <v>1.2961100000000001</v>
      </c>
      <c r="I25" s="55"/>
      <c r="J25" s="46">
        <v>82</v>
      </c>
      <c r="K25" s="56">
        <f t="shared" si="3"/>
        <v>8632.6873908911984</v>
      </c>
      <c r="L25" s="57"/>
      <c r="M25" s="6">
        <f>IF(J25="","",(K25/J25)/LOOKUP(RIGHT($D$2,3),定数!$A$6:$A$13,定数!$B$6:$B$13))</f>
        <v>0.87730562915560961</v>
      </c>
      <c r="N25" s="46">
        <v>2012</v>
      </c>
      <c r="O25" s="8">
        <v>43803</v>
      </c>
      <c r="P25" s="55">
        <v>1.3083100000000001</v>
      </c>
      <c r="Q25" s="55"/>
      <c r="R25" s="58">
        <f>IF(P25="","",T25*M25*LOOKUP(RIGHT($D$2,3),定数!$A$6:$A$13,定数!$B$6:$B$13))</f>
        <v>12843.754410838113</v>
      </c>
      <c r="S25" s="58"/>
      <c r="T25" s="59">
        <f t="shared" si="4"/>
        <v>121.99999999999989</v>
      </c>
      <c r="U25" s="59"/>
      <c r="V25" t="str">
        <f t="shared" si="5"/>
        <v/>
      </c>
      <c r="W25">
        <f t="shared" si="2"/>
        <v>0</v>
      </c>
    </row>
    <row r="26" spans="2:23" x14ac:dyDescent="0.2">
      <c r="B26" s="46">
        <v>18</v>
      </c>
      <c r="C26" s="54">
        <f t="shared" si="0"/>
        <v>300600.00077387807</v>
      </c>
      <c r="D26" s="54"/>
      <c r="E26" s="46">
        <v>2013</v>
      </c>
      <c r="F26" s="8">
        <v>43803</v>
      </c>
      <c r="G26" s="46" t="s">
        <v>4</v>
      </c>
      <c r="H26" s="55">
        <v>1.3605499999999999</v>
      </c>
      <c r="I26" s="55"/>
      <c r="J26" s="46">
        <v>78</v>
      </c>
      <c r="K26" s="56">
        <f t="shared" si="3"/>
        <v>9018.000023216342</v>
      </c>
      <c r="L26" s="57"/>
      <c r="M26" s="6">
        <f>IF(J26="","",(K26/J26)/LOOKUP(RIGHT($D$2,3),定数!$A$6:$A$13,定数!$B$6:$B$13))</f>
        <v>0.96346154094191694</v>
      </c>
      <c r="N26" s="46">
        <v>2012</v>
      </c>
      <c r="O26" s="8">
        <v>43808</v>
      </c>
      <c r="P26" s="55">
        <v>1.37215</v>
      </c>
      <c r="Q26" s="55"/>
      <c r="R26" s="58">
        <f>IF(P26="","",T26*M26*LOOKUP(RIGHT($D$2,3),定数!$A$6:$A$13,定数!$B$6:$B$13))</f>
        <v>13411.384649911546</v>
      </c>
      <c r="S26" s="58"/>
      <c r="T26" s="59">
        <f t="shared" si="4"/>
        <v>116.00000000000054</v>
      </c>
      <c r="U26" s="59"/>
      <c r="V26" t="str">
        <f t="shared" si="5"/>
        <v/>
      </c>
      <c r="W26">
        <f t="shared" si="2"/>
        <v>0</v>
      </c>
    </row>
    <row r="27" spans="2:23" x14ac:dyDescent="0.2">
      <c r="B27" s="46">
        <v>19</v>
      </c>
      <c r="C27" s="54">
        <f t="shared" si="0"/>
        <v>314011.38542378962</v>
      </c>
      <c r="D27" s="54"/>
      <c r="E27" s="46">
        <v>2013</v>
      </c>
      <c r="F27" s="8">
        <v>43816</v>
      </c>
      <c r="G27" s="46" t="s">
        <v>4</v>
      </c>
      <c r="H27" s="55">
        <v>1.3782300000000001</v>
      </c>
      <c r="I27" s="55"/>
      <c r="J27" s="46">
        <v>60.1</v>
      </c>
      <c r="K27" s="56">
        <f t="shared" si="3"/>
        <v>9420.3415627136874</v>
      </c>
      <c r="L27" s="57"/>
      <c r="M27" s="6">
        <f>IF(J27="","",(K27/J27)/LOOKUP(RIGHT($D$2,3),定数!$A$6:$A$13,定数!$B$6:$B$13))</f>
        <v>1.3062037663219201</v>
      </c>
      <c r="N27" s="46">
        <v>2013</v>
      </c>
      <c r="O27" s="8">
        <v>43817</v>
      </c>
      <c r="P27" s="55">
        <v>1.37222</v>
      </c>
      <c r="Q27" s="55"/>
      <c r="R27" s="58">
        <f>IF(P27="","",T27*M27*LOOKUP(RIGHT($D$2,3),定数!$A$6:$A$13,定数!$B$6:$B$13))</f>
        <v>-9420.3415627137983</v>
      </c>
      <c r="S27" s="58"/>
      <c r="T27" s="59">
        <f t="shared" si="4"/>
        <v>-60.100000000000705</v>
      </c>
      <c r="U27" s="59"/>
      <c r="V27" t="str">
        <f t="shared" si="5"/>
        <v/>
      </c>
      <c r="W27">
        <f t="shared" si="2"/>
        <v>1</v>
      </c>
    </row>
    <row r="28" spans="2:23" x14ac:dyDescent="0.2">
      <c r="B28" s="46">
        <v>20</v>
      </c>
      <c r="C28" s="54">
        <f t="shared" si="0"/>
        <v>304591.04386107583</v>
      </c>
      <c r="D28" s="54"/>
      <c r="E28" s="46">
        <v>2014</v>
      </c>
      <c r="F28" s="8">
        <v>43587</v>
      </c>
      <c r="G28" s="46" t="s">
        <v>4</v>
      </c>
      <c r="H28" s="55">
        <v>1.3881699999999999</v>
      </c>
      <c r="I28" s="55"/>
      <c r="J28" s="46">
        <v>70.400000000000006</v>
      </c>
      <c r="K28" s="56">
        <f t="shared" si="3"/>
        <v>9137.731315832274</v>
      </c>
      <c r="L28" s="57"/>
      <c r="M28" s="6">
        <f>IF(J28="","",(K28/J28)/LOOKUP(RIGHT($D$2,3),定数!$A$6:$A$13,定数!$B$6:$B$13))</f>
        <v>1.0816443318930247</v>
      </c>
      <c r="N28" s="46">
        <v>2014</v>
      </c>
      <c r="O28" s="8">
        <v>43593</v>
      </c>
      <c r="P28" s="55">
        <v>1.39863</v>
      </c>
      <c r="Q28" s="55"/>
      <c r="R28" s="58">
        <f>IF(P28="","",T28*M28*LOOKUP(RIGHT($D$2,3),定数!$A$6:$A$13,定数!$B$6:$B$13))</f>
        <v>13576.799653921422</v>
      </c>
      <c r="S28" s="58"/>
      <c r="T28" s="59">
        <f t="shared" si="4"/>
        <v>104.60000000000136</v>
      </c>
      <c r="U28" s="59"/>
      <c r="V28" t="str">
        <f t="shared" si="5"/>
        <v/>
      </c>
      <c r="W28">
        <f t="shared" si="2"/>
        <v>0</v>
      </c>
    </row>
    <row r="29" spans="2:23" x14ac:dyDescent="0.2">
      <c r="B29" s="46">
        <v>21</v>
      </c>
      <c r="C29" s="54">
        <f t="shared" si="0"/>
        <v>318167.84351499728</v>
      </c>
      <c r="D29" s="54"/>
      <c r="E29" s="46">
        <v>2014</v>
      </c>
      <c r="F29" s="8">
        <v>43690</v>
      </c>
      <c r="G29" s="46" t="s">
        <v>3</v>
      </c>
      <c r="H29" s="55">
        <v>1.33466</v>
      </c>
      <c r="I29" s="55"/>
      <c r="J29" s="46">
        <v>67.599999999999994</v>
      </c>
      <c r="K29" s="56">
        <f t="shared" si="3"/>
        <v>9545.0353054499174</v>
      </c>
      <c r="L29" s="57"/>
      <c r="M29" s="6">
        <f>IF(J29="","",(K29/J29)/LOOKUP(RIGHT($D$2,3),定数!$A$6:$A$13,定数!$B$6:$B$13))</f>
        <v>1.1766562260170017</v>
      </c>
      <c r="N29" s="46">
        <v>2014</v>
      </c>
      <c r="O29" s="8">
        <v>43691</v>
      </c>
      <c r="P29" s="55">
        <v>1.3414200000000001</v>
      </c>
      <c r="Q29" s="55"/>
      <c r="R29" s="58">
        <f>IF(P29="","",T29*M29*LOOKUP(RIGHT($D$2,3),定数!$A$6:$A$13,定数!$B$6:$B$13))</f>
        <v>-9545.0353054500574</v>
      </c>
      <c r="S29" s="58"/>
      <c r="T29" s="59">
        <f t="shared" si="4"/>
        <v>-67.600000000000989</v>
      </c>
      <c r="U29" s="59"/>
      <c r="V29" t="str">
        <f t="shared" si="5"/>
        <v/>
      </c>
      <c r="W29">
        <f t="shared" si="2"/>
        <v>1</v>
      </c>
    </row>
    <row r="30" spans="2:23" x14ac:dyDescent="0.2">
      <c r="B30" s="46">
        <v>22</v>
      </c>
      <c r="C30" s="54">
        <f t="shared" si="0"/>
        <v>308622.80820954725</v>
      </c>
      <c r="D30" s="54"/>
      <c r="E30" s="46">
        <v>2014</v>
      </c>
      <c r="F30" s="8">
        <v>43731</v>
      </c>
      <c r="G30" s="46" t="s">
        <v>3</v>
      </c>
      <c r="H30" s="55">
        <v>1.2837499999999999</v>
      </c>
      <c r="I30" s="55"/>
      <c r="J30" s="46">
        <v>62.8</v>
      </c>
      <c r="K30" s="56">
        <f t="shared" si="3"/>
        <v>9258.684246286417</v>
      </c>
      <c r="L30" s="57"/>
      <c r="M30" s="6">
        <f>IF(J30="","",(K30/J30)/LOOKUP(RIGHT($D$2,3),定数!$A$6:$A$13,定数!$B$6:$B$13))</f>
        <v>1.2285939817259046</v>
      </c>
      <c r="N30" s="46">
        <v>2014</v>
      </c>
      <c r="O30" s="8">
        <v>43733</v>
      </c>
      <c r="P30" s="55">
        <v>1.27443</v>
      </c>
      <c r="Q30" s="55"/>
      <c r="R30" s="58">
        <f>IF(P30="","",T30*M30*LOOKUP(RIGHT($D$2,3),定数!$A$6:$A$13,定数!$B$6:$B$13))</f>
        <v>13740.59509162251</v>
      </c>
      <c r="S30" s="58"/>
      <c r="T30" s="59">
        <f t="shared" si="4"/>
        <v>93.199999999999946</v>
      </c>
      <c r="U30" s="59"/>
      <c r="V30" t="str">
        <f t="shared" si="5"/>
        <v/>
      </c>
      <c r="W30">
        <f t="shared" si="2"/>
        <v>0</v>
      </c>
    </row>
    <row r="31" spans="2:23" x14ac:dyDescent="0.2">
      <c r="B31" s="46">
        <v>23</v>
      </c>
      <c r="C31" s="54">
        <f t="shared" si="0"/>
        <v>322363.40330116975</v>
      </c>
      <c r="D31" s="54"/>
      <c r="E31" s="46">
        <v>2014</v>
      </c>
      <c r="F31" s="8">
        <v>43828</v>
      </c>
      <c r="G31" s="46" t="s">
        <v>3</v>
      </c>
      <c r="H31" s="55">
        <v>1.2140899999999999</v>
      </c>
      <c r="I31" s="55"/>
      <c r="J31" s="46">
        <v>79</v>
      </c>
      <c r="K31" s="56">
        <f t="shared" si="3"/>
        <v>9670.9020990350928</v>
      </c>
      <c r="L31" s="57"/>
      <c r="M31" s="6">
        <f>IF(J31="","",(K31/J31)/LOOKUP(RIGHT($D$2,3),定数!$A$6:$A$13,定数!$B$6:$B$13))</f>
        <v>1.0201373522188917</v>
      </c>
      <c r="N31" s="46">
        <v>2015</v>
      </c>
      <c r="O31" s="8">
        <v>43467</v>
      </c>
      <c r="P31" s="55">
        <v>1.20234</v>
      </c>
      <c r="Q31" s="55"/>
      <c r="R31" s="58">
        <f>IF(P31="","",T31*M31*LOOKUP(RIGHT($D$2,3),定数!$A$6:$A$13,定数!$B$6:$B$13))</f>
        <v>14383.936666286285</v>
      </c>
      <c r="S31" s="58"/>
      <c r="T31" s="59">
        <f t="shared" si="4"/>
        <v>117.49999999999928</v>
      </c>
      <c r="U31" s="59"/>
      <c r="V31" t="str">
        <f t="shared" si="5"/>
        <v/>
      </c>
      <c r="W31">
        <f t="shared" si="2"/>
        <v>0</v>
      </c>
    </row>
    <row r="32" spans="2:23" x14ac:dyDescent="0.2">
      <c r="B32" s="46">
        <v>24</v>
      </c>
      <c r="C32" s="54">
        <f t="shared" si="0"/>
        <v>336747.33996745601</v>
      </c>
      <c r="D32" s="54"/>
      <c r="E32" s="46">
        <v>2015</v>
      </c>
      <c r="F32" s="8">
        <v>43479</v>
      </c>
      <c r="G32" s="46" t="s">
        <v>3</v>
      </c>
      <c r="H32" s="55">
        <v>1.1725300000000001</v>
      </c>
      <c r="I32" s="55"/>
      <c r="J32" s="46">
        <v>120</v>
      </c>
      <c r="K32" s="56">
        <f t="shared" si="3"/>
        <v>10102.42019902368</v>
      </c>
      <c r="L32" s="57"/>
      <c r="M32" s="6">
        <f>IF(J32="","",(K32/J32)/LOOKUP(RIGHT($D$2,3),定数!$A$6:$A$13,定数!$B$6:$B$13))</f>
        <v>0.70155695826553333</v>
      </c>
      <c r="N32" s="46">
        <v>2015</v>
      </c>
      <c r="O32" s="8">
        <v>43481</v>
      </c>
      <c r="P32" s="55">
        <v>1.15463</v>
      </c>
      <c r="Q32" s="55"/>
      <c r="R32" s="58">
        <f>IF(P32="","",T32*M32*LOOKUP(RIGHT($D$2,3),定数!$A$6:$A$13,定数!$B$6:$B$13))</f>
        <v>15069.443463543679</v>
      </c>
      <c r="S32" s="58"/>
      <c r="T32" s="59">
        <f t="shared" si="4"/>
        <v>179.00000000000028</v>
      </c>
      <c r="U32" s="59"/>
      <c r="V32" t="str">
        <f t="shared" si="5"/>
        <v/>
      </c>
      <c r="W32">
        <f t="shared" si="2"/>
        <v>0</v>
      </c>
    </row>
    <row r="33" spans="2:23" x14ac:dyDescent="0.2">
      <c r="B33" s="46">
        <v>25</v>
      </c>
      <c r="C33" s="54">
        <f t="shared" si="0"/>
        <v>351816.78343099967</v>
      </c>
      <c r="D33" s="54"/>
      <c r="E33" s="46">
        <v>2015</v>
      </c>
      <c r="F33" s="8">
        <v>43628</v>
      </c>
      <c r="G33" s="46" t="s">
        <v>4</v>
      </c>
      <c r="H33" s="55">
        <v>1.1296600000000001</v>
      </c>
      <c r="I33" s="55"/>
      <c r="J33" s="46">
        <v>146.4</v>
      </c>
      <c r="K33" s="56">
        <f t="shared" si="3"/>
        <v>10554.503502929989</v>
      </c>
      <c r="L33" s="57"/>
      <c r="M33" s="6">
        <f>IF(J33="","",(K33/J33)/LOOKUP(RIGHT($D$2,3),定数!$A$6:$A$13,定数!$B$6:$B$13))</f>
        <v>0.60078002635075078</v>
      </c>
      <c r="N33" s="46">
        <v>2015</v>
      </c>
      <c r="O33" s="8">
        <v>43639</v>
      </c>
      <c r="P33" s="55">
        <v>1.1150199999999999</v>
      </c>
      <c r="Q33" s="55"/>
      <c r="R33" s="58">
        <f>IF(P33="","",T33*M33*LOOKUP(RIGHT($D$2,3),定数!$A$6:$A$13,定数!$B$6:$B$13))</f>
        <v>-10554.50350293014</v>
      </c>
      <c r="S33" s="58"/>
      <c r="T33" s="59">
        <f t="shared" si="4"/>
        <v>-146.40000000000208</v>
      </c>
      <c r="U33" s="59"/>
      <c r="V33" t="str">
        <f t="shared" si="5"/>
        <v/>
      </c>
      <c r="W33">
        <f t="shared" si="2"/>
        <v>1</v>
      </c>
    </row>
    <row r="34" spans="2:23" x14ac:dyDescent="0.2">
      <c r="B34" s="46">
        <v>26</v>
      </c>
      <c r="C34" s="54">
        <f t="shared" si="0"/>
        <v>341262.2799280695</v>
      </c>
      <c r="D34" s="54"/>
      <c r="E34" s="46">
        <v>2015</v>
      </c>
      <c r="F34" s="8">
        <v>43660</v>
      </c>
      <c r="G34" s="46" t="s">
        <v>3</v>
      </c>
      <c r="H34" s="55">
        <v>1.0963799999999999</v>
      </c>
      <c r="I34" s="55"/>
      <c r="J34" s="46">
        <v>118.9</v>
      </c>
      <c r="K34" s="56">
        <f t="shared" si="3"/>
        <v>10237.868397842085</v>
      </c>
      <c r="L34" s="57"/>
      <c r="M34" s="6">
        <f>IF(J34="","",(K34/J34)/LOOKUP(RIGHT($D$2,3),定数!$A$6:$A$13,定数!$B$6:$B$13))</f>
        <v>0.7175405381162101</v>
      </c>
      <c r="N34" s="46">
        <v>2015</v>
      </c>
      <c r="O34" s="8">
        <v>43673</v>
      </c>
      <c r="P34" s="55">
        <v>1.1082700000000001</v>
      </c>
      <c r="Q34" s="55"/>
      <c r="R34" s="58">
        <f>IF(P34="","",T34*M34*LOOKUP(RIGHT($D$2,3),定数!$A$6:$A$13,定数!$B$6:$B$13))</f>
        <v>-10237.86839784224</v>
      </c>
      <c r="S34" s="58"/>
      <c r="T34" s="59">
        <f t="shared" si="4"/>
        <v>-118.90000000000178</v>
      </c>
      <c r="U34" s="59"/>
      <c r="V34" t="str">
        <f t="shared" si="5"/>
        <v/>
      </c>
      <c r="W34">
        <f t="shared" si="2"/>
        <v>2</v>
      </c>
    </row>
    <row r="35" spans="2:23" x14ac:dyDescent="0.2">
      <c r="B35" s="46">
        <v>27</v>
      </c>
      <c r="C35" s="54">
        <f t="shared" si="0"/>
        <v>331024.41153022728</v>
      </c>
      <c r="D35" s="54"/>
      <c r="E35" s="46">
        <v>2015</v>
      </c>
      <c r="F35" s="8">
        <v>43785</v>
      </c>
      <c r="G35" s="46" t="s">
        <v>3</v>
      </c>
      <c r="H35" s="55">
        <v>1.0672600000000001</v>
      </c>
      <c r="I35" s="55"/>
      <c r="J35" s="46">
        <v>84.4</v>
      </c>
      <c r="K35" s="56">
        <f t="shared" si="3"/>
        <v>9930.7323459068175</v>
      </c>
      <c r="L35" s="57"/>
      <c r="M35" s="6">
        <f>IF(J35="","",(K35/J35)/LOOKUP(RIGHT($D$2,3),定数!$A$6:$A$13,定数!$B$6:$B$13))</f>
        <v>0.98052254600185784</v>
      </c>
      <c r="N35" s="46">
        <v>2015</v>
      </c>
      <c r="O35" s="8">
        <v>43802</v>
      </c>
      <c r="P35" s="55">
        <v>1.0757000000000001</v>
      </c>
      <c r="Q35" s="55"/>
      <c r="R35" s="58">
        <f>IF(P35="","",T35*M35*LOOKUP(RIGHT($D$2,3),定数!$A$6:$A$13,定数!$B$6:$B$13))</f>
        <v>-9930.7323459068193</v>
      </c>
      <c r="S35" s="58"/>
      <c r="T35" s="59">
        <f t="shared" si="4"/>
        <v>-84.400000000000034</v>
      </c>
      <c r="U35" s="59"/>
      <c r="V35" t="str">
        <f t="shared" si="5"/>
        <v/>
      </c>
      <c r="W35">
        <f t="shared" si="2"/>
        <v>3</v>
      </c>
    </row>
    <row r="36" spans="2:23" x14ac:dyDescent="0.2">
      <c r="B36" s="46">
        <v>28</v>
      </c>
      <c r="C36" s="54">
        <f t="shared" si="0"/>
        <v>321093.67918432044</v>
      </c>
      <c r="D36" s="54"/>
      <c r="E36" s="46">
        <v>2016</v>
      </c>
      <c r="F36" s="8">
        <v>43559</v>
      </c>
      <c r="G36" s="46" t="s">
        <v>4</v>
      </c>
      <c r="H36" s="55">
        <v>1.14127</v>
      </c>
      <c r="I36" s="55"/>
      <c r="J36" s="46">
        <v>56.3</v>
      </c>
      <c r="K36" s="56">
        <f t="shared" si="3"/>
        <v>9632.8103755296124</v>
      </c>
      <c r="L36" s="57"/>
      <c r="M36" s="6">
        <f>IF(J36="","",(K36/J36)/LOOKUP(RIGHT($D$2,3),定数!$A$6:$A$13,定数!$B$6:$B$13))</f>
        <v>1.4258156269285989</v>
      </c>
      <c r="N36" s="46">
        <v>2016</v>
      </c>
      <c r="O36" s="8">
        <v>43561</v>
      </c>
      <c r="P36" s="55">
        <v>1.13564</v>
      </c>
      <c r="Q36" s="55"/>
      <c r="R36" s="58">
        <f>IF(P36="","",T36*M36*LOOKUP(RIGHT($D$2,3),定数!$A$6:$A$13,定数!$B$6:$B$13))</f>
        <v>-9632.8103755296561</v>
      </c>
      <c r="S36" s="58"/>
      <c r="T36" s="59">
        <f t="shared" si="4"/>
        <v>-56.300000000000239</v>
      </c>
      <c r="U36" s="59"/>
      <c r="V36" t="str">
        <f t="shared" si="5"/>
        <v/>
      </c>
      <c r="W36">
        <f t="shared" si="2"/>
        <v>4</v>
      </c>
    </row>
    <row r="37" spans="2:23" x14ac:dyDescent="0.2">
      <c r="B37" s="46">
        <v>29</v>
      </c>
      <c r="C37" s="54">
        <f t="shared" si="0"/>
        <v>311460.86880879081</v>
      </c>
      <c r="D37" s="54"/>
      <c r="E37" s="46">
        <v>2016</v>
      </c>
      <c r="F37" s="8">
        <v>43576</v>
      </c>
      <c r="G37" s="46" t="s">
        <v>3</v>
      </c>
      <c r="H37" s="55">
        <v>1.12677</v>
      </c>
      <c r="I37" s="55"/>
      <c r="J37" s="46">
        <v>130.1</v>
      </c>
      <c r="K37" s="56">
        <f t="shared" si="3"/>
        <v>9343.8260642637233</v>
      </c>
      <c r="L37" s="57"/>
      <c r="M37" s="6">
        <f>IF(J37="","",(K37/J37)/LOOKUP(RIGHT($D$2,3),定数!$A$6:$A$13,定数!$B$6:$B$13))</f>
        <v>0.59850282246116604</v>
      </c>
      <c r="N37" s="46">
        <v>2016</v>
      </c>
      <c r="O37" s="8">
        <v>43584</v>
      </c>
      <c r="P37" s="55">
        <v>1.13978</v>
      </c>
      <c r="Q37" s="55"/>
      <c r="R37" s="58">
        <f>IF(P37="","",T37*M37*LOOKUP(RIGHT($D$2,3),定数!$A$6:$A$13,定数!$B$6:$B$13))</f>
        <v>-9343.8260642636997</v>
      </c>
      <c r="S37" s="58"/>
      <c r="T37" s="59">
        <f t="shared" si="4"/>
        <v>-130.09999999999965</v>
      </c>
      <c r="U37" s="59"/>
      <c r="V37" t="str">
        <f t="shared" si="5"/>
        <v/>
      </c>
      <c r="W37">
        <f t="shared" si="2"/>
        <v>5</v>
      </c>
    </row>
    <row r="38" spans="2:23" x14ac:dyDescent="0.2">
      <c r="B38" s="46">
        <v>30</v>
      </c>
      <c r="C38" s="54">
        <f t="shared" si="0"/>
        <v>302117.04274452711</v>
      </c>
      <c r="D38" s="54"/>
      <c r="E38" s="46">
        <v>2016</v>
      </c>
      <c r="F38" s="8">
        <v>43658</v>
      </c>
      <c r="G38" s="46" t="s">
        <v>3</v>
      </c>
      <c r="H38" s="55">
        <v>1.10503</v>
      </c>
      <c r="I38" s="55"/>
      <c r="J38" s="46">
        <v>74.900000000000006</v>
      </c>
      <c r="K38" s="56">
        <f t="shared" si="3"/>
        <v>9063.5112823358122</v>
      </c>
      <c r="L38" s="57"/>
      <c r="M38" s="6">
        <f>IF(J38="","",(K38/J38)/LOOKUP(RIGHT($D$2,3),定数!$A$6:$A$13,定数!$B$6:$B$13))</f>
        <v>1.0084013442741224</v>
      </c>
      <c r="N38" s="46">
        <v>2016</v>
      </c>
      <c r="O38" s="8">
        <v>43660</v>
      </c>
      <c r="P38" s="55">
        <v>1.11252</v>
      </c>
      <c r="Q38" s="55"/>
      <c r="R38" s="58">
        <f>IF(P38="","",T38*M38*LOOKUP(RIGHT($D$2,3),定数!$A$6:$A$13,定数!$B$6:$B$13))</f>
        <v>-9063.5112823358086</v>
      </c>
      <c r="S38" s="58"/>
      <c r="T38" s="59">
        <f t="shared" si="4"/>
        <v>-74.899999999999963</v>
      </c>
      <c r="U38" s="59"/>
      <c r="V38" t="str">
        <f t="shared" si="5"/>
        <v/>
      </c>
      <c r="W38">
        <f t="shared" si="2"/>
        <v>6</v>
      </c>
    </row>
    <row r="39" spans="2:23" x14ac:dyDescent="0.2">
      <c r="B39" s="46">
        <v>31</v>
      </c>
      <c r="C39" s="54">
        <f t="shared" si="0"/>
        <v>293053.53146219131</v>
      </c>
      <c r="D39" s="54"/>
      <c r="E39" s="46">
        <v>2017</v>
      </c>
      <c r="F39" s="8">
        <v>43520</v>
      </c>
      <c r="G39" s="46" t="s">
        <v>3</v>
      </c>
      <c r="H39" s="55">
        <v>1.0562</v>
      </c>
      <c r="I39" s="55"/>
      <c r="J39" s="46">
        <v>55.1</v>
      </c>
      <c r="K39" s="56">
        <f t="shared" si="3"/>
        <v>8791.6059438657394</v>
      </c>
      <c r="L39" s="57"/>
      <c r="M39" s="6">
        <f>IF(J39="","",(K39/J39)/LOOKUP(RIGHT($D$2,3),定数!$A$6:$A$13,定数!$B$6:$B$13))</f>
        <v>1.329643972151503</v>
      </c>
      <c r="N39" s="46">
        <v>2017</v>
      </c>
      <c r="O39" s="8">
        <v>43524</v>
      </c>
      <c r="P39" s="55">
        <v>1.0617099999999999</v>
      </c>
      <c r="Q39" s="55"/>
      <c r="R39" s="58">
        <f>IF(P39="","",T39*M39*LOOKUP(RIGHT($D$2,3),定数!$A$6:$A$13,定数!$B$6:$B$13))</f>
        <v>-8791.6059438655848</v>
      </c>
      <c r="S39" s="58"/>
      <c r="T39" s="59">
        <f t="shared" si="4"/>
        <v>-55.099999999999042</v>
      </c>
      <c r="U39" s="59"/>
      <c r="V39" t="str">
        <f t="shared" si="5"/>
        <v/>
      </c>
      <c r="W39">
        <f t="shared" si="2"/>
        <v>7</v>
      </c>
    </row>
    <row r="40" spans="2:23" x14ac:dyDescent="0.2">
      <c r="B40" s="46">
        <v>32</v>
      </c>
      <c r="C40" s="54">
        <f t="shared" si="0"/>
        <v>284261.9255183257</v>
      </c>
      <c r="D40" s="54"/>
      <c r="E40" s="46">
        <v>2017</v>
      </c>
      <c r="F40" s="8">
        <v>43708</v>
      </c>
      <c r="G40" s="46" t="s">
        <v>4</v>
      </c>
      <c r="H40" s="55">
        <v>1.19289</v>
      </c>
      <c r="I40" s="55"/>
      <c r="J40" s="46">
        <v>106.6</v>
      </c>
      <c r="K40" s="56">
        <f t="shared" si="3"/>
        <v>8527.8577655497702</v>
      </c>
      <c r="L40" s="57"/>
      <c r="M40" s="6">
        <f>IF(J40="","",(K40/J40)/LOOKUP(RIGHT($D$2,3),定数!$A$6:$A$13,定数!$B$6:$B$13))</f>
        <v>0.66665554765085766</v>
      </c>
      <c r="N40" s="46">
        <v>2017</v>
      </c>
      <c r="O40" s="8">
        <v>43716</v>
      </c>
      <c r="P40" s="55">
        <v>1.20878</v>
      </c>
      <c r="Q40" s="55"/>
      <c r="R40" s="58">
        <f>IF(P40="","",T40*M40*LOOKUP(RIGHT($D$2,3),定数!$A$6:$A$13,定数!$B$6:$B$13))</f>
        <v>12711.787982606524</v>
      </c>
      <c r="S40" s="58"/>
      <c r="T40" s="59">
        <f t="shared" si="4"/>
        <v>158.89999999999961</v>
      </c>
      <c r="U40" s="59"/>
      <c r="V40" t="str">
        <f t="shared" si="5"/>
        <v/>
      </c>
      <c r="W40">
        <f t="shared" si="2"/>
        <v>0</v>
      </c>
    </row>
    <row r="41" spans="2:23" x14ac:dyDescent="0.2">
      <c r="B41" s="46">
        <v>33</v>
      </c>
      <c r="C41" s="54">
        <f t="shared" si="0"/>
        <v>296973.71350093221</v>
      </c>
      <c r="D41" s="54"/>
      <c r="E41" s="46">
        <v>2017</v>
      </c>
      <c r="F41" s="8">
        <v>43713</v>
      </c>
      <c r="G41" s="46" t="s">
        <v>4</v>
      </c>
      <c r="H41" s="55">
        <v>1.19407</v>
      </c>
      <c r="I41" s="55"/>
      <c r="J41" s="46">
        <v>68</v>
      </c>
      <c r="K41" s="56">
        <f t="shared" si="3"/>
        <v>8909.2114050279652</v>
      </c>
      <c r="L41" s="57"/>
      <c r="M41" s="6">
        <f>IF(J41="","",(K41/J41)/LOOKUP(RIGHT($D$2,3),定数!$A$6:$A$13,定数!$B$6:$B$13))</f>
        <v>1.0918151231651918</v>
      </c>
      <c r="N41" s="46">
        <v>2017</v>
      </c>
      <c r="O41" s="8">
        <v>43715</v>
      </c>
      <c r="P41" s="55">
        <v>1.20417</v>
      </c>
      <c r="Q41" s="55"/>
      <c r="R41" s="58">
        <f>IF(P41="","",T41*M41*LOOKUP(RIGHT($D$2,3),定数!$A$6:$A$13,定数!$B$6:$B$13))</f>
        <v>13232.79929276212</v>
      </c>
      <c r="S41" s="58"/>
      <c r="T41" s="59">
        <f t="shared" si="4"/>
        <v>100.99999999999997</v>
      </c>
      <c r="U41" s="59"/>
      <c r="V41" t="str">
        <f t="shared" si="5"/>
        <v/>
      </c>
      <c r="W41">
        <f t="shared" si="2"/>
        <v>0</v>
      </c>
    </row>
    <row r="42" spans="2:23" x14ac:dyDescent="0.2">
      <c r="B42" s="46">
        <v>34</v>
      </c>
      <c r="C42" s="54">
        <f t="shared" si="0"/>
        <v>310206.51279369433</v>
      </c>
      <c r="D42" s="54"/>
      <c r="E42" s="46">
        <v>2018</v>
      </c>
      <c r="F42" s="8">
        <v>43497</v>
      </c>
      <c r="G42" s="46" t="s">
        <v>4</v>
      </c>
      <c r="H42" s="55">
        <v>1.2475099999999999</v>
      </c>
      <c r="I42" s="55"/>
      <c r="J42" s="46">
        <v>90.4</v>
      </c>
      <c r="K42" s="56">
        <f t="shared" si="3"/>
        <v>9306.1953838108293</v>
      </c>
      <c r="L42" s="57"/>
      <c r="M42" s="6">
        <f>IF(J42="","",(K42/J42)/LOOKUP(RIGHT($D$2,3),定数!$A$6:$A$13,定数!$B$6:$B$13))</f>
        <v>0.85787199334539344</v>
      </c>
      <c r="N42" s="46">
        <v>2018</v>
      </c>
      <c r="O42" s="8">
        <v>43502</v>
      </c>
      <c r="P42" s="55">
        <v>1.23847</v>
      </c>
      <c r="Q42" s="55"/>
      <c r="R42" s="58">
        <f>IF(P42="","",T42*M42*LOOKUP(RIGHT($D$2,3),定数!$A$6:$A$13,定数!$B$6:$B$13))</f>
        <v>-9306.195383810762</v>
      </c>
      <c r="S42" s="58"/>
      <c r="T42" s="59">
        <f t="shared" si="4"/>
        <v>-90.399999999999366</v>
      </c>
      <c r="U42" s="59"/>
      <c r="V42" t="str">
        <f t="shared" si="5"/>
        <v/>
      </c>
      <c r="W42">
        <f t="shared" si="2"/>
        <v>1</v>
      </c>
    </row>
    <row r="43" spans="2:23" x14ac:dyDescent="0.2">
      <c r="B43" s="46">
        <v>35</v>
      </c>
      <c r="C43" s="54">
        <f t="shared" si="0"/>
        <v>300900.31740988354</v>
      </c>
      <c r="D43" s="54"/>
      <c r="E43" s="46">
        <v>2018</v>
      </c>
      <c r="F43" s="8">
        <v>43607</v>
      </c>
      <c r="G43" s="46" t="s">
        <v>3</v>
      </c>
      <c r="H43" s="55">
        <v>1.1748000000000001</v>
      </c>
      <c r="I43" s="55"/>
      <c r="J43" s="46">
        <v>81</v>
      </c>
      <c r="K43" s="56">
        <f t="shared" si="3"/>
        <v>9027.0095222965065</v>
      </c>
      <c r="L43" s="57"/>
      <c r="M43" s="6">
        <f>IF(J43="","",(K43/J43)/LOOKUP(RIGHT($D$2,3),定数!$A$6:$A$13,定数!$B$6:$B$13))</f>
        <v>0.92870468336383816</v>
      </c>
      <c r="N43" s="46">
        <v>2018</v>
      </c>
      <c r="O43" s="8">
        <v>43613</v>
      </c>
      <c r="P43" s="55">
        <v>1.16275</v>
      </c>
      <c r="Q43" s="55"/>
      <c r="R43" s="58">
        <f>IF(P43="","",T43*M43*LOOKUP(RIGHT($D$2,3),定数!$A$6:$A$13,定数!$B$6:$B$13))</f>
        <v>13429.069721441228</v>
      </c>
      <c r="S43" s="58"/>
      <c r="T43" s="59">
        <f t="shared" si="4"/>
        <v>120.50000000000117</v>
      </c>
      <c r="U43" s="59"/>
      <c r="V43" t="str">
        <f t="shared" si="5"/>
        <v/>
      </c>
      <c r="W43">
        <f t="shared" si="2"/>
        <v>0</v>
      </c>
    </row>
    <row r="44" spans="2:23" x14ac:dyDescent="0.2">
      <c r="B44" s="46">
        <v>36</v>
      </c>
      <c r="C44" s="54">
        <f t="shared" si="0"/>
        <v>314329.38713132479</v>
      </c>
      <c r="D44" s="54"/>
      <c r="E44" s="46"/>
      <c r="F44" s="8"/>
      <c r="G44" s="46"/>
      <c r="H44" s="55"/>
      <c r="I44" s="55"/>
      <c r="J44" s="46"/>
      <c r="K44" s="56" t="str">
        <f t="shared" si="3"/>
        <v/>
      </c>
      <c r="L44" s="57"/>
      <c r="M44" s="6" t="str">
        <f>IF(J44="","",(K44/J44)/LOOKUP(RIGHT($D$2,3),定数!$A$6:$A$13,定数!$B$6:$B$13))</f>
        <v/>
      </c>
      <c r="N44" s="46"/>
      <c r="O44" s="8"/>
      <c r="P44" s="55"/>
      <c r="Q44" s="55"/>
      <c r="R44" s="58" t="str">
        <f>IF(P44="","",T44*M44*LOOKUP(RIGHT($D$2,3),定数!$A$6:$A$13,定数!$B$6:$B$13))</f>
        <v/>
      </c>
      <c r="S44" s="58"/>
      <c r="T44" s="59" t="str">
        <f t="shared" si="4"/>
        <v/>
      </c>
      <c r="U44" s="59"/>
      <c r="V44" t="str">
        <f t="shared" si="5"/>
        <v/>
      </c>
      <c r="W44" t="str">
        <f t="shared" si="2"/>
        <v/>
      </c>
    </row>
    <row r="45" spans="2:23" x14ac:dyDescent="0.2">
      <c r="B45" s="46">
        <v>37</v>
      </c>
      <c r="C45" s="54" t="str">
        <f t="shared" si="0"/>
        <v/>
      </c>
      <c r="D45" s="54"/>
      <c r="E45" s="46"/>
      <c r="F45" s="8"/>
      <c r="G45" s="46"/>
      <c r="H45" s="55"/>
      <c r="I45" s="55"/>
      <c r="J45" s="46"/>
      <c r="K45" s="56" t="str">
        <f t="shared" si="3"/>
        <v/>
      </c>
      <c r="L45" s="57"/>
      <c r="M45" s="6" t="str">
        <f>IF(J45="","",(K45/J45)/LOOKUP(RIGHT($D$2,3),定数!$A$6:$A$13,定数!$B$6:$B$13))</f>
        <v/>
      </c>
      <c r="N45" s="46"/>
      <c r="O45" s="8"/>
      <c r="P45" s="55"/>
      <c r="Q45" s="55"/>
      <c r="R45" s="58" t="str">
        <f>IF(P45="","",T45*M45*LOOKUP(RIGHT($D$2,3),定数!$A$6:$A$13,定数!$B$6:$B$13))</f>
        <v/>
      </c>
      <c r="S45" s="58"/>
      <c r="T45" s="59" t="str">
        <f t="shared" si="4"/>
        <v/>
      </c>
      <c r="U45" s="59"/>
      <c r="V45" t="str">
        <f t="shared" si="5"/>
        <v/>
      </c>
      <c r="W45" t="str">
        <f t="shared" si="2"/>
        <v/>
      </c>
    </row>
    <row r="46" spans="2:23" x14ac:dyDescent="0.2">
      <c r="B46" s="46">
        <v>38</v>
      </c>
      <c r="C46" s="54" t="str">
        <f t="shared" si="0"/>
        <v/>
      </c>
      <c r="D46" s="54"/>
      <c r="E46" s="46"/>
      <c r="F46" s="8"/>
      <c r="G46" s="46"/>
      <c r="H46" s="55"/>
      <c r="I46" s="55"/>
      <c r="J46" s="46"/>
      <c r="K46" s="56" t="str">
        <f t="shared" si="3"/>
        <v/>
      </c>
      <c r="L46" s="57"/>
      <c r="M46" s="6" t="str">
        <f>IF(J46="","",(K46/J46)/LOOKUP(RIGHT($D$2,3),定数!$A$6:$A$13,定数!$B$6:$B$13))</f>
        <v/>
      </c>
      <c r="N46" s="46"/>
      <c r="O46" s="8"/>
      <c r="P46" s="55"/>
      <c r="Q46" s="55"/>
      <c r="R46" s="58" t="str">
        <f>IF(P46="","",T46*M46*LOOKUP(RIGHT($D$2,3),定数!$A$6:$A$13,定数!$B$6:$B$13))</f>
        <v/>
      </c>
      <c r="S46" s="58"/>
      <c r="T46" s="59" t="str">
        <f t="shared" si="4"/>
        <v/>
      </c>
      <c r="U46" s="59"/>
      <c r="V46" t="str">
        <f t="shared" si="5"/>
        <v/>
      </c>
      <c r="W46" t="str">
        <f t="shared" si="2"/>
        <v/>
      </c>
    </row>
    <row r="47" spans="2:23" x14ac:dyDescent="0.2">
      <c r="B47" s="46">
        <v>39</v>
      </c>
      <c r="C47" s="54" t="str">
        <f t="shared" si="0"/>
        <v/>
      </c>
      <c r="D47" s="54"/>
      <c r="E47" s="46"/>
      <c r="F47" s="8"/>
      <c r="G47" s="46"/>
      <c r="H47" s="55"/>
      <c r="I47" s="55"/>
      <c r="J47" s="46"/>
      <c r="K47" s="56" t="str">
        <f t="shared" si="3"/>
        <v/>
      </c>
      <c r="L47" s="57"/>
      <c r="M47" s="6" t="str">
        <f>IF(J47="","",(K47/J47)/LOOKUP(RIGHT($D$2,3),定数!$A$6:$A$13,定数!$B$6:$B$13))</f>
        <v/>
      </c>
      <c r="N47" s="46"/>
      <c r="O47" s="8"/>
      <c r="P47" s="55"/>
      <c r="Q47" s="55"/>
      <c r="R47" s="58" t="str">
        <f>IF(P47="","",T47*M47*LOOKUP(RIGHT($D$2,3),定数!$A$6:$A$13,定数!$B$6:$B$13))</f>
        <v/>
      </c>
      <c r="S47" s="58"/>
      <c r="T47" s="59" t="str">
        <f t="shared" si="4"/>
        <v/>
      </c>
      <c r="U47" s="59"/>
      <c r="V47" t="str">
        <f t="shared" si="5"/>
        <v/>
      </c>
      <c r="W47" t="str">
        <f t="shared" si="2"/>
        <v/>
      </c>
    </row>
    <row r="48" spans="2:23" x14ac:dyDescent="0.2">
      <c r="B48" s="46">
        <v>40</v>
      </c>
      <c r="C48" s="54" t="str">
        <f t="shared" si="0"/>
        <v/>
      </c>
      <c r="D48" s="54"/>
      <c r="E48" s="46"/>
      <c r="F48" s="8"/>
      <c r="G48" s="46"/>
      <c r="H48" s="55"/>
      <c r="I48" s="55"/>
      <c r="J48" s="46"/>
      <c r="K48" s="56" t="str">
        <f t="shared" si="3"/>
        <v/>
      </c>
      <c r="L48" s="57"/>
      <c r="M48" s="6" t="str">
        <f>IF(J48="","",(K48/J48)/LOOKUP(RIGHT($D$2,3),定数!$A$6:$A$13,定数!$B$6:$B$13))</f>
        <v/>
      </c>
      <c r="N48" s="46"/>
      <c r="O48" s="8"/>
      <c r="P48" s="55"/>
      <c r="Q48" s="55"/>
      <c r="R48" s="58" t="str">
        <f>IF(P48="","",T48*M48*LOOKUP(RIGHT($D$2,3),定数!$A$6:$A$13,定数!$B$6:$B$13))</f>
        <v/>
      </c>
      <c r="S48" s="58"/>
      <c r="T48" s="59" t="str">
        <f t="shared" si="4"/>
        <v/>
      </c>
      <c r="U48" s="59"/>
      <c r="V48" t="str">
        <f t="shared" si="5"/>
        <v/>
      </c>
      <c r="W48" t="str">
        <f t="shared" si="2"/>
        <v/>
      </c>
    </row>
    <row r="49" spans="2:23" x14ac:dyDescent="0.2">
      <c r="B49" s="46">
        <v>41</v>
      </c>
      <c r="C49" s="54" t="str">
        <f t="shared" si="0"/>
        <v/>
      </c>
      <c r="D49" s="54"/>
      <c r="E49" s="46"/>
      <c r="F49" s="8"/>
      <c r="G49" s="46"/>
      <c r="H49" s="55"/>
      <c r="I49" s="55"/>
      <c r="J49" s="46"/>
      <c r="K49" s="56" t="str">
        <f t="shared" si="3"/>
        <v/>
      </c>
      <c r="L49" s="57"/>
      <c r="M49" s="6" t="str">
        <f>IF(J49="","",(K49/J49)/LOOKUP(RIGHT($D$2,3),定数!$A$6:$A$13,定数!$B$6:$B$13))</f>
        <v/>
      </c>
      <c r="N49" s="46"/>
      <c r="O49" s="8"/>
      <c r="P49" s="55"/>
      <c r="Q49" s="55"/>
      <c r="R49" s="58" t="str">
        <f>IF(P49="","",T49*M49*LOOKUP(RIGHT($D$2,3),定数!$A$6:$A$13,定数!$B$6:$B$13))</f>
        <v/>
      </c>
      <c r="S49" s="58"/>
      <c r="T49" s="59" t="str">
        <f t="shared" si="4"/>
        <v/>
      </c>
      <c r="U49" s="59"/>
      <c r="V49" t="str">
        <f t="shared" si="5"/>
        <v/>
      </c>
      <c r="W49" t="str">
        <f t="shared" si="2"/>
        <v/>
      </c>
    </row>
    <row r="50" spans="2:23" x14ac:dyDescent="0.2">
      <c r="B50" s="46">
        <v>42</v>
      </c>
      <c r="C50" s="54" t="str">
        <f t="shared" si="0"/>
        <v/>
      </c>
      <c r="D50" s="54"/>
      <c r="E50" s="46"/>
      <c r="F50" s="8"/>
      <c r="G50" s="46"/>
      <c r="H50" s="55"/>
      <c r="I50" s="55"/>
      <c r="J50" s="46"/>
      <c r="K50" s="56" t="str">
        <f t="shared" si="3"/>
        <v/>
      </c>
      <c r="L50" s="57"/>
      <c r="M50" s="6" t="str">
        <f>IF(J50="","",(K50/J50)/LOOKUP(RIGHT($D$2,3),定数!$A$6:$A$13,定数!$B$6:$B$13))</f>
        <v/>
      </c>
      <c r="N50" s="46"/>
      <c r="O50" s="8"/>
      <c r="P50" s="55"/>
      <c r="Q50" s="55"/>
      <c r="R50" s="58" t="str">
        <f>IF(P50="","",T50*M50*LOOKUP(RIGHT($D$2,3),定数!$A$6:$A$13,定数!$B$6:$B$13))</f>
        <v/>
      </c>
      <c r="S50" s="58"/>
      <c r="T50" s="59" t="str">
        <f t="shared" si="4"/>
        <v/>
      </c>
      <c r="U50" s="59"/>
      <c r="V50" t="str">
        <f t="shared" si="5"/>
        <v/>
      </c>
      <c r="W50" t="str">
        <f t="shared" si="2"/>
        <v/>
      </c>
    </row>
    <row r="51" spans="2:23" x14ac:dyDescent="0.2">
      <c r="B51" s="46">
        <v>43</v>
      </c>
      <c r="C51" s="54" t="str">
        <f t="shared" si="0"/>
        <v/>
      </c>
      <c r="D51" s="54"/>
      <c r="E51" s="46"/>
      <c r="F51" s="8"/>
      <c r="G51" s="46"/>
      <c r="H51" s="55"/>
      <c r="I51" s="55"/>
      <c r="J51" s="46"/>
      <c r="K51" s="56" t="str">
        <f t="shared" si="3"/>
        <v/>
      </c>
      <c r="L51" s="57"/>
      <c r="M51" s="6" t="str">
        <f>IF(J51="","",(K51/J51)/LOOKUP(RIGHT($D$2,3),定数!$A$6:$A$13,定数!$B$6:$B$13))</f>
        <v/>
      </c>
      <c r="N51" s="46"/>
      <c r="O51" s="8"/>
      <c r="P51" s="55"/>
      <c r="Q51" s="55"/>
      <c r="R51" s="58" t="str">
        <f>IF(P51="","",T51*M51*LOOKUP(RIGHT($D$2,3),定数!$A$6:$A$13,定数!$B$6:$B$13))</f>
        <v/>
      </c>
      <c r="S51" s="58"/>
      <c r="T51" s="59" t="str">
        <f t="shared" si="4"/>
        <v/>
      </c>
      <c r="U51" s="59"/>
      <c r="V51" t="str">
        <f t="shared" si="5"/>
        <v/>
      </c>
      <c r="W51" t="str">
        <f t="shared" si="2"/>
        <v/>
      </c>
    </row>
    <row r="52" spans="2:23" x14ac:dyDescent="0.2">
      <c r="B52" s="46">
        <v>44</v>
      </c>
      <c r="C52" s="54" t="str">
        <f t="shared" si="0"/>
        <v/>
      </c>
      <c r="D52" s="54"/>
      <c r="E52" s="46"/>
      <c r="F52" s="8"/>
      <c r="G52" s="46"/>
      <c r="H52" s="55"/>
      <c r="I52" s="55"/>
      <c r="J52" s="46"/>
      <c r="K52" s="56" t="str">
        <f t="shared" si="3"/>
        <v/>
      </c>
      <c r="L52" s="57"/>
      <c r="M52" s="6" t="str">
        <f>IF(J52="","",(K52/J52)/LOOKUP(RIGHT($D$2,3),定数!$A$6:$A$13,定数!$B$6:$B$13))</f>
        <v/>
      </c>
      <c r="N52" s="46"/>
      <c r="O52" s="8"/>
      <c r="P52" s="55"/>
      <c r="Q52" s="55"/>
      <c r="R52" s="58" t="str">
        <f>IF(P52="","",T52*M52*LOOKUP(RIGHT($D$2,3),定数!$A$6:$A$13,定数!$B$6:$B$13))</f>
        <v/>
      </c>
      <c r="S52" s="58"/>
      <c r="T52" s="59" t="str">
        <f t="shared" si="4"/>
        <v/>
      </c>
      <c r="U52" s="59"/>
      <c r="V52" t="str">
        <f t="shared" si="5"/>
        <v/>
      </c>
      <c r="W52" t="str">
        <f t="shared" si="2"/>
        <v/>
      </c>
    </row>
    <row r="53" spans="2:23" x14ac:dyDescent="0.2">
      <c r="B53" s="46">
        <v>45</v>
      </c>
      <c r="C53" s="54" t="str">
        <f t="shared" si="0"/>
        <v/>
      </c>
      <c r="D53" s="54"/>
      <c r="E53" s="46"/>
      <c r="F53" s="8"/>
      <c r="G53" s="46"/>
      <c r="H53" s="55"/>
      <c r="I53" s="55"/>
      <c r="J53" s="46"/>
      <c r="K53" s="56" t="str">
        <f t="shared" si="3"/>
        <v/>
      </c>
      <c r="L53" s="57"/>
      <c r="M53" s="6" t="str">
        <f>IF(J53="","",(K53/J53)/LOOKUP(RIGHT($D$2,3),定数!$A$6:$A$13,定数!$B$6:$B$13))</f>
        <v/>
      </c>
      <c r="N53" s="46"/>
      <c r="O53" s="8"/>
      <c r="P53" s="55"/>
      <c r="Q53" s="55"/>
      <c r="R53" s="58" t="str">
        <f>IF(P53="","",T53*M53*LOOKUP(RIGHT($D$2,3),定数!$A$6:$A$13,定数!$B$6:$B$13))</f>
        <v/>
      </c>
      <c r="S53" s="58"/>
      <c r="T53" s="59" t="str">
        <f t="shared" si="4"/>
        <v/>
      </c>
      <c r="U53" s="59"/>
      <c r="V53" t="str">
        <f t="shared" si="5"/>
        <v/>
      </c>
      <c r="W53" t="str">
        <f t="shared" si="2"/>
        <v/>
      </c>
    </row>
    <row r="54" spans="2:23" x14ac:dyDescent="0.2">
      <c r="B54" s="46">
        <v>46</v>
      </c>
      <c r="C54" s="54" t="str">
        <f t="shared" si="0"/>
        <v/>
      </c>
      <c r="D54" s="54"/>
      <c r="E54" s="46"/>
      <c r="F54" s="8"/>
      <c r="G54" s="46"/>
      <c r="H54" s="55"/>
      <c r="I54" s="55"/>
      <c r="J54" s="46"/>
      <c r="K54" s="56" t="str">
        <f t="shared" si="3"/>
        <v/>
      </c>
      <c r="L54" s="57"/>
      <c r="M54" s="6" t="str">
        <f>IF(J54="","",(K54/J54)/LOOKUP(RIGHT($D$2,3),定数!$A$6:$A$13,定数!$B$6:$B$13))</f>
        <v/>
      </c>
      <c r="N54" s="46"/>
      <c r="O54" s="8"/>
      <c r="P54" s="55"/>
      <c r="Q54" s="55"/>
      <c r="R54" s="58" t="str">
        <f>IF(P54="","",T54*M54*LOOKUP(RIGHT($D$2,3),定数!$A$6:$A$13,定数!$B$6:$B$13))</f>
        <v/>
      </c>
      <c r="S54" s="58"/>
      <c r="T54" s="59" t="str">
        <f t="shared" si="4"/>
        <v/>
      </c>
      <c r="U54" s="59"/>
      <c r="V54" t="str">
        <f t="shared" si="5"/>
        <v/>
      </c>
      <c r="W54" t="str">
        <f t="shared" si="2"/>
        <v/>
      </c>
    </row>
    <row r="55" spans="2:23" x14ac:dyDescent="0.2">
      <c r="B55" s="46">
        <v>47</v>
      </c>
      <c r="C55" s="54" t="str">
        <f t="shared" si="0"/>
        <v/>
      </c>
      <c r="D55" s="54"/>
      <c r="E55" s="46"/>
      <c r="F55" s="8"/>
      <c r="G55" s="46"/>
      <c r="H55" s="55"/>
      <c r="I55" s="55"/>
      <c r="J55" s="46"/>
      <c r="K55" s="56" t="str">
        <f t="shared" si="3"/>
        <v/>
      </c>
      <c r="L55" s="57"/>
      <c r="M55" s="6" t="str">
        <f>IF(J55="","",(K55/J55)/LOOKUP(RIGHT($D$2,3),定数!$A$6:$A$13,定数!$B$6:$B$13))</f>
        <v/>
      </c>
      <c r="N55" s="46"/>
      <c r="O55" s="8"/>
      <c r="P55" s="55"/>
      <c r="Q55" s="55"/>
      <c r="R55" s="58" t="str">
        <f>IF(P55="","",T55*M55*LOOKUP(RIGHT($D$2,3),定数!$A$6:$A$13,定数!$B$6:$B$13))</f>
        <v/>
      </c>
      <c r="S55" s="58"/>
      <c r="T55" s="59" t="str">
        <f t="shared" si="4"/>
        <v/>
      </c>
      <c r="U55" s="59"/>
      <c r="V55" t="str">
        <f t="shared" si="5"/>
        <v/>
      </c>
      <c r="W55" t="str">
        <f t="shared" si="2"/>
        <v/>
      </c>
    </row>
    <row r="56" spans="2:23" x14ac:dyDescent="0.2">
      <c r="B56" s="46">
        <v>48</v>
      </c>
      <c r="C56" s="54" t="str">
        <f t="shared" si="0"/>
        <v/>
      </c>
      <c r="D56" s="54"/>
      <c r="E56" s="46"/>
      <c r="F56" s="8"/>
      <c r="G56" s="46"/>
      <c r="H56" s="55"/>
      <c r="I56" s="55"/>
      <c r="J56" s="46"/>
      <c r="K56" s="56" t="str">
        <f t="shared" si="3"/>
        <v/>
      </c>
      <c r="L56" s="57"/>
      <c r="M56" s="6" t="str">
        <f>IF(J56="","",(K56/J56)/LOOKUP(RIGHT($D$2,3),定数!$A$6:$A$13,定数!$B$6:$B$13))</f>
        <v/>
      </c>
      <c r="N56" s="46"/>
      <c r="O56" s="8"/>
      <c r="P56" s="55"/>
      <c r="Q56" s="55"/>
      <c r="R56" s="58" t="str">
        <f>IF(P56="","",T56*M56*LOOKUP(RIGHT($D$2,3),定数!$A$6:$A$13,定数!$B$6:$B$13))</f>
        <v/>
      </c>
      <c r="S56" s="58"/>
      <c r="T56" s="59" t="str">
        <f t="shared" si="4"/>
        <v/>
      </c>
      <c r="U56" s="59"/>
      <c r="V56" t="str">
        <f t="shared" si="5"/>
        <v/>
      </c>
      <c r="W56" t="str">
        <f t="shared" si="2"/>
        <v/>
      </c>
    </row>
    <row r="57" spans="2:23" x14ac:dyDescent="0.2">
      <c r="B57" s="46">
        <v>49</v>
      </c>
      <c r="C57" s="54" t="str">
        <f t="shared" si="0"/>
        <v/>
      </c>
      <c r="D57" s="54"/>
      <c r="E57" s="46"/>
      <c r="F57" s="8"/>
      <c r="G57" s="46"/>
      <c r="H57" s="55"/>
      <c r="I57" s="55"/>
      <c r="J57" s="46"/>
      <c r="K57" s="56" t="str">
        <f t="shared" si="3"/>
        <v/>
      </c>
      <c r="L57" s="57"/>
      <c r="M57" s="6" t="str">
        <f>IF(J57="","",(K57/J57)/LOOKUP(RIGHT($D$2,3),定数!$A$6:$A$13,定数!$B$6:$B$13))</f>
        <v/>
      </c>
      <c r="N57" s="46"/>
      <c r="O57" s="8"/>
      <c r="P57" s="55"/>
      <c r="Q57" s="55"/>
      <c r="R57" s="58" t="str">
        <f>IF(P57="","",T57*M57*LOOKUP(RIGHT($D$2,3),定数!$A$6:$A$13,定数!$B$6:$B$13))</f>
        <v/>
      </c>
      <c r="S57" s="58"/>
      <c r="T57" s="59" t="str">
        <f t="shared" si="4"/>
        <v/>
      </c>
      <c r="U57" s="59"/>
      <c r="V57" t="str">
        <f t="shared" si="5"/>
        <v/>
      </c>
      <c r="W57" t="str">
        <f t="shared" si="2"/>
        <v/>
      </c>
    </row>
    <row r="58" spans="2:23" x14ac:dyDescent="0.2">
      <c r="B58" s="46">
        <v>50</v>
      </c>
      <c r="C58" s="54" t="str">
        <f t="shared" si="0"/>
        <v/>
      </c>
      <c r="D58" s="54"/>
      <c r="E58" s="46"/>
      <c r="F58" s="8"/>
      <c r="G58" s="46"/>
      <c r="H58" s="55"/>
      <c r="I58" s="55"/>
      <c r="J58" s="46"/>
      <c r="K58" s="56" t="str">
        <f t="shared" si="3"/>
        <v/>
      </c>
      <c r="L58" s="57"/>
      <c r="M58" s="6" t="str">
        <f>IF(J58="","",(K58/J58)/LOOKUP(RIGHT($D$2,3),定数!$A$6:$A$13,定数!$B$6:$B$13))</f>
        <v/>
      </c>
      <c r="N58" s="46"/>
      <c r="O58" s="8"/>
      <c r="P58" s="55"/>
      <c r="Q58" s="55"/>
      <c r="R58" s="58" t="str">
        <f>IF(P58="","",T58*M58*LOOKUP(RIGHT($D$2,3),定数!$A$6:$A$13,定数!$B$6:$B$13))</f>
        <v/>
      </c>
      <c r="S58" s="58"/>
      <c r="T58" s="59" t="str">
        <f t="shared" si="4"/>
        <v/>
      </c>
      <c r="U58" s="59"/>
      <c r="V58" t="str">
        <f t="shared" si="5"/>
        <v/>
      </c>
      <c r="W58" t="str">
        <f t="shared" si="2"/>
        <v/>
      </c>
    </row>
    <row r="59" spans="2:23" x14ac:dyDescent="0.2">
      <c r="B59" s="46">
        <v>51</v>
      </c>
      <c r="C59" s="54" t="str">
        <f t="shared" si="0"/>
        <v/>
      </c>
      <c r="D59" s="54"/>
      <c r="E59" s="46"/>
      <c r="F59" s="8"/>
      <c r="G59" s="46"/>
      <c r="H59" s="55"/>
      <c r="I59" s="55"/>
      <c r="J59" s="46"/>
      <c r="K59" s="56" t="str">
        <f t="shared" si="3"/>
        <v/>
      </c>
      <c r="L59" s="57"/>
      <c r="M59" s="6" t="str">
        <f>IF(J59="","",(K59/J59)/LOOKUP(RIGHT($D$2,3),定数!$A$6:$A$13,定数!$B$6:$B$13))</f>
        <v/>
      </c>
      <c r="N59" s="46"/>
      <c r="O59" s="8"/>
      <c r="P59" s="55"/>
      <c r="Q59" s="55"/>
      <c r="R59" s="58" t="str">
        <f>IF(P59="","",T59*M59*LOOKUP(RIGHT($D$2,3),定数!$A$6:$A$13,定数!$B$6:$B$13))</f>
        <v/>
      </c>
      <c r="S59" s="58"/>
      <c r="T59" s="59" t="str">
        <f t="shared" si="4"/>
        <v/>
      </c>
      <c r="U59" s="59"/>
      <c r="V59" t="str">
        <f t="shared" si="5"/>
        <v/>
      </c>
      <c r="W59" t="str">
        <f t="shared" si="2"/>
        <v/>
      </c>
    </row>
    <row r="60" spans="2:23" x14ac:dyDescent="0.2">
      <c r="B60" s="46">
        <v>52</v>
      </c>
      <c r="C60" s="54" t="str">
        <f t="shared" si="0"/>
        <v/>
      </c>
      <c r="D60" s="54"/>
      <c r="E60" s="46"/>
      <c r="F60" s="8"/>
      <c r="G60" s="46"/>
      <c r="H60" s="55"/>
      <c r="I60" s="55"/>
      <c r="J60" s="46"/>
      <c r="K60" s="56" t="str">
        <f t="shared" si="3"/>
        <v/>
      </c>
      <c r="L60" s="57"/>
      <c r="M60" s="6" t="str">
        <f>IF(J60="","",(K60/J60)/LOOKUP(RIGHT($D$2,3),定数!$A$6:$A$13,定数!$B$6:$B$13))</f>
        <v/>
      </c>
      <c r="N60" s="46"/>
      <c r="O60" s="8"/>
      <c r="P60" s="55"/>
      <c r="Q60" s="55"/>
      <c r="R60" s="58" t="str">
        <f>IF(P60="","",T60*M60*LOOKUP(RIGHT($D$2,3),定数!$A$6:$A$13,定数!$B$6:$B$13))</f>
        <v/>
      </c>
      <c r="S60" s="58"/>
      <c r="T60" s="59" t="str">
        <f t="shared" si="4"/>
        <v/>
      </c>
      <c r="U60" s="59"/>
      <c r="V60" t="str">
        <f t="shared" si="5"/>
        <v/>
      </c>
      <c r="W60" t="str">
        <f t="shared" si="2"/>
        <v/>
      </c>
    </row>
    <row r="61" spans="2:23" x14ac:dyDescent="0.2">
      <c r="B61" s="46">
        <v>53</v>
      </c>
      <c r="C61" s="54" t="str">
        <f t="shared" si="0"/>
        <v/>
      </c>
      <c r="D61" s="54"/>
      <c r="E61" s="46"/>
      <c r="F61" s="8"/>
      <c r="G61" s="46"/>
      <c r="H61" s="55"/>
      <c r="I61" s="55"/>
      <c r="J61" s="46"/>
      <c r="K61" s="56" t="str">
        <f t="shared" si="3"/>
        <v/>
      </c>
      <c r="L61" s="57"/>
      <c r="M61" s="6" t="str">
        <f>IF(J61="","",(K61/J61)/LOOKUP(RIGHT($D$2,3),定数!$A$6:$A$13,定数!$B$6:$B$13))</f>
        <v/>
      </c>
      <c r="N61" s="46"/>
      <c r="O61" s="8"/>
      <c r="P61" s="55"/>
      <c r="Q61" s="55"/>
      <c r="R61" s="58" t="str">
        <f>IF(P61="","",T61*M61*LOOKUP(RIGHT($D$2,3),定数!$A$6:$A$13,定数!$B$6:$B$13))</f>
        <v/>
      </c>
      <c r="S61" s="58"/>
      <c r="T61" s="59" t="str">
        <f t="shared" si="4"/>
        <v/>
      </c>
      <c r="U61" s="59"/>
      <c r="V61" t="str">
        <f t="shared" si="5"/>
        <v/>
      </c>
      <c r="W61" t="str">
        <f t="shared" si="2"/>
        <v/>
      </c>
    </row>
    <row r="62" spans="2:23" x14ac:dyDescent="0.2">
      <c r="B62" s="46">
        <v>54</v>
      </c>
      <c r="C62" s="54" t="str">
        <f t="shared" si="0"/>
        <v/>
      </c>
      <c r="D62" s="54"/>
      <c r="E62" s="46"/>
      <c r="F62" s="8"/>
      <c r="G62" s="46"/>
      <c r="H62" s="55"/>
      <c r="I62" s="55"/>
      <c r="J62" s="46"/>
      <c r="K62" s="56" t="str">
        <f t="shared" si="3"/>
        <v/>
      </c>
      <c r="L62" s="57"/>
      <c r="M62" s="6" t="str">
        <f>IF(J62="","",(K62/J62)/LOOKUP(RIGHT($D$2,3),定数!$A$6:$A$13,定数!$B$6:$B$13))</f>
        <v/>
      </c>
      <c r="N62" s="46"/>
      <c r="O62" s="8"/>
      <c r="P62" s="55"/>
      <c r="Q62" s="55"/>
      <c r="R62" s="58" t="str">
        <f>IF(P62="","",T62*M62*LOOKUP(RIGHT($D$2,3),定数!$A$6:$A$13,定数!$B$6:$B$13))</f>
        <v/>
      </c>
      <c r="S62" s="58"/>
      <c r="T62" s="59" t="str">
        <f t="shared" si="4"/>
        <v/>
      </c>
      <c r="U62" s="59"/>
      <c r="V62" t="str">
        <f t="shared" si="5"/>
        <v/>
      </c>
      <c r="W62" t="str">
        <f t="shared" si="2"/>
        <v/>
      </c>
    </row>
    <row r="63" spans="2:23" x14ac:dyDescent="0.2">
      <c r="B63" s="46">
        <v>55</v>
      </c>
      <c r="C63" s="54" t="str">
        <f t="shared" si="0"/>
        <v/>
      </c>
      <c r="D63" s="54"/>
      <c r="E63" s="46"/>
      <c r="F63" s="8"/>
      <c r="G63" s="46"/>
      <c r="H63" s="55"/>
      <c r="I63" s="55"/>
      <c r="J63" s="46"/>
      <c r="K63" s="56" t="str">
        <f t="shared" si="3"/>
        <v/>
      </c>
      <c r="L63" s="57"/>
      <c r="M63" s="6" t="str">
        <f>IF(J63="","",(K63/J63)/LOOKUP(RIGHT($D$2,3),定数!$A$6:$A$13,定数!$B$6:$B$13))</f>
        <v/>
      </c>
      <c r="N63" s="46"/>
      <c r="O63" s="8"/>
      <c r="P63" s="55"/>
      <c r="Q63" s="55"/>
      <c r="R63" s="58" t="str">
        <f>IF(P63="","",T63*M63*LOOKUP(RIGHT($D$2,3),定数!$A$6:$A$13,定数!$B$6:$B$13))</f>
        <v/>
      </c>
      <c r="S63" s="58"/>
      <c r="T63" s="59" t="str">
        <f t="shared" si="4"/>
        <v/>
      </c>
      <c r="U63" s="59"/>
      <c r="V63" t="str">
        <f t="shared" si="5"/>
        <v/>
      </c>
      <c r="W63" t="str">
        <f t="shared" si="2"/>
        <v/>
      </c>
    </row>
    <row r="64" spans="2:23" x14ac:dyDescent="0.2">
      <c r="B64" s="46">
        <v>56</v>
      </c>
      <c r="C64" s="54" t="str">
        <f t="shared" si="0"/>
        <v/>
      </c>
      <c r="D64" s="54"/>
      <c r="E64" s="46"/>
      <c r="F64" s="8"/>
      <c r="G64" s="46"/>
      <c r="H64" s="55"/>
      <c r="I64" s="55"/>
      <c r="J64" s="46"/>
      <c r="K64" s="56" t="str">
        <f t="shared" si="3"/>
        <v/>
      </c>
      <c r="L64" s="57"/>
      <c r="M64" s="6" t="str">
        <f>IF(J64="","",(K64/J64)/LOOKUP(RIGHT($D$2,3),定数!$A$6:$A$13,定数!$B$6:$B$13))</f>
        <v/>
      </c>
      <c r="N64" s="46"/>
      <c r="O64" s="8"/>
      <c r="P64" s="55"/>
      <c r="Q64" s="55"/>
      <c r="R64" s="58" t="str">
        <f>IF(P64="","",T64*M64*LOOKUP(RIGHT($D$2,3),定数!$A$6:$A$13,定数!$B$6:$B$13))</f>
        <v/>
      </c>
      <c r="S64" s="58"/>
      <c r="T64" s="59" t="str">
        <f t="shared" si="4"/>
        <v/>
      </c>
      <c r="U64" s="59"/>
      <c r="V64" t="str">
        <f t="shared" si="5"/>
        <v/>
      </c>
      <c r="W64" t="str">
        <f t="shared" si="2"/>
        <v/>
      </c>
    </row>
    <row r="65" spans="2:23" x14ac:dyDescent="0.2">
      <c r="B65" s="46">
        <v>57</v>
      </c>
      <c r="C65" s="54" t="str">
        <f t="shared" si="0"/>
        <v/>
      </c>
      <c r="D65" s="54"/>
      <c r="E65" s="46"/>
      <c r="F65" s="8"/>
      <c r="G65" s="46"/>
      <c r="H65" s="55"/>
      <c r="I65" s="55"/>
      <c r="J65" s="46"/>
      <c r="K65" s="56" t="str">
        <f t="shared" si="3"/>
        <v/>
      </c>
      <c r="L65" s="57"/>
      <c r="M65" s="6" t="str">
        <f>IF(J65="","",(K65/J65)/LOOKUP(RIGHT($D$2,3),定数!$A$6:$A$13,定数!$B$6:$B$13))</f>
        <v/>
      </c>
      <c r="N65" s="46"/>
      <c r="O65" s="8"/>
      <c r="P65" s="55"/>
      <c r="Q65" s="55"/>
      <c r="R65" s="58" t="str">
        <f>IF(P65="","",T65*M65*LOOKUP(RIGHT($D$2,3),定数!$A$6:$A$13,定数!$B$6:$B$13))</f>
        <v/>
      </c>
      <c r="S65" s="58"/>
      <c r="T65" s="59" t="str">
        <f t="shared" si="4"/>
        <v/>
      </c>
      <c r="U65" s="59"/>
      <c r="V65" t="str">
        <f t="shared" si="5"/>
        <v/>
      </c>
      <c r="W65" t="str">
        <f t="shared" si="2"/>
        <v/>
      </c>
    </row>
    <row r="66" spans="2:23" x14ac:dyDescent="0.2">
      <c r="B66" s="46">
        <v>58</v>
      </c>
      <c r="C66" s="54" t="str">
        <f t="shared" si="0"/>
        <v/>
      </c>
      <c r="D66" s="54"/>
      <c r="E66" s="46"/>
      <c r="F66" s="8"/>
      <c r="G66" s="46"/>
      <c r="H66" s="55"/>
      <c r="I66" s="55"/>
      <c r="J66" s="46"/>
      <c r="K66" s="56" t="str">
        <f t="shared" si="3"/>
        <v/>
      </c>
      <c r="L66" s="57"/>
      <c r="M66" s="6" t="str">
        <f>IF(J66="","",(K66/J66)/LOOKUP(RIGHT($D$2,3),定数!$A$6:$A$13,定数!$B$6:$B$13))</f>
        <v/>
      </c>
      <c r="N66" s="46"/>
      <c r="O66" s="8"/>
      <c r="P66" s="55"/>
      <c r="Q66" s="55"/>
      <c r="R66" s="58" t="str">
        <f>IF(P66="","",T66*M66*LOOKUP(RIGHT($D$2,3),定数!$A$6:$A$13,定数!$B$6:$B$13))</f>
        <v/>
      </c>
      <c r="S66" s="58"/>
      <c r="T66" s="59" t="str">
        <f t="shared" si="4"/>
        <v/>
      </c>
      <c r="U66" s="59"/>
      <c r="V66" t="str">
        <f t="shared" si="5"/>
        <v/>
      </c>
      <c r="W66" t="str">
        <f t="shared" si="2"/>
        <v/>
      </c>
    </row>
    <row r="67" spans="2:23" x14ac:dyDescent="0.2">
      <c r="B67" s="46">
        <v>59</v>
      </c>
      <c r="C67" s="54" t="str">
        <f t="shared" si="0"/>
        <v/>
      </c>
      <c r="D67" s="54"/>
      <c r="E67" s="46"/>
      <c r="F67" s="8"/>
      <c r="G67" s="46"/>
      <c r="H67" s="55"/>
      <c r="I67" s="55"/>
      <c r="J67" s="46"/>
      <c r="K67" s="56" t="str">
        <f t="shared" si="3"/>
        <v/>
      </c>
      <c r="L67" s="57"/>
      <c r="M67" s="6" t="str">
        <f>IF(J67="","",(K67/J67)/LOOKUP(RIGHT($D$2,3),定数!$A$6:$A$13,定数!$B$6:$B$13))</f>
        <v/>
      </c>
      <c r="N67" s="46"/>
      <c r="O67" s="8"/>
      <c r="P67" s="55"/>
      <c r="Q67" s="55"/>
      <c r="R67" s="58" t="str">
        <f>IF(P67="","",T67*M67*LOOKUP(RIGHT($D$2,3),定数!$A$6:$A$13,定数!$B$6:$B$13))</f>
        <v/>
      </c>
      <c r="S67" s="58"/>
      <c r="T67" s="59" t="str">
        <f t="shared" si="4"/>
        <v/>
      </c>
      <c r="U67" s="59"/>
      <c r="V67" t="str">
        <f t="shared" si="5"/>
        <v/>
      </c>
      <c r="W67" t="str">
        <f t="shared" si="2"/>
        <v/>
      </c>
    </row>
    <row r="68" spans="2:23" x14ac:dyDescent="0.2">
      <c r="B68" s="46">
        <v>60</v>
      </c>
      <c r="C68" s="54" t="str">
        <f t="shared" si="0"/>
        <v/>
      </c>
      <c r="D68" s="54"/>
      <c r="E68" s="46"/>
      <c r="F68" s="8"/>
      <c r="G68" s="46"/>
      <c r="H68" s="55"/>
      <c r="I68" s="55"/>
      <c r="J68" s="46"/>
      <c r="K68" s="56" t="str">
        <f t="shared" si="3"/>
        <v/>
      </c>
      <c r="L68" s="57"/>
      <c r="M68" s="6" t="str">
        <f>IF(J68="","",(K68/J68)/LOOKUP(RIGHT($D$2,3),定数!$A$6:$A$13,定数!$B$6:$B$13))</f>
        <v/>
      </c>
      <c r="N68" s="46"/>
      <c r="O68" s="8"/>
      <c r="P68" s="55"/>
      <c r="Q68" s="55"/>
      <c r="R68" s="58" t="str">
        <f>IF(P68="","",T68*M68*LOOKUP(RIGHT($D$2,3),定数!$A$6:$A$13,定数!$B$6:$B$13))</f>
        <v/>
      </c>
      <c r="S68" s="58"/>
      <c r="T68" s="59" t="str">
        <f t="shared" si="4"/>
        <v/>
      </c>
      <c r="U68" s="59"/>
      <c r="V68" t="str">
        <f t="shared" si="5"/>
        <v/>
      </c>
      <c r="W68" t="str">
        <f t="shared" si="2"/>
        <v/>
      </c>
    </row>
    <row r="69" spans="2:23" x14ac:dyDescent="0.2">
      <c r="B69" s="46">
        <v>61</v>
      </c>
      <c r="C69" s="54" t="str">
        <f t="shared" si="0"/>
        <v/>
      </c>
      <c r="D69" s="54"/>
      <c r="E69" s="46"/>
      <c r="F69" s="8"/>
      <c r="G69" s="46"/>
      <c r="H69" s="55"/>
      <c r="I69" s="55"/>
      <c r="J69" s="46"/>
      <c r="K69" s="56" t="str">
        <f t="shared" si="3"/>
        <v/>
      </c>
      <c r="L69" s="57"/>
      <c r="M69" s="6" t="str">
        <f>IF(J69="","",(K69/J69)/LOOKUP(RIGHT($D$2,3),定数!$A$6:$A$13,定数!$B$6:$B$13))</f>
        <v/>
      </c>
      <c r="N69" s="46"/>
      <c r="O69" s="8"/>
      <c r="P69" s="55"/>
      <c r="Q69" s="55"/>
      <c r="R69" s="58" t="str">
        <f>IF(P69="","",T69*M69*LOOKUP(RIGHT($D$2,3),定数!$A$6:$A$13,定数!$B$6:$B$13))</f>
        <v/>
      </c>
      <c r="S69" s="58"/>
      <c r="T69" s="59" t="str">
        <f t="shared" si="4"/>
        <v/>
      </c>
      <c r="U69" s="59"/>
      <c r="V69" t="str">
        <f t="shared" si="5"/>
        <v/>
      </c>
      <c r="W69" t="str">
        <f t="shared" si="2"/>
        <v/>
      </c>
    </row>
    <row r="70" spans="2:23" x14ac:dyDescent="0.2">
      <c r="B70" s="46">
        <v>62</v>
      </c>
      <c r="C70" s="54" t="str">
        <f t="shared" si="0"/>
        <v/>
      </c>
      <c r="D70" s="54"/>
      <c r="E70" s="46"/>
      <c r="F70" s="8"/>
      <c r="G70" s="46"/>
      <c r="H70" s="55"/>
      <c r="I70" s="55"/>
      <c r="J70" s="46"/>
      <c r="K70" s="56" t="str">
        <f t="shared" si="3"/>
        <v/>
      </c>
      <c r="L70" s="57"/>
      <c r="M70" s="6" t="str">
        <f>IF(J70="","",(K70/J70)/LOOKUP(RIGHT($D$2,3),定数!$A$6:$A$13,定数!$B$6:$B$13))</f>
        <v/>
      </c>
      <c r="N70" s="46"/>
      <c r="O70" s="8"/>
      <c r="P70" s="55"/>
      <c r="Q70" s="55"/>
      <c r="R70" s="58" t="str">
        <f>IF(P70="","",T70*M70*LOOKUP(RIGHT($D$2,3),定数!$A$6:$A$13,定数!$B$6:$B$13))</f>
        <v/>
      </c>
      <c r="S70" s="58"/>
      <c r="T70" s="59" t="str">
        <f t="shared" si="4"/>
        <v/>
      </c>
      <c r="U70" s="59"/>
      <c r="V70" t="str">
        <f t="shared" si="5"/>
        <v/>
      </c>
      <c r="W70" t="str">
        <f t="shared" si="2"/>
        <v/>
      </c>
    </row>
    <row r="71" spans="2:23" x14ac:dyDescent="0.2">
      <c r="B71" s="46">
        <v>63</v>
      </c>
      <c r="C71" s="54" t="str">
        <f t="shared" si="0"/>
        <v/>
      </c>
      <c r="D71" s="54"/>
      <c r="E71" s="46"/>
      <c r="F71" s="8"/>
      <c r="G71" s="46"/>
      <c r="H71" s="55"/>
      <c r="I71" s="55"/>
      <c r="J71" s="46"/>
      <c r="K71" s="56" t="str">
        <f t="shared" si="3"/>
        <v/>
      </c>
      <c r="L71" s="57"/>
      <c r="M71" s="6" t="str">
        <f>IF(J71="","",(K71/J71)/LOOKUP(RIGHT($D$2,3),定数!$A$6:$A$13,定数!$B$6:$B$13))</f>
        <v/>
      </c>
      <c r="N71" s="46"/>
      <c r="O71" s="8"/>
      <c r="P71" s="55"/>
      <c r="Q71" s="55"/>
      <c r="R71" s="58" t="str">
        <f>IF(P71="","",T71*M71*LOOKUP(RIGHT($D$2,3),定数!$A$6:$A$13,定数!$B$6:$B$13))</f>
        <v/>
      </c>
      <c r="S71" s="58"/>
      <c r="T71" s="59" t="str">
        <f t="shared" si="4"/>
        <v/>
      </c>
      <c r="U71" s="59"/>
      <c r="V71" t="str">
        <f t="shared" si="5"/>
        <v/>
      </c>
      <c r="W71" t="str">
        <f t="shared" si="2"/>
        <v/>
      </c>
    </row>
    <row r="72" spans="2:23" x14ac:dyDescent="0.2">
      <c r="B72" s="46">
        <v>64</v>
      </c>
      <c r="C72" s="54" t="str">
        <f t="shared" si="0"/>
        <v/>
      </c>
      <c r="D72" s="54"/>
      <c r="E72" s="46"/>
      <c r="F72" s="8"/>
      <c r="G72" s="46"/>
      <c r="H72" s="55"/>
      <c r="I72" s="55"/>
      <c r="J72" s="46"/>
      <c r="K72" s="56" t="str">
        <f t="shared" si="3"/>
        <v/>
      </c>
      <c r="L72" s="57"/>
      <c r="M72" s="6" t="str">
        <f>IF(J72="","",(K72/J72)/LOOKUP(RIGHT($D$2,3),定数!$A$6:$A$13,定数!$B$6:$B$13))</f>
        <v/>
      </c>
      <c r="N72" s="46"/>
      <c r="O72" s="8"/>
      <c r="P72" s="55"/>
      <c r="Q72" s="55"/>
      <c r="R72" s="58" t="str">
        <f>IF(P72="","",T72*M72*LOOKUP(RIGHT($D$2,3),定数!$A$6:$A$13,定数!$B$6:$B$13))</f>
        <v/>
      </c>
      <c r="S72" s="58"/>
      <c r="T72" s="59" t="str">
        <f t="shared" si="4"/>
        <v/>
      </c>
      <c r="U72" s="59"/>
      <c r="V72" t="str">
        <f t="shared" si="5"/>
        <v/>
      </c>
      <c r="W72" t="str">
        <f t="shared" si="2"/>
        <v/>
      </c>
    </row>
    <row r="73" spans="2:23" x14ac:dyDescent="0.2">
      <c r="B73" s="46">
        <v>65</v>
      </c>
      <c r="C73" s="54" t="str">
        <f t="shared" si="0"/>
        <v/>
      </c>
      <c r="D73" s="54"/>
      <c r="E73" s="46"/>
      <c r="F73" s="8"/>
      <c r="G73" s="46"/>
      <c r="H73" s="55"/>
      <c r="I73" s="55"/>
      <c r="J73" s="46"/>
      <c r="K73" s="56" t="str">
        <f t="shared" si="3"/>
        <v/>
      </c>
      <c r="L73" s="57"/>
      <c r="M73" s="6" t="str">
        <f>IF(J73="","",(K73/J73)/LOOKUP(RIGHT($D$2,3),定数!$A$6:$A$13,定数!$B$6:$B$13))</f>
        <v/>
      </c>
      <c r="N73" s="46"/>
      <c r="O73" s="8"/>
      <c r="P73" s="55"/>
      <c r="Q73" s="55"/>
      <c r="R73" s="58" t="str">
        <f>IF(P73="","",T73*M73*LOOKUP(RIGHT($D$2,3),定数!$A$6:$A$13,定数!$B$6:$B$13))</f>
        <v/>
      </c>
      <c r="S73" s="58"/>
      <c r="T73" s="59" t="str">
        <f t="shared" si="4"/>
        <v/>
      </c>
      <c r="U73" s="59"/>
      <c r="V73" t="str">
        <f t="shared" si="5"/>
        <v/>
      </c>
      <c r="W73" t="str">
        <f t="shared" si="2"/>
        <v/>
      </c>
    </row>
    <row r="74" spans="2:23" x14ac:dyDescent="0.2">
      <c r="B74" s="46">
        <v>66</v>
      </c>
      <c r="C74" s="54" t="str">
        <f t="shared" ref="C74:C108" si="6">IF(R73="","",C73+R73)</f>
        <v/>
      </c>
      <c r="D74" s="54"/>
      <c r="E74" s="46"/>
      <c r="F74" s="8"/>
      <c r="G74" s="46"/>
      <c r="H74" s="55"/>
      <c r="I74" s="55"/>
      <c r="J74" s="46"/>
      <c r="K74" s="56" t="str">
        <f t="shared" si="3"/>
        <v/>
      </c>
      <c r="L74" s="57"/>
      <c r="M74" s="6" t="str">
        <f>IF(J74="","",(K74/J74)/LOOKUP(RIGHT($D$2,3),定数!$A$6:$A$13,定数!$B$6:$B$13))</f>
        <v/>
      </c>
      <c r="N74" s="46"/>
      <c r="O74" s="8"/>
      <c r="P74" s="55"/>
      <c r="Q74" s="55"/>
      <c r="R74" s="58" t="str">
        <f>IF(P74="","",T74*M74*LOOKUP(RIGHT($D$2,3),定数!$A$6:$A$13,定数!$B$6:$B$13))</f>
        <v/>
      </c>
      <c r="S74" s="58"/>
      <c r="T74" s="59" t="str">
        <f t="shared" si="4"/>
        <v/>
      </c>
      <c r="U74" s="59"/>
      <c r="V74" t="str">
        <f t="shared" si="5"/>
        <v/>
      </c>
      <c r="W74" t="str">
        <f t="shared" si="5"/>
        <v/>
      </c>
    </row>
    <row r="75" spans="2:23" x14ac:dyDescent="0.2">
      <c r="B75" s="46">
        <v>67</v>
      </c>
      <c r="C75" s="54" t="str">
        <f t="shared" si="6"/>
        <v/>
      </c>
      <c r="D75" s="54"/>
      <c r="E75" s="46"/>
      <c r="F75" s="8"/>
      <c r="G75" s="46"/>
      <c r="H75" s="55"/>
      <c r="I75" s="55"/>
      <c r="J75" s="46"/>
      <c r="K75" s="56" t="str">
        <f t="shared" ref="K75:K108" si="7">IF(J75="","",C75*0.03)</f>
        <v/>
      </c>
      <c r="L75" s="57"/>
      <c r="M75" s="6" t="str">
        <f>IF(J75="","",(K75/J75)/LOOKUP(RIGHT($D$2,3),定数!$A$6:$A$13,定数!$B$6:$B$13))</f>
        <v/>
      </c>
      <c r="N75" s="46"/>
      <c r="O75" s="8"/>
      <c r="P75" s="55"/>
      <c r="Q75" s="55"/>
      <c r="R75" s="58" t="str">
        <f>IF(P75="","",T75*M75*LOOKUP(RIGHT($D$2,3),定数!$A$6:$A$13,定数!$B$6:$B$13))</f>
        <v/>
      </c>
      <c r="S75" s="58"/>
      <c r="T75" s="59" t="str">
        <f t="shared" si="4"/>
        <v/>
      </c>
      <c r="U75" s="59"/>
      <c r="V75" t="str">
        <f t="shared" ref="V75:W90" si="8">IF(S75&lt;&gt;"",IF(S75&lt;0,1+V74,0),"")</f>
        <v/>
      </c>
      <c r="W75" t="str">
        <f t="shared" si="8"/>
        <v/>
      </c>
    </row>
    <row r="76" spans="2:23" x14ac:dyDescent="0.2">
      <c r="B76" s="46">
        <v>68</v>
      </c>
      <c r="C76" s="54" t="str">
        <f t="shared" si="6"/>
        <v/>
      </c>
      <c r="D76" s="54"/>
      <c r="E76" s="46"/>
      <c r="F76" s="8"/>
      <c r="G76" s="46"/>
      <c r="H76" s="55"/>
      <c r="I76" s="55"/>
      <c r="J76" s="46"/>
      <c r="K76" s="56" t="str">
        <f t="shared" si="7"/>
        <v/>
      </c>
      <c r="L76" s="57"/>
      <c r="M76" s="6" t="str">
        <f>IF(J76="","",(K76/J76)/LOOKUP(RIGHT($D$2,3),定数!$A$6:$A$13,定数!$B$6:$B$13))</f>
        <v/>
      </c>
      <c r="N76" s="46"/>
      <c r="O76" s="8"/>
      <c r="P76" s="55"/>
      <c r="Q76" s="55"/>
      <c r="R76" s="58" t="str">
        <f>IF(P76="","",T76*M76*LOOKUP(RIGHT($D$2,3),定数!$A$6:$A$13,定数!$B$6:$B$13))</f>
        <v/>
      </c>
      <c r="S76" s="58"/>
      <c r="T76" s="59" t="str">
        <f t="shared" ref="T76:T108" si="9">IF(P76="","",IF(G76="買",(P76-H76),(H76-P76))*IF(RIGHT($D$2,3)="JPY",100,10000))</f>
        <v/>
      </c>
      <c r="U76" s="59"/>
      <c r="V76" t="str">
        <f t="shared" si="8"/>
        <v/>
      </c>
      <c r="W76" t="str">
        <f t="shared" si="8"/>
        <v/>
      </c>
    </row>
    <row r="77" spans="2:23" x14ac:dyDescent="0.2">
      <c r="B77" s="46">
        <v>69</v>
      </c>
      <c r="C77" s="54" t="str">
        <f t="shared" si="6"/>
        <v/>
      </c>
      <c r="D77" s="54"/>
      <c r="E77" s="46"/>
      <c r="F77" s="8"/>
      <c r="G77" s="46"/>
      <c r="H77" s="55"/>
      <c r="I77" s="55"/>
      <c r="J77" s="46"/>
      <c r="K77" s="56" t="str">
        <f t="shared" si="7"/>
        <v/>
      </c>
      <c r="L77" s="57"/>
      <c r="M77" s="6" t="str">
        <f>IF(J77="","",(K77/J77)/LOOKUP(RIGHT($D$2,3),定数!$A$6:$A$13,定数!$B$6:$B$13))</f>
        <v/>
      </c>
      <c r="N77" s="46"/>
      <c r="O77" s="8"/>
      <c r="P77" s="55"/>
      <c r="Q77" s="55"/>
      <c r="R77" s="58" t="str">
        <f>IF(P77="","",T77*M77*LOOKUP(RIGHT($D$2,3),定数!$A$6:$A$13,定数!$B$6:$B$13))</f>
        <v/>
      </c>
      <c r="S77" s="58"/>
      <c r="T77" s="59" t="str">
        <f t="shared" si="9"/>
        <v/>
      </c>
      <c r="U77" s="59"/>
      <c r="V77" t="str">
        <f t="shared" si="8"/>
        <v/>
      </c>
      <c r="W77" t="str">
        <f t="shared" si="8"/>
        <v/>
      </c>
    </row>
    <row r="78" spans="2:23" x14ac:dyDescent="0.2">
      <c r="B78" s="46">
        <v>70</v>
      </c>
      <c r="C78" s="54" t="str">
        <f t="shared" si="6"/>
        <v/>
      </c>
      <c r="D78" s="54"/>
      <c r="E78" s="46"/>
      <c r="F78" s="8"/>
      <c r="G78" s="46"/>
      <c r="H78" s="55"/>
      <c r="I78" s="55"/>
      <c r="J78" s="46"/>
      <c r="K78" s="56" t="str">
        <f t="shared" si="7"/>
        <v/>
      </c>
      <c r="L78" s="57"/>
      <c r="M78" s="6" t="str">
        <f>IF(J78="","",(K78/J78)/LOOKUP(RIGHT($D$2,3),定数!$A$6:$A$13,定数!$B$6:$B$13))</f>
        <v/>
      </c>
      <c r="N78" s="46"/>
      <c r="O78" s="8"/>
      <c r="P78" s="55"/>
      <c r="Q78" s="55"/>
      <c r="R78" s="58" t="str">
        <f>IF(P78="","",T78*M78*LOOKUP(RIGHT($D$2,3),定数!$A$6:$A$13,定数!$B$6:$B$13))</f>
        <v/>
      </c>
      <c r="S78" s="58"/>
      <c r="T78" s="59" t="str">
        <f t="shared" si="9"/>
        <v/>
      </c>
      <c r="U78" s="59"/>
      <c r="V78" t="str">
        <f t="shared" si="8"/>
        <v/>
      </c>
      <c r="W78" t="str">
        <f t="shared" si="8"/>
        <v/>
      </c>
    </row>
    <row r="79" spans="2:23" x14ac:dyDescent="0.2">
      <c r="B79" s="46">
        <v>71</v>
      </c>
      <c r="C79" s="54" t="str">
        <f t="shared" si="6"/>
        <v/>
      </c>
      <c r="D79" s="54"/>
      <c r="E79" s="46"/>
      <c r="F79" s="8"/>
      <c r="G79" s="46"/>
      <c r="H79" s="55"/>
      <c r="I79" s="55"/>
      <c r="J79" s="46"/>
      <c r="K79" s="56" t="str">
        <f t="shared" si="7"/>
        <v/>
      </c>
      <c r="L79" s="57"/>
      <c r="M79" s="6" t="str">
        <f>IF(J79="","",(K79/J79)/LOOKUP(RIGHT($D$2,3),定数!$A$6:$A$13,定数!$B$6:$B$13))</f>
        <v/>
      </c>
      <c r="N79" s="46"/>
      <c r="O79" s="8"/>
      <c r="P79" s="55"/>
      <c r="Q79" s="55"/>
      <c r="R79" s="58" t="str">
        <f>IF(P79="","",T79*M79*LOOKUP(RIGHT($D$2,3),定数!$A$6:$A$13,定数!$B$6:$B$13))</f>
        <v/>
      </c>
      <c r="S79" s="58"/>
      <c r="T79" s="59" t="str">
        <f t="shared" si="9"/>
        <v/>
      </c>
      <c r="U79" s="59"/>
      <c r="V79" t="str">
        <f t="shared" si="8"/>
        <v/>
      </c>
      <c r="W79" t="str">
        <f t="shared" si="8"/>
        <v/>
      </c>
    </row>
    <row r="80" spans="2:23" x14ac:dyDescent="0.2">
      <c r="B80" s="46">
        <v>72</v>
      </c>
      <c r="C80" s="54" t="str">
        <f t="shared" si="6"/>
        <v/>
      </c>
      <c r="D80" s="54"/>
      <c r="E80" s="46"/>
      <c r="F80" s="8"/>
      <c r="G80" s="46"/>
      <c r="H80" s="55"/>
      <c r="I80" s="55"/>
      <c r="J80" s="46"/>
      <c r="K80" s="56" t="str">
        <f t="shared" si="7"/>
        <v/>
      </c>
      <c r="L80" s="57"/>
      <c r="M80" s="6" t="str">
        <f>IF(J80="","",(K80/J80)/LOOKUP(RIGHT($D$2,3),定数!$A$6:$A$13,定数!$B$6:$B$13))</f>
        <v/>
      </c>
      <c r="N80" s="46"/>
      <c r="O80" s="8"/>
      <c r="P80" s="55"/>
      <c r="Q80" s="55"/>
      <c r="R80" s="58" t="str">
        <f>IF(P80="","",T80*M80*LOOKUP(RIGHT($D$2,3),定数!$A$6:$A$13,定数!$B$6:$B$13))</f>
        <v/>
      </c>
      <c r="S80" s="58"/>
      <c r="T80" s="59" t="str">
        <f t="shared" si="9"/>
        <v/>
      </c>
      <c r="U80" s="59"/>
      <c r="V80" t="str">
        <f t="shared" si="8"/>
        <v/>
      </c>
      <c r="W80" t="str">
        <f t="shared" si="8"/>
        <v/>
      </c>
    </row>
    <row r="81" spans="2:23" x14ac:dyDescent="0.2">
      <c r="B81" s="46">
        <v>73</v>
      </c>
      <c r="C81" s="54" t="str">
        <f t="shared" si="6"/>
        <v/>
      </c>
      <c r="D81" s="54"/>
      <c r="E81" s="46"/>
      <c r="F81" s="8"/>
      <c r="G81" s="46"/>
      <c r="H81" s="55"/>
      <c r="I81" s="55"/>
      <c r="J81" s="46"/>
      <c r="K81" s="56" t="str">
        <f t="shared" si="7"/>
        <v/>
      </c>
      <c r="L81" s="57"/>
      <c r="M81" s="6" t="str">
        <f>IF(J81="","",(K81/J81)/LOOKUP(RIGHT($D$2,3),定数!$A$6:$A$13,定数!$B$6:$B$13))</f>
        <v/>
      </c>
      <c r="N81" s="46"/>
      <c r="O81" s="8"/>
      <c r="P81" s="55"/>
      <c r="Q81" s="55"/>
      <c r="R81" s="58" t="str">
        <f>IF(P81="","",T81*M81*LOOKUP(RIGHT($D$2,3),定数!$A$6:$A$13,定数!$B$6:$B$13))</f>
        <v/>
      </c>
      <c r="S81" s="58"/>
      <c r="T81" s="59" t="str">
        <f t="shared" si="9"/>
        <v/>
      </c>
      <c r="U81" s="59"/>
      <c r="V81" t="str">
        <f t="shared" si="8"/>
        <v/>
      </c>
      <c r="W81" t="str">
        <f t="shared" si="8"/>
        <v/>
      </c>
    </row>
    <row r="82" spans="2:23" x14ac:dyDescent="0.2">
      <c r="B82" s="46">
        <v>74</v>
      </c>
      <c r="C82" s="54" t="str">
        <f t="shared" si="6"/>
        <v/>
      </c>
      <c r="D82" s="54"/>
      <c r="E82" s="46"/>
      <c r="F82" s="8"/>
      <c r="G82" s="46"/>
      <c r="H82" s="55"/>
      <c r="I82" s="55"/>
      <c r="J82" s="46"/>
      <c r="K82" s="56" t="str">
        <f t="shared" si="7"/>
        <v/>
      </c>
      <c r="L82" s="57"/>
      <c r="M82" s="6" t="str">
        <f>IF(J82="","",(K82/J82)/LOOKUP(RIGHT($D$2,3),定数!$A$6:$A$13,定数!$B$6:$B$13))</f>
        <v/>
      </c>
      <c r="N82" s="46"/>
      <c r="O82" s="8"/>
      <c r="P82" s="55"/>
      <c r="Q82" s="55"/>
      <c r="R82" s="58" t="str">
        <f>IF(P82="","",T82*M82*LOOKUP(RIGHT($D$2,3),定数!$A$6:$A$13,定数!$B$6:$B$13))</f>
        <v/>
      </c>
      <c r="S82" s="58"/>
      <c r="T82" s="59" t="str">
        <f t="shared" si="9"/>
        <v/>
      </c>
      <c r="U82" s="59"/>
      <c r="V82" t="str">
        <f t="shared" si="8"/>
        <v/>
      </c>
      <c r="W82" t="str">
        <f t="shared" si="8"/>
        <v/>
      </c>
    </row>
    <row r="83" spans="2:23" x14ac:dyDescent="0.2">
      <c r="B83" s="46">
        <v>75</v>
      </c>
      <c r="C83" s="54" t="str">
        <f t="shared" si="6"/>
        <v/>
      </c>
      <c r="D83" s="54"/>
      <c r="E83" s="46"/>
      <c r="F83" s="8"/>
      <c r="G83" s="46"/>
      <c r="H83" s="55"/>
      <c r="I83" s="55"/>
      <c r="J83" s="46"/>
      <c r="K83" s="56" t="str">
        <f t="shared" si="7"/>
        <v/>
      </c>
      <c r="L83" s="57"/>
      <c r="M83" s="6" t="str">
        <f>IF(J83="","",(K83/J83)/LOOKUP(RIGHT($D$2,3),定数!$A$6:$A$13,定数!$B$6:$B$13))</f>
        <v/>
      </c>
      <c r="N83" s="46"/>
      <c r="O83" s="8"/>
      <c r="P83" s="55"/>
      <c r="Q83" s="55"/>
      <c r="R83" s="58" t="str">
        <f>IF(P83="","",T83*M83*LOOKUP(RIGHT($D$2,3),定数!$A$6:$A$13,定数!$B$6:$B$13))</f>
        <v/>
      </c>
      <c r="S83" s="58"/>
      <c r="T83" s="59" t="str">
        <f t="shared" si="9"/>
        <v/>
      </c>
      <c r="U83" s="59"/>
      <c r="V83" t="str">
        <f t="shared" si="8"/>
        <v/>
      </c>
      <c r="W83" t="str">
        <f t="shared" si="8"/>
        <v/>
      </c>
    </row>
    <row r="84" spans="2:23" x14ac:dyDescent="0.2">
      <c r="B84" s="46">
        <v>76</v>
      </c>
      <c r="C84" s="54" t="str">
        <f t="shared" si="6"/>
        <v/>
      </c>
      <c r="D84" s="54"/>
      <c r="E84" s="46"/>
      <c r="F84" s="8"/>
      <c r="G84" s="46"/>
      <c r="H84" s="55"/>
      <c r="I84" s="55"/>
      <c r="J84" s="46"/>
      <c r="K84" s="56" t="str">
        <f t="shared" si="7"/>
        <v/>
      </c>
      <c r="L84" s="57"/>
      <c r="M84" s="6" t="str">
        <f>IF(J84="","",(K84/J84)/LOOKUP(RIGHT($D$2,3),定数!$A$6:$A$13,定数!$B$6:$B$13))</f>
        <v/>
      </c>
      <c r="N84" s="46"/>
      <c r="O84" s="8"/>
      <c r="P84" s="55"/>
      <c r="Q84" s="55"/>
      <c r="R84" s="58" t="str">
        <f>IF(P84="","",T84*M84*LOOKUP(RIGHT($D$2,3),定数!$A$6:$A$13,定数!$B$6:$B$13))</f>
        <v/>
      </c>
      <c r="S84" s="58"/>
      <c r="T84" s="59" t="str">
        <f t="shared" si="9"/>
        <v/>
      </c>
      <c r="U84" s="59"/>
      <c r="V84" t="str">
        <f t="shared" si="8"/>
        <v/>
      </c>
      <c r="W84" t="str">
        <f t="shared" si="8"/>
        <v/>
      </c>
    </row>
    <row r="85" spans="2:23" x14ac:dyDescent="0.2">
      <c r="B85" s="46">
        <v>77</v>
      </c>
      <c r="C85" s="54" t="str">
        <f t="shared" si="6"/>
        <v/>
      </c>
      <c r="D85" s="54"/>
      <c r="E85" s="46"/>
      <c r="F85" s="8"/>
      <c r="G85" s="46"/>
      <c r="H85" s="55"/>
      <c r="I85" s="55"/>
      <c r="J85" s="46"/>
      <c r="K85" s="56" t="str">
        <f t="shared" si="7"/>
        <v/>
      </c>
      <c r="L85" s="57"/>
      <c r="M85" s="6" t="str">
        <f>IF(J85="","",(K85/J85)/LOOKUP(RIGHT($D$2,3),定数!$A$6:$A$13,定数!$B$6:$B$13))</f>
        <v/>
      </c>
      <c r="N85" s="46"/>
      <c r="O85" s="8"/>
      <c r="P85" s="55"/>
      <c r="Q85" s="55"/>
      <c r="R85" s="58" t="str">
        <f>IF(P85="","",T85*M85*LOOKUP(RIGHT($D$2,3),定数!$A$6:$A$13,定数!$B$6:$B$13))</f>
        <v/>
      </c>
      <c r="S85" s="58"/>
      <c r="T85" s="59" t="str">
        <f t="shared" si="9"/>
        <v/>
      </c>
      <c r="U85" s="59"/>
      <c r="V85" t="str">
        <f t="shared" si="8"/>
        <v/>
      </c>
      <c r="W85" t="str">
        <f t="shared" si="8"/>
        <v/>
      </c>
    </row>
    <row r="86" spans="2:23" x14ac:dyDescent="0.2">
      <c r="B86" s="46">
        <v>78</v>
      </c>
      <c r="C86" s="54" t="str">
        <f t="shared" si="6"/>
        <v/>
      </c>
      <c r="D86" s="54"/>
      <c r="E86" s="46"/>
      <c r="F86" s="8"/>
      <c r="G86" s="46"/>
      <c r="H86" s="55"/>
      <c r="I86" s="55"/>
      <c r="J86" s="46"/>
      <c r="K86" s="56" t="str">
        <f t="shared" si="7"/>
        <v/>
      </c>
      <c r="L86" s="57"/>
      <c r="M86" s="6" t="str">
        <f>IF(J86="","",(K86/J86)/LOOKUP(RIGHT($D$2,3),定数!$A$6:$A$13,定数!$B$6:$B$13))</f>
        <v/>
      </c>
      <c r="N86" s="46"/>
      <c r="O86" s="8"/>
      <c r="P86" s="55"/>
      <c r="Q86" s="55"/>
      <c r="R86" s="58" t="str">
        <f>IF(P86="","",T86*M86*LOOKUP(RIGHT($D$2,3),定数!$A$6:$A$13,定数!$B$6:$B$13))</f>
        <v/>
      </c>
      <c r="S86" s="58"/>
      <c r="T86" s="59" t="str">
        <f t="shared" si="9"/>
        <v/>
      </c>
      <c r="U86" s="59"/>
      <c r="V86" t="str">
        <f t="shared" si="8"/>
        <v/>
      </c>
      <c r="W86" t="str">
        <f t="shared" si="8"/>
        <v/>
      </c>
    </row>
    <row r="87" spans="2:23" x14ac:dyDescent="0.2">
      <c r="B87" s="46">
        <v>79</v>
      </c>
      <c r="C87" s="54" t="str">
        <f t="shared" si="6"/>
        <v/>
      </c>
      <c r="D87" s="54"/>
      <c r="E87" s="46"/>
      <c r="F87" s="8"/>
      <c r="G87" s="46"/>
      <c r="H87" s="55"/>
      <c r="I87" s="55"/>
      <c r="J87" s="46"/>
      <c r="K87" s="56" t="str">
        <f t="shared" si="7"/>
        <v/>
      </c>
      <c r="L87" s="57"/>
      <c r="M87" s="6" t="str">
        <f>IF(J87="","",(K87/J87)/LOOKUP(RIGHT($D$2,3),定数!$A$6:$A$13,定数!$B$6:$B$13))</f>
        <v/>
      </c>
      <c r="N87" s="46"/>
      <c r="O87" s="8"/>
      <c r="P87" s="55"/>
      <c r="Q87" s="55"/>
      <c r="R87" s="58" t="str">
        <f>IF(P87="","",T87*M87*LOOKUP(RIGHT($D$2,3),定数!$A$6:$A$13,定数!$B$6:$B$13))</f>
        <v/>
      </c>
      <c r="S87" s="58"/>
      <c r="T87" s="59" t="str">
        <f t="shared" si="9"/>
        <v/>
      </c>
      <c r="U87" s="59"/>
      <c r="V87" t="str">
        <f t="shared" si="8"/>
        <v/>
      </c>
      <c r="W87" t="str">
        <f t="shared" si="8"/>
        <v/>
      </c>
    </row>
    <row r="88" spans="2:23" x14ac:dyDescent="0.2">
      <c r="B88" s="46">
        <v>80</v>
      </c>
      <c r="C88" s="54" t="str">
        <f t="shared" si="6"/>
        <v/>
      </c>
      <c r="D88" s="54"/>
      <c r="E88" s="46"/>
      <c r="F88" s="8"/>
      <c r="G88" s="46"/>
      <c r="H88" s="55"/>
      <c r="I88" s="55"/>
      <c r="J88" s="46"/>
      <c r="K88" s="56" t="str">
        <f t="shared" si="7"/>
        <v/>
      </c>
      <c r="L88" s="57"/>
      <c r="M88" s="6" t="str">
        <f>IF(J88="","",(K88/J88)/LOOKUP(RIGHT($D$2,3),定数!$A$6:$A$13,定数!$B$6:$B$13))</f>
        <v/>
      </c>
      <c r="N88" s="46"/>
      <c r="O88" s="8"/>
      <c r="P88" s="55"/>
      <c r="Q88" s="55"/>
      <c r="R88" s="58" t="str">
        <f>IF(P88="","",T88*M88*LOOKUP(RIGHT($D$2,3),定数!$A$6:$A$13,定数!$B$6:$B$13))</f>
        <v/>
      </c>
      <c r="S88" s="58"/>
      <c r="T88" s="59" t="str">
        <f t="shared" si="9"/>
        <v/>
      </c>
      <c r="U88" s="59"/>
      <c r="V88" t="str">
        <f t="shared" si="8"/>
        <v/>
      </c>
      <c r="W88" t="str">
        <f t="shared" si="8"/>
        <v/>
      </c>
    </row>
    <row r="89" spans="2:23" x14ac:dyDescent="0.2">
      <c r="B89" s="46">
        <v>81</v>
      </c>
      <c r="C89" s="54" t="str">
        <f t="shared" si="6"/>
        <v/>
      </c>
      <c r="D89" s="54"/>
      <c r="E89" s="46"/>
      <c r="F89" s="8"/>
      <c r="G89" s="46"/>
      <c r="H89" s="55"/>
      <c r="I89" s="55"/>
      <c r="J89" s="46"/>
      <c r="K89" s="56" t="str">
        <f t="shared" si="7"/>
        <v/>
      </c>
      <c r="L89" s="57"/>
      <c r="M89" s="6" t="str">
        <f>IF(J89="","",(K89/J89)/LOOKUP(RIGHT($D$2,3),定数!$A$6:$A$13,定数!$B$6:$B$13))</f>
        <v/>
      </c>
      <c r="N89" s="46"/>
      <c r="O89" s="8"/>
      <c r="P89" s="55"/>
      <c r="Q89" s="55"/>
      <c r="R89" s="58" t="str">
        <f>IF(P89="","",T89*M89*LOOKUP(RIGHT($D$2,3),定数!$A$6:$A$13,定数!$B$6:$B$13))</f>
        <v/>
      </c>
      <c r="S89" s="58"/>
      <c r="T89" s="59" t="str">
        <f t="shared" si="9"/>
        <v/>
      </c>
      <c r="U89" s="59"/>
      <c r="V89" t="str">
        <f t="shared" si="8"/>
        <v/>
      </c>
      <c r="W89" t="str">
        <f t="shared" si="8"/>
        <v/>
      </c>
    </row>
    <row r="90" spans="2:23" x14ac:dyDescent="0.2">
      <c r="B90" s="46">
        <v>82</v>
      </c>
      <c r="C90" s="54" t="str">
        <f t="shared" si="6"/>
        <v/>
      </c>
      <c r="D90" s="54"/>
      <c r="E90" s="46"/>
      <c r="F90" s="8"/>
      <c r="G90" s="46"/>
      <c r="H90" s="55"/>
      <c r="I90" s="55"/>
      <c r="J90" s="46"/>
      <c r="K90" s="56" t="str">
        <f t="shared" si="7"/>
        <v/>
      </c>
      <c r="L90" s="57"/>
      <c r="M90" s="6" t="str">
        <f>IF(J90="","",(K90/J90)/LOOKUP(RIGHT($D$2,3),定数!$A$6:$A$13,定数!$B$6:$B$13))</f>
        <v/>
      </c>
      <c r="N90" s="46"/>
      <c r="O90" s="8"/>
      <c r="P90" s="55"/>
      <c r="Q90" s="55"/>
      <c r="R90" s="58" t="str">
        <f>IF(P90="","",T90*M90*LOOKUP(RIGHT($D$2,3),定数!$A$6:$A$13,定数!$B$6:$B$13))</f>
        <v/>
      </c>
      <c r="S90" s="58"/>
      <c r="T90" s="59" t="str">
        <f t="shared" si="9"/>
        <v/>
      </c>
      <c r="U90" s="59"/>
      <c r="V90" t="str">
        <f t="shared" si="8"/>
        <v/>
      </c>
      <c r="W90" t="str">
        <f t="shared" si="8"/>
        <v/>
      </c>
    </row>
    <row r="91" spans="2:23" x14ac:dyDescent="0.2">
      <c r="B91" s="46">
        <v>83</v>
      </c>
      <c r="C91" s="54" t="str">
        <f t="shared" si="6"/>
        <v/>
      </c>
      <c r="D91" s="54"/>
      <c r="E91" s="46"/>
      <c r="F91" s="8"/>
      <c r="G91" s="46"/>
      <c r="H91" s="55"/>
      <c r="I91" s="55"/>
      <c r="J91" s="46"/>
      <c r="K91" s="56" t="str">
        <f t="shared" si="7"/>
        <v/>
      </c>
      <c r="L91" s="57"/>
      <c r="M91" s="6" t="str">
        <f>IF(J91="","",(K91/J91)/LOOKUP(RIGHT($D$2,3),定数!$A$6:$A$13,定数!$B$6:$B$13))</f>
        <v/>
      </c>
      <c r="N91" s="46"/>
      <c r="O91" s="8"/>
      <c r="P91" s="55"/>
      <c r="Q91" s="55"/>
      <c r="R91" s="58" t="str">
        <f>IF(P91="","",T91*M91*LOOKUP(RIGHT($D$2,3),定数!$A$6:$A$13,定数!$B$6:$B$13))</f>
        <v/>
      </c>
      <c r="S91" s="58"/>
      <c r="T91" s="59" t="str">
        <f t="shared" si="9"/>
        <v/>
      </c>
      <c r="U91" s="59"/>
      <c r="V91" t="str">
        <f t="shared" ref="V91:W106" si="10">IF(S91&lt;&gt;"",IF(S91&lt;0,1+V90,0),"")</f>
        <v/>
      </c>
      <c r="W91" t="str">
        <f t="shared" si="10"/>
        <v/>
      </c>
    </row>
    <row r="92" spans="2:23" x14ac:dyDescent="0.2">
      <c r="B92" s="46">
        <v>84</v>
      </c>
      <c r="C92" s="54" t="str">
        <f t="shared" si="6"/>
        <v/>
      </c>
      <c r="D92" s="54"/>
      <c r="E92" s="46"/>
      <c r="F92" s="8"/>
      <c r="G92" s="46"/>
      <c r="H92" s="55"/>
      <c r="I92" s="55"/>
      <c r="J92" s="46"/>
      <c r="K92" s="56" t="str">
        <f t="shared" si="7"/>
        <v/>
      </c>
      <c r="L92" s="57"/>
      <c r="M92" s="6" t="str">
        <f>IF(J92="","",(K92/J92)/LOOKUP(RIGHT($D$2,3),定数!$A$6:$A$13,定数!$B$6:$B$13))</f>
        <v/>
      </c>
      <c r="N92" s="46"/>
      <c r="O92" s="8"/>
      <c r="P92" s="55"/>
      <c r="Q92" s="55"/>
      <c r="R92" s="58" t="str">
        <f>IF(P92="","",T92*M92*LOOKUP(RIGHT($D$2,3),定数!$A$6:$A$13,定数!$B$6:$B$13))</f>
        <v/>
      </c>
      <c r="S92" s="58"/>
      <c r="T92" s="59" t="str">
        <f t="shared" si="9"/>
        <v/>
      </c>
      <c r="U92" s="59"/>
      <c r="V92" t="str">
        <f t="shared" si="10"/>
        <v/>
      </c>
      <c r="W92" t="str">
        <f t="shared" si="10"/>
        <v/>
      </c>
    </row>
    <row r="93" spans="2:23" x14ac:dyDescent="0.2">
      <c r="B93" s="46">
        <v>85</v>
      </c>
      <c r="C93" s="54" t="str">
        <f t="shared" si="6"/>
        <v/>
      </c>
      <c r="D93" s="54"/>
      <c r="E93" s="46"/>
      <c r="F93" s="8"/>
      <c r="G93" s="46"/>
      <c r="H93" s="55"/>
      <c r="I93" s="55"/>
      <c r="J93" s="46"/>
      <c r="K93" s="56" t="str">
        <f t="shared" si="7"/>
        <v/>
      </c>
      <c r="L93" s="57"/>
      <c r="M93" s="6" t="str">
        <f>IF(J93="","",(K93/J93)/LOOKUP(RIGHT($D$2,3),定数!$A$6:$A$13,定数!$B$6:$B$13))</f>
        <v/>
      </c>
      <c r="N93" s="46"/>
      <c r="O93" s="8"/>
      <c r="P93" s="55"/>
      <c r="Q93" s="55"/>
      <c r="R93" s="58" t="str">
        <f>IF(P93="","",T93*M93*LOOKUP(RIGHT($D$2,3),定数!$A$6:$A$13,定数!$B$6:$B$13))</f>
        <v/>
      </c>
      <c r="S93" s="58"/>
      <c r="T93" s="59" t="str">
        <f t="shared" si="9"/>
        <v/>
      </c>
      <c r="U93" s="59"/>
      <c r="V93" t="str">
        <f t="shared" si="10"/>
        <v/>
      </c>
      <c r="W93" t="str">
        <f t="shared" si="10"/>
        <v/>
      </c>
    </row>
    <row r="94" spans="2:23" x14ac:dyDescent="0.2">
      <c r="B94" s="46">
        <v>86</v>
      </c>
      <c r="C94" s="54" t="str">
        <f t="shared" si="6"/>
        <v/>
      </c>
      <c r="D94" s="54"/>
      <c r="E94" s="46"/>
      <c r="F94" s="8"/>
      <c r="G94" s="46"/>
      <c r="H94" s="55"/>
      <c r="I94" s="55"/>
      <c r="J94" s="46"/>
      <c r="K94" s="56" t="str">
        <f t="shared" si="7"/>
        <v/>
      </c>
      <c r="L94" s="57"/>
      <c r="M94" s="6" t="str">
        <f>IF(J94="","",(K94/J94)/LOOKUP(RIGHT($D$2,3),定数!$A$6:$A$13,定数!$B$6:$B$13))</f>
        <v/>
      </c>
      <c r="N94" s="46"/>
      <c r="O94" s="8"/>
      <c r="P94" s="55"/>
      <c r="Q94" s="55"/>
      <c r="R94" s="58" t="str">
        <f>IF(P94="","",T94*M94*LOOKUP(RIGHT($D$2,3),定数!$A$6:$A$13,定数!$B$6:$B$13))</f>
        <v/>
      </c>
      <c r="S94" s="58"/>
      <c r="T94" s="59" t="str">
        <f t="shared" si="9"/>
        <v/>
      </c>
      <c r="U94" s="59"/>
      <c r="V94" t="str">
        <f t="shared" si="10"/>
        <v/>
      </c>
      <c r="W94" t="str">
        <f t="shared" si="10"/>
        <v/>
      </c>
    </row>
    <row r="95" spans="2:23" x14ac:dyDescent="0.2">
      <c r="B95" s="46">
        <v>87</v>
      </c>
      <c r="C95" s="54" t="str">
        <f t="shared" si="6"/>
        <v/>
      </c>
      <c r="D95" s="54"/>
      <c r="E95" s="46"/>
      <c r="F95" s="8"/>
      <c r="G95" s="46"/>
      <c r="H95" s="55"/>
      <c r="I95" s="55"/>
      <c r="J95" s="46"/>
      <c r="K95" s="56" t="str">
        <f t="shared" si="7"/>
        <v/>
      </c>
      <c r="L95" s="57"/>
      <c r="M95" s="6" t="str">
        <f>IF(J95="","",(K95/J95)/LOOKUP(RIGHT($D$2,3),定数!$A$6:$A$13,定数!$B$6:$B$13))</f>
        <v/>
      </c>
      <c r="N95" s="46"/>
      <c r="O95" s="8"/>
      <c r="P95" s="55"/>
      <c r="Q95" s="55"/>
      <c r="R95" s="58" t="str">
        <f>IF(P95="","",T95*M95*LOOKUP(RIGHT($D$2,3),定数!$A$6:$A$13,定数!$B$6:$B$13))</f>
        <v/>
      </c>
      <c r="S95" s="58"/>
      <c r="T95" s="59" t="str">
        <f t="shared" si="9"/>
        <v/>
      </c>
      <c r="U95" s="59"/>
      <c r="V95" t="str">
        <f t="shared" si="10"/>
        <v/>
      </c>
      <c r="W95" t="str">
        <f t="shared" si="10"/>
        <v/>
      </c>
    </row>
    <row r="96" spans="2:23" x14ac:dyDescent="0.2">
      <c r="B96" s="46">
        <v>88</v>
      </c>
      <c r="C96" s="54" t="str">
        <f t="shared" si="6"/>
        <v/>
      </c>
      <c r="D96" s="54"/>
      <c r="E96" s="46"/>
      <c r="F96" s="8"/>
      <c r="G96" s="46"/>
      <c r="H96" s="55"/>
      <c r="I96" s="55"/>
      <c r="J96" s="46"/>
      <c r="K96" s="56" t="str">
        <f t="shared" si="7"/>
        <v/>
      </c>
      <c r="L96" s="57"/>
      <c r="M96" s="6" t="str">
        <f>IF(J96="","",(K96/J96)/LOOKUP(RIGHT($D$2,3),定数!$A$6:$A$13,定数!$B$6:$B$13))</f>
        <v/>
      </c>
      <c r="N96" s="46"/>
      <c r="O96" s="8"/>
      <c r="P96" s="55"/>
      <c r="Q96" s="55"/>
      <c r="R96" s="58" t="str">
        <f>IF(P96="","",T96*M96*LOOKUP(RIGHT($D$2,3),定数!$A$6:$A$13,定数!$B$6:$B$13))</f>
        <v/>
      </c>
      <c r="S96" s="58"/>
      <c r="T96" s="59" t="str">
        <f t="shared" si="9"/>
        <v/>
      </c>
      <c r="U96" s="59"/>
      <c r="V96" t="str">
        <f t="shared" si="10"/>
        <v/>
      </c>
      <c r="W96" t="str">
        <f t="shared" si="10"/>
        <v/>
      </c>
    </row>
    <row r="97" spans="2:23" x14ac:dyDescent="0.2">
      <c r="B97" s="46">
        <v>89</v>
      </c>
      <c r="C97" s="54" t="str">
        <f t="shared" si="6"/>
        <v/>
      </c>
      <c r="D97" s="54"/>
      <c r="E97" s="46"/>
      <c r="F97" s="8"/>
      <c r="G97" s="46"/>
      <c r="H97" s="55"/>
      <c r="I97" s="55"/>
      <c r="J97" s="46"/>
      <c r="K97" s="56" t="str">
        <f t="shared" si="7"/>
        <v/>
      </c>
      <c r="L97" s="57"/>
      <c r="M97" s="6" t="str">
        <f>IF(J97="","",(K97/J97)/LOOKUP(RIGHT($D$2,3),定数!$A$6:$A$13,定数!$B$6:$B$13))</f>
        <v/>
      </c>
      <c r="N97" s="46"/>
      <c r="O97" s="8"/>
      <c r="P97" s="55"/>
      <c r="Q97" s="55"/>
      <c r="R97" s="58" t="str">
        <f>IF(P97="","",T97*M97*LOOKUP(RIGHT($D$2,3),定数!$A$6:$A$13,定数!$B$6:$B$13))</f>
        <v/>
      </c>
      <c r="S97" s="58"/>
      <c r="T97" s="59" t="str">
        <f t="shared" si="9"/>
        <v/>
      </c>
      <c r="U97" s="59"/>
      <c r="V97" t="str">
        <f t="shared" si="10"/>
        <v/>
      </c>
      <c r="W97" t="str">
        <f t="shared" si="10"/>
        <v/>
      </c>
    </row>
    <row r="98" spans="2:23" x14ac:dyDescent="0.2">
      <c r="B98" s="46">
        <v>90</v>
      </c>
      <c r="C98" s="54" t="str">
        <f t="shared" si="6"/>
        <v/>
      </c>
      <c r="D98" s="54"/>
      <c r="E98" s="46"/>
      <c r="F98" s="8"/>
      <c r="G98" s="46"/>
      <c r="H98" s="55"/>
      <c r="I98" s="55"/>
      <c r="J98" s="46"/>
      <c r="K98" s="56" t="str">
        <f t="shared" si="7"/>
        <v/>
      </c>
      <c r="L98" s="57"/>
      <c r="M98" s="6" t="str">
        <f>IF(J98="","",(K98/J98)/LOOKUP(RIGHT($D$2,3),定数!$A$6:$A$13,定数!$B$6:$B$13))</f>
        <v/>
      </c>
      <c r="N98" s="46"/>
      <c r="O98" s="8"/>
      <c r="P98" s="55"/>
      <c r="Q98" s="55"/>
      <c r="R98" s="58" t="str">
        <f>IF(P98="","",T98*M98*LOOKUP(RIGHT($D$2,3),定数!$A$6:$A$13,定数!$B$6:$B$13))</f>
        <v/>
      </c>
      <c r="S98" s="58"/>
      <c r="T98" s="59" t="str">
        <f t="shared" si="9"/>
        <v/>
      </c>
      <c r="U98" s="59"/>
      <c r="V98" t="str">
        <f t="shared" si="10"/>
        <v/>
      </c>
      <c r="W98" t="str">
        <f t="shared" si="10"/>
        <v/>
      </c>
    </row>
    <row r="99" spans="2:23" x14ac:dyDescent="0.2">
      <c r="B99" s="46">
        <v>91</v>
      </c>
      <c r="C99" s="54" t="str">
        <f t="shared" si="6"/>
        <v/>
      </c>
      <c r="D99" s="54"/>
      <c r="E99" s="46"/>
      <c r="F99" s="8"/>
      <c r="G99" s="46"/>
      <c r="H99" s="55"/>
      <c r="I99" s="55"/>
      <c r="J99" s="46"/>
      <c r="K99" s="56" t="str">
        <f t="shared" si="7"/>
        <v/>
      </c>
      <c r="L99" s="57"/>
      <c r="M99" s="6" t="str">
        <f>IF(J99="","",(K99/J99)/LOOKUP(RIGHT($D$2,3),定数!$A$6:$A$13,定数!$B$6:$B$13))</f>
        <v/>
      </c>
      <c r="N99" s="46"/>
      <c r="O99" s="8"/>
      <c r="P99" s="55"/>
      <c r="Q99" s="55"/>
      <c r="R99" s="58" t="str">
        <f>IF(P99="","",T99*M99*LOOKUP(RIGHT($D$2,3),定数!$A$6:$A$13,定数!$B$6:$B$13))</f>
        <v/>
      </c>
      <c r="S99" s="58"/>
      <c r="T99" s="59" t="str">
        <f t="shared" si="9"/>
        <v/>
      </c>
      <c r="U99" s="59"/>
      <c r="V99" t="str">
        <f t="shared" si="10"/>
        <v/>
      </c>
      <c r="W99" t="str">
        <f t="shared" si="10"/>
        <v/>
      </c>
    </row>
    <row r="100" spans="2:23" x14ac:dyDescent="0.2">
      <c r="B100" s="46">
        <v>92</v>
      </c>
      <c r="C100" s="54" t="str">
        <f t="shared" si="6"/>
        <v/>
      </c>
      <c r="D100" s="54"/>
      <c r="E100" s="46"/>
      <c r="F100" s="8"/>
      <c r="G100" s="46"/>
      <c r="H100" s="55"/>
      <c r="I100" s="55"/>
      <c r="J100" s="46"/>
      <c r="K100" s="56" t="str">
        <f t="shared" si="7"/>
        <v/>
      </c>
      <c r="L100" s="57"/>
      <c r="M100" s="6" t="str">
        <f>IF(J100="","",(K100/J100)/LOOKUP(RIGHT($D$2,3),定数!$A$6:$A$13,定数!$B$6:$B$13))</f>
        <v/>
      </c>
      <c r="N100" s="46"/>
      <c r="O100" s="8"/>
      <c r="P100" s="55"/>
      <c r="Q100" s="55"/>
      <c r="R100" s="58" t="str">
        <f>IF(P100="","",T100*M100*LOOKUP(RIGHT($D$2,3),定数!$A$6:$A$13,定数!$B$6:$B$13))</f>
        <v/>
      </c>
      <c r="S100" s="58"/>
      <c r="T100" s="59" t="str">
        <f t="shared" si="9"/>
        <v/>
      </c>
      <c r="U100" s="59"/>
      <c r="V100" t="str">
        <f t="shared" si="10"/>
        <v/>
      </c>
      <c r="W100" t="str">
        <f t="shared" si="10"/>
        <v/>
      </c>
    </row>
    <row r="101" spans="2:23" x14ac:dyDescent="0.2">
      <c r="B101" s="46">
        <v>93</v>
      </c>
      <c r="C101" s="54" t="str">
        <f t="shared" si="6"/>
        <v/>
      </c>
      <c r="D101" s="54"/>
      <c r="E101" s="46"/>
      <c r="F101" s="8"/>
      <c r="G101" s="46"/>
      <c r="H101" s="55"/>
      <c r="I101" s="55"/>
      <c r="J101" s="46"/>
      <c r="K101" s="56" t="str">
        <f t="shared" si="7"/>
        <v/>
      </c>
      <c r="L101" s="57"/>
      <c r="M101" s="6" t="str">
        <f>IF(J101="","",(K101/J101)/LOOKUP(RIGHT($D$2,3),定数!$A$6:$A$13,定数!$B$6:$B$13))</f>
        <v/>
      </c>
      <c r="N101" s="46"/>
      <c r="O101" s="8"/>
      <c r="P101" s="55"/>
      <c r="Q101" s="55"/>
      <c r="R101" s="58" t="str">
        <f>IF(P101="","",T101*M101*LOOKUP(RIGHT($D$2,3),定数!$A$6:$A$13,定数!$B$6:$B$13))</f>
        <v/>
      </c>
      <c r="S101" s="58"/>
      <c r="T101" s="59" t="str">
        <f t="shared" si="9"/>
        <v/>
      </c>
      <c r="U101" s="59"/>
      <c r="V101" t="str">
        <f t="shared" si="10"/>
        <v/>
      </c>
      <c r="W101" t="str">
        <f t="shared" si="10"/>
        <v/>
      </c>
    </row>
    <row r="102" spans="2:23" x14ac:dyDescent="0.2">
      <c r="B102" s="46">
        <v>94</v>
      </c>
      <c r="C102" s="54" t="str">
        <f t="shared" si="6"/>
        <v/>
      </c>
      <c r="D102" s="54"/>
      <c r="E102" s="46"/>
      <c r="F102" s="8"/>
      <c r="G102" s="46"/>
      <c r="H102" s="55"/>
      <c r="I102" s="55"/>
      <c r="J102" s="46"/>
      <c r="K102" s="56" t="str">
        <f t="shared" si="7"/>
        <v/>
      </c>
      <c r="L102" s="57"/>
      <c r="M102" s="6" t="str">
        <f>IF(J102="","",(K102/J102)/LOOKUP(RIGHT($D$2,3),定数!$A$6:$A$13,定数!$B$6:$B$13))</f>
        <v/>
      </c>
      <c r="N102" s="46"/>
      <c r="O102" s="8"/>
      <c r="P102" s="55"/>
      <c r="Q102" s="55"/>
      <c r="R102" s="58" t="str">
        <f>IF(P102="","",T102*M102*LOOKUP(RIGHT($D$2,3),定数!$A$6:$A$13,定数!$B$6:$B$13))</f>
        <v/>
      </c>
      <c r="S102" s="58"/>
      <c r="T102" s="59" t="str">
        <f t="shared" si="9"/>
        <v/>
      </c>
      <c r="U102" s="59"/>
      <c r="V102" t="str">
        <f t="shared" si="10"/>
        <v/>
      </c>
      <c r="W102" t="str">
        <f t="shared" si="10"/>
        <v/>
      </c>
    </row>
    <row r="103" spans="2:23" x14ac:dyDescent="0.2">
      <c r="B103" s="46">
        <v>95</v>
      </c>
      <c r="C103" s="54" t="str">
        <f t="shared" si="6"/>
        <v/>
      </c>
      <c r="D103" s="54"/>
      <c r="E103" s="46"/>
      <c r="F103" s="8"/>
      <c r="G103" s="46"/>
      <c r="H103" s="55"/>
      <c r="I103" s="55"/>
      <c r="J103" s="46"/>
      <c r="K103" s="56" t="str">
        <f t="shared" si="7"/>
        <v/>
      </c>
      <c r="L103" s="57"/>
      <c r="M103" s="6" t="str">
        <f>IF(J103="","",(K103/J103)/LOOKUP(RIGHT($D$2,3),定数!$A$6:$A$13,定数!$B$6:$B$13))</f>
        <v/>
      </c>
      <c r="N103" s="46"/>
      <c r="O103" s="8"/>
      <c r="P103" s="55"/>
      <c r="Q103" s="55"/>
      <c r="R103" s="58" t="str">
        <f>IF(P103="","",T103*M103*LOOKUP(RIGHT($D$2,3),定数!$A$6:$A$13,定数!$B$6:$B$13))</f>
        <v/>
      </c>
      <c r="S103" s="58"/>
      <c r="T103" s="59" t="str">
        <f t="shared" si="9"/>
        <v/>
      </c>
      <c r="U103" s="59"/>
      <c r="V103" t="str">
        <f t="shared" si="10"/>
        <v/>
      </c>
      <c r="W103" t="str">
        <f t="shared" si="10"/>
        <v/>
      </c>
    </row>
    <row r="104" spans="2:23" x14ac:dyDescent="0.2">
      <c r="B104" s="46">
        <v>96</v>
      </c>
      <c r="C104" s="54" t="str">
        <f t="shared" si="6"/>
        <v/>
      </c>
      <c r="D104" s="54"/>
      <c r="E104" s="46"/>
      <c r="F104" s="8"/>
      <c r="G104" s="46"/>
      <c r="H104" s="55"/>
      <c r="I104" s="55"/>
      <c r="J104" s="46"/>
      <c r="K104" s="56" t="str">
        <f t="shared" si="7"/>
        <v/>
      </c>
      <c r="L104" s="57"/>
      <c r="M104" s="6" t="str">
        <f>IF(J104="","",(K104/J104)/LOOKUP(RIGHT($D$2,3),定数!$A$6:$A$13,定数!$B$6:$B$13))</f>
        <v/>
      </c>
      <c r="N104" s="46"/>
      <c r="O104" s="8"/>
      <c r="P104" s="55"/>
      <c r="Q104" s="55"/>
      <c r="R104" s="58" t="str">
        <f>IF(P104="","",T104*M104*LOOKUP(RIGHT($D$2,3),定数!$A$6:$A$13,定数!$B$6:$B$13))</f>
        <v/>
      </c>
      <c r="S104" s="58"/>
      <c r="T104" s="59" t="str">
        <f t="shared" si="9"/>
        <v/>
      </c>
      <c r="U104" s="59"/>
      <c r="V104" t="str">
        <f t="shared" si="10"/>
        <v/>
      </c>
      <c r="W104" t="str">
        <f t="shared" si="10"/>
        <v/>
      </c>
    </row>
    <row r="105" spans="2:23" x14ac:dyDescent="0.2">
      <c r="B105" s="46">
        <v>97</v>
      </c>
      <c r="C105" s="54" t="str">
        <f t="shared" si="6"/>
        <v/>
      </c>
      <c r="D105" s="54"/>
      <c r="E105" s="46"/>
      <c r="F105" s="8"/>
      <c r="G105" s="46"/>
      <c r="H105" s="55"/>
      <c r="I105" s="55"/>
      <c r="J105" s="46"/>
      <c r="K105" s="56" t="str">
        <f t="shared" si="7"/>
        <v/>
      </c>
      <c r="L105" s="57"/>
      <c r="M105" s="6" t="str">
        <f>IF(J105="","",(K105/J105)/LOOKUP(RIGHT($D$2,3),定数!$A$6:$A$13,定数!$B$6:$B$13))</f>
        <v/>
      </c>
      <c r="N105" s="46"/>
      <c r="O105" s="8"/>
      <c r="P105" s="55"/>
      <c r="Q105" s="55"/>
      <c r="R105" s="58" t="str">
        <f>IF(P105="","",T105*M105*LOOKUP(RIGHT($D$2,3),定数!$A$6:$A$13,定数!$B$6:$B$13))</f>
        <v/>
      </c>
      <c r="S105" s="58"/>
      <c r="T105" s="59" t="str">
        <f t="shared" si="9"/>
        <v/>
      </c>
      <c r="U105" s="59"/>
      <c r="V105" t="str">
        <f t="shared" si="10"/>
        <v/>
      </c>
      <c r="W105" t="str">
        <f t="shared" si="10"/>
        <v/>
      </c>
    </row>
    <row r="106" spans="2:23" x14ac:dyDescent="0.2">
      <c r="B106" s="46">
        <v>98</v>
      </c>
      <c r="C106" s="54" t="str">
        <f t="shared" si="6"/>
        <v/>
      </c>
      <c r="D106" s="54"/>
      <c r="E106" s="46"/>
      <c r="F106" s="8"/>
      <c r="G106" s="46"/>
      <c r="H106" s="55"/>
      <c r="I106" s="55"/>
      <c r="J106" s="46"/>
      <c r="K106" s="56" t="str">
        <f t="shared" si="7"/>
        <v/>
      </c>
      <c r="L106" s="57"/>
      <c r="M106" s="6" t="str">
        <f>IF(J106="","",(K106/J106)/LOOKUP(RIGHT($D$2,3),定数!$A$6:$A$13,定数!$B$6:$B$13))</f>
        <v/>
      </c>
      <c r="N106" s="46"/>
      <c r="O106" s="8"/>
      <c r="P106" s="55"/>
      <c r="Q106" s="55"/>
      <c r="R106" s="58" t="str">
        <f>IF(P106="","",T106*M106*LOOKUP(RIGHT($D$2,3),定数!$A$6:$A$13,定数!$B$6:$B$13))</f>
        <v/>
      </c>
      <c r="S106" s="58"/>
      <c r="T106" s="59" t="str">
        <f t="shared" si="9"/>
        <v/>
      </c>
      <c r="U106" s="59"/>
      <c r="V106" t="str">
        <f t="shared" si="10"/>
        <v/>
      </c>
      <c r="W106" t="str">
        <f t="shared" si="10"/>
        <v/>
      </c>
    </row>
    <row r="107" spans="2:23" x14ac:dyDescent="0.2">
      <c r="B107" s="46">
        <v>99</v>
      </c>
      <c r="C107" s="54" t="str">
        <f t="shared" si="6"/>
        <v/>
      </c>
      <c r="D107" s="54"/>
      <c r="E107" s="46"/>
      <c r="F107" s="8"/>
      <c r="G107" s="46"/>
      <c r="H107" s="55"/>
      <c r="I107" s="55"/>
      <c r="J107" s="46"/>
      <c r="K107" s="56" t="str">
        <f t="shared" si="7"/>
        <v/>
      </c>
      <c r="L107" s="57"/>
      <c r="M107" s="6" t="str">
        <f>IF(J107="","",(K107/J107)/LOOKUP(RIGHT($D$2,3),定数!$A$6:$A$13,定数!$B$6:$B$13))</f>
        <v/>
      </c>
      <c r="N107" s="46"/>
      <c r="O107" s="8"/>
      <c r="P107" s="55"/>
      <c r="Q107" s="55"/>
      <c r="R107" s="58" t="str">
        <f>IF(P107="","",T107*M107*LOOKUP(RIGHT($D$2,3),定数!$A$6:$A$13,定数!$B$6:$B$13))</f>
        <v/>
      </c>
      <c r="S107" s="58"/>
      <c r="T107" s="59" t="str">
        <f t="shared" si="9"/>
        <v/>
      </c>
      <c r="U107" s="59"/>
      <c r="V107" t="str">
        <f t="shared" ref="V107:W108" si="11">IF(S107&lt;&gt;"",IF(S107&lt;0,1+V106,0),"")</f>
        <v/>
      </c>
      <c r="W107" t="str">
        <f t="shared" si="11"/>
        <v/>
      </c>
    </row>
    <row r="108" spans="2:23" x14ac:dyDescent="0.2">
      <c r="B108" s="46">
        <v>100</v>
      </c>
      <c r="C108" s="54" t="str">
        <f t="shared" si="6"/>
        <v/>
      </c>
      <c r="D108" s="54"/>
      <c r="E108" s="46"/>
      <c r="F108" s="8"/>
      <c r="G108" s="46"/>
      <c r="H108" s="55"/>
      <c r="I108" s="55"/>
      <c r="J108" s="46"/>
      <c r="K108" s="56" t="str">
        <f t="shared" si="7"/>
        <v/>
      </c>
      <c r="L108" s="57"/>
      <c r="M108" s="6" t="str">
        <f>IF(J108="","",(K108/J108)/LOOKUP(RIGHT($D$2,3),定数!$A$6:$A$13,定数!$B$6:$B$13))</f>
        <v/>
      </c>
      <c r="N108" s="46"/>
      <c r="O108" s="8"/>
      <c r="P108" s="55"/>
      <c r="Q108" s="55"/>
      <c r="R108" s="58" t="str">
        <f>IF(P108="","",T108*M108*LOOKUP(RIGHT($D$2,3),定数!$A$6:$A$13,定数!$B$6:$B$13))</f>
        <v/>
      </c>
      <c r="S108" s="58"/>
      <c r="T108" s="59" t="str">
        <f t="shared" si="9"/>
        <v/>
      </c>
      <c r="U108" s="59"/>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71" priority="5" stopIfTrue="1" operator="equal">
      <formula>"買"</formula>
    </cfRule>
    <cfRule type="cellIs" dxfId="70" priority="6" stopIfTrue="1" operator="equal">
      <formula>"売"</formula>
    </cfRule>
  </conditionalFormatting>
  <conditionalFormatting sqref="G9:G11 G14:G45 G47:G108">
    <cfRule type="cellIs" dxfId="69" priority="7" stopIfTrue="1" operator="equal">
      <formula>"買"</formula>
    </cfRule>
    <cfRule type="cellIs" dxfId="68" priority="8" stopIfTrue="1" operator="equal">
      <formula>"売"</formula>
    </cfRule>
  </conditionalFormatting>
  <conditionalFormatting sqref="G12">
    <cfRule type="cellIs" dxfId="67" priority="3" stopIfTrue="1" operator="equal">
      <formula>"買"</formula>
    </cfRule>
    <cfRule type="cellIs" dxfId="66" priority="4" stopIfTrue="1" operator="equal">
      <formula>"売"</formula>
    </cfRule>
  </conditionalFormatting>
  <conditionalFormatting sqref="G13">
    <cfRule type="cellIs" dxfId="65" priority="1" stopIfTrue="1" operator="equal">
      <formula>"買"</formula>
    </cfRule>
    <cfRule type="cellIs" dxfId="64" priority="2" stopIfTrue="1" operator="equal">
      <formula>"売"</formula>
    </cfRule>
  </conditionalFormatting>
  <dataValidations count="1">
    <dataValidation type="list" allowBlank="1" showInputMessage="1" showErrorMessage="1" sqref="G9:G108" xr:uid="{B78AC258-4C37-428A-83D5-097E190BC318}">
      <formula1>"買,売"</formula1>
    </dataValidation>
  </dataValidation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CBD06-A8BF-4B0C-9616-0D7E1B968BB1}">
  <dimension ref="B2:W109"/>
  <sheetViews>
    <sheetView zoomScale="115" zoomScaleNormal="115" workbookViewId="0">
      <pane ySplit="8" topLeftCell="A32" activePane="bottomLeft" state="frozen"/>
      <selection pane="bottomLeft" activeCell="N33" sqref="N33"/>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72" t="s">
        <v>5</v>
      </c>
      <c r="C2" s="72"/>
      <c r="D2" s="91" t="s">
        <v>48</v>
      </c>
      <c r="E2" s="91"/>
      <c r="F2" s="72" t="s">
        <v>6</v>
      </c>
      <c r="G2" s="72"/>
      <c r="H2" s="87" t="s">
        <v>36</v>
      </c>
      <c r="I2" s="87"/>
      <c r="J2" s="72" t="s">
        <v>7</v>
      </c>
      <c r="K2" s="72"/>
      <c r="L2" s="92">
        <v>300000</v>
      </c>
      <c r="M2" s="91"/>
      <c r="N2" s="72" t="s">
        <v>60</v>
      </c>
      <c r="O2" s="72"/>
      <c r="P2" s="88">
        <f>SUM(L2,D4)</f>
        <v>298582.77026419534</v>
      </c>
      <c r="Q2" s="87"/>
      <c r="R2" s="1"/>
      <c r="S2" s="1"/>
      <c r="T2" s="1"/>
    </row>
    <row r="3" spans="2:23" ht="57" customHeight="1" x14ac:dyDescent="0.2">
      <c r="B3" s="72" t="s">
        <v>9</v>
      </c>
      <c r="C3" s="72"/>
      <c r="D3" s="89" t="s">
        <v>38</v>
      </c>
      <c r="E3" s="89"/>
      <c r="F3" s="89"/>
      <c r="G3" s="89"/>
      <c r="H3" s="89"/>
      <c r="I3" s="89"/>
      <c r="J3" s="72" t="s">
        <v>10</v>
      </c>
      <c r="K3" s="72"/>
      <c r="L3" s="89" t="s">
        <v>63</v>
      </c>
      <c r="M3" s="90"/>
      <c r="N3" s="90"/>
      <c r="O3" s="90"/>
      <c r="P3" s="90"/>
      <c r="Q3" s="90"/>
      <c r="R3" s="1"/>
      <c r="S3" s="1"/>
    </row>
    <row r="4" spans="2:23" x14ac:dyDescent="0.2">
      <c r="B4" s="72" t="s">
        <v>11</v>
      </c>
      <c r="C4" s="72"/>
      <c r="D4" s="70">
        <f>SUM($R$9:$S$993)</f>
        <v>-1417.2297358046781</v>
      </c>
      <c r="E4" s="70"/>
      <c r="F4" s="72" t="s">
        <v>12</v>
      </c>
      <c r="G4" s="72"/>
      <c r="H4" s="86">
        <f>SUM($T$9:$U$108)</f>
        <v>161.19999999999459</v>
      </c>
      <c r="I4" s="87"/>
      <c r="J4" s="69" t="s">
        <v>13</v>
      </c>
      <c r="K4" s="69"/>
      <c r="L4" s="88">
        <f>MAX($C$9:$D$990)-C9</f>
        <v>57053.579968109669</v>
      </c>
      <c r="M4" s="88"/>
      <c r="N4" s="69" t="s">
        <v>14</v>
      </c>
      <c r="O4" s="69"/>
      <c r="P4" s="70">
        <f>SUMIF(R9:S990,"&lt;0",R9:S990)</f>
        <v>-217152.78327301727</v>
      </c>
      <c r="Q4" s="70"/>
      <c r="R4" s="1"/>
      <c r="S4" s="1"/>
      <c r="T4" s="1"/>
    </row>
    <row r="5" spans="2:23" x14ac:dyDescent="0.2">
      <c r="B5" s="44" t="s">
        <v>15</v>
      </c>
      <c r="C5" s="43">
        <f>COUNTIF($R$9:$R$990,"&gt;0")</f>
        <v>12</v>
      </c>
      <c r="D5" s="42" t="s">
        <v>16</v>
      </c>
      <c r="E5" s="16">
        <f>COUNTIF($R$9:$R$990,"&lt;0")</f>
        <v>23</v>
      </c>
      <c r="F5" s="42" t="s">
        <v>17</v>
      </c>
      <c r="G5" s="43">
        <f>COUNTIF($R$9:$R$990,"=0")</f>
        <v>0</v>
      </c>
      <c r="H5" s="42" t="s">
        <v>18</v>
      </c>
      <c r="I5" s="3">
        <f>C5/SUM(C5,E5,G5)</f>
        <v>0.34285714285714286</v>
      </c>
      <c r="J5" s="71" t="s">
        <v>19</v>
      </c>
      <c r="K5" s="72"/>
      <c r="L5" s="73">
        <f>MAX(V9:V993)</f>
        <v>3</v>
      </c>
      <c r="M5" s="74"/>
      <c r="N5" s="18" t="s">
        <v>20</v>
      </c>
      <c r="O5" s="9"/>
      <c r="P5" s="73">
        <f>MAX(W9:W993)</f>
        <v>8</v>
      </c>
      <c r="Q5" s="74"/>
      <c r="R5" s="1"/>
      <c r="S5" s="1"/>
      <c r="T5" s="1"/>
    </row>
    <row r="6" spans="2:23" x14ac:dyDescent="0.2">
      <c r="B6" s="11"/>
      <c r="C6" s="14"/>
      <c r="D6" s="15"/>
      <c r="E6" s="12"/>
      <c r="F6" s="11"/>
      <c r="G6" s="12"/>
      <c r="H6" s="11"/>
      <c r="I6" s="17"/>
      <c r="J6" s="11"/>
      <c r="K6" s="11"/>
      <c r="L6" s="12"/>
      <c r="M6" s="12"/>
      <c r="N6" s="13"/>
      <c r="O6" s="13"/>
      <c r="P6" s="10"/>
      <c r="Q6" s="45"/>
      <c r="R6" s="1"/>
      <c r="S6" s="1"/>
      <c r="T6" s="1"/>
    </row>
    <row r="7" spans="2:23" x14ac:dyDescent="0.2">
      <c r="B7" s="75" t="s">
        <v>21</v>
      </c>
      <c r="C7" s="77" t="s">
        <v>22</v>
      </c>
      <c r="D7" s="78"/>
      <c r="E7" s="81" t="s">
        <v>23</v>
      </c>
      <c r="F7" s="82"/>
      <c r="G7" s="82"/>
      <c r="H7" s="82"/>
      <c r="I7" s="65"/>
      <c r="J7" s="83" t="s">
        <v>24</v>
      </c>
      <c r="K7" s="84"/>
      <c r="L7" s="67"/>
      <c r="M7" s="85" t="s">
        <v>25</v>
      </c>
      <c r="N7" s="60" t="s">
        <v>26</v>
      </c>
      <c r="O7" s="61"/>
      <c r="P7" s="61"/>
      <c r="Q7" s="62"/>
      <c r="R7" s="63" t="s">
        <v>27</v>
      </c>
      <c r="S7" s="63"/>
      <c r="T7" s="63"/>
      <c r="U7" s="63"/>
    </row>
    <row r="8" spans="2:23" x14ac:dyDescent="0.2">
      <c r="B8" s="76"/>
      <c r="C8" s="79"/>
      <c r="D8" s="80"/>
      <c r="E8" s="19" t="s">
        <v>28</v>
      </c>
      <c r="F8" s="19" t="s">
        <v>29</v>
      </c>
      <c r="G8" s="19" t="s">
        <v>30</v>
      </c>
      <c r="H8" s="64" t="s">
        <v>31</v>
      </c>
      <c r="I8" s="65"/>
      <c r="J8" s="4" t="s">
        <v>32</v>
      </c>
      <c r="K8" s="66" t="s">
        <v>33</v>
      </c>
      <c r="L8" s="67"/>
      <c r="M8" s="85"/>
      <c r="N8" s="5" t="s">
        <v>28</v>
      </c>
      <c r="O8" s="5" t="s">
        <v>29</v>
      </c>
      <c r="P8" s="68" t="s">
        <v>31</v>
      </c>
      <c r="Q8" s="62"/>
      <c r="R8" s="63" t="s">
        <v>34</v>
      </c>
      <c r="S8" s="63"/>
      <c r="T8" s="63" t="s">
        <v>32</v>
      </c>
      <c r="U8" s="63"/>
    </row>
    <row r="9" spans="2:23" x14ac:dyDescent="0.2">
      <c r="B9" s="46">
        <v>1</v>
      </c>
      <c r="C9" s="54">
        <f>L2</f>
        <v>300000</v>
      </c>
      <c r="D9" s="54"/>
      <c r="E9" s="46">
        <v>2008</v>
      </c>
      <c r="F9" s="8">
        <v>43677</v>
      </c>
      <c r="G9" s="46" t="s">
        <v>3</v>
      </c>
      <c r="H9" s="55">
        <v>1.5566800000000001</v>
      </c>
      <c r="I9" s="55"/>
      <c r="J9" s="46">
        <v>131.5</v>
      </c>
      <c r="K9" s="54">
        <f>IF(J9="","",C9*0.03)</f>
        <v>9000</v>
      </c>
      <c r="L9" s="54"/>
      <c r="M9" s="6">
        <f>IF(J9="","",(K9/J9)/LOOKUP(RIGHT($D$2,3),定数!$A$6:$A$13,定数!$B$6:$B$13))</f>
        <v>0.57034220532319391</v>
      </c>
      <c r="N9" s="46">
        <v>2008</v>
      </c>
      <c r="O9" s="8">
        <v>43685</v>
      </c>
      <c r="P9" s="55">
        <v>1.5304800000000001</v>
      </c>
      <c r="Q9" s="55"/>
      <c r="R9" s="58">
        <f>IF(P9="","",T9*M9*LOOKUP(RIGHT($D$2,3),定数!$A$6:$A$13,定数!$B$6:$B$13))</f>
        <v>17931.558935361216</v>
      </c>
      <c r="S9" s="58"/>
      <c r="T9" s="59">
        <f>IF(P9="","",IF(G9="買",(P9-H9),(H9-P9))*IF(RIGHT($D$2,3)="JPY",100,10000))</f>
        <v>262</v>
      </c>
      <c r="U9" s="59"/>
      <c r="V9" s="36">
        <f>IF(T9&lt;&gt;"",IF(T9&gt;0,1+V8,0),"")</f>
        <v>1</v>
      </c>
      <c r="W9">
        <f>IF(T9&lt;&gt;"",IF(T9&lt;0,1+W8,0),"")</f>
        <v>0</v>
      </c>
    </row>
    <row r="10" spans="2:23" x14ac:dyDescent="0.2">
      <c r="B10" s="46">
        <v>2</v>
      </c>
      <c r="C10" s="54">
        <f t="shared" ref="C10:C73" si="0">IF(R9="","",C9+R9)</f>
        <v>317931.55893536122</v>
      </c>
      <c r="D10" s="54"/>
      <c r="E10" s="46">
        <v>2008</v>
      </c>
      <c r="F10" s="8">
        <v>43677</v>
      </c>
      <c r="G10" s="46" t="s">
        <v>3</v>
      </c>
      <c r="H10" s="55">
        <v>1.5551999999999999</v>
      </c>
      <c r="I10" s="55"/>
      <c r="J10" s="46">
        <v>77.5</v>
      </c>
      <c r="K10" s="56">
        <f>IF(J10="","",C10*0.03)</f>
        <v>9537.9467680608359</v>
      </c>
      <c r="L10" s="57"/>
      <c r="M10" s="6">
        <f>IF(J10="","",(K10/J10)/LOOKUP(RIGHT($D$2,3),定数!$A$6:$A$13,定数!$B$6:$B$13))</f>
        <v>1.025585673985036</v>
      </c>
      <c r="N10" s="46">
        <v>2008</v>
      </c>
      <c r="O10" s="8">
        <v>43685</v>
      </c>
      <c r="P10" s="55">
        <v>1.5398000000000001</v>
      </c>
      <c r="Q10" s="55"/>
      <c r="R10" s="58">
        <f>IF(P10="","",T10*M10*LOOKUP(RIGHT($D$2,3),定数!$A$6:$A$13,定数!$B$6:$B$13))</f>
        <v>18952.823255243289</v>
      </c>
      <c r="S10" s="58"/>
      <c r="T10" s="59">
        <f>IF(P10="","",IF(G10="買",(P10-H10),(H10-P10))*IF(RIGHT($D$2,3)="JPY",100,10000))</f>
        <v>153.99999999999858</v>
      </c>
      <c r="U10" s="59"/>
      <c r="V10" s="23">
        <f t="shared" ref="V10:V22" si="1">IF(T10&lt;&gt;"",IF(T10&gt;0,1+V9,0),"")</f>
        <v>2</v>
      </c>
      <c r="W10">
        <f t="shared" ref="W10:W73" si="2">IF(T10&lt;&gt;"",IF(T10&lt;0,1+W9,0),"")</f>
        <v>0</v>
      </c>
    </row>
    <row r="11" spans="2:23" x14ac:dyDescent="0.2">
      <c r="B11" s="46">
        <v>3</v>
      </c>
      <c r="C11" s="54">
        <f t="shared" si="0"/>
        <v>336884.38219060452</v>
      </c>
      <c r="D11" s="54"/>
      <c r="E11" s="46">
        <v>2008</v>
      </c>
      <c r="F11" s="8">
        <v>43747</v>
      </c>
      <c r="G11" s="46" t="s">
        <v>3</v>
      </c>
      <c r="H11" s="55">
        <v>1.3553599999999999</v>
      </c>
      <c r="I11" s="55"/>
      <c r="J11" s="46">
        <v>230.4</v>
      </c>
      <c r="K11" s="56">
        <f t="shared" ref="K11:K74" si="3">IF(J11="","",C11*0.03)</f>
        <v>10106.531465718135</v>
      </c>
      <c r="L11" s="57"/>
      <c r="M11" s="6">
        <f>IF(J11="","",(K11/J11)/LOOKUP(RIGHT($D$2,3),定数!$A$6:$A$13,定数!$B$6:$B$13))</f>
        <v>0.36554294942556909</v>
      </c>
      <c r="N11" s="46">
        <v>2008</v>
      </c>
      <c r="O11" s="8">
        <v>43759</v>
      </c>
      <c r="P11" s="55">
        <v>1.30938</v>
      </c>
      <c r="Q11" s="55"/>
      <c r="R11" s="58">
        <f>IF(P11="","",T11*M11*LOOKUP(RIGHT($D$2,3),定数!$A$6:$A$13,定数!$B$6:$B$13))</f>
        <v>20169.19777750516</v>
      </c>
      <c r="S11" s="58"/>
      <c r="T11" s="59">
        <f>IF(P11="","",IF(G11="買",(P11-H11),(H11-P11))*IF(RIGHT($D$2,3)="JPY",100,10000))</f>
        <v>459.7999999999991</v>
      </c>
      <c r="U11" s="59"/>
      <c r="V11" s="23">
        <f t="shared" si="1"/>
        <v>3</v>
      </c>
      <c r="W11">
        <f t="shared" si="2"/>
        <v>0</v>
      </c>
    </row>
    <row r="12" spans="2:23" s="53" customFormat="1" x14ac:dyDescent="0.2">
      <c r="B12" s="46">
        <v>4</v>
      </c>
      <c r="C12" s="54">
        <f t="shared" si="0"/>
        <v>357053.57996810967</v>
      </c>
      <c r="D12" s="54"/>
      <c r="E12" s="46">
        <v>2009</v>
      </c>
      <c r="F12" s="8">
        <v>43558</v>
      </c>
      <c r="G12" s="46" t="s">
        <v>4</v>
      </c>
      <c r="H12" s="55">
        <v>1.3495699999999999</v>
      </c>
      <c r="I12" s="55"/>
      <c r="J12" s="46">
        <v>132.6</v>
      </c>
      <c r="K12" s="56">
        <f t="shared" si="3"/>
        <v>10711.607399043291</v>
      </c>
      <c r="L12" s="57"/>
      <c r="M12" s="6">
        <f>IF(J12="","",(K12/J12)/LOOKUP(RIGHT($D$2,3),定数!$A$6:$A$13,定数!$B$6:$B$13))</f>
        <v>0.67317794111634555</v>
      </c>
      <c r="N12" s="46">
        <v>2009</v>
      </c>
      <c r="O12" s="8">
        <v>43561</v>
      </c>
      <c r="P12" s="55">
        <v>1.3363100000000001</v>
      </c>
      <c r="Q12" s="55"/>
      <c r="R12" s="58">
        <f>IF(P12="","",T12*M12*LOOKUP(RIGHT($D$2,3),定数!$A$6:$A$13,定数!$B$6:$B$13))</f>
        <v>-10711.607399043151</v>
      </c>
      <c r="S12" s="58"/>
      <c r="T12" s="59">
        <f t="shared" ref="T12:T75" si="4">IF(P12="","",IF(G12="買",(P12-H12),(H12-P12))*IF(RIGHT($D$2,3)="JPY",100,10000))</f>
        <v>-132.59999999999826</v>
      </c>
      <c r="U12" s="59"/>
      <c r="V12" s="52">
        <f t="shared" si="1"/>
        <v>0</v>
      </c>
      <c r="W12" s="53">
        <f t="shared" si="2"/>
        <v>1</v>
      </c>
    </row>
    <row r="13" spans="2:23" s="53" customFormat="1" x14ac:dyDescent="0.2">
      <c r="B13" s="46">
        <v>5</v>
      </c>
      <c r="C13" s="54">
        <f t="shared" si="0"/>
        <v>346341.97256906651</v>
      </c>
      <c r="D13" s="54"/>
      <c r="E13" s="46">
        <v>2009</v>
      </c>
      <c r="F13" s="8">
        <v>43635</v>
      </c>
      <c r="G13" s="46" t="s">
        <v>3</v>
      </c>
      <c r="H13" s="55">
        <v>1.38818</v>
      </c>
      <c r="I13" s="55"/>
      <c r="J13" s="46">
        <v>130.5</v>
      </c>
      <c r="K13" s="56">
        <f t="shared" si="3"/>
        <v>10390.259177071996</v>
      </c>
      <c r="L13" s="57"/>
      <c r="M13" s="6">
        <f>IF(J13="","",(K13/J13)/LOOKUP(RIGHT($D$2,3),定数!$A$6:$A$13,定数!$B$6:$B$13))</f>
        <v>0.66349036890625768</v>
      </c>
      <c r="N13" s="46">
        <v>2009</v>
      </c>
      <c r="O13" s="8">
        <v>43639</v>
      </c>
      <c r="P13" s="55">
        <v>1.40123</v>
      </c>
      <c r="Q13" s="55"/>
      <c r="R13" s="58">
        <f>IF(P13="","",T13*M13*LOOKUP(RIGHT($D$2,3),定数!$A$6:$A$13,定数!$B$6:$B$13))</f>
        <v>-10390.259177072001</v>
      </c>
      <c r="S13" s="58"/>
      <c r="T13" s="59">
        <f t="shared" si="4"/>
        <v>-130.50000000000006</v>
      </c>
      <c r="U13" s="59"/>
      <c r="V13" s="52">
        <f t="shared" si="1"/>
        <v>0</v>
      </c>
      <c r="W13" s="53">
        <f t="shared" si="2"/>
        <v>2</v>
      </c>
    </row>
    <row r="14" spans="2:23" x14ac:dyDescent="0.2">
      <c r="B14" s="46">
        <v>6</v>
      </c>
      <c r="C14" s="54">
        <f t="shared" si="0"/>
        <v>335951.71339199453</v>
      </c>
      <c r="D14" s="54"/>
      <c r="E14" s="46">
        <v>2009</v>
      </c>
      <c r="F14" s="8">
        <v>43729</v>
      </c>
      <c r="G14" s="46" t="s">
        <v>4</v>
      </c>
      <c r="H14" s="55">
        <v>1.4713000000000001</v>
      </c>
      <c r="I14" s="55"/>
      <c r="J14" s="46">
        <v>102.4</v>
      </c>
      <c r="K14" s="56">
        <f t="shared" si="3"/>
        <v>10078.551401759836</v>
      </c>
      <c r="L14" s="57"/>
      <c r="M14" s="6">
        <f>IF(J14="","",(K14/J14)/LOOKUP(RIGHT($D$2,3),定数!$A$6:$A$13,定数!$B$6:$B$13))</f>
        <v>0.82019461277342409</v>
      </c>
      <c r="N14" s="46">
        <v>2009</v>
      </c>
      <c r="O14" s="8">
        <v>43736</v>
      </c>
      <c r="P14" s="55">
        <v>1.46106</v>
      </c>
      <c r="Q14" s="55"/>
      <c r="R14" s="58">
        <f>IF(P14="","",T14*M14*LOOKUP(RIGHT($D$2,3),定数!$A$6:$A$13,定数!$B$6:$B$13))</f>
        <v>-10078.551401759862</v>
      </c>
      <c r="S14" s="58"/>
      <c r="T14" s="59">
        <f t="shared" si="4"/>
        <v>-102.40000000000026</v>
      </c>
      <c r="U14" s="59"/>
      <c r="V14" s="23">
        <f t="shared" si="1"/>
        <v>0</v>
      </c>
      <c r="W14">
        <f t="shared" si="2"/>
        <v>3</v>
      </c>
    </row>
    <row r="15" spans="2:23" x14ac:dyDescent="0.2">
      <c r="B15" s="46">
        <v>7</v>
      </c>
      <c r="C15" s="54">
        <f t="shared" si="0"/>
        <v>325873.16199023469</v>
      </c>
      <c r="D15" s="54"/>
      <c r="E15" s="46">
        <v>2009</v>
      </c>
      <c r="F15" s="8">
        <v>43793</v>
      </c>
      <c r="G15" s="46" t="s">
        <v>4</v>
      </c>
      <c r="H15" s="55">
        <v>1.4988900000000001</v>
      </c>
      <c r="I15" s="55"/>
      <c r="J15" s="46">
        <v>101.2</v>
      </c>
      <c r="K15" s="56">
        <f t="shared" si="3"/>
        <v>9776.1948597070405</v>
      </c>
      <c r="L15" s="57"/>
      <c r="M15" s="6">
        <f>IF(J15="","",(K15/J15)/LOOKUP(RIGHT($D$2,3),定数!$A$6:$A$13,定数!$B$6:$B$13))</f>
        <v>0.80502263337508562</v>
      </c>
      <c r="N15" s="46">
        <v>2009</v>
      </c>
      <c r="O15" s="8">
        <v>43796</v>
      </c>
      <c r="P15" s="55">
        <v>1.4887699999999999</v>
      </c>
      <c r="Q15" s="55"/>
      <c r="R15" s="58">
        <f>IF(P15="","",T15*M15*LOOKUP(RIGHT($D$2,3),定数!$A$6:$A$13,定数!$B$6:$B$13))</f>
        <v>-9776.1948597071641</v>
      </c>
      <c r="S15" s="58"/>
      <c r="T15" s="59">
        <f t="shared" si="4"/>
        <v>-101.2000000000013</v>
      </c>
      <c r="U15" s="59"/>
      <c r="V15" s="23">
        <f t="shared" si="1"/>
        <v>0</v>
      </c>
      <c r="W15">
        <f t="shared" si="2"/>
        <v>4</v>
      </c>
    </row>
    <row r="16" spans="2:23" x14ac:dyDescent="0.2">
      <c r="B16" s="46">
        <v>8</v>
      </c>
      <c r="C16" s="54">
        <f t="shared" si="0"/>
        <v>316096.96713052754</v>
      </c>
      <c r="D16" s="54"/>
      <c r="E16" s="46">
        <v>2009</v>
      </c>
      <c r="F16" s="8">
        <v>43796</v>
      </c>
      <c r="G16" s="46" t="s">
        <v>4</v>
      </c>
      <c r="H16" s="55">
        <v>1.5001199999999999</v>
      </c>
      <c r="I16" s="55"/>
      <c r="J16" s="46">
        <v>173.5</v>
      </c>
      <c r="K16" s="56">
        <f t="shared" si="3"/>
        <v>9482.9090139158252</v>
      </c>
      <c r="L16" s="57"/>
      <c r="M16" s="6">
        <f>IF(J16="","",(K16/J16)/LOOKUP(RIGHT($D$2,3),定数!$A$6:$A$13,定数!$B$6:$B$13))</f>
        <v>0.45547113419384366</v>
      </c>
      <c r="N16" s="46">
        <v>2009</v>
      </c>
      <c r="O16" s="8" t="s">
        <v>62</v>
      </c>
      <c r="P16" s="55">
        <v>1.4827699999999999</v>
      </c>
      <c r="Q16" s="55"/>
      <c r="R16" s="58">
        <f>IF(P16="","",T16*M16*LOOKUP(RIGHT($D$2,3),定数!$A$6:$A$13,定数!$B$6:$B$13))</f>
        <v>-9482.9090139158125</v>
      </c>
      <c r="S16" s="58"/>
      <c r="T16" s="59">
        <f t="shared" si="4"/>
        <v>-173.49999999999977</v>
      </c>
      <c r="U16" s="59"/>
      <c r="V16" s="23">
        <f t="shared" si="1"/>
        <v>0</v>
      </c>
      <c r="W16">
        <f t="shared" si="2"/>
        <v>5</v>
      </c>
    </row>
    <row r="17" spans="2:23" x14ac:dyDescent="0.2">
      <c r="B17" s="46">
        <v>9</v>
      </c>
      <c r="C17" s="54">
        <f t="shared" si="0"/>
        <v>306614.05811661173</v>
      </c>
      <c r="D17" s="54"/>
      <c r="E17" s="46">
        <v>2009</v>
      </c>
      <c r="F17" s="8">
        <v>43830</v>
      </c>
      <c r="G17" s="46" t="s">
        <v>3</v>
      </c>
      <c r="H17" s="55">
        <v>1.43042</v>
      </c>
      <c r="I17" s="55"/>
      <c r="J17" s="46">
        <v>134.69999999999999</v>
      </c>
      <c r="K17" s="56">
        <f t="shared" si="3"/>
        <v>9198.4217434983511</v>
      </c>
      <c r="L17" s="57"/>
      <c r="M17" s="6">
        <f>IF(J17="","",(K17/J17)/LOOKUP(RIGHT($D$2,3),定数!$A$6:$A$13,定数!$B$6:$B$13))</f>
        <v>0.56906840778881174</v>
      </c>
      <c r="N17" s="46">
        <v>2010</v>
      </c>
      <c r="O17" s="8">
        <v>43470</v>
      </c>
      <c r="P17" s="55">
        <v>1.4438899999999999</v>
      </c>
      <c r="Q17" s="55"/>
      <c r="R17" s="58">
        <f>IF(P17="","",T17*M17*LOOKUP(RIGHT($D$2,3),定数!$A$6:$A$13,定数!$B$6:$B$13))</f>
        <v>-9198.4217434982638</v>
      </c>
      <c r="S17" s="58"/>
      <c r="T17" s="59">
        <f t="shared" si="4"/>
        <v>-134.69999999999871</v>
      </c>
      <c r="U17" s="59"/>
      <c r="V17" s="23">
        <f t="shared" si="1"/>
        <v>0</v>
      </c>
      <c r="W17">
        <f t="shared" si="2"/>
        <v>6</v>
      </c>
    </row>
    <row r="18" spans="2:23" x14ac:dyDescent="0.2">
      <c r="B18" s="46">
        <v>10</v>
      </c>
      <c r="C18" s="54">
        <f t="shared" si="0"/>
        <v>297415.63637311349</v>
      </c>
      <c r="D18" s="54"/>
      <c r="E18" s="46">
        <v>2010</v>
      </c>
      <c r="F18" s="8">
        <v>43520</v>
      </c>
      <c r="G18" s="46" t="s">
        <v>3</v>
      </c>
      <c r="H18" s="55">
        <v>1.35005</v>
      </c>
      <c r="I18" s="55"/>
      <c r="J18" s="46">
        <v>124.8</v>
      </c>
      <c r="K18" s="56">
        <f t="shared" si="3"/>
        <v>8922.4690911934049</v>
      </c>
      <c r="L18" s="57"/>
      <c r="M18" s="6">
        <f>IF(J18="","",(K18/J18)/LOOKUP(RIGHT($D$2,3),定数!$A$6:$A$13,定数!$B$6:$B$13))</f>
        <v>0.59578452799101267</v>
      </c>
      <c r="N18" s="46">
        <v>2010</v>
      </c>
      <c r="O18" s="8">
        <v>43522</v>
      </c>
      <c r="P18" s="55">
        <v>1.36253</v>
      </c>
      <c r="Q18" s="55"/>
      <c r="R18" s="58">
        <f>IF(P18="","",T18*M18*LOOKUP(RIGHT($D$2,3),定数!$A$6:$A$13,定数!$B$6:$B$13))</f>
        <v>-8922.4690911934395</v>
      </c>
      <c r="S18" s="58"/>
      <c r="T18" s="59">
        <f t="shared" si="4"/>
        <v>-124.80000000000047</v>
      </c>
      <c r="U18" s="59"/>
      <c r="V18" s="23">
        <f t="shared" si="1"/>
        <v>0</v>
      </c>
      <c r="W18">
        <f t="shared" si="2"/>
        <v>7</v>
      </c>
    </row>
    <row r="19" spans="2:23" x14ac:dyDescent="0.2">
      <c r="B19" s="46">
        <v>11</v>
      </c>
      <c r="C19" s="54">
        <f t="shared" si="0"/>
        <v>288493.16728192003</v>
      </c>
      <c r="D19" s="54"/>
      <c r="E19" s="46">
        <v>2010</v>
      </c>
      <c r="F19" s="8">
        <v>43669</v>
      </c>
      <c r="G19" s="46" t="s">
        <v>4</v>
      </c>
      <c r="H19" s="55">
        <v>1.2964199999999999</v>
      </c>
      <c r="I19" s="55"/>
      <c r="J19" s="46">
        <v>172.8</v>
      </c>
      <c r="K19" s="56">
        <f t="shared" si="3"/>
        <v>8654.7950184576002</v>
      </c>
      <c r="L19" s="57"/>
      <c r="M19" s="6">
        <f>IF(J19="","",(K19/J19)/LOOKUP(RIGHT($D$2,3),定数!$A$6:$A$13,定数!$B$6:$B$13))</f>
        <v>0.41738016099814812</v>
      </c>
      <c r="N19" s="46">
        <v>2010</v>
      </c>
      <c r="O19" s="8">
        <v>43685</v>
      </c>
      <c r="P19" s="55">
        <v>1.3309800000000001</v>
      </c>
      <c r="Q19" s="55"/>
      <c r="R19" s="58">
        <f>IF(P19="","",T19*M19*LOOKUP(RIGHT($D$2,3),定数!$A$6:$A$13,定数!$B$6:$B$13))</f>
        <v>17309.59003691527</v>
      </c>
      <c r="S19" s="58"/>
      <c r="T19" s="59">
        <f t="shared" si="4"/>
        <v>345.60000000000144</v>
      </c>
      <c r="U19" s="59"/>
      <c r="V19" s="23">
        <f t="shared" si="1"/>
        <v>1</v>
      </c>
      <c r="W19">
        <f t="shared" si="2"/>
        <v>0</v>
      </c>
    </row>
    <row r="20" spans="2:23" x14ac:dyDescent="0.2">
      <c r="B20" s="46">
        <v>12</v>
      </c>
      <c r="C20" s="54">
        <f t="shared" si="0"/>
        <v>305802.7573188353</v>
      </c>
      <c r="D20" s="54"/>
      <c r="E20" s="46">
        <v>2010</v>
      </c>
      <c r="F20" s="8">
        <v>43696</v>
      </c>
      <c r="G20" s="46" t="s">
        <v>3</v>
      </c>
      <c r="H20" s="55">
        <v>1.27698</v>
      </c>
      <c r="I20" s="55"/>
      <c r="J20" s="46">
        <v>131.30000000000001</v>
      </c>
      <c r="K20" s="56">
        <f t="shared" si="3"/>
        <v>9174.0827195650581</v>
      </c>
      <c r="L20" s="57"/>
      <c r="M20" s="6">
        <f>IF(J20="","",(K20/J20)/LOOKUP(RIGHT($D$2,3),定数!$A$6:$A$13,定数!$B$6:$B$13))</f>
        <v>0.58225962931994535</v>
      </c>
      <c r="N20" s="46">
        <v>2010</v>
      </c>
      <c r="O20" s="8">
        <v>43714</v>
      </c>
      <c r="P20" s="55">
        <v>1.2901100000000001</v>
      </c>
      <c r="Q20" s="55"/>
      <c r="R20" s="58">
        <f>IF(P20="","",T20*M20*LOOKUP(RIGHT($D$2,3),定数!$A$6:$A$13,定数!$B$6:$B$13))</f>
        <v>-9174.08271956512</v>
      </c>
      <c r="S20" s="58"/>
      <c r="T20" s="59">
        <f t="shared" si="4"/>
        <v>-131.30000000000086</v>
      </c>
      <c r="U20" s="59"/>
      <c r="V20" s="23">
        <f t="shared" si="1"/>
        <v>0</v>
      </c>
      <c r="W20">
        <f t="shared" si="2"/>
        <v>1</v>
      </c>
    </row>
    <row r="21" spans="2:23" x14ac:dyDescent="0.2">
      <c r="B21" s="46">
        <v>13</v>
      </c>
      <c r="C21" s="54">
        <f t="shared" si="0"/>
        <v>296628.67459927016</v>
      </c>
      <c r="D21" s="54"/>
      <c r="E21" s="46">
        <v>2010</v>
      </c>
      <c r="F21" s="8">
        <v>43756</v>
      </c>
      <c r="G21" s="46" t="s">
        <v>4</v>
      </c>
      <c r="H21" s="55">
        <v>1.39981</v>
      </c>
      <c r="I21" s="55"/>
      <c r="J21" s="46">
        <v>167.6</v>
      </c>
      <c r="K21" s="56">
        <f t="shared" si="3"/>
        <v>8898.8602379781041</v>
      </c>
      <c r="L21" s="57"/>
      <c r="M21" s="6">
        <f>IF(J21="","",(K21/J21)/LOOKUP(RIGHT($D$2,3),定数!$A$6:$A$13,定数!$B$6:$B$13))</f>
        <v>0.4424652067411548</v>
      </c>
      <c r="N21" s="46">
        <v>2010</v>
      </c>
      <c r="O21" s="8">
        <v>43757</v>
      </c>
      <c r="P21" s="55">
        <v>1.3830499999999999</v>
      </c>
      <c r="Q21" s="55"/>
      <c r="R21" s="58">
        <f>IF(P21="","",T21*M21*LOOKUP(RIGHT($D$2,3),定数!$A$6:$A$13,定数!$B$6:$B$13))</f>
        <v>-8898.8602379781623</v>
      </c>
      <c r="S21" s="58"/>
      <c r="T21" s="59">
        <f t="shared" si="4"/>
        <v>-167.60000000000107</v>
      </c>
      <c r="U21" s="59"/>
      <c r="V21" s="23">
        <f t="shared" si="1"/>
        <v>0</v>
      </c>
      <c r="W21">
        <f t="shared" si="2"/>
        <v>2</v>
      </c>
    </row>
    <row r="22" spans="2:23" x14ac:dyDescent="0.2">
      <c r="B22" s="46">
        <v>14</v>
      </c>
      <c r="C22" s="54">
        <f t="shared" si="0"/>
        <v>287729.814361292</v>
      </c>
      <c r="D22" s="54"/>
      <c r="E22" s="46">
        <v>2011</v>
      </c>
      <c r="F22" s="8">
        <v>43539</v>
      </c>
      <c r="G22" s="46" t="s">
        <v>4</v>
      </c>
      <c r="H22" s="55">
        <v>1.4013199999999999</v>
      </c>
      <c r="I22" s="55"/>
      <c r="J22" s="46">
        <v>158.80000000000001</v>
      </c>
      <c r="K22" s="56">
        <f t="shared" si="3"/>
        <v>8631.8944308387599</v>
      </c>
      <c r="L22" s="57"/>
      <c r="M22" s="6">
        <f>IF(J22="","",(K22/J22)/LOOKUP(RIGHT($D$2,3),定数!$A$6:$A$13,定数!$B$6:$B$13))</f>
        <v>0.45297514855367121</v>
      </c>
      <c r="N22" s="46">
        <v>2011</v>
      </c>
      <c r="O22" s="8">
        <v>43561</v>
      </c>
      <c r="P22" s="55">
        <v>1.4329799999999999</v>
      </c>
      <c r="Q22" s="55"/>
      <c r="R22" s="58">
        <f>IF(P22="","",T22*M22*LOOKUP(RIGHT($D$2,3),定数!$A$6:$A$13,定数!$B$6:$B$13))</f>
        <v>17209.431843851085</v>
      </c>
      <c r="S22" s="58"/>
      <c r="T22" s="59">
        <f t="shared" si="4"/>
        <v>316.60000000000019</v>
      </c>
      <c r="U22" s="59"/>
      <c r="V22" s="23">
        <f t="shared" si="1"/>
        <v>1</v>
      </c>
      <c r="W22">
        <f t="shared" si="2"/>
        <v>0</v>
      </c>
    </row>
    <row r="23" spans="2:23" x14ac:dyDescent="0.2">
      <c r="B23" s="46">
        <v>15</v>
      </c>
      <c r="C23" s="54">
        <f t="shared" si="0"/>
        <v>304939.24620514311</v>
      </c>
      <c r="D23" s="54"/>
      <c r="E23" s="46">
        <v>2011</v>
      </c>
      <c r="F23" s="8">
        <v>43798</v>
      </c>
      <c r="G23" s="46" t="s">
        <v>3</v>
      </c>
      <c r="H23" s="55">
        <v>1.32839</v>
      </c>
      <c r="I23" s="55"/>
      <c r="J23" s="46">
        <v>157.19999999999999</v>
      </c>
      <c r="K23" s="56">
        <f t="shared" si="3"/>
        <v>9148.1773861542933</v>
      </c>
      <c r="L23" s="57"/>
      <c r="M23" s="6">
        <f>IF(J23="","",(K23/J23)/LOOKUP(RIGHT($D$2,3),定数!$A$6:$A$13,定数!$B$6:$B$13))</f>
        <v>0.48495427195474416</v>
      </c>
      <c r="N23" s="46">
        <v>2011</v>
      </c>
      <c r="O23" s="8">
        <v>43799</v>
      </c>
      <c r="P23" s="55">
        <v>1.3441099999999999</v>
      </c>
      <c r="Q23" s="55"/>
      <c r="R23" s="58">
        <f>IF(P23="","",T23*M23*LOOKUP(RIGHT($D$2,3),定数!$A$6:$A$13,定数!$B$6:$B$13))</f>
        <v>-9148.1773861542697</v>
      </c>
      <c r="S23" s="58"/>
      <c r="T23" s="59">
        <f t="shared" si="4"/>
        <v>-157.19999999999956</v>
      </c>
      <c r="U23" s="59"/>
      <c r="V23" t="str">
        <f t="shared" ref="V23:W74" si="5">IF(S23&lt;&gt;"",IF(S23&lt;0,1+V22,0),"")</f>
        <v/>
      </c>
      <c r="W23">
        <f t="shared" si="2"/>
        <v>1</v>
      </c>
    </row>
    <row r="24" spans="2:23" x14ac:dyDescent="0.2">
      <c r="B24" s="46">
        <v>16</v>
      </c>
      <c r="C24" s="54">
        <f t="shared" si="0"/>
        <v>295791.06881898886</v>
      </c>
      <c r="D24" s="54"/>
      <c r="E24" s="46">
        <v>2012</v>
      </c>
      <c r="F24" s="8">
        <v>43553</v>
      </c>
      <c r="G24" s="46" t="s">
        <v>4</v>
      </c>
      <c r="H24" s="55">
        <v>1.3345499999999999</v>
      </c>
      <c r="I24" s="55"/>
      <c r="J24" s="46">
        <v>94.4</v>
      </c>
      <c r="K24" s="56">
        <f t="shared" si="3"/>
        <v>8873.7320645696655</v>
      </c>
      <c r="L24" s="57"/>
      <c r="M24" s="6">
        <f>IF(J24="","",(K24/J24)/LOOKUP(RIGHT($D$2,3),定数!$A$6:$A$13,定数!$B$6:$B$13))</f>
        <v>0.78334499157571191</v>
      </c>
      <c r="N24" s="46">
        <v>2012</v>
      </c>
      <c r="O24" s="8">
        <v>43558</v>
      </c>
      <c r="P24" s="55">
        <v>1.32511</v>
      </c>
      <c r="Q24" s="55"/>
      <c r="R24" s="58">
        <f>IF(P24="","",T24*M24*LOOKUP(RIGHT($D$2,3),定数!$A$6:$A$13,定数!$B$6:$B$13))</f>
        <v>-8873.7320645695636</v>
      </c>
      <c r="S24" s="58"/>
      <c r="T24" s="59">
        <f t="shared" si="4"/>
        <v>-94.399999999998926</v>
      </c>
      <c r="U24" s="59"/>
      <c r="V24" t="str">
        <f t="shared" si="5"/>
        <v/>
      </c>
      <c r="W24">
        <f t="shared" si="2"/>
        <v>2</v>
      </c>
    </row>
    <row r="25" spans="2:23" x14ac:dyDescent="0.2">
      <c r="B25" s="46">
        <v>17</v>
      </c>
      <c r="C25" s="54">
        <f t="shared" si="0"/>
        <v>286917.33675441932</v>
      </c>
      <c r="D25" s="54"/>
      <c r="E25" s="46">
        <v>2012</v>
      </c>
      <c r="F25" s="8">
        <v>43797</v>
      </c>
      <c r="G25" s="46" t="s">
        <v>4</v>
      </c>
      <c r="H25" s="55">
        <v>1.2961100000000001</v>
      </c>
      <c r="I25" s="55"/>
      <c r="J25" s="46">
        <v>82</v>
      </c>
      <c r="K25" s="56">
        <f t="shared" si="3"/>
        <v>8607.5201026325794</v>
      </c>
      <c r="L25" s="57"/>
      <c r="M25" s="6">
        <f>IF(J25="","",(K25/J25)/LOOKUP(RIGHT($D$2,3),定数!$A$6:$A$13,定数!$B$6:$B$13))</f>
        <v>0.87474797790981496</v>
      </c>
      <c r="N25" s="46">
        <v>2012</v>
      </c>
      <c r="O25" s="8">
        <v>43804</v>
      </c>
      <c r="P25" s="55">
        <v>1.3124100000000001</v>
      </c>
      <c r="Q25" s="55"/>
      <c r="R25" s="58">
        <f>IF(P25="","",T25*M25*LOOKUP(RIGHT($D$2,3),定数!$A$6:$A$13,定数!$B$6:$B$13))</f>
        <v>17110.070447915961</v>
      </c>
      <c r="S25" s="58"/>
      <c r="T25" s="59">
        <f t="shared" si="4"/>
        <v>162.9999999999998</v>
      </c>
      <c r="U25" s="59"/>
      <c r="V25" t="str">
        <f t="shared" si="5"/>
        <v/>
      </c>
      <c r="W25">
        <f t="shared" si="2"/>
        <v>0</v>
      </c>
    </row>
    <row r="26" spans="2:23" x14ac:dyDescent="0.2">
      <c r="B26" s="46">
        <v>18</v>
      </c>
      <c r="C26" s="54">
        <f t="shared" si="0"/>
        <v>304027.40720233531</v>
      </c>
      <c r="D26" s="54"/>
      <c r="E26" s="46">
        <v>2013</v>
      </c>
      <c r="F26" s="8">
        <v>43803</v>
      </c>
      <c r="G26" s="46" t="s">
        <v>4</v>
      </c>
      <c r="H26" s="55">
        <v>1.3605499999999999</v>
      </c>
      <c r="I26" s="55"/>
      <c r="J26" s="46">
        <v>78</v>
      </c>
      <c r="K26" s="56">
        <f t="shared" si="3"/>
        <v>9120.8222160700589</v>
      </c>
      <c r="L26" s="57"/>
      <c r="M26" s="6">
        <f>IF(J26="","",(K26/J26)/LOOKUP(RIGHT($D$2,3),定数!$A$6:$A$13,定数!$B$6:$B$13))</f>
        <v>0.9744468179562028</v>
      </c>
      <c r="N26" s="46">
        <v>2012</v>
      </c>
      <c r="O26" s="8">
        <v>43809</v>
      </c>
      <c r="P26" s="55">
        <v>1.37605</v>
      </c>
      <c r="Q26" s="55"/>
      <c r="R26" s="58">
        <f>IF(P26="","",T26*M26*LOOKUP(RIGHT($D$2,3),定数!$A$6:$A$13,定数!$B$6:$B$13))</f>
        <v>18124.71081398545</v>
      </c>
      <c r="S26" s="58"/>
      <c r="T26" s="59">
        <f t="shared" si="4"/>
        <v>155.00000000000068</v>
      </c>
      <c r="U26" s="59"/>
      <c r="V26" t="str">
        <f t="shared" si="5"/>
        <v/>
      </c>
      <c r="W26">
        <f t="shared" si="2"/>
        <v>0</v>
      </c>
    </row>
    <row r="27" spans="2:23" x14ac:dyDescent="0.2">
      <c r="B27" s="46">
        <v>19</v>
      </c>
      <c r="C27" s="54">
        <f t="shared" si="0"/>
        <v>322152.11801632075</v>
      </c>
      <c r="D27" s="54"/>
      <c r="E27" s="46">
        <v>2013</v>
      </c>
      <c r="F27" s="8">
        <v>43816</v>
      </c>
      <c r="G27" s="46" t="s">
        <v>4</v>
      </c>
      <c r="H27" s="55">
        <v>1.3782300000000001</v>
      </c>
      <c r="I27" s="55"/>
      <c r="J27" s="46">
        <v>60.1</v>
      </c>
      <c r="K27" s="56">
        <f t="shared" si="3"/>
        <v>9664.563540489622</v>
      </c>
      <c r="L27" s="57"/>
      <c r="M27" s="6">
        <f>IF(J27="","",(K27/J27)/LOOKUP(RIGHT($D$2,3),定数!$A$6:$A$13,定数!$B$6:$B$13))</f>
        <v>1.3400670466569082</v>
      </c>
      <c r="N27" s="46">
        <v>2013</v>
      </c>
      <c r="O27" s="8">
        <v>43817</v>
      </c>
      <c r="P27" s="55">
        <v>1.37222</v>
      </c>
      <c r="Q27" s="55"/>
      <c r="R27" s="58">
        <f>IF(P27="","",T27*M27*LOOKUP(RIGHT($D$2,3),定数!$A$6:$A$13,定数!$B$6:$B$13))</f>
        <v>-9664.5635404897348</v>
      </c>
      <c r="S27" s="58"/>
      <c r="T27" s="59">
        <f t="shared" si="4"/>
        <v>-60.100000000000705</v>
      </c>
      <c r="U27" s="59"/>
      <c r="V27" t="str">
        <f t="shared" si="5"/>
        <v/>
      </c>
      <c r="W27">
        <f t="shared" si="2"/>
        <v>1</v>
      </c>
    </row>
    <row r="28" spans="2:23" x14ac:dyDescent="0.2">
      <c r="B28" s="46">
        <v>20</v>
      </c>
      <c r="C28" s="54">
        <f t="shared" si="0"/>
        <v>312487.55447583098</v>
      </c>
      <c r="D28" s="54"/>
      <c r="E28" s="46">
        <v>2014</v>
      </c>
      <c r="F28" s="8">
        <v>43587</v>
      </c>
      <c r="G28" s="46" t="s">
        <v>4</v>
      </c>
      <c r="H28" s="55">
        <v>1.3881699999999999</v>
      </c>
      <c r="I28" s="55"/>
      <c r="J28" s="46">
        <v>70.400000000000006</v>
      </c>
      <c r="K28" s="56">
        <f t="shared" si="3"/>
        <v>9374.6266342749295</v>
      </c>
      <c r="L28" s="57"/>
      <c r="M28" s="6">
        <f>IF(J28="","",(K28/J28)/LOOKUP(RIGHT($D$2,3),定数!$A$6:$A$13,定数!$B$6:$B$13))</f>
        <v>1.1096859178829226</v>
      </c>
      <c r="N28" s="46">
        <v>2014</v>
      </c>
      <c r="O28" s="8">
        <v>43594</v>
      </c>
      <c r="P28" s="55">
        <v>1.38113</v>
      </c>
      <c r="Q28" s="55"/>
      <c r="R28" s="58">
        <f>IF(P28="","",T28*M28*LOOKUP(RIGHT($D$2,3),定数!$A$6:$A$13,定数!$B$6:$B$13))</f>
        <v>-9374.626634274844</v>
      </c>
      <c r="S28" s="58"/>
      <c r="T28" s="59">
        <f t="shared" si="4"/>
        <v>-70.399999999999352</v>
      </c>
      <c r="U28" s="59"/>
      <c r="V28" t="str">
        <f t="shared" si="5"/>
        <v/>
      </c>
      <c r="W28">
        <f t="shared" si="2"/>
        <v>2</v>
      </c>
    </row>
    <row r="29" spans="2:23" x14ac:dyDescent="0.2">
      <c r="B29" s="46">
        <v>21</v>
      </c>
      <c r="C29" s="54">
        <f t="shared" si="0"/>
        <v>303112.92784155614</v>
      </c>
      <c r="D29" s="54"/>
      <c r="E29" s="46">
        <v>2014</v>
      </c>
      <c r="F29" s="8">
        <v>43690</v>
      </c>
      <c r="G29" s="46" t="s">
        <v>3</v>
      </c>
      <c r="H29" s="55">
        <v>1.33466</v>
      </c>
      <c r="I29" s="55"/>
      <c r="J29" s="46">
        <v>67.599999999999994</v>
      </c>
      <c r="K29" s="56">
        <f t="shared" si="3"/>
        <v>9093.3878352466836</v>
      </c>
      <c r="L29" s="57"/>
      <c r="M29" s="6">
        <f>IF(J29="","",(K29/J29)/LOOKUP(RIGHT($D$2,3),定数!$A$6:$A$13,定数!$B$6:$B$13))</f>
        <v>1.1209797627276485</v>
      </c>
      <c r="N29" s="46">
        <v>2014</v>
      </c>
      <c r="O29" s="8">
        <v>43681</v>
      </c>
      <c r="P29" s="55">
        <v>1.3414200000000001</v>
      </c>
      <c r="Q29" s="55"/>
      <c r="R29" s="58">
        <f>IF(P29="","",T29*M29*LOOKUP(RIGHT($D$2,3),定数!$A$6:$A$13,定数!$B$6:$B$13))</f>
        <v>-9093.3878352468164</v>
      </c>
      <c r="S29" s="58"/>
      <c r="T29" s="59">
        <f t="shared" si="4"/>
        <v>-67.600000000000989</v>
      </c>
      <c r="U29" s="59"/>
      <c r="V29" t="str">
        <f t="shared" si="5"/>
        <v/>
      </c>
      <c r="W29">
        <f t="shared" si="2"/>
        <v>3</v>
      </c>
    </row>
    <row r="30" spans="2:23" x14ac:dyDescent="0.2">
      <c r="B30" s="46">
        <v>22</v>
      </c>
      <c r="C30" s="54">
        <f t="shared" si="0"/>
        <v>294019.54000630934</v>
      </c>
      <c r="D30" s="54"/>
      <c r="E30" s="46">
        <v>2014</v>
      </c>
      <c r="F30" s="8">
        <v>43731</v>
      </c>
      <c r="G30" s="46" t="s">
        <v>3</v>
      </c>
      <c r="H30" s="55">
        <v>1.2837499999999999</v>
      </c>
      <c r="I30" s="55"/>
      <c r="J30" s="46">
        <v>62.8</v>
      </c>
      <c r="K30" s="56">
        <f t="shared" si="3"/>
        <v>8820.5862001892801</v>
      </c>
      <c r="L30" s="57"/>
      <c r="M30" s="6">
        <f>IF(J30="","",(K30/J30)/LOOKUP(RIGHT($D$2,3),定数!$A$6:$A$13,定数!$B$6:$B$13))</f>
        <v>1.1704599522544161</v>
      </c>
      <c r="N30" s="46">
        <v>2014</v>
      </c>
      <c r="O30" s="8">
        <v>43733</v>
      </c>
      <c r="P30" s="55">
        <v>1.27129</v>
      </c>
      <c r="Q30" s="55"/>
      <c r="R30" s="58">
        <f>IF(P30="","",T30*M30*LOOKUP(RIGHT($D$2,3),定数!$A$6:$A$13,定数!$B$6:$B$13))</f>
        <v>17500.717206107911</v>
      </c>
      <c r="S30" s="58"/>
      <c r="T30" s="59">
        <f t="shared" si="4"/>
        <v>124.59999999999916</v>
      </c>
      <c r="U30" s="59"/>
      <c r="V30" t="str">
        <f t="shared" si="5"/>
        <v/>
      </c>
      <c r="W30">
        <f t="shared" si="2"/>
        <v>0</v>
      </c>
    </row>
    <row r="31" spans="2:23" x14ac:dyDescent="0.2">
      <c r="B31" s="46">
        <v>23</v>
      </c>
      <c r="C31" s="54">
        <f t="shared" si="0"/>
        <v>311520.25721241726</v>
      </c>
      <c r="D31" s="54"/>
      <c r="E31" s="46">
        <v>2014</v>
      </c>
      <c r="F31" s="8">
        <v>43828</v>
      </c>
      <c r="G31" s="46" t="s">
        <v>3</v>
      </c>
      <c r="H31" s="55">
        <v>1.2140899999999999</v>
      </c>
      <c r="I31" s="55"/>
      <c r="J31" s="46">
        <v>79</v>
      </c>
      <c r="K31" s="56">
        <f t="shared" si="3"/>
        <v>9345.6077163725167</v>
      </c>
      <c r="L31" s="57"/>
      <c r="M31" s="6">
        <f>IF(J31="","",(K31/J31)/LOOKUP(RIGHT($D$2,3),定数!$A$6:$A$13,定数!$B$6:$B$13))</f>
        <v>0.98582359877347214</v>
      </c>
      <c r="N31" s="46">
        <v>2015</v>
      </c>
      <c r="O31" s="8">
        <v>43469</v>
      </c>
      <c r="P31" s="55">
        <v>1.1983900000000001</v>
      </c>
      <c r="Q31" s="55"/>
      <c r="R31" s="58">
        <f>IF(P31="","",T31*M31*LOOKUP(RIGHT($D$2,3),定数!$A$6:$A$13,定数!$B$6:$B$13))</f>
        <v>18572.916600892007</v>
      </c>
      <c r="S31" s="58"/>
      <c r="T31" s="59">
        <f t="shared" si="4"/>
        <v>156.99999999999824</v>
      </c>
      <c r="U31" s="59"/>
      <c r="V31" t="str">
        <f t="shared" si="5"/>
        <v/>
      </c>
      <c r="W31">
        <f t="shared" si="2"/>
        <v>0</v>
      </c>
    </row>
    <row r="32" spans="2:23" x14ac:dyDescent="0.2">
      <c r="B32" s="46">
        <v>24</v>
      </c>
      <c r="C32" s="54">
        <f t="shared" si="0"/>
        <v>330093.17381330929</v>
      </c>
      <c r="D32" s="54"/>
      <c r="E32" s="46">
        <v>2015</v>
      </c>
      <c r="F32" s="8">
        <v>43479</v>
      </c>
      <c r="G32" s="46" t="s">
        <v>3</v>
      </c>
      <c r="H32" s="55">
        <v>1.1725300000000001</v>
      </c>
      <c r="I32" s="55"/>
      <c r="J32" s="46">
        <v>120</v>
      </c>
      <c r="K32" s="56">
        <f t="shared" si="3"/>
        <v>9902.7952143992788</v>
      </c>
      <c r="L32" s="57"/>
      <c r="M32" s="6">
        <f>IF(J32="","",(K32/J32)/LOOKUP(RIGHT($D$2,3),定数!$A$6:$A$13,定数!$B$6:$B$13))</f>
        <v>0.68769411211106102</v>
      </c>
      <c r="N32" s="46">
        <v>2015</v>
      </c>
      <c r="O32" s="8">
        <v>43481</v>
      </c>
      <c r="P32" s="55">
        <v>1.14863</v>
      </c>
      <c r="Q32" s="55"/>
      <c r="R32" s="58">
        <f>IF(P32="","",T32*M32*LOOKUP(RIGHT($D$2,3),定数!$A$6:$A$13,定数!$B$6:$B$13))</f>
        <v>19723.067135345256</v>
      </c>
      <c r="S32" s="58"/>
      <c r="T32" s="59">
        <f t="shared" si="4"/>
        <v>239.00000000000031</v>
      </c>
      <c r="U32" s="59"/>
      <c r="V32" t="str">
        <f t="shared" si="5"/>
        <v/>
      </c>
      <c r="W32">
        <f t="shared" si="2"/>
        <v>0</v>
      </c>
    </row>
    <row r="33" spans="2:23" x14ac:dyDescent="0.2">
      <c r="B33" s="46">
        <v>25</v>
      </c>
      <c r="C33" s="54">
        <f t="shared" si="0"/>
        <v>349816.24094865454</v>
      </c>
      <c r="D33" s="54"/>
      <c r="E33" s="46">
        <v>2015</v>
      </c>
      <c r="F33" s="8">
        <v>43628</v>
      </c>
      <c r="G33" s="46" t="s">
        <v>4</v>
      </c>
      <c r="H33" s="55">
        <v>1.1296600000000001</v>
      </c>
      <c r="I33" s="55"/>
      <c r="J33" s="46">
        <v>146.4</v>
      </c>
      <c r="K33" s="56">
        <f t="shared" si="3"/>
        <v>10494.487228459635</v>
      </c>
      <c r="L33" s="57"/>
      <c r="M33" s="6">
        <f>IF(J33="","",(K33/J33)/LOOKUP(RIGHT($D$2,3),定数!$A$6:$A$13,定数!$B$6:$B$13))</f>
        <v>0.59736379943417772</v>
      </c>
      <c r="N33" s="46">
        <v>2015</v>
      </c>
      <c r="O33" s="8">
        <v>43639</v>
      </c>
      <c r="P33" s="55">
        <v>1.1150199999999999</v>
      </c>
      <c r="Q33" s="55"/>
      <c r="R33" s="58">
        <f>IF(P33="","",T33*M33*LOOKUP(RIGHT($D$2,3),定数!$A$6:$A$13,定数!$B$6:$B$13))</f>
        <v>-10494.487228459784</v>
      </c>
      <c r="S33" s="58"/>
      <c r="T33" s="59">
        <f t="shared" si="4"/>
        <v>-146.40000000000208</v>
      </c>
      <c r="U33" s="59"/>
      <c r="V33" t="str">
        <f t="shared" si="5"/>
        <v/>
      </c>
      <c r="W33">
        <f t="shared" si="2"/>
        <v>1</v>
      </c>
    </row>
    <row r="34" spans="2:23" x14ac:dyDescent="0.2">
      <c r="B34" s="46">
        <v>26</v>
      </c>
      <c r="C34" s="54">
        <f t="shared" si="0"/>
        <v>339321.75372019474</v>
      </c>
      <c r="D34" s="54"/>
      <c r="E34" s="46">
        <v>2015</v>
      </c>
      <c r="F34" s="8">
        <v>43660</v>
      </c>
      <c r="G34" s="46" t="s">
        <v>3</v>
      </c>
      <c r="H34" s="55">
        <v>1.0963799999999999</v>
      </c>
      <c r="I34" s="55"/>
      <c r="J34" s="46">
        <v>118.9</v>
      </c>
      <c r="K34" s="56">
        <f t="shared" si="3"/>
        <v>10179.652611605841</v>
      </c>
      <c r="L34" s="57"/>
      <c r="M34" s="6">
        <f>IF(J34="","",(K34/J34)/LOOKUP(RIGHT($D$2,3),定数!$A$6:$A$13,定数!$B$6:$B$13))</f>
        <v>0.71346037367576687</v>
      </c>
      <c r="N34" s="46">
        <v>2015</v>
      </c>
      <c r="O34" s="8">
        <v>43673</v>
      </c>
      <c r="P34" s="55">
        <v>1.1082700000000001</v>
      </c>
      <c r="Q34" s="55"/>
      <c r="R34" s="58">
        <f>IF(P34="","",T34*M34*LOOKUP(RIGHT($D$2,3),定数!$A$6:$A$13,定数!$B$6:$B$13))</f>
        <v>-10179.652611605994</v>
      </c>
      <c r="S34" s="58"/>
      <c r="T34" s="59">
        <f t="shared" si="4"/>
        <v>-118.90000000000178</v>
      </c>
      <c r="U34" s="59"/>
      <c r="V34" t="str">
        <f t="shared" si="5"/>
        <v/>
      </c>
      <c r="W34">
        <f t="shared" si="2"/>
        <v>2</v>
      </c>
    </row>
    <row r="35" spans="2:23" x14ac:dyDescent="0.2">
      <c r="B35" s="46">
        <v>27</v>
      </c>
      <c r="C35" s="54">
        <f t="shared" si="0"/>
        <v>329142.10110858874</v>
      </c>
      <c r="D35" s="54"/>
      <c r="E35" s="46">
        <v>2015</v>
      </c>
      <c r="F35" s="8">
        <v>43785</v>
      </c>
      <c r="G35" s="46" t="s">
        <v>3</v>
      </c>
      <c r="H35" s="55">
        <v>1.0672600000000001</v>
      </c>
      <c r="I35" s="55"/>
      <c r="J35" s="46">
        <v>84.4</v>
      </c>
      <c r="K35" s="56">
        <f t="shared" si="3"/>
        <v>9874.2630332576628</v>
      </c>
      <c r="L35" s="57"/>
      <c r="M35" s="6">
        <f>IF(J35="","",(K35/J35)/LOOKUP(RIGHT($D$2,3),定数!$A$6:$A$13,定数!$B$6:$B$13))</f>
        <v>0.97494698195672014</v>
      </c>
      <c r="N35" s="46">
        <v>2015</v>
      </c>
      <c r="O35" s="8">
        <v>43802</v>
      </c>
      <c r="P35" s="55">
        <v>1.0757000000000001</v>
      </c>
      <c r="Q35" s="55"/>
      <c r="R35" s="58">
        <f>IF(P35="","",T35*M35*LOOKUP(RIGHT($D$2,3),定数!$A$6:$A$13,定数!$B$6:$B$13))</f>
        <v>-9874.2630332576664</v>
      </c>
      <c r="S35" s="58"/>
      <c r="T35" s="59">
        <f t="shared" si="4"/>
        <v>-84.400000000000034</v>
      </c>
      <c r="U35" s="59"/>
      <c r="V35" t="str">
        <f t="shared" si="5"/>
        <v/>
      </c>
      <c r="W35">
        <f t="shared" si="2"/>
        <v>3</v>
      </c>
    </row>
    <row r="36" spans="2:23" x14ac:dyDescent="0.2">
      <c r="B36" s="46">
        <v>28</v>
      </c>
      <c r="C36" s="54">
        <f t="shared" si="0"/>
        <v>319267.83807533106</v>
      </c>
      <c r="D36" s="54"/>
      <c r="E36" s="46">
        <v>2016</v>
      </c>
      <c r="F36" s="8">
        <v>43559</v>
      </c>
      <c r="G36" s="46" t="s">
        <v>4</v>
      </c>
      <c r="H36" s="55">
        <v>1.14127</v>
      </c>
      <c r="I36" s="55"/>
      <c r="J36" s="46">
        <v>56.3</v>
      </c>
      <c r="K36" s="56">
        <f t="shared" si="3"/>
        <v>9578.0351422599324</v>
      </c>
      <c r="L36" s="57"/>
      <c r="M36" s="6">
        <f>IF(J36="","",(K36/J36)/LOOKUP(RIGHT($D$2,3),定数!$A$6:$A$13,定数!$B$6:$B$13))</f>
        <v>1.417707984348717</v>
      </c>
      <c r="N36" s="46">
        <v>2016</v>
      </c>
      <c r="O36" s="8">
        <v>43561</v>
      </c>
      <c r="P36" s="55">
        <v>1.13564</v>
      </c>
      <c r="Q36" s="55"/>
      <c r="R36" s="58">
        <f>IF(P36="","",T36*M36*LOOKUP(RIGHT($D$2,3),定数!$A$6:$A$13,定数!$B$6:$B$13))</f>
        <v>-9578.0351422599724</v>
      </c>
      <c r="S36" s="58"/>
      <c r="T36" s="59">
        <f t="shared" si="4"/>
        <v>-56.300000000000239</v>
      </c>
      <c r="U36" s="59"/>
      <c r="V36" t="str">
        <f t="shared" si="5"/>
        <v/>
      </c>
      <c r="W36">
        <f t="shared" si="2"/>
        <v>4</v>
      </c>
    </row>
    <row r="37" spans="2:23" x14ac:dyDescent="0.2">
      <c r="B37" s="46">
        <v>29</v>
      </c>
      <c r="C37" s="54">
        <f t="shared" si="0"/>
        <v>309689.8029330711</v>
      </c>
      <c r="D37" s="54"/>
      <c r="E37" s="46">
        <v>2016</v>
      </c>
      <c r="F37" s="8">
        <v>43576</v>
      </c>
      <c r="G37" s="46" t="s">
        <v>3</v>
      </c>
      <c r="H37" s="55">
        <v>1.12677</v>
      </c>
      <c r="I37" s="55"/>
      <c r="J37" s="46">
        <v>130.1</v>
      </c>
      <c r="K37" s="56">
        <f t="shared" si="3"/>
        <v>9290.6940879921331</v>
      </c>
      <c r="L37" s="57"/>
      <c r="M37" s="6">
        <f>IF(J37="","",(K37/J37)/LOOKUP(RIGHT($D$2,3),定数!$A$6:$A$13,定数!$B$6:$B$13))</f>
        <v>0.59509954445248103</v>
      </c>
      <c r="N37" s="46">
        <v>2016</v>
      </c>
      <c r="O37" s="8">
        <v>43584</v>
      </c>
      <c r="P37" s="55">
        <v>1.13978</v>
      </c>
      <c r="Q37" s="55"/>
      <c r="R37" s="58">
        <f>IF(P37="","",T37*M37*LOOKUP(RIGHT($D$2,3),定数!$A$6:$A$13,定数!$B$6:$B$13))</f>
        <v>-9290.6940879921094</v>
      </c>
      <c r="S37" s="58"/>
      <c r="T37" s="59">
        <f t="shared" si="4"/>
        <v>-130.09999999999965</v>
      </c>
      <c r="U37" s="59"/>
      <c r="V37" t="str">
        <f t="shared" si="5"/>
        <v/>
      </c>
      <c r="W37">
        <f t="shared" si="2"/>
        <v>5</v>
      </c>
    </row>
    <row r="38" spans="2:23" x14ac:dyDescent="0.2">
      <c r="B38" s="46">
        <v>30</v>
      </c>
      <c r="C38" s="54">
        <f t="shared" si="0"/>
        <v>300399.10884507897</v>
      </c>
      <c r="D38" s="54"/>
      <c r="E38" s="46">
        <v>2016</v>
      </c>
      <c r="F38" s="8">
        <v>43658</v>
      </c>
      <c r="G38" s="46" t="s">
        <v>3</v>
      </c>
      <c r="H38" s="55">
        <v>1.10503</v>
      </c>
      <c r="I38" s="55"/>
      <c r="J38" s="46">
        <v>74.900000000000006</v>
      </c>
      <c r="K38" s="56">
        <f t="shared" si="3"/>
        <v>9011.9732653523679</v>
      </c>
      <c r="L38" s="57"/>
      <c r="M38" s="6">
        <f>IF(J38="","",(K38/J38)/LOOKUP(RIGHT($D$2,3),定数!$A$6:$A$13,定数!$B$6:$B$13))</f>
        <v>1.0026672524869122</v>
      </c>
      <c r="N38" s="46">
        <v>2016</v>
      </c>
      <c r="O38" s="8">
        <v>43660</v>
      </c>
      <c r="P38" s="55">
        <v>1.11252</v>
      </c>
      <c r="Q38" s="55"/>
      <c r="R38" s="58">
        <f>IF(P38="","",T38*M38*LOOKUP(RIGHT($D$2,3),定数!$A$6:$A$13,定数!$B$6:$B$13))</f>
        <v>-9011.9732653523643</v>
      </c>
      <c r="S38" s="58"/>
      <c r="T38" s="59">
        <f t="shared" si="4"/>
        <v>-74.899999999999963</v>
      </c>
      <c r="U38" s="59"/>
      <c r="V38" t="str">
        <f t="shared" si="5"/>
        <v/>
      </c>
      <c r="W38">
        <f t="shared" si="2"/>
        <v>6</v>
      </c>
    </row>
    <row r="39" spans="2:23" x14ac:dyDescent="0.2">
      <c r="B39" s="46">
        <v>31</v>
      </c>
      <c r="C39" s="54">
        <f t="shared" si="0"/>
        <v>291387.1355797266</v>
      </c>
      <c r="D39" s="54"/>
      <c r="E39" s="46">
        <v>2017</v>
      </c>
      <c r="F39" s="8">
        <v>43520</v>
      </c>
      <c r="G39" s="46" t="s">
        <v>3</v>
      </c>
      <c r="H39" s="55">
        <v>1.0562</v>
      </c>
      <c r="I39" s="55"/>
      <c r="J39" s="46">
        <v>55.1</v>
      </c>
      <c r="K39" s="56">
        <f t="shared" si="3"/>
        <v>8741.614067391798</v>
      </c>
      <c r="L39" s="57"/>
      <c r="M39" s="6">
        <f>IF(J39="","",(K39/J39)/LOOKUP(RIGHT($D$2,3),定数!$A$6:$A$13,定数!$B$6:$B$13))</f>
        <v>1.322083192285511</v>
      </c>
      <c r="N39" s="46">
        <v>2017</v>
      </c>
      <c r="O39" s="8">
        <v>43524</v>
      </c>
      <c r="P39" s="55">
        <v>1.0617099999999999</v>
      </c>
      <c r="Q39" s="55"/>
      <c r="R39" s="58">
        <f>IF(P39="","",T39*M39*LOOKUP(RIGHT($D$2,3),定数!$A$6:$A$13,定数!$B$6:$B$13))</f>
        <v>-8741.6140673916452</v>
      </c>
      <c r="S39" s="58"/>
      <c r="T39" s="59">
        <f t="shared" si="4"/>
        <v>-55.099999999999042</v>
      </c>
      <c r="U39" s="59"/>
      <c r="V39" t="str">
        <f t="shared" si="5"/>
        <v/>
      </c>
      <c r="W39">
        <f t="shared" si="2"/>
        <v>7</v>
      </c>
    </row>
    <row r="40" spans="2:23" x14ac:dyDescent="0.2">
      <c r="B40" s="46">
        <v>32</v>
      </c>
      <c r="C40" s="54">
        <f t="shared" si="0"/>
        <v>282645.52151233493</v>
      </c>
      <c r="D40" s="54"/>
      <c r="E40" s="46">
        <v>2017</v>
      </c>
      <c r="F40" s="8">
        <v>43708</v>
      </c>
      <c r="G40" s="46" t="s">
        <v>4</v>
      </c>
      <c r="H40" s="55">
        <v>1.19289</v>
      </c>
      <c r="I40" s="55"/>
      <c r="J40" s="46">
        <v>106.6</v>
      </c>
      <c r="K40" s="56">
        <f t="shared" si="3"/>
        <v>8479.3656453700478</v>
      </c>
      <c r="L40" s="57"/>
      <c r="M40" s="6">
        <f>IF(J40="","",(K40/J40)/LOOKUP(RIGHT($D$2,3),定数!$A$6:$A$13,定数!$B$6:$B$13))</f>
        <v>0.66286473150172365</v>
      </c>
      <c r="N40" s="46">
        <v>2017</v>
      </c>
      <c r="O40" s="8">
        <v>43734</v>
      </c>
      <c r="P40" s="55">
        <v>1.1822299999999999</v>
      </c>
      <c r="Q40" s="55"/>
      <c r="R40" s="58">
        <f>IF(P40="","",T40*M40*LOOKUP(RIGHT($D$2,3),定数!$A$6:$A$13,定数!$B$6:$B$13))</f>
        <v>-8479.3656453701387</v>
      </c>
      <c r="S40" s="58"/>
      <c r="T40" s="59">
        <f t="shared" si="4"/>
        <v>-106.60000000000113</v>
      </c>
      <c r="U40" s="59"/>
      <c r="V40" t="str">
        <f t="shared" si="5"/>
        <v/>
      </c>
      <c r="W40">
        <f t="shared" si="2"/>
        <v>8</v>
      </c>
    </row>
    <row r="41" spans="2:23" x14ac:dyDescent="0.2">
      <c r="B41" s="46">
        <v>33</v>
      </c>
      <c r="C41" s="54">
        <f t="shared" si="0"/>
        <v>274166.15586696478</v>
      </c>
      <c r="D41" s="54"/>
      <c r="E41" s="46">
        <v>2017</v>
      </c>
      <c r="F41" s="8">
        <v>43713</v>
      </c>
      <c r="G41" s="46" t="s">
        <v>4</v>
      </c>
      <c r="H41" s="55">
        <v>1.19407</v>
      </c>
      <c r="I41" s="55"/>
      <c r="J41" s="46">
        <v>68</v>
      </c>
      <c r="K41" s="56">
        <f t="shared" si="3"/>
        <v>8224.9846760089422</v>
      </c>
      <c r="L41" s="57"/>
      <c r="M41" s="6">
        <f>IF(J41="","",(K41/J41)/LOOKUP(RIGHT($D$2,3),定数!$A$6:$A$13,定数!$B$6:$B$13))</f>
        <v>1.0079638083344293</v>
      </c>
      <c r="N41" s="46">
        <v>2017</v>
      </c>
      <c r="O41" s="8">
        <v>43716</v>
      </c>
      <c r="P41" s="55">
        <v>1.20757</v>
      </c>
      <c r="Q41" s="55"/>
      <c r="R41" s="58">
        <f>IF(P41="","",T41*M41*LOOKUP(RIGHT($D$2,3),定数!$A$6:$A$13,定数!$B$6:$B$13))</f>
        <v>16329.013695017837</v>
      </c>
      <c r="S41" s="58"/>
      <c r="T41" s="59">
        <f t="shared" si="4"/>
        <v>135.00000000000068</v>
      </c>
      <c r="U41" s="59"/>
      <c r="V41" t="str">
        <f t="shared" si="5"/>
        <v/>
      </c>
      <c r="W41">
        <f t="shared" si="2"/>
        <v>0</v>
      </c>
    </row>
    <row r="42" spans="2:23" x14ac:dyDescent="0.2">
      <c r="B42" s="46">
        <v>34</v>
      </c>
      <c r="C42" s="54">
        <f t="shared" si="0"/>
        <v>290495.16956198262</v>
      </c>
      <c r="D42" s="54"/>
      <c r="E42" s="46">
        <v>2018</v>
      </c>
      <c r="F42" s="8">
        <v>43497</v>
      </c>
      <c r="G42" s="46" t="s">
        <v>4</v>
      </c>
      <c r="H42" s="55">
        <v>1.2475099999999999</v>
      </c>
      <c r="I42" s="55"/>
      <c r="J42" s="46">
        <v>90.4</v>
      </c>
      <c r="K42" s="56">
        <f t="shared" si="3"/>
        <v>8714.8550868594775</v>
      </c>
      <c r="L42" s="57"/>
      <c r="M42" s="6">
        <f>IF(J42="","",(K42/J42)/LOOKUP(RIGHT($D$2,3),定数!$A$6:$A$13,定数!$B$6:$B$13))</f>
        <v>0.80336053529309337</v>
      </c>
      <c r="N42" s="46">
        <v>2018</v>
      </c>
      <c r="O42" s="8">
        <v>43502</v>
      </c>
      <c r="P42" s="55">
        <v>1.23847</v>
      </c>
      <c r="Q42" s="55"/>
      <c r="R42" s="58">
        <f>IF(P42="","",T42*M42*LOOKUP(RIGHT($D$2,3),定数!$A$6:$A$13,定数!$B$6:$B$13))</f>
        <v>-8714.8550868594157</v>
      </c>
      <c r="S42" s="58"/>
      <c r="T42" s="59">
        <f t="shared" si="4"/>
        <v>-90.399999999999366</v>
      </c>
      <c r="U42" s="59"/>
      <c r="V42" t="str">
        <f t="shared" si="5"/>
        <v/>
      </c>
      <c r="W42">
        <f t="shared" si="2"/>
        <v>1</v>
      </c>
    </row>
    <row r="43" spans="2:23" x14ac:dyDescent="0.2">
      <c r="B43" s="46">
        <v>35</v>
      </c>
      <c r="C43" s="54">
        <f t="shared" si="0"/>
        <v>281780.31447512319</v>
      </c>
      <c r="D43" s="54"/>
      <c r="E43" s="46">
        <v>2018</v>
      </c>
      <c r="F43" s="8">
        <v>43607</v>
      </c>
      <c r="G43" s="46" t="s">
        <v>3</v>
      </c>
      <c r="H43" s="55">
        <v>1.1748000000000001</v>
      </c>
      <c r="I43" s="55"/>
      <c r="J43" s="46">
        <v>81</v>
      </c>
      <c r="K43" s="56">
        <f t="shared" si="3"/>
        <v>8453.4094342536955</v>
      </c>
      <c r="L43" s="57"/>
      <c r="M43" s="6">
        <f>IF(J43="","",(K43/J43)/LOOKUP(RIGHT($D$2,3),定数!$A$6:$A$13,定数!$B$6:$B$13))</f>
        <v>0.86969232862692347</v>
      </c>
      <c r="N43" s="46">
        <v>2018</v>
      </c>
      <c r="O43" s="8">
        <v>43614</v>
      </c>
      <c r="P43" s="55">
        <v>1.1587000000000001</v>
      </c>
      <c r="Q43" s="55"/>
      <c r="R43" s="58">
        <f>IF(P43="","",T43*M43*LOOKUP(RIGHT($D$2,3),定数!$A$6:$A$13,定数!$B$6:$B$13))</f>
        <v>16802.455789072166</v>
      </c>
      <c r="S43" s="58"/>
      <c r="T43" s="59">
        <f t="shared" si="4"/>
        <v>161.00000000000003</v>
      </c>
      <c r="U43" s="59"/>
      <c r="V43" t="str">
        <f t="shared" si="5"/>
        <v/>
      </c>
      <c r="W43">
        <f t="shared" si="2"/>
        <v>0</v>
      </c>
    </row>
    <row r="44" spans="2:23" x14ac:dyDescent="0.2">
      <c r="B44" s="46">
        <v>36</v>
      </c>
      <c r="C44" s="54">
        <f t="shared" si="0"/>
        <v>298582.77026419534</v>
      </c>
      <c r="D44" s="54"/>
      <c r="E44" s="46"/>
      <c r="F44" s="8"/>
      <c r="G44" s="46"/>
      <c r="H44" s="55"/>
      <c r="I44" s="55"/>
      <c r="J44" s="46"/>
      <c r="K44" s="56" t="str">
        <f t="shared" si="3"/>
        <v/>
      </c>
      <c r="L44" s="57"/>
      <c r="M44" s="6" t="str">
        <f>IF(J44="","",(K44/J44)/LOOKUP(RIGHT($D$2,3),定数!$A$6:$A$13,定数!$B$6:$B$13))</f>
        <v/>
      </c>
      <c r="N44" s="46"/>
      <c r="O44" s="8"/>
      <c r="P44" s="55"/>
      <c r="Q44" s="55"/>
      <c r="R44" s="58" t="str">
        <f>IF(P44="","",T44*M44*LOOKUP(RIGHT($D$2,3),定数!$A$6:$A$13,定数!$B$6:$B$13))</f>
        <v/>
      </c>
      <c r="S44" s="58"/>
      <c r="T44" s="59" t="str">
        <f t="shared" si="4"/>
        <v/>
      </c>
      <c r="U44" s="59"/>
      <c r="V44" t="str">
        <f t="shared" si="5"/>
        <v/>
      </c>
      <c r="W44" t="str">
        <f t="shared" si="2"/>
        <v/>
      </c>
    </row>
    <row r="45" spans="2:23" x14ac:dyDescent="0.2">
      <c r="B45" s="46">
        <v>37</v>
      </c>
      <c r="C45" s="54" t="str">
        <f t="shared" si="0"/>
        <v/>
      </c>
      <c r="D45" s="54"/>
      <c r="E45" s="46"/>
      <c r="F45" s="8"/>
      <c r="G45" s="46"/>
      <c r="H45" s="55"/>
      <c r="I45" s="55"/>
      <c r="J45" s="46"/>
      <c r="K45" s="56" t="str">
        <f t="shared" si="3"/>
        <v/>
      </c>
      <c r="L45" s="57"/>
      <c r="M45" s="6" t="str">
        <f>IF(J45="","",(K45/J45)/LOOKUP(RIGHT($D$2,3),定数!$A$6:$A$13,定数!$B$6:$B$13))</f>
        <v/>
      </c>
      <c r="N45" s="46"/>
      <c r="O45" s="8"/>
      <c r="P45" s="55"/>
      <c r="Q45" s="55"/>
      <c r="R45" s="58" t="str">
        <f>IF(P45="","",T45*M45*LOOKUP(RIGHT($D$2,3),定数!$A$6:$A$13,定数!$B$6:$B$13))</f>
        <v/>
      </c>
      <c r="S45" s="58"/>
      <c r="T45" s="59" t="str">
        <f t="shared" si="4"/>
        <v/>
      </c>
      <c r="U45" s="59"/>
      <c r="V45" t="str">
        <f t="shared" si="5"/>
        <v/>
      </c>
      <c r="W45" t="str">
        <f t="shared" si="2"/>
        <v/>
      </c>
    </row>
    <row r="46" spans="2:23" x14ac:dyDescent="0.2">
      <c r="B46" s="46">
        <v>38</v>
      </c>
      <c r="C46" s="54" t="str">
        <f t="shared" si="0"/>
        <v/>
      </c>
      <c r="D46" s="54"/>
      <c r="E46" s="46"/>
      <c r="F46" s="8"/>
      <c r="G46" s="46"/>
      <c r="H46" s="55"/>
      <c r="I46" s="55"/>
      <c r="J46" s="46"/>
      <c r="K46" s="56" t="str">
        <f t="shared" si="3"/>
        <v/>
      </c>
      <c r="L46" s="57"/>
      <c r="M46" s="6" t="str">
        <f>IF(J46="","",(K46/J46)/LOOKUP(RIGHT($D$2,3),定数!$A$6:$A$13,定数!$B$6:$B$13))</f>
        <v/>
      </c>
      <c r="N46" s="46"/>
      <c r="O46" s="8"/>
      <c r="P46" s="55"/>
      <c r="Q46" s="55"/>
      <c r="R46" s="58" t="str">
        <f>IF(P46="","",T46*M46*LOOKUP(RIGHT($D$2,3),定数!$A$6:$A$13,定数!$B$6:$B$13))</f>
        <v/>
      </c>
      <c r="S46" s="58"/>
      <c r="T46" s="59" t="str">
        <f t="shared" si="4"/>
        <v/>
      </c>
      <c r="U46" s="59"/>
      <c r="V46" t="str">
        <f t="shared" si="5"/>
        <v/>
      </c>
      <c r="W46" t="str">
        <f t="shared" si="2"/>
        <v/>
      </c>
    </row>
    <row r="47" spans="2:23" x14ac:dyDescent="0.2">
      <c r="B47" s="46">
        <v>39</v>
      </c>
      <c r="C47" s="54" t="str">
        <f t="shared" si="0"/>
        <v/>
      </c>
      <c r="D47" s="54"/>
      <c r="E47" s="46"/>
      <c r="F47" s="8"/>
      <c r="G47" s="46"/>
      <c r="H47" s="55"/>
      <c r="I47" s="55"/>
      <c r="J47" s="46"/>
      <c r="K47" s="56" t="str">
        <f t="shared" si="3"/>
        <v/>
      </c>
      <c r="L47" s="57"/>
      <c r="M47" s="6" t="str">
        <f>IF(J47="","",(K47/J47)/LOOKUP(RIGHT($D$2,3),定数!$A$6:$A$13,定数!$B$6:$B$13))</f>
        <v/>
      </c>
      <c r="N47" s="46"/>
      <c r="O47" s="8"/>
      <c r="P47" s="55"/>
      <c r="Q47" s="55"/>
      <c r="R47" s="58" t="str">
        <f>IF(P47="","",T47*M47*LOOKUP(RIGHT($D$2,3),定数!$A$6:$A$13,定数!$B$6:$B$13))</f>
        <v/>
      </c>
      <c r="S47" s="58"/>
      <c r="T47" s="59" t="str">
        <f t="shared" si="4"/>
        <v/>
      </c>
      <c r="U47" s="59"/>
      <c r="V47" t="str">
        <f t="shared" si="5"/>
        <v/>
      </c>
      <c r="W47" t="str">
        <f t="shared" si="2"/>
        <v/>
      </c>
    </row>
    <row r="48" spans="2:23" x14ac:dyDescent="0.2">
      <c r="B48" s="46">
        <v>40</v>
      </c>
      <c r="C48" s="54" t="str">
        <f t="shared" si="0"/>
        <v/>
      </c>
      <c r="D48" s="54"/>
      <c r="E48" s="46"/>
      <c r="F48" s="8"/>
      <c r="G48" s="46"/>
      <c r="H48" s="55"/>
      <c r="I48" s="55"/>
      <c r="J48" s="46"/>
      <c r="K48" s="56" t="str">
        <f t="shared" si="3"/>
        <v/>
      </c>
      <c r="L48" s="57"/>
      <c r="M48" s="6" t="str">
        <f>IF(J48="","",(K48/J48)/LOOKUP(RIGHT($D$2,3),定数!$A$6:$A$13,定数!$B$6:$B$13))</f>
        <v/>
      </c>
      <c r="N48" s="46"/>
      <c r="O48" s="8"/>
      <c r="P48" s="55"/>
      <c r="Q48" s="55"/>
      <c r="R48" s="58" t="str">
        <f>IF(P48="","",T48*M48*LOOKUP(RIGHT($D$2,3),定数!$A$6:$A$13,定数!$B$6:$B$13))</f>
        <v/>
      </c>
      <c r="S48" s="58"/>
      <c r="T48" s="59" t="str">
        <f t="shared" si="4"/>
        <v/>
      </c>
      <c r="U48" s="59"/>
      <c r="V48" t="str">
        <f t="shared" si="5"/>
        <v/>
      </c>
      <c r="W48" t="str">
        <f t="shared" si="2"/>
        <v/>
      </c>
    </row>
    <row r="49" spans="2:23" x14ac:dyDescent="0.2">
      <c r="B49" s="46">
        <v>41</v>
      </c>
      <c r="C49" s="54" t="str">
        <f t="shared" si="0"/>
        <v/>
      </c>
      <c r="D49" s="54"/>
      <c r="E49" s="46"/>
      <c r="F49" s="8"/>
      <c r="G49" s="46"/>
      <c r="H49" s="55"/>
      <c r="I49" s="55"/>
      <c r="J49" s="46"/>
      <c r="K49" s="56" t="str">
        <f t="shared" si="3"/>
        <v/>
      </c>
      <c r="L49" s="57"/>
      <c r="M49" s="6" t="str">
        <f>IF(J49="","",(K49/J49)/LOOKUP(RIGHT($D$2,3),定数!$A$6:$A$13,定数!$B$6:$B$13))</f>
        <v/>
      </c>
      <c r="N49" s="46"/>
      <c r="O49" s="8"/>
      <c r="P49" s="55"/>
      <c r="Q49" s="55"/>
      <c r="R49" s="58" t="str">
        <f>IF(P49="","",T49*M49*LOOKUP(RIGHT($D$2,3),定数!$A$6:$A$13,定数!$B$6:$B$13))</f>
        <v/>
      </c>
      <c r="S49" s="58"/>
      <c r="T49" s="59" t="str">
        <f t="shared" si="4"/>
        <v/>
      </c>
      <c r="U49" s="59"/>
      <c r="V49" t="str">
        <f t="shared" si="5"/>
        <v/>
      </c>
      <c r="W49" t="str">
        <f t="shared" si="2"/>
        <v/>
      </c>
    </row>
    <row r="50" spans="2:23" x14ac:dyDescent="0.2">
      <c r="B50" s="46">
        <v>42</v>
      </c>
      <c r="C50" s="54" t="str">
        <f t="shared" si="0"/>
        <v/>
      </c>
      <c r="D50" s="54"/>
      <c r="E50" s="46"/>
      <c r="F50" s="8"/>
      <c r="G50" s="46"/>
      <c r="H50" s="55"/>
      <c r="I50" s="55"/>
      <c r="J50" s="46"/>
      <c r="K50" s="56" t="str">
        <f t="shared" si="3"/>
        <v/>
      </c>
      <c r="L50" s="57"/>
      <c r="M50" s="6" t="str">
        <f>IF(J50="","",(K50/J50)/LOOKUP(RIGHT($D$2,3),定数!$A$6:$A$13,定数!$B$6:$B$13))</f>
        <v/>
      </c>
      <c r="N50" s="46"/>
      <c r="O50" s="8"/>
      <c r="P50" s="55"/>
      <c r="Q50" s="55"/>
      <c r="R50" s="58" t="str">
        <f>IF(P50="","",T50*M50*LOOKUP(RIGHT($D$2,3),定数!$A$6:$A$13,定数!$B$6:$B$13))</f>
        <v/>
      </c>
      <c r="S50" s="58"/>
      <c r="T50" s="59" t="str">
        <f t="shared" si="4"/>
        <v/>
      </c>
      <c r="U50" s="59"/>
      <c r="V50" t="str">
        <f t="shared" si="5"/>
        <v/>
      </c>
      <c r="W50" t="str">
        <f t="shared" si="2"/>
        <v/>
      </c>
    </row>
    <row r="51" spans="2:23" x14ac:dyDescent="0.2">
      <c r="B51" s="46">
        <v>43</v>
      </c>
      <c r="C51" s="54" t="str">
        <f t="shared" si="0"/>
        <v/>
      </c>
      <c r="D51" s="54"/>
      <c r="E51" s="46"/>
      <c r="F51" s="8"/>
      <c r="G51" s="46"/>
      <c r="H51" s="55"/>
      <c r="I51" s="55"/>
      <c r="J51" s="46"/>
      <c r="K51" s="56" t="str">
        <f t="shared" si="3"/>
        <v/>
      </c>
      <c r="L51" s="57"/>
      <c r="M51" s="6" t="str">
        <f>IF(J51="","",(K51/J51)/LOOKUP(RIGHT($D$2,3),定数!$A$6:$A$13,定数!$B$6:$B$13))</f>
        <v/>
      </c>
      <c r="N51" s="46"/>
      <c r="O51" s="8"/>
      <c r="P51" s="55"/>
      <c r="Q51" s="55"/>
      <c r="R51" s="58" t="str">
        <f>IF(P51="","",T51*M51*LOOKUP(RIGHT($D$2,3),定数!$A$6:$A$13,定数!$B$6:$B$13))</f>
        <v/>
      </c>
      <c r="S51" s="58"/>
      <c r="T51" s="59" t="str">
        <f t="shared" si="4"/>
        <v/>
      </c>
      <c r="U51" s="59"/>
      <c r="V51" t="str">
        <f t="shared" si="5"/>
        <v/>
      </c>
      <c r="W51" t="str">
        <f t="shared" si="2"/>
        <v/>
      </c>
    </row>
    <row r="52" spans="2:23" x14ac:dyDescent="0.2">
      <c r="B52" s="46">
        <v>44</v>
      </c>
      <c r="C52" s="54" t="str">
        <f t="shared" si="0"/>
        <v/>
      </c>
      <c r="D52" s="54"/>
      <c r="E52" s="46"/>
      <c r="F52" s="8"/>
      <c r="G52" s="46"/>
      <c r="H52" s="55"/>
      <c r="I52" s="55"/>
      <c r="J52" s="46"/>
      <c r="K52" s="56" t="str">
        <f t="shared" si="3"/>
        <v/>
      </c>
      <c r="L52" s="57"/>
      <c r="M52" s="6" t="str">
        <f>IF(J52="","",(K52/J52)/LOOKUP(RIGHT($D$2,3),定数!$A$6:$A$13,定数!$B$6:$B$13))</f>
        <v/>
      </c>
      <c r="N52" s="46"/>
      <c r="O52" s="8"/>
      <c r="P52" s="55"/>
      <c r="Q52" s="55"/>
      <c r="R52" s="58" t="str">
        <f>IF(P52="","",T52*M52*LOOKUP(RIGHT($D$2,3),定数!$A$6:$A$13,定数!$B$6:$B$13))</f>
        <v/>
      </c>
      <c r="S52" s="58"/>
      <c r="T52" s="59" t="str">
        <f t="shared" si="4"/>
        <v/>
      </c>
      <c r="U52" s="59"/>
      <c r="V52" t="str">
        <f t="shared" si="5"/>
        <v/>
      </c>
      <c r="W52" t="str">
        <f t="shared" si="2"/>
        <v/>
      </c>
    </row>
    <row r="53" spans="2:23" x14ac:dyDescent="0.2">
      <c r="B53" s="46">
        <v>45</v>
      </c>
      <c r="C53" s="54" t="str">
        <f t="shared" si="0"/>
        <v/>
      </c>
      <c r="D53" s="54"/>
      <c r="E53" s="46"/>
      <c r="F53" s="8"/>
      <c r="G53" s="46"/>
      <c r="H53" s="55"/>
      <c r="I53" s="55"/>
      <c r="J53" s="46"/>
      <c r="K53" s="56" t="str">
        <f t="shared" si="3"/>
        <v/>
      </c>
      <c r="L53" s="57"/>
      <c r="M53" s="6" t="str">
        <f>IF(J53="","",(K53/J53)/LOOKUP(RIGHT($D$2,3),定数!$A$6:$A$13,定数!$B$6:$B$13))</f>
        <v/>
      </c>
      <c r="N53" s="46"/>
      <c r="O53" s="8"/>
      <c r="P53" s="55"/>
      <c r="Q53" s="55"/>
      <c r="R53" s="58" t="str">
        <f>IF(P53="","",T53*M53*LOOKUP(RIGHT($D$2,3),定数!$A$6:$A$13,定数!$B$6:$B$13))</f>
        <v/>
      </c>
      <c r="S53" s="58"/>
      <c r="T53" s="59" t="str">
        <f t="shared" si="4"/>
        <v/>
      </c>
      <c r="U53" s="59"/>
      <c r="V53" t="str">
        <f t="shared" si="5"/>
        <v/>
      </c>
      <c r="W53" t="str">
        <f t="shared" si="2"/>
        <v/>
      </c>
    </row>
    <row r="54" spans="2:23" x14ac:dyDescent="0.2">
      <c r="B54" s="46">
        <v>46</v>
      </c>
      <c r="C54" s="54" t="str">
        <f t="shared" si="0"/>
        <v/>
      </c>
      <c r="D54" s="54"/>
      <c r="E54" s="46"/>
      <c r="F54" s="8"/>
      <c r="G54" s="46"/>
      <c r="H54" s="55"/>
      <c r="I54" s="55"/>
      <c r="J54" s="46"/>
      <c r="K54" s="56" t="str">
        <f t="shared" si="3"/>
        <v/>
      </c>
      <c r="L54" s="57"/>
      <c r="M54" s="6" t="str">
        <f>IF(J54="","",(K54/J54)/LOOKUP(RIGHT($D$2,3),定数!$A$6:$A$13,定数!$B$6:$B$13))</f>
        <v/>
      </c>
      <c r="N54" s="46"/>
      <c r="O54" s="8"/>
      <c r="P54" s="55"/>
      <c r="Q54" s="55"/>
      <c r="R54" s="58" t="str">
        <f>IF(P54="","",T54*M54*LOOKUP(RIGHT($D$2,3),定数!$A$6:$A$13,定数!$B$6:$B$13))</f>
        <v/>
      </c>
      <c r="S54" s="58"/>
      <c r="T54" s="59" t="str">
        <f t="shared" si="4"/>
        <v/>
      </c>
      <c r="U54" s="59"/>
      <c r="V54" t="str">
        <f t="shared" si="5"/>
        <v/>
      </c>
      <c r="W54" t="str">
        <f t="shared" si="2"/>
        <v/>
      </c>
    </row>
    <row r="55" spans="2:23" x14ac:dyDescent="0.2">
      <c r="B55" s="46">
        <v>47</v>
      </c>
      <c r="C55" s="54" t="str">
        <f t="shared" si="0"/>
        <v/>
      </c>
      <c r="D55" s="54"/>
      <c r="E55" s="46"/>
      <c r="F55" s="8"/>
      <c r="G55" s="46"/>
      <c r="H55" s="55"/>
      <c r="I55" s="55"/>
      <c r="J55" s="46"/>
      <c r="K55" s="56" t="str">
        <f t="shared" si="3"/>
        <v/>
      </c>
      <c r="L55" s="57"/>
      <c r="M55" s="6" t="str">
        <f>IF(J55="","",(K55/J55)/LOOKUP(RIGHT($D$2,3),定数!$A$6:$A$13,定数!$B$6:$B$13))</f>
        <v/>
      </c>
      <c r="N55" s="46"/>
      <c r="O55" s="8"/>
      <c r="P55" s="55"/>
      <c r="Q55" s="55"/>
      <c r="R55" s="58" t="str">
        <f>IF(P55="","",T55*M55*LOOKUP(RIGHT($D$2,3),定数!$A$6:$A$13,定数!$B$6:$B$13))</f>
        <v/>
      </c>
      <c r="S55" s="58"/>
      <c r="T55" s="59" t="str">
        <f t="shared" si="4"/>
        <v/>
      </c>
      <c r="U55" s="59"/>
      <c r="V55" t="str">
        <f t="shared" si="5"/>
        <v/>
      </c>
      <c r="W55" t="str">
        <f t="shared" si="2"/>
        <v/>
      </c>
    </row>
    <row r="56" spans="2:23" x14ac:dyDescent="0.2">
      <c r="B56" s="46">
        <v>48</v>
      </c>
      <c r="C56" s="54" t="str">
        <f t="shared" si="0"/>
        <v/>
      </c>
      <c r="D56" s="54"/>
      <c r="E56" s="46"/>
      <c r="F56" s="8"/>
      <c r="G56" s="46"/>
      <c r="H56" s="55"/>
      <c r="I56" s="55"/>
      <c r="J56" s="46"/>
      <c r="K56" s="56" t="str">
        <f t="shared" si="3"/>
        <v/>
      </c>
      <c r="L56" s="57"/>
      <c r="M56" s="6" t="str">
        <f>IF(J56="","",(K56/J56)/LOOKUP(RIGHT($D$2,3),定数!$A$6:$A$13,定数!$B$6:$B$13))</f>
        <v/>
      </c>
      <c r="N56" s="46"/>
      <c r="O56" s="8"/>
      <c r="P56" s="55"/>
      <c r="Q56" s="55"/>
      <c r="R56" s="58" t="str">
        <f>IF(P56="","",T56*M56*LOOKUP(RIGHT($D$2,3),定数!$A$6:$A$13,定数!$B$6:$B$13))</f>
        <v/>
      </c>
      <c r="S56" s="58"/>
      <c r="T56" s="59" t="str">
        <f t="shared" si="4"/>
        <v/>
      </c>
      <c r="U56" s="59"/>
      <c r="V56" t="str">
        <f t="shared" si="5"/>
        <v/>
      </c>
      <c r="W56" t="str">
        <f t="shared" si="2"/>
        <v/>
      </c>
    </row>
    <row r="57" spans="2:23" x14ac:dyDescent="0.2">
      <c r="B57" s="46">
        <v>49</v>
      </c>
      <c r="C57" s="54" t="str">
        <f t="shared" si="0"/>
        <v/>
      </c>
      <c r="D57" s="54"/>
      <c r="E57" s="46"/>
      <c r="F57" s="8"/>
      <c r="G57" s="46"/>
      <c r="H57" s="55"/>
      <c r="I57" s="55"/>
      <c r="J57" s="46"/>
      <c r="K57" s="56" t="str">
        <f t="shared" si="3"/>
        <v/>
      </c>
      <c r="L57" s="57"/>
      <c r="M57" s="6" t="str">
        <f>IF(J57="","",(K57/J57)/LOOKUP(RIGHT($D$2,3),定数!$A$6:$A$13,定数!$B$6:$B$13))</f>
        <v/>
      </c>
      <c r="N57" s="46"/>
      <c r="O57" s="8"/>
      <c r="P57" s="55"/>
      <c r="Q57" s="55"/>
      <c r="R57" s="58" t="str">
        <f>IF(P57="","",T57*M57*LOOKUP(RIGHT($D$2,3),定数!$A$6:$A$13,定数!$B$6:$B$13))</f>
        <v/>
      </c>
      <c r="S57" s="58"/>
      <c r="T57" s="59" t="str">
        <f t="shared" si="4"/>
        <v/>
      </c>
      <c r="U57" s="59"/>
      <c r="V57" t="str">
        <f t="shared" si="5"/>
        <v/>
      </c>
      <c r="W57" t="str">
        <f t="shared" si="2"/>
        <v/>
      </c>
    </row>
    <row r="58" spans="2:23" x14ac:dyDescent="0.2">
      <c r="B58" s="46">
        <v>50</v>
      </c>
      <c r="C58" s="54" t="str">
        <f t="shared" si="0"/>
        <v/>
      </c>
      <c r="D58" s="54"/>
      <c r="E58" s="46"/>
      <c r="F58" s="8"/>
      <c r="G58" s="46"/>
      <c r="H58" s="55"/>
      <c r="I58" s="55"/>
      <c r="J58" s="46"/>
      <c r="K58" s="56" t="str">
        <f t="shared" si="3"/>
        <v/>
      </c>
      <c r="L58" s="57"/>
      <c r="M58" s="6" t="str">
        <f>IF(J58="","",(K58/J58)/LOOKUP(RIGHT($D$2,3),定数!$A$6:$A$13,定数!$B$6:$B$13))</f>
        <v/>
      </c>
      <c r="N58" s="46"/>
      <c r="O58" s="8"/>
      <c r="P58" s="55"/>
      <c r="Q58" s="55"/>
      <c r="R58" s="58" t="str">
        <f>IF(P58="","",T58*M58*LOOKUP(RIGHT($D$2,3),定数!$A$6:$A$13,定数!$B$6:$B$13))</f>
        <v/>
      </c>
      <c r="S58" s="58"/>
      <c r="T58" s="59" t="str">
        <f t="shared" si="4"/>
        <v/>
      </c>
      <c r="U58" s="59"/>
      <c r="V58" t="str">
        <f t="shared" si="5"/>
        <v/>
      </c>
      <c r="W58" t="str">
        <f t="shared" si="2"/>
        <v/>
      </c>
    </row>
    <row r="59" spans="2:23" x14ac:dyDescent="0.2">
      <c r="B59" s="46">
        <v>51</v>
      </c>
      <c r="C59" s="54" t="str">
        <f t="shared" si="0"/>
        <v/>
      </c>
      <c r="D59" s="54"/>
      <c r="E59" s="46"/>
      <c r="F59" s="8"/>
      <c r="G59" s="46"/>
      <c r="H59" s="55"/>
      <c r="I59" s="55"/>
      <c r="J59" s="46"/>
      <c r="K59" s="56" t="str">
        <f t="shared" si="3"/>
        <v/>
      </c>
      <c r="L59" s="57"/>
      <c r="M59" s="6" t="str">
        <f>IF(J59="","",(K59/J59)/LOOKUP(RIGHT($D$2,3),定数!$A$6:$A$13,定数!$B$6:$B$13))</f>
        <v/>
      </c>
      <c r="N59" s="46"/>
      <c r="O59" s="8"/>
      <c r="P59" s="55"/>
      <c r="Q59" s="55"/>
      <c r="R59" s="58" t="str">
        <f>IF(P59="","",T59*M59*LOOKUP(RIGHT($D$2,3),定数!$A$6:$A$13,定数!$B$6:$B$13))</f>
        <v/>
      </c>
      <c r="S59" s="58"/>
      <c r="T59" s="59" t="str">
        <f t="shared" si="4"/>
        <v/>
      </c>
      <c r="U59" s="59"/>
      <c r="V59" t="str">
        <f t="shared" si="5"/>
        <v/>
      </c>
      <c r="W59" t="str">
        <f t="shared" si="2"/>
        <v/>
      </c>
    </row>
    <row r="60" spans="2:23" x14ac:dyDescent="0.2">
      <c r="B60" s="46">
        <v>52</v>
      </c>
      <c r="C60" s="54" t="str">
        <f t="shared" si="0"/>
        <v/>
      </c>
      <c r="D60" s="54"/>
      <c r="E60" s="46"/>
      <c r="F60" s="8"/>
      <c r="G60" s="46"/>
      <c r="H60" s="55"/>
      <c r="I60" s="55"/>
      <c r="J60" s="46"/>
      <c r="K60" s="56" t="str">
        <f t="shared" si="3"/>
        <v/>
      </c>
      <c r="L60" s="57"/>
      <c r="M60" s="6" t="str">
        <f>IF(J60="","",(K60/J60)/LOOKUP(RIGHT($D$2,3),定数!$A$6:$A$13,定数!$B$6:$B$13))</f>
        <v/>
      </c>
      <c r="N60" s="46"/>
      <c r="O60" s="8"/>
      <c r="P60" s="55"/>
      <c r="Q60" s="55"/>
      <c r="R60" s="58" t="str">
        <f>IF(P60="","",T60*M60*LOOKUP(RIGHT($D$2,3),定数!$A$6:$A$13,定数!$B$6:$B$13))</f>
        <v/>
      </c>
      <c r="S60" s="58"/>
      <c r="T60" s="59" t="str">
        <f t="shared" si="4"/>
        <v/>
      </c>
      <c r="U60" s="59"/>
      <c r="V60" t="str">
        <f t="shared" si="5"/>
        <v/>
      </c>
      <c r="W60" t="str">
        <f t="shared" si="2"/>
        <v/>
      </c>
    </row>
    <row r="61" spans="2:23" x14ac:dyDescent="0.2">
      <c r="B61" s="46">
        <v>53</v>
      </c>
      <c r="C61" s="54" t="str">
        <f t="shared" si="0"/>
        <v/>
      </c>
      <c r="D61" s="54"/>
      <c r="E61" s="46"/>
      <c r="F61" s="8"/>
      <c r="G61" s="46"/>
      <c r="H61" s="55"/>
      <c r="I61" s="55"/>
      <c r="J61" s="46"/>
      <c r="K61" s="56" t="str">
        <f t="shared" si="3"/>
        <v/>
      </c>
      <c r="L61" s="57"/>
      <c r="M61" s="6" t="str">
        <f>IF(J61="","",(K61/J61)/LOOKUP(RIGHT($D$2,3),定数!$A$6:$A$13,定数!$B$6:$B$13))</f>
        <v/>
      </c>
      <c r="N61" s="46"/>
      <c r="O61" s="8"/>
      <c r="P61" s="55"/>
      <c r="Q61" s="55"/>
      <c r="R61" s="58" t="str">
        <f>IF(P61="","",T61*M61*LOOKUP(RIGHT($D$2,3),定数!$A$6:$A$13,定数!$B$6:$B$13))</f>
        <v/>
      </c>
      <c r="S61" s="58"/>
      <c r="T61" s="59" t="str">
        <f t="shared" si="4"/>
        <v/>
      </c>
      <c r="U61" s="59"/>
      <c r="V61" t="str">
        <f t="shared" si="5"/>
        <v/>
      </c>
      <c r="W61" t="str">
        <f t="shared" si="2"/>
        <v/>
      </c>
    </row>
    <row r="62" spans="2:23" x14ac:dyDescent="0.2">
      <c r="B62" s="46">
        <v>54</v>
      </c>
      <c r="C62" s="54" t="str">
        <f t="shared" si="0"/>
        <v/>
      </c>
      <c r="D62" s="54"/>
      <c r="E62" s="46"/>
      <c r="F62" s="8"/>
      <c r="G62" s="46"/>
      <c r="H62" s="55"/>
      <c r="I62" s="55"/>
      <c r="J62" s="46"/>
      <c r="K62" s="56" t="str">
        <f t="shared" si="3"/>
        <v/>
      </c>
      <c r="L62" s="57"/>
      <c r="M62" s="6" t="str">
        <f>IF(J62="","",(K62/J62)/LOOKUP(RIGHT($D$2,3),定数!$A$6:$A$13,定数!$B$6:$B$13))</f>
        <v/>
      </c>
      <c r="N62" s="46"/>
      <c r="O62" s="8"/>
      <c r="P62" s="55"/>
      <c r="Q62" s="55"/>
      <c r="R62" s="58" t="str">
        <f>IF(P62="","",T62*M62*LOOKUP(RIGHT($D$2,3),定数!$A$6:$A$13,定数!$B$6:$B$13))</f>
        <v/>
      </c>
      <c r="S62" s="58"/>
      <c r="T62" s="59" t="str">
        <f t="shared" si="4"/>
        <v/>
      </c>
      <c r="U62" s="59"/>
      <c r="V62" t="str">
        <f t="shared" si="5"/>
        <v/>
      </c>
      <c r="W62" t="str">
        <f t="shared" si="2"/>
        <v/>
      </c>
    </row>
    <row r="63" spans="2:23" x14ac:dyDescent="0.2">
      <c r="B63" s="46">
        <v>55</v>
      </c>
      <c r="C63" s="54" t="str">
        <f t="shared" si="0"/>
        <v/>
      </c>
      <c r="D63" s="54"/>
      <c r="E63" s="46"/>
      <c r="F63" s="8"/>
      <c r="G63" s="46"/>
      <c r="H63" s="55"/>
      <c r="I63" s="55"/>
      <c r="J63" s="46"/>
      <c r="K63" s="56" t="str">
        <f t="shared" si="3"/>
        <v/>
      </c>
      <c r="L63" s="57"/>
      <c r="M63" s="6" t="str">
        <f>IF(J63="","",(K63/J63)/LOOKUP(RIGHT($D$2,3),定数!$A$6:$A$13,定数!$B$6:$B$13))</f>
        <v/>
      </c>
      <c r="N63" s="46"/>
      <c r="O63" s="8"/>
      <c r="P63" s="55"/>
      <c r="Q63" s="55"/>
      <c r="R63" s="58" t="str">
        <f>IF(P63="","",T63*M63*LOOKUP(RIGHT($D$2,3),定数!$A$6:$A$13,定数!$B$6:$B$13))</f>
        <v/>
      </c>
      <c r="S63" s="58"/>
      <c r="T63" s="59" t="str">
        <f t="shared" si="4"/>
        <v/>
      </c>
      <c r="U63" s="59"/>
      <c r="V63" t="str">
        <f t="shared" si="5"/>
        <v/>
      </c>
      <c r="W63" t="str">
        <f t="shared" si="2"/>
        <v/>
      </c>
    </row>
    <row r="64" spans="2:23" x14ac:dyDescent="0.2">
      <c r="B64" s="46">
        <v>56</v>
      </c>
      <c r="C64" s="54" t="str">
        <f t="shared" si="0"/>
        <v/>
      </c>
      <c r="D64" s="54"/>
      <c r="E64" s="46"/>
      <c r="F64" s="8"/>
      <c r="G64" s="46"/>
      <c r="H64" s="55"/>
      <c r="I64" s="55"/>
      <c r="J64" s="46"/>
      <c r="K64" s="56" t="str">
        <f t="shared" si="3"/>
        <v/>
      </c>
      <c r="L64" s="57"/>
      <c r="M64" s="6" t="str">
        <f>IF(J64="","",(K64/J64)/LOOKUP(RIGHT($D$2,3),定数!$A$6:$A$13,定数!$B$6:$B$13))</f>
        <v/>
      </c>
      <c r="N64" s="46"/>
      <c r="O64" s="8"/>
      <c r="P64" s="55"/>
      <c r="Q64" s="55"/>
      <c r="R64" s="58" t="str">
        <f>IF(P64="","",T64*M64*LOOKUP(RIGHT($D$2,3),定数!$A$6:$A$13,定数!$B$6:$B$13))</f>
        <v/>
      </c>
      <c r="S64" s="58"/>
      <c r="T64" s="59" t="str">
        <f t="shared" si="4"/>
        <v/>
      </c>
      <c r="U64" s="59"/>
      <c r="V64" t="str">
        <f t="shared" si="5"/>
        <v/>
      </c>
      <c r="W64" t="str">
        <f t="shared" si="2"/>
        <v/>
      </c>
    </row>
    <row r="65" spans="2:23" x14ac:dyDescent="0.2">
      <c r="B65" s="46">
        <v>57</v>
      </c>
      <c r="C65" s="54" t="str">
        <f t="shared" si="0"/>
        <v/>
      </c>
      <c r="D65" s="54"/>
      <c r="E65" s="46"/>
      <c r="F65" s="8"/>
      <c r="G65" s="46"/>
      <c r="H65" s="55"/>
      <c r="I65" s="55"/>
      <c r="J65" s="46"/>
      <c r="K65" s="56" t="str">
        <f t="shared" si="3"/>
        <v/>
      </c>
      <c r="L65" s="57"/>
      <c r="M65" s="6" t="str">
        <f>IF(J65="","",(K65/J65)/LOOKUP(RIGHT($D$2,3),定数!$A$6:$A$13,定数!$B$6:$B$13))</f>
        <v/>
      </c>
      <c r="N65" s="46"/>
      <c r="O65" s="8"/>
      <c r="P65" s="55"/>
      <c r="Q65" s="55"/>
      <c r="R65" s="58" t="str">
        <f>IF(P65="","",T65*M65*LOOKUP(RIGHT($D$2,3),定数!$A$6:$A$13,定数!$B$6:$B$13))</f>
        <v/>
      </c>
      <c r="S65" s="58"/>
      <c r="T65" s="59" t="str">
        <f t="shared" si="4"/>
        <v/>
      </c>
      <c r="U65" s="59"/>
      <c r="V65" t="str">
        <f t="shared" si="5"/>
        <v/>
      </c>
      <c r="W65" t="str">
        <f t="shared" si="2"/>
        <v/>
      </c>
    </row>
    <row r="66" spans="2:23" x14ac:dyDescent="0.2">
      <c r="B66" s="46">
        <v>58</v>
      </c>
      <c r="C66" s="54" t="str">
        <f t="shared" si="0"/>
        <v/>
      </c>
      <c r="D66" s="54"/>
      <c r="E66" s="46"/>
      <c r="F66" s="8"/>
      <c r="G66" s="46"/>
      <c r="H66" s="55"/>
      <c r="I66" s="55"/>
      <c r="J66" s="46"/>
      <c r="K66" s="56" t="str">
        <f t="shared" si="3"/>
        <v/>
      </c>
      <c r="L66" s="57"/>
      <c r="M66" s="6" t="str">
        <f>IF(J66="","",(K66/J66)/LOOKUP(RIGHT($D$2,3),定数!$A$6:$A$13,定数!$B$6:$B$13))</f>
        <v/>
      </c>
      <c r="N66" s="46"/>
      <c r="O66" s="8"/>
      <c r="P66" s="55"/>
      <c r="Q66" s="55"/>
      <c r="R66" s="58" t="str">
        <f>IF(P66="","",T66*M66*LOOKUP(RIGHT($D$2,3),定数!$A$6:$A$13,定数!$B$6:$B$13))</f>
        <v/>
      </c>
      <c r="S66" s="58"/>
      <c r="T66" s="59" t="str">
        <f t="shared" si="4"/>
        <v/>
      </c>
      <c r="U66" s="59"/>
      <c r="V66" t="str">
        <f t="shared" si="5"/>
        <v/>
      </c>
      <c r="W66" t="str">
        <f t="shared" si="2"/>
        <v/>
      </c>
    </row>
    <row r="67" spans="2:23" x14ac:dyDescent="0.2">
      <c r="B67" s="46">
        <v>59</v>
      </c>
      <c r="C67" s="54" t="str">
        <f t="shared" si="0"/>
        <v/>
      </c>
      <c r="D67" s="54"/>
      <c r="E67" s="46"/>
      <c r="F67" s="8"/>
      <c r="G67" s="46"/>
      <c r="H67" s="55"/>
      <c r="I67" s="55"/>
      <c r="J67" s="46"/>
      <c r="K67" s="56" t="str">
        <f t="shared" si="3"/>
        <v/>
      </c>
      <c r="L67" s="57"/>
      <c r="M67" s="6" t="str">
        <f>IF(J67="","",(K67/J67)/LOOKUP(RIGHT($D$2,3),定数!$A$6:$A$13,定数!$B$6:$B$13))</f>
        <v/>
      </c>
      <c r="N67" s="46"/>
      <c r="O67" s="8"/>
      <c r="P67" s="55"/>
      <c r="Q67" s="55"/>
      <c r="R67" s="58" t="str">
        <f>IF(P67="","",T67*M67*LOOKUP(RIGHT($D$2,3),定数!$A$6:$A$13,定数!$B$6:$B$13))</f>
        <v/>
      </c>
      <c r="S67" s="58"/>
      <c r="T67" s="59" t="str">
        <f t="shared" si="4"/>
        <v/>
      </c>
      <c r="U67" s="59"/>
      <c r="V67" t="str">
        <f t="shared" si="5"/>
        <v/>
      </c>
      <c r="W67" t="str">
        <f t="shared" si="2"/>
        <v/>
      </c>
    </row>
    <row r="68" spans="2:23" x14ac:dyDescent="0.2">
      <c r="B68" s="46">
        <v>60</v>
      </c>
      <c r="C68" s="54" t="str">
        <f t="shared" si="0"/>
        <v/>
      </c>
      <c r="D68" s="54"/>
      <c r="E68" s="46"/>
      <c r="F68" s="8"/>
      <c r="G68" s="46"/>
      <c r="H68" s="55"/>
      <c r="I68" s="55"/>
      <c r="J68" s="46"/>
      <c r="K68" s="56" t="str">
        <f t="shared" si="3"/>
        <v/>
      </c>
      <c r="L68" s="57"/>
      <c r="M68" s="6" t="str">
        <f>IF(J68="","",(K68/J68)/LOOKUP(RIGHT($D$2,3),定数!$A$6:$A$13,定数!$B$6:$B$13))</f>
        <v/>
      </c>
      <c r="N68" s="46"/>
      <c r="O68" s="8"/>
      <c r="P68" s="55"/>
      <c r="Q68" s="55"/>
      <c r="R68" s="58" t="str">
        <f>IF(P68="","",T68*M68*LOOKUP(RIGHT($D$2,3),定数!$A$6:$A$13,定数!$B$6:$B$13))</f>
        <v/>
      </c>
      <c r="S68" s="58"/>
      <c r="T68" s="59" t="str">
        <f t="shared" si="4"/>
        <v/>
      </c>
      <c r="U68" s="59"/>
      <c r="V68" t="str">
        <f t="shared" si="5"/>
        <v/>
      </c>
      <c r="W68" t="str">
        <f t="shared" si="2"/>
        <v/>
      </c>
    </row>
    <row r="69" spans="2:23" x14ac:dyDescent="0.2">
      <c r="B69" s="46">
        <v>61</v>
      </c>
      <c r="C69" s="54" t="str">
        <f t="shared" si="0"/>
        <v/>
      </c>
      <c r="D69" s="54"/>
      <c r="E69" s="46"/>
      <c r="F69" s="8"/>
      <c r="G69" s="46"/>
      <c r="H69" s="55"/>
      <c r="I69" s="55"/>
      <c r="J69" s="46"/>
      <c r="K69" s="56" t="str">
        <f t="shared" si="3"/>
        <v/>
      </c>
      <c r="L69" s="57"/>
      <c r="M69" s="6" t="str">
        <f>IF(J69="","",(K69/J69)/LOOKUP(RIGHT($D$2,3),定数!$A$6:$A$13,定数!$B$6:$B$13))</f>
        <v/>
      </c>
      <c r="N69" s="46"/>
      <c r="O69" s="8"/>
      <c r="P69" s="55"/>
      <c r="Q69" s="55"/>
      <c r="R69" s="58" t="str">
        <f>IF(P69="","",T69*M69*LOOKUP(RIGHT($D$2,3),定数!$A$6:$A$13,定数!$B$6:$B$13))</f>
        <v/>
      </c>
      <c r="S69" s="58"/>
      <c r="T69" s="59" t="str">
        <f t="shared" si="4"/>
        <v/>
      </c>
      <c r="U69" s="59"/>
      <c r="V69" t="str">
        <f t="shared" si="5"/>
        <v/>
      </c>
      <c r="W69" t="str">
        <f t="shared" si="2"/>
        <v/>
      </c>
    </row>
    <row r="70" spans="2:23" x14ac:dyDescent="0.2">
      <c r="B70" s="46">
        <v>62</v>
      </c>
      <c r="C70" s="54" t="str">
        <f t="shared" si="0"/>
        <v/>
      </c>
      <c r="D70" s="54"/>
      <c r="E70" s="46"/>
      <c r="F70" s="8"/>
      <c r="G70" s="46"/>
      <c r="H70" s="55"/>
      <c r="I70" s="55"/>
      <c r="J70" s="46"/>
      <c r="K70" s="56" t="str">
        <f t="shared" si="3"/>
        <v/>
      </c>
      <c r="L70" s="57"/>
      <c r="M70" s="6" t="str">
        <f>IF(J70="","",(K70/J70)/LOOKUP(RIGHT($D$2,3),定数!$A$6:$A$13,定数!$B$6:$B$13))</f>
        <v/>
      </c>
      <c r="N70" s="46"/>
      <c r="O70" s="8"/>
      <c r="P70" s="55"/>
      <c r="Q70" s="55"/>
      <c r="R70" s="58" t="str">
        <f>IF(P70="","",T70*M70*LOOKUP(RIGHT($D$2,3),定数!$A$6:$A$13,定数!$B$6:$B$13))</f>
        <v/>
      </c>
      <c r="S70" s="58"/>
      <c r="T70" s="59" t="str">
        <f t="shared" si="4"/>
        <v/>
      </c>
      <c r="U70" s="59"/>
      <c r="V70" t="str">
        <f t="shared" si="5"/>
        <v/>
      </c>
      <c r="W70" t="str">
        <f t="shared" si="2"/>
        <v/>
      </c>
    </row>
    <row r="71" spans="2:23" x14ac:dyDescent="0.2">
      <c r="B71" s="46">
        <v>63</v>
      </c>
      <c r="C71" s="54" t="str">
        <f t="shared" si="0"/>
        <v/>
      </c>
      <c r="D71" s="54"/>
      <c r="E71" s="46"/>
      <c r="F71" s="8"/>
      <c r="G71" s="46"/>
      <c r="H71" s="55"/>
      <c r="I71" s="55"/>
      <c r="J71" s="46"/>
      <c r="K71" s="56" t="str">
        <f t="shared" si="3"/>
        <v/>
      </c>
      <c r="L71" s="57"/>
      <c r="M71" s="6" t="str">
        <f>IF(J71="","",(K71/J71)/LOOKUP(RIGHT($D$2,3),定数!$A$6:$A$13,定数!$B$6:$B$13))</f>
        <v/>
      </c>
      <c r="N71" s="46"/>
      <c r="O71" s="8"/>
      <c r="P71" s="55"/>
      <c r="Q71" s="55"/>
      <c r="R71" s="58" t="str">
        <f>IF(P71="","",T71*M71*LOOKUP(RIGHT($D$2,3),定数!$A$6:$A$13,定数!$B$6:$B$13))</f>
        <v/>
      </c>
      <c r="S71" s="58"/>
      <c r="T71" s="59" t="str">
        <f t="shared" si="4"/>
        <v/>
      </c>
      <c r="U71" s="59"/>
      <c r="V71" t="str">
        <f t="shared" si="5"/>
        <v/>
      </c>
      <c r="W71" t="str">
        <f t="shared" si="2"/>
        <v/>
      </c>
    </row>
    <row r="72" spans="2:23" x14ac:dyDescent="0.2">
      <c r="B72" s="46">
        <v>64</v>
      </c>
      <c r="C72" s="54" t="str">
        <f t="shared" si="0"/>
        <v/>
      </c>
      <c r="D72" s="54"/>
      <c r="E72" s="46"/>
      <c r="F72" s="8"/>
      <c r="G72" s="46"/>
      <c r="H72" s="55"/>
      <c r="I72" s="55"/>
      <c r="J72" s="46"/>
      <c r="K72" s="56" t="str">
        <f t="shared" si="3"/>
        <v/>
      </c>
      <c r="L72" s="57"/>
      <c r="M72" s="6" t="str">
        <f>IF(J72="","",(K72/J72)/LOOKUP(RIGHT($D$2,3),定数!$A$6:$A$13,定数!$B$6:$B$13))</f>
        <v/>
      </c>
      <c r="N72" s="46"/>
      <c r="O72" s="8"/>
      <c r="P72" s="55"/>
      <c r="Q72" s="55"/>
      <c r="R72" s="58" t="str">
        <f>IF(P72="","",T72*M72*LOOKUP(RIGHT($D$2,3),定数!$A$6:$A$13,定数!$B$6:$B$13))</f>
        <v/>
      </c>
      <c r="S72" s="58"/>
      <c r="T72" s="59" t="str">
        <f t="shared" si="4"/>
        <v/>
      </c>
      <c r="U72" s="59"/>
      <c r="V72" t="str">
        <f t="shared" si="5"/>
        <v/>
      </c>
      <c r="W72" t="str">
        <f t="shared" si="2"/>
        <v/>
      </c>
    </row>
    <row r="73" spans="2:23" x14ac:dyDescent="0.2">
      <c r="B73" s="46">
        <v>65</v>
      </c>
      <c r="C73" s="54" t="str">
        <f t="shared" si="0"/>
        <v/>
      </c>
      <c r="D73" s="54"/>
      <c r="E73" s="46"/>
      <c r="F73" s="8"/>
      <c r="G73" s="46"/>
      <c r="H73" s="55"/>
      <c r="I73" s="55"/>
      <c r="J73" s="46"/>
      <c r="K73" s="56" t="str">
        <f t="shared" si="3"/>
        <v/>
      </c>
      <c r="L73" s="57"/>
      <c r="M73" s="6" t="str">
        <f>IF(J73="","",(K73/J73)/LOOKUP(RIGHT($D$2,3),定数!$A$6:$A$13,定数!$B$6:$B$13))</f>
        <v/>
      </c>
      <c r="N73" s="46"/>
      <c r="O73" s="8"/>
      <c r="P73" s="55"/>
      <c r="Q73" s="55"/>
      <c r="R73" s="58" t="str">
        <f>IF(P73="","",T73*M73*LOOKUP(RIGHT($D$2,3),定数!$A$6:$A$13,定数!$B$6:$B$13))</f>
        <v/>
      </c>
      <c r="S73" s="58"/>
      <c r="T73" s="59" t="str">
        <f t="shared" si="4"/>
        <v/>
      </c>
      <c r="U73" s="59"/>
      <c r="V73" t="str">
        <f t="shared" si="5"/>
        <v/>
      </c>
      <c r="W73" t="str">
        <f t="shared" si="2"/>
        <v/>
      </c>
    </row>
    <row r="74" spans="2:23" x14ac:dyDescent="0.2">
      <c r="B74" s="46">
        <v>66</v>
      </c>
      <c r="C74" s="54" t="str">
        <f t="shared" ref="C74:C108" si="6">IF(R73="","",C73+R73)</f>
        <v/>
      </c>
      <c r="D74" s="54"/>
      <c r="E74" s="46"/>
      <c r="F74" s="8"/>
      <c r="G74" s="46"/>
      <c r="H74" s="55"/>
      <c r="I74" s="55"/>
      <c r="J74" s="46"/>
      <c r="K74" s="56" t="str">
        <f t="shared" si="3"/>
        <v/>
      </c>
      <c r="L74" s="57"/>
      <c r="M74" s="6" t="str">
        <f>IF(J74="","",(K74/J74)/LOOKUP(RIGHT($D$2,3),定数!$A$6:$A$13,定数!$B$6:$B$13))</f>
        <v/>
      </c>
      <c r="N74" s="46"/>
      <c r="O74" s="8"/>
      <c r="P74" s="55"/>
      <c r="Q74" s="55"/>
      <c r="R74" s="58" t="str">
        <f>IF(P74="","",T74*M74*LOOKUP(RIGHT($D$2,3),定数!$A$6:$A$13,定数!$B$6:$B$13))</f>
        <v/>
      </c>
      <c r="S74" s="58"/>
      <c r="T74" s="59" t="str">
        <f t="shared" si="4"/>
        <v/>
      </c>
      <c r="U74" s="59"/>
      <c r="V74" t="str">
        <f t="shared" si="5"/>
        <v/>
      </c>
      <c r="W74" t="str">
        <f t="shared" si="5"/>
        <v/>
      </c>
    </row>
    <row r="75" spans="2:23" x14ac:dyDescent="0.2">
      <c r="B75" s="46">
        <v>67</v>
      </c>
      <c r="C75" s="54" t="str">
        <f t="shared" si="6"/>
        <v/>
      </c>
      <c r="D75" s="54"/>
      <c r="E75" s="46"/>
      <c r="F75" s="8"/>
      <c r="G75" s="46"/>
      <c r="H75" s="55"/>
      <c r="I75" s="55"/>
      <c r="J75" s="46"/>
      <c r="K75" s="56" t="str">
        <f t="shared" ref="K75:K108" si="7">IF(J75="","",C75*0.03)</f>
        <v/>
      </c>
      <c r="L75" s="57"/>
      <c r="M75" s="6" t="str">
        <f>IF(J75="","",(K75/J75)/LOOKUP(RIGHT($D$2,3),定数!$A$6:$A$13,定数!$B$6:$B$13))</f>
        <v/>
      </c>
      <c r="N75" s="46"/>
      <c r="O75" s="8"/>
      <c r="P75" s="55"/>
      <c r="Q75" s="55"/>
      <c r="R75" s="58" t="str">
        <f>IF(P75="","",T75*M75*LOOKUP(RIGHT($D$2,3),定数!$A$6:$A$13,定数!$B$6:$B$13))</f>
        <v/>
      </c>
      <c r="S75" s="58"/>
      <c r="T75" s="59" t="str">
        <f t="shared" si="4"/>
        <v/>
      </c>
      <c r="U75" s="59"/>
      <c r="V75" t="str">
        <f t="shared" ref="V75:W90" si="8">IF(S75&lt;&gt;"",IF(S75&lt;0,1+V74,0),"")</f>
        <v/>
      </c>
      <c r="W75" t="str">
        <f t="shared" si="8"/>
        <v/>
      </c>
    </row>
    <row r="76" spans="2:23" x14ac:dyDescent="0.2">
      <c r="B76" s="46">
        <v>68</v>
      </c>
      <c r="C76" s="54" t="str">
        <f t="shared" si="6"/>
        <v/>
      </c>
      <c r="D76" s="54"/>
      <c r="E76" s="46"/>
      <c r="F76" s="8"/>
      <c r="G76" s="46"/>
      <c r="H76" s="55"/>
      <c r="I76" s="55"/>
      <c r="J76" s="46"/>
      <c r="K76" s="56" t="str">
        <f t="shared" si="7"/>
        <v/>
      </c>
      <c r="L76" s="57"/>
      <c r="M76" s="6" t="str">
        <f>IF(J76="","",(K76/J76)/LOOKUP(RIGHT($D$2,3),定数!$A$6:$A$13,定数!$B$6:$B$13))</f>
        <v/>
      </c>
      <c r="N76" s="46"/>
      <c r="O76" s="8"/>
      <c r="P76" s="55"/>
      <c r="Q76" s="55"/>
      <c r="R76" s="58" t="str">
        <f>IF(P76="","",T76*M76*LOOKUP(RIGHT($D$2,3),定数!$A$6:$A$13,定数!$B$6:$B$13))</f>
        <v/>
      </c>
      <c r="S76" s="58"/>
      <c r="T76" s="59" t="str">
        <f t="shared" ref="T76:T108" si="9">IF(P76="","",IF(G76="買",(P76-H76),(H76-P76))*IF(RIGHT($D$2,3)="JPY",100,10000))</f>
        <v/>
      </c>
      <c r="U76" s="59"/>
      <c r="V76" t="str">
        <f t="shared" si="8"/>
        <v/>
      </c>
      <c r="W76" t="str">
        <f t="shared" si="8"/>
        <v/>
      </c>
    </row>
    <row r="77" spans="2:23" x14ac:dyDescent="0.2">
      <c r="B77" s="46">
        <v>69</v>
      </c>
      <c r="C77" s="54" t="str">
        <f t="shared" si="6"/>
        <v/>
      </c>
      <c r="D77" s="54"/>
      <c r="E77" s="46"/>
      <c r="F77" s="8"/>
      <c r="G77" s="46"/>
      <c r="H77" s="55"/>
      <c r="I77" s="55"/>
      <c r="J77" s="46"/>
      <c r="K77" s="56" t="str">
        <f t="shared" si="7"/>
        <v/>
      </c>
      <c r="L77" s="57"/>
      <c r="M77" s="6" t="str">
        <f>IF(J77="","",(K77/J77)/LOOKUP(RIGHT($D$2,3),定数!$A$6:$A$13,定数!$B$6:$B$13))</f>
        <v/>
      </c>
      <c r="N77" s="46"/>
      <c r="O77" s="8"/>
      <c r="P77" s="55"/>
      <c r="Q77" s="55"/>
      <c r="R77" s="58" t="str">
        <f>IF(P77="","",T77*M77*LOOKUP(RIGHT($D$2,3),定数!$A$6:$A$13,定数!$B$6:$B$13))</f>
        <v/>
      </c>
      <c r="S77" s="58"/>
      <c r="T77" s="59" t="str">
        <f t="shared" si="9"/>
        <v/>
      </c>
      <c r="U77" s="59"/>
      <c r="V77" t="str">
        <f t="shared" si="8"/>
        <v/>
      </c>
      <c r="W77" t="str">
        <f t="shared" si="8"/>
        <v/>
      </c>
    </row>
    <row r="78" spans="2:23" x14ac:dyDescent="0.2">
      <c r="B78" s="46">
        <v>70</v>
      </c>
      <c r="C78" s="54" t="str">
        <f t="shared" si="6"/>
        <v/>
      </c>
      <c r="D78" s="54"/>
      <c r="E78" s="46"/>
      <c r="F78" s="8"/>
      <c r="G78" s="46"/>
      <c r="H78" s="55"/>
      <c r="I78" s="55"/>
      <c r="J78" s="46"/>
      <c r="K78" s="56" t="str">
        <f t="shared" si="7"/>
        <v/>
      </c>
      <c r="L78" s="57"/>
      <c r="M78" s="6" t="str">
        <f>IF(J78="","",(K78/J78)/LOOKUP(RIGHT($D$2,3),定数!$A$6:$A$13,定数!$B$6:$B$13))</f>
        <v/>
      </c>
      <c r="N78" s="46"/>
      <c r="O78" s="8"/>
      <c r="P78" s="55"/>
      <c r="Q78" s="55"/>
      <c r="R78" s="58" t="str">
        <f>IF(P78="","",T78*M78*LOOKUP(RIGHT($D$2,3),定数!$A$6:$A$13,定数!$B$6:$B$13))</f>
        <v/>
      </c>
      <c r="S78" s="58"/>
      <c r="T78" s="59" t="str">
        <f t="shared" si="9"/>
        <v/>
      </c>
      <c r="U78" s="59"/>
      <c r="V78" t="str">
        <f t="shared" si="8"/>
        <v/>
      </c>
      <c r="W78" t="str">
        <f t="shared" si="8"/>
        <v/>
      </c>
    </row>
    <row r="79" spans="2:23" x14ac:dyDescent="0.2">
      <c r="B79" s="46">
        <v>71</v>
      </c>
      <c r="C79" s="54" t="str">
        <f t="shared" si="6"/>
        <v/>
      </c>
      <c r="D79" s="54"/>
      <c r="E79" s="46"/>
      <c r="F79" s="8"/>
      <c r="G79" s="46"/>
      <c r="H79" s="55"/>
      <c r="I79" s="55"/>
      <c r="J79" s="46"/>
      <c r="K79" s="56" t="str">
        <f t="shared" si="7"/>
        <v/>
      </c>
      <c r="L79" s="57"/>
      <c r="M79" s="6" t="str">
        <f>IF(J79="","",(K79/J79)/LOOKUP(RIGHT($D$2,3),定数!$A$6:$A$13,定数!$B$6:$B$13))</f>
        <v/>
      </c>
      <c r="N79" s="46"/>
      <c r="O79" s="8"/>
      <c r="P79" s="55"/>
      <c r="Q79" s="55"/>
      <c r="R79" s="58" t="str">
        <f>IF(P79="","",T79*M79*LOOKUP(RIGHT($D$2,3),定数!$A$6:$A$13,定数!$B$6:$B$13))</f>
        <v/>
      </c>
      <c r="S79" s="58"/>
      <c r="T79" s="59" t="str">
        <f t="shared" si="9"/>
        <v/>
      </c>
      <c r="U79" s="59"/>
      <c r="V79" t="str">
        <f t="shared" si="8"/>
        <v/>
      </c>
      <c r="W79" t="str">
        <f t="shared" si="8"/>
        <v/>
      </c>
    </row>
    <row r="80" spans="2:23" x14ac:dyDescent="0.2">
      <c r="B80" s="46">
        <v>72</v>
      </c>
      <c r="C80" s="54" t="str">
        <f t="shared" si="6"/>
        <v/>
      </c>
      <c r="D80" s="54"/>
      <c r="E80" s="46"/>
      <c r="F80" s="8"/>
      <c r="G80" s="46"/>
      <c r="H80" s="55"/>
      <c r="I80" s="55"/>
      <c r="J80" s="46"/>
      <c r="K80" s="56" t="str">
        <f t="shared" si="7"/>
        <v/>
      </c>
      <c r="L80" s="57"/>
      <c r="M80" s="6" t="str">
        <f>IF(J80="","",(K80/J80)/LOOKUP(RIGHT($D$2,3),定数!$A$6:$A$13,定数!$B$6:$B$13))</f>
        <v/>
      </c>
      <c r="N80" s="46"/>
      <c r="O80" s="8"/>
      <c r="P80" s="55"/>
      <c r="Q80" s="55"/>
      <c r="R80" s="58" t="str">
        <f>IF(P80="","",T80*M80*LOOKUP(RIGHT($D$2,3),定数!$A$6:$A$13,定数!$B$6:$B$13))</f>
        <v/>
      </c>
      <c r="S80" s="58"/>
      <c r="T80" s="59" t="str">
        <f t="shared" si="9"/>
        <v/>
      </c>
      <c r="U80" s="59"/>
      <c r="V80" t="str">
        <f t="shared" si="8"/>
        <v/>
      </c>
      <c r="W80" t="str">
        <f t="shared" si="8"/>
        <v/>
      </c>
    </row>
    <row r="81" spans="2:23" x14ac:dyDescent="0.2">
      <c r="B81" s="46">
        <v>73</v>
      </c>
      <c r="C81" s="54" t="str">
        <f t="shared" si="6"/>
        <v/>
      </c>
      <c r="D81" s="54"/>
      <c r="E81" s="46"/>
      <c r="F81" s="8"/>
      <c r="G81" s="46"/>
      <c r="H81" s="55"/>
      <c r="I81" s="55"/>
      <c r="J81" s="46"/>
      <c r="K81" s="56" t="str">
        <f t="shared" si="7"/>
        <v/>
      </c>
      <c r="L81" s="57"/>
      <c r="M81" s="6" t="str">
        <f>IF(J81="","",(K81/J81)/LOOKUP(RIGHT($D$2,3),定数!$A$6:$A$13,定数!$B$6:$B$13))</f>
        <v/>
      </c>
      <c r="N81" s="46"/>
      <c r="O81" s="8"/>
      <c r="P81" s="55"/>
      <c r="Q81" s="55"/>
      <c r="R81" s="58" t="str">
        <f>IF(P81="","",T81*M81*LOOKUP(RIGHT($D$2,3),定数!$A$6:$A$13,定数!$B$6:$B$13))</f>
        <v/>
      </c>
      <c r="S81" s="58"/>
      <c r="T81" s="59" t="str">
        <f t="shared" si="9"/>
        <v/>
      </c>
      <c r="U81" s="59"/>
      <c r="V81" t="str">
        <f t="shared" si="8"/>
        <v/>
      </c>
      <c r="W81" t="str">
        <f t="shared" si="8"/>
        <v/>
      </c>
    </row>
    <row r="82" spans="2:23" x14ac:dyDescent="0.2">
      <c r="B82" s="46">
        <v>74</v>
      </c>
      <c r="C82" s="54" t="str">
        <f t="shared" si="6"/>
        <v/>
      </c>
      <c r="D82" s="54"/>
      <c r="E82" s="46"/>
      <c r="F82" s="8"/>
      <c r="G82" s="46"/>
      <c r="H82" s="55"/>
      <c r="I82" s="55"/>
      <c r="J82" s="46"/>
      <c r="K82" s="56" t="str">
        <f t="shared" si="7"/>
        <v/>
      </c>
      <c r="L82" s="57"/>
      <c r="M82" s="6" t="str">
        <f>IF(J82="","",(K82/J82)/LOOKUP(RIGHT($D$2,3),定数!$A$6:$A$13,定数!$B$6:$B$13))</f>
        <v/>
      </c>
      <c r="N82" s="46"/>
      <c r="O82" s="8"/>
      <c r="P82" s="55"/>
      <c r="Q82" s="55"/>
      <c r="R82" s="58" t="str">
        <f>IF(P82="","",T82*M82*LOOKUP(RIGHT($D$2,3),定数!$A$6:$A$13,定数!$B$6:$B$13))</f>
        <v/>
      </c>
      <c r="S82" s="58"/>
      <c r="T82" s="59" t="str">
        <f t="shared" si="9"/>
        <v/>
      </c>
      <c r="U82" s="59"/>
      <c r="V82" t="str">
        <f t="shared" si="8"/>
        <v/>
      </c>
      <c r="W82" t="str">
        <f t="shared" si="8"/>
        <v/>
      </c>
    </row>
    <row r="83" spans="2:23" x14ac:dyDescent="0.2">
      <c r="B83" s="46">
        <v>75</v>
      </c>
      <c r="C83" s="54" t="str">
        <f t="shared" si="6"/>
        <v/>
      </c>
      <c r="D83" s="54"/>
      <c r="E83" s="46"/>
      <c r="F83" s="8"/>
      <c r="G83" s="46"/>
      <c r="H83" s="55"/>
      <c r="I83" s="55"/>
      <c r="J83" s="46"/>
      <c r="K83" s="56" t="str">
        <f t="shared" si="7"/>
        <v/>
      </c>
      <c r="L83" s="57"/>
      <c r="M83" s="6" t="str">
        <f>IF(J83="","",(K83/J83)/LOOKUP(RIGHT($D$2,3),定数!$A$6:$A$13,定数!$B$6:$B$13))</f>
        <v/>
      </c>
      <c r="N83" s="46"/>
      <c r="O83" s="8"/>
      <c r="P83" s="55"/>
      <c r="Q83" s="55"/>
      <c r="R83" s="58" t="str">
        <f>IF(P83="","",T83*M83*LOOKUP(RIGHT($D$2,3),定数!$A$6:$A$13,定数!$B$6:$B$13))</f>
        <v/>
      </c>
      <c r="S83" s="58"/>
      <c r="T83" s="59" t="str">
        <f t="shared" si="9"/>
        <v/>
      </c>
      <c r="U83" s="59"/>
      <c r="V83" t="str">
        <f t="shared" si="8"/>
        <v/>
      </c>
      <c r="W83" t="str">
        <f t="shared" si="8"/>
        <v/>
      </c>
    </row>
    <row r="84" spans="2:23" x14ac:dyDescent="0.2">
      <c r="B84" s="46">
        <v>76</v>
      </c>
      <c r="C84" s="54" t="str">
        <f t="shared" si="6"/>
        <v/>
      </c>
      <c r="D84" s="54"/>
      <c r="E84" s="46"/>
      <c r="F84" s="8"/>
      <c r="G84" s="46"/>
      <c r="H84" s="55"/>
      <c r="I84" s="55"/>
      <c r="J84" s="46"/>
      <c r="K84" s="56" t="str">
        <f t="shared" si="7"/>
        <v/>
      </c>
      <c r="L84" s="57"/>
      <c r="M84" s="6" t="str">
        <f>IF(J84="","",(K84/J84)/LOOKUP(RIGHT($D$2,3),定数!$A$6:$A$13,定数!$B$6:$B$13))</f>
        <v/>
      </c>
      <c r="N84" s="46"/>
      <c r="O84" s="8"/>
      <c r="P84" s="55"/>
      <c r="Q84" s="55"/>
      <c r="R84" s="58" t="str">
        <f>IF(P84="","",T84*M84*LOOKUP(RIGHT($D$2,3),定数!$A$6:$A$13,定数!$B$6:$B$13))</f>
        <v/>
      </c>
      <c r="S84" s="58"/>
      <c r="T84" s="59" t="str">
        <f t="shared" si="9"/>
        <v/>
      </c>
      <c r="U84" s="59"/>
      <c r="V84" t="str">
        <f t="shared" si="8"/>
        <v/>
      </c>
      <c r="W84" t="str">
        <f t="shared" si="8"/>
        <v/>
      </c>
    </row>
    <row r="85" spans="2:23" x14ac:dyDescent="0.2">
      <c r="B85" s="46">
        <v>77</v>
      </c>
      <c r="C85" s="54" t="str">
        <f t="shared" si="6"/>
        <v/>
      </c>
      <c r="D85" s="54"/>
      <c r="E85" s="46"/>
      <c r="F85" s="8"/>
      <c r="G85" s="46"/>
      <c r="H85" s="55"/>
      <c r="I85" s="55"/>
      <c r="J85" s="46"/>
      <c r="K85" s="56" t="str">
        <f t="shared" si="7"/>
        <v/>
      </c>
      <c r="L85" s="57"/>
      <c r="M85" s="6" t="str">
        <f>IF(J85="","",(K85/J85)/LOOKUP(RIGHT($D$2,3),定数!$A$6:$A$13,定数!$B$6:$B$13))</f>
        <v/>
      </c>
      <c r="N85" s="46"/>
      <c r="O85" s="8"/>
      <c r="P85" s="55"/>
      <c r="Q85" s="55"/>
      <c r="R85" s="58" t="str">
        <f>IF(P85="","",T85*M85*LOOKUP(RIGHT($D$2,3),定数!$A$6:$A$13,定数!$B$6:$B$13))</f>
        <v/>
      </c>
      <c r="S85" s="58"/>
      <c r="T85" s="59" t="str">
        <f t="shared" si="9"/>
        <v/>
      </c>
      <c r="U85" s="59"/>
      <c r="V85" t="str">
        <f t="shared" si="8"/>
        <v/>
      </c>
      <c r="W85" t="str">
        <f t="shared" si="8"/>
        <v/>
      </c>
    </row>
    <row r="86" spans="2:23" x14ac:dyDescent="0.2">
      <c r="B86" s="46">
        <v>78</v>
      </c>
      <c r="C86" s="54" t="str">
        <f t="shared" si="6"/>
        <v/>
      </c>
      <c r="D86" s="54"/>
      <c r="E86" s="46"/>
      <c r="F86" s="8"/>
      <c r="G86" s="46"/>
      <c r="H86" s="55"/>
      <c r="I86" s="55"/>
      <c r="J86" s="46"/>
      <c r="K86" s="56" t="str">
        <f t="shared" si="7"/>
        <v/>
      </c>
      <c r="L86" s="57"/>
      <c r="M86" s="6" t="str">
        <f>IF(J86="","",(K86/J86)/LOOKUP(RIGHT($D$2,3),定数!$A$6:$A$13,定数!$B$6:$B$13))</f>
        <v/>
      </c>
      <c r="N86" s="46"/>
      <c r="O86" s="8"/>
      <c r="P86" s="55"/>
      <c r="Q86" s="55"/>
      <c r="R86" s="58" t="str">
        <f>IF(P86="","",T86*M86*LOOKUP(RIGHT($D$2,3),定数!$A$6:$A$13,定数!$B$6:$B$13))</f>
        <v/>
      </c>
      <c r="S86" s="58"/>
      <c r="T86" s="59" t="str">
        <f t="shared" si="9"/>
        <v/>
      </c>
      <c r="U86" s="59"/>
      <c r="V86" t="str">
        <f t="shared" si="8"/>
        <v/>
      </c>
      <c r="W86" t="str">
        <f t="shared" si="8"/>
        <v/>
      </c>
    </row>
    <row r="87" spans="2:23" x14ac:dyDescent="0.2">
      <c r="B87" s="46">
        <v>79</v>
      </c>
      <c r="C87" s="54" t="str">
        <f t="shared" si="6"/>
        <v/>
      </c>
      <c r="D87" s="54"/>
      <c r="E87" s="46"/>
      <c r="F87" s="8"/>
      <c r="G87" s="46"/>
      <c r="H87" s="55"/>
      <c r="I87" s="55"/>
      <c r="J87" s="46"/>
      <c r="K87" s="56" t="str">
        <f t="shared" si="7"/>
        <v/>
      </c>
      <c r="L87" s="57"/>
      <c r="M87" s="6" t="str">
        <f>IF(J87="","",(K87/J87)/LOOKUP(RIGHT($D$2,3),定数!$A$6:$A$13,定数!$B$6:$B$13))</f>
        <v/>
      </c>
      <c r="N87" s="46"/>
      <c r="O87" s="8"/>
      <c r="P87" s="55"/>
      <c r="Q87" s="55"/>
      <c r="R87" s="58" t="str">
        <f>IF(P87="","",T87*M87*LOOKUP(RIGHT($D$2,3),定数!$A$6:$A$13,定数!$B$6:$B$13))</f>
        <v/>
      </c>
      <c r="S87" s="58"/>
      <c r="T87" s="59" t="str">
        <f t="shared" si="9"/>
        <v/>
      </c>
      <c r="U87" s="59"/>
      <c r="V87" t="str">
        <f t="shared" si="8"/>
        <v/>
      </c>
      <c r="W87" t="str">
        <f t="shared" si="8"/>
        <v/>
      </c>
    </row>
    <row r="88" spans="2:23" x14ac:dyDescent="0.2">
      <c r="B88" s="46">
        <v>80</v>
      </c>
      <c r="C88" s="54" t="str">
        <f t="shared" si="6"/>
        <v/>
      </c>
      <c r="D88" s="54"/>
      <c r="E88" s="46"/>
      <c r="F88" s="8"/>
      <c r="G88" s="46"/>
      <c r="H88" s="55"/>
      <c r="I88" s="55"/>
      <c r="J88" s="46"/>
      <c r="K88" s="56" t="str">
        <f t="shared" si="7"/>
        <v/>
      </c>
      <c r="L88" s="57"/>
      <c r="M88" s="6" t="str">
        <f>IF(J88="","",(K88/J88)/LOOKUP(RIGHT($D$2,3),定数!$A$6:$A$13,定数!$B$6:$B$13))</f>
        <v/>
      </c>
      <c r="N88" s="46"/>
      <c r="O88" s="8"/>
      <c r="P88" s="55"/>
      <c r="Q88" s="55"/>
      <c r="R88" s="58" t="str">
        <f>IF(P88="","",T88*M88*LOOKUP(RIGHT($D$2,3),定数!$A$6:$A$13,定数!$B$6:$B$13))</f>
        <v/>
      </c>
      <c r="S88" s="58"/>
      <c r="T88" s="59" t="str">
        <f t="shared" si="9"/>
        <v/>
      </c>
      <c r="U88" s="59"/>
      <c r="V88" t="str">
        <f t="shared" si="8"/>
        <v/>
      </c>
      <c r="W88" t="str">
        <f t="shared" si="8"/>
        <v/>
      </c>
    </row>
    <row r="89" spans="2:23" x14ac:dyDescent="0.2">
      <c r="B89" s="46">
        <v>81</v>
      </c>
      <c r="C89" s="54" t="str">
        <f t="shared" si="6"/>
        <v/>
      </c>
      <c r="D89" s="54"/>
      <c r="E89" s="46"/>
      <c r="F89" s="8"/>
      <c r="G89" s="46"/>
      <c r="H89" s="55"/>
      <c r="I89" s="55"/>
      <c r="J89" s="46"/>
      <c r="K89" s="56" t="str">
        <f t="shared" si="7"/>
        <v/>
      </c>
      <c r="L89" s="57"/>
      <c r="M89" s="6" t="str">
        <f>IF(J89="","",(K89/J89)/LOOKUP(RIGHT($D$2,3),定数!$A$6:$A$13,定数!$B$6:$B$13))</f>
        <v/>
      </c>
      <c r="N89" s="46"/>
      <c r="O89" s="8"/>
      <c r="P89" s="55"/>
      <c r="Q89" s="55"/>
      <c r="R89" s="58" t="str">
        <f>IF(P89="","",T89*M89*LOOKUP(RIGHT($D$2,3),定数!$A$6:$A$13,定数!$B$6:$B$13))</f>
        <v/>
      </c>
      <c r="S89" s="58"/>
      <c r="T89" s="59" t="str">
        <f t="shared" si="9"/>
        <v/>
      </c>
      <c r="U89" s="59"/>
      <c r="V89" t="str">
        <f t="shared" si="8"/>
        <v/>
      </c>
      <c r="W89" t="str">
        <f t="shared" si="8"/>
        <v/>
      </c>
    </row>
    <row r="90" spans="2:23" x14ac:dyDescent="0.2">
      <c r="B90" s="46">
        <v>82</v>
      </c>
      <c r="C90" s="54" t="str">
        <f t="shared" si="6"/>
        <v/>
      </c>
      <c r="D90" s="54"/>
      <c r="E90" s="46"/>
      <c r="F90" s="8"/>
      <c r="G90" s="46"/>
      <c r="H90" s="55"/>
      <c r="I90" s="55"/>
      <c r="J90" s="46"/>
      <c r="K90" s="56" t="str">
        <f t="shared" si="7"/>
        <v/>
      </c>
      <c r="L90" s="57"/>
      <c r="M90" s="6" t="str">
        <f>IF(J90="","",(K90/J90)/LOOKUP(RIGHT($D$2,3),定数!$A$6:$A$13,定数!$B$6:$B$13))</f>
        <v/>
      </c>
      <c r="N90" s="46"/>
      <c r="O90" s="8"/>
      <c r="P90" s="55"/>
      <c r="Q90" s="55"/>
      <c r="R90" s="58" t="str">
        <f>IF(P90="","",T90*M90*LOOKUP(RIGHT($D$2,3),定数!$A$6:$A$13,定数!$B$6:$B$13))</f>
        <v/>
      </c>
      <c r="S90" s="58"/>
      <c r="T90" s="59" t="str">
        <f t="shared" si="9"/>
        <v/>
      </c>
      <c r="U90" s="59"/>
      <c r="V90" t="str">
        <f t="shared" si="8"/>
        <v/>
      </c>
      <c r="W90" t="str">
        <f t="shared" si="8"/>
        <v/>
      </c>
    </row>
    <row r="91" spans="2:23" x14ac:dyDescent="0.2">
      <c r="B91" s="46">
        <v>83</v>
      </c>
      <c r="C91" s="54" t="str">
        <f t="shared" si="6"/>
        <v/>
      </c>
      <c r="D91" s="54"/>
      <c r="E91" s="46"/>
      <c r="F91" s="8"/>
      <c r="G91" s="46"/>
      <c r="H91" s="55"/>
      <c r="I91" s="55"/>
      <c r="J91" s="46"/>
      <c r="K91" s="56" t="str">
        <f t="shared" si="7"/>
        <v/>
      </c>
      <c r="L91" s="57"/>
      <c r="M91" s="6" t="str">
        <f>IF(J91="","",(K91/J91)/LOOKUP(RIGHT($D$2,3),定数!$A$6:$A$13,定数!$B$6:$B$13))</f>
        <v/>
      </c>
      <c r="N91" s="46"/>
      <c r="O91" s="8"/>
      <c r="P91" s="55"/>
      <c r="Q91" s="55"/>
      <c r="R91" s="58" t="str">
        <f>IF(P91="","",T91*M91*LOOKUP(RIGHT($D$2,3),定数!$A$6:$A$13,定数!$B$6:$B$13))</f>
        <v/>
      </c>
      <c r="S91" s="58"/>
      <c r="T91" s="59" t="str">
        <f t="shared" si="9"/>
        <v/>
      </c>
      <c r="U91" s="59"/>
      <c r="V91" t="str">
        <f t="shared" ref="V91:W106" si="10">IF(S91&lt;&gt;"",IF(S91&lt;0,1+V90,0),"")</f>
        <v/>
      </c>
      <c r="W91" t="str">
        <f t="shared" si="10"/>
        <v/>
      </c>
    </row>
    <row r="92" spans="2:23" x14ac:dyDescent="0.2">
      <c r="B92" s="46">
        <v>84</v>
      </c>
      <c r="C92" s="54" t="str">
        <f t="shared" si="6"/>
        <v/>
      </c>
      <c r="D92" s="54"/>
      <c r="E92" s="46"/>
      <c r="F92" s="8"/>
      <c r="G92" s="46"/>
      <c r="H92" s="55"/>
      <c r="I92" s="55"/>
      <c r="J92" s="46"/>
      <c r="K92" s="56" t="str">
        <f t="shared" si="7"/>
        <v/>
      </c>
      <c r="L92" s="57"/>
      <c r="M92" s="6" t="str">
        <f>IF(J92="","",(K92/J92)/LOOKUP(RIGHT($D$2,3),定数!$A$6:$A$13,定数!$B$6:$B$13))</f>
        <v/>
      </c>
      <c r="N92" s="46"/>
      <c r="O92" s="8"/>
      <c r="P92" s="55"/>
      <c r="Q92" s="55"/>
      <c r="R92" s="58" t="str">
        <f>IF(P92="","",T92*M92*LOOKUP(RIGHT($D$2,3),定数!$A$6:$A$13,定数!$B$6:$B$13))</f>
        <v/>
      </c>
      <c r="S92" s="58"/>
      <c r="T92" s="59" t="str">
        <f t="shared" si="9"/>
        <v/>
      </c>
      <c r="U92" s="59"/>
      <c r="V92" t="str">
        <f t="shared" si="10"/>
        <v/>
      </c>
      <c r="W92" t="str">
        <f t="shared" si="10"/>
        <v/>
      </c>
    </row>
    <row r="93" spans="2:23" x14ac:dyDescent="0.2">
      <c r="B93" s="46">
        <v>85</v>
      </c>
      <c r="C93" s="54" t="str">
        <f t="shared" si="6"/>
        <v/>
      </c>
      <c r="D93" s="54"/>
      <c r="E93" s="46"/>
      <c r="F93" s="8"/>
      <c r="G93" s="46"/>
      <c r="H93" s="55"/>
      <c r="I93" s="55"/>
      <c r="J93" s="46"/>
      <c r="K93" s="56" t="str">
        <f t="shared" si="7"/>
        <v/>
      </c>
      <c r="L93" s="57"/>
      <c r="M93" s="6" t="str">
        <f>IF(J93="","",(K93/J93)/LOOKUP(RIGHT($D$2,3),定数!$A$6:$A$13,定数!$B$6:$B$13))</f>
        <v/>
      </c>
      <c r="N93" s="46"/>
      <c r="O93" s="8"/>
      <c r="P93" s="55"/>
      <c r="Q93" s="55"/>
      <c r="R93" s="58" t="str">
        <f>IF(P93="","",T93*M93*LOOKUP(RIGHT($D$2,3),定数!$A$6:$A$13,定数!$B$6:$B$13))</f>
        <v/>
      </c>
      <c r="S93" s="58"/>
      <c r="T93" s="59" t="str">
        <f t="shared" si="9"/>
        <v/>
      </c>
      <c r="U93" s="59"/>
      <c r="V93" t="str">
        <f t="shared" si="10"/>
        <v/>
      </c>
      <c r="W93" t="str">
        <f t="shared" si="10"/>
        <v/>
      </c>
    </row>
    <row r="94" spans="2:23" x14ac:dyDescent="0.2">
      <c r="B94" s="46">
        <v>86</v>
      </c>
      <c r="C94" s="54" t="str">
        <f t="shared" si="6"/>
        <v/>
      </c>
      <c r="D94" s="54"/>
      <c r="E94" s="46"/>
      <c r="F94" s="8"/>
      <c r="G94" s="46"/>
      <c r="H94" s="55"/>
      <c r="I94" s="55"/>
      <c r="J94" s="46"/>
      <c r="K94" s="56" t="str">
        <f t="shared" si="7"/>
        <v/>
      </c>
      <c r="L94" s="57"/>
      <c r="M94" s="6" t="str">
        <f>IF(J94="","",(K94/J94)/LOOKUP(RIGHT($D$2,3),定数!$A$6:$A$13,定数!$B$6:$B$13))</f>
        <v/>
      </c>
      <c r="N94" s="46"/>
      <c r="O94" s="8"/>
      <c r="P94" s="55"/>
      <c r="Q94" s="55"/>
      <c r="R94" s="58" t="str">
        <f>IF(P94="","",T94*M94*LOOKUP(RIGHT($D$2,3),定数!$A$6:$A$13,定数!$B$6:$B$13))</f>
        <v/>
      </c>
      <c r="S94" s="58"/>
      <c r="T94" s="59" t="str">
        <f t="shared" si="9"/>
        <v/>
      </c>
      <c r="U94" s="59"/>
      <c r="V94" t="str">
        <f t="shared" si="10"/>
        <v/>
      </c>
      <c r="W94" t="str">
        <f t="shared" si="10"/>
        <v/>
      </c>
    </row>
    <row r="95" spans="2:23" x14ac:dyDescent="0.2">
      <c r="B95" s="46">
        <v>87</v>
      </c>
      <c r="C95" s="54" t="str">
        <f t="shared" si="6"/>
        <v/>
      </c>
      <c r="D95" s="54"/>
      <c r="E95" s="46"/>
      <c r="F95" s="8"/>
      <c r="G95" s="46"/>
      <c r="H95" s="55"/>
      <c r="I95" s="55"/>
      <c r="J95" s="46"/>
      <c r="K95" s="56" t="str">
        <f t="shared" si="7"/>
        <v/>
      </c>
      <c r="L95" s="57"/>
      <c r="M95" s="6" t="str">
        <f>IF(J95="","",(K95/J95)/LOOKUP(RIGHT($D$2,3),定数!$A$6:$A$13,定数!$B$6:$B$13))</f>
        <v/>
      </c>
      <c r="N95" s="46"/>
      <c r="O95" s="8"/>
      <c r="P95" s="55"/>
      <c r="Q95" s="55"/>
      <c r="R95" s="58" t="str">
        <f>IF(P95="","",T95*M95*LOOKUP(RIGHT($D$2,3),定数!$A$6:$A$13,定数!$B$6:$B$13))</f>
        <v/>
      </c>
      <c r="S95" s="58"/>
      <c r="T95" s="59" t="str">
        <f t="shared" si="9"/>
        <v/>
      </c>
      <c r="U95" s="59"/>
      <c r="V95" t="str">
        <f t="shared" si="10"/>
        <v/>
      </c>
      <c r="W95" t="str">
        <f t="shared" si="10"/>
        <v/>
      </c>
    </row>
    <row r="96" spans="2:23" x14ac:dyDescent="0.2">
      <c r="B96" s="46">
        <v>88</v>
      </c>
      <c r="C96" s="54" t="str">
        <f t="shared" si="6"/>
        <v/>
      </c>
      <c r="D96" s="54"/>
      <c r="E96" s="46"/>
      <c r="F96" s="8"/>
      <c r="G96" s="46"/>
      <c r="H96" s="55"/>
      <c r="I96" s="55"/>
      <c r="J96" s="46"/>
      <c r="K96" s="56" t="str">
        <f t="shared" si="7"/>
        <v/>
      </c>
      <c r="L96" s="57"/>
      <c r="M96" s="6" t="str">
        <f>IF(J96="","",(K96/J96)/LOOKUP(RIGHT($D$2,3),定数!$A$6:$A$13,定数!$B$6:$B$13))</f>
        <v/>
      </c>
      <c r="N96" s="46"/>
      <c r="O96" s="8"/>
      <c r="P96" s="55"/>
      <c r="Q96" s="55"/>
      <c r="R96" s="58" t="str">
        <f>IF(P96="","",T96*M96*LOOKUP(RIGHT($D$2,3),定数!$A$6:$A$13,定数!$B$6:$B$13))</f>
        <v/>
      </c>
      <c r="S96" s="58"/>
      <c r="T96" s="59" t="str">
        <f t="shared" si="9"/>
        <v/>
      </c>
      <c r="U96" s="59"/>
      <c r="V96" t="str">
        <f t="shared" si="10"/>
        <v/>
      </c>
      <c r="W96" t="str">
        <f t="shared" si="10"/>
        <v/>
      </c>
    </row>
    <row r="97" spans="2:23" x14ac:dyDescent="0.2">
      <c r="B97" s="46">
        <v>89</v>
      </c>
      <c r="C97" s="54" t="str">
        <f t="shared" si="6"/>
        <v/>
      </c>
      <c r="D97" s="54"/>
      <c r="E97" s="46"/>
      <c r="F97" s="8"/>
      <c r="G97" s="46"/>
      <c r="H97" s="55"/>
      <c r="I97" s="55"/>
      <c r="J97" s="46"/>
      <c r="K97" s="56" t="str">
        <f t="shared" si="7"/>
        <v/>
      </c>
      <c r="L97" s="57"/>
      <c r="M97" s="6" t="str">
        <f>IF(J97="","",(K97/J97)/LOOKUP(RIGHT($D$2,3),定数!$A$6:$A$13,定数!$B$6:$B$13))</f>
        <v/>
      </c>
      <c r="N97" s="46"/>
      <c r="O97" s="8"/>
      <c r="P97" s="55"/>
      <c r="Q97" s="55"/>
      <c r="R97" s="58" t="str">
        <f>IF(P97="","",T97*M97*LOOKUP(RIGHT($D$2,3),定数!$A$6:$A$13,定数!$B$6:$B$13))</f>
        <v/>
      </c>
      <c r="S97" s="58"/>
      <c r="T97" s="59" t="str">
        <f t="shared" si="9"/>
        <v/>
      </c>
      <c r="U97" s="59"/>
      <c r="V97" t="str">
        <f t="shared" si="10"/>
        <v/>
      </c>
      <c r="W97" t="str">
        <f t="shared" si="10"/>
        <v/>
      </c>
    </row>
    <row r="98" spans="2:23" x14ac:dyDescent="0.2">
      <c r="B98" s="46">
        <v>90</v>
      </c>
      <c r="C98" s="54" t="str">
        <f t="shared" si="6"/>
        <v/>
      </c>
      <c r="D98" s="54"/>
      <c r="E98" s="46"/>
      <c r="F98" s="8"/>
      <c r="G98" s="46"/>
      <c r="H98" s="55"/>
      <c r="I98" s="55"/>
      <c r="J98" s="46"/>
      <c r="K98" s="56" t="str">
        <f t="shared" si="7"/>
        <v/>
      </c>
      <c r="L98" s="57"/>
      <c r="M98" s="6" t="str">
        <f>IF(J98="","",(K98/J98)/LOOKUP(RIGHT($D$2,3),定数!$A$6:$A$13,定数!$B$6:$B$13))</f>
        <v/>
      </c>
      <c r="N98" s="46"/>
      <c r="O98" s="8"/>
      <c r="P98" s="55"/>
      <c r="Q98" s="55"/>
      <c r="R98" s="58" t="str">
        <f>IF(P98="","",T98*M98*LOOKUP(RIGHT($D$2,3),定数!$A$6:$A$13,定数!$B$6:$B$13))</f>
        <v/>
      </c>
      <c r="S98" s="58"/>
      <c r="T98" s="59" t="str">
        <f t="shared" si="9"/>
        <v/>
      </c>
      <c r="U98" s="59"/>
      <c r="V98" t="str">
        <f t="shared" si="10"/>
        <v/>
      </c>
      <c r="W98" t="str">
        <f t="shared" si="10"/>
        <v/>
      </c>
    </row>
    <row r="99" spans="2:23" x14ac:dyDescent="0.2">
      <c r="B99" s="46">
        <v>91</v>
      </c>
      <c r="C99" s="54" t="str">
        <f t="shared" si="6"/>
        <v/>
      </c>
      <c r="D99" s="54"/>
      <c r="E99" s="46"/>
      <c r="F99" s="8"/>
      <c r="G99" s="46"/>
      <c r="H99" s="55"/>
      <c r="I99" s="55"/>
      <c r="J99" s="46"/>
      <c r="K99" s="56" t="str">
        <f t="shared" si="7"/>
        <v/>
      </c>
      <c r="L99" s="57"/>
      <c r="M99" s="6" t="str">
        <f>IF(J99="","",(K99/J99)/LOOKUP(RIGHT($D$2,3),定数!$A$6:$A$13,定数!$B$6:$B$13))</f>
        <v/>
      </c>
      <c r="N99" s="46"/>
      <c r="O99" s="8"/>
      <c r="P99" s="55"/>
      <c r="Q99" s="55"/>
      <c r="R99" s="58" t="str">
        <f>IF(P99="","",T99*M99*LOOKUP(RIGHT($D$2,3),定数!$A$6:$A$13,定数!$B$6:$B$13))</f>
        <v/>
      </c>
      <c r="S99" s="58"/>
      <c r="T99" s="59" t="str">
        <f t="shared" si="9"/>
        <v/>
      </c>
      <c r="U99" s="59"/>
      <c r="V99" t="str">
        <f t="shared" si="10"/>
        <v/>
      </c>
      <c r="W99" t="str">
        <f t="shared" si="10"/>
        <v/>
      </c>
    </row>
    <row r="100" spans="2:23" x14ac:dyDescent="0.2">
      <c r="B100" s="46">
        <v>92</v>
      </c>
      <c r="C100" s="54" t="str">
        <f t="shared" si="6"/>
        <v/>
      </c>
      <c r="D100" s="54"/>
      <c r="E100" s="46"/>
      <c r="F100" s="8"/>
      <c r="G100" s="46"/>
      <c r="H100" s="55"/>
      <c r="I100" s="55"/>
      <c r="J100" s="46"/>
      <c r="K100" s="56" t="str">
        <f t="shared" si="7"/>
        <v/>
      </c>
      <c r="L100" s="57"/>
      <c r="M100" s="6" t="str">
        <f>IF(J100="","",(K100/J100)/LOOKUP(RIGHT($D$2,3),定数!$A$6:$A$13,定数!$B$6:$B$13))</f>
        <v/>
      </c>
      <c r="N100" s="46"/>
      <c r="O100" s="8"/>
      <c r="P100" s="55"/>
      <c r="Q100" s="55"/>
      <c r="R100" s="58" t="str">
        <f>IF(P100="","",T100*M100*LOOKUP(RIGHT($D$2,3),定数!$A$6:$A$13,定数!$B$6:$B$13))</f>
        <v/>
      </c>
      <c r="S100" s="58"/>
      <c r="T100" s="59" t="str">
        <f t="shared" si="9"/>
        <v/>
      </c>
      <c r="U100" s="59"/>
      <c r="V100" t="str">
        <f t="shared" si="10"/>
        <v/>
      </c>
      <c r="W100" t="str">
        <f t="shared" si="10"/>
        <v/>
      </c>
    </row>
    <row r="101" spans="2:23" x14ac:dyDescent="0.2">
      <c r="B101" s="46">
        <v>93</v>
      </c>
      <c r="C101" s="54" t="str">
        <f t="shared" si="6"/>
        <v/>
      </c>
      <c r="D101" s="54"/>
      <c r="E101" s="46"/>
      <c r="F101" s="8"/>
      <c r="G101" s="46"/>
      <c r="H101" s="55"/>
      <c r="I101" s="55"/>
      <c r="J101" s="46"/>
      <c r="K101" s="56" t="str">
        <f t="shared" si="7"/>
        <v/>
      </c>
      <c r="L101" s="57"/>
      <c r="M101" s="6" t="str">
        <f>IF(J101="","",(K101/J101)/LOOKUP(RIGHT($D$2,3),定数!$A$6:$A$13,定数!$B$6:$B$13))</f>
        <v/>
      </c>
      <c r="N101" s="46"/>
      <c r="O101" s="8"/>
      <c r="P101" s="55"/>
      <c r="Q101" s="55"/>
      <c r="R101" s="58" t="str">
        <f>IF(P101="","",T101*M101*LOOKUP(RIGHT($D$2,3),定数!$A$6:$A$13,定数!$B$6:$B$13))</f>
        <v/>
      </c>
      <c r="S101" s="58"/>
      <c r="T101" s="59" t="str">
        <f t="shared" si="9"/>
        <v/>
      </c>
      <c r="U101" s="59"/>
      <c r="V101" t="str">
        <f t="shared" si="10"/>
        <v/>
      </c>
      <c r="W101" t="str">
        <f t="shared" si="10"/>
        <v/>
      </c>
    </row>
    <row r="102" spans="2:23" x14ac:dyDescent="0.2">
      <c r="B102" s="46">
        <v>94</v>
      </c>
      <c r="C102" s="54" t="str">
        <f t="shared" si="6"/>
        <v/>
      </c>
      <c r="D102" s="54"/>
      <c r="E102" s="46"/>
      <c r="F102" s="8"/>
      <c r="G102" s="46"/>
      <c r="H102" s="55"/>
      <c r="I102" s="55"/>
      <c r="J102" s="46"/>
      <c r="K102" s="56" t="str">
        <f t="shared" si="7"/>
        <v/>
      </c>
      <c r="L102" s="57"/>
      <c r="M102" s="6" t="str">
        <f>IF(J102="","",(K102/J102)/LOOKUP(RIGHT($D$2,3),定数!$A$6:$A$13,定数!$B$6:$B$13))</f>
        <v/>
      </c>
      <c r="N102" s="46"/>
      <c r="O102" s="8"/>
      <c r="P102" s="55"/>
      <c r="Q102" s="55"/>
      <c r="R102" s="58" t="str">
        <f>IF(P102="","",T102*M102*LOOKUP(RIGHT($D$2,3),定数!$A$6:$A$13,定数!$B$6:$B$13))</f>
        <v/>
      </c>
      <c r="S102" s="58"/>
      <c r="T102" s="59" t="str">
        <f t="shared" si="9"/>
        <v/>
      </c>
      <c r="U102" s="59"/>
      <c r="V102" t="str">
        <f t="shared" si="10"/>
        <v/>
      </c>
      <c r="W102" t="str">
        <f t="shared" si="10"/>
        <v/>
      </c>
    </row>
    <row r="103" spans="2:23" x14ac:dyDescent="0.2">
      <c r="B103" s="46">
        <v>95</v>
      </c>
      <c r="C103" s="54" t="str">
        <f t="shared" si="6"/>
        <v/>
      </c>
      <c r="D103" s="54"/>
      <c r="E103" s="46"/>
      <c r="F103" s="8"/>
      <c r="G103" s="46"/>
      <c r="H103" s="55"/>
      <c r="I103" s="55"/>
      <c r="J103" s="46"/>
      <c r="K103" s="56" t="str">
        <f t="shared" si="7"/>
        <v/>
      </c>
      <c r="L103" s="57"/>
      <c r="M103" s="6" t="str">
        <f>IF(J103="","",(K103/J103)/LOOKUP(RIGHT($D$2,3),定数!$A$6:$A$13,定数!$B$6:$B$13))</f>
        <v/>
      </c>
      <c r="N103" s="46"/>
      <c r="O103" s="8"/>
      <c r="P103" s="55"/>
      <c r="Q103" s="55"/>
      <c r="R103" s="58" t="str">
        <f>IF(P103="","",T103*M103*LOOKUP(RIGHT($D$2,3),定数!$A$6:$A$13,定数!$B$6:$B$13))</f>
        <v/>
      </c>
      <c r="S103" s="58"/>
      <c r="T103" s="59" t="str">
        <f t="shared" si="9"/>
        <v/>
      </c>
      <c r="U103" s="59"/>
      <c r="V103" t="str">
        <f t="shared" si="10"/>
        <v/>
      </c>
      <c r="W103" t="str">
        <f t="shared" si="10"/>
        <v/>
      </c>
    </row>
    <row r="104" spans="2:23" x14ac:dyDescent="0.2">
      <c r="B104" s="46">
        <v>96</v>
      </c>
      <c r="C104" s="54" t="str">
        <f t="shared" si="6"/>
        <v/>
      </c>
      <c r="D104" s="54"/>
      <c r="E104" s="46"/>
      <c r="F104" s="8"/>
      <c r="G104" s="46"/>
      <c r="H104" s="55"/>
      <c r="I104" s="55"/>
      <c r="J104" s="46"/>
      <c r="K104" s="56" t="str">
        <f t="shared" si="7"/>
        <v/>
      </c>
      <c r="L104" s="57"/>
      <c r="M104" s="6" t="str">
        <f>IF(J104="","",(K104/J104)/LOOKUP(RIGHT($D$2,3),定数!$A$6:$A$13,定数!$B$6:$B$13))</f>
        <v/>
      </c>
      <c r="N104" s="46"/>
      <c r="O104" s="8"/>
      <c r="P104" s="55"/>
      <c r="Q104" s="55"/>
      <c r="R104" s="58" t="str">
        <f>IF(P104="","",T104*M104*LOOKUP(RIGHT($D$2,3),定数!$A$6:$A$13,定数!$B$6:$B$13))</f>
        <v/>
      </c>
      <c r="S104" s="58"/>
      <c r="T104" s="59" t="str">
        <f t="shared" si="9"/>
        <v/>
      </c>
      <c r="U104" s="59"/>
      <c r="V104" t="str">
        <f t="shared" si="10"/>
        <v/>
      </c>
      <c r="W104" t="str">
        <f t="shared" si="10"/>
        <v/>
      </c>
    </row>
    <row r="105" spans="2:23" x14ac:dyDescent="0.2">
      <c r="B105" s="46">
        <v>97</v>
      </c>
      <c r="C105" s="54" t="str">
        <f t="shared" si="6"/>
        <v/>
      </c>
      <c r="D105" s="54"/>
      <c r="E105" s="46"/>
      <c r="F105" s="8"/>
      <c r="G105" s="46"/>
      <c r="H105" s="55"/>
      <c r="I105" s="55"/>
      <c r="J105" s="46"/>
      <c r="K105" s="56" t="str">
        <f t="shared" si="7"/>
        <v/>
      </c>
      <c r="L105" s="57"/>
      <c r="M105" s="6" t="str">
        <f>IF(J105="","",(K105/J105)/LOOKUP(RIGHT($D$2,3),定数!$A$6:$A$13,定数!$B$6:$B$13))</f>
        <v/>
      </c>
      <c r="N105" s="46"/>
      <c r="O105" s="8"/>
      <c r="P105" s="55"/>
      <c r="Q105" s="55"/>
      <c r="R105" s="58" t="str">
        <f>IF(P105="","",T105*M105*LOOKUP(RIGHT($D$2,3),定数!$A$6:$A$13,定数!$B$6:$B$13))</f>
        <v/>
      </c>
      <c r="S105" s="58"/>
      <c r="T105" s="59" t="str">
        <f t="shared" si="9"/>
        <v/>
      </c>
      <c r="U105" s="59"/>
      <c r="V105" t="str">
        <f t="shared" si="10"/>
        <v/>
      </c>
      <c r="W105" t="str">
        <f t="shared" si="10"/>
        <v/>
      </c>
    </row>
    <row r="106" spans="2:23" x14ac:dyDescent="0.2">
      <c r="B106" s="46">
        <v>98</v>
      </c>
      <c r="C106" s="54" t="str">
        <f t="shared" si="6"/>
        <v/>
      </c>
      <c r="D106" s="54"/>
      <c r="E106" s="46"/>
      <c r="F106" s="8"/>
      <c r="G106" s="46"/>
      <c r="H106" s="55"/>
      <c r="I106" s="55"/>
      <c r="J106" s="46"/>
      <c r="K106" s="56" t="str">
        <f t="shared" si="7"/>
        <v/>
      </c>
      <c r="L106" s="57"/>
      <c r="M106" s="6" t="str">
        <f>IF(J106="","",(K106/J106)/LOOKUP(RIGHT($D$2,3),定数!$A$6:$A$13,定数!$B$6:$B$13))</f>
        <v/>
      </c>
      <c r="N106" s="46"/>
      <c r="O106" s="8"/>
      <c r="P106" s="55"/>
      <c r="Q106" s="55"/>
      <c r="R106" s="58" t="str">
        <f>IF(P106="","",T106*M106*LOOKUP(RIGHT($D$2,3),定数!$A$6:$A$13,定数!$B$6:$B$13))</f>
        <v/>
      </c>
      <c r="S106" s="58"/>
      <c r="T106" s="59" t="str">
        <f t="shared" si="9"/>
        <v/>
      </c>
      <c r="U106" s="59"/>
      <c r="V106" t="str">
        <f t="shared" si="10"/>
        <v/>
      </c>
      <c r="W106" t="str">
        <f t="shared" si="10"/>
        <v/>
      </c>
    </row>
    <row r="107" spans="2:23" x14ac:dyDescent="0.2">
      <c r="B107" s="46">
        <v>99</v>
      </c>
      <c r="C107" s="54" t="str">
        <f t="shared" si="6"/>
        <v/>
      </c>
      <c r="D107" s="54"/>
      <c r="E107" s="46"/>
      <c r="F107" s="8"/>
      <c r="G107" s="46"/>
      <c r="H107" s="55"/>
      <c r="I107" s="55"/>
      <c r="J107" s="46"/>
      <c r="K107" s="56" t="str">
        <f t="shared" si="7"/>
        <v/>
      </c>
      <c r="L107" s="57"/>
      <c r="M107" s="6" t="str">
        <f>IF(J107="","",(K107/J107)/LOOKUP(RIGHT($D$2,3),定数!$A$6:$A$13,定数!$B$6:$B$13))</f>
        <v/>
      </c>
      <c r="N107" s="46"/>
      <c r="O107" s="8"/>
      <c r="P107" s="55"/>
      <c r="Q107" s="55"/>
      <c r="R107" s="58" t="str">
        <f>IF(P107="","",T107*M107*LOOKUP(RIGHT($D$2,3),定数!$A$6:$A$13,定数!$B$6:$B$13))</f>
        <v/>
      </c>
      <c r="S107" s="58"/>
      <c r="T107" s="59" t="str">
        <f t="shared" si="9"/>
        <v/>
      </c>
      <c r="U107" s="59"/>
      <c r="V107" t="str">
        <f t="shared" ref="V107:W108" si="11">IF(S107&lt;&gt;"",IF(S107&lt;0,1+V106,0),"")</f>
        <v/>
      </c>
      <c r="W107" t="str">
        <f t="shared" si="11"/>
        <v/>
      </c>
    </row>
    <row r="108" spans="2:23" x14ac:dyDescent="0.2">
      <c r="B108" s="46">
        <v>100</v>
      </c>
      <c r="C108" s="54" t="str">
        <f t="shared" si="6"/>
        <v/>
      </c>
      <c r="D108" s="54"/>
      <c r="E108" s="46"/>
      <c r="F108" s="8"/>
      <c r="G108" s="46"/>
      <c r="H108" s="55"/>
      <c r="I108" s="55"/>
      <c r="J108" s="46"/>
      <c r="K108" s="56" t="str">
        <f t="shared" si="7"/>
        <v/>
      </c>
      <c r="L108" s="57"/>
      <c r="M108" s="6" t="str">
        <f>IF(J108="","",(K108/J108)/LOOKUP(RIGHT($D$2,3),定数!$A$6:$A$13,定数!$B$6:$B$13))</f>
        <v/>
      </c>
      <c r="N108" s="46"/>
      <c r="O108" s="8"/>
      <c r="P108" s="55"/>
      <c r="Q108" s="55"/>
      <c r="R108" s="58" t="str">
        <f>IF(P108="","",T108*M108*LOOKUP(RIGHT($D$2,3),定数!$A$6:$A$13,定数!$B$6:$B$13))</f>
        <v/>
      </c>
      <c r="S108" s="58"/>
      <c r="T108" s="59" t="str">
        <f t="shared" si="9"/>
        <v/>
      </c>
      <c r="U108" s="59"/>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63" priority="5" stopIfTrue="1" operator="equal">
      <formula>"買"</formula>
    </cfRule>
    <cfRule type="cellIs" dxfId="62" priority="6" stopIfTrue="1" operator="equal">
      <formula>"売"</formula>
    </cfRule>
  </conditionalFormatting>
  <conditionalFormatting sqref="G9:G11 G14:G45 G47:G108">
    <cfRule type="cellIs" dxfId="61" priority="7" stopIfTrue="1" operator="equal">
      <formula>"買"</formula>
    </cfRule>
    <cfRule type="cellIs" dxfId="60" priority="8" stopIfTrue="1" operator="equal">
      <formula>"売"</formula>
    </cfRule>
  </conditionalFormatting>
  <conditionalFormatting sqref="G12">
    <cfRule type="cellIs" dxfId="59" priority="3" stopIfTrue="1" operator="equal">
      <formula>"買"</formula>
    </cfRule>
    <cfRule type="cellIs" dxfId="58" priority="4" stopIfTrue="1" operator="equal">
      <formula>"売"</formula>
    </cfRule>
  </conditionalFormatting>
  <conditionalFormatting sqref="G13">
    <cfRule type="cellIs" dxfId="57" priority="1" stopIfTrue="1" operator="equal">
      <formula>"買"</formula>
    </cfRule>
    <cfRule type="cellIs" dxfId="56" priority="2" stopIfTrue="1" operator="equal">
      <formula>"売"</formula>
    </cfRule>
  </conditionalFormatting>
  <dataValidations count="1">
    <dataValidation type="list" allowBlank="1" showInputMessage="1" showErrorMessage="1" sqref="G9:G108" xr:uid="{2F8403EE-5371-4695-BE2D-860C893DA7F9}">
      <formula1>"買,売"</formula1>
    </dataValidation>
  </dataValidations>
  <pageMargins left="0.25" right="0.25"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AD2EA-80E4-476D-8D32-BA5D6D09B5F4}">
  <dimension ref="B2:W109"/>
  <sheetViews>
    <sheetView zoomScale="115" zoomScaleNormal="115" workbookViewId="0">
      <pane ySplit="8" topLeftCell="A56" activePane="bottomLeft" state="frozen"/>
      <selection pane="bottomLeft" activeCell="K65" sqref="K65:L65"/>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72" t="s">
        <v>5</v>
      </c>
      <c r="C2" s="72"/>
      <c r="D2" s="91" t="s">
        <v>48</v>
      </c>
      <c r="E2" s="91"/>
      <c r="F2" s="72" t="s">
        <v>6</v>
      </c>
      <c r="G2" s="72"/>
      <c r="H2" s="87" t="s">
        <v>64</v>
      </c>
      <c r="I2" s="87"/>
      <c r="J2" s="72" t="s">
        <v>7</v>
      </c>
      <c r="K2" s="72"/>
      <c r="L2" s="92">
        <v>300000</v>
      </c>
      <c r="M2" s="91"/>
      <c r="N2" s="72" t="s">
        <v>8</v>
      </c>
      <c r="O2" s="72"/>
      <c r="P2" s="88">
        <f>SUM(L2,D4)</f>
        <v>341905.51360172161</v>
      </c>
      <c r="Q2" s="87"/>
      <c r="R2" s="1"/>
      <c r="S2" s="1"/>
      <c r="T2" s="1"/>
    </row>
    <row r="3" spans="2:23" ht="57" customHeight="1" x14ac:dyDescent="0.2">
      <c r="B3" s="72" t="s">
        <v>9</v>
      </c>
      <c r="C3" s="72"/>
      <c r="D3" s="89" t="s">
        <v>38</v>
      </c>
      <c r="E3" s="89"/>
      <c r="F3" s="89"/>
      <c r="G3" s="89"/>
      <c r="H3" s="89"/>
      <c r="I3" s="89"/>
      <c r="J3" s="72" t="s">
        <v>10</v>
      </c>
      <c r="K3" s="72"/>
      <c r="L3" s="89" t="s">
        <v>61</v>
      </c>
      <c r="M3" s="90"/>
      <c r="N3" s="90"/>
      <c r="O3" s="90"/>
      <c r="P3" s="90"/>
      <c r="Q3" s="90"/>
      <c r="R3" s="1"/>
      <c r="S3" s="1"/>
    </row>
    <row r="4" spans="2:23" x14ac:dyDescent="0.2">
      <c r="B4" s="72" t="s">
        <v>11</v>
      </c>
      <c r="C4" s="72"/>
      <c r="D4" s="70">
        <f>SUM($R$9:$S$993)</f>
        <v>41905.513601721599</v>
      </c>
      <c r="E4" s="70"/>
      <c r="F4" s="72" t="s">
        <v>12</v>
      </c>
      <c r="G4" s="72"/>
      <c r="H4" s="86">
        <f>SUM($T$9:$U$108)</f>
        <v>230.34000000000236</v>
      </c>
      <c r="I4" s="87"/>
      <c r="J4" s="69" t="s">
        <v>13</v>
      </c>
      <c r="K4" s="69"/>
      <c r="L4" s="88">
        <f>MAX($C$9:$D$990)-C9</f>
        <v>96181.551195486274</v>
      </c>
      <c r="M4" s="88"/>
      <c r="N4" s="69" t="s">
        <v>14</v>
      </c>
      <c r="O4" s="69"/>
      <c r="P4" s="70">
        <f>SUMIF(R9:S990,"&lt;0",R9:S990)</f>
        <v>-284753.82465336821</v>
      </c>
      <c r="Q4" s="70"/>
      <c r="R4" s="1"/>
      <c r="S4" s="1"/>
      <c r="T4" s="1"/>
    </row>
    <row r="5" spans="2:23" x14ac:dyDescent="0.2">
      <c r="B5" s="38" t="s">
        <v>15</v>
      </c>
      <c r="C5" s="41">
        <f>COUNTIF($R$9:$R$990,"&gt;0")</f>
        <v>28</v>
      </c>
      <c r="D5" s="39" t="s">
        <v>16</v>
      </c>
      <c r="E5" s="16">
        <f>COUNTIF($R$9:$R$990,"&lt;0")</f>
        <v>29</v>
      </c>
      <c r="F5" s="39" t="s">
        <v>17</v>
      </c>
      <c r="G5" s="41">
        <f>COUNTIF($R$9:$R$990,"=0")</f>
        <v>0</v>
      </c>
      <c r="H5" s="39" t="s">
        <v>18</v>
      </c>
      <c r="I5" s="3">
        <f>C5/SUM(C5,E5,G5)</f>
        <v>0.49122807017543857</v>
      </c>
      <c r="J5" s="71" t="s">
        <v>19</v>
      </c>
      <c r="K5" s="72"/>
      <c r="L5" s="73">
        <f>MAX(V9:V993)</f>
        <v>3</v>
      </c>
      <c r="M5" s="74"/>
      <c r="N5" s="18" t="s">
        <v>20</v>
      </c>
      <c r="O5" s="9"/>
      <c r="P5" s="73">
        <f>MAX(W9:W993)</f>
        <v>7</v>
      </c>
      <c r="Q5" s="74"/>
      <c r="R5" s="1"/>
      <c r="S5" s="1"/>
      <c r="T5" s="1"/>
    </row>
    <row r="6" spans="2:23" x14ac:dyDescent="0.2">
      <c r="B6" s="11"/>
      <c r="C6" s="14"/>
      <c r="D6" s="15"/>
      <c r="E6" s="12"/>
      <c r="F6" s="11"/>
      <c r="G6" s="12"/>
      <c r="H6" s="11"/>
      <c r="I6" s="17"/>
      <c r="J6" s="11"/>
      <c r="K6" s="11"/>
      <c r="L6" s="12"/>
      <c r="M6" s="12"/>
      <c r="N6" s="13"/>
      <c r="O6" s="13"/>
      <c r="P6" s="10"/>
      <c r="Q6" s="40"/>
      <c r="R6" s="1"/>
      <c r="S6" s="1"/>
      <c r="T6" s="1"/>
    </row>
    <row r="7" spans="2:23" x14ac:dyDescent="0.2">
      <c r="B7" s="75" t="s">
        <v>21</v>
      </c>
      <c r="C7" s="77" t="s">
        <v>22</v>
      </c>
      <c r="D7" s="78"/>
      <c r="E7" s="81" t="s">
        <v>23</v>
      </c>
      <c r="F7" s="82"/>
      <c r="G7" s="82"/>
      <c r="H7" s="82"/>
      <c r="I7" s="65"/>
      <c r="J7" s="83" t="s">
        <v>24</v>
      </c>
      <c r="K7" s="84"/>
      <c r="L7" s="67"/>
      <c r="M7" s="85" t="s">
        <v>25</v>
      </c>
      <c r="N7" s="60" t="s">
        <v>26</v>
      </c>
      <c r="O7" s="61"/>
      <c r="P7" s="61"/>
      <c r="Q7" s="62"/>
      <c r="R7" s="63" t="s">
        <v>27</v>
      </c>
      <c r="S7" s="63"/>
      <c r="T7" s="63"/>
      <c r="U7" s="63"/>
    </row>
    <row r="8" spans="2:23" x14ac:dyDescent="0.2">
      <c r="B8" s="76"/>
      <c r="C8" s="79"/>
      <c r="D8" s="80"/>
      <c r="E8" s="19" t="s">
        <v>28</v>
      </c>
      <c r="F8" s="19" t="s">
        <v>29</v>
      </c>
      <c r="G8" s="19" t="s">
        <v>30</v>
      </c>
      <c r="H8" s="64" t="s">
        <v>31</v>
      </c>
      <c r="I8" s="65"/>
      <c r="J8" s="4" t="s">
        <v>32</v>
      </c>
      <c r="K8" s="66" t="s">
        <v>33</v>
      </c>
      <c r="L8" s="67"/>
      <c r="M8" s="85"/>
      <c r="N8" s="5" t="s">
        <v>28</v>
      </c>
      <c r="O8" s="5" t="s">
        <v>29</v>
      </c>
      <c r="P8" s="68" t="s">
        <v>31</v>
      </c>
      <c r="Q8" s="62"/>
      <c r="R8" s="63" t="s">
        <v>34</v>
      </c>
      <c r="S8" s="63"/>
      <c r="T8" s="63" t="s">
        <v>32</v>
      </c>
      <c r="U8" s="63"/>
    </row>
    <row r="9" spans="2:23" x14ac:dyDescent="0.2">
      <c r="B9" s="37">
        <v>1</v>
      </c>
      <c r="C9" s="54">
        <f>L2</f>
        <v>300000</v>
      </c>
      <c r="D9" s="54"/>
      <c r="E9" s="37">
        <v>2016</v>
      </c>
      <c r="F9" s="8">
        <v>43474</v>
      </c>
      <c r="G9" s="37" t="s">
        <v>4</v>
      </c>
      <c r="H9" s="55">
        <v>1.0916999999999999</v>
      </c>
      <c r="I9" s="55"/>
      <c r="J9" s="37">
        <v>47.7</v>
      </c>
      <c r="K9" s="54">
        <f>IF(J9="","",C9*0.03)</f>
        <v>9000</v>
      </c>
      <c r="L9" s="54"/>
      <c r="M9" s="6">
        <f>IF(J9="","",(K9/J9)/LOOKUP(RIGHT($D$2,3),定数!$A$6:$A$13,定数!$B$6:$B$13))</f>
        <v>1.5723270440251571</v>
      </c>
      <c r="N9" s="37">
        <v>2016</v>
      </c>
      <c r="O9" s="8">
        <v>43476</v>
      </c>
      <c r="P9" s="55">
        <v>1.08693</v>
      </c>
      <c r="Q9" s="55"/>
      <c r="R9" s="58">
        <f>IF(P9="","",T9*M9*LOOKUP(RIGHT($D$2,3),定数!$A$6:$A$13,定数!$B$6:$B$13))</f>
        <v>-8999.9999999998872</v>
      </c>
      <c r="S9" s="58"/>
      <c r="T9" s="59">
        <f>IF(P9="","",IF(G9="買",(P9-H9),(H9-P9))*IF(RIGHT($D$2,3)="JPY",100,10000))</f>
        <v>-47.699999999999406</v>
      </c>
      <c r="U9" s="59"/>
      <c r="V9" s="36">
        <f>IF(T9&lt;&gt;"",IF(T9&gt;0,1+V8,0),"")</f>
        <v>0</v>
      </c>
      <c r="W9">
        <f>IF(T9&lt;&gt;"",IF(T9&lt;0,1+W8,0),"")</f>
        <v>1</v>
      </c>
    </row>
    <row r="10" spans="2:23" x14ac:dyDescent="0.2">
      <c r="B10" s="37">
        <v>2</v>
      </c>
      <c r="C10" s="54">
        <f t="shared" ref="C10:C73" si="0">IF(R9="","",C9+R9)</f>
        <v>291000.00000000012</v>
      </c>
      <c r="D10" s="54"/>
      <c r="E10" s="37">
        <v>2016</v>
      </c>
      <c r="F10" s="8">
        <v>43487</v>
      </c>
      <c r="G10" s="37" t="s">
        <v>3</v>
      </c>
      <c r="H10" s="55">
        <v>1.0811200000000001</v>
      </c>
      <c r="I10" s="55"/>
      <c r="J10" s="37">
        <v>30.8</v>
      </c>
      <c r="K10" s="56">
        <f>IF(J10="","",C10*0.03)</f>
        <v>8730.0000000000036</v>
      </c>
      <c r="L10" s="57"/>
      <c r="M10" s="6">
        <f>IF(J10="","",(K10/J10)/LOOKUP(RIGHT($D$2,3),定数!$A$6:$A$13,定数!$B$6:$B$13))</f>
        <v>2.3620129870129878</v>
      </c>
      <c r="N10" s="37">
        <v>2016</v>
      </c>
      <c r="O10" s="8">
        <v>43491</v>
      </c>
      <c r="P10" s="55">
        <v>1.0842000000000001</v>
      </c>
      <c r="Q10" s="55"/>
      <c r="R10" s="58">
        <f>IF(P10="","",T10*M10*LOOKUP(RIGHT($D$2,3),定数!$A$6:$A$13,定数!$B$6:$B$13))</f>
        <v>-8729.9999999999236</v>
      </c>
      <c r="S10" s="58"/>
      <c r="T10" s="59">
        <f>IF(P10="","",IF(G10="買",(P10-H10),(H10-P10))*IF(RIGHT($D$2,3)="JPY",100,10000))</f>
        <v>-30.799999999999716</v>
      </c>
      <c r="U10" s="59"/>
      <c r="V10" s="23">
        <f t="shared" ref="V10:V22" si="1">IF(T10&lt;&gt;"",IF(T10&gt;0,1+V9,0),"")</f>
        <v>0</v>
      </c>
      <c r="W10">
        <f t="shared" ref="W10:W73" si="2">IF(T10&lt;&gt;"",IF(T10&lt;0,1+W9,0),"")</f>
        <v>2</v>
      </c>
    </row>
    <row r="11" spans="2:23" x14ac:dyDescent="0.2">
      <c r="B11" s="37">
        <v>3</v>
      </c>
      <c r="C11" s="54">
        <f t="shared" si="0"/>
        <v>282270.00000000017</v>
      </c>
      <c r="D11" s="54"/>
      <c r="E11" s="37">
        <v>2016</v>
      </c>
      <c r="F11" s="8">
        <v>43492</v>
      </c>
      <c r="G11" s="37" t="s">
        <v>4</v>
      </c>
      <c r="H11" s="55">
        <v>1.08568</v>
      </c>
      <c r="I11" s="55"/>
      <c r="J11" s="37">
        <v>21.1</v>
      </c>
      <c r="K11" s="56">
        <f t="shared" ref="K11:K74" si="3">IF(J11="","",C11*0.03)</f>
        <v>8468.1000000000058</v>
      </c>
      <c r="L11" s="57"/>
      <c r="M11" s="6">
        <f>IF(J11="","",(K11/J11)/LOOKUP(RIGHT($D$2,3),定数!$A$6:$A$13,定数!$B$6:$B$13))</f>
        <v>3.3444312796208551</v>
      </c>
      <c r="N11" s="37">
        <v>2016</v>
      </c>
      <c r="O11" s="8">
        <v>43492</v>
      </c>
      <c r="P11" s="55">
        <v>1.08826</v>
      </c>
      <c r="Q11" s="55"/>
      <c r="R11" s="58">
        <f>IF(P11="","",T11*M11*LOOKUP(RIGHT($D$2,3),定数!$A$6:$A$13,定数!$B$6:$B$13))</f>
        <v>10354.359241706275</v>
      </c>
      <c r="S11" s="58"/>
      <c r="T11" s="59">
        <f>IF(P11="","",IF(G11="買",(P11-H11),(H11-P11))*IF(RIGHT($D$2,3)="JPY",100,10000))</f>
        <v>25.800000000000267</v>
      </c>
      <c r="U11" s="59"/>
      <c r="V11" s="23">
        <f t="shared" si="1"/>
        <v>1</v>
      </c>
      <c r="W11">
        <f t="shared" si="2"/>
        <v>0</v>
      </c>
    </row>
    <row r="12" spans="2:23" x14ac:dyDescent="0.2">
      <c r="B12" s="37">
        <v>4</v>
      </c>
      <c r="C12" s="54">
        <f t="shared" si="0"/>
        <v>292624.35924170644</v>
      </c>
      <c r="D12" s="54"/>
      <c r="E12" s="37">
        <v>2016</v>
      </c>
      <c r="F12" s="8">
        <v>43492</v>
      </c>
      <c r="G12" s="37" t="s">
        <v>4</v>
      </c>
      <c r="H12" s="55">
        <v>1.0879099999999999</v>
      </c>
      <c r="I12" s="55"/>
      <c r="J12" s="37">
        <v>27.3</v>
      </c>
      <c r="K12" s="56">
        <f t="shared" si="3"/>
        <v>8778.7307772511922</v>
      </c>
      <c r="L12" s="57"/>
      <c r="M12" s="6">
        <f>IF(J12="","",(K12/J12)/LOOKUP(RIGHT($D$2,3),定数!$A$6:$A$13,定数!$B$6:$B$13))</f>
        <v>2.6797102494661758</v>
      </c>
      <c r="N12" s="37">
        <v>2016</v>
      </c>
      <c r="O12" s="8">
        <v>43493</v>
      </c>
      <c r="P12" s="55">
        <v>1.0912770000000001</v>
      </c>
      <c r="Q12" s="55"/>
      <c r="R12" s="58">
        <f>IF(P12="","",T12*M12*LOOKUP(RIGHT($D$2,3),定数!$A$6:$A$13,定数!$B$6:$B$13))</f>
        <v>10827.101291943522</v>
      </c>
      <c r="S12" s="58"/>
      <c r="T12" s="59">
        <f t="shared" ref="T12:T75" si="4">IF(P12="","",IF(G12="買",(P12-H12),(H12-P12))*IF(RIGHT($D$2,3)="JPY",100,10000))</f>
        <v>33.670000000001195</v>
      </c>
      <c r="U12" s="59"/>
      <c r="V12" s="23">
        <f t="shared" si="1"/>
        <v>2</v>
      </c>
      <c r="W12">
        <f t="shared" si="2"/>
        <v>0</v>
      </c>
    </row>
    <row r="13" spans="2:23" x14ac:dyDescent="0.2">
      <c r="B13" s="37">
        <v>5</v>
      </c>
      <c r="C13" s="54">
        <f t="shared" si="0"/>
        <v>303451.46053364995</v>
      </c>
      <c r="D13" s="54"/>
      <c r="E13" s="37">
        <v>2016</v>
      </c>
      <c r="F13" s="8">
        <v>43512</v>
      </c>
      <c r="G13" s="37" t="s">
        <v>3</v>
      </c>
      <c r="H13" s="55">
        <v>1.115</v>
      </c>
      <c r="I13" s="55"/>
      <c r="J13" s="37">
        <v>42.1</v>
      </c>
      <c r="K13" s="56">
        <f t="shared" si="3"/>
        <v>9103.5438160094982</v>
      </c>
      <c r="L13" s="57"/>
      <c r="M13" s="6">
        <f>IF(J13="","",(K13/J13)/LOOKUP(RIGHT($D$2,3),定数!$A$6:$A$13,定数!$B$6:$B$13))</f>
        <v>1.8019682929551659</v>
      </c>
      <c r="N13" s="37">
        <v>2016</v>
      </c>
      <c r="O13" s="8">
        <v>43514</v>
      </c>
      <c r="P13" s="55">
        <v>1.109753</v>
      </c>
      <c r="Q13" s="55"/>
      <c r="R13" s="58">
        <f>IF(P13="","",T13*M13*LOOKUP(RIGHT($D$2,3),定数!$A$6:$A$13,定数!$B$6:$B$13))</f>
        <v>11345.913159762909</v>
      </c>
      <c r="S13" s="58"/>
      <c r="T13" s="59">
        <f t="shared" si="4"/>
        <v>52.470000000000013</v>
      </c>
      <c r="U13" s="59"/>
      <c r="V13" s="23">
        <f t="shared" si="1"/>
        <v>3</v>
      </c>
      <c r="W13">
        <f t="shared" si="2"/>
        <v>0</v>
      </c>
    </row>
    <row r="14" spans="2:23" x14ac:dyDescent="0.2">
      <c r="B14" s="37">
        <v>6</v>
      </c>
      <c r="C14" s="54">
        <f t="shared" si="0"/>
        <v>314797.37369341287</v>
      </c>
      <c r="D14" s="54"/>
      <c r="E14" s="37">
        <v>2016</v>
      </c>
      <c r="F14" s="8">
        <v>43569</v>
      </c>
      <c r="G14" s="37" t="s">
        <v>3</v>
      </c>
      <c r="H14" s="55">
        <v>1.12462</v>
      </c>
      <c r="I14" s="55"/>
      <c r="J14" s="37">
        <v>47.5</v>
      </c>
      <c r="K14" s="56">
        <f t="shared" si="3"/>
        <v>9443.9212108023858</v>
      </c>
      <c r="L14" s="57"/>
      <c r="M14" s="6">
        <f>IF(J14="","",(K14/J14)/LOOKUP(RIGHT($D$2,3),定数!$A$6:$A$13,定数!$B$6:$B$13))</f>
        <v>1.6568282825969096</v>
      </c>
      <c r="N14" s="37">
        <v>2016</v>
      </c>
      <c r="O14" s="8">
        <v>43570</v>
      </c>
      <c r="P14" s="55">
        <v>1.12937</v>
      </c>
      <c r="Q14" s="55"/>
      <c r="R14" s="58">
        <f>IF(P14="","",T14*M14*LOOKUP(RIGHT($D$2,3),定数!$A$6:$A$13,定数!$B$6:$B$13))</f>
        <v>-9443.9212108024494</v>
      </c>
      <c r="S14" s="58"/>
      <c r="T14" s="59">
        <f t="shared" si="4"/>
        <v>-47.50000000000032</v>
      </c>
      <c r="U14" s="59"/>
      <c r="V14" s="23">
        <f t="shared" si="1"/>
        <v>0</v>
      </c>
      <c r="W14">
        <f t="shared" si="2"/>
        <v>1</v>
      </c>
    </row>
    <row r="15" spans="2:23" x14ac:dyDescent="0.2">
      <c r="B15" s="37">
        <v>7</v>
      </c>
      <c r="C15" s="54">
        <f t="shared" si="0"/>
        <v>305353.45248261042</v>
      </c>
      <c r="D15" s="54"/>
      <c r="E15" s="37">
        <v>2016</v>
      </c>
      <c r="F15" s="8">
        <v>43591</v>
      </c>
      <c r="G15" s="37" t="s">
        <v>3</v>
      </c>
      <c r="H15" s="55">
        <v>1.13991</v>
      </c>
      <c r="I15" s="55"/>
      <c r="J15" s="37">
        <v>78.7</v>
      </c>
      <c r="K15" s="56">
        <f t="shared" si="3"/>
        <v>9160.603574478313</v>
      </c>
      <c r="L15" s="57"/>
      <c r="M15" s="6">
        <f>IF(J15="","",(K15/J15)/LOOKUP(RIGHT($D$2,3),定数!$A$6:$A$13,定数!$B$6:$B$13))</f>
        <v>0.96999190750511566</v>
      </c>
      <c r="N15" s="37">
        <v>2016</v>
      </c>
      <c r="O15" s="8">
        <v>43598</v>
      </c>
      <c r="P15" s="55">
        <v>1.130015</v>
      </c>
      <c r="Q15" s="55"/>
      <c r="R15" s="58">
        <f>IF(P15="","",T15*M15*LOOKUP(RIGHT($D$2,3),定数!$A$6:$A$13,定数!$B$6:$B$13))</f>
        <v>11517.68390971573</v>
      </c>
      <c r="S15" s="58"/>
      <c r="T15" s="59">
        <f t="shared" si="4"/>
        <v>98.949999999999875</v>
      </c>
      <c r="U15" s="59"/>
      <c r="V15" s="23">
        <f t="shared" si="1"/>
        <v>1</v>
      </c>
      <c r="W15">
        <f t="shared" si="2"/>
        <v>0</v>
      </c>
    </row>
    <row r="16" spans="2:23" x14ac:dyDescent="0.2">
      <c r="B16" s="37">
        <v>8</v>
      </c>
      <c r="C16" s="54">
        <f t="shared" si="0"/>
        <v>316871.13639232615</v>
      </c>
      <c r="D16" s="54"/>
      <c r="E16" s="37">
        <v>2016</v>
      </c>
      <c r="F16" s="8">
        <v>43673</v>
      </c>
      <c r="G16" s="37" t="s">
        <v>4</v>
      </c>
      <c r="H16" s="55">
        <v>1.1002400000000001</v>
      </c>
      <c r="I16" s="55"/>
      <c r="J16" s="37">
        <v>16</v>
      </c>
      <c r="K16" s="56">
        <f t="shared" si="3"/>
        <v>9506.1340917697835</v>
      </c>
      <c r="L16" s="57"/>
      <c r="M16" s="6">
        <f>IF(J16="","",(K16/J16)/LOOKUP(RIGHT($D$2,3),定数!$A$6:$A$13,定数!$B$6:$B$13))</f>
        <v>4.9511115061300952</v>
      </c>
      <c r="N16" s="37">
        <v>2016</v>
      </c>
      <c r="O16" s="8">
        <v>43673</v>
      </c>
      <c r="P16" s="55">
        <v>1.0986400000000001</v>
      </c>
      <c r="Q16" s="55"/>
      <c r="R16" s="58">
        <f>IF(P16="","",T16*M16*LOOKUP(RIGHT($D$2,3),定数!$A$6:$A$13,定数!$B$6:$B$13))</f>
        <v>-9506.1340917700563</v>
      </c>
      <c r="S16" s="58"/>
      <c r="T16" s="59">
        <f t="shared" si="4"/>
        <v>-16.000000000000458</v>
      </c>
      <c r="U16" s="59"/>
      <c r="V16" s="23">
        <f t="shared" si="1"/>
        <v>0</v>
      </c>
      <c r="W16">
        <f t="shared" si="2"/>
        <v>1</v>
      </c>
    </row>
    <row r="17" spans="2:23" x14ac:dyDescent="0.2">
      <c r="B17" s="37">
        <v>9</v>
      </c>
      <c r="C17" s="54">
        <f t="shared" si="0"/>
        <v>307365.00230055611</v>
      </c>
      <c r="D17" s="54"/>
      <c r="E17" s="37">
        <v>2016</v>
      </c>
      <c r="F17" s="8">
        <v>43694</v>
      </c>
      <c r="G17" s="37" t="s">
        <v>4</v>
      </c>
      <c r="H17" s="55">
        <v>1.12771</v>
      </c>
      <c r="I17" s="55"/>
      <c r="J17" s="37">
        <v>23.8</v>
      </c>
      <c r="K17" s="56">
        <f t="shared" si="3"/>
        <v>9220.9500690166824</v>
      </c>
      <c r="L17" s="57"/>
      <c r="M17" s="6">
        <f>IF(J17="","",(K17/J17)/LOOKUP(RIGHT($D$2,3),定数!$A$6:$A$13,定数!$B$6:$B$13))</f>
        <v>3.2286239737453366</v>
      </c>
      <c r="N17" s="37">
        <v>2016</v>
      </c>
      <c r="O17" s="8">
        <v>43695</v>
      </c>
      <c r="P17" s="55">
        <v>1.1253299999999999</v>
      </c>
      <c r="Q17" s="55"/>
      <c r="R17" s="58">
        <f>IF(P17="","",T17*M17*LOOKUP(RIGHT($D$2,3),定数!$A$6:$A$13,定数!$B$6:$B$13))</f>
        <v>-9220.9500690168716</v>
      </c>
      <c r="S17" s="58"/>
      <c r="T17" s="59">
        <f t="shared" si="4"/>
        <v>-23.800000000000487</v>
      </c>
      <c r="U17" s="59"/>
      <c r="V17" s="23">
        <f t="shared" si="1"/>
        <v>0</v>
      </c>
      <c r="W17">
        <f t="shared" si="2"/>
        <v>2</v>
      </c>
    </row>
    <row r="18" spans="2:23" x14ac:dyDescent="0.2">
      <c r="B18" s="37">
        <v>10</v>
      </c>
      <c r="C18" s="54">
        <f t="shared" si="0"/>
        <v>298144.05223153922</v>
      </c>
      <c r="D18" s="54"/>
      <c r="E18" s="37">
        <v>2016</v>
      </c>
      <c r="F18" s="8">
        <v>43710</v>
      </c>
      <c r="G18" s="37" t="s">
        <v>4</v>
      </c>
      <c r="H18" s="55">
        <v>1.11948</v>
      </c>
      <c r="I18" s="55"/>
      <c r="J18" s="37">
        <v>21.4</v>
      </c>
      <c r="K18" s="56">
        <f t="shared" si="3"/>
        <v>8944.321566946177</v>
      </c>
      <c r="L18" s="57"/>
      <c r="M18" s="6">
        <f>IF(J18="","",(K18/J18)/LOOKUP(RIGHT($D$2,3),定数!$A$6:$A$13,定数!$B$6:$B$13))</f>
        <v>3.4829912643871408</v>
      </c>
      <c r="N18" s="37">
        <v>2016</v>
      </c>
      <c r="O18" s="8">
        <v>43710</v>
      </c>
      <c r="P18" s="55">
        <v>1.11734</v>
      </c>
      <c r="Q18" s="55"/>
      <c r="R18" s="58">
        <f>IF(P18="","",T18*M18*LOOKUP(RIGHT($D$2,3),定数!$A$6:$A$13,定数!$B$6:$B$13))</f>
        <v>-8944.3215669463061</v>
      </c>
      <c r="S18" s="58"/>
      <c r="T18" s="59">
        <f t="shared" si="4"/>
        <v>-21.400000000000308</v>
      </c>
      <c r="U18" s="59"/>
      <c r="V18" s="23">
        <f t="shared" si="1"/>
        <v>0</v>
      </c>
      <c r="W18">
        <f t="shared" si="2"/>
        <v>3</v>
      </c>
    </row>
    <row r="19" spans="2:23" x14ac:dyDescent="0.2">
      <c r="B19" s="37">
        <v>11</v>
      </c>
      <c r="C19" s="54">
        <f t="shared" si="0"/>
        <v>289199.73066459293</v>
      </c>
      <c r="D19" s="54"/>
      <c r="E19" s="37">
        <v>2016</v>
      </c>
      <c r="F19" s="8">
        <v>43717</v>
      </c>
      <c r="G19" s="37" t="s">
        <v>4</v>
      </c>
      <c r="H19" s="55">
        <v>1.12625</v>
      </c>
      <c r="I19" s="55"/>
      <c r="J19" s="37">
        <v>22.4</v>
      </c>
      <c r="K19" s="56">
        <f t="shared" si="3"/>
        <v>8675.9919199377873</v>
      </c>
      <c r="L19" s="57"/>
      <c r="M19" s="6">
        <f>IF(J19="","",(K19/J19)/LOOKUP(RIGHT($D$2,3),定数!$A$6:$A$13,定数!$B$6:$B$13))</f>
        <v>3.2276755654530462</v>
      </c>
      <c r="N19" s="37">
        <v>2016</v>
      </c>
      <c r="O19" s="8">
        <v>43717</v>
      </c>
      <c r="P19" s="55">
        <v>1.12401</v>
      </c>
      <c r="Q19" s="55"/>
      <c r="R19" s="58">
        <f>IF(P19="","",T19*M19*LOOKUP(RIGHT($D$2,3),定数!$A$6:$A$13,定数!$B$6:$B$13))</f>
        <v>-8675.9919199378655</v>
      </c>
      <c r="S19" s="58"/>
      <c r="T19" s="59">
        <f t="shared" si="4"/>
        <v>-22.400000000000198</v>
      </c>
      <c r="U19" s="59"/>
      <c r="V19" s="23">
        <f t="shared" si="1"/>
        <v>0</v>
      </c>
      <c r="W19">
        <f t="shared" si="2"/>
        <v>4</v>
      </c>
    </row>
    <row r="20" spans="2:23" x14ac:dyDescent="0.2">
      <c r="B20" s="37">
        <v>12</v>
      </c>
      <c r="C20" s="54">
        <f t="shared" si="0"/>
        <v>280523.73874465504</v>
      </c>
      <c r="D20" s="54"/>
      <c r="E20" s="37">
        <v>2016</v>
      </c>
      <c r="F20" s="8">
        <v>43721</v>
      </c>
      <c r="G20" s="37" t="s">
        <v>3</v>
      </c>
      <c r="H20" s="55">
        <v>1.1216600000000001</v>
      </c>
      <c r="I20" s="55"/>
      <c r="J20" s="37">
        <v>50.7</v>
      </c>
      <c r="K20" s="56">
        <f t="shared" si="3"/>
        <v>8415.7121623396506</v>
      </c>
      <c r="L20" s="57"/>
      <c r="M20" s="6">
        <f>IF(J20="","",(K20/J20)/LOOKUP(RIGHT($D$2,3),定数!$A$6:$A$13,定数!$B$6:$B$13))</f>
        <v>1.3832531496284763</v>
      </c>
      <c r="N20" s="37">
        <v>2016</v>
      </c>
      <c r="O20" s="8">
        <v>43722</v>
      </c>
      <c r="P20" s="55">
        <v>1.12673</v>
      </c>
      <c r="Q20" s="55"/>
      <c r="R20" s="58">
        <f>IF(P20="","",T20*M20*LOOKUP(RIGHT($D$2,3),定数!$A$6:$A$13,定数!$B$6:$B$13))</f>
        <v>-8415.7121623394978</v>
      </c>
      <c r="S20" s="58"/>
      <c r="T20" s="59">
        <f t="shared" si="4"/>
        <v>-50.699999999999079</v>
      </c>
      <c r="U20" s="59"/>
      <c r="V20" s="23">
        <f t="shared" si="1"/>
        <v>0</v>
      </c>
      <c r="W20">
        <f t="shared" si="2"/>
        <v>5</v>
      </c>
    </row>
    <row r="21" spans="2:23" x14ac:dyDescent="0.2">
      <c r="B21" s="37">
        <v>13</v>
      </c>
      <c r="C21" s="54">
        <f t="shared" si="0"/>
        <v>272108.02658231556</v>
      </c>
      <c r="D21" s="54"/>
      <c r="E21" s="37">
        <v>2016</v>
      </c>
      <c r="F21" s="8">
        <v>43722</v>
      </c>
      <c r="G21" s="37" t="s">
        <v>3</v>
      </c>
      <c r="H21" s="55">
        <v>1.1217600000000001</v>
      </c>
      <c r="I21" s="55"/>
      <c r="J21" s="37">
        <v>23</v>
      </c>
      <c r="K21" s="56">
        <f t="shared" si="3"/>
        <v>8163.240797469467</v>
      </c>
      <c r="L21" s="57"/>
      <c r="M21" s="6">
        <f>IF(J21="","",(K21/J21)/LOOKUP(RIGHT($D$2,3),定数!$A$6:$A$13,定数!$B$6:$B$13))</f>
        <v>2.9576959411121257</v>
      </c>
      <c r="N21" s="37">
        <v>2016</v>
      </c>
      <c r="O21" s="8">
        <v>43722</v>
      </c>
      <c r="P21" s="55">
        <v>1.1240600000000001</v>
      </c>
      <c r="Q21" s="55"/>
      <c r="R21" s="58">
        <f>IF(P21="","",T21*M21*LOOKUP(RIGHT($D$2,3),定数!$A$6:$A$13,定数!$B$6:$B$13))</f>
        <v>-8163.240797469356</v>
      </c>
      <c r="S21" s="58"/>
      <c r="T21" s="59">
        <f t="shared" si="4"/>
        <v>-22.999999999999687</v>
      </c>
      <c r="U21" s="59"/>
      <c r="V21" s="23">
        <f t="shared" si="1"/>
        <v>0</v>
      </c>
      <c r="W21">
        <f t="shared" si="2"/>
        <v>6</v>
      </c>
    </row>
    <row r="22" spans="2:23" x14ac:dyDescent="0.2">
      <c r="B22" s="37">
        <v>14</v>
      </c>
      <c r="C22" s="54">
        <f t="shared" si="0"/>
        <v>263944.78578484623</v>
      </c>
      <c r="D22" s="54"/>
      <c r="E22" s="37">
        <v>2016</v>
      </c>
      <c r="F22" s="8">
        <v>43751</v>
      </c>
      <c r="G22" s="37" t="s">
        <v>3</v>
      </c>
      <c r="H22" s="55">
        <v>1.1002799999999999</v>
      </c>
      <c r="I22" s="55"/>
      <c r="J22" s="37">
        <v>43.8</v>
      </c>
      <c r="K22" s="56">
        <f t="shared" si="3"/>
        <v>7918.3435735453868</v>
      </c>
      <c r="L22" s="57"/>
      <c r="M22" s="6">
        <f>IF(J22="","",(K22/J22)/LOOKUP(RIGHT($D$2,3),定数!$A$6:$A$13,定数!$B$6:$B$13))</f>
        <v>1.5065341654386202</v>
      </c>
      <c r="N22" s="37">
        <v>2016</v>
      </c>
      <c r="O22" s="8">
        <v>43752</v>
      </c>
      <c r="P22" s="55">
        <v>1.10466</v>
      </c>
      <c r="Q22" s="55"/>
      <c r="R22" s="58">
        <f>IF(P22="","",T22*M22*LOOKUP(RIGHT($D$2,3),定数!$A$6:$A$13,定数!$B$6:$B$13))</f>
        <v>-7918.3435735454796</v>
      </c>
      <c r="S22" s="58"/>
      <c r="T22" s="59">
        <f t="shared" si="4"/>
        <v>-43.800000000000509</v>
      </c>
      <c r="U22" s="59"/>
      <c r="V22" s="23">
        <f t="shared" si="1"/>
        <v>0</v>
      </c>
      <c r="W22">
        <f t="shared" si="2"/>
        <v>7</v>
      </c>
    </row>
    <row r="23" spans="2:23" x14ac:dyDescent="0.2">
      <c r="B23" s="37">
        <v>15</v>
      </c>
      <c r="C23" s="54">
        <f t="shared" si="0"/>
        <v>256026.44221130075</v>
      </c>
      <c r="D23" s="54"/>
      <c r="E23" s="37">
        <v>2016</v>
      </c>
      <c r="F23" s="8">
        <v>43760</v>
      </c>
      <c r="G23" s="37" t="s">
        <v>3</v>
      </c>
      <c r="H23" s="55">
        <v>1.08771</v>
      </c>
      <c r="I23" s="55"/>
      <c r="J23" s="37">
        <v>10.9</v>
      </c>
      <c r="K23" s="56">
        <f t="shared" si="3"/>
        <v>7680.793266339022</v>
      </c>
      <c r="L23" s="57"/>
      <c r="M23" s="6">
        <f>IF(J23="","",(K23/J23)/LOOKUP(RIGHT($D$2,3),定数!$A$6:$A$13,定数!$B$6:$B$13))</f>
        <v>5.8721661057637782</v>
      </c>
      <c r="N23" s="37">
        <v>2016</v>
      </c>
      <c r="O23" s="8">
        <v>43762</v>
      </c>
      <c r="P23" s="55">
        <v>1.0864259999999999</v>
      </c>
      <c r="Q23" s="55"/>
      <c r="R23" s="58">
        <f>IF(P23="","",T23*M23*LOOKUP(RIGHT($D$2,3),定数!$A$6:$A$13,定数!$B$6:$B$13))</f>
        <v>9047.8335357612723</v>
      </c>
      <c r="S23" s="58"/>
      <c r="T23" s="59">
        <f t="shared" si="4"/>
        <v>12.840000000000629</v>
      </c>
      <c r="U23" s="59"/>
      <c r="V23" t="str">
        <f t="shared" ref="V23:W74" si="5">IF(S23&lt;&gt;"",IF(S23&lt;0,1+V22,0),"")</f>
        <v/>
      </c>
      <c r="W23">
        <f t="shared" si="2"/>
        <v>0</v>
      </c>
    </row>
    <row r="24" spans="2:23" x14ac:dyDescent="0.2">
      <c r="B24" s="37">
        <v>16</v>
      </c>
      <c r="C24" s="54">
        <f t="shared" si="0"/>
        <v>265074.275747062</v>
      </c>
      <c r="D24" s="54"/>
      <c r="E24" s="37">
        <v>2016</v>
      </c>
      <c r="F24" s="8">
        <v>43764</v>
      </c>
      <c r="G24" s="37" t="s">
        <v>4</v>
      </c>
      <c r="H24" s="55">
        <v>1.0886499999999999</v>
      </c>
      <c r="I24" s="55"/>
      <c r="J24" s="37">
        <v>12.8</v>
      </c>
      <c r="K24" s="56">
        <f t="shared" si="3"/>
        <v>7952.2282724118595</v>
      </c>
      <c r="L24" s="57"/>
      <c r="M24" s="6">
        <f>IF(J24="","",(K24/J24)/LOOKUP(RIGHT($D$2,3),定数!$A$6:$A$13,定数!$B$6:$B$13))</f>
        <v>5.1772319481848035</v>
      </c>
      <c r="N24" s="37">
        <v>2016</v>
      </c>
      <c r="O24" s="8">
        <v>43764</v>
      </c>
      <c r="P24" s="55">
        <v>1.090176</v>
      </c>
      <c r="Q24" s="55"/>
      <c r="R24" s="58">
        <f>IF(P24="","",T24*M24*LOOKUP(RIGHT($D$2,3),定数!$A$6:$A$13,定数!$B$6:$B$13))</f>
        <v>9480.5471435168711</v>
      </c>
      <c r="S24" s="58"/>
      <c r="T24" s="59">
        <f t="shared" si="4"/>
        <v>15.260000000001384</v>
      </c>
      <c r="U24" s="59"/>
      <c r="V24" t="str">
        <f t="shared" si="5"/>
        <v/>
      </c>
      <c r="W24">
        <f t="shared" si="2"/>
        <v>0</v>
      </c>
    </row>
    <row r="25" spans="2:23" x14ac:dyDescent="0.2">
      <c r="B25" s="37">
        <v>17</v>
      </c>
      <c r="C25" s="54">
        <f t="shared" si="0"/>
        <v>274554.82289057889</v>
      </c>
      <c r="D25" s="54"/>
      <c r="E25" s="37">
        <v>2016</v>
      </c>
      <c r="F25" s="8">
        <v>43772</v>
      </c>
      <c r="G25" s="37" t="s">
        <v>4</v>
      </c>
      <c r="H25" s="55">
        <v>1.10995</v>
      </c>
      <c r="I25" s="55"/>
      <c r="J25" s="37">
        <v>15.6</v>
      </c>
      <c r="K25" s="56">
        <f t="shared" si="3"/>
        <v>8236.6446867173654</v>
      </c>
      <c r="L25" s="57"/>
      <c r="M25" s="6">
        <f>IF(J25="","",(K25/J25)/LOOKUP(RIGHT($D$2,3),定数!$A$6:$A$13,定数!$B$6:$B$13))</f>
        <v>4.3999170335028657</v>
      </c>
      <c r="N25" s="37">
        <v>2016</v>
      </c>
      <c r="O25" s="8">
        <v>43772</v>
      </c>
      <c r="P25" s="55">
        <v>1.111831</v>
      </c>
      <c r="Q25" s="55"/>
      <c r="R25" s="58">
        <f>IF(P25="","",T25*M25*LOOKUP(RIGHT($D$2,3),定数!$A$6:$A$13,定数!$B$6:$B$13))</f>
        <v>9931.4927280227821</v>
      </c>
      <c r="S25" s="58"/>
      <c r="T25" s="59">
        <f t="shared" si="4"/>
        <v>18.810000000000215</v>
      </c>
      <c r="U25" s="59"/>
      <c r="V25" t="str">
        <f t="shared" si="5"/>
        <v/>
      </c>
      <c r="W25">
        <f t="shared" si="2"/>
        <v>0</v>
      </c>
    </row>
    <row r="26" spans="2:23" x14ac:dyDescent="0.2">
      <c r="B26" s="37">
        <v>18</v>
      </c>
      <c r="C26" s="54">
        <f t="shared" si="0"/>
        <v>284486.31561860169</v>
      </c>
      <c r="D26" s="54"/>
      <c r="E26" s="37">
        <v>2016</v>
      </c>
      <c r="F26" s="8">
        <v>43780</v>
      </c>
      <c r="G26" s="37" t="s">
        <v>3</v>
      </c>
      <c r="H26" s="55">
        <v>1.0863</v>
      </c>
      <c r="I26" s="55"/>
      <c r="J26" s="37">
        <v>55.4</v>
      </c>
      <c r="K26" s="56">
        <f t="shared" si="3"/>
        <v>8534.5894685580497</v>
      </c>
      <c r="L26" s="57"/>
      <c r="M26" s="6">
        <f>IF(J26="","",(K26/J26)/LOOKUP(RIGHT($D$2,3),定数!$A$6:$A$13,定数!$B$6:$B$13))</f>
        <v>1.2837830127193217</v>
      </c>
      <c r="N26" s="37">
        <v>2016</v>
      </c>
      <c r="O26" s="8">
        <v>43783</v>
      </c>
      <c r="P26" s="55">
        <v>1.079364</v>
      </c>
      <c r="Q26" s="55"/>
      <c r="R26" s="58">
        <f>IF(P26="","",T26*M26*LOOKUP(RIGHT($D$2,3),定数!$A$6:$A$13,定数!$B$6:$B$13))</f>
        <v>10685.182771465539</v>
      </c>
      <c r="S26" s="58"/>
      <c r="T26" s="59">
        <f t="shared" si="4"/>
        <v>69.360000000000525</v>
      </c>
      <c r="U26" s="59"/>
      <c r="V26" t="str">
        <f t="shared" si="5"/>
        <v/>
      </c>
      <c r="W26">
        <f t="shared" si="2"/>
        <v>0</v>
      </c>
    </row>
    <row r="27" spans="2:23" x14ac:dyDescent="0.2">
      <c r="B27" s="37">
        <v>19</v>
      </c>
      <c r="C27" s="54">
        <f t="shared" si="0"/>
        <v>295171.49839006725</v>
      </c>
      <c r="D27" s="54"/>
      <c r="E27" s="37">
        <v>2016</v>
      </c>
      <c r="F27" s="8">
        <v>43816</v>
      </c>
      <c r="G27" s="37" t="s">
        <v>4</v>
      </c>
      <c r="H27" s="55">
        <v>1.0452699999999999</v>
      </c>
      <c r="I27" s="55"/>
      <c r="J27" s="37">
        <v>23.9</v>
      </c>
      <c r="K27" s="56">
        <f t="shared" si="3"/>
        <v>8855.1449517020174</v>
      </c>
      <c r="L27" s="57"/>
      <c r="M27" s="6">
        <f>IF(J27="","",(K27/J27)/LOOKUP(RIGHT($D$2,3),定数!$A$6:$A$13,定数!$B$6:$B$13))</f>
        <v>3.0875679747914986</v>
      </c>
      <c r="N27" s="37">
        <v>2016</v>
      </c>
      <c r="O27" s="8">
        <v>43818</v>
      </c>
      <c r="P27" s="55">
        <v>1.04288</v>
      </c>
      <c r="Q27" s="55"/>
      <c r="R27" s="58">
        <f>IF(P27="","",T27*M27*LOOKUP(RIGHT($D$2,3),定数!$A$6:$A$13,定数!$B$6:$B$13))</f>
        <v>-8855.144951701619</v>
      </c>
      <c r="S27" s="58"/>
      <c r="T27" s="59">
        <f t="shared" si="4"/>
        <v>-23.899999999998922</v>
      </c>
      <c r="U27" s="59"/>
      <c r="V27" t="str">
        <f t="shared" si="5"/>
        <v/>
      </c>
      <c r="W27">
        <f t="shared" si="2"/>
        <v>1</v>
      </c>
    </row>
    <row r="28" spans="2:23" x14ac:dyDescent="0.2">
      <c r="B28" s="37">
        <v>20</v>
      </c>
      <c r="C28" s="54">
        <f t="shared" si="0"/>
        <v>286316.35343836562</v>
      </c>
      <c r="D28" s="54"/>
      <c r="E28" s="37">
        <v>2016</v>
      </c>
      <c r="F28" s="8">
        <v>43820</v>
      </c>
      <c r="G28" s="37" t="s">
        <v>4</v>
      </c>
      <c r="H28" s="55">
        <v>1.04111</v>
      </c>
      <c r="I28" s="55"/>
      <c r="J28" s="37">
        <v>23.4</v>
      </c>
      <c r="K28" s="56">
        <f t="shared" si="3"/>
        <v>8589.490603150969</v>
      </c>
      <c r="L28" s="57"/>
      <c r="M28" s="6">
        <f>IF(J28="","",(K28/J28)/LOOKUP(RIGHT($D$2,3),定数!$A$6:$A$13,定数!$B$6:$B$13))</f>
        <v>3.058935399982539</v>
      </c>
      <c r="N28" s="37">
        <v>2016</v>
      </c>
      <c r="O28" s="8">
        <v>43820</v>
      </c>
      <c r="P28" s="55">
        <v>1.043982</v>
      </c>
      <c r="Q28" s="55"/>
      <c r="R28" s="58">
        <f>IF(P28="","",T28*M28*LOOKUP(RIGHT($D$2,3),定数!$A$6:$A$13,定数!$B$6:$B$13))</f>
        <v>10542.31496249977</v>
      </c>
      <c r="S28" s="58"/>
      <c r="T28" s="59">
        <f t="shared" si="4"/>
        <v>28.719999999999857</v>
      </c>
      <c r="U28" s="59"/>
      <c r="V28" t="str">
        <f t="shared" si="5"/>
        <v/>
      </c>
      <c r="W28">
        <f t="shared" si="2"/>
        <v>0</v>
      </c>
    </row>
    <row r="29" spans="2:23" x14ac:dyDescent="0.2">
      <c r="B29" s="37">
        <v>21</v>
      </c>
      <c r="C29" s="54">
        <f t="shared" si="0"/>
        <v>296858.6684008654</v>
      </c>
      <c r="D29" s="54"/>
      <c r="E29" s="37">
        <v>2016</v>
      </c>
      <c r="F29" s="8">
        <v>43821</v>
      </c>
      <c r="G29" s="37" t="s">
        <v>4</v>
      </c>
      <c r="H29" s="55">
        <v>1.04705</v>
      </c>
      <c r="I29" s="55"/>
      <c r="J29" s="37">
        <v>41.9</v>
      </c>
      <c r="K29" s="56">
        <f t="shared" si="3"/>
        <v>8905.7600520259621</v>
      </c>
      <c r="L29" s="57"/>
      <c r="M29" s="6">
        <f>IF(J29="","",(K29/J29)/LOOKUP(RIGHT($D$2,3),定数!$A$6:$A$13,定数!$B$6:$B$13))</f>
        <v>1.7712331050170966</v>
      </c>
      <c r="N29" s="37">
        <v>2016</v>
      </c>
      <c r="O29" s="8">
        <v>43822</v>
      </c>
      <c r="P29" s="55">
        <v>1.0428599999999999</v>
      </c>
      <c r="Q29" s="55"/>
      <c r="R29" s="58">
        <f>IF(P29="","",T29*M29*LOOKUP(RIGHT($D$2,3),定数!$A$6:$A$13,定数!$B$6:$B$13))</f>
        <v>-8905.7600520262567</v>
      </c>
      <c r="S29" s="58"/>
      <c r="T29" s="59">
        <f t="shared" si="4"/>
        <v>-41.900000000001384</v>
      </c>
      <c r="U29" s="59"/>
      <c r="V29" t="str">
        <f t="shared" si="5"/>
        <v/>
      </c>
      <c r="W29">
        <f t="shared" si="2"/>
        <v>1</v>
      </c>
    </row>
    <row r="30" spans="2:23" x14ac:dyDescent="0.2">
      <c r="B30" s="37">
        <v>22</v>
      </c>
      <c r="C30" s="54">
        <f t="shared" si="0"/>
        <v>287952.90834883915</v>
      </c>
      <c r="D30" s="54"/>
      <c r="E30" s="37">
        <v>2016</v>
      </c>
      <c r="F30" s="8">
        <v>43826</v>
      </c>
      <c r="G30" s="37" t="s">
        <v>4</v>
      </c>
      <c r="H30" s="55">
        <v>1.04545</v>
      </c>
      <c r="I30" s="55"/>
      <c r="J30" s="37">
        <v>15.1</v>
      </c>
      <c r="K30" s="56">
        <f t="shared" si="3"/>
        <v>8638.5872504651743</v>
      </c>
      <c r="L30" s="57"/>
      <c r="M30" s="6">
        <f>IF(J30="","",(K30/J30)/LOOKUP(RIGHT($D$2,3),定数!$A$6:$A$13,定数!$B$6:$B$13))</f>
        <v>4.7674322574311114</v>
      </c>
      <c r="N30" s="37">
        <v>2016</v>
      </c>
      <c r="O30" s="8">
        <v>43827</v>
      </c>
      <c r="P30" s="55">
        <v>1.0472680000000001</v>
      </c>
      <c r="Q30" s="55"/>
      <c r="R30" s="58">
        <f>IF(P30="","",T30*M30*LOOKUP(RIGHT($D$2,3),定数!$A$6:$A$13,定数!$B$6:$B$13))</f>
        <v>10400.63021281227</v>
      </c>
      <c r="S30" s="58"/>
      <c r="T30" s="59">
        <f t="shared" si="4"/>
        <v>18.180000000000973</v>
      </c>
      <c r="U30" s="59"/>
      <c r="V30" t="str">
        <f t="shared" si="5"/>
        <v/>
      </c>
      <c r="W30">
        <f t="shared" si="2"/>
        <v>0</v>
      </c>
    </row>
    <row r="31" spans="2:23" x14ac:dyDescent="0.2">
      <c r="B31" s="37">
        <v>23</v>
      </c>
      <c r="C31" s="54">
        <f t="shared" si="0"/>
        <v>298353.53856165142</v>
      </c>
      <c r="D31" s="54"/>
      <c r="E31" s="37">
        <v>2017</v>
      </c>
      <c r="F31" s="8">
        <v>43516</v>
      </c>
      <c r="G31" s="37" t="s">
        <v>3</v>
      </c>
      <c r="H31" s="55">
        <v>1.0601400000000001</v>
      </c>
      <c r="I31" s="55"/>
      <c r="J31" s="37">
        <v>30.7</v>
      </c>
      <c r="K31" s="56">
        <f t="shared" si="3"/>
        <v>8950.6061568495425</v>
      </c>
      <c r="L31" s="57"/>
      <c r="M31" s="6">
        <f>IF(J31="","",(K31/J31)/LOOKUP(RIGHT($D$2,3),定数!$A$6:$A$13,定数!$B$6:$B$13))</f>
        <v>2.4295890762349464</v>
      </c>
      <c r="N31" s="37">
        <v>2017</v>
      </c>
      <c r="O31" s="8">
        <v>43517</v>
      </c>
      <c r="P31" s="55">
        <v>1.056341</v>
      </c>
      <c r="Q31" s="55"/>
      <c r="R31" s="58">
        <f>IF(P31="","",T31*M31*LOOKUP(RIGHT($D$2,3),定数!$A$6:$A$13,定数!$B$6:$B$13))</f>
        <v>11076.010680740186</v>
      </c>
      <c r="S31" s="58"/>
      <c r="T31" s="59">
        <f t="shared" si="4"/>
        <v>37.990000000001075</v>
      </c>
      <c r="U31" s="59"/>
      <c r="V31" t="str">
        <f t="shared" si="5"/>
        <v/>
      </c>
      <c r="W31">
        <f t="shared" si="2"/>
        <v>0</v>
      </c>
    </row>
    <row r="32" spans="2:23" x14ac:dyDescent="0.2">
      <c r="B32" s="37">
        <v>24</v>
      </c>
      <c r="C32" s="54">
        <f t="shared" si="0"/>
        <v>309429.5492423916</v>
      </c>
      <c r="D32" s="54"/>
      <c r="E32" s="37">
        <v>2017</v>
      </c>
      <c r="F32" s="8">
        <v>43524</v>
      </c>
      <c r="G32" s="37" t="s">
        <v>4</v>
      </c>
      <c r="H32" s="55">
        <v>1.0587599999999999</v>
      </c>
      <c r="I32" s="55"/>
      <c r="J32" s="37">
        <v>19.3</v>
      </c>
      <c r="K32" s="56">
        <f t="shared" si="3"/>
        <v>9282.8864772717479</v>
      </c>
      <c r="L32" s="57"/>
      <c r="M32" s="6">
        <f>IF(J32="","",(K32/J32)/LOOKUP(RIGHT($D$2,3),定数!$A$6:$A$13,定数!$B$6:$B$13))</f>
        <v>4.0081547829325332</v>
      </c>
      <c r="N32" s="37">
        <v>2017</v>
      </c>
      <c r="O32" s="8">
        <v>43525</v>
      </c>
      <c r="P32" s="55">
        <v>1.0611109999999999</v>
      </c>
      <c r="Q32" s="55"/>
      <c r="R32" s="58">
        <f>IF(P32="","",T32*M32*LOOKUP(RIGHT($D$2,3),定数!$A$6:$A$13,定数!$B$6:$B$13))</f>
        <v>11307.806273609225</v>
      </c>
      <c r="S32" s="58"/>
      <c r="T32" s="59">
        <f t="shared" si="4"/>
        <v>23.50999999999992</v>
      </c>
      <c r="U32" s="59"/>
      <c r="V32" t="str">
        <f t="shared" si="5"/>
        <v/>
      </c>
      <c r="W32">
        <f t="shared" si="2"/>
        <v>0</v>
      </c>
    </row>
    <row r="33" spans="2:23" x14ac:dyDescent="0.2">
      <c r="B33" s="37">
        <v>25</v>
      </c>
      <c r="C33" s="54">
        <f t="shared" si="0"/>
        <v>320737.35551600083</v>
      </c>
      <c r="D33" s="54"/>
      <c r="E33" s="37">
        <v>2017</v>
      </c>
      <c r="F33" s="8">
        <v>43524</v>
      </c>
      <c r="G33" s="37" t="s">
        <v>4</v>
      </c>
      <c r="H33" s="55">
        <v>1.0604899999999999</v>
      </c>
      <c r="I33" s="55"/>
      <c r="J33" s="37">
        <v>29.4</v>
      </c>
      <c r="K33" s="56">
        <f t="shared" si="3"/>
        <v>9622.1206654800244</v>
      </c>
      <c r="L33" s="57"/>
      <c r="M33" s="6">
        <f>IF(J33="","",(K33/J33)/LOOKUP(RIGHT($D$2,3),定数!$A$6:$A$13,定数!$B$6:$B$13))</f>
        <v>2.7273584652721161</v>
      </c>
      <c r="N33" s="37">
        <v>2017</v>
      </c>
      <c r="O33" s="8">
        <v>43525</v>
      </c>
      <c r="P33" s="55">
        <v>1.05755</v>
      </c>
      <c r="Q33" s="55"/>
      <c r="R33" s="58">
        <f>IF(P33="","",T33*M33*LOOKUP(RIGHT($D$2,3),定数!$A$6:$A$13,定数!$B$6:$B$13))</f>
        <v>-9622.120665479837</v>
      </c>
      <c r="S33" s="58"/>
      <c r="T33" s="59">
        <f t="shared" si="4"/>
        <v>-29.399999999999427</v>
      </c>
      <c r="U33" s="59"/>
      <c r="V33" t="str">
        <f t="shared" si="5"/>
        <v/>
      </c>
      <c r="W33">
        <f t="shared" si="2"/>
        <v>1</v>
      </c>
    </row>
    <row r="34" spans="2:23" x14ac:dyDescent="0.2">
      <c r="B34" s="37">
        <v>26</v>
      </c>
      <c r="C34" s="54">
        <f t="shared" si="0"/>
        <v>311115.23485052097</v>
      </c>
      <c r="D34" s="54"/>
      <c r="E34" s="37">
        <v>2017</v>
      </c>
      <c r="F34" s="8">
        <v>43530</v>
      </c>
      <c r="G34" s="37" t="s">
        <v>4</v>
      </c>
      <c r="H34" s="55">
        <v>1.0606</v>
      </c>
      <c r="I34" s="55"/>
      <c r="J34" s="37">
        <v>30</v>
      </c>
      <c r="K34" s="56">
        <f t="shared" si="3"/>
        <v>9333.4570455156281</v>
      </c>
      <c r="L34" s="57"/>
      <c r="M34" s="6">
        <f>IF(J34="","",(K34/J34)/LOOKUP(RIGHT($D$2,3),定数!$A$6:$A$13,定数!$B$6:$B$13))</f>
        <v>2.5926269570876745</v>
      </c>
      <c r="N34" s="37">
        <v>2017</v>
      </c>
      <c r="O34" s="8">
        <v>43531</v>
      </c>
      <c r="P34" s="55">
        <v>1.0576000000000001</v>
      </c>
      <c r="Q34" s="55"/>
      <c r="R34" s="58">
        <f>IF(P34="","",T34*M34*LOOKUP(RIGHT($D$2,3),定数!$A$6:$A$13,定数!$B$6:$B$13))</f>
        <v>-9333.4570455152916</v>
      </c>
      <c r="S34" s="58"/>
      <c r="T34" s="59">
        <f t="shared" si="4"/>
        <v>-29.999999999998916</v>
      </c>
      <c r="U34" s="59"/>
      <c r="V34" t="str">
        <f t="shared" si="5"/>
        <v/>
      </c>
      <c r="W34">
        <f t="shared" si="2"/>
        <v>2</v>
      </c>
    </row>
    <row r="35" spans="2:23" x14ac:dyDescent="0.2">
      <c r="B35" s="37">
        <v>27</v>
      </c>
      <c r="C35" s="54">
        <f t="shared" si="0"/>
        <v>301781.77780500567</v>
      </c>
      <c r="D35" s="54"/>
      <c r="E35" s="37">
        <v>2017</v>
      </c>
      <c r="F35" s="8">
        <v>43532</v>
      </c>
      <c r="G35" s="37" t="s">
        <v>3</v>
      </c>
      <c r="H35" s="55">
        <v>1.05592</v>
      </c>
      <c r="I35" s="55"/>
      <c r="J35" s="37">
        <v>28.8</v>
      </c>
      <c r="K35" s="56">
        <f t="shared" si="3"/>
        <v>9053.4533341501701</v>
      </c>
      <c r="L35" s="57"/>
      <c r="M35" s="6">
        <f>IF(J35="","",(K35/J35)/LOOKUP(RIGHT($D$2,3),定数!$A$6:$A$13,定数!$B$6:$B$13))</f>
        <v>2.619633487890674</v>
      </c>
      <c r="N35" s="37">
        <v>2017</v>
      </c>
      <c r="O35" s="8">
        <v>43533</v>
      </c>
      <c r="P35" s="55">
        <v>1.052362</v>
      </c>
      <c r="Q35" s="55"/>
      <c r="R35" s="58">
        <f>IF(P35="","",T35*M35*LOOKUP(RIGHT($D$2,3),定数!$A$6:$A$13,定数!$B$6:$B$13))</f>
        <v>11184.787139897864</v>
      </c>
      <c r="S35" s="58"/>
      <c r="T35" s="59">
        <f t="shared" si="4"/>
        <v>35.579999999999501</v>
      </c>
      <c r="U35" s="59"/>
      <c r="V35" t="str">
        <f t="shared" si="5"/>
        <v/>
      </c>
      <c r="W35">
        <f t="shared" si="2"/>
        <v>0</v>
      </c>
    </row>
    <row r="36" spans="2:23" x14ac:dyDescent="0.2">
      <c r="B36" s="37">
        <v>28</v>
      </c>
      <c r="C36" s="54">
        <f t="shared" si="0"/>
        <v>312966.56494490354</v>
      </c>
      <c r="D36" s="54"/>
      <c r="E36" s="37">
        <v>2017</v>
      </c>
      <c r="F36" s="8">
        <v>43559</v>
      </c>
      <c r="G36" s="37" t="s">
        <v>3</v>
      </c>
      <c r="H36" s="55">
        <v>1.0660700000000001</v>
      </c>
      <c r="I36" s="55"/>
      <c r="J36" s="37">
        <v>14.6</v>
      </c>
      <c r="K36" s="56">
        <f t="shared" si="3"/>
        <v>9388.996948347105</v>
      </c>
      <c r="L36" s="57"/>
      <c r="M36" s="6">
        <f>IF(J36="","",(K36/J36)/LOOKUP(RIGHT($D$2,3),定数!$A$6:$A$13,定数!$B$6:$B$13))</f>
        <v>5.3590165230291698</v>
      </c>
      <c r="N36" s="37">
        <v>2017</v>
      </c>
      <c r="O36" s="8">
        <v>43559</v>
      </c>
      <c r="P36" s="55">
        <v>1.064316</v>
      </c>
      <c r="Q36" s="55"/>
      <c r="R36" s="58">
        <f>IF(P36="","",T36*M36*LOOKUP(RIGHT($D$2,3),定数!$A$6:$A$13,定数!$B$6:$B$13))</f>
        <v>11279.65797767201</v>
      </c>
      <c r="S36" s="58"/>
      <c r="T36" s="59">
        <f t="shared" si="4"/>
        <v>17.540000000000333</v>
      </c>
      <c r="U36" s="59"/>
      <c r="V36" t="str">
        <f t="shared" si="5"/>
        <v/>
      </c>
      <c r="W36">
        <f t="shared" si="2"/>
        <v>0</v>
      </c>
    </row>
    <row r="37" spans="2:23" x14ac:dyDescent="0.2">
      <c r="B37" s="37">
        <v>29</v>
      </c>
      <c r="C37" s="54">
        <f t="shared" si="0"/>
        <v>324246.22292257554</v>
      </c>
      <c r="D37" s="54"/>
      <c r="E37" s="37">
        <v>2017</v>
      </c>
      <c r="F37" s="8">
        <v>43562</v>
      </c>
      <c r="G37" s="37" t="s">
        <v>3</v>
      </c>
      <c r="H37" s="55">
        <v>1.06087</v>
      </c>
      <c r="I37" s="55"/>
      <c r="J37" s="37">
        <v>57</v>
      </c>
      <c r="K37" s="56">
        <f t="shared" si="3"/>
        <v>9727.3866876772663</v>
      </c>
      <c r="L37" s="57"/>
      <c r="M37" s="6">
        <f>IF(J37="","",(K37/J37)/LOOKUP(RIGHT($D$2,3),定数!$A$6:$A$13,定数!$B$6:$B$13))</f>
        <v>1.4221325566779628</v>
      </c>
      <c r="N37" s="37">
        <v>2017</v>
      </c>
      <c r="O37" s="8">
        <v>43568</v>
      </c>
      <c r="P37" s="55">
        <v>1.06657</v>
      </c>
      <c r="Q37" s="55"/>
      <c r="R37" s="58">
        <f>IF(P37="","",T37*M37*LOOKUP(RIGHT($D$2,3),定数!$A$6:$A$13,定数!$B$6:$B$13))</f>
        <v>-9727.3866876773318</v>
      </c>
      <c r="S37" s="58"/>
      <c r="T37" s="59">
        <f t="shared" si="4"/>
        <v>-57.000000000000384</v>
      </c>
      <c r="U37" s="59"/>
      <c r="V37" t="str">
        <f t="shared" si="5"/>
        <v/>
      </c>
      <c r="W37">
        <f t="shared" si="2"/>
        <v>1</v>
      </c>
    </row>
    <row r="38" spans="2:23" x14ac:dyDescent="0.2">
      <c r="B38" s="37">
        <v>30</v>
      </c>
      <c r="C38" s="54">
        <f t="shared" si="0"/>
        <v>314518.83623489819</v>
      </c>
      <c r="D38" s="54"/>
      <c r="E38" s="37">
        <v>2017</v>
      </c>
      <c r="F38" s="8">
        <v>43630</v>
      </c>
      <c r="G38" s="37" t="s">
        <v>4</v>
      </c>
      <c r="H38" s="55">
        <v>1.1213</v>
      </c>
      <c r="I38" s="55"/>
      <c r="J38" s="37">
        <v>21.7</v>
      </c>
      <c r="K38" s="56">
        <f t="shared" si="3"/>
        <v>9435.5650870469453</v>
      </c>
      <c r="L38" s="57"/>
      <c r="M38" s="6">
        <f>IF(J38="","",(K38/J38)/LOOKUP(RIGHT($D$2,3),定数!$A$6:$A$13,定数!$B$6:$B$13))</f>
        <v>3.6234888967154166</v>
      </c>
      <c r="N38" s="37">
        <v>2017</v>
      </c>
      <c r="O38" s="8">
        <v>43630</v>
      </c>
      <c r="P38" s="55">
        <v>1.123956</v>
      </c>
      <c r="Q38" s="55"/>
      <c r="R38" s="58">
        <f>IF(P38="","",T38*M38*LOOKUP(RIGHT($D$2,3),定数!$A$6:$A$13,定数!$B$6:$B$13))</f>
        <v>11548.78381161134</v>
      </c>
      <c r="S38" s="58"/>
      <c r="T38" s="59">
        <f t="shared" si="4"/>
        <v>26.559999999999917</v>
      </c>
      <c r="U38" s="59"/>
      <c r="V38" t="str">
        <f t="shared" si="5"/>
        <v/>
      </c>
      <c r="W38">
        <f t="shared" si="2"/>
        <v>0</v>
      </c>
    </row>
    <row r="39" spans="2:23" x14ac:dyDescent="0.2">
      <c r="B39" s="37">
        <v>31</v>
      </c>
      <c r="C39" s="54">
        <f t="shared" si="0"/>
        <v>326067.62004650955</v>
      </c>
      <c r="D39" s="54"/>
      <c r="E39" s="37">
        <v>2017</v>
      </c>
      <c r="F39" s="8">
        <v>43644</v>
      </c>
      <c r="G39" s="37" t="s">
        <v>4</v>
      </c>
      <c r="H39" s="55">
        <v>1.1390899999999999</v>
      </c>
      <c r="I39" s="55"/>
      <c r="J39" s="37">
        <v>100.1</v>
      </c>
      <c r="K39" s="56">
        <f t="shared" si="3"/>
        <v>9782.0286013952864</v>
      </c>
      <c r="L39" s="57"/>
      <c r="M39" s="6">
        <f>IF(J39="","",(K39/J39)/LOOKUP(RIGHT($D$2,3),定数!$A$6:$A$13,定数!$B$6:$B$13))</f>
        <v>0.81435469542085304</v>
      </c>
      <c r="N39" s="37">
        <v>2017</v>
      </c>
      <c r="O39" s="8">
        <v>43664</v>
      </c>
      <c r="P39" s="55">
        <v>1.1517029999999999</v>
      </c>
      <c r="Q39" s="55"/>
      <c r="R39" s="58">
        <f>IF(P39="","",T39*M39*LOOKUP(RIGHT($D$2,3),定数!$A$6:$A$13,定数!$B$6:$B$13))</f>
        <v>12325.746928011849</v>
      </c>
      <c r="S39" s="58"/>
      <c r="T39" s="59">
        <f t="shared" si="4"/>
        <v>126.12999999999985</v>
      </c>
      <c r="U39" s="59"/>
      <c r="V39" t="str">
        <f t="shared" si="5"/>
        <v/>
      </c>
      <c r="W39">
        <f t="shared" si="2"/>
        <v>0</v>
      </c>
    </row>
    <row r="40" spans="2:23" x14ac:dyDescent="0.2">
      <c r="B40" s="37">
        <v>32</v>
      </c>
      <c r="C40" s="54">
        <f t="shared" si="0"/>
        <v>338393.36697452137</v>
      </c>
      <c r="D40" s="54"/>
      <c r="E40" s="37">
        <v>2017</v>
      </c>
      <c r="F40" s="8">
        <v>43714</v>
      </c>
      <c r="G40" s="37" t="s">
        <v>4</v>
      </c>
      <c r="H40" s="55">
        <v>1.19249</v>
      </c>
      <c r="I40" s="55"/>
      <c r="J40" s="37">
        <v>30.9</v>
      </c>
      <c r="K40" s="56">
        <f t="shared" si="3"/>
        <v>10151.80100923564</v>
      </c>
      <c r="L40" s="57"/>
      <c r="M40" s="6">
        <f>IF(J40="","",(K40/J40)/LOOKUP(RIGHT($D$2,3),定数!$A$6:$A$13,定数!$B$6:$B$13))</f>
        <v>2.7378104124152212</v>
      </c>
      <c r="N40" s="37">
        <v>2017</v>
      </c>
      <c r="O40" s="8">
        <v>9.6999999999999993</v>
      </c>
      <c r="P40" s="55">
        <v>1.1963140000000001</v>
      </c>
      <c r="Q40" s="55"/>
      <c r="R40" s="58">
        <f>IF(P40="","",T40*M40*LOOKUP(RIGHT($D$2,3),定数!$A$6:$A$13,定数!$B$6:$B$13))</f>
        <v>12563.264420491128</v>
      </c>
      <c r="S40" s="58"/>
      <c r="T40" s="59">
        <f t="shared" si="4"/>
        <v>38.240000000000492</v>
      </c>
      <c r="U40" s="59"/>
      <c r="V40" t="str">
        <f t="shared" si="5"/>
        <v/>
      </c>
      <c r="W40">
        <f t="shared" si="2"/>
        <v>0</v>
      </c>
    </row>
    <row r="41" spans="2:23" x14ac:dyDescent="0.2">
      <c r="B41" s="37">
        <v>33</v>
      </c>
      <c r="C41" s="54">
        <f t="shared" si="0"/>
        <v>350956.63139501249</v>
      </c>
      <c r="D41" s="54"/>
      <c r="E41" s="37">
        <v>2017</v>
      </c>
      <c r="F41" s="8">
        <v>43715</v>
      </c>
      <c r="G41" s="37" t="s">
        <v>4</v>
      </c>
      <c r="H41" s="55">
        <v>1.1928300000000001</v>
      </c>
      <c r="I41" s="55"/>
      <c r="J41" s="37">
        <v>15.1</v>
      </c>
      <c r="K41" s="56">
        <f t="shared" si="3"/>
        <v>10528.698941850374</v>
      </c>
      <c r="L41" s="57"/>
      <c r="M41" s="6">
        <f>IF(J41="","",(K41/J41)/LOOKUP(RIGHT($D$2,3),定数!$A$6:$A$13,定数!$B$6:$B$13))</f>
        <v>5.8105402548843132</v>
      </c>
      <c r="N41" s="37">
        <v>2017</v>
      </c>
      <c r="O41" s="8">
        <v>43715</v>
      </c>
      <c r="P41" s="55">
        <v>1.1946479999999999</v>
      </c>
      <c r="Q41" s="55"/>
      <c r="R41" s="58">
        <f>IF(P41="","",T41*M41*LOOKUP(RIGHT($D$2,3),定数!$A$6:$A$13,定数!$B$6:$B$13))</f>
        <v>12676.274620054748</v>
      </c>
      <c r="S41" s="58"/>
      <c r="T41" s="59">
        <f t="shared" si="4"/>
        <v>18.179999999998753</v>
      </c>
      <c r="U41" s="59"/>
      <c r="V41" t="str">
        <f t="shared" si="5"/>
        <v/>
      </c>
      <c r="W41">
        <f t="shared" si="2"/>
        <v>0</v>
      </c>
    </row>
    <row r="42" spans="2:23" x14ac:dyDescent="0.2">
      <c r="B42" s="37">
        <v>34</v>
      </c>
      <c r="C42" s="54">
        <f t="shared" si="0"/>
        <v>363632.90601506724</v>
      </c>
      <c r="D42" s="54"/>
      <c r="E42" s="37">
        <v>2017</v>
      </c>
      <c r="F42" s="8">
        <v>43727</v>
      </c>
      <c r="G42" s="37" t="s">
        <v>4</v>
      </c>
      <c r="H42" s="55">
        <v>1.19638</v>
      </c>
      <c r="I42" s="55"/>
      <c r="J42" s="37">
        <v>42.2</v>
      </c>
      <c r="K42" s="56">
        <f t="shared" si="3"/>
        <v>10908.987180452017</v>
      </c>
      <c r="L42" s="57"/>
      <c r="M42" s="6">
        <f>IF(J42="","",(K42/J42)/LOOKUP(RIGHT($D$2,3),定数!$A$6:$A$13,定数!$B$6:$B$13))</f>
        <v>2.1542233768665118</v>
      </c>
      <c r="N42" s="37">
        <v>2017</v>
      </c>
      <c r="O42" s="8">
        <v>43728</v>
      </c>
      <c r="P42" s="55">
        <v>1.2016389999999999</v>
      </c>
      <c r="Q42" s="55"/>
      <c r="R42" s="58">
        <f>IF(P42="","",T42*M42*LOOKUP(RIGHT($D$2,3),定数!$A$6:$A$13,定数!$B$6:$B$13))</f>
        <v>13594.87288672893</v>
      </c>
      <c r="S42" s="58"/>
      <c r="T42" s="59">
        <f t="shared" si="4"/>
        <v>52.589999999999023</v>
      </c>
      <c r="U42" s="59"/>
      <c r="V42" t="str">
        <f t="shared" si="5"/>
        <v/>
      </c>
      <c r="W42">
        <f t="shared" si="2"/>
        <v>0</v>
      </c>
    </row>
    <row r="43" spans="2:23" x14ac:dyDescent="0.2">
      <c r="B43" s="37">
        <v>35</v>
      </c>
      <c r="C43" s="54">
        <f t="shared" si="0"/>
        <v>377227.77890179615</v>
      </c>
      <c r="D43" s="54"/>
      <c r="E43" s="37">
        <v>2017</v>
      </c>
      <c r="F43" s="8">
        <v>43755</v>
      </c>
      <c r="G43" s="37" t="s">
        <v>3</v>
      </c>
      <c r="H43" s="55">
        <v>1.17876</v>
      </c>
      <c r="I43" s="55"/>
      <c r="J43" s="37">
        <v>31.1</v>
      </c>
      <c r="K43" s="56">
        <f t="shared" si="3"/>
        <v>11316.833367053883</v>
      </c>
      <c r="L43" s="57"/>
      <c r="M43" s="6">
        <f>IF(J43="","",(K43/J43)/LOOKUP(RIGHT($D$2,3),定数!$A$6:$A$13,定数!$B$6:$B$13))</f>
        <v>3.0323776439051136</v>
      </c>
      <c r="N43" s="37">
        <v>2017</v>
      </c>
      <c r="O43" s="8">
        <v>43755</v>
      </c>
      <c r="P43" s="55">
        <v>1.18187</v>
      </c>
      <c r="Q43" s="55"/>
      <c r="R43" s="58">
        <f>IF(P43="","",T43*M43*LOOKUP(RIGHT($D$2,3),定数!$A$6:$A$13,定数!$B$6:$B$13))</f>
        <v>-11316.833367053687</v>
      </c>
      <c r="S43" s="58"/>
      <c r="T43" s="59">
        <f t="shared" si="4"/>
        <v>-31.099999999999461</v>
      </c>
      <c r="U43" s="59"/>
      <c r="V43" t="str">
        <f t="shared" si="5"/>
        <v/>
      </c>
      <c r="W43">
        <f t="shared" si="2"/>
        <v>1</v>
      </c>
    </row>
    <row r="44" spans="2:23" x14ac:dyDescent="0.2">
      <c r="B44" s="37">
        <v>36</v>
      </c>
      <c r="C44" s="54">
        <f t="shared" si="0"/>
        <v>365910.94553474244</v>
      </c>
      <c r="D44" s="54"/>
      <c r="E44" s="37">
        <v>2017</v>
      </c>
      <c r="F44" s="8">
        <v>43757</v>
      </c>
      <c r="G44" s="37" t="s">
        <v>4</v>
      </c>
      <c r="H44" s="55">
        <v>1.1836500000000001</v>
      </c>
      <c r="I44" s="55"/>
      <c r="J44" s="37">
        <v>68.900000000000006</v>
      </c>
      <c r="K44" s="56">
        <f t="shared" si="3"/>
        <v>10977.328366042273</v>
      </c>
      <c r="L44" s="57"/>
      <c r="M44" s="6">
        <f>IF(J44="","",(K44/J44)/LOOKUP(RIGHT($D$2,3),定数!$A$6:$A$13,定数!$B$6:$B$13))</f>
        <v>1.3276884816209811</v>
      </c>
      <c r="N44" s="37">
        <v>2017</v>
      </c>
      <c r="O44" s="8">
        <v>43759</v>
      </c>
      <c r="P44" s="55">
        <v>1.17676</v>
      </c>
      <c r="Q44" s="55"/>
      <c r="R44" s="58">
        <f>IF(P44="","",T44*M44*LOOKUP(RIGHT($D$2,3),定数!$A$6:$A$13,定数!$B$6:$B$13))</f>
        <v>-10977.328366042371</v>
      </c>
      <c r="S44" s="58"/>
      <c r="T44" s="59">
        <f t="shared" si="4"/>
        <v>-68.900000000000631</v>
      </c>
      <c r="U44" s="59"/>
      <c r="V44" t="str">
        <f t="shared" si="5"/>
        <v/>
      </c>
      <c r="W44">
        <f t="shared" si="2"/>
        <v>2</v>
      </c>
    </row>
    <row r="45" spans="2:23" x14ac:dyDescent="0.2">
      <c r="B45" s="37">
        <v>37</v>
      </c>
      <c r="C45" s="54">
        <f t="shared" si="0"/>
        <v>354933.61716870009</v>
      </c>
      <c r="D45" s="54"/>
      <c r="E45" s="37">
        <v>2017</v>
      </c>
      <c r="F45" s="8">
        <v>43778</v>
      </c>
      <c r="G45" s="37" t="s">
        <v>4</v>
      </c>
      <c r="H45" s="55">
        <v>1.1615800000000001</v>
      </c>
      <c r="I45" s="55"/>
      <c r="J45" s="37">
        <v>26.9</v>
      </c>
      <c r="K45" s="56">
        <f t="shared" si="3"/>
        <v>10648.008515061003</v>
      </c>
      <c r="L45" s="57"/>
      <c r="M45" s="6">
        <f>IF(J45="","",(K45/J45)/LOOKUP(RIGHT($D$2,3),定数!$A$6:$A$13,定数!$B$6:$B$13))</f>
        <v>3.298639564764871</v>
      </c>
      <c r="N45" s="37">
        <v>2017</v>
      </c>
      <c r="O45" s="8">
        <v>43779</v>
      </c>
      <c r="P45" s="55">
        <v>1.1648959999999999</v>
      </c>
      <c r="Q45" s="55"/>
      <c r="R45" s="58">
        <f>IF(P45="","",T45*M45*LOOKUP(RIGHT($D$2,3),定数!$A$6:$A$13,定数!$B$6:$B$13))</f>
        <v>13125.94655611188</v>
      </c>
      <c r="S45" s="58"/>
      <c r="T45" s="59">
        <f t="shared" si="4"/>
        <v>33.159999999998746</v>
      </c>
      <c r="U45" s="59"/>
      <c r="V45" t="str">
        <f t="shared" si="5"/>
        <v/>
      </c>
      <c r="W45">
        <f t="shared" si="2"/>
        <v>0</v>
      </c>
    </row>
    <row r="46" spans="2:23" x14ac:dyDescent="0.2">
      <c r="B46" s="37">
        <v>38</v>
      </c>
      <c r="C46" s="54">
        <f t="shared" si="0"/>
        <v>368059.56372481195</v>
      </c>
      <c r="D46" s="54"/>
      <c r="E46" s="37">
        <v>2017</v>
      </c>
      <c r="F46" s="8">
        <v>43779</v>
      </c>
      <c r="G46" s="37" t="s">
        <v>4</v>
      </c>
      <c r="H46" s="55">
        <v>1.1662399999999999</v>
      </c>
      <c r="I46" s="55"/>
      <c r="J46" s="37">
        <v>40.299999999999997</v>
      </c>
      <c r="K46" s="56">
        <f t="shared" si="3"/>
        <v>11041.786911744359</v>
      </c>
      <c r="L46" s="57"/>
      <c r="M46" s="6">
        <f>IF(J46="","",(K46/J46)/LOOKUP(RIGHT($D$2,3),定数!$A$6:$A$13,定数!$B$6:$B$13))</f>
        <v>2.2832479139256328</v>
      </c>
      <c r="N46" s="37">
        <v>2017</v>
      </c>
      <c r="O46" s="8">
        <v>43783</v>
      </c>
      <c r="P46" s="55">
        <v>1.1712579999999999</v>
      </c>
      <c r="Q46" s="55"/>
      <c r="R46" s="58">
        <f>IF(P46="","",T46*M46*LOOKUP(RIGHT($D$2,3),定数!$A$6:$A$13,定数!$B$6:$B$13))</f>
        <v>13748.805638494499</v>
      </c>
      <c r="S46" s="58"/>
      <c r="T46" s="59">
        <f t="shared" si="4"/>
        <v>50.179999999999666</v>
      </c>
      <c r="U46" s="59"/>
      <c r="V46" t="str">
        <f t="shared" si="5"/>
        <v/>
      </c>
      <c r="W46">
        <f t="shared" si="2"/>
        <v>0</v>
      </c>
    </row>
    <row r="47" spans="2:23" x14ac:dyDescent="0.2">
      <c r="B47" s="37">
        <v>39</v>
      </c>
      <c r="C47" s="54">
        <f t="shared" si="0"/>
        <v>381808.36936330644</v>
      </c>
      <c r="D47" s="54"/>
      <c r="E47" s="37">
        <v>2018</v>
      </c>
      <c r="F47" s="8">
        <v>43529</v>
      </c>
      <c r="G47" s="37" t="s">
        <v>4</v>
      </c>
      <c r="H47" s="55">
        <v>1.23346</v>
      </c>
      <c r="I47" s="55"/>
      <c r="J47" s="37">
        <v>66.2</v>
      </c>
      <c r="K47" s="56">
        <f t="shared" si="3"/>
        <v>11454.251080899192</v>
      </c>
      <c r="L47" s="57"/>
      <c r="M47" s="6">
        <f>IF(J47="","",(K47/J47)/LOOKUP(RIGHT($D$2,3),定数!$A$6:$A$13,定数!$B$6:$B$13))</f>
        <v>1.441874506659012</v>
      </c>
      <c r="N47" s="37">
        <v>2018</v>
      </c>
      <c r="O47" s="8">
        <v>43531</v>
      </c>
      <c r="P47" s="55">
        <v>1.2417670000000001</v>
      </c>
      <c r="Q47" s="55"/>
      <c r="R47" s="58">
        <f>IF(P47="","",T47*M47*LOOKUP(RIGHT($D$2,3),定数!$A$6:$A$13,定数!$B$6:$B$13))</f>
        <v>14373.181832179807</v>
      </c>
      <c r="S47" s="58"/>
      <c r="T47" s="59">
        <f t="shared" si="4"/>
        <v>83.070000000000647</v>
      </c>
      <c r="U47" s="59"/>
      <c r="V47" t="str">
        <f t="shared" si="5"/>
        <v/>
      </c>
      <c r="W47">
        <f t="shared" si="2"/>
        <v>0</v>
      </c>
    </row>
    <row r="48" spans="2:23" x14ac:dyDescent="0.2">
      <c r="B48" s="37">
        <v>40</v>
      </c>
      <c r="C48" s="54">
        <f t="shared" si="0"/>
        <v>396181.55119548627</v>
      </c>
      <c r="D48" s="54"/>
      <c r="E48" s="37">
        <v>2018</v>
      </c>
      <c r="F48" s="8">
        <v>43533</v>
      </c>
      <c r="G48" s="37" t="s">
        <v>3</v>
      </c>
      <c r="H48" s="55">
        <v>1.2303900000000001</v>
      </c>
      <c r="I48" s="55"/>
      <c r="J48" s="37">
        <v>29.5</v>
      </c>
      <c r="K48" s="56">
        <f t="shared" si="3"/>
        <v>11885.446535864588</v>
      </c>
      <c r="L48" s="57"/>
      <c r="M48" s="6">
        <f>IF(J48="","",(K48/J48)/LOOKUP(RIGHT($D$2,3),定数!$A$6:$A$13,定数!$B$6:$B$13))</f>
        <v>3.3574707728431039</v>
      </c>
      <c r="N48" s="37">
        <v>2018</v>
      </c>
      <c r="O48" s="8">
        <v>43536</v>
      </c>
      <c r="P48" s="55">
        <v>1.2333400000000001</v>
      </c>
      <c r="Q48" s="55"/>
      <c r="R48" s="58">
        <f>IF(P48="","",T48*M48*LOOKUP(RIGHT($D$2,3),定数!$A$6:$A$13,定数!$B$6:$B$13))</f>
        <v>-11885.446535864621</v>
      </c>
      <c r="S48" s="58"/>
      <c r="T48" s="59">
        <f t="shared" si="4"/>
        <v>-29.500000000000082</v>
      </c>
      <c r="U48" s="59"/>
      <c r="V48" t="str">
        <f t="shared" si="5"/>
        <v/>
      </c>
      <c r="W48">
        <f t="shared" si="2"/>
        <v>1</v>
      </c>
    </row>
    <row r="49" spans="2:23" x14ac:dyDescent="0.2">
      <c r="B49" s="37">
        <v>41</v>
      </c>
      <c r="C49" s="54">
        <f t="shared" si="0"/>
        <v>384296.10465962166</v>
      </c>
      <c r="D49" s="54"/>
      <c r="E49" s="37">
        <v>2018</v>
      </c>
      <c r="F49" s="8">
        <v>43568</v>
      </c>
      <c r="G49" s="37" t="s">
        <v>3</v>
      </c>
      <c r="H49" s="55">
        <v>1.23186</v>
      </c>
      <c r="I49" s="55"/>
      <c r="J49" s="37">
        <v>26.5</v>
      </c>
      <c r="K49" s="56">
        <f t="shared" si="3"/>
        <v>11528.88313978865</v>
      </c>
      <c r="L49" s="57"/>
      <c r="M49" s="6">
        <f>IF(J49="","",(K49/J49)/LOOKUP(RIGHT($D$2,3),定数!$A$6:$A$13,定数!$B$6:$B$13))</f>
        <v>3.6254349496190721</v>
      </c>
      <c r="N49" s="37">
        <v>2018</v>
      </c>
      <c r="O49" s="8">
        <v>43571</v>
      </c>
      <c r="P49" s="55">
        <v>1.23451</v>
      </c>
      <c r="Q49" s="55"/>
      <c r="R49" s="58">
        <f>IF(P49="","",T49*M49*LOOKUP(RIGHT($D$2,3),定数!$A$6:$A$13,定数!$B$6:$B$13))</f>
        <v>-11528.88313978883</v>
      </c>
      <c r="S49" s="58"/>
      <c r="T49" s="59">
        <f t="shared" si="4"/>
        <v>-26.500000000000412</v>
      </c>
      <c r="U49" s="59"/>
      <c r="V49" t="str">
        <f t="shared" si="5"/>
        <v/>
      </c>
      <c r="W49">
        <f t="shared" si="2"/>
        <v>2</v>
      </c>
    </row>
    <row r="50" spans="2:23" x14ac:dyDescent="0.2">
      <c r="B50" s="37">
        <v>42</v>
      </c>
      <c r="C50" s="54">
        <f t="shared" si="0"/>
        <v>372767.22151983285</v>
      </c>
      <c r="D50" s="54"/>
      <c r="E50" s="37">
        <v>2018</v>
      </c>
      <c r="F50" s="8">
        <v>43609</v>
      </c>
      <c r="G50" s="37" t="s">
        <v>3</v>
      </c>
      <c r="H50" s="55">
        <v>1.1711400000000001</v>
      </c>
      <c r="I50" s="55"/>
      <c r="J50" s="37">
        <v>33.9</v>
      </c>
      <c r="K50" s="56">
        <f t="shared" si="3"/>
        <v>11183.016645594986</v>
      </c>
      <c r="L50" s="57"/>
      <c r="M50" s="6">
        <f>IF(J50="","",(K50/J50)/LOOKUP(RIGHT($D$2,3),定数!$A$6:$A$13,定数!$B$6:$B$13))</f>
        <v>2.7490208076683844</v>
      </c>
      <c r="N50" s="37">
        <v>2018</v>
      </c>
      <c r="O50" s="8">
        <v>43609</v>
      </c>
      <c r="P50" s="55">
        <v>1.1745300000000001</v>
      </c>
      <c r="Q50" s="55"/>
      <c r="R50" s="58">
        <f>IF(P50="","",T50*M50*LOOKUP(RIGHT($D$2,3),定数!$A$6:$A$13,定数!$B$6:$B$13))</f>
        <v>-11183.016645595</v>
      </c>
      <c r="S50" s="58"/>
      <c r="T50" s="59">
        <f t="shared" si="4"/>
        <v>-33.900000000000041</v>
      </c>
      <c r="U50" s="59"/>
      <c r="V50" t="str">
        <f t="shared" si="5"/>
        <v/>
      </c>
      <c r="W50">
        <f t="shared" si="2"/>
        <v>3</v>
      </c>
    </row>
    <row r="51" spans="2:23" x14ac:dyDescent="0.2">
      <c r="B51" s="37">
        <v>43</v>
      </c>
      <c r="C51" s="54">
        <f t="shared" si="0"/>
        <v>361584.20487423782</v>
      </c>
      <c r="D51" s="54"/>
      <c r="E51" s="37">
        <v>2018</v>
      </c>
      <c r="F51" s="8">
        <v>43617</v>
      </c>
      <c r="G51" s="37" t="s">
        <v>4</v>
      </c>
      <c r="H51" s="55">
        <v>1.1687099999999999</v>
      </c>
      <c r="I51" s="55"/>
      <c r="J51" s="37">
        <v>22.3</v>
      </c>
      <c r="K51" s="56">
        <f t="shared" si="3"/>
        <v>10847.526146227134</v>
      </c>
      <c r="L51" s="57"/>
      <c r="M51" s="6">
        <f>IF(J51="","",(K51/J51)/LOOKUP(RIGHT($D$2,3),定数!$A$6:$A$13,定数!$B$6:$B$13))</f>
        <v>4.0536345837919034</v>
      </c>
      <c r="N51" s="37">
        <v>2018</v>
      </c>
      <c r="O51" s="8">
        <v>43617</v>
      </c>
      <c r="P51" s="55">
        <v>1.16648</v>
      </c>
      <c r="Q51" s="55"/>
      <c r="R51" s="58">
        <f>IF(P51="","",T51*M51*LOOKUP(RIGHT($D$2,3),定数!$A$6:$A$13,定数!$B$6:$B$13))</f>
        <v>-10847.52614622691</v>
      </c>
      <c r="S51" s="58"/>
      <c r="T51" s="59">
        <f t="shared" si="4"/>
        <v>-22.299999999999542</v>
      </c>
      <c r="U51" s="59"/>
      <c r="V51" t="str">
        <f t="shared" si="5"/>
        <v/>
      </c>
      <c r="W51">
        <f t="shared" si="2"/>
        <v>4</v>
      </c>
    </row>
    <row r="52" spans="2:23" x14ac:dyDescent="0.2">
      <c r="B52" s="37">
        <v>44</v>
      </c>
      <c r="C52" s="54">
        <f t="shared" si="0"/>
        <v>350736.67872801091</v>
      </c>
      <c r="D52" s="54"/>
      <c r="E52" s="37">
        <v>2018</v>
      </c>
      <c r="F52" s="8">
        <v>43621</v>
      </c>
      <c r="G52" s="37" t="s">
        <v>4</v>
      </c>
      <c r="H52" s="55">
        <v>1.17025</v>
      </c>
      <c r="I52" s="55"/>
      <c r="J52" s="37">
        <v>26</v>
      </c>
      <c r="K52" s="56">
        <f t="shared" si="3"/>
        <v>10522.100361840327</v>
      </c>
      <c r="L52" s="57"/>
      <c r="M52" s="6">
        <f>IF(J52="","",(K52/J52)/LOOKUP(RIGHT($D$2,3),定数!$A$6:$A$13,定数!$B$6:$B$13))</f>
        <v>3.3724680646924123</v>
      </c>
      <c r="N52" s="37">
        <v>2018</v>
      </c>
      <c r="O52" s="8">
        <v>43621</v>
      </c>
      <c r="P52" s="55">
        <v>1.1676500000000001</v>
      </c>
      <c r="Q52" s="55"/>
      <c r="R52" s="58">
        <f>IF(P52="","",T52*M52*LOOKUP(RIGHT($D$2,3),定数!$A$6:$A$13,定数!$B$6:$B$13))</f>
        <v>-10522.100361840066</v>
      </c>
      <c r="S52" s="58"/>
      <c r="T52" s="59">
        <f t="shared" si="4"/>
        <v>-25.999999999999357</v>
      </c>
      <c r="U52" s="59"/>
      <c r="V52" t="str">
        <f t="shared" si="5"/>
        <v/>
      </c>
      <c r="W52">
        <f t="shared" si="2"/>
        <v>5</v>
      </c>
    </row>
    <row r="53" spans="2:23" x14ac:dyDescent="0.2">
      <c r="B53" s="37">
        <v>45</v>
      </c>
      <c r="C53" s="54">
        <f t="shared" si="0"/>
        <v>340214.57836617087</v>
      </c>
      <c r="D53" s="54"/>
      <c r="E53" s="37">
        <v>2018</v>
      </c>
      <c r="F53" s="8">
        <v>43657</v>
      </c>
      <c r="G53" s="37" t="s">
        <v>3</v>
      </c>
      <c r="H53" s="55">
        <v>1.16988</v>
      </c>
      <c r="I53" s="55"/>
      <c r="J53" s="37">
        <v>59.3</v>
      </c>
      <c r="K53" s="56">
        <f t="shared" si="3"/>
        <v>10206.437350985127</v>
      </c>
      <c r="L53" s="57"/>
      <c r="M53" s="6">
        <f>IF(J53="","",(K53/J53)/LOOKUP(RIGHT($D$2,3),定数!$A$6:$A$13,定数!$B$6:$B$13))</f>
        <v>1.4342941752368081</v>
      </c>
      <c r="N53" s="37">
        <v>2018</v>
      </c>
      <c r="O53" s="8">
        <v>43659</v>
      </c>
      <c r="P53" s="55">
        <v>1.1624490000000001</v>
      </c>
      <c r="Q53" s="55"/>
      <c r="R53" s="58">
        <f>IF(P53="","",T53*M53*LOOKUP(RIGHT($D$2,3),定数!$A$6:$A$13,定数!$B$6:$B$13))</f>
        <v>12789.888019421607</v>
      </c>
      <c r="S53" s="58"/>
      <c r="T53" s="59">
        <f t="shared" si="4"/>
        <v>74.309999999999661</v>
      </c>
      <c r="U53" s="59"/>
      <c r="V53" t="str">
        <f t="shared" si="5"/>
        <v/>
      </c>
      <c r="W53">
        <f t="shared" si="2"/>
        <v>0</v>
      </c>
    </row>
    <row r="54" spans="2:23" x14ac:dyDescent="0.2">
      <c r="B54" s="37">
        <v>46</v>
      </c>
      <c r="C54" s="54">
        <f t="shared" si="0"/>
        <v>353004.46638559247</v>
      </c>
      <c r="D54" s="54"/>
      <c r="E54" s="37">
        <v>2018</v>
      </c>
      <c r="F54" s="8">
        <v>43665</v>
      </c>
      <c r="G54" s="37" t="s">
        <v>3</v>
      </c>
      <c r="H54" s="55">
        <v>1.1638599999999999</v>
      </c>
      <c r="I54" s="55"/>
      <c r="J54" s="37">
        <v>17.600000000000001</v>
      </c>
      <c r="K54" s="56">
        <f t="shared" si="3"/>
        <v>10590.133991567775</v>
      </c>
      <c r="L54" s="57"/>
      <c r="M54" s="6">
        <f>IF(J54="","",(K54/J54)/LOOKUP(RIGHT($D$2,3),定数!$A$6:$A$13,定数!$B$6:$B$13))</f>
        <v>5.014267988431711</v>
      </c>
      <c r="N54" s="37">
        <v>2018</v>
      </c>
      <c r="O54" s="8">
        <v>43665</v>
      </c>
      <c r="P54" s="55">
        <v>1.1617249999999999</v>
      </c>
      <c r="Q54" s="55"/>
      <c r="R54" s="58">
        <f>IF(P54="","",T54*M54*LOOKUP(RIGHT($D$2,3),定数!$A$6:$A$13,定数!$B$6:$B$13))</f>
        <v>12846.554586362032</v>
      </c>
      <c r="S54" s="58"/>
      <c r="T54" s="59">
        <f t="shared" si="4"/>
        <v>21.34999999999998</v>
      </c>
      <c r="U54" s="59"/>
      <c r="V54" t="str">
        <f t="shared" si="5"/>
        <v/>
      </c>
      <c r="W54">
        <f t="shared" si="2"/>
        <v>0</v>
      </c>
    </row>
    <row r="55" spans="2:23" x14ac:dyDescent="0.2">
      <c r="B55" s="37">
        <v>47</v>
      </c>
      <c r="C55" s="54">
        <f t="shared" si="0"/>
        <v>365851.02097195451</v>
      </c>
      <c r="D55" s="54"/>
      <c r="E55" s="37">
        <v>2018</v>
      </c>
      <c r="F55" s="8">
        <v>43671</v>
      </c>
      <c r="G55" s="37" t="s">
        <v>3</v>
      </c>
      <c r="H55" s="55">
        <v>1.16761</v>
      </c>
      <c r="I55" s="55"/>
      <c r="J55" s="37">
        <v>21.7</v>
      </c>
      <c r="K55" s="56">
        <f t="shared" si="3"/>
        <v>10975.530629158635</v>
      </c>
      <c r="L55" s="57"/>
      <c r="M55" s="6">
        <f>IF(J55="","",(K55/J55)/LOOKUP(RIGHT($D$2,3),定数!$A$6:$A$13,定数!$B$6:$B$13))</f>
        <v>4.2148735135017805</v>
      </c>
      <c r="N55" s="37">
        <v>2018</v>
      </c>
      <c r="O55" s="8">
        <v>43671</v>
      </c>
      <c r="P55" s="55">
        <v>1.16978</v>
      </c>
      <c r="Q55" s="55"/>
      <c r="R55" s="58">
        <f>IF(P55="","",T55*M55*LOOKUP(RIGHT($D$2,3),定数!$A$6:$A$13,定数!$B$6:$B$13))</f>
        <v>-10975.530629158664</v>
      </c>
      <c r="S55" s="58"/>
      <c r="T55" s="59">
        <f t="shared" si="4"/>
        <v>-21.700000000000053</v>
      </c>
      <c r="U55" s="59"/>
      <c r="V55" t="str">
        <f t="shared" si="5"/>
        <v/>
      </c>
      <c r="W55">
        <f t="shared" si="2"/>
        <v>1</v>
      </c>
    </row>
    <row r="56" spans="2:23" x14ac:dyDescent="0.2">
      <c r="B56" s="37">
        <v>48</v>
      </c>
      <c r="C56" s="54">
        <f t="shared" si="0"/>
        <v>354875.49034279585</v>
      </c>
      <c r="D56" s="54"/>
      <c r="E56" s="37">
        <v>2018</v>
      </c>
      <c r="F56" s="8">
        <v>43685</v>
      </c>
      <c r="G56" s="37" t="s">
        <v>4</v>
      </c>
      <c r="H56" s="55">
        <v>1.16062</v>
      </c>
      <c r="I56" s="55"/>
      <c r="J56" s="37">
        <v>33.200000000000003</v>
      </c>
      <c r="K56" s="56">
        <f t="shared" si="3"/>
        <v>10646.264710283875</v>
      </c>
      <c r="L56" s="57"/>
      <c r="M56" s="6">
        <f>IF(J56="","",(K56/J56)/LOOKUP(RIGHT($D$2,3),定数!$A$6:$A$13,定数!$B$6:$B$13))</f>
        <v>2.672255198364426</v>
      </c>
      <c r="N56" s="37">
        <v>2018</v>
      </c>
      <c r="O56" s="8">
        <v>43686</v>
      </c>
      <c r="P56" s="55">
        <v>1.1573</v>
      </c>
      <c r="Q56" s="55"/>
      <c r="R56" s="58">
        <f>IF(P56="","",T56*M56*LOOKUP(RIGHT($D$2,3),定数!$A$6:$A$13,定数!$B$6:$B$13))</f>
        <v>-10646.26471028384</v>
      </c>
      <c r="S56" s="58"/>
      <c r="T56" s="59">
        <f t="shared" si="4"/>
        <v>-33.199999999999896</v>
      </c>
      <c r="U56" s="59"/>
      <c r="V56" t="str">
        <f t="shared" si="5"/>
        <v/>
      </c>
      <c r="W56">
        <f t="shared" si="2"/>
        <v>2</v>
      </c>
    </row>
    <row r="57" spans="2:23" x14ac:dyDescent="0.2">
      <c r="B57" s="37">
        <v>49</v>
      </c>
      <c r="C57" s="54">
        <f t="shared" si="0"/>
        <v>344229.22563251201</v>
      </c>
      <c r="D57" s="54"/>
      <c r="E57" s="37">
        <v>2018</v>
      </c>
      <c r="F57" s="8">
        <v>43707</v>
      </c>
      <c r="G57" s="37" t="s">
        <v>4</v>
      </c>
      <c r="H57" s="55">
        <v>1.17065</v>
      </c>
      <c r="I57" s="55"/>
      <c r="J57" s="37">
        <v>21.1</v>
      </c>
      <c r="K57" s="56">
        <f t="shared" si="3"/>
        <v>10326.87676897536</v>
      </c>
      <c r="L57" s="57"/>
      <c r="M57" s="6">
        <f>IF(J57="","",(K57/J57)/LOOKUP(RIGHT($D$2,3),定数!$A$6:$A$13,定数!$B$6:$B$13))</f>
        <v>4.0785453273994312</v>
      </c>
      <c r="N57" s="37">
        <v>2018</v>
      </c>
      <c r="O57" s="8">
        <v>43707</v>
      </c>
      <c r="P57" s="55">
        <v>1.1685399999999999</v>
      </c>
      <c r="Q57" s="55"/>
      <c r="R57" s="58">
        <f>IF(P57="","",T57*M57*LOOKUP(RIGHT($D$2,3),定数!$A$6:$A$13,定数!$B$6:$B$13))</f>
        <v>-10326.876768975635</v>
      </c>
      <c r="S57" s="58"/>
      <c r="T57" s="59">
        <f t="shared" si="4"/>
        <v>-21.100000000000563</v>
      </c>
      <c r="U57" s="59"/>
      <c r="V57" t="str">
        <f t="shared" si="5"/>
        <v/>
      </c>
      <c r="W57">
        <f t="shared" si="2"/>
        <v>3</v>
      </c>
    </row>
    <row r="58" spans="2:23" x14ac:dyDescent="0.2">
      <c r="B58" s="37">
        <v>50</v>
      </c>
      <c r="C58" s="54">
        <f t="shared" si="0"/>
        <v>333902.34886353638</v>
      </c>
      <c r="D58" s="54"/>
      <c r="E58" s="37">
        <v>2018</v>
      </c>
      <c r="F58" s="8">
        <v>43708</v>
      </c>
      <c r="G58" s="37" t="s">
        <v>3</v>
      </c>
      <c r="H58" s="55">
        <v>1.16544</v>
      </c>
      <c r="I58" s="55"/>
      <c r="J58" s="37">
        <v>35.1</v>
      </c>
      <c r="K58" s="56">
        <f t="shared" si="3"/>
        <v>10017.07046590609</v>
      </c>
      <c r="L58" s="57"/>
      <c r="M58" s="6">
        <f>IF(J58="","",(K58/J58)/LOOKUP(RIGHT($D$2,3),定数!$A$6:$A$13,定数!$B$6:$B$13))</f>
        <v>2.3782218580023957</v>
      </c>
      <c r="N58" s="37">
        <v>2018</v>
      </c>
      <c r="O58" s="8">
        <v>43709</v>
      </c>
      <c r="P58" s="55">
        <v>1.1610819999999999</v>
      </c>
      <c r="Q58" s="55"/>
      <c r="R58" s="58">
        <f>IF(P58="","",T58*M58*LOOKUP(RIGHT($D$2,3),定数!$A$6:$A$13,定数!$B$6:$B$13))</f>
        <v>12437.149028609567</v>
      </c>
      <c r="S58" s="58"/>
      <c r="T58" s="59">
        <f t="shared" si="4"/>
        <v>43.580000000000837</v>
      </c>
      <c r="U58" s="59"/>
      <c r="V58" t="str">
        <f t="shared" si="5"/>
        <v/>
      </c>
      <c r="W58">
        <f t="shared" si="2"/>
        <v>0</v>
      </c>
    </row>
    <row r="59" spans="2:23" x14ac:dyDescent="0.2">
      <c r="B59" s="37">
        <v>51</v>
      </c>
      <c r="C59" s="54">
        <f t="shared" si="0"/>
        <v>346339.49789214594</v>
      </c>
      <c r="D59" s="54"/>
      <c r="E59" s="37">
        <v>2018</v>
      </c>
      <c r="F59" s="8">
        <v>43714</v>
      </c>
      <c r="G59" s="37" t="s">
        <v>4</v>
      </c>
      <c r="H59" s="55">
        <v>1.16557</v>
      </c>
      <c r="I59" s="55"/>
      <c r="J59" s="37">
        <v>32</v>
      </c>
      <c r="K59" s="56">
        <f t="shared" si="3"/>
        <v>10390.184936764377</v>
      </c>
      <c r="L59" s="57"/>
      <c r="M59" s="6">
        <f>IF(J59="","",(K59/J59)/LOOKUP(RIGHT($D$2,3),定数!$A$6:$A$13,定数!$B$6:$B$13))</f>
        <v>2.70577732728239</v>
      </c>
      <c r="N59" s="37">
        <v>2018</v>
      </c>
      <c r="O59" s="8" t="s">
        <v>65</v>
      </c>
      <c r="P59" s="55">
        <v>1.1623699999999999</v>
      </c>
      <c r="Q59" s="55"/>
      <c r="R59" s="58">
        <f>IF(P59="","",T59*M59*LOOKUP(RIGHT($D$2,3),定数!$A$6:$A$13,定数!$B$6:$B$13))</f>
        <v>-10390.184936764676</v>
      </c>
      <c r="S59" s="58"/>
      <c r="T59" s="59">
        <f t="shared" si="4"/>
        <v>-32.000000000000917</v>
      </c>
      <c r="U59" s="59"/>
      <c r="V59" t="str">
        <f t="shared" si="5"/>
        <v/>
      </c>
      <c r="W59">
        <f t="shared" si="2"/>
        <v>1</v>
      </c>
    </row>
    <row r="60" spans="2:23" x14ac:dyDescent="0.2">
      <c r="B60" s="37">
        <v>52</v>
      </c>
      <c r="C60" s="54">
        <f t="shared" si="0"/>
        <v>335949.31295538129</v>
      </c>
      <c r="D60" s="54"/>
      <c r="E60" s="37">
        <v>2018</v>
      </c>
      <c r="F60" s="8">
        <v>43733</v>
      </c>
      <c r="G60" s="37" t="s">
        <v>4</v>
      </c>
      <c r="H60" s="55">
        <v>1.1774800000000001</v>
      </c>
      <c r="I60" s="55"/>
      <c r="J60" s="37">
        <v>41.7</v>
      </c>
      <c r="K60" s="56">
        <f t="shared" si="3"/>
        <v>10078.479388661439</v>
      </c>
      <c r="L60" s="57"/>
      <c r="M60" s="6">
        <f>IF(J60="","",(K60/J60)/LOOKUP(RIGHT($D$2,3),定数!$A$6:$A$13,定数!$B$6:$B$13))</f>
        <v>2.0140846100442524</v>
      </c>
      <c r="N60" s="37">
        <v>2018</v>
      </c>
      <c r="O60" s="8" t="s">
        <v>66</v>
      </c>
      <c r="P60" s="55">
        <v>1.1733100000000001</v>
      </c>
      <c r="Q60" s="55"/>
      <c r="R60" s="58">
        <f>IF(P60="","",T60*M60*LOOKUP(RIGHT($D$2,3),定数!$A$6:$A$13,定数!$B$6:$B$13))</f>
        <v>-10078.479388661457</v>
      </c>
      <c r="S60" s="58"/>
      <c r="T60" s="59">
        <f t="shared" si="4"/>
        <v>-41.700000000000074</v>
      </c>
      <c r="U60" s="59"/>
      <c r="V60" t="str">
        <f t="shared" si="5"/>
        <v/>
      </c>
      <c r="W60">
        <f t="shared" si="2"/>
        <v>2</v>
      </c>
    </row>
    <row r="61" spans="2:23" x14ac:dyDescent="0.2">
      <c r="B61" s="37">
        <v>53</v>
      </c>
      <c r="C61" s="54">
        <f t="shared" si="0"/>
        <v>325870.83356671984</v>
      </c>
      <c r="D61" s="54"/>
      <c r="E61" s="37">
        <v>2018</v>
      </c>
      <c r="F61" s="8">
        <v>43734</v>
      </c>
      <c r="G61" s="37" t="s">
        <v>4</v>
      </c>
      <c r="H61" s="55">
        <v>1.1768799999999999</v>
      </c>
      <c r="I61" s="55"/>
      <c r="J61" s="37">
        <v>12.9</v>
      </c>
      <c r="K61" s="56">
        <f t="shared" si="3"/>
        <v>9776.125007001594</v>
      </c>
      <c r="L61" s="57"/>
      <c r="M61" s="6">
        <f>IF(J61="","",(K61/J61)/LOOKUP(RIGHT($D$2,3),定数!$A$6:$A$13,定数!$B$6:$B$13))</f>
        <v>6.3153262319131747</v>
      </c>
      <c r="N61" s="37">
        <v>2018</v>
      </c>
      <c r="O61" s="8">
        <v>43734</v>
      </c>
      <c r="P61" s="55">
        <v>1.1755899999999999</v>
      </c>
      <c r="Q61" s="55"/>
      <c r="R61" s="58">
        <f>IF(P61="","",T61*M61*LOOKUP(RIGHT($D$2,3),定数!$A$6:$A$13,定数!$B$6:$B$13))</f>
        <v>-9776.1250070016958</v>
      </c>
      <c r="S61" s="58"/>
      <c r="T61" s="59">
        <f t="shared" si="4"/>
        <v>-12.900000000000134</v>
      </c>
      <c r="U61" s="59"/>
      <c r="V61" t="str">
        <f t="shared" si="5"/>
        <v/>
      </c>
      <c r="W61">
        <f t="shared" si="2"/>
        <v>3</v>
      </c>
    </row>
    <row r="62" spans="2:23" x14ac:dyDescent="0.2">
      <c r="B62" s="37">
        <v>54</v>
      </c>
      <c r="C62" s="54">
        <f t="shared" si="0"/>
        <v>316094.70855971816</v>
      </c>
      <c r="D62" s="54"/>
      <c r="E62" s="37">
        <v>2018</v>
      </c>
      <c r="F62" s="8">
        <v>43762</v>
      </c>
      <c r="G62" s="37" t="s">
        <v>3</v>
      </c>
      <c r="H62" s="55">
        <v>1.1454599999999999</v>
      </c>
      <c r="I62" s="55"/>
      <c r="J62" s="37">
        <v>38.4</v>
      </c>
      <c r="K62" s="56">
        <f t="shared" si="3"/>
        <v>9482.8412567915439</v>
      </c>
      <c r="L62" s="57"/>
      <c r="M62" s="6">
        <f>IF(J62="","",(K62/J62)/LOOKUP(RIGHT($D$2,3),定数!$A$6:$A$13,定数!$B$6:$B$13))</f>
        <v>2.0579082588523314</v>
      </c>
      <c r="N62" s="37">
        <v>2018</v>
      </c>
      <c r="O62" s="8">
        <v>43762</v>
      </c>
      <c r="P62" s="55">
        <v>1.1406829999999999</v>
      </c>
      <c r="Q62" s="55"/>
      <c r="R62" s="58">
        <f>IF(P62="","",T62*M62*LOOKUP(RIGHT($D$2,3),定数!$A$6:$A$13,定数!$B$6:$B$13))</f>
        <v>11796.75330304518</v>
      </c>
      <c r="S62" s="58"/>
      <c r="T62" s="59">
        <f t="shared" si="4"/>
        <v>47.770000000000309</v>
      </c>
      <c r="U62" s="59"/>
      <c r="V62" t="str">
        <f t="shared" si="5"/>
        <v/>
      </c>
      <c r="W62">
        <f t="shared" si="2"/>
        <v>0</v>
      </c>
    </row>
    <row r="63" spans="2:23" x14ac:dyDescent="0.2">
      <c r="B63" s="37">
        <v>55</v>
      </c>
      <c r="C63" s="54">
        <f t="shared" si="0"/>
        <v>327891.46186276333</v>
      </c>
      <c r="D63" s="54"/>
      <c r="E63" s="37">
        <v>2018</v>
      </c>
      <c r="F63" s="8">
        <v>43792</v>
      </c>
      <c r="G63" s="37" t="s">
        <v>4</v>
      </c>
      <c r="H63" s="55">
        <v>1.1411899999999999</v>
      </c>
      <c r="I63" s="55"/>
      <c r="J63" s="37">
        <v>21.3</v>
      </c>
      <c r="K63" s="56">
        <f t="shared" si="3"/>
        <v>9836.7438558828999</v>
      </c>
      <c r="L63" s="57"/>
      <c r="M63" s="6">
        <f>IF(J63="","",(K63/J63)/LOOKUP(RIGHT($D$2,3),定数!$A$6:$A$13,定数!$B$6:$B$13))</f>
        <v>3.84849133641741</v>
      </c>
      <c r="N63" s="37">
        <v>2018</v>
      </c>
      <c r="O63" s="8">
        <v>43792</v>
      </c>
      <c r="P63" s="55">
        <v>1.13906</v>
      </c>
      <c r="Q63" s="55"/>
      <c r="R63" s="58">
        <f>IF(P63="","",T63*M63*LOOKUP(RIGHT($D$2,3),定数!$A$6:$A$13,定数!$B$6:$B$13))</f>
        <v>-9836.7438558827398</v>
      </c>
      <c r="S63" s="58"/>
      <c r="T63" s="59">
        <f t="shared" si="4"/>
        <v>-21.299999999999653</v>
      </c>
      <c r="U63" s="59"/>
      <c r="V63" t="str">
        <f t="shared" si="5"/>
        <v/>
      </c>
      <c r="W63">
        <f t="shared" si="2"/>
        <v>1</v>
      </c>
    </row>
    <row r="64" spans="2:23" x14ac:dyDescent="0.2">
      <c r="B64" s="37">
        <v>56</v>
      </c>
      <c r="C64" s="54">
        <f t="shared" si="0"/>
        <v>318054.7180068806</v>
      </c>
      <c r="D64" s="54"/>
      <c r="E64" s="37">
        <v>2018</v>
      </c>
      <c r="F64" s="8">
        <v>43814</v>
      </c>
      <c r="G64" s="37" t="s">
        <v>4</v>
      </c>
      <c r="H64" s="55">
        <v>1.1375200000000001</v>
      </c>
      <c r="I64" s="55"/>
      <c r="J64" s="37">
        <v>25.6</v>
      </c>
      <c r="K64" s="56">
        <f t="shared" si="3"/>
        <v>9541.6415402064176</v>
      </c>
      <c r="L64" s="57"/>
      <c r="M64" s="6">
        <f>IF(J64="","",(K64/J64)/LOOKUP(RIGHT($D$2,3),定数!$A$6:$A$13,定数!$B$6:$B$13))</f>
        <v>3.1060031055359429</v>
      </c>
      <c r="N64" s="37">
        <v>2018</v>
      </c>
      <c r="O64" s="8">
        <v>43818</v>
      </c>
      <c r="P64" s="55">
        <v>1.140671</v>
      </c>
      <c r="Q64" s="55"/>
      <c r="R64" s="58">
        <f>IF(P64="","",T64*M64*LOOKUP(RIGHT($D$2,3),定数!$A$6:$A$13,定数!$B$6:$B$13))</f>
        <v>11744.418942652148</v>
      </c>
      <c r="S64" s="58"/>
      <c r="T64" s="59">
        <f t="shared" si="4"/>
        <v>31.509999999999039</v>
      </c>
      <c r="U64" s="59"/>
      <c r="V64" t="str">
        <f t="shared" si="5"/>
        <v/>
      </c>
      <c r="W64">
        <f t="shared" si="2"/>
        <v>0</v>
      </c>
    </row>
    <row r="65" spans="2:23" x14ac:dyDescent="0.2">
      <c r="B65" s="37">
        <v>57</v>
      </c>
      <c r="C65" s="54">
        <f t="shared" si="0"/>
        <v>329799.13694953278</v>
      </c>
      <c r="D65" s="54"/>
      <c r="E65" s="37">
        <v>2018</v>
      </c>
      <c r="F65" s="8">
        <v>43818</v>
      </c>
      <c r="G65" s="37" t="s">
        <v>4</v>
      </c>
      <c r="H65" s="55">
        <v>1.1375500000000001</v>
      </c>
      <c r="I65" s="55"/>
      <c r="J65" s="37">
        <v>21.6</v>
      </c>
      <c r="K65" s="56">
        <f t="shared" si="3"/>
        <v>9893.9741084859834</v>
      </c>
      <c r="L65" s="57"/>
      <c r="M65" s="6">
        <f>IF(J65="","",(K65/J65)/LOOKUP(RIGHT($D$2,3),定数!$A$6:$A$13,定数!$B$6:$B$13))</f>
        <v>3.8171196406195924</v>
      </c>
      <c r="N65" s="37">
        <v>2018</v>
      </c>
      <c r="O65" s="8">
        <v>43818</v>
      </c>
      <c r="P65" s="55">
        <v>1.140193</v>
      </c>
      <c r="Q65" s="55"/>
      <c r="R65" s="58">
        <f>IF(P65="","",T65*M65*LOOKUP(RIGHT($D$2,3),定数!$A$6:$A$13,定数!$B$6:$B$13))</f>
        <v>12106.376652188876</v>
      </c>
      <c r="S65" s="58"/>
      <c r="T65" s="59">
        <f t="shared" si="4"/>
        <v>26.429999999999509</v>
      </c>
      <c r="U65" s="59"/>
      <c r="V65" t="str">
        <f t="shared" si="5"/>
        <v/>
      </c>
      <c r="W65">
        <f t="shared" si="2"/>
        <v>0</v>
      </c>
    </row>
    <row r="66" spans="2:23" x14ac:dyDescent="0.2">
      <c r="B66" s="37">
        <v>58</v>
      </c>
      <c r="C66" s="54">
        <f t="shared" si="0"/>
        <v>341905.51360172167</v>
      </c>
      <c r="D66" s="54"/>
      <c r="E66" s="37"/>
      <c r="F66" s="8"/>
      <c r="G66" s="37"/>
      <c r="H66" s="55"/>
      <c r="I66" s="55"/>
      <c r="J66" s="37"/>
      <c r="K66" s="56" t="str">
        <f t="shared" si="3"/>
        <v/>
      </c>
      <c r="L66" s="57"/>
      <c r="M66" s="6" t="str">
        <f>IF(J66="","",(K66/J66)/LOOKUP(RIGHT($D$2,3),定数!$A$6:$A$13,定数!$B$6:$B$13))</f>
        <v/>
      </c>
      <c r="N66" s="37"/>
      <c r="O66" s="8"/>
      <c r="P66" s="55"/>
      <c r="Q66" s="55"/>
      <c r="R66" s="58" t="str">
        <f>IF(P66="","",T66*M66*LOOKUP(RIGHT($D$2,3),定数!$A$6:$A$13,定数!$B$6:$B$13))</f>
        <v/>
      </c>
      <c r="S66" s="58"/>
      <c r="T66" s="59" t="str">
        <f t="shared" si="4"/>
        <v/>
      </c>
      <c r="U66" s="59"/>
      <c r="V66" t="str">
        <f t="shared" si="5"/>
        <v/>
      </c>
      <c r="W66" t="str">
        <f t="shared" si="2"/>
        <v/>
      </c>
    </row>
    <row r="67" spans="2:23" x14ac:dyDescent="0.2">
      <c r="B67" s="37">
        <v>59</v>
      </c>
      <c r="C67" s="54" t="str">
        <f t="shared" si="0"/>
        <v/>
      </c>
      <c r="D67" s="54"/>
      <c r="E67" s="37"/>
      <c r="F67" s="8"/>
      <c r="G67" s="37"/>
      <c r="H67" s="55"/>
      <c r="I67" s="55"/>
      <c r="J67" s="37"/>
      <c r="K67" s="56" t="str">
        <f t="shared" si="3"/>
        <v/>
      </c>
      <c r="L67" s="57"/>
      <c r="M67" s="6" t="str">
        <f>IF(J67="","",(K67/J67)/LOOKUP(RIGHT($D$2,3),定数!$A$6:$A$13,定数!$B$6:$B$13))</f>
        <v/>
      </c>
      <c r="N67" s="37"/>
      <c r="O67" s="8"/>
      <c r="P67" s="55"/>
      <c r="Q67" s="55"/>
      <c r="R67" s="58" t="str">
        <f>IF(P67="","",T67*M67*LOOKUP(RIGHT($D$2,3),定数!$A$6:$A$13,定数!$B$6:$B$13))</f>
        <v/>
      </c>
      <c r="S67" s="58"/>
      <c r="T67" s="59" t="str">
        <f t="shared" si="4"/>
        <v/>
      </c>
      <c r="U67" s="59"/>
      <c r="V67" t="str">
        <f t="shared" si="5"/>
        <v/>
      </c>
      <c r="W67" t="str">
        <f t="shared" si="2"/>
        <v/>
      </c>
    </row>
    <row r="68" spans="2:23" x14ac:dyDescent="0.2">
      <c r="B68" s="37">
        <v>60</v>
      </c>
      <c r="C68" s="54" t="str">
        <f t="shared" si="0"/>
        <v/>
      </c>
      <c r="D68" s="54"/>
      <c r="E68" s="37"/>
      <c r="F68" s="8"/>
      <c r="G68" s="37"/>
      <c r="H68" s="55"/>
      <c r="I68" s="55"/>
      <c r="J68" s="37"/>
      <c r="K68" s="56" t="str">
        <f t="shared" si="3"/>
        <v/>
      </c>
      <c r="L68" s="57"/>
      <c r="M68" s="6" t="str">
        <f>IF(J68="","",(K68/J68)/LOOKUP(RIGHT($D$2,3),定数!$A$6:$A$13,定数!$B$6:$B$13))</f>
        <v/>
      </c>
      <c r="N68" s="37"/>
      <c r="O68" s="8"/>
      <c r="P68" s="55"/>
      <c r="Q68" s="55"/>
      <c r="R68" s="58" t="str">
        <f>IF(P68="","",T68*M68*LOOKUP(RIGHT($D$2,3),定数!$A$6:$A$13,定数!$B$6:$B$13))</f>
        <v/>
      </c>
      <c r="S68" s="58"/>
      <c r="T68" s="59" t="str">
        <f t="shared" si="4"/>
        <v/>
      </c>
      <c r="U68" s="59"/>
      <c r="V68" t="str">
        <f t="shared" si="5"/>
        <v/>
      </c>
      <c r="W68" t="str">
        <f t="shared" si="2"/>
        <v/>
      </c>
    </row>
    <row r="69" spans="2:23" x14ac:dyDescent="0.2">
      <c r="B69" s="37">
        <v>61</v>
      </c>
      <c r="C69" s="54" t="str">
        <f t="shared" si="0"/>
        <v/>
      </c>
      <c r="D69" s="54"/>
      <c r="E69" s="37"/>
      <c r="F69" s="8"/>
      <c r="G69" s="37"/>
      <c r="H69" s="55"/>
      <c r="I69" s="55"/>
      <c r="J69" s="37"/>
      <c r="K69" s="56" t="str">
        <f t="shared" si="3"/>
        <v/>
      </c>
      <c r="L69" s="57"/>
      <c r="M69" s="6" t="str">
        <f>IF(J69="","",(K69/J69)/LOOKUP(RIGHT($D$2,3),定数!$A$6:$A$13,定数!$B$6:$B$13))</f>
        <v/>
      </c>
      <c r="N69" s="37"/>
      <c r="O69" s="8"/>
      <c r="P69" s="55"/>
      <c r="Q69" s="55"/>
      <c r="R69" s="58" t="str">
        <f>IF(P69="","",T69*M69*LOOKUP(RIGHT($D$2,3),定数!$A$6:$A$13,定数!$B$6:$B$13))</f>
        <v/>
      </c>
      <c r="S69" s="58"/>
      <c r="T69" s="59" t="str">
        <f t="shared" si="4"/>
        <v/>
      </c>
      <c r="U69" s="59"/>
      <c r="V69" t="str">
        <f t="shared" si="5"/>
        <v/>
      </c>
      <c r="W69" t="str">
        <f t="shared" si="2"/>
        <v/>
      </c>
    </row>
    <row r="70" spans="2:23" x14ac:dyDescent="0.2">
      <c r="B70" s="37">
        <v>62</v>
      </c>
      <c r="C70" s="54" t="str">
        <f t="shared" si="0"/>
        <v/>
      </c>
      <c r="D70" s="54"/>
      <c r="E70" s="37"/>
      <c r="F70" s="8"/>
      <c r="G70" s="37"/>
      <c r="H70" s="55"/>
      <c r="I70" s="55"/>
      <c r="J70" s="37"/>
      <c r="K70" s="56" t="str">
        <f t="shared" si="3"/>
        <v/>
      </c>
      <c r="L70" s="57"/>
      <c r="M70" s="6" t="str">
        <f>IF(J70="","",(K70/J70)/LOOKUP(RIGHT($D$2,3),定数!$A$6:$A$13,定数!$B$6:$B$13))</f>
        <v/>
      </c>
      <c r="N70" s="37"/>
      <c r="O70" s="8"/>
      <c r="P70" s="55"/>
      <c r="Q70" s="55"/>
      <c r="R70" s="58" t="str">
        <f>IF(P70="","",T70*M70*LOOKUP(RIGHT($D$2,3),定数!$A$6:$A$13,定数!$B$6:$B$13))</f>
        <v/>
      </c>
      <c r="S70" s="58"/>
      <c r="T70" s="59" t="str">
        <f t="shared" si="4"/>
        <v/>
      </c>
      <c r="U70" s="59"/>
      <c r="V70" t="str">
        <f t="shared" si="5"/>
        <v/>
      </c>
      <c r="W70" t="str">
        <f t="shared" si="2"/>
        <v/>
      </c>
    </row>
    <row r="71" spans="2:23" x14ac:dyDescent="0.2">
      <c r="B71" s="37">
        <v>63</v>
      </c>
      <c r="C71" s="54" t="str">
        <f t="shared" si="0"/>
        <v/>
      </c>
      <c r="D71" s="54"/>
      <c r="E71" s="37"/>
      <c r="F71" s="8"/>
      <c r="G71" s="37"/>
      <c r="H71" s="55"/>
      <c r="I71" s="55"/>
      <c r="J71" s="37"/>
      <c r="K71" s="56" t="str">
        <f t="shared" si="3"/>
        <v/>
      </c>
      <c r="L71" s="57"/>
      <c r="M71" s="6" t="str">
        <f>IF(J71="","",(K71/J71)/LOOKUP(RIGHT($D$2,3),定数!$A$6:$A$13,定数!$B$6:$B$13))</f>
        <v/>
      </c>
      <c r="N71" s="37"/>
      <c r="O71" s="8"/>
      <c r="P71" s="55"/>
      <c r="Q71" s="55"/>
      <c r="R71" s="58" t="str">
        <f>IF(P71="","",T71*M71*LOOKUP(RIGHT($D$2,3),定数!$A$6:$A$13,定数!$B$6:$B$13))</f>
        <v/>
      </c>
      <c r="S71" s="58"/>
      <c r="T71" s="59" t="str">
        <f t="shared" si="4"/>
        <v/>
      </c>
      <c r="U71" s="59"/>
      <c r="V71" t="str">
        <f t="shared" si="5"/>
        <v/>
      </c>
      <c r="W71" t="str">
        <f t="shared" si="2"/>
        <v/>
      </c>
    </row>
    <row r="72" spans="2:23" x14ac:dyDescent="0.2">
      <c r="B72" s="37">
        <v>64</v>
      </c>
      <c r="C72" s="54" t="str">
        <f t="shared" si="0"/>
        <v/>
      </c>
      <c r="D72" s="54"/>
      <c r="E72" s="37"/>
      <c r="F72" s="8"/>
      <c r="G72" s="37"/>
      <c r="H72" s="55"/>
      <c r="I72" s="55"/>
      <c r="J72" s="37"/>
      <c r="K72" s="56" t="str">
        <f t="shared" si="3"/>
        <v/>
      </c>
      <c r="L72" s="57"/>
      <c r="M72" s="6" t="str">
        <f>IF(J72="","",(K72/J72)/LOOKUP(RIGHT($D$2,3),定数!$A$6:$A$13,定数!$B$6:$B$13))</f>
        <v/>
      </c>
      <c r="N72" s="37"/>
      <c r="O72" s="8"/>
      <c r="P72" s="55"/>
      <c r="Q72" s="55"/>
      <c r="R72" s="58" t="str">
        <f>IF(P72="","",T72*M72*LOOKUP(RIGHT($D$2,3),定数!$A$6:$A$13,定数!$B$6:$B$13))</f>
        <v/>
      </c>
      <c r="S72" s="58"/>
      <c r="T72" s="59" t="str">
        <f t="shared" si="4"/>
        <v/>
      </c>
      <c r="U72" s="59"/>
      <c r="V72" t="str">
        <f t="shared" si="5"/>
        <v/>
      </c>
      <c r="W72" t="str">
        <f t="shared" si="2"/>
        <v/>
      </c>
    </row>
    <row r="73" spans="2:23" x14ac:dyDescent="0.2">
      <c r="B73" s="37">
        <v>65</v>
      </c>
      <c r="C73" s="54" t="str">
        <f t="shared" si="0"/>
        <v/>
      </c>
      <c r="D73" s="54"/>
      <c r="E73" s="37"/>
      <c r="F73" s="8"/>
      <c r="G73" s="37"/>
      <c r="H73" s="55"/>
      <c r="I73" s="55"/>
      <c r="J73" s="37"/>
      <c r="K73" s="56" t="str">
        <f t="shared" si="3"/>
        <v/>
      </c>
      <c r="L73" s="57"/>
      <c r="M73" s="6" t="str">
        <f>IF(J73="","",(K73/J73)/LOOKUP(RIGHT($D$2,3),定数!$A$6:$A$13,定数!$B$6:$B$13))</f>
        <v/>
      </c>
      <c r="N73" s="37"/>
      <c r="O73" s="8"/>
      <c r="P73" s="55"/>
      <c r="Q73" s="55"/>
      <c r="R73" s="58" t="str">
        <f>IF(P73="","",T73*M73*LOOKUP(RIGHT($D$2,3),定数!$A$6:$A$13,定数!$B$6:$B$13))</f>
        <v/>
      </c>
      <c r="S73" s="58"/>
      <c r="T73" s="59" t="str">
        <f t="shared" si="4"/>
        <v/>
      </c>
      <c r="U73" s="59"/>
      <c r="V73" t="str">
        <f t="shared" si="5"/>
        <v/>
      </c>
      <c r="W73" t="str">
        <f t="shared" si="2"/>
        <v/>
      </c>
    </row>
    <row r="74" spans="2:23" x14ac:dyDescent="0.2">
      <c r="B74" s="37">
        <v>66</v>
      </c>
      <c r="C74" s="54" t="str">
        <f t="shared" ref="C74:C108" si="6">IF(R73="","",C73+R73)</f>
        <v/>
      </c>
      <c r="D74" s="54"/>
      <c r="E74" s="37"/>
      <c r="F74" s="8"/>
      <c r="G74" s="37"/>
      <c r="H74" s="55"/>
      <c r="I74" s="55"/>
      <c r="J74" s="37"/>
      <c r="K74" s="56" t="str">
        <f t="shared" si="3"/>
        <v/>
      </c>
      <c r="L74" s="57"/>
      <c r="M74" s="6" t="str">
        <f>IF(J74="","",(K74/J74)/LOOKUP(RIGHT($D$2,3),定数!$A$6:$A$13,定数!$B$6:$B$13))</f>
        <v/>
      </c>
      <c r="N74" s="37"/>
      <c r="O74" s="8"/>
      <c r="P74" s="55"/>
      <c r="Q74" s="55"/>
      <c r="R74" s="58" t="str">
        <f>IF(P74="","",T74*M74*LOOKUP(RIGHT($D$2,3),定数!$A$6:$A$13,定数!$B$6:$B$13))</f>
        <v/>
      </c>
      <c r="S74" s="58"/>
      <c r="T74" s="59" t="str">
        <f t="shared" si="4"/>
        <v/>
      </c>
      <c r="U74" s="59"/>
      <c r="V74" t="str">
        <f t="shared" si="5"/>
        <v/>
      </c>
      <c r="W74" t="str">
        <f t="shared" si="5"/>
        <v/>
      </c>
    </row>
    <row r="75" spans="2:23" x14ac:dyDescent="0.2">
      <c r="B75" s="37">
        <v>67</v>
      </c>
      <c r="C75" s="54" t="str">
        <f t="shared" si="6"/>
        <v/>
      </c>
      <c r="D75" s="54"/>
      <c r="E75" s="37"/>
      <c r="F75" s="8"/>
      <c r="G75" s="37"/>
      <c r="H75" s="55"/>
      <c r="I75" s="55"/>
      <c r="J75" s="37"/>
      <c r="K75" s="56" t="str">
        <f t="shared" ref="K75:K108" si="7">IF(J75="","",C75*0.03)</f>
        <v/>
      </c>
      <c r="L75" s="57"/>
      <c r="M75" s="6" t="str">
        <f>IF(J75="","",(K75/J75)/LOOKUP(RIGHT($D$2,3),定数!$A$6:$A$13,定数!$B$6:$B$13))</f>
        <v/>
      </c>
      <c r="N75" s="37"/>
      <c r="O75" s="8"/>
      <c r="P75" s="55"/>
      <c r="Q75" s="55"/>
      <c r="R75" s="58" t="str">
        <f>IF(P75="","",T75*M75*LOOKUP(RIGHT($D$2,3),定数!$A$6:$A$13,定数!$B$6:$B$13))</f>
        <v/>
      </c>
      <c r="S75" s="58"/>
      <c r="T75" s="59" t="str">
        <f t="shared" si="4"/>
        <v/>
      </c>
      <c r="U75" s="59"/>
      <c r="V75" t="str">
        <f t="shared" ref="V75:W90" si="8">IF(S75&lt;&gt;"",IF(S75&lt;0,1+V74,0),"")</f>
        <v/>
      </c>
      <c r="W75" t="str">
        <f t="shared" si="8"/>
        <v/>
      </c>
    </row>
    <row r="76" spans="2:23" x14ac:dyDescent="0.2">
      <c r="B76" s="37">
        <v>68</v>
      </c>
      <c r="C76" s="54" t="str">
        <f t="shared" si="6"/>
        <v/>
      </c>
      <c r="D76" s="54"/>
      <c r="E76" s="37"/>
      <c r="F76" s="8"/>
      <c r="G76" s="37"/>
      <c r="H76" s="55"/>
      <c r="I76" s="55"/>
      <c r="J76" s="37"/>
      <c r="K76" s="56" t="str">
        <f t="shared" si="7"/>
        <v/>
      </c>
      <c r="L76" s="57"/>
      <c r="M76" s="6" t="str">
        <f>IF(J76="","",(K76/J76)/LOOKUP(RIGHT($D$2,3),定数!$A$6:$A$13,定数!$B$6:$B$13))</f>
        <v/>
      </c>
      <c r="N76" s="37"/>
      <c r="O76" s="8"/>
      <c r="P76" s="55"/>
      <c r="Q76" s="55"/>
      <c r="R76" s="58" t="str">
        <f>IF(P76="","",T76*M76*LOOKUP(RIGHT($D$2,3),定数!$A$6:$A$13,定数!$B$6:$B$13))</f>
        <v/>
      </c>
      <c r="S76" s="58"/>
      <c r="T76" s="59" t="str">
        <f t="shared" ref="T76:T108" si="9">IF(P76="","",IF(G76="買",(P76-H76),(H76-P76))*IF(RIGHT($D$2,3)="JPY",100,10000))</f>
        <v/>
      </c>
      <c r="U76" s="59"/>
      <c r="V76" t="str">
        <f t="shared" si="8"/>
        <v/>
      </c>
      <c r="W76" t="str">
        <f t="shared" si="8"/>
        <v/>
      </c>
    </row>
    <row r="77" spans="2:23" x14ac:dyDescent="0.2">
      <c r="B77" s="37">
        <v>69</v>
      </c>
      <c r="C77" s="54" t="str">
        <f t="shared" si="6"/>
        <v/>
      </c>
      <c r="D77" s="54"/>
      <c r="E77" s="37"/>
      <c r="F77" s="8"/>
      <c r="G77" s="37"/>
      <c r="H77" s="55"/>
      <c r="I77" s="55"/>
      <c r="J77" s="37"/>
      <c r="K77" s="56" t="str">
        <f t="shared" si="7"/>
        <v/>
      </c>
      <c r="L77" s="57"/>
      <c r="M77" s="6" t="str">
        <f>IF(J77="","",(K77/J77)/LOOKUP(RIGHT($D$2,3),定数!$A$6:$A$13,定数!$B$6:$B$13))</f>
        <v/>
      </c>
      <c r="N77" s="37"/>
      <c r="O77" s="8"/>
      <c r="P77" s="55"/>
      <c r="Q77" s="55"/>
      <c r="R77" s="58" t="str">
        <f>IF(P77="","",T77*M77*LOOKUP(RIGHT($D$2,3),定数!$A$6:$A$13,定数!$B$6:$B$13))</f>
        <v/>
      </c>
      <c r="S77" s="58"/>
      <c r="T77" s="59" t="str">
        <f t="shared" si="9"/>
        <v/>
      </c>
      <c r="U77" s="59"/>
      <c r="V77" t="str">
        <f t="shared" si="8"/>
        <v/>
      </c>
      <c r="W77" t="str">
        <f t="shared" si="8"/>
        <v/>
      </c>
    </row>
    <row r="78" spans="2:23" x14ac:dyDescent="0.2">
      <c r="B78" s="37">
        <v>70</v>
      </c>
      <c r="C78" s="54" t="str">
        <f t="shared" si="6"/>
        <v/>
      </c>
      <c r="D78" s="54"/>
      <c r="E78" s="37"/>
      <c r="F78" s="8"/>
      <c r="G78" s="37"/>
      <c r="H78" s="55"/>
      <c r="I78" s="55"/>
      <c r="J78" s="37"/>
      <c r="K78" s="56" t="str">
        <f t="shared" si="7"/>
        <v/>
      </c>
      <c r="L78" s="57"/>
      <c r="M78" s="6" t="str">
        <f>IF(J78="","",(K78/J78)/LOOKUP(RIGHT($D$2,3),定数!$A$6:$A$13,定数!$B$6:$B$13))</f>
        <v/>
      </c>
      <c r="N78" s="37"/>
      <c r="O78" s="8"/>
      <c r="P78" s="55"/>
      <c r="Q78" s="55"/>
      <c r="R78" s="58" t="str">
        <f>IF(P78="","",T78*M78*LOOKUP(RIGHT($D$2,3),定数!$A$6:$A$13,定数!$B$6:$B$13))</f>
        <v/>
      </c>
      <c r="S78" s="58"/>
      <c r="T78" s="59" t="str">
        <f t="shared" si="9"/>
        <v/>
      </c>
      <c r="U78" s="59"/>
      <c r="V78" t="str">
        <f t="shared" si="8"/>
        <v/>
      </c>
      <c r="W78" t="str">
        <f t="shared" si="8"/>
        <v/>
      </c>
    </row>
    <row r="79" spans="2:23" x14ac:dyDescent="0.2">
      <c r="B79" s="37">
        <v>71</v>
      </c>
      <c r="C79" s="54" t="str">
        <f t="shared" si="6"/>
        <v/>
      </c>
      <c r="D79" s="54"/>
      <c r="E79" s="37"/>
      <c r="F79" s="8"/>
      <c r="G79" s="37"/>
      <c r="H79" s="55"/>
      <c r="I79" s="55"/>
      <c r="J79" s="37"/>
      <c r="K79" s="56" t="str">
        <f t="shared" si="7"/>
        <v/>
      </c>
      <c r="L79" s="57"/>
      <c r="M79" s="6" t="str">
        <f>IF(J79="","",(K79/J79)/LOOKUP(RIGHT($D$2,3),定数!$A$6:$A$13,定数!$B$6:$B$13))</f>
        <v/>
      </c>
      <c r="N79" s="37"/>
      <c r="O79" s="8"/>
      <c r="P79" s="55"/>
      <c r="Q79" s="55"/>
      <c r="R79" s="58" t="str">
        <f>IF(P79="","",T79*M79*LOOKUP(RIGHT($D$2,3),定数!$A$6:$A$13,定数!$B$6:$B$13))</f>
        <v/>
      </c>
      <c r="S79" s="58"/>
      <c r="T79" s="59" t="str">
        <f t="shared" si="9"/>
        <v/>
      </c>
      <c r="U79" s="59"/>
      <c r="V79" t="str">
        <f t="shared" si="8"/>
        <v/>
      </c>
      <c r="W79" t="str">
        <f t="shared" si="8"/>
        <v/>
      </c>
    </row>
    <row r="80" spans="2:23" x14ac:dyDescent="0.2">
      <c r="B80" s="37">
        <v>72</v>
      </c>
      <c r="C80" s="54" t="str">
        <f t="shared" si="6"/>
        <v/>
      </c>
      <c r="D80" s="54"/>
      <c r="E80" s="37"/>
      <c r="F80" s="8"/>
      <c r="G80" s="37"/>
      <c r="H80" s="55"/>
      <c r="I80" s="55"/>
      <c r="J80" s="37"/>
      <c r="K80" s="56" t="str">
        <f t="shared" si="7"/>
        <v/>
      </c>
      <c r="L80" s="57"/>
      <c r="M80" s="6" t="str">
        <f>IF(J80="","",(K80/J80)/LOOKUP(RIGHT($D$2,3),定数!$A$6:$A$13,定数!$B$6:$B$13))</f>
        <v/>
      </c>
      <c r="N80" s="37"/>
      <c r="O80" s="8"/>
      <c r="P80" s="55"/>
      <c r="Q80" s="55"/>
      <c r="R80" s="58" t="str">
        <f>IF(P80="","",T80*M80*LOOKUP(RIGHT($D$2,3),定数!$A$6:$A$13,定数!$B$6:$B$13))</f>
        <v/>
      </c>
      <c r="S80" s="58"/>
      <c r="T80" s="59" t="str">
        <f t="shared" si="9"/>
        <v/>
      </c>
      <c r="U80" s="59"/>
      <c r="V80" t="str">
        <f t="shared" si="8"/>
        <v/>
      </c>
      <c r="W80" t="str">
        <f t="shared" si="8"/>
        <v/>
      </c>
    </row>
    <row r="81" spans="2:23" x14ac:dyDescent="0.2">
      <c r="B81" s="37">
        <v>73</v>
      </c>
      <c r="C81" s="54" t="str">
        <f t="shared" si="6"/>
        <v/>
      </c>
      <c r="D81" s="54"/>
      <c r="E81" s="37"/>
      <c r="F81" s="8"/>
      <c r="G81" s="37"/>
      <c r="H81" s="55"/>
      <c r="I81" s="55"/>
      <c r="J81" s="37"/>
      <c r="K81" s="56" t="str">
        <f t="shared" si="7"/>
        <v/>
      </c>
      <c r="L81" s="57"/>
      <c r="M81" s="6" t="str">
        <f>IF(J81="","",(K81/J81)/LOOKUP(RIGHT($D$2,3),定数!$A$6:$A$13,定数!$B$6:$B$13))</f>
        <v/>
      </c>
      <c r="N81" s="37"/>
      <c r="O81" s="8"/>
      <c r="P81" s="55"/>
      <c r="Q81" s="55"/>
      <c r="R81" s="58" t="str">
        <f>IF(P81="","",T81*M81*LOOKUP(RIGHT($D$2,3),定数!$A$6:$A$13,定数!$B$6:$B$13))</f>
        <v/>
      </c>
      <c r="S81" s="58"/>
      <c r="T81" s="59" t="str">
        <f t="shared" si="9"/>
        <v/>
      </c>
      <c r="U81" s="59"/>
      <c r="V81" t="str">
        <f t="shared" si="8"/>
        <v/>
      </c>
      <c r="W81" t="str">
        <f t="shared" si="8"/>
        <v/>
      </c>
    </row>
    <row r="82" spans="2:23" x14ac:dyDescent="0.2">
      <c r="B82" s="37">
        <v>74</v>
      </c>
      <c r="C82" s="54" t="str">
        <f t="shared" si="6"/>
        <v/>
      </c>
      <c r="D82" s="54"/>
      <c r="E82" s="37"/>
      <c r="F82" s="8"/>
      <c r="G82" s="37"/>
      <c r="H82" s="55"/>
      <c r="I82" s="55"/>
      <c r="J82" s="37"/>
      <c r="K82" s="56" t="str">
        <f t="shared" si="7"/>
        <v/>
      </c>
      <c r="L82" s="57"/>
      <c r="M82" s="6" t="str">
        <f>IF(J82="","",(K82/J82)/LOOKUP(RIGHT($D$2,3),定数!$A$6:$A$13,定数!$B$6:$B$13))</f>
        <v/>
      </c>
      <c r="N82" s="37"/>
      <c r="O82" s="8"/>
      <c r="P82" s="55"/>
      <c r="Q82" s="55"/>
      <c r="R82" s="58" t="str">
        <f>IF(P82="","",T82*M82*LOOKUP(RIGHT($D$2,3),定数!$A$6:$A$13,定数!$B$6:$B$13))</f>
        <v/>
      </c>
      <c r="S82" s="58"/>
      <c r="T82" s="59" t="str">
        <f t="shared" si="9"/>
        <v/>
      </c>
      <c r="U82" s="59"/>
      <c r="V82" t="str">
        <f t="shared" si="8"/>
        <v/>
      </c>
      <c r="W82" t="str">
        <f t="shared" si="8"/>
        <v/>
      </c>
    </row>
    <row r="83" spans="2:23" x14ac:dyDescent="0.2">
      <c r="B83" s="37">
        <v>75</v>
      </c>
      <c r="C83" s="54" t="str">
        <f t="shared" si="6"/>
        <v/>
      </c>
      <c r="D83" s="54"/>
      <c r="E83" s="37"/>
      <c r="F83" s="8"/>
      <c r="G83" s="37"/>
      <c r="H83" s="55"/>
      <c r="I83" s="55"/>
      <c r="J83" s="37"/>
      <c r="K83" s="56" t="str">
        <f t="shared" si="7"/>
        <v/>
      </c>
      <c r="L83" s="57"/>
      <c r="M83" s="6" t="str">
        <f>IF(J83="","",(K83/J83)/LOOKUP(RIGHT($D$2,3),定数!$A$6:$A$13,定数!$B$6:$B$13))</f>
        <v/>
      </c>
      <c r="N83" s="37"/>
      <c r="O83" s="8"/>
      <c r="P83" s="55"/>
      <c r="Q83" s="55"/>
      <c r="R83" s="58" t="str">
        <f>IF(P83="","",T83*M83*LOOKUP(RIGHT($D$2,3),定数!$A$6:$A$13,定数!$B$6:$B$13))</f>
        <v/>
      </c>
      <c r="S83" s="58"/>
      <c r="T83" s="59" t="str">
        <f t="shared" si="9"/>
        <v/>
      </c>
      <c r="U83" s="59"/>
      <c r="V83" t="str">
        <f t="shared" si="8"/>
        <v/>
      </c>
      <c r="W83" t="str">
        <f t="shared" si="8"/>
        <v/>
      </c>
    </row>
    <row r="84" spans="2:23" x14ac:dyDescent="0.2">
      <c r="B84" s="37">
        <v>76</v>
      </c>
      <c r="C84" s="54" t="str">
        <f t="shared" si="6"/>
        <v/>
      </c>
      <c r="D84" s="54"/>
      <c r="E84" s="37"/>
      <c r="F84" s="8"/>
      <c r="G84" s="37"/>
      <c r="H84" s="55"/>
      <c r="I84" s="55"/>
      <c r="J84" s="37"/>
      <c r="K84" s="56" t="str">
        <f t="shared" si="7"/>
        <v/>
      </c>
      <c r="L84" s="57"/>
      <c r="M84" s="6" t="str">
        <f>IF(J84="","",(K84/J84)/LOOKUP(RIGHT($D$2,3),定数!$A$6:$A$13,定数!$B$6:$B$13))</f>
        <v/>
      </c>
      <c r="N84" s="37"/>
      <c r="O84" s="8"/>
      <c r="P84" s="55"/>
      <c r="Q84" s="55"/>
      <c r="R84" s="58" t="str">
        <f>IF(P84="","",T84*M84*LOOKUP(RIGHT($D$2,3),定数!$A$6:$A$13,定数!$B$6:$B$13))</f>
        <v/>
      </c>
      <c r="S84" s="58"/>
      <c r="T84" s="59" t="str">
        <f t="shared" si="9"/>
        <v/>
      </c>
      <c r="U84" s="59"/>
      <c r="V84" t="str">
        <f t="shared" si="8"/>
        <v/>
      </c>
      <c r="W84" t="str">
        <f t="shared" si="8"/>
        <v/>
      </c>
    </row>
    <row r="85" spans="2:23" x14ac:dyDescent="0.2">
      <c r="B85" s="37">
        <v>77</v>
      </c>
      <c r="C85" s="54" t="str">
        <f t="shared" si="6"/>
        <v/>
      </c>
      <c r="D85" s="54"/>
      <c r="E85" s="37"/>
      <c r="F85" s="8"/>
      <c r="G85" s="37"/>
      <c r="H85" s="55"/>
      <c r="I85" s="55"/>
      <c r="J85" s="37"/>
      <c r="K85" s="56" t="str">
        <f t="shared" si="7"/>
        <v/>
      </c>
      <c r="L85" s="57"/>
      <c r="M85" s="6" t="str">
        <f>IF(J85="","",(K85/J85)/LOOKUP(RIGHT($D$2,3),定数!$A$6:$A$13,定数!$B$6:$B$13))</f>
        <v/>
      </c>
      <c r="N85" s="37"/>
      <c r="O85" s="8"/>
      <c r="P85" s="55"/>
      <c r="Q85" s="55"/>
      <c r="R85" s="58" t="str">
        <f>IF(P85="","",T85*M85*LOOKUP(RIGHT($D$2,3),定数!$A$6:$A$13,定数!$B$6:$B$13))</f>
        <v/>
      </c>
      <c r="S85" s="58"/>
      <c r="T85" s="59" t="str">
        <f t="shared" si="9"/>
        <v/>
      </c>
      <c r="U85" s="59"/>
      <c r="V85" t="str">
        <f t="shared" si="8"/>
        <v/>
      </c>
      <c r="W85" t="str">
        <f t="shared" si="8"/>
        <v/>
      </c>
    </row>
    <row r="86" spans="2:23" x14ac:dyDescent="0.2">
      <c r="B86" s="37">
        <v>78</v>
      </c>
      <c r="C86" s="54" t="str">
        <f t="shared" si="6"/>
        <v/>
      </c>
      <c r="D86" s="54"/>
      <c r="E86" s="37"/>
      <c r="F86" s="8"/>
      <c r="G86" s="37"/>
      <c r="H86" s="55"/>
      <c r="I86" s="55"/>
      <c r="J86" s="37"/>
      <c r="K86" s="56" t="str">
        <f t="shared" si="7"/>
        <v/>
      </c>
      <c r="L86" s="57"/>
      <c r="M86" s="6" t="str">
        <f>IF(J86="","",(K86/J86)/LOOKUP(RIGHT($D$2,3),定数!$A$6:$A$13,定数!$B$6:$B$13))</f>
        <v/>
      </c>
      <c r="N86" s="37"/>
      <c r="O86" s="8"/>
      <c r="P86" s="55"/>
      <c r="Q86" s="55"/>
      <c r="R86" s="58" t="str">
        <f>IF(P86="","",T86*M86*LOOKUP(RIGHT($D$2,3),定数!$A$6:$A$13,定数!$B$6:$B$13))</f>
        <v/>
      </c>
      <c r="S86" s="58"/>
      <c r="T86" s="59" t="str">
        <f t="shared" si="9"/>
        <v/>
      </c>
      <c r="U86" s="59"/>
      <c r="V86" t="str">
        <f t="shared" si="8"/>
        <v/>
      </c>
      <c r="W86" t="str">
        <f t="shared" si="8"/>
        <v/>
      </c>
    </row>
    <row r="87" spans="2:23" x14ac:dyDescent="0.2">
      <c r="B87" s="37">
        <v>79</v>
      </c>
      <c r="C87" s="54" t="str">
        <f t="shared" si="6"/>
        <v/>
      </c>
      <c r="D87" s="54"/>
      <c r="E87" s="37"/>
      <c r="F87" s="8"/>
      <c r="G87" s="37"/>
      <c r="H87" s="55"/>
      <c r="I87" s="55"/>
      <c r="J87" s="37"/>
      <c r="K87" s="56" t="str">
        <f t="shared" si="7"/>
        <v/>
      </c>
      <c r="L87" s="57"/>
      <c r="M87" s="6" t="str">
        <f>IF(J87="","",(K87/J87)/LOOKUP(RIGHT($D$2,3),定数!$A$6:$A$13,定数!$B$6:$B$13))</f>
        <v/>
      </c>
      <c r="N87" s="37"/>
      <c r="O87" s="8"/>
      <c r="P87" s="55"/>
      <c r="Q87" s="55"/>
      <c r="R87" s="58" t="str">
        <f>IF(P87="","",T87*M87*LOOKUP(RIGHT($D$2,3),定数!$A$6:$A$13,定数!$B$6:$B$13))</f>
        <v/>
      </c>
      <c r="S87" s="58"/>
      <c r="T87" s="59" t="str">
        <f t="shared" si="9"/>
        <v/>
      </c>
      <c r="U87" s="59"/>
      <c r="V87" t="str">
        <f t="shared" si="8"/>
        <v/>
      </c>
      <c r="W87" t="str">
        <f t="shared" si="8"/>
        <v/>
      </c>
    </row>
    <row r="88" spans="2:23" x14ac:dyDescent="0.2">
      <c r="B88" s="37">
        <v>80</v>
      </c>
      <c r="C88" s="54" t="str">
        <f t="shared" si="6"/>
        <v/>
      </c>
      <c r="D88" s="54"/>
      <c r="E88" s="37"/>
      <c r="F88" s="8"/>
      <c r="G88" s="37"/>
      <c r="H88" s="55"/>
      <c r="I88" s="55"/>
      <c r="J88" s="37"/>
      <c r="K88" s="56" t="str">
        <f t="shared" si="7"/>
        <v/>
      </c>
      <c r="L88" s="57"/>
      <c r="M88" s="6" t="str">
        <f>IF(J88="","",(K88/J88)/LOOKUP(RIGHT($D$2,3),定数!$A$6:$A$13,定数!$B$6:$B$13))</f>
        <v/>
      </c>
      <c r="N88" s="37"/>
      <c r="O88" s="8"/>
      <c r="P88" s="55"/>
      <c r="Q88" s="55"/>
      <c r="R88" s="58" t="str">
        <f>IF(P88="","",T88*M88*LOOKUP(RIGHT($D$2,3),定数!$A$6:$A$13,定数!$B$6:$B$13))</f>
        <v/>
      </c>
      <c r="S88" s="58"/>
      <c r="T88" s="59" t="str">
        <f t="shared" si="9"/>
        <v/>
      </c>
      <c r="U88" s="59"/>
      <c r="V88" t="str">
        <f t="shared" si="8"/>
        <v/>
      </c>
      <c r="W88" t="str">
        <f t="shared" si="8"/>
        <v/>
      </c>
    </row>
    <row r="89" spans="2:23" x14ac:dyDescent="0.2">
      <c r="B89" s="37">
        <v>81</v>
      </c>
      <c r="C89" s="54" t="str">
        <f t="shared" si="6"/>
        <v/>
      </c>
      <c r="D89" s="54"/>
      <c r="E89" s="37"/>
      <c r="F89" s="8"/>
      <c r="G89" s="37"/>
      <c r="H89" s="55"/>
      <c r="I89" s="55"/>
      <c r="J89" s="37"/>
      <c r="K89" s="56" t="str">
        <f t="shared" si="7"/>
        <v/>
      </c>
      <c r="L89" s="57"/>
      <c r="M89" s="6" t="str">
        <f>IF(J89="","",(K89/J89)/LOOKUP(RIGHT($D$2,3),定数!$A$6:$A$13,定数!$B$6:$B$13))</f>
        <v/>
      </c>
      <c r="N89" s="37"/>
      <c r="O89" s="8"/>
      <c r="P89" s="55"/>
      <c r="Q89" s="55"/>
      <c r="R89" s="58" t="str">
        <f>IF(P89="","",T89*M89*LOOKUP(RIGHT($D$2,3),定数!$A$6:$A$13,定数!$B$6:$B$13))</f>
        <v/>
      </c>
      <c r="S89" s="58"/>
      <c r="T89" s="59" t="str">
        <f t="shared" si="9"/>
        <v/>
      </c>
      <c r="U89" s="59"/>
      <c r="V89" t="str">
        <f t="shared" si="8"/>
        <v/>
      </c>
      <c r="W89" t="str">
        <f t="shared" si="8"/>
        <v/>
      </c>
    </row>
    <row r="90" spans="2:23" x14ac:dyDescent="0.2">
      <c r="B90" s="37">
        <v>82</v>
      </c>
      <c r="C90" s="54" t="str">
        <f t="shared" si="6"/>
        <v/>
      </c>
      <c r="D90" s="54"/>
      <c r="E90" s="37"/>
      <c r="F90" s="8"/>
      <c r="G90" s="37"/>
      <c r="H90" s="55"/>
      <c r="I90" s="55"/>
      <c r="J90" s="37"/>
      <c r="K90" s="56" t="str">
        <f t="shared" si="7"/>
        <v/>
      </c>
      <c r="L90" s="57"/>
      <c r="M90" s="6" t="str">
        <f>IF(J90="","",(K90/J90)/LOOKUP(RIGHT($D$2,3),定数!$A$6:$A$13,定数!$B$6:$B$13))</f>
        <v/>
      </c>
      <c r="N90" s="37"/>
      <c r="O90" s="8"/>
      <c r="P90" s="55"/>
      <c r="Q90" s="55"/>
      <c r="R90" s="58" t="str">
        <f>IF(P90="","",T90*M90*LOOKUP(RIGHT($D$2,3),定数!$A$6:$A$13,定数!$B$6:$B$13))</f>
        <v/>
      </c>
      <c r="S90" s="58"/>
      <c r="T90" s="59" t="str">
        <f t="shared" si="9"/>
        <v/>
      </c>
      <c r="U90" s="59"/>
      <c r="V90" t="str">
        <f t="shared" si="8"/>
        <v/>
      </c>
      <c r="W90" t="str">
        <f t="shared" si="8"/>
        <v/>
      </c>
    </row>
    <row r="91" spans="2:23" x14ac:dyDescent="0.2">
      <c r="B91" s="37">
        <v>83</v>
      </c>
      <c r="C91" s="54" t="str">
        <f t="shared" si="6"/>
        <v/>
      </c>
      <c r="D91" s="54"/>
      <c r="E91" s="37"/>
      <c r="F91" s="8"/>
      <c r="G91" s="37"/>
      <c r="H91" s="55"/>
      <c r="I91" s="55"/>
      <c r="J91" s="37"/>
      <c r="K91" s="56" t="str">
        <f t="shared" si="7"/>
        <v/>
      </c>
      <c r="L91" s="57"/>
      <c r="M91" s="6" t="str">
        <f>IF(J91="","",(K91/J91)/LOOKUP(RIGHT($D$2,3),定数!$A$6:$A$13,定数!$B$6:$B$13))</f>
        <v/>
      </c>
      <c r="N91" s="37"/>
      <c r="O91" s="8"/>
      <c r="P91" s="55"/>
      <c r="Q91" s="55"/>
      <c r="R91" s="58" t="str">
        <f>IF(P91="","",T91*M91*LOOKUP(RIGHT($D$2,3),定数!$A$6:$A$13,定数!$B$6:$B$13))</f>
        <v/>
      </c>
      <c r="S91" s="58"/>
      <c r="T91" s="59" t="str">
        <f t="shared" si="9"/>
        <v/>
      </c>
      <c r="U91" s="59"/>
      <c r="V91" t="str">
        <f t="shared" ref="V91:W106" si="10">IF(S91&lt;&gt;"",IF(S91&lt;0,1+V90,0),"")</f>
        <v/>
      </c>
      <c r="W91" t="str">
        <f t="shared" si="10"/>
        <v/>
      </c>
    </row>
    <row r="92" spans="2:23" x14ac:dyDescent="0.2">
      <c r="B92" s="37">
        <v>84</v>
      </c>
      <c r="C92" s="54" t="str">
        <f t="shared" si="6"/>
        <v/>
      </c>
      <c r="D92" s="54"/>
      <c r="E92" s="37"/>
      <c r="F92" s="8"/>
      <c r="G92" s="37"/>
      <c r="H92" s="55"/>
      <c r="I92" s="55"/>
      <c r="J92" s="37"/>
      <c r="K92" s="56" t="str">
        <f t="shared" si="7"/>
        <v/>
      </c>
      <c r="L92" s="57"/>
      <c r="M92" s="6" t="str">
        <f>IF(J92="","",(K92/J92)/LOOKUP(RIGHT($D$2,3),定数!$A$6:$A$13,定数!$B$6:$B$13))</f>
        <v/>
      </c>
      <c r="N92" s="37"/>
      <c r="O92" s="8"/>
      <c r="P92" s="55"/>
      <c r="Q92" s="55"/>
      <c r="R92" s="58" t="str">
        <f>IF(P92="","",T92*M92*LOOKUP(RIGHT($D$2,3),定数!$A$6:$A$13,定数!$B$6:$B$13))</f>
        <v/>
      </c>
      <c r="S92" s="58"/>
      <c r="T92" s="59" t="str">
        <f t="shared" si="9"/>
        <v/>
      </c>
      <c r="U92" s="59"/>
      <c r="V92" t="str">
        <f t="shared" si="10"/>
        <v/>
      </c>
      <c r="W92" t="str">
        <f t="shared" si="10"/>
        <v/>
      </c>
    </row>
    <row r="93" spans="2:23" x14ac:dyDescent="0.2">
      <c r="B93" s="37">
        <v>85</v>
      </c>
      <c r="C93" s="54" t="str">
        <f t="shared" si="6"/>
        <v/>
      </c>
      <c r="D93" s="54"/>
      <c r="E93" s="37"/>
      <c r="F93" s="8"/>
      <c r="G93" s="37"/>
      <c r="H93" s="55"/>
      <c r="I93" s="55"/>
      <c r="J93" s="37"/>
      <c r="K93" s="56" t="str">
        <f t="shared" si="7"/>
        <v/>
      </c>
      <c r="L93" s="57"/>
      <c r="M93" s="6" t="str">
        <f>IF(J93="","",(K93/J93)/LOOKUP(RIGHT($D$2,3),定数!$A$6:$A$13,定数!$B$6:$B$13))</f>
        <v/>
      </c>
      <c r="N93" s="37"/>
      <c r="O93" s="8"/>
      <c r="P93" s="55"/>
      <c r="Q93" s="55"/>
      <c r="R93" s="58" t="str">
        <f>IF(P93="","",T93*M93*LOOKUP(RIGHT($D$2,3),定数!$A$6:$A$13,定数!$B$6:$B$13))</f>
        <v/>
      </c>
      <c r="S93" s="58"/>
      <c r="T93" s="59" t="str">
        <f t="shared" si="9"/>
        <v/>
      </c>
      <c r="U93" s="59"/>
      <c r="V93" t="str">
        <f t="shared" si="10"/>
        <v/>
      </c>
      <c r="W93" t="str">
        <f t="shared" si="10"/>
        <v/>
      </c>
    </row>
    <row r="94" spans="2:23" x14ac:dyDescent="0.2">
      <c r="B94" s="37">
        <v>86</v>
      </c>
      <c r="C94" s="54" t="str">
        <f t="shared" si="6"/>
        <v/>
      </c>
      <c r="D94" s="54"/>
      <c r="E94" s="37"/>
      <c r="F94" s="8"/>
      <c r="G94" s="37"/>
      <c r="H94" s="55"/>
      <c r="I94" s="55"/>
      <c r="J94" s="37"/>
      <c r="K94" s="56" t="str">
        <f t="shared" si="7"/>
        <v/>
      </c>
      <c r="L94" s="57"/>
      <c r="M94" s="6" t="str">
        <f>IF(J94="","",(K94/J94)/LOOKUP(RIGHT($D$2,3),定数!$A$6:$A$13,定数!$B$6:$B$13))</f>
        <v/>
      </c>
      <c r="N94" s="37"/>
      <c r="O94" s="8"/>
      <c r="P94" s="55"/>
      <c r="Q94" s="55"/>
      <c r="R94" s="58" t="str">
        <f>IF(P94="","",T94*M94*LOOKUP(RIGHT($D$2,3),定数!$A$6:$A$13,定数!$B$6:$B$13))</f>
        <v/>
      </c>
      <c r="S94" s="58"/>
      <c r="T94" s="59" t="str">
        <f t="shared" si="9"/>
        <v/>
      </c>
      <c r="U94" s="59"/>
      <c r="V94" t="str">
        <f t="shared" si="10"/>
        <v/>
      </c>
      <c r="W94" t="str">
        <f t="shared" si="10"/>
        <v/>
      </c>
    </row>
    <row r="95" spans="2:23" x14ac:dyDescent="0.2">
      <c r="B95" s="37">
        <v>87</v>
      </c>
      <c r="C95" s="54" t="str">
        <f t="shared" si="6"/>
        <v/>
      </c>
      <c r="D95" s="54"/>
      <c r="E95" s="37"/>
      <c r="F95" s="8"/>
      <c r="G95" s="37"/>
      <c r="H95" s="55"/>
      <c r="I95" s="55"/>
      <c r="J95" s="37"/>
      <c r="K95" s="56" t="str">
        <f t="shared" si="7"/>
        <v/>
      </c>
      <c r="L95" s="57"/>
      <c r="M95" s="6" t="str">
        <f>IF(J95="","",(K95/J95)/LOOKUP(RIGHT($D$2,3),定数!$A$6:$A$13,定数!$B$6:$B$13))</f>
        <v/>
      </c>
      <c r="N95" s="37"/>
      <c r="O95" s="8"/>
      <c r="P95" s="55"/>
      <c r="Q95" s="55"/>
      <c r="R95" s="58" t="str">
        <f>IF(P95="","",T95*M95*LOOKUP(RIGHT($D$2,3),定数!$A$6:$A$13,定数!$B$6:$B$13))</f>
        <v/>
      </c>
      <c r="S95" s="58"/>
      <c r="T95" s="59" t="str">
        <f t="shared" si="9"/>
        <v/>
      </c>
      <c r="U95" s="59"/>
      <c r="V95" t="str">
        <f t="shared" si="10"/>
        <v/>
      </c>
      <c r="W95" t="str">
        <f t="shared" si="10"/>
        <v/>
      </c>
    </row>
    <row r="96" spans="2:23" x14ac:dyDescent="0.2">
      <c r="B96" s="37">
        <v>88</v>
      </c>
      <c r="C96" s="54" t="str">
        <f t="shared" si="6"/>
        <v/>
      </c>
      <c r="D96" s="54"/>
      <c r="E96" s="37"/>
      <c r="F96" s="8"/>
      <c r="G96" s="37"/>
      <c r="H96" s="55"/>
      <c r="I96" s="55"/>
      <c r="J96" s="37"/>
      <c r="K96" s="56" t="str">
        <f t="shared" si="7"/>
        <v/>
      </c>
      <c r="L96" s="57"/>
      <c r="M96" s="6" t="str">
        <f>IF(J96="","",(K96/J96)/LOOKUP(RIGHT($D$2,3),定数!$A$6:$A$13,定数!$B$6:$B$13))</f>
        <v/>
      </c>
      <c r="N96" s="37"/>
      <c r="O96" s="8"/>
      <c r="P96" s="55"/>
      <c r="Q96" s="55"/>
      <c r="R96" s="58" t="str">
        <f>IF(P96="","",T96*M96*LOOKUP(RIGHT($D$2,3),定数!$A$6:$A$13,定数!$B$6:$B$13))</f>
        <v/>
      </c>
      <c r="S96" s="58"/>
      <c r="T96" s="59" t="str">
        <f t="shared" si="9"/>
        <v/>
      </c>
      <c r="U96" s="59"/>
      <c r="V96" t="str">
        <f t="shared" si="10"/>
        <v/>
      </c>
      <c r="W96" t="str">
        <f t="shared" si="10"/>
        <v/>
      </c>
    </row>
    <row r="97" spans="2:23" x14ac:dyDescent="0.2">
      <c r="B97" s="37">
        <v>89</v>
      </c>
      <c r="C97" s="54" t="str">
        <f t="shared" si="6"/>
        <v/>
      </c>
      <c r="D97" s="54"/>
      <c r="E97" s="37"/>
      <c r="F97" s="8"/>
      <c r="G97" s="37"/>
      <c r="H97" s="55"/>
      <c r="I97" s="55"/>
      <c r="J97" s="37"/>
      <c r="K97" s="56" t="str">
        <f t="shared" si="7"/>
        <v/>
      </c>
      <c r="L97" s="57"/>
      <c r="M97" s="6" t="str">
        <f>IF(J97="","",(K97/J97)/LOOKUP(RIGHT($D$2,3),定数!$A$6:$A$13,定数!$B$6:$B$13))</f>
        <v/>
      </c>
      <c r="N97" s="37"/>
      <c r="O97" s="8"/>
      <c r="P97" s="55"/>
      <c r="Q97" s="55"/>
      <c r="R97" s="58" t="str">
        <f>IF(P97="","",T97*M97*LOOKUP(RIGHT($D$2,3),定数!$A$6:$A$13,定数!$B$6:$B$13))</f>
        <v/>
      </c>
      <c r="S97" s="58"/>
      <c r="T97" s="59" t="str">
        <f t="shared" si="9"/>
        <v/>
      </c>
      <c r="U97" s="59"/>
      <c r="V97" t="str">
        <f t="shared" si="10"/>
        <v/>
      </c>
      <c r="W97" t="str">
        <f t="shared" si="10"/>
        <v/>
      </c>
    </row>
    <row r="98" spans="2:23" x14ac:dyDescent="0.2">
      <c r="B98" s="37">
        <v>90</v>
      </c>
      <c r="C98" s="54" t="str">
        <f t="shared" si="6"/>
        <v/>
      </c>
      <c r="D98" s="54"/>
      <c r="E98" s="37"/>
      <c r="F98" s="8"/>
      <c r="G98" s="37"/>
      <c r="H98" s="55"/>
      <c r="I98" s="55"/>
      <c r="J98" s="37"/>
      <c r="K98" s="56" t="str">
        <f t="shared" si="7"/>
        <v/>
      </c>
      <c r="L98" s="57"/>
      <c r="M98" s="6" t="str">
        <f>IF(J98="","",(K98/J98)/LOOKUP(RIGHT($D$2,3),定数!$A$6:$A$13,定数!$B$6:$B$13))</f>
        <v/>
      </c>
      <c r="N98" s="37"/>
      <c r="O98" s="8"/>
      <c r="P98" s="55"/>
      <c r="Q98" s="55"/>
      <c r="R98" s="58" t="str">
        <f>IF(P98="","",T98*M98*LOOKUP(RIGHT($D$2,3),定数!$A$6:$A$13,定数!$B$6:$B$13))</f>
        <v/>
      </c>
      <c r="S98" s="58"/>
      <c r="T98" s="59" t="str">
        <f t="shared" si="9"/>
        <v/>
      </c>
      <c r="U98" s="59"/>
      <c r="V98" t="str">
        <f t="shared" si="10"/>
        <v/>
      </c>
      <c r="W98" t="str">
        <f t="shared" si="10"/>
        <v/>
      </c>
    </row>
    <row r="99" spans="2:23" x14ac:dyDescent="0.2">
      <c r="B99" s="37">
        <v>91</v>
      </c>
      <c r="C99" s="54" t="str">
        <f t="shared" si="6"/>
        <v/>
      </c>
      <c r="D99" s="54"/>
      <c r="E99" s="37"/>
      <c r="F99" s="8"/>
      <c r="G99" s="37"/>
      <c r="H99" s="55"/>
      <c r="I99" s="55"/>
      <c r="J99" s="37"/>
      <c r="K99" s="56" t="str">
        <f t="shared" si="7"/>
        <v/>
      </c>
      <c r="L99" s="57"/>
      <c r="M99" s="6" t="str">
        <f>IF(J99="","",(K99/J99)/LOOKUP(RIGHT($D$2,3),定数!$A$6:$A$13,定数!$B$6:$B$13))</f>
        <v/>
      </c>
      <c r="N99" s="37"/>
      <c r="O99" s="8"/>
      <c r="P99" s="55"/>
      <c r="Q99" s="55"/>
      <c r="R99" s="58" t="str">
        <f>IF(P99="","",T99*M99*LOOKUP(RIGHT($D$2,3),定数!$A$6:$A$13,定数!$B$6:$B$13))</f>
        <v/>
      </c>
      <c r="S99" s="58"/>
      <c r="T99" s="59" t="str">
        <f t="shared" si="9"/>
        <v/>
      </c>
      <c r="U99" s="59"/>
      <c r="V99" t="str">
        <f t="shared" si="10"/>
        <v/>
      </c>
      <c r="W99" t="str">
        <f t="shared" si="10"/>
        <v/>
      </c>
    </row>
    <row r="100" spans="2:23" x14ac:dyDescent="0.2">
      <c r="B100" s="37">
        <v>92</v>
      </c>
      <c r="C100" s="54" t="str">
        <f t="shared" si="6"/>
        <v/>
      </c>
      <c r="D100" s="54"/>
      <c r="E100" s="37"/>
      <c r="F100" s="8"/>
      <c r="G100" s="37"/>
      <c r="H100" s="55"/>
      <c r="I100" s="55"/>
      <c r="J100" s="37"/>
      <c r="K100" s="56" t="str">
        <f t="shared" si="7"/>
        <v/>
      </c>
      <c r="L100" s="57"/>
      <c r="M100" s="6" t="str">
        <f>IF(J100="","",(K100/J100)/LOOKUP(RIGHT($D$2,3),定数!$A$6:$A$13,定数!$B$6:$B$13))</f>
        <v/>
      </c>
      <c r="N100" s="37"/>
      <c r="O100" s="8"/>
      <c r="P100" s="55"/>
      <c r="Q100" s="55"/>
      <c r="R100" s="58" t="str">
        <f>IF(P100="","",T100*M100*LOOKUP(RIGHT($D$2,3),定数!$A$6:$A$13,定数!$B$6:$B$13))</f>
        <v/>
      </c>
      <c r="S100" s="58"/>
      <c r="T100" s="59" t="str">
        <f t="shared" si="9"/>
        <v/>
      </c>
      <c r="U100" s="59"/>
      <c r="V100" t="str">
        <f t="shared" si="10"/>
        <v/>
      </c>
      <c r="W100" t="str">
        <f t="shared" si="10"/>
        <v/>
      </c>
    </row>
    <row r="101" spans="2:23" x14ac:dyDescent="0.2">
      <c r="B101" s="37">
        <v>93</v>
      </c>
      <c r="C101" s="54" t="str">
        <f t="shared" si="6"/>
        <v/>
      </c>
      <c r="D101" s="54"/>
      <c r="E101" s="37"/>
      <c r="F101" s="8"/>
      <c r="G101" s="37"/>
      <c r="H101" s="55"/>
      <c r="I101" s="55"/>
      <c r="J101" s="37"/>
      <c r="K101" s="56" t="str">
        <f t="shared" si="7"/>
        <v/>
      </c>
      <c r="L101" s="57"/>
      <c r="M101" s="6" t="str">
        <f>IF(J101="","",(K101/J101)/LOOKUP(RIGHT($D$2,3),定数!$A$6:$A$13,定数!$B$6:$B$13))</f>
        <v/>
      </c>
      <c r="N101" s="37"/>
      <c r="O101" s="8"/>
      <c r="P101" s="55"/>
      <c r="Q101" s="55"/>
      <c r="R101" s="58" t="str">
        <f>IF(P101="","",T101*M101*LOOKUP(RIGHT($D$2,3),定数!$A$6:$A$13,定数!$B$6:$B$13))</f>
        <v/>
      </c>
      <c r="S101" s="58"/>
      <c r="T101" s="59" t="str">
        <f t="shared" si="9"/>
        <v/>
      </c>
      <c r="U101" s="59"/>
      <c r="V101" t="str">
        <f t="shared" si="10"/>
        <v/>
      </c>
      <c r="W101" t="str">
        <f t="shared" si="10"/>
        <v/>
      </c>
    </row>
    <row r="102" spans="2:23" x14ac:dyDescent="0.2">
      <c r="B102" s="37">
        <v>94</v>
      </c>
      <c r="C102" s="54" t="str">
        <f t="shared" si="6"/>
        <v/>
      </c>
      <c r="D102" s="54"/>
      <c r="E102" s="37"/>
      <c r="F102" s="8"/>
      <c r="G102" s="37"/>
      <c r="H102" s="55"/>
      <c r="I102" s="55"/>
      <c r="J102" s="37"/>
      <c r="K102" s="56" t="str">
        <f t="shared" si="7"/>
        <v/>
      </c>
      <c r="L102" s="57"/>
      <c r="M102" s="6" t="str">
        <f>IF(J102="","",(K102/J102)/LOOKUP(RIGHT($D$2,3),定数!$A$6:$A$13,定数!$B$6:$B$13))</f>
        <v/>
      </c>
      <c r="N102" s="37"/>
      <c r="O102" s="8"/>
      <c r="P102" s="55"/>
      <c r="Q102" s="55"/>
      <c r="R102" s="58" t="str">
        <f>IF(P102="","",T102*M102*LOOKUP(RIGHT($D$2,3),定数!$A$6:$A$13,定数!$B$6:$B$13))</f>
        <v/>
      </c>
      <c r="S102" s="58"/>
      <c r="T102" s="59" t="str">
        <f t="shared" si="9"/>
        <v/>
      </c>
      <c r="U102" s="59"/>
      <c r="V102" t="str">
        <f t="shared" si="10"/>
        <v/>
      </c>
      <c r="W102" t="str">
        <f t="shared" si="10"/>
        <v/>
      </c>
    </row>
    <row r="103" spans="2:23" x14ac:dyDescent="0.2">
      <c r="B103" s="37">
        <v>95</v>
      </c>
      <c r="C103" s="54" t="str">
        <f t="shared" si="6"/>
        <v/>
      </c>
      <c r="D103" s="54"/>
      <c r="E103" s="37"/>
      <c r="F103" s="8"/>
      <c r="G103" s="37"/>
      <c r="H103" s="55"/>
      <c r="I103" s="55"/>
      <c r="J103" s="37"/>
      <c r="K103" s="56" t="str">
        <f t="shared" si="7"/>
        <v/>
      </c>
      <c r="L103" s="57"/>
      <c r="M103" s="6" t="str">
        <f>IF(J103="","",(K103/J103)/LOOKUP(RIGHT($D$2,3),定数!$A$6:$A$13,定数!$B$6:$B$13))</f>
        <v/>
      </c>
      <c r="N103" s="37"/>
      <c r="O103" s="8"/>
      <c r="P103" s="55"/>
      <c r="Q103" s="55"/>
      <c r="R103" s="58" t="str">
        <f>IF(P103="","",T103*M103*LOOKUP(RIGHT($D$2,3),定数!$A$6:$A$13,定数!$B$6:$B$13))</f>
        <v/>
      </c>
      <c r="S103" s="58"/>
      <c r="T103" s="59" t="str">
        <f t="shared" si="9"/>
        <v/>
      </c>
      <c r="U103" s="59"/>
      <c r="V103" t="str">
        <f t="shared" si="10"/>
        <v/>
      </c>
      <c r="W103" t="str">
        <f t="shared" si="10"/>
        <v/>
      </c>
    </row>
    <row r="104" spans="2:23" x14ac:dyDescent="0.2">
      <c r="B104" s="37">
        <v>96</v>
      </c>
      <c r="C104" s="54" t="str">
        <f t="shared" si="6"/>
        <v/>
      </c>
      <c r="D104" s="54"/>
      <c r="E104" s="37"/>
      <c r="F104" s="8"/>
      <c r="G104" s="37"/>
      <c r="H104" s="55"/>
      <c r="I104" s="55"/>
      <c r="J104" s="37"/>
      <c r="K104" s="56" t="str">
        <f t="shared" si="7"/>
        <v/>
      </c>
      <c r="L104" s="57"/>
      <c r="M104" s="6" t="str">
        <f>IF(J104="","",(K104/J104)/LOOKUP(RIGHT($D$2,3),定数!$A$6:$A$13,定数!$B$6:$B$13))</f>
        <v/>
      </c>
      <c r="N104" s="37"/>
      <c r="O104" s="8"/>
      <c r="P104" s="55"/>
      <c r="Q104" s="55"/>
      <c r="R104" s="58" t="str">
        <f>IF(P104="","",T104*M104*LOOKUP(RIGHT($D$2,3),定数!$A$6:$A$13,定数!$B$6:$B$13))</f>
        <v/>
      </c>
      <c r="S104" s="58"/>
      <c r="T104" s="59" t="str">
        <f t="shared" si="9"/>
        <v/>
      </c>
      <c r="U104" s="59"/>
      <c r="V104" t="str">
        <f t="shared" si="10"/>
        <v/>
      </c>
      <c r="W104" t="str">
        <f t="shared" si="10"/>
        <v/>
      </c>
    </row>
    <row r="105" spans="2:23" x14ac:dyDescent="0.2">
      <c r="B105" s="37">
        <v>97</v>
      </c>
      <c r="C105" s="54" t="str">
        <f t="shared" si="6"/>
        <v/>
      </c>
      <c r="D105" s="54"/>
      <c r="E105" s="37"/>
      <c r="F105" s="8"/>
      <c r="G105" s="37"/>
      <c r="H105" s="55"/>
      <c r="I105" s="55"/>
      <c r="J105" s="37"/>
      <c r="K105" s="56" t="str">
        <f t="shared" si="7"/>
        <v/>
      </c>
      <c r="L105" s="57"/>
      <c r="M105" s="6" t="str">
        <f>IF(J105="","",(K105/J105)/LOOKUP(RIGHT($D$2,3),定数!$A$6:$A$13,定数!$B$6:$B$13))</f>
        <v/>
      </c>
      <c r="N105" s="37"/>
      <c r="O105" s="8"/>
      <c r="P105" s="55"/>
      <c r="Q105" s="55"/>
      <c r="R105" s="58" t="str">
        <f>IF(P105="","",T105*M105*LOOKUP(RIGHT($D$2,3),定数!$A$6:$A$13,定数!$B$6:$B$13))</f>
        <v/>
      </c>
      <c r="S105" s="58"/>
      <c r="T105" s="59" t="str">
        <f t="shared" si="9"/>
        <v/>
      </c>
      <c r="U105" s="59"/>
      <c r="V105" t="str">
        <f t="shared" si="10"/>
        <v/>
      </c>
      <c r="W105" t="str">
        <f t="shared" si="10"/>
        <v/>
      </c>
    </row>
    <row r="106" spans="2:23" x14ac:dyDescent="0.2">
      <c r="B106" s="37">
        <v>98</v>
      </c>
      <c r="C106" s="54" t="str">
        <f t="shared" si="6"/>
        <v/>
      </c>
      <c r="D106" s="54"/>
      <c r="E106" s="37"/>
      <c r="F106" s="8"/>
      <c r="G106" s="37"/>
      <c r="H106" s="55"/>
      <c r="I106" s="55"/>
      <c r="J106" s="37"/>
      <c r="K106" s="56" t="str">
        <f t="shared" si="7"/>
        <v/>
      </c>
      <c r="L106" s="57"/>
      <c r="M106" s="6" t="str">
        <f>IF(J106="","",(K106/J106)/LOOKUP(RIGHT($D$2,3),定数!$A$6:$A$13,定数!$B$6:$B$13))</f>
        <v/>
      </c>
      <c r="N106" s="37"/>
      <c r="O106" s="8"/>
      <c r="P106" s="55"/>
      <c r="Q106" s="55"/>
      <c r="R106" s="58" t="str">
        <f>IF(P106="","",T106*M106*LOOKUP(RIGHT($D$2,3),定数!$A$6:$A$13,定数!$B$6:$B$13))</f>
        <v/>
      </c>
      <c r="S106" s="58"/>
      <c r="T106" s="59" t="str">
        <f t="shared" si="9"/>
        <v/>
      </c>
      <c r="U106" s="59"/>
      <c r="V106" t="str">
        <f t="shared" si="10"/>
        <v/>
      </c>
      <c r="W106" t="str">
        <f t="shared" si="10"/>
        <v/>
      </c>
    </row>
    <row r="107" spans="2:23" x14ac:dyDescent="0.2">
      <c r="B107" s="37">
        <v>99</v>
      </c>
      <c r="C107" s="54" t="str">
        <f t="shared" si="6"/>
        <v/>
      </c>
      <c r="D107" s="54"/>
      <c r="E107" s="37"/>
      <c r="F107" s="8"/>
      <c r="G107" s="37"/>
      <c r="H107" s="55"/>
      <c r="I107" s="55"/>
      <c r="J107" s="37"/>
      <c r="K107" s="56" t="str">
        <f t="shared" si="7"/>
        <v/>
      </c>
      <c r="L107" s="57"/>
      <c r="M107" s="6" t="str">
        <f>IF(J107="","",(K107/J107)/LOOKUP(RIGHT($D$2,3),定数!$A$6:$A$13,定数!$B$6:$B$13))</f>
        <v/>
      </c>
      <c r="N107" s="37"/>
      <c r="O107" s="8"/>
      <c r="P107" s="55"/>
      <c r="Q107" s="55"/>
      <c r="R107" s="58" t="str">
        <f>IF(P107="","",T107*M107*LOOKUP(RIGHT($D$2,3),定数!$A$6:$A$13,定数!$B$6:$B$13))</f>
        <v/>
      </c>
      <c r="S107" s="58"/>
      <c r="T107" s="59" t="str">
        <f t="shared" si="9"/>
        <v/>
      </c>
      <c r="U107" s="59"/>
      <c r="V107" t="str">
        <f t="shared" ref="V107:W108" si="11">IF(S107&lt;&gt;"",IF(S107&lt;0,1+V106,0),"")</f>
        <v/>
      </c>
      <c r="W107" t="str">
        <f t="shared" si="11"/>
        <v/>
      </c>
    </row>
    <row r="108" spans="2:23" x14ac:dyDescent="0.2">
      <c r="B108" s="37">
        <v>100</v>
      </c>
      <c r="C108" s="54" t="str">
        <f t="shared" si="6"/>
        <v/>
      </c>
      <c r="D108" s="54"/>
      <c r="E108" s="37"/>
      <c r="F108" s="8"/>
      <c r="G108" s="37"/>
      <c r="H108" s="55"/>
      <c r="I108" s="55"/>
      <c r="J108" s="37"/>
      <c r="K108" s="56" t="str">
        <f t="shared" si="7"/>
        <v/>
      </c>
      <c r="L108" s="57"/>
      <c r="M108" s="6" t="str">
        <f>IF(J108="","",(K108/J108)/LOOKUP(RIGHT($D$2,3),定数!$A$6:$A$13,定数!$B$6:$B$13))</f>
        <v/>
      </c>
      <c r="N108" s="37"/>
      <c r="O108" s="8"/>
      <c r="P108" s="55"/>
      <c r="Q108" s="55"/>
      <c r="R108" s="58" t="str">
        <f>IF(P108="","",T108*M108*LOOKUP(RIGHT($D$2,3),定数!$A$6:$A$13,定数!$B$6:$B$13))</f>
        <v/>
      </c>
      <c r="S108" s="58"/>
      <c r="T108" s="59" t="str">
        <f t="shared" si="9"/>
        <v/>
      </c>
      <c r="U108" s="59"/>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55" priority="5" stopIfTrue="1" operator="equal">
      <formula>"買"</formula>
    </cfRule>
    <cfRule type="cellIs" dxfId="54" priority="6" stopIfTrue="1" operator="equal">
      <formula>"売"</formula>
    </cfRule>
  </conditionalFormatting>
  <conditionalFormatting sqref="G9:G11 G14:G45 G47:G108">
    <cfRule type="cellIs" dxfId="53" priority="7" stopIfTrue="1" operator="equal">
      <formula>"買"</formula>
    </cfRule>
    <cfRule type="cellIs" dxfId="52" priority="8" stopIfTrue="1" operator="equal">
      <formula>"売"</formula>
    </cfRule>
  </conditionalFormatting>
  <conditionalFormatting sqref="G12">
    <cfRule type="cellIs" dxfId="51" priority="3" stopIfTrue="1" operator="equal">
      <formula>"買"</formula>
    </cfRule>
    <cfRule type="cellIs" dxfId="50" priority="4" stopIfTrue="1" operator="equal">
      <formula>"売"</formula>
    </cfRule>
  </conditionalFormatting>
  <conditionalFormatting sqref="G13">
    <cfRule type="cellIs" dxfId="49" priority="1" stopIfTrue="1" operator="equal">
      <formula>"買"</formula>
    </cfRule>
    <cfRule type="cellIs" dxfId="48" priority="2" stopIfTrue="1" operator="equal">
      <formula>"売"</formula>
    </cfRule>
  </conditionalFormatting>
  <dataValidations count="1">
    <dataValidation type="list" allowBlank="1" showInputMessage="1" showErrorMessage="1" sqref="G9:G108" xr:uid="{5FABF21E-CC0C-47C0-96BA-08D2D741F843}">
      <formula1>"買,売"</formula1>
    </dataValidation>
  </dataValidation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BE6C7-6087-463D-884F-1D246DA6F29A}">
  <dimension ref="B2:W109"/>
  <sheetViews>
    <sheetView zoomScale="115" zoomScaleNormal="115" workbookViewId="0">
      <pane ySplit="8" topLeftCell="A54" activePane="bottomLeft" state="frozen"/>
      <selection pane="bottomLeft" activeCell="R66" sqref="R66:S66"/>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72" t="s">
        <v>5</v>
      </c>
      <c r="C2" s="72"/>
      <c r="D2" s="91" t="s">
        <v>48</v>
      </c>
      <c r="E2" s="91"/>
      <c r="F2" s="72" t="s">
        <v>6</v>
      </c>
      <c r="G2" s="72"/>
      <c r="H2" s="87" t="s">
        <v>64</v>
      </c>
      <c r="I2" s="87"/>
      <c r="J2" s="72" t="s">
        <v>7</v>
      </c>
      <c r="K2" s="72"/>
      <c r="L2" s="92">
        <v>300000</v>
      </c>
      <c r="M2" s="91"/>
      <c r="N2" s="72" t="s">
        <v>8</v>
      </c>
      <c r="O2" s="72"/>
      <c r="P2" s="88">
        <f>SUM(L2,D4)</f>
        <v>382420.19652026694</v>
      </c>
      <c r="Q2" s="87"/>
      <c r="R2" s="1"/>
      <c r="S2" s="1"/>
      <c r="T2" s="1"/>
    </row>
    <row r="3" spans="2:23" ht="57" customHeight="1" x14ac:dyDescent="0.2">
      <c r="B3" s="72" t="s">
        <v>9</v>
      </c>
      <c r="C3" s="72"/>
      <c r="D3" s="89" t="s">
        <v>38</v>
      </c>
      <c r="E3" s="89"/>
      <c r="F3" s="89"/>
      <c r="G3" s="89"/>
      <c r="H3" s="89"/>
      <c r="I3" s="89"/>
      <c r="J3" s="72" t="s">
        <v>10</v>
      </c>
      <c r="K3" s="72"/>
      <c r="L3" s="89" t="s">
        <v>59</v>
      </c>
      <c r="M3" s="90"/>
      <c r="N3" s="90"/>
      <c r="O3" s="90"/>
      <c r="P3" s="90"/>
      <c r="Q3" s="90"/>
      <c r="R3" s="1"/>
      <c r="S3" s="1"/>
    </row>
    <row r="4" spans="2:23" x14ac:dyDescent="0.2">
      <c r="B4" s="72" t="s">
        <v>11</v>
      </c>
      <c r="C4" s="72"/>
      <c r="D4" s="70">
        <f>SUM($R$9:$S$993)</f>
        <v>82420.196520266923</v>
      </c>
      <c r="E4" s="70"/>
      <c r="F4" s="72" t="s">
        <v>12</v>
      </c>
      <c r="G4" s="72"/>
      <c r="H4" s="86">
        <f>SUM($T$9:$U$108)</f>
        <v>347.05000000000655</v>
      </c>
      <c r="I4" s="87"/>
      <c r="J4" s="69" t="s">
        <v>13</v>
      </c>
      <c r="K4" s="69"/>
      <c r="L4" s="88">
        <f>MAX($C$9:$D$990)-C9</f>
        <v>125840.13447349553</v>
      </c>
      <c r="M4" s="88"/>
      <c r="N4" s="69" t="s">
        <v>14</v>
      </c>
      <c r="O4" s="69"/>
      <c r="P4" s="70">
        <f>SUMIF(R9:S990,"&lt;0",R9:S990)</f>
        <v>-310845.32850673888</v>
      </c>
      <c r="Q4" s="70"/>
      <c r="R4" s="1"/>
      <c r="S4" s="1"/>
      <c r="T4" s="1"/>
    </row>
    <row r="5" spans="2:23" x14ac:dyDescent="0.2">
      <c r="B5" s="44" t="s">
        <v>15</v>
      </c>
      <c r="C5" s="43">
        <f>COUNTIF($R$9:$R$990,"&gt;0")</f>
        <v>27</v>
      </c>
      <c r="D5" s="42" t="s">
        <v>16</v>
      </c>
      <c r="E5" s="16">
        <f>COUNTIF($R$9:$R$990,"&lt;0")</f>
        <v>30</v>
      </c>
      <c r="F5" s="42" t="s">
        <v>17</v>
      </c>
      <c r="G5" s="43">
        <f>COUNTIF($R$9:$R$990,"=0")</f>
        <v>0</v>
      </c>
      <c r="H5" s="42" t="s">
        <v>18</v>
      </c>
      <c r="I5" s="3">
        <f>C5/SUM(C5,E5,G5)</f>
        <v>0.47368421052631576</v>
      </c>
      <c r="J5" s="71" t="s">
        <v>19</v>
      </c>
      <c r="K5" s="72"/>
      <c r="L5" s="73">
        <f>MAX(V9:V993)</f>
        <v>3</v>
      </c>
      <c r="M5" s="74"/>
      <c r="N5" s="18" t="s">
        <v>20</v>
      </c>
      <c r="O5" s="9"/>
      <c r="P5" s="73">
        <f>MAX(W9:W993)</f>
        <v>7</v>
      </c>
      <c r="Q5" s="74"/>
      <c r="R5" s="1"/>
      <c r="S5" s="1"/>
      <c r="T5" s="1"/>
    </row>
    <row r="6" spans="2:23" x14ac:dyDescent="0.2">
      <c r="B6" s="11"/>
      <c r="C6" s="14"/>
      <c r="D6" s="15"/>
      <c r="E6" s="12"/>
      <c r="F6" s="11"/>
      <c r="G6" s="12"/>
      <c r="H6" s="11"/>
      <c r="I6" s="17"/>
      <c r="J6" s="11"/>
      <c r="K6" s="11"/>
      <c r="L6" s="12"/>
      <c r="M6" s="12"/>
      <c r="N6" s="13"/>
      <c r="O6" s="13"/>
      <c r="P6" s="10"/>
      <c r="Q6" s="45"/>
      <c r="R6" s="1"/>
      <c r="S6" s="1"/>
      <c r="T6" s="1"/>
    </row>
    <row r="7" spans="2:23" x14ac:dyDescent="0.2">
      <c r="B7" s="75" t="s">
        <v>21</v>
      </c>
      <c r="C7" s="77" t="s">
        <v>22</v>
      </c>
      <c r="D7" s="78"/>
      <c r="E7" s="81" t="s">
        <v>23</v>
      </c>
      <c r="F7" s="82"/>
      <c r="G7" s="82"/>
      <c r="H7" s="82"/>
      <c r="I7" s="65"/>
      <c r="J7" s="83" t="s">
        <v>24</v>
      </c>
      <c r="K7" s="84"/>
      <c r="L7" s="67"/>
      <c r="M7" s="85" t="s">
        <v>25</v>
      </c>
      <c r="N7" s="60" t="s">
        <v>26</v>
      </c>
      <c r="O7" s="61"/>
      <c r="P7" s="61"/>
      <c r="Q7" s="62"/>
      <c r="R7" s="63" t="s">
        <v>27</v>
      </c>
      <c r="S7" s="63"/>
      <c r="T7" s="63"/>
      <c r="U7" s="63"/>
    </row>
    <row r="8" spans="2:23" x14ac:dyDescent="0.2">
      <c r="B8" s="76"/>
      <c r="C8" s="79"/>
      <c r="D8" s="80"/>
      <c r="E8" s="19" t="s">
        <v>28</v>
      </c>
      <c r="F8" s="19" t="s">
        <v>29</v>
      </c>
      <c r="G8" s="19" t="s">
        <v>30</v>
      </c>
      <c r="H8" s="64" t="s">
        <v>31</v>
      </c>
      <c r="I8" s="65"/>
      <c r="J8" s="4" t="s">
        <v>32</v>
      </c>
      <c r="K8" s="66" t="s">
        <v>33</v>
      </c>
      <c r="L8" s="67"/>
      <c r="M8" s="85"/>
      <c r="N8" s="5" t="s">
        <v>28</v>
      </c>
      <c r="O8" s="5" t="s">
        <v>29</v>
      </c>
      <c r="P8" s="68" t="s">
        <v>31</v>
      </c>
      <c r="Q8" s="62"/>
      <c r="R8" s="63" t="s">
        <v>34</v>
      </c>
      <c r="S8" s="63"/>
      <c r="T8" s="63" t="s">
        <v>32</v>
      </c>
      <c r="U8" s="63"/>
    </row>
    <row r="9" spans="2:23" x14ac:dyDescent="0.2">
      <c r="B9" s="46">
        <v>1</v>
      </c>
      <c r="C9" s="54">
        <f>L2</f>
        <v>300000</v>
      </c>
      <c r="D9" s="54"/>
      <c r="E9" s="46">
        <v>2016</v>
      </c>
      <c r="F9" s="8">
        <v>43474</v>
      </c>
      <c r="G9" s="46" t="s">
        <v>4</v>
      </c>
      <c r="H9" s="55">
        <v>1.0916999999999999</v>
      </c>
      <c r="I9" s="55"/>
      <c r="J9" s="46">
        <v>47.7</v>
      </c>
      <c r="K9" s="54">
        <f>IF(J9="","",C9*0.03)</f>
        <v>9000</v>
      </c>
      <c r="L9" s="54"/>
      <c r="M9" s="6">
        <f>IF(J9="","",(K9/J9)/LOOKUP(RIGHT($D$2,3),定数!$A$6:$A$13,定数!$B$6:$B$13))</f>
        <v>1.5723270440251571</v>
      </c>
      <c r="N9" s="46">
        <v>2016</v>
      </c>
      <c r="O9" s="8">
        <v>43476</v>
      </c>
      <c r="P9" s="55">
        <v>1.08693</v>
      </c>
      <c r="Q9" s="55"/>
      <c r="R9" s="58">
        <f>IF(P9="","",T9*M9*LOOKUP(RIGHT($D$2,3),定数!$A$6:$A$13,定数!$B$6:$B$13))</f>
        <v>-8999.9999999998872</v>
      </c>
      <c r="S9" s="58"/>
      <c r="T9" s="59">
        <f>IF(P9="","",IF(G9="買",(P9-H9),(H9-P9))*IF(RIGHT($D$2,3)="JPY",100,10000))</f>
        <v>-47.699999999999406</v>
      </c>
      <c r="U9" s="59"/>
      <c r="V9" s="36">
        <f>IF(T9&lt;&gt;"",IF(T9&gt;0,1+V8,0),"")</f>
        <v>0</v>
      </c>
      <c r="W9">
        <f>IF(T9&lt;&gt;"",IF(T9&lt;0,1+W8,0),"")</f>
        <v>1</v>
      </c>
    </row>
    <row r="10" spans="2:23" x14ac:dyDescent="0.2">
      <c r="B10" s="46">
        <v>2</v>
      </c>
      <c r="C10" s="54">
        <f t="shared" ref="C10:C73" si="0">IF(R9="","",C9+R9)</f>
        <v>291000.00000000012</v>
      </c>
      <c r="D10" s="54"/>
      <c r="E10" s="46">
        <v>2016</v>
      </c>
      <c r="F10" s="8">
        <v>43487</v>
      </c>
      <c r="G10" s="46" t="s">
        <v>3</v>
      </c>
      <c r="H10" s="55">
        <v>1.0811200000000001</v>
      </c>
      <c r="I10" s="55"/>
      <c r="J10" s="46">
        <v>30.8</v>
      </c>
      <c r="K10" s="56">
        <f>IF(J10="","",C10*0.03)</f>
        <v>8730.0000000000036</v>
      </c>
      <c r="L10" s="57"/>
      <c r="M10" s="6">
        <f>IF(J10="","",(K10/J10)/LOOKUP(RIGHT($D$2,3),定数!$A$6:$A$13,定数!$B$6:$B$13))</f>
        <v>2.3620129870129878</v>
      </c>
      <c r="N10" s="46">
        <v>2016</v>
      </c>
      <c r="O10" s="8">
        <v>43491</v>
      </c>
      <c r="P10" s="55">
        <v>1.0842000000000001</v>
      </c>
      <c r="Q10" s="55"/>
      <c r="R10" s="58">
        <f>IF(P10="","",T10*M10*LOOKUP(RIGHT($D$2,3),定数!$A$6:$A$13,定数!$B$6:$B$13))</f>
        <v>-8729.9999999999236</v>
      </c>
      <c r="S10" s="58"/>
      <c r="T10" s="59">
        <f>IF(P10="","",IF(G10="買",(P10-H10),(H10-P10))*IF(RIGHT($D$2,3)="JPY",100,10000))</f>
        <v>-30.799999999999716</v>
      </c>
      <c r="U10" s="59"/>
      <c r="V10" s="23">
        <f t="shared" ref="V10:V22" si="1">IF(T10&lt;&gt;"",IF(T10&gt;0,1+V9,0),"")</f>
        <v>0</v>
      </c>
      <c r="W10">
        <f t="shared" ref="W10:W73" si="2">IF(T10&lt;&gt;"",IF(T10&lt;0,1+W9,0),"")</f>
        <v>2</v>
      </c>
    </row>
    <row r="11" spans="2:23" x14ac:dyDescent="0.2">
      <c r="B11" s="46">
        <v>3</v>
      </c>
      <c r="C11" s="54">
        <f t="shared" si="0"/>
        <v>282270.00000000017</v>
      </c>
      <c r="D11" s="54"/>
      <c r="E11" s="46">
        <v>2016</v>
      </c>
      <c r="F11" s="8">
        <v>43492</v>
      </c>
      <c r="G11" s="46" t="s">
        <v>4</v>
      </c>
      <c r="H11" s="55">
        <v>1.08568</v>
      </c>
      <c r="I11" s="55"/>
      <c r="J11" s="46">
        <v>21.1</v>
      </c>
      <c r="K11" s="56">
        <f t="shared" ref="K11:K74" si="3">IF(J11="","",C11*0.03)</f>
        <v>8468.1000000000058</v>
      </c>
      <c r="L11" s="57"/>
      <c r="M11" s="6">
        <f>IF(J11="","",(K11/J11)/LOOKUP(RIGHT($D$2,3),定数!$A$6:$A$13,定数!$B$6:$B$13))</f>
        <v>3.3444312796208551</v>
      </c>
      <c r="N11" s="46">
        <v>2016</v>
      </c>
      <c r="O11" s="8">
        <v>43492</v>
      </c>
      <c r="P11" s="55">
        <v>1.0887450000000001</v>
      </c>
      <c r="Q11" s="55"/>
      <c r="R11" s="58">
        <f>IF(P11="","",T11*M11*LOOKUP(RIGHT($D$2,3),定数!$A$6:$A$13,定数!$B$6:$B$13))</f>
        <v>12300.818246445888</v>
      </c>
      <c r="S11" s="58"/>
      <c r="T11" s="59">
        <f>IF(P11="","",IF(G11="買",(P11-H11),(H11-P11))*IF(RIGHT($D$2,3)="JPY",100,10000))</f>
        <v>30.650000000000954</v>
      </c>
      <c r="U11" s="59"/>
      <c r="V11" s="23">
        <f t="shared" si="1"/>
        <v>1</v>
      </c>
      <c r="W11">
        <f t="shared" si="2"/>
        <v>0</v>
      </c>
    </row>
    <row r="12" spans="2:23" x14ac:dyDescent="0.2">
      <c r="B12" s="46">
        <v>4</v>
      </c>
      <c r="C12" s="54">
        <f t="shared" si="0"/>
        <v>294570.81824644608</v>
      </c>
      <c r="D12" s="54"/>
      <c r="E12" s="46">
        <v>2016</v>
      </c>
      <c r="F12" s="8">
        <v>43492</v>
      </c>
      <c r="G12" s="46" t="s">
        <v>4</v>
      </c>
      <c r="H12" s="55">
        <v>1.0879099999999999</v>
      </c>
      <c r="I12" s="55"/>
      <c r="J12" s="46">
        <v>27.3</v>
      </c>
      <c r="K12" s="56">
        <f t="shared" si="3"/>
        <v>8837.1245473933814</v>
      </c>
      <c r="L12" s="57"/>
      <c r="M12" s="6">
        <f>IF(J12="","",(K12/J12)/LOOKUP(RIGHT($D$2,3),定数!$A$6:$A$13,定数!$B$6:$B$13))</f>
        <v>2.6975349656267951</v>
      </c>
      <c r="N12" s="46">
        <v>2016</v>
      </c>
      <c r="O12" s="8">
        <v>43493</v>
      </c>
      <c r="P12" s="55">
        <v>1.0919049999999999</v>
      </c>
      <c r="Q12" s="55"/>
      <c r="R12" s="58">
        <f>IF(P12="","",T12*M12*LOOKUP(RIGHT($D$2,3),定数!$A$6:$A$13,定数!$B$6:$B$13))</f>
        <v>12931.98262521476</v>
      </c>
      <c r="S12" s="58"/>
      <c r="T12" s="59">
        <f t="shared" ref="T12:T75" si="4">IF(P12="","",IF(G12="買",(P12-H12),(H12-P12))*IF(RIGHT($D$2,3)="JPY",100,10000))</f>
        <v>39.949999999999704</v>
      </c>
      <c r="U12" s="59"/>
      <c r="V12" s="23">
        <f t="shared" si="1"/>
        <v>2</v>
      </c>
      <c r="W12">
        <f t="shared" si="2"/>
        <v>0</v>
      </c>
    </row>
    <row r="13" spans="2:23" x14ac:dyDescent="0.2">
      <c r="B13" s="46">
        <v>5</v>
      </c>
      <c r="C13" s="54">
        <f t="shared" si="0"/>
        <v>307502.80087166082</v>
      </c>
      <c r="D13" s="54"/>
      <c r="E13" s="46">
        <v>2016</v>
      </c>
      <c r="F13" s="8">
        <v>43512</v>
      </c>
      <c r="G13" s="46" t="s">
        <v>3</v>
      </c>
      <c r="H13" s="55">
        <v>1.115</v>
      </c>
      <c r="I13" s="55"/>
      <c r="J13" s="46">
        <v>42.1</v>
      </c>
      <c r="K13" s="56">
        <f t="shared" si="3"/>
        <v>9225.0840261498233</v>
      </c>
      <c r="L13" s="57"/>
      <c r="M13" s="6">
        <f>IF(J13="","",(K13/J13)/LOOKUP(RIGHT($D$2,3),定数!$A$6:$A$13,定数!$B$6:$B$13))</f>
        <v>1.8260261334421661</v>
      </c>
      <c r="N13" s="46">
        <v>2016</v>
      </c>
      <c r="O13" s="8">
        <v>43514</v>
      </c>
      <c r="P13" s="55">
        <v>1.1087849999999999</v>
      </c>
      <c r="Q13" s="55"/>
      <c r="R13" s="58">
        <f>IF(P13="","",T13*M13*LOOKUP(RIGHT($D$2,3),定数!$A$6:$A$13,定数!$B$6:$B$13))</f>
        <v>13618.502903211853</v>
      </c>
      <c r="S13" s="58"/>
      <c r="T13" s="59">
        <f t="shared" si="4"/>
        <v>62.150000000000816</v>
      </c>
      <c r="U13" s="59"/>
      <c r="V13" s="23">
        <f t="shared" si="1"/>
        <v>3</v>
      </c>
      <c r="W13">
        <f t="shared" si="2"/>
        <v>0</v>
      </c>
    </row>
    <row r="14" spans="2:23" x14ac:dyDescent="0.2">
      <c r="B14" s="46">
        <v>6</v>
      </c>
      <c r="C14" s="54">
        <f t="shared" si="0"/>
        <v>321121.30377487268</v>
      </c>
      <c r="D14" s="54"/>
      <c r="E14" s="46">
        <v>2016</v>
      </c>
      <c r="F14" s="8">
        <v>43569</v>
      </c>
      <c r="G14" s="46" t="s">
        <v>3</v>
      </c>
      <c r="H14" s="55">
        <v>1.12462</v>
      </c>
      <c r="I14" s="55"/>
      <c r="J14" s="46">
        <v>47.5</v>
      </c>
      <c r="K14" s="56">
        <f t="shared" si="3"/>
        <v>9633.6391132461795</v>
      </c>
      <c r="L14" s="57"/>
      <c r="M14" s="6">
        <f>IF(J14="","",(K14/J14)/LOOKUP(RIGHT($D$2,3),定数!$A$6:$A$13,定数!$B$6:$B$13))</f>
        <v>1.6901121251309088</v>
      </c>
      <c r="N14" s="46">
        <v>2016</v>
      </c>
      <c r="O14" s="8">
        <v>43570</v>
      </c>
      <c r="P14" s="55">
        <v>1.12937</v>
      </c>
      <c r="Q14" s="55"/>
      <c r="R14" s="58">
        <f>IF(P14="","",T14*M14*LOOKUP(RIGHT($D$2,3),定数!$A$6:$A$13,定数!$B$6:$B$13))</f>
        <v>-9633.639113246245</v>
      </c>
      <c r="S14" s="58"/>
      <c r="T14" s="59">
        <f t="shared" si="4"/>
        <v>-47.50000000000032</v>
      </c>
      <c r="U14" s="59"/>
      <c r="V14" s="23">
        <f t="shared" si="1"/>
        <v>0</v>
      </c>
      <c r="W14">
        <f t="shared" si="2"/>
        <v>1</v>
      </c>
    </row>
    <row r="15" spans="2:23" x14ac:dyDescent="0.2">
      <c r="B15" s="46">
        <v>7</v>
      </c>
      <c r="C15" s="54">
        <f t="shared" si="0"/>
        <v>311487.66466162645</v>
      </c>
      <c r="D15" s="54"/>
      <c r="E15" s="46">
        <v>2016</v>
      </c>
      <c r="F15" s="8">
        <v>43591</v>
      </c>
      <c r="G15" s="46" t="s">
        <v>3</v>
      </c>
      <c r="H15" s="55">
        <v>1.13991</v>
      </c>
      <c r="I15" s="55"/>
      <c r="J15" s="46">
        <v>78.7</v>
      </c>
      <c r="K15" s="56">
        <f t="shared" si="3"/>
        <v>9344.6299398487936</v>
      </c>
      <c r="L15" s="57"/>
      <c r="M15" s="6">
        <f>IF(J15="","",(K15/J15)/LOOKUP(RIGHT($D$2,3),定数!$A$6:$A$13,定数!$B$6:$B$13))</f>
        <v>0.98947796906488705</v>
      </c>
      <c r="N15" s="46">
        <v>2016</v>
      </c>
      <c r="O15" s="8">
        <v>43598</v>
      </c>
      <c r="P15" s="55">
        <v>1.1282049999999999</v>
      </c>
      <c r="Q15" s="55"/>
      <c r="R15" s="58">
        <f>IF(P15="","",T15*M15*LOOKUP(RIGHT($D$2,3),定数!$A$6:$A$13,定数!$B$6:$B$13))</f>
        <v>13898.207553485494</v>
      </c>
      <c r="S15" s="58"/>
      <c r="T15" s="59">
        <f t="shared" si="4"/>
        <v>117.05000000000076</v>
      </c>
      <c r="U15" s="59"/>
      <c r="V15" s="23">
        <f t="shared" si="1"/>
        <v>1</v>
      </c>
      <c r="W15">
        <f t="shared" si="2"/>
        <v>0</v>
      </c>
    </row>
    <row r="16" spans="2:23" x14ac:dyDescent="0.2">
      <c r="B16" s="46">
        <v>8</v>
      </c>
      <c r="C16" s="54">
        <f t="shared" si="0"/>
        <v>325385.87221511191</v>
      </c>
      <c r="D16" s="54"/>
      <c r="E16" s="46">
        <v>2016</v>
      </c>
      <c r="F16" s="8">
        <v>43673</v>
      </c>
      <c r="G16" s="46" t="s">
        <v>4</v>
      </c>
      <c r="H16" s="55">
        <v>1.1002400000000001</v>
      </c>
      <c r="I16" s="55"/>
      <c r="J16" s="46">
        <v>16</v>
      </c>
      <c r="K16" s="56">
        <f t="shared" si="3"/>
        <v>9761.5761664533566</v>
      </c>
      <c r="L16" s="57"/>
      <c r="M16" s="6">
        <f>IF(J16="","",(K16/J16)/LOOKUP(RIGHT($D$2,3),定数!$A$6:$A$13,定数!$B$6:$B$13))</f>
        <v>5.084154253361123</v>
      </c>
      <c r="N16" s="46">
        <v>2016</v>
      </c>
      <c r="O16" s="8">
        <v>43673</v>
      </c>
      <c r="P16" s="55">
        <v>1.0986400000000001</v>
      </c>
      <c r="Q16" s="55"/>
      <c r="R16" s="58">
        <f>IF(P16="","",T16*M16*LOOKUP(RIGHT($D$2,3),定数!$A$6:$A$13,定数!$B$6:$B$13))</f>
        <v>-9761.5761664536367</v>
      </c>
      <c r="S16" s="58"/>
      <c r="T16" s="59">
        <f t="shared" si="4"/>
        <v>-16.000000000000458</v>
      </c>
      <c r="U16" s="59"/>
      <c r="V16" s="23">
        <f t="shared" si="1"/>
        <v>0</v>
      </c>
      <c r="W16">
        <f t="shared" si="2"/>
        <v>1</v>
      </c>
    </row>
    <row r="17" spans="2:23" x14ac:dyDescent="0.2">
      <c r="B17" s="46">
        <v>9</v>
      </c>
      <c r="C17" s="54">
        <f t="shared" si="0"/>
        <v>315624.29604865826</v>
      </c>
      <c r="D17" s="54"/>
      <c r="E17" s="46">
        <v>2016</v>
      </c>
      <c r="F17" s="8">
        <v>43694</v>
      </c>
      <c r="G17" s="46" t="s">
        <v>4</v>
      </c>
      <c r="H17" s="55">
        <v>1.12771</v>
      </c>
      <c r="I17" s="55"/>
      <c r="J17" s="46">
        <v>23.8</v>
      </c>
      <c r="K17" s="56">
        <f t="shared" si="3"/>
        <v>9468.7288814597468</v>
      </c>
      <c r="L17" s="57"/>
      <c r="M17" s="6">
        <f>IF(J17="","",(K17/J17)/LOOKUP(RIGHT($D$2,3),定数!$A$6:$A$13,定数!$B$6:$B$13))</f>
        <v>3.3153812610153173</v>
      </c>
      <c r="N17" s="46">
        <v>2016</v>
      </c>
      <c r="O17" s="8">
        <v>43695</v>
      </c>
      <c r="P17" s="55">
        <v>1.1253299999999999</v>
      </c>
      <c r="Q17" s="55"/>
      <c r="R17" s="58">
        <f>IF(P17="","",T17*M17*LOOKUP(RIGHT($D$2,3),定数!$A$6:$A$13,定数!$B$6:$B$13))</f>
        <v>-9468.7288814599415</v>
      </c>
      <c r="S17" s="58"/>
      <c r="T17" s="59">
        <f t="shared" si="4"/>
        <v>-23.800000000000487</v>
      </c>
      <c r="U17" s="59"/>
      <c r="V17" s="23">
        <f t="shared" si="1"/>
        <v>0</v>
      </c>
      <c r="W17">
        <f t="shared" si="2"/>
        <v>2</v>
      </c>
    </row>
    <row r="18" spans="2:23" x14ac:dyDescent="0.2">
      <c r="B18" s="46">
        <v>10</v>
      </c>
      <c r="C18" s="54">
        <f t="shared" si="0"/>
        <v>306155.56716719834</v>
      </c>
      <c r="D18" s="54"/>
      <c r="E18" s="46">
        <v>2016</v>
      </c>
      <c r="F18" s="8">
        <v>43710</v>
      </c>
      <c r="G18" s="46" t="s">
        <v>4</v>
      </c>
      <c r="H18" s="55">
        <v>1.11948</v>
      </c>
      <c r="I18" s="55"/>
      <c r="J18" s="46">
        <v>21.4</v>
      </c>
      <c r="K18" s="56">
        <f t="shared" si="3"/>
        <v>9184.6670150159498</v>
      </c>
      <c r="L18" s="57"/>
      <c r="M18" s="6">
        <f>IF(J18="","",(K18/J18)/LOOKUP(RIGHT($D$2,3),定数!$A$6:$A$13,定数!$B$6:$B$13))</f>
        <v>3.5765837285887656</v>
      </c>
      <c r="N18" s="46">
        <v>2016</v>
      </c>
      <c r="O18" s="8">
        <v>43710</v>
      </c>
      <c r="P18" s="55">
        <v>1.11734</v>
      </c>
      <c r="Q18" s="55"/>
      <c r="R18" s="58">
        <f>IF(P18="","",T18*M18*LOOKUP(RIGHT($D$2,3),定数!$A$6:$A$13,定数!$B$6:$B$13))</f>
        <v>-9184.6670150160808</v>
      </c>
      <c r="S18" s="58"/>
      <c r="T18" s="59">
        <f t="shared" si="4"/>
        <v>-21.400000000000308</v>
      </c>
      <c r="U18" s="59"/>
      <c r="V18" s="23">
        <f t="shared" si="1"/>
        <v>0</v>
      </c>
      <c r="W18">
        <f t="shared" si="2"/>
        <v>3</v>
      </c>
    </row>
    <row r="19" spans="2:23" x14ac:dyDescent="0.2">
      <c r="B19" s="46">
        <v>11</v>
      </c>
      <c r="C19" s="54">
        <f t="shared" si="0"/>
        <v>296970.90015218226</v>
      </c>
      <c r="D19" s="54"/>
      <c r="E19" s="46">
        <v>2016</v>
      </c>
      <c r="F19" s="8">
        <v>43717</v>
      </c>
      <c r="G19" s="46" t="s">
        <v>4</v>
      </c>
      <c r="H19" s="55">
        <v>1.12625</v>
      </c>
      <c r="I19" s="55"/>
      <c r="J19" s="46">
        <v>22.4</v>
      </c>
      <c r="K19" s="56">
        <f t="shared" si="3"/>
        <v>8909.1270045654674</v>
      </c>
      <c r="L19" s="57"/>
      <c r="M19" s="6">
        <f>IF(J19="","",(K19/J19)/LOOKUP(RIGHT($D$2,3),定数!$A$6:$A$13,定数!$B$6:$B$13))</f>
        <v>3.3144073677698911</v>
      </c>
      <c r="N19" s="46">
        <v>2016</v>
      </c>
      <c r="O19" s="8">
        <v>43717</v>
      </c>
      <c r="P19" s="55">
        <v>1.12401</v>
      </c>
      <c r="Q19" s="55"/>
      <c r="R19" s="58">
        <f>IF(P19="","",T19*M19*LOOKUP(RIGHT($D$2,3),定数!$A$6:$A$13,定数!$B$6:$B$13))</f>
        <v>-8909.1270045655456</v>
      </c>
      <c r="S19" s="58"/>
      <c r="T19" s="59">
        <f t="shared" si="4"/>
        <v>-22.400000000000198</v>
      </c>
      <c r="U19" s="59"/>
      <c r="V19" s="23">
        <f t="shared" si="1"/>
        <v>0</v>
      </c>
      <c r="W19">
        <f t="shared" si="2"/>
        <v>4</v>
      </c>
    </row>
    <row r="20" spans="2:23" x14ac:dyDescent="0.2">
      <c r="B20" s="46">
        <v>12</v>
      </c>
      <c r="C20" s="54">
        <f t="shared" si="0"/>
        <v>288061.77314761671</v>
      </c>
      <c r="D20" s="54"/>
      <c r="E20" s="46">
        <v>2016</v>
      </c>
      <c r="F20" s="8">
        <v>43721</v>
      </c>
      <c r="G20" s="46" t="s">
        <v>3</v>
      </c>
      <c r="H20" s="55">
        <v>1.1216600000000001</v>
      </c>
      <c r="I20" s="55"/>
      <c r="J20" s="46">
        <v>50.7</v>
      </c>
      <c r="K20" s="56">
        <f t="shared" si="3"/>
        <v>8641.8531944285005</v>
      </c>
      <c r="L20" s="57"/>
      <c r="M20" s="6">
        <f>IF(J20="","",(K20/J20)/LOOKUP(RIGHT($D$2,3),定数!$A$6:$A$13,定数!$B$6:$B$13))</f>
        <v>1.4204229445148751</v>
      </c>
      <c r="N20" s="46">
        <v>2016</v>
      </c>
      <c r="O20" s="8">
        <v>43722</v>
      </c>
      <c r="P20" s="55">
        <v>1.12673</v>
      </c>
      <c r="Q20" s="55"/>
      <c r="R20" s="58">
        <f>IF(P20="","",T20*M20*LOOKUP(RIGHT($D$2,3),定数!$A$6:$A$13,定数!$B$6:$B$13))</f>
        <v>-8641.8531944283422</v>
      </c>
      <c r="S20" s="58"/>
      <c r="T20" s="59">
        <f t="shared" si="4"/>
        <v>-50.699999999999079</v>
      </c>
      <c r="U20" s="59"/>
      <c r="V20" s="23">
        <f t="shared" si="1"/>
        <v>0</v>
      </c>
      <c r="W20">
        <f t="shared" si="2"/>
        <v>5</v>
      </c>
    </row>
    <row r="21" spans="2:23" x14ac:dyDescent="0.2">
      <c r="B21" s="46">
        <v>13</v>
      </c>
      <c r="C21" s="54">
        <f t="shared" si="0"/>
        <v>279419.91995318839</v>
      </c>
      <c r="D21" s="54"/>
      <c r="E21" s="46">
        <v>2016</v>
      </c>
      <c r="F21" s="8">
        <v>43722</v>
      </c>
      <c r="G21" s="46" t="s">
        <v>3</v>
      </c>
      <c r="H21" s="55">
        <v>1.1217600000000001</v>
      </c>
      <c r="I21" s="55"/>
      <c r="J21" s="46">
        <v>23</v>
      </c>
      <c r="K21" s="56">
        <f t="shared" si="3"/>
        <v>8382.597598595652</v>
      </c>
      <c r="L21" s="57"/>
      <c r="M21" s="6">
        <f>IF(J21="","",(K21/J21)/LOOKUP(RIGHT($D$2,3),定数!$A$6:$A$13,定数!$B$6:$B$13))</f>
        <v>3.0371730429694392</v>
      </c>
      <c r="N21" s="46">
        <v>2016</v>
      </c>
      <c r="O21" s="8">
        <v>43722</v>
      </c>
      <c r="P21" s="55">
        <v>1.1240600000000001</v>
      </c>
      <c r="Q21" s="55"/>
      <c r="R21" s="58">
        <f>IF(P21="","",T21*M21*LOOKUP(RIGHT($D$2,3),定数!$A$6:$A$13,定数!$B$6:$B$13))</f>
        <v>-8382.5975985955374</v>
      </c>
      <c r="S21" s="58"/>
      <c r="T21" s="59">
        <f t="shared" si="4"/>
        <v>-22.999999999999687</v>
      </c>
      <c r="U21" s="59"/>
      <c r="V21" s="23">
        <f t="shared" si="1"/>
        <v>0</v>
      </c>
      <c r="W21">
        <f t="shared" si="2"/>
        <v>6</v>
      </c>
    </row>
    <row r="22" spans="2:23" x14ac:dyDescent="0.2">
      <c r="B22" s="46">
        <v>14</v>
      </c>
      <c r="C22" s="54">
        <f t="shared" si="0"/>
        <v>271037.32235459285</v>
      </c>
      <c r="D22" s="54"/>
      <c r="E22" s="46">
        <v>2016</v>
      </c>
      <c r="F22" s="8">
        <v>43751</v>
      </c>
      <c r="G22" s="46" t="s">
        <v>3</v>
      </c>
      <c r="H22" s="55">
        <v>1.1002799999999999</v>
      </c>
      <c r="I22" s="55"/>
      <c r="J22" s="46">
        <v>43.8</v>
      </c>
      <c r="K22" s="56">
        <f t="shared" si="3"/>
        <v>8131.119670637785</v>
      </c>
      <c r="L22" s="57"/>
      <c r="M22" s="6">
        <f>IF(J22="","",(K22/J22)/LOOKUP(RIGHT($D$2,3),定数!$A$6:$A$13,定数!$B$6:$B$13))</f>
        <v>1.5470166801061234</v>
      </c>
      <c r="N22" s="46">
        <v>2016</v>
      </c>
      <c r="O22" s="8">
        <v>43752</v>
      </c>
      <c r="P22" s="55">
        <v>1.10466</v>
      </c>
      <c r="Q22" s="55"/>
      <c r="R22" s="58">
        <f>IF(P22="","",T22*M22*LOOKUP(RIGHT($D$2,3),定数!$A$6:$A$13,定数!$B$6:$B$13))</f>
        <v>-8131.1196706378796</v>
      </c>
      <c r="S22" s="58"/>
      <c r="T22" s="59">
        <f t="shared" si="4"/>
        <v>-43.800000000000509</v>
      </c>
      <c r="U22" s="59"/>
      <c r="V22" s="23">
        <f t="shared" si="1"/>
        <v>0</v>
      </c>
      <c r="W22">
        <f t="shared" si="2"/>
        <v>7</v>
      </c>
    </row>
    <row r="23" spans="2:23" x14ac:dyDescent="0.2">
      <c r="B23" s="46">
        <v>15</v>
      </c>
      <c r="C23" s="54">
        <f t="shared" si="0"/>
        <v>262906.20268395497</v>
      </c>
      <c r="D23" s="54"/>
      <c r="E23" s="46">
        <v>2016</v>
      </c>
      <c r="F23" s="8">
        <v>43760</v>
      </c>
      <c r="G23" s="46" t="s">
        <v>3</v>
      </c>
      <c r="H23" s="55">
        <v>1.08771</v>
      </c>
      <c r="I23" s="55"/>
      <c r="J23" s="46">
        <v>10.9</v>
      </c>
      <c r="K23" s="56">
        <f t="shared" si="3"/>
        <v>7887.1860805186489</v>
      </c>
      <c r="L23" s="57"/>
      <c r="M23" s="6">
        <f>IF(J23="","",(K23/J23)/LOOKUP(RIGHT($D$2,3),定数!$A$6:$A$13,定数!$B$6:$B$13))</f>
        <v>6.0299587771549303</v>
      </c>
      <c r="N23" s="46">
        <v>2016</v>
      </c>
      <c r="O23" s="8">
        <v>43762</v>
      </c>
      <c r="P23" s="55">
        <v>1.0861749999999999</v>
      </c>
      <c r="Q23" s="55"/>
      <c r="R23" s="58">
        <f>IF(P23="","",T23*M23*LOOKUP(RIGHT($D$2,3),定数!$A$6:$A$13,定数!$B$6:$B$13))</f>
        <v>11107.184067519845</v>
      </c>
      <c r="S23" s="58"/>
      <c r="T23" s="59">
        <f t="shared" si="4"/>
        <v>15.350000000000641</v>
      </c>
      <c r="U23" s="59"/>
      <c r="V23" t="str">
        <f t="shared" ref="V23:W74" si="5">IF(S23&lt;&gt;"",IF(S23&lt;0,1+V22,0),"")</f>
        <v/>
      </c>
      <c r="W23">
        <f t="shared" si="2"/>
        <v>0</v>
      </c>
    </row>
    <row r="24" spans="2:23" x14ac:dyDescent="0.2">
      <c r="B24" s="46">
        <v>16</v>
      </c>
      <c r="C24" s="54">
        <f t="shared" si="0"/>
        <v>274013.38675147481</v>
      </c>
      <c r="D24" s="54"/>
      <c r="E24" s="46">
        <v>2016</v>
      </c>
      <c r="F24" s="8">
        <v>43764</v>
      </c>
      <c r="G24" s="46" t="s">
        <v>4</v>
      </c>
      <c r="H24" s="55">
        <v>1.0886499999999999</v>
      </c>
      <c r="I24" s="55"/>
      <c r="J24" s="46">
        <v>12.8</v>
      </c>
      <c r="K24" s="56">
        <f t="shared" si="3"/>
        <v>8220.4016025442434</v>
      </c>
      <c r="L24" s="57"/>
      <c r="M24" s="6">
        <f>IF(J24="","",(K24/J24)/LOOKUP(RIGHT($D$2,3),定数!$A$6:$A$13,定数!$B$6:$B$13))</f>
        <v>5.3518239599897415</v>
      </c>
      <c r="N24" s="46">
        <v>2016</v>
      </c>
      <c r="O24" s="8">
        <v>43764</v>
      </c>
      <c r="P24" s="55">
        <v>1.0904700000000001</v>
      </c>
      <c r="Q24" s="55"/>
      <c r="R24" s="58">
        <f>IF(P24="","",T24*M24*LOOKUP(RIGHT($D$2,3),定数!$A$6:$A$13,定数!$B$6:$B$13))</f>
        <v>11688.383528618589</v>
      </c>
      <c r="S24" s="58"/>
      <c r="T24" s="59">
        <f t="shared" si="4"/>
        <v>18.200000000001548</v>
      </c>
      <c r="U24" s="59"/>
      <c r="V24" t="str">
        <f t="shared" si="5"/>
        <v/>
      </c>
      <c r="W24">
        <f t="shared" si="2"/>
        <v>0</v>
      </c>
    </row>
    <row r="25" spans="2:23" x14ac:dyDescent="0.2">
      <c r="B25" s="46">
        <v>17</v>
      </c>
      <c r="C25" s="54">
        <f t="shared" si="0"/>
        <v>285701.77028009342</v>
      </c>
      <c r="D25" s="54"/>
      <c r="E25" s="46">
        <v>2016</v>
      </c>
      <c r="F25" s="8">
        <v>43772</v>
      </c>
      <c r="G25" s="46" t="s">
        <v>4</v>
      </c>
      <c r="H25" s="55">
        <v>1.10995</v>
      </c>
      <c r="I25" s="55"/>
      <c r="J25" s="46">
        <v>15.6</v>
      </c>
      <c r="K25" s="56">
        <f t="shared" si="3"/>
        <v>8571.0531084028025</v>
      </c>
      <c r="L25" s="57"/>
      <c r="M25" s="6">
        <f>IF(J25="","",(K25/J25)/LOOKUP(RIGHT($D$2,3),定数!$A$6:$A$13,定数!$B$6:$B$13))</f>
        <v>4.5785540108989329</v>
      </c>
      <c r="N25" s="46">
        <v>2016</v>
      </c>
      <c r="O25" s="8">
        <v>43772</v>
      </c>
      <c r="P25" s="55">
        <v>1.11219</v>
      </c>
      <c r="Q25" s="55"/>
      <c r="R25" s="58">
        <f>IF(P25="","",T25*M25*LOOKUP(RIGHT($D$2,3),定数!$A$6:$A$13,定数!$B$6:$B$13))</f>
        <v>12307.15318129644</v>
      </c>
      <c r="S25" s="58"/>
      <c r="T25" s="59">
        <f t="shared" si="4"/>
        <v>22.400000000000198</v>
      </c>
      <c r="U25" s="59"/>
      <c r="V25" t="str">
        <f t="shared" si="5"/>
        <v/>
      </c>
      <c r="W25">
        <f t="shared" si="2"/>
        <v>0</v>
      </c>
    </row>
    <row r="26" spans="2:23" x14ac:dyDescent="0.2">
      <c r="B26" s="46">
        <v>18</v>
      </c>
      <c r="C26" s="54">
        <f t="shared" si="0"/>
        <v>298008.92346138984</v>
      </c>
      <c r="D26" s="54"/>
      <c r="E26" s="46">
        <v>2016</v>
      </c>
      <c r="F26" s="8">
        <v>43780</v>
      </c>
      <c r="G26" s="46" t="s">
        <v>3</v>
      </c>
      <c r="H26" s="55">
        <v>1.0863</v>
      </c>
      <c r="I26" s="55"/>
      <c r="J26" s="46">
        <v>55.4</v>
      </c>
      <c r="K26" s="56">
        <f t="shared" si="3"/>
        <v>8940.267703841695</v>
      </c>
      <c r="L26" s="57"/>
      <c r="M26" s="6">
        <f>IF(J26="","",(K26/J26)/LOOKUP(RIGHT($D$2,3),定数!$A$6:$A$13,定数!$B$6:$B$13))</f>
        <v>1.3448056112878604</v>
      </c>
      <c r="N26" s="46">
        <v>2016</v>
      </c>
      <c r="O26" s="8">
        <v>43783</v>
      </c>
      <c r="P26" s="55">
        <v>1.07809</v>
      </c>
      <c r="Q26" s="55"/>
      <c r="R26" s="58">
        <f>IF(P26="","",T26*M26*LOOKUP(RIGHT($D$2,3),定数!$A$6:$A$13,定数!$B$6:$B$13))</f>
        <v>13249.024882408081</v>
      </c>
      <c r="S26" s="58"/>
      <c r="T26" s="59">
        <f t="shared" si="4"/>
        <v>82.100000000000506</v>
      </c>
      <c r="U26" s="59"/>
      <c r="V26" t="str">
        <f t="shared" si="5"/>
        <v/>
      </c>
      <c r="W26">
        <f t="shared" si="2"/>
        <v>0</v>
      </c>
    </row>
    <row r="27" spans="2:23" x14ac:dyDescent="0.2">
      <c r="B27" s="46">
        <v>19</v>
      </c>
      <c r="C27" s="54">
        <f t="shared" si="0"/>
        <v>311257.94834379794</v>
      </c>
      <c r="D27" s="54"/>
      <c r="E27" s="46">
        <v>2016</v>
      </c>
      <c r="F27" s="8">
        <v>43816</v>
      </c>
      <c r="G27" s="46" t="s">
        <v>4</v>
      </c>
      <c r="H27" s="55">
        <v>1.0452699999999999</v>
      </c>
      <c r="I27" s="55"/>
      <c r="J27" s="46">
        <v>23.9</v>
      </c>
      <c r="K27" s="56">
        <f t="shared" si="3"/>
        <v>9337.7384503139383</v>
      </c>
      <c r="L27" s="57"/>
      <c r="M27" s="6">
        <f>IF(J27="","",(K27/J27)/LOOKUP(RIGHT($D$2,3),定数!$A$6:$A$13,定数!$B$6:$B$13))</f>
        <v>3.2558362797468403</v>
      </c>
      <c r="N27" s="46">
        <v>2016</v>
      </c>
      <c r="O27" s="8">
        <v>43818</v>
      </c>
      <c r="P27" s="55">
        <v>1.04288</v>
      </c>
      <c r="Q27" s="55"/>
      <c r="R27" s="58">
        <f>IF(P27="","",T27*M27*LOOKUP(RIGHT($D$2,3),定数!$A$6:$A$13,定数!$B$6:$B$13))</f>
        <v>-9337.7384503135163</v>
      </c>
      <c r="S27" s="58"/>
      <c r="T27" s="59">
        <f t="shared" si="4"/>
        <v>-23.899999999998922</v>
      </c>
      <c r="U27" s="59"/>
      <c r="V27" t="str">
        <f t="shared" si="5"/>
        <v/>
      </c>
      <c r="W27">
        <f t="shared" si="2"/>
        <v>1</v>
      </c>
    </row>
    <row r="28" spans="2:23" x14ac:dyDescent="0.2">
      <c r="B28" s="46">
        <v>20</v>
      </c>
      <c r="C28" s="54">
        <f t="shared" si="0"/>
        <v>301920.20989348443</v>
      </c>
      <c r="D28" s="54"/>
      <c r="E28" s="46">
        <v>2016</v>
      </c>
      <c r="F28" s="8">
        <v>43820</v>
      </c>
      <c r="G28" s="46" t="s">
        <v>4</v>
      </c>
      <c r="H28" s="55">
        <v>1.04111</v>
      </c>
      <c r="I28" s="55"/>
      <c r="J28" s="46">
        <v>23.4</v>
      </c>
      <c r="K28" s="56">
        <f t="shared" si="3"/>
        <v>9057.6062968045317</v>
      </c>
      <c r="L28" s="57"/>
      <c r="M28" s="6">
        <f>IF(J28="","",(K28/J28)/LOOKUP(RIGHT($D$2,3),定数!$A$6:$A$13,定数!$B$6:$B$13))</f>
        <v>3.225643268092782</v>
      </c>
      <c r="N28" s="46">
        <v>2016</v>
      </c>
      <c r="O28" s="8">
        <v>43820</v>
      </c>
      <c r="P28" s="55">
        <v>1.0445199999999999</v>
      </c>
      <c r="Q28" s="55"/>
      <c r="R28" s="58">
        <f>IF(P28="","",T28*M28*LOOKUP(RIGHT($D$2,3),定数!$A$6:$A$13,定数!$B$6:$B$13))</f>
        <v>13199.332253035327</v>
      </c>
      <c r="S28" s="58"/>
      <c r="T28" s="59">
        <f t="shared" si="4"/>
        <v>34.099999999999127</v>
      </c>
      <c r="U28" s="59"/>
      <c r="V28" t="str">
        <f t="shared" si="5"/>
        <v/>
      </c>
      <c r="W28">
        <f t="shared" si="2"/>
        <v>0</v>
      </c>
    </row>
    <row r="29" spans="2:23" x14ac:dyDescent="0.2">
      <c r="B29" s="46">
        <v>21</v>
      </c>
      <c r="C29" s="54">
        <f t="shared" si="0"/>
        <v>315119.54214651976</v>
      </c>
      <c r="D29" s="54"/>
      <c r="E29" s="46">
        <v>2016</v>
      </c>
      <c r="F29" s="8">
        <v>43821</v>
      </c>
      <c r="G29" s="46" t="s">
        <v>4</v>
      </c>
      <c r="H29" s="55">
        <v>1.04705</v>
      </c>
      <c r="I29" s="55"/>
      <c r="J29" s="46">
        <v>41.9</v>
      </c>
      <c r="K29" s="56">
        <f t="shared" si="3"/>
        <v>9453.5862643955916</v>
      </c>
      <c r="L29" s="57"/>
      <c r="M29" s="6">
        <f>IF(J29="","",(K29/J29)/LOOKUP(RIGHT($D$2,3),定数!$A$6:$A$13,定数!$B$6:$B$13))</f>
        <v>1.880188198964915</v>
      </c>
      <c r="N29" s="46">
        <v>2016</v>
      </c>
      <c r="O29" s="8">
        <v>43822</v>
      </c>
      <c r="P29" s="55">
        <v>1.0428599999999999</v>
      </c>
      <c r="Q29" s="55"/>
      <c r="R29" s="58">
        <f>IF(P29="","",T29*M29*LOOKUP(RIGHT($D$2,3),定数!$A$6:$A$13,定数!$B$6:$B$13))</f>
        <v>-9453.5862643959044</v>
      </c>
      <c r="S29" s="58"/>
      <c r="T29" s="59">
        <f t="shared" si="4"/>
        <v>-41.900000000001384</v>
      </c>
      <c r="U29" s="59"/>
      <c r="V29" t="str">
        <f t="shared" si="5"/>
        <v/>
      </c>
      <c r="W29">
        <f t="shared" si="2"/>
        <v>1</v>
      </c>
    </row>
    <row r="30" spans="2:23" x14ac:dyDescent="0.2">
      <c r="B30" s="46">
        <v>22</v>
      </c>
      <c r="C30" s="54">
        <f t="shared" si="0"/>
        <v>305665.95588212385</v>
      </c>
      <c r="D30" s="54"/>
      <c r="E30" s="46">
        <v>2016</v>
      </c>
      <c r="F30" s="8">
        <v>43826</v>
      </c>
      <c r="G30" s="46" t="s">
        <v>4</v>
      </c>
      <c r="H30" s="55">
        <v>1.04545</v>
      </c>
      <c r="I30" s="55"/>
      <c r="J30" s="46">
        <v>15.1</v>
      </c>
      <c r="K30" s="56">
        <f t="shared" si="3"/>
        <v>9169.9786764637156</v>
      </c>
      <c r="L30" s="57"/>
      <c r="M30" s="6">
        <f>IF(J30="","",(K30/J30)/LOOKUP(RIGHT($D$2,3),定数!$A$6:$A$13,定数!$B$6:$B$13))</f>
        <v>5.0606946338099981</v>
      </c>
      <c r="N30" s="46">
        <v>2016</v>
      </c>
      <c r="O30" s="8">
        <v>43827</v>
      </c>
      <c r="P30" s="55">
        <v>1.047615</v>
      </c>
      <c r="Q30" s="55"/>
      <c r="R30" s="58">
        <f>IF(P30="","",T30*M30*LOOKUP(RIGHT($D$2,3),定数!$A$6:$A$13,定数!$B$6:$B$13))</f>
        <v>13147.684658638207</v>
      </c>
      <c r="S30" s="58"/>
      <c r="T30" s="59">
        <f t="shared" si="4"/>
        <v>21.649999999999725</v>
      </c>
      <c r="U30" s="59"/>
      <c r="V30" t="str">
        <f t="shared" si="5"/>
        <v/>
      </c>
      <c r="W30">
        <f t="shared" si="2"/>
        <v>0</v>
      </c>
    </row>
    <row r="31" spans="2:23" x14ac:dyDescent="0.2">
      <c r="B31" s="46">
        <v>23</v>
      </c>
      <c r="C31" s="54">
        <f t="shared" si="0"/>
        <v>318813.64054076205</v>
      </c>
      <c r="D31" s="54"/>
      <c r="E31" s="46">
        <v>2017</v>
      </c>
      <c r="F31" s="8">
        <v>43516</v>
      </c>
      <c r="G31" s="46" t="s">
        <v>3</v>
      </c>
      <c r="H31" s="55">
        <v>1.0601400000000001</v>
      </c>
      <c r="I31" s="55"/>
      <c r="J31" s="46">
        <v>30.7</v>
      </c>
      <c r="K31" s="56">
        <f t="shared" si="3"/>
        <v>9564.4092162228608</v>
      </c>
      <c r="L31" s="57"/>
      <c r="M31" s="6">
        <f>IF(J31="","",(K31/J31)/LOOKUP(RIGHT($D$2,3),定数!$A$6:$A$13,定数!$B$6:$B$13))</f>
        <v>2.5962022845338928</v>
      </c>
      <c r="N31" s="46">
        <v>2017</v>
      </c>
      <c r="O31" s="8">
        <v>43517</v>
      </c>
      <c r="P31" s="55">
        <v>1.0556350000000001</v>
      </c>
      <c r="Q31" s="55"/>
      <c r="R31" s="58">
        <f>IF(P31="","",T31*M31*LOOKUP(RIGHT($D$2,3),定数!$A$6:$A$13,定数!$B$6:$B$13))</f>
        <v>14035.069550190166</v>
      </c>
      <c r="S31" s="58"/>
      <c r="T31" s="59">
        <f t="shared" si="4"/>
        <v>45.049999999999812</v>
      </c>
      <c r="U31" s="59"/>
      <c r="V31" t="str">
        <f t="shared" si="5"/>
        <v/>
      </c>
      <c r="W31">
        <f t="shared" si="2"/>
        <v>0</v>
      </c>
    </row>
    <row r="32" spans="2:23" x14ac:dyDescent="0.2">
      <c r="B32" s="46">
        <v>24</v>
      </c>
      <c r="C32" s="54">
        <f t="shared" si="0"/>
        <v>332848.71009095223</v>
      </c>
      <c r="D32" s="54"/>
      <c r="E32" s="46">
        <v>2017</v>
      </c>
      <c r="F32" s="8">
        <v>43524</v>
      </c>
      <c r="G32" s="46" t="s">
        <v>4</v>
      </c>
      <c r="H32" s="55">
        <v>1.0587599999999999</v>
      </c>
      <c r="I32" s="55"/>
      <c r="J32" s="46">
        <v>19.3</v>
      </c>
      <c r="K32" s="56">
        <f t="shared" si="3"/>
        <v>9985.4613027285668</v>
      </c>
      <c r="L32" s="57"/>
      <c r="M32" s="6">
        <f>IF(J32="","",(K32/J32)/LOOKUP(RIGHT($D$2,3),定数!$A$6:$A$13,定数!$B$6:$B$13))</f>
        <v>4.3115117887429042</v>
      </c>
      <c r="N32" s="46">
        <v>2017</v>
      </c>
      <c r="O32" s="8">
        <v>43525</v>
      </c>
      <c r="P32" s="55">
        <v>1.061555</v>
      </c>
      <c r="Q32" s="55"/>
      <c r="R32" s="58">
        <f>IF(P32="","",T32*M32*LOOKUP(RIGHT($D$2,3),定数!$A$6:$A$13,定数!$B$6:$B$13))</f>
        <v>14460.810539444234</v>
      </c>
      <c r="S32" s="58"/>
      <c r="T32" s="59">
        <f t="shared" si="4"/>
        <v>27.95000000000103</v>
      </c>
      <c r="U32" s="59"/>
      <c r="V32" t="str">
        <f t="shared" si="5"/>
        <v/>
      </c>
      <c r="W32">
        <f t="shared" si="2"/>
        <v>0</v>
      </c>
    </row>
    <row r="33" spans="2:23" x14ac:dyDescent="0.2">
      <c r="B33" s="46">
        <v>25</v>
      </c>
      <c r="C33" s="54">
        <f t="shared" si="0"/>
        <v>347309.52063039644</v>
      </c>
      <c r="D33" s="54"/>
      <c r="E33" s="46">
        <v>2017</v>
      </c>
      <c r="F33" s="8">
        <v>43524</v>
      </c>
      <c r="G33" s="46" t="s">
        <v>4</v>
      </c>
      <c r="H33" s="55">
        <v>1.0604899999999999</v>
      </c>
      <c r="I33" s="55"/>
      <c r="J33" s="46">
        <v>29.4</v>
      </c>
      <c r="K33" s="56">
        <f t="shared" si="3"/>
        <v>10419.285618911892</v>
      </c>
      <c r="L33" s="57"/>
      <c r="M33" s="6">
        <f>IF(J33="","",(K33/J33)/LOOKUP(RIGHT($D$2,3),定数!$A$6:$A$13,定数!$B$6:$B$13))</f>
        <v>2.953312250258473</v>
      </c>
      <c r="N33" s="46">
        <v>2017</v>
      </c>
      <c r="O33" s="8">
        <v>43525</v>
      </c>
      <c r="P33" s="55">
        <v>1.05755</v>
      </c>
      <c r="Q33" s="55"/>
      <c r="R33" s="58">
        <f>IF(P33="","",T33*M33*LOOKUP(RIGHT($D$2,3),定数!$A$6:$A$13,定数!$B$6:$B$13))</f>
        <v>-10419.28561891169</v>
      </c>
      <c r="S33" s="58"/>
      <c r="T33" s="59">
        <f t="shared" si="4"/>
        <v>-29.399999999999427</v>
      </c>
      <c r="U33" s="59"/>
      <c r="V33" t="str">
        <f t="shared" si="5"/>
        <v/>
      </c>
      <c r="W33">
        <f t="shared" si="2"/>
        <v>1</v>
      </c>
    </row>
    <row r="34" spans="2:23" x14ac:dyDescent="0.2">
      <c r="B34" s="46">
        <v>26</v>
      </c>
      <c r="C34" s="54">
        <f t="shared" si="0"/>
        <v>336890.23501148476</v>
      </c>
      <c r="D34" s="54"/>
      <c r="E34" s="46">
        <v>2017</v>
      </c>
      <c r="F34" s="8">
        <v>43530</v>
      </c>
      <c r="G34" s="46" t="s">
        <v>4</v>
      </c>
      <c r="H34" s="55">
        <v>1.0606</v>
      </c>
      <c r="I34" s="55"/>
      <c r="J34" s="46">
        <v>30</v>
      </c>
      <c r="K34" s="56">
        <f t="shared" si="3"/>
        <v>10106.707050344543</v>
      </c>
      <c r="L34" s="57"/>
      <c r="M34" s="6">
        <f>IF(J34="","",(K34/J34)/LOOKUP(RIGHT($D$2,3),定数!$A$6:$A$13,定数!$B$6:$B$13))</f>
        <v>2.8074186250957065</v>
      </c>
      <c r="N34" s="46">
        <v>2017</v>
      </c>
      <c r="O34" s="8">
        <v>43531</v>
      </c>
      <c r="P34" s="55">
        <v>1.0576000000000001</v>
      </c>
      <c r="Q34" s="55"/>
      <c r="R34" s="58">
        <f>IF(P34="","",T34*M34*LOOKUP(RIGHT($D$2,3),定数!$A$6:$A$13,定数!$B$6:$B$13))</f>
        <v>-10106.707050344179</v>
      </c>
      <c r="S34" s="58"/>
      <c r="T34" s="59">
        <f t="shared" si="4"/>
        <v>-29.999999999998916</v>
      </c>
      <c r="U34" s="59"/>
      <c r="V34" t="str">
        <f t="shared" si="5"/>
        <v/>
      </c>
      <c r="W34">
        <f t="shared" si="2"/>
        <v>2</v>
      </c>
    </row>
    <row r="35" spans="2:23" x14ac:dyDescent="0.2">
      <c r="B35" s="46">
        <v>27</v>
      </c>
      <c r="C35" s="54">
        <f t="shared" si="0"/>
        <v>326783.52796114061</v>
      </c>
      <c r="D35" s="54"/>
      <c r="E35" s="46">
        <v>2017</v>
      </c>
      <c r="F35" s="8">
        <v>43532</v>
      </c>
      <c r="G35" s="46" t="s">
        <v>3</v>
      </c>
      <c r="H35" s="55">
        <v>1.05592</v>
      </c>
      <c r="I35" s="55"/>
      <c r="J35" s="46">
        <v>28.8</v>
      </c>
      <c r="K35" s="56">
        <f t="shared" si="3"/>
        <v>9803.5058388342186</v>
      </c>
      <c r="L35" s="57"/>
      <c r="M35" s="6">
        <f>IF(J35="","",(K35/J35)/LOOKUP(RIGHT($D$2,3),定数!$A$6:$A$13,定数!$B$6:$B$13))</f>
        <v>2.8366625691071237</v>
      </c>
      <c r="N35" s="46">
        <v>2017</v>
      </c>
      <c r="O35" s="8">
        <v>43533</v>
      </c>
      <c r="P35" s="55">
        <v>1.0588</v>
      </c>
      <c r="Q35" s="55"/>
      <c r="R35" s="58">
        <f>IF(P35="","",T35*M35*LOOKUP(RIGHT($D$2,3),定数!$A$6:$A$13,定数!$B$6:$B$13))</f>
        <v>-9803.5058388341986</v>
      </c>
      <c r="S35" s="58"/>
      <c r="T35" s="59">
        <f t="shared" si="4"/>
        <v>-28.799999999999937</v>
      </c>
      <c r="U35" s="59"/>
      <c r="V35" t="str">
        <f t="shared" si="5"/>
        <v/>
      </c>
      <c r="W35">
        <f t="shared" si="2"/>
        <v>3</v>
      </c>
    </row>
    <row r="36" spans="2:23" x14ac:dyDescent="0.2">
      <c r="B36" s="46">
        <v>28</v>
      </c>
      <c r="C36" s="54">
        <f t="shared" si="0"/>
        <v>316980.0221223064</v>
      </c>
      <c r="D36" s="54"/>
      <c r="E36" s="46">
        <v>2017</v>
      </c>
      <c r="F36" s="8">
        <v>43559</v>
      </c>
      <c r="G36" s="46" t="s">
        <v>3</v>
      </c>
      <c r="H36" s="55">
        <v>1.0660700000000001</v>
      </c>
      <c r="I36" s="55"/>
      <c r="J36" s="46">
        <v>14.6</v>
      </c>
      <c r="K36" s="56">
        <f t="shared" si="3"/>
        <v>9509.400663669192</v>
      </c>
      <c r="L36" s="57"/>
      <c r="M36" s="6">
        <f>IF(J36="","",(K36/J36)/LOOKUP(RIGHT($D$2,3),定数!$A$6:$A$13,定数!$B$6:$B$13))</f>
        <v>5.4277401048340135</v>
      </c>
      <c r="N36" s="46">
        <v>2017</v>
      </c>
      <c r="O36" s="8">
        <v>43559</v>
      </c>
      <c r="P36" s="55">
        <v>1.0639799999999999</v>
      </c>
      <c r="Q36" s="55"/>
      <c r="R36" s="58">
        <f>IF(P36="","",T36*M36*LOOKUP(RIGHT($D$2,3),定数!$A$6:$A$13,定数!$B$6:$B$13))</f>
        <v>13612.772182924666</v>
      </c>
      <c r="S36" s="58"/>
      <c r="T36" s="59">
        <f t="shared" si="4"/>
        <v>20.900000000001473</v>
      </c>
      <c r="U36" s="59"/>
      <c r="V36" t="str">
        <f t="shared" si="5"/>
        <v/>
      </c>
      <c r="W36">
        <f t="shared" si="2"/>
        <v>0</v>
      </c>
    </row>
    <row r="37" spans="2:23" x14ac:dyDescent="0.2">
      <c r="B37" s="46">
        <v>29</v>
      </c>
      <c r="C37" s="54">
        <f t="shared" si="0"/>
        <v>330592.79430523107</v>
      </c>
      <c r="D37" s="54"/>
      <c r="E37" s="46">
        <v>2017</v>
      </c>
      <c r="F37" s="8">
        <v>43562</v>
      </c>
      <c r="G37" s="46" t="s">
        <v>3</v>
      </c>
      <c r="H37" s="55">
        <v>1.06087</v>
      </c>
      <c r="I37" s="55"/>
      <c r="J37" s="46">
        <v>57</v>
      </c>
      <c r="K37" s="56">
        <f t="shared" si="3"/>
        <v>9917.7838291569315</v>
      </c>
      <c r="L37" s="57"/>
      <c r="M37" s="6">
        <f>IF(J37="","",(K37/J37)/LOOKUP(RIGHT($D$2,3),定数!$A$6:$A$13,定数!$B$6:$B$13))</f>
        <v>1.4499683960755749</v>
      </c>
      <c r="N37" s="46">
        <v>2017</v>
      </c>
      <c r="O37" s="8">
        <v>43568</v>
      </c>
      <c r="P37" s="55">
        <v>1.06657</v>
      </c>
      <c r="Q37" s="55"/>
      <c r="R37" s="58">
        <f>IF(P37="","",T37*M37*LOOKUP(RIGHT($D$2,3),定数!$A$6:$A$13,定数!$B$6:$B$13))</f>
        <v>-9917.7838291570006</v>
      </c>
      <c r="S37" s="58"/>
      <c r="T37" s="59">
        <f t="shared" si="4"/>
        <v>-57.000000000000384</v>
      </c>
      <c r="U37" s="59"/>
      <c r="V37" t="str">
        <f t="shared" si="5"/>
        <v/>
      </c>
      <c r="W37">
        <f t="shared" si="2"/>
        <v>1</v>
      </c>
    </row>
    <row r="38" spans="2:23" x14ac:dyDescent="0.2">
      <c r="B38" s="46">
        <v>30</v>
      </c>
      <c r="C38" s="54">
        <f t="shared" si="0"/>
        <v>320675.01047607407</v>
      </c>
      <c r="D38" s="54"/>
      <c r="E38" s="46">
        <v>2017</v>
      </c>
      <c r="F38" s="8">
        <v>43630</v>
      </c>
      <c r="G38" s="46" t="s">
        <v>4</v>
      </c>
      <c r="H38" s="55">
        <v>1.1213</v>
      </c>
      <c r="I38" s="55"/>
      <c r="J38" s="46">
        <v>21.7</v>
      </c>
      <c r="K38" s="56">
        <f t="shared" si="3"/>
        <v>9620.2503142822225</v>
      </c>
      <c r="L38" s="57"/>
      <c r="M38" s="6">
        <f>IF(J38="","",(K38/J38)/LOOKUP(RIGHT($D$2,3),定数!$A$6:$A$13,定数!$B$6:$B$13))</f>
        <v>3.6944125630884113</v>
      </c>
      <c r="N38" s="46">
        <v>2017</v>
      </c>
      <c r="O38" s="8">
        <v>43630</v>
      </c>
      <c r="P38" s="55">
        <v>1.124455</v>
      </c>
      <c r="Q38" s="55"/>
      <c r="R38" s="58">
        <f>IF(P38="","",T38*M38*LOOKUP(RIGHT($D$2,3),定数!$A$6:$A$13,定数!$B$6:$B$13))</f>
        <v>13987.04596385281</v>
      </c>
      <c r="S38" s="58"/>
      <c r="T38" s="59">
        <f t="shared" si="4"/>
        <v>31.550000000000189</v>
      </c>
      <c r="U38" s="59"/>
      <c r="V38" t="str">
        <f t="shared" si="5"/>
        <v/>
      </c>
      <c r="W38">
        <f t="shared" si="2"/>
        <v>0</v>
      </c>
    </row>
    <row r="39" spans="2:23" x14ac:dyDescent="0.2">
      <c r="B39" s="46">
        <v>31</v>
      </c>
      <c r="C39" s="54">
        <f t="shared" si="0"/>
        <v>334662.05643992685</v>
      </c>
      <c r="D39" s="54"/>
      <c r="E39" s="46">
        <v>2017</v>
      </c>
      <c r="F39" s="8">
        <v>43644</v>
      </c>
      <c r="G39" s="46" t="s">
        <v>4</v>
      </c>
      <c r="H39" s="55">
        <v>1.1390899999999999</v>
      </c>
      <c r="I39" s="55"/>
      <c r="J39" s="46">
        <v>100.1</v>
      </c>
      <c r="K39" s="56">
        <f t="shared" si="3"/>
        <v>10039.861693197805</v>
      </c>
      <c r="L39" s="57"/>
      <c r="M39" s="6">
        <f>IF(J39="","",(K39/J39)/LOOKUP(RIGHT($D$2,3),定数!$A$6:$A$13,定数!$B$6:$B$13))</f>
        <v>0.83581932177803908</v>
      </c>
      <c r="N39" s="46">
        <v>2017</v>
      </c>
      <c r="O39" s="8">
        <v>43664</v>
      </c>
      <c r="P39" s="55">
        <v>1.1540049999999999</v>
      </c>
      <c r="Q39" s="55"/>
      <c r="R39" s="58">
        <f>IF(P39="","",T39*M39*LOOKUP(RIGHT($D$2,3),定数!$A$6:$A$13,定数!$B$6:$B$13))</f>
        <v>14959.494221183355</v>
      </c>
      <c r="S39" s="58"/>
      <c r="T39" s="59">
        <f t="shared" si="4"/>
        <v>149.15000000000012</v>
      </c>
      <c r="U39" s="59"/>
      <c r="V39" t="str">
        <f t="shared" si="5"/>
        <v/>
      </c>
      <c r="W39">
        <f t="shared" si="2"/>
        <v>0</v>
      </c>
    </row>
    <row r="40" spans="2:23" x14ac:dyDescent="0.2">
      <c r="B40" s="46">
        <v>32</v>
      </c>
      <c r="C40" s="54">
        <f t="shared" si="0"/>
        <v>349621.5506611102</v>
      </c>
      <c r="D40" s="54"/>
      <c r="E40" s="46">
        <v>2017</v>
      </c>
      <c r="F40" s="8">
        <v>43714</v>
      </c>
      <c r="G40" s="46" t="s">
        <v>4</v>
      </c>
      <c r="H40" s="55">
        <v>1.19249</v>
      </c>
      <c r="I40" s="55"/>
      <c r="J40" s="46">
        <v>30.9</v>
      </c>
      <c r="K40" s="56">
        <f t="shared" si="3"/>
        <v>10488.646519833306</v>
      </c>
      <c r="L40" s="57"/>
      <c r="M40" s="6">
        <f>IF(J40="","",(K40/J40)/LOOKUP(RIGHT($D$2,3),定数!$A$6:$A$13,定数!$B$6:$B$13))</f>
        <v>2.8286533225008919</v>
      </c>
      <c r="N40" s="46">
        <v>2017</v>
      </c>
      <c r="O40" s="8">
        <v>43715</v>
      </c>
      <c r="P40" s="55">
        <v>1.197025</v>
      </c>
      <c r="Q40" s="55"/>
      <c r="R40" s="58">
        <f>IF(P40="","",T40*M40*LOOKUP(RIGHT($D$2,3),定数!$A$6:$A$13,定数!$B$6:$B$13))</f>
        <v>15393.531381049703</v>
      </c>
      <c r="S40" s="58"/>
      <c r="T40" s="59">
        <f t="shared" si="4"/>
        <v>45.349999999999554</v>
      </c>
      <c r="U40" s="59"/>
      <c r="V40" t="str">
        <f t="shared" si="5"/>
        <v/>
      </c>
      <c r="W40">
        <f t="shared" si="2"/>
        <v>0</v>
      </c>
    </row>
    <row r="41" spans="2:23" x14ac:dyDescent="0.2">
      <c r="B41" s="46">
        <v>33</v>
      </c>
      <c r="C41" s="54">
        <f t="shared" si="0"/>
        <v>365015.08204215992</v>
      </c>
      <c r="D41" s="54"/>
      <c r="E41" s="46">
        <v>2017</v>
      </c>
      <c r="F41" s="8">
        <v>43715</v>
      </c>
      <c r="G41" s="46" t="s">
        <v>4</v>
      </c>
      <c r="H41" s="55">
        <v>1.1928300000000001</v>
      </c>
      <c r="I41" s="55"/>
      <c r="J41" s="46">
        <v>15.1</v>
      </c>
      <c r="K41" s="56">
        <f t="shared" si="3"/>
        <v>10950.452461264797</v>
      </c>
      <c r="L41" s="57"/>
      <c r="M41" s="6">
        <f>IF(J41="","",(K41/J41)/LOOKUP(RIGHT($D$2,3),定数!$A$6:$A$13,定数!$B$6:$B$13))</f>
        <v>6.0432960603006602</v>
      </c>
      <c r="N41" s="46">
        <v>2017</v>
      </c>
      <c r="O41" s="8">
        <v>43715</v>
      </c>
      <c r="P41" s="55">
        <v>1.194995</v>
      </c>
      <c r="Q41" s="55"/>
      <c r="R41" s="58">
        <f>IF(P41="","",T41*M41*LOOKUP(RIGHT($D$2,3),定数!$A$6:$A$13,定数!$B$6:$B$13))</f>
        <v>15700.483164660915</v>
      </c>
      <c r="S41" s="58"/>
      <c r="T41" s="59">
        <f t="shared" si="4"/>
        <v>21.649999999999725</v>
      </c>
      <c r="U41" s="59"/>
      <c r="V41" t="str">
        <f t="shared" si="5"/>
        <v/>
      </c>
      <c r="W41">
        <f t="shared" si="2"/>
        <v>0</v>
      </c>
    </row>
    <row r="42" spans="2:23" x14ac:dyDescent="0.2">
      <c r="B42" s="46">
        <v>34</v>
      </c>
      <c r="C42" s="54">
        <f t="shared" si="0"/>
        <v>380715.56520682084</v>
      </c>
      <c r="D42" s="54"/>
      <c r="E42" s="46">
        <v>2017</v>
      </c>
      <c r="F42" s="8">
        <v>43727</v>
      </c>
      <c r="G42" s="46" t="s">
        <v>4</v>
      </c>
      <c r="H42" s="55">
        <v>1.19638</v>
      </c>
      <c r="I42" s="55"/>
      <c r="J42" s="46">
        <v>42.2</v>
      </c>
      <c r="K42" s="56">
        <f t="shared" si="3"/>
        <v>11421.466956204626</v>
      </c>
      <c r="L42" s="57"/>
      <c r="M42" s="6">
        <f>IF(J42="","",(K42/J42)/LOOKUP(RIGHT($D$2,3),定数!$A$6:$A$13,定数!$B$6:$B$13))</f>
        <v>2.255423964495384</v>
      </c>
      <c r="N42" s="46">
        <v>2017</v>
      </c>
      <c r="O42" s="8">
        <v>43729</v>
      </c>
      <c r="P42" s="55">
        <v>1.1921600000000001</v>
      </c>
      <c r="Q42" s="55"/>
      <c r="R42" s="58">
        <f>IF(P42="","",T42*M42*LOOKUP(RIGHT($D$2,3),定数!$A$6:$A$13,定数!$B$6:$B$13))</f>
        <v>-11421.466956204329</v>
      </c>
      <c r="S42" s="58"/>
      <c r="T42" s="59">
        <f t="shared" si="4"/>
        <v>-42.199999999998909</v>
      </c>
      <c r="U42" s="59"/>
      <c r="V42" t="str">
        <f t="shared" si="5"/>
        <v/>
      </c>
      <c r="W42">
        <f t="shared" si="2"/>
        <v>1</v>
      </c>
    </row>
    <row r="43" spans="2:23" x14ac:dyDescent="0.2">
      <c r="B43" s="46">
        <v>35</v>
      </c>
      <c r="C43" s="54">
        <f t="shared" si="0"/>
        <v>369294.09825061652</v>
      </c>
      <c r="D43" s="54"/>
      <c r="E43" s="46">
        <v>2017</v>
      </c>
      <c r="F43" s="8">
        <v>43755</v>
      </c>
      <c r="G43" s="46" t="s">
        <v>3</v>
      </c>
      <c r="H43" s="55">
        <v>1.17876</v>
      </c>
      <c r="I43" s="55"/>
      <c r="J43" s="46">
        <v>31.1</v>
      </c>
      <c r="K43" s="56">
        <f t="shared" si="3"/>
        <v>11078.822947518494</v>
      </c>
      <c r="L43" s="57"/>
      <c r="M43" s="6">
        <f>IF(J43="","",(K43/J43)/LOOKUP(RIGHT($D$2,3),定数!$A$6:$A$13,定数!$B$6:$B$13))</f>
        <v>2.9686020759695855</v>
      </c>
      <c r="N43" s="46">
        <v>2017</v>
      </c>
      <c r="O43" s="8">
        <v>43755</v>
      </c>
      <c r="P43" s="55">
        <v>1.1741950000000001</v>
      </c>
      <c r="Q43" s="55"/>
      <c r="R43" s="58">
        <f>IF(P43="","",T43*M43*LOOKUP(RIGHT($D$2,3),定数!$A$6:$A$13,定数!$B$6:$B$13))</f>
        <v>16262.002172161139</v>
      </c>
      <c r="S43" s="58"/>
      <c r="T43" s="59">
        <f t="shared" si="4"/>
        <v>45.649999999999302</v>
      </c>
      <c r="U43" s="59"/>
      <c r="V43" t="str">
        <f t="shared" si="5"/>
        <v/>
      </c>
      <c r="W43">
        <f t="shared" si="2"/>
        <v>0</v>
      </c>
    </row>
    <row r="44" spans="2:23" x14ac:dyDescent="0.2">
      <c r="B44" s="46">
        <v>36</v>
      </c>
      <c r="C44" s="54">
        <f t="shared" si="0"/>
        <v>385556.10042277764</v>
      </c>
      <c r="D44" s="54"/>
      <c r="E44" s="46">
        <v>2017</v>
      </c>
      <c r="F44" s="8">
        <v>43757</v>
      </c>
      <c r="G44" s="46" t="s">
        <v>4</v>
      </c>
      <c r="H44" s="55">
        <v>1.1836500000000001</v>
      </c>
      <c r="I44" s="55"/>
      <c r="J44" s="46">
        <v>68.900000000000006</v>
      </c>
      <c r="K44" s="56">
        <f t="shared" si="3"/>
        <v>11566.683012683328</v>
      </c>
      <c r="L44" s="57"/>
      <c r="M44" s="6">
        <f>IF(J44="","",(K44/J44)/LOOKUP(RIGHT($D$2,3),定数!$A$6:$A$13,定数!$B$6:$B$13))</f>
        <v>1.3989698854237214</v>
      </c>
      <c r="N44" s="46">
        <v>2017</v>
      </c>
      <c r="O44" s="8">
        <v>43759</v>
      </c>
      <c r="P44" s="55">
        <v>1.17676</v>
      </c>
      <c r="Q44" s="55"/>
      <c r="R44" s="58">
        <f>IF(P44="","",T44*M44*LOOKUP(RIGHT($D$2,3),定数!$A$6:$A$13,定数!$B$6:$B$13))</f>
        <v>-11566.683012683434</v>
      </c>
      <c r="S44" s="58"/>
      <c r="T44" s="59">
        <f t="shared" si="4"/>
        <v>-68.900000000000631</v>
      </c>
      <c r="U44" s="59"/>
      <c r="V44" t="str">
        <f t="shared" si="5"/>
        <v/>
      </c>
      <c r="W44">
        <f t="shared" si="2"/>
        <v>1</v>
      </c>
    </row>
    <row r="45" spans="2:23" x14ac:dyDescent="0.2">
      <c r="B45" s="46">
        <v>37</v>
      </c>
      <c r="C45" s="54">
        <f t="shared" si="0"/>
        <v>373989.41741009423</v>
      </c>
      <c r="D45" s="54"/>
      <c r="E45" s="46">
        <v>2017</v>
      </c>
      <c r="F45" s="8">
        <v>43778</v>
      </c>
      <c r="G45" s="46" t="s">
        <v>4</v>
      </c>
      <c r="H45" s="55">
        <v>1.1615800000000001</v>
      </c>
      <c r="I45" s="55"/>
      <c r="J45" s="46">
        <v>26.9</v>
      </c>
      <c r="K45" s="56">
        <f t="shared" si="3"/>
        <v>11219.682522302826</v>
      </c>
      <c r="L45" s="57"/>
      <c r="M45" s="6">
        <f>IF(J45="","",(K45/J45)/LOOKUP(RIGHT($D$2,3),定数!$A$6:$A$13,定数!$B$6:$B$13))</f>
        <v>3.4757380800194628</v>
      </c>
      <c r="N45" s="46">
        <v>2017</v>
      </c>
      <c r="O45" s="8">
        <v>43779</v>
      </c>
      <c r="P45" s="55">
        <v>1.1655150000000001</v>
      </c>
      <c r="Q45" s="55"/>
      <c r="R45" s="58">
        <f>IF(P45="","",T45*M45*LOOKUP(RIGHT($D$2,3),定数!$A$6:$A$13,定数!$B$6:$B$13))</f>
        <v>16412.435213851997</v>
      </c>
      <c r="S45" s="58"/>
      <c r="T45" s="59">
        <f t="shared" si="4"/>
        <v>39.350000000000222</v>
      </c>
      <c r="U45" s="59"/>
      <c r="V45" t="str">
        <f t="shared" si="5"/>
        <v/>
      </c>
      <c r="W45">
        <f t="shared" si="2"/>
        <v>0</v>
      </c>
    </row>
    <row r="46" spans="2:23" x14ac:dyDescent="0.2">
      <c r="B46" s="46">
        <v>38</v>
      </c>
      <c r="C46" s="54">
        <f t="shared" si="0"/>
        <v>390401.85262394621</v>
      </c>
      <c r="D46" s="54"/>
      <c r="E46" s="46">
        <v>2017</v>
      </c>
      <c r="F46" s="8">
        <v>43779</v>
      </c>
      <c r="G46" s="46" t="s">
        <v>4</v>
      </c>
      <c r="H46" s="55">
        <v>1.1662399999999999</v>
      </c>
      <c r="I46" s="55"/>
      <c r="J46" s="46">
        <v>40.299999999999997</v>
      </c>
      <c r="K46" s="56">
        <f t="shared" si="3"/>
        <v>11712.055578718386</v>
      </c>
      <c r="L46" s="57"/>
      <c r="M46" s="6">
        <f>IF(J46="","",(K46/J46)/LOOKUP(RIGHT($D$2,3),定数!$A$6:$A$13,定数!$B$6:$B$13))</f>
        <v>2.4218477209922225</v>
      </c>
      <c r="N46" s="46">
        <v>2017</v>
      </c>
      <c r="O46" s="8">
        <v>43783</v>
      </c>
      <c r="P46" s="55">
        <v>1.172185</v>
      </c>
      <c r="Q46" s="55"/>
      <c r="R46" s="58">
        <f>IF(P46="","",T46*M46*LOOKUP(RIGHT($D$2,3),定数!$A$6:$A$13,定数!$B$6:$B$13))</f>
        <v>17277.461641558773</v>
      </c>
      <c r="S46" s="58"/>
      <c r="T46" s="59">
        <f t="shared" si="4"/>
        <v>59.450000000000891</v>
      </c>
      <c r="U46" s="59"/>
      <c r="V46" t="str">
        <f t="shared" si="5"/>
        <v/>
      </c>
      <c r="W46">
        <f t="shared" si="2"/>
        <v>0</v>
      </c>
    </row>
    <row r="47" spans="2:23" x14ac:dyDescent="0.2">
      <c r="B47" s="46">
        <v>39</v>
      </c>
      <c r="C47" s="54">
        <f t="shared" si="0"/>
        <v>407679.314265505</v>
      </c>
      <c r="D47" s="54"/>
      <c r="E47" s="46">
        <v>2018</v>
      </c>
      <c r="F47" s="8">
        <v>43529</v>
      </c>
      <c r="G47" s="46" t="s">
        <v>4</v>
      </c>
      <c r="H47" s="55">
        <v>1.23346</v>
      </c>
      <c r="I47" s="55"/>
      <c r="J47" s="46">
        <v>66.2</v>
      </c>
      <c r="K47" s="56">
        <f t="shared" si="3"/>
        <v>12230.37942796515</v>
      </c>
      <c r="L47" s="57"/>
      <c r="M47" s="6">
        <f>IF(J47="","",(K47/J47)/LOOKUP(RIGHT($D$2,3),定数!$A$6:$A$13,定数!$B$6:$B$13))</f>
        <v>1.5395744496431456</v>
      </c>
      <c r="N47" s="46">
        <v>2018</v>
      </c>
      <c r="O47" s="8">
        <v>43531</v>
      </c>
      <c r="P47" s="55">
        <v>1.24329</v>
      </c>
      <c r="Q47" s="55"/>
      <c r="R47" s="58">
        <f>IF(P47="","",T47*M47*LOOKUP(RIGHT($D$2,3),定数!$A$6:$A$13,定数!$B$6:$B$13))</f>
        <v>18160.820207990553</v>
      </c>
      <c r="S47" s="58"/>
      <c r="T47" s="59">
        <f t="shared" si="4"/>
        <v>98.300000000000054</v>
      </c>
      <c r="U47" s="59"/>
      <c r="V47" t="str">
        <f t="shared" si="5"/>
        <v/>
      </c>
      <c r="W47">
        <f t="shared" si="2"/>
        <v>0</v>
      </c>
    </row>
    <row r="48" spans="2:23" x14ac:dyDescent="0.2">
      <c r="B48" s="46">
        <v>40</v>
      </c>
      <c r="C48" s="54">
        <f t="shared" si="0"/>
        <v>425840.13447349553</v>
      </c>
      <c r="D48" s="54"/>
      <c r="E48" s="46">
        <v>2018</v>
      </c>
      <c r="F48" s="8">
        <v>43533</v>
      </c>
      <c r="G48" s="46" t="s">
        <v>3</v>
      </c>
      <c r="H48" s="55">
        <v>1.2303900000000001</v>
      </c>
      <c r="I48" s="55"/>
      <c r="J48" s="46">
        <v>29.5</v>
      </c>
      <c r="K48" s="56">
        <f t="shared" si="3"/>
        <v>12775.204034204866</v>
      </c>
      <c r="L48" s="57"/>
      <c r="M48" s="6">
        <f>IF(J48="","",(K48/J48)/LOOKUP(RIGHT($D$2,3),定数!$A$6:$A$13,定数!$B$6:$B$13))</f>
        <v>3.6088146989279282</v>
      </c>
      <c r="N48" s="46">
        <v>2018</v>
      </c>
      <c r="O48" s="8">
        <v>43536</v>
      </c>
      <c r="P48" s="55">
        <v>1.2333400000000001</v>
      </c>
      <c r="Q48" s="55"/>
      <c r="R48" s="58">
        <f>IF(P48="","",T48*M48*LOOKUP(RIGHT($D$2,3),定数!$A$6:$A$13,定数!$B$6:$B$13))</f>
        <v>-12775.2040342049</v>
      </c>
      <c r="S48" s="58"/>
      <c r="T48" s="59">
        <f t="shared" si="4"/>
        <v>-29.500000000000082</v>
      </c>
      <c r="U48" s="59"/>
      <c r="V48" t="str">
        <f t="shared" si="5"/>
        <v/>
      </c>
      <c r="W48">
        <f t="shared" si="2"/>
        <v>1</v>
      </c>
    </row>
    <row r="49" spans="2:23" x14ac:dyDescent="0.2">
      <c r="B49" s="46">
        <v>41</v>
      </c>
      <c r="C49" s="54">
        <f t="shared" si="0"/>
        <v>413064.93043929065</v>
      </c>
      <c r="D49" s="54"/>
      <c r="E49" s="46">
        <v>2018</v>
      </c>
      <c r="F49" s="8">
        <v>43568</v>
      </c>
      <c r="G49" s="46" t="s">
        <v>3</v>
      </c>
      <c r="H49" s="55">
        <v>1.23186</v>
      </c>
      <c r="I49" s="55"/>
      <c r="J49" s="46">
        <v>26.5</v>
      </c>
      <c r="K49" s="56">
        <f t="shared" si="3"/>
        <v>12391.947913178719</v>
      </c>
      <c r="L49" s="57"/>
      <c r="M49" s="6">
        <f>IF(J49="","",(K49/J49)/LOOKUP(RIGHT($D$2,3),定数!$A$6:$A$13,定数!$B$6:$B$13))</f>
        <v>3.8968389664084024</v>
      </c>
      <c r="N49" s="46">
        <v>2018</v>
      </c>
      <c r="O49" s="8">
        <v>43571</v>
      </c>
      <c r="P49" s="55">
        <v>1.23451</v>
      </c>
      <c r="Q49" s="55"/>
      <c r="R49" s="58">
        <f>IF(P49="","",T49*M49*LOOKUP(RIGHT($D$2,3),定数!$A$6:$A$13,定数!$B$6:$B$13))</f>
        <v>-12391.947913178912</v>
      </c>
      <c r="S49" s="58"/>
      <c r="T49" s="59">
        <f t="shared" si="4"/>
        <v>-26.500000000000412</v>
      </c>
      <c r="U49" s="59"/>
      <c r="V49" t="str">
        <f t="shared" si="5"/>
        <v/>
      </c>
      <c r="W49">
        <f t="shared" si="2"/>
        <v>2</v>
      </c>
    </row>
    <row r="50" spans="2:23" x14ac:dyDescent="0.2">
      <c r="B50" s="46">
        <v>42</v>
      </c>
      <c r="C50" s="54">
        <f t="shared" si="0"/>
        <v>400672.98252611177</v>
      </c>
      <c r="D50" s="54"/>
      <c r="E50" s="46">
        <v>2018</v>
      </c>
      <c r="F50" s="8">
        <v>43609</v>
      </c>
      <c r="G50" s="46" t="s">
        <v>3</v>
      </c>
      <c r="H50" s="55">
        <v>1.1711400000000001</v>
      </c>
      <c r="I50" s="55"/>
      <c r="J50" s="46">
        <v>33.9</v>
      </c>
      <c r="K50" s="56">
        <f t="shared" si="3"/>
        <v>12020.189475783352</v>
      </c>
      <c r="L50" s="57"/>
      <c r="M50" s="6">
        <f>IF(J50="","",(K50/J50)/LOOKUP(RIGHT($D$2,3),定数!$A$6:$A$13,定数!$B$6:$B$13))</f>
        <v>2.9548155053548069</v>
      </c>
      <c r="N50" s="46">
        <v>2018</v>
      </c>
      <c r="O50" s="8">
        <v>43609</v>
      </c>
      <c r="P50" s="55">
        <v>1.1745300000000001</v>
      </c>
      <c r="Q50" s="55"/>
      <c r="R50" s="58">
        <f>IF(P50="","",T50*M50*LOOKUP(RIGHT($D$2,3),定数!$A$6:$A$13,定数!$B$6:$B$13))</f>
        <v>-12020.189475783369</v>
      </c>
      <c r="S50" s="58"/>
      <c r="T50" s="59">
        <f t="shared" si="4"/>
        <v>-33.900000000000041</v>
      </c>
      <c r="U50" s="59"/>
      <c r="V50" t="str">
        <f t="shared" si="5"/>
        <v/>
      </c>
      <c r="W50">
        <f t="shared" si="2"/>
        <v>3</v>
      </c>
    </row>
    <row r="51" spans="2:23" x14ac:dyDescent="0.2">
      <c r="B51" s="46">
        <v>43</v>
      </c>
      <c r="C51" s="54">
        <f t="shared" si="0"/>
        <v>388652.79305032839</v>
      </c>
      <c r="D51" s="54"/>
      <c r="E51" s="46">
        <v>2018</v>
      </c>
      <c r="F51" s="8">
        <v>43617</v>
      </c>
      <c r="G51" s="46" t="s">
        <v>4</v>
      </c>
      <c r="H51" s="55">
        <v>1.1687099999999999</v>
      </c>
      <c r="I51" s="55"/>
      <c r="J51" s="46">
        <v>22.3</v>
      </c>
      <c r="K51" s="56">
        <f t="shared" si="3"/>
        <v>11659.583791509851</v>
      </c>
      <c r="L51" s="57"/>
      <c r="M51" s="6">
        <f>IF(J51="","",(K51/J51)/LOOKUP(RIGHT($D$2,3),定数!$A$6:$A$13,定数!$B$6:$B$13))</f>
        <v>4.3570940924924706</v>
      </c>
      <c r="N51" s="46">
        <v>2018</v>
      </c>
      <c r="O51" s="8">
        <v>43617</v>
      </c>
      <c r="P51" s="55">
        <v>1.16648</v>
      </c>
      <c r="Q51" s="55"/>
      <c r="R51" s="58">
        <f>IF(P51="","",T51*M51*LOOKUP(RIGHT($D$2,3),定数!$A$6:$A$13,定数!$B$6:$B$13))</f>
        <v>-11659.583791509611</v>
      </c>
      <c r="S51" s="58"/>
      <c r="T51" s="59">
        <f t="shared" si="4"/>
        <v>-22.299999999999542</v>
      </c>
      <c r="U51" s="59"/>
      <c r="V51" t="str">
        <f t="shared" si="5"/>
        <v/>
      </c>
      <c r="W51">
        <f t="shared" si="2"/>
        <v>4</v>
      </c>
    </row>
    <row r="52" spans="2:23" x14ac:dyDescent="0.2">
      <c r="B52" s="46">
        <v>44</v>
      </c>
      <c r="C52" s="54">
        <f t="shared" si="0"/>
        <v>376993.20925881877</v>
      </c>
      <c r="D52" s="54"/>
      <c r="E52" s="46">
        <v>2018</v>
      </c>
      <c r="F52" s="8">
        <v>43621</v>
      </c>
      <c r="G52" s="46" t="s">
        <v>4</v>
      </c>
      <c r="H52" s="55">
        <v>1.17025</v>
      </c>
      <c r="I52" s="55"/>
      <c r="J52" s="46">
        <v>26</v>
      </c>
      <c r="K52" s="56">
        <f t="shared" si="3"/>
        <v>11309.796277764563</v>
      </c>
      <c r="L52" s="57"/>
      <c r="M52" s="6">
        <f>IF(J52="","",(K52/J52)/LOOKUP(RIGHT($D$2,3),定数!$A$6:$A$13,定数!$B$6:$B$13))</f>
        <v>3.6249347044117188</v>
      </c>
      <c r="N52" s="46">
        <v>2018</v>
      </c>
      <c r="O52" s="8">
        <v>43621</v>
      </c>
      <c r="P52" s="55">
        <v>1.1676500000000001</v>
      </c>
      <c r="Q52" s="55"/>
      <c r="R52" s="58">
        <f>IF(P52="","",T52*M52*LOOKUP(RIGHT($D$2,3),定数!$A$6:$A$13,定数!$B$6:$B$13))</f>
        <v>-11309.796277764282</v>
      </c>
      <c r="S52" s="58"/>
      <c r="T52" s="59">
        <f t="shared" si="4"/>
        <v>-25.999999999999357</v>
      </c>
      <c r="U52" s="59"/>
      <c r="V52" t="str">
        <f t="shared" si="5"/>
        <v/>
      </c>
      <c r="W52">
        <f t="shared" si="2"/>
        <v>5</v>
      </c>
    </row>
    <row r="53" spans="2:23" x14ac:dyDescent="0.2">
      <c r="B53" s="46">
        <v>45</v>
      </c>
      <c r="C53" s="54">
        <f t="shared" si="0"/>
        <v>365683.41298105451</v>
      </c>
      <c r="D53" s="54"/>
      <c r="E53" s="46">
        <v>2018</v>
      </c>
      <c r="F53" s="8">
        <v>43657</v>
      </c>
      <c r="G53" s="46" t="s">
        <v>3</v>
      </c>
      <c r="H53" s="55">
        <v>1.16988</v>
      </c>
      <c r="I53" s="55"/>
      <c r="J53" s="46">
        <v>59.3</v>
      </c>
      <c r="K53" s="56">
        <f t="shared" si="3"/>
        <v>10970.502389431635</v>
      </c>
      <c r="L53" s="57"/>
      <c r="M53" s="6">
        <f>IF(J53="","",(K53/J53)/LOOKUP(RIGHT($D$2,3),定数!$A$6:$A$13,定数!$B$6:$B$13))</f>
        <v>1.5416670024496395</v>
      </c>
      <c r="N53" s="46">
        <v>2018</v>
      </c>
      <c r="O53" s="8">
        <v>43664</v>
      </c>
      <c r="P53" s="55">
        <v>1.1610849999999999</v>
      </c>
      <c r="Q53" s="55"/>
      <c r="R53" s="58">
        <f>IF(P53="","",T53*M53*LOOKUP(RIGHT($D$2,3),定数!$A$6:$A$13,定数!$B$6:$B$13))</f>
        <v>16270.753543853696</v>
      </c>
      <c r="S53" s="58"/>
      <c r="T53" s="59">
        <f t="shared" si="4"/>
        <v>87.950000000001083</v>
      </c>
      <c r="U53" s="59"/>
      <c r="V53" t="str">
        <f t="shared" si="5"/>
        <v/>
      </c>
      <c r="W53">
        <f t="shared" si="2"/>
        <v>0</v>
      </c>
    </row>
    <row r="54" spans="2:23" x14ac:dyDescent="0.2">
      <c r="B54" s="46">
        <v>46</v>
      </c>
      <c r="C54" s="54">
        <f t="shared" si="0"/>
        <v>381954.16652490821</v>
      </c>
      <c r="D54" s="54"/>
      <c r="E54" s="46">
        <v>2018</v>
      </c>
      <c r="F54" s="8">
        <v>43665</v>
      </c>
      <c r="G54" s="46" t="s">
        <v>3</v>
      </c>
      <c r="H54" s="55">
        <v>1.1638599999999999</v>
      </c>
      <c r="I54" s="55"/>
      <c r="J54" s="46">
        <v>17.600000000000001</v>
      </c>
      <c r="K54" s="56">
        <f t="shared" si="3"/>
        <v>11458.624995747246</v>
      </c>
      <c r="L54" s="57"/>
      <c r="M54" s="6">
        <f>IF(J54="","",(K54/J54)/LOOKUP(RIGHT($D$2,3),定数!$A$6:$A$13,定数!$B$6:$B$13))</f>
        <v>5.4254853199560822</v>
      </c>
      <c r="N54" s="46">
        <v>2018</v>
      </c>
      <c r="O54" s="8">
        <v>43665</v>
      </c>
      <c r="P54" s="55">
        <v>1.1613199999999999</v>
      </c>
      <c r="Q54" s="55"/>
      <c r="R54" s="58">
        <f>IF(P54="","",T54*M54*LOOKUP(RIGHT($D$2,3),定数!$A$6:$A$13,定数!$B$6:$B$13))</f>
        <v>16536.879255226053</v>
      </c>
      <c r="S54" s="58"/>
      <c r="T54" s="59">
        <f t="shared" si="4"/>
        <v>25.399999999999867</v>
      </c>
      <c r="U54" s="59"/>
      <c r="V54" t="str">
        <f t="shared" si="5"/>
        <v/>
      </c>
      <c r="W54">
        <f t="shared" si="2"/>
        <v>0</v>
      </c>
    </row>
    <row r="55" spans="2:23" x14ac:dyDescent="0.2">
      <c r="B55" s="46">
        <v>47</v>
      </c>
      <c r="C55" s="54">
        <f t="shared" si="0"/>
        <v>398491.04578013427</v>
      </c>
      <c r="D55" s="54"/>
      <c r="E55" s="46">
        <v>2018</v>
      </c>
      <c r="F55" s="8">
        <v>43671</v>
      </c>
      <c r="G55" s="46" t="s">
        <v>3</v>
      </c>
      <c r="H55" s="55">
        <v>1.16761</v>
      </c>
      <c r="I55" s="55"/>
      <c r="J55" s="46">
        <v>21.7</v>
      </c>
      <c r="K55" s="56">
        <f t="shared" si="3"/>
        <v>11954.731373404027</v>
      </c>
      <c r="L55" s="57"/>
      <c r="M55" s="6">
        <f>IF(J55="","",(K55/J55)/LOOKUP(RIGHT($D$2,3),定数!$A$6:$A$13,定数!$B$6:$B$13))</f>
        <v>4.5909106656697496</v>
      </c>
      <c r="N55" s="46">
        <v>2018</v>
      </c>
      <c r="O55" s="8">
        <v>43671</v>
      </c>
      <c r="P55" s="55">
        <v>1.16978</v>
      </c>
      <c r="Q55" s="55"/>
      <c r="R55" s="58">
        <f>IF(P55="","",T55*M55*LOOKUP(RIGHT($D$2,3),定数!$A$6:$A$13,定数!$B$6:$B$13))</f>
        <v>-11954.731373404056</v>
      </c>
      <c r="S55" s="58"/>
      <c r="T55" s="59">
        <f t="shared" si="4"/>
        <v>-21.700000000000053</v>
      </c>
      <c r="U55" s="59"/>
      <c r="V55" t="str">
        <f t="shared" si="5"/>
        <v/>
      </c>
      <c r="W55">
        <f t="shared" si="2"/>
        <v>1</v>
      </c>
    </row>
    <row r="56" spans="2:23" x14ac:dyDescent="0.2">
      <c r="B56" s="46">
        <v>48</v>
      </c>
      <c r="C56" s="54">
        <f t="shared" si="0"/>
        <v>386536.31440673023</v>
      </c>
      <c r="D56" s="54"/>
      <c r="E56" s="46">
        <v>2018</v>
      </c>
      <c r="F56" s="8">
        <v>43685</v>
      </c>
      <c r="G56" s="46" t="s">
        <v>4</v>
      </c>
      <c r="H56" s="55">
        <v>1.16062</v>
      </c>
      <c r="I56" s="55"/>
      <c r="J56" s="46">
        <v>33.200000000000003</v>
      </c>
      <c r="K56" s="56">
        <f t="shared" si="3"/>
        <v>11596.089432201907</v>
      </c>
      <c r="L56" s="57"/>
      <c r="M56" s="6">
        <f>IF(J56="","",(K56/J56)/LOOKUP(RIGHT($D$2,3),定数!$A$6:$A$13,定数!$B$6:$B$13))</f>
        <v>2.9106650181229683</v>
      </c>
      <c r="N56" s="46">
        <v>2018</v>
      </c>
      <c r="O56" s="8">
        <v>43686</v>
      </c>
      <c r="P56" s="55">
        <v>1.1573</v>
      </c>
      <c r="Q56" s="55"/>
      <c r="R56" s="58">
        <f>IF(P56="","",T56*M56*LOOKUP(RIGHT($D$2,3),定数!$A$6:$A$13,定数!$B$6:$B$13))</f>
        <v>-11596.08943220187</v>
      </c>
      <c r="S56" s="58"/>
      <c r="T56" s="59">
        <f t="shared" si="4"/>
        <v>-33.199999999999896</v>
      </c>
      <c r="U56" s="59"/>
      <c r="V56" t="str">
        <f t="shared" si="5"/>
        <v/>
      </c>
      <c r="W56">
        <f t="shared" si="2"/>
        <v>2</v>
      </c>
    </row>
    <row r="57" spans="2:23" x14ac:dyDescent="0.2">
      <c r="B57" s="46">
        <v>49</v>
      </c>
      <c r="C57" s="54">
        <f t="shared" si="0"/>
        <v>374940.22497452836</v>
      </c>
      <c r="D57" s="54"/>
      <c r="E57" s="46">
        <v>2018</v>
      </c>
      <c r="F57" s="8">
        <v>43707</v>
      </c>
      <c r="G57" s="46" t="s">
        <v>4</v>
      </c>
      <c r="H57" s="55">
        <v>1.17065</v>
      </c>
      <c r="I57" s="55"/>
      <c r="J57" s="46">
        <v>21.1</v>
      </c>
      <c r="K57" s="56">
        <f t="shared" si="3"/>
        <v>11248.206749235851</v>
      </c>
      <c r="L57" s="57"/>
      <c r="M57" s="6">
        <f>IF(J57="","",(K57/J57)/LOOKUP(RIGHT($D$2,3),定数!$A$6:$A$13,定数!$B$6:$B$13))</f>
        <v>4.4424197271863539</v>
      </c>
      <c r="N57" s="46">
        <v>2018</v>
      </c>
      <c r="O57" s="8">
        <v>43707</v>
      </c>
      <c r="P57" s="55">
        <v>1.1685399999999999</v>
      </c>
      <c r="Q57" s="55"/>
      <c r="R57" s="58">
        <f>IF(P57="","",T57*M57*LOOKUP(RIGHT($D$2,3),定数!$A$6:$A$13,定数!$B$6:$B$13))</f>
        <v>-11248.206749236149</v>
      </c>
      <c r="S57" s="58"/>
      <c r="T57" s="59">
        <f t="shared" si="4"/>
        <v>-21.100000000000563</v>
      </c>
      <c r="U57" s="59"/>
      <c r="V57" t="str">
        <f t="shared" si="5"/>
        <v/>
      </c>
      <c r="W57">
        <f t="shared" si="2"/>
        <v>3</v>
      </c>
    </row>
    <row r="58" spans="2:23" x14ac:dyDescent="0.2">
      <c r="B58" s="46">
        <v>50</v>
      </c>
      <c r="C58" s="54">
        <f t="shared" si="0"/>
        <v>363692.01822529221</v>
      </c>
      <c r="D58" s="54"/>
      <c r="E58" s="46">
        <v>2018</v>
      </c>
      <c r="F58" s="8">
        <v>43708</v>
      </c>
      <c r="G58" s="46" t="s">
        <v>3</v>
      </c>
      <c r="H58" s="55">
        <v>1.16544</v>
      </c>
      <c r="I58" s="55"/>
      <c r="J58" s="46">
        <v>35.1</v>
      </c>
      <c r="K58" s="56">
        <f t="shared" si="3"/>
        <v>10910.760546758765</v>
      </c>
      <c r="L58" s="57"/>
      <c r="M58" s="6">
        <f>IF(J58="","",(K58/J58)/LOOKUP(RIGHT($D$2,3),定数!$A$6:$A$13,定数!$B$6:$B$13))</f>
        <v>2.5903989902086337</v>
      </c>
      <c r="N58" s="46">
        <v>2018</v>
      </c>
      <c r="O58" s="8">
        <v>43709</v>
      </c>
      <c r="P58" s="55">
        <v>1.1602749999999999</v>
      </c>
      <c r="Q58" s="55"/>
      <c r="R58" s="58">
        <f>IF(P58="","",T58*M58*LOOKUP(RIGHT($D$2,3),定数!$A$6:$A$13,定数!$B$6:$B$13))</f>
        <v>16055.292941313379</v>
      </c>
      <c r="S58" s="58"/>
      <c r="T58" s="59">
        <f t="shared" si="4"/>
        <v>51.650000000000858</v>
      </c>
      <c r="U58" s="59"/>
      <c r="V58" t="str">
        <f t="shared" si="5"/>
        <v/>
      </c>
      <c r="W58">
        <f t="shared" si="2"/>
        <v>0</v>
      </c>
    </row>
    <row r="59" spans="2:23" x14ac:dyDescent="0.2">
      <c r="B59" s="46">
        <v>51</v>
      </c>
      <c r="C59" s="54">
        <f t="shared" si="0"/>
        <v>379747.31116660556</v>
      </c>
      <c r="D59" s="54"/>
      <c r="E59" s="46">
        <v>2018</v>
      </c>
      <c r="F59" s="8">
        <v>43714</v>
      </c>
      <c r="G59" s="46" t="s">
        <v>4</v>
      </c>
      <c r="H59" s="55">
        <v>1.16557</v>
      </c>
      <c r="I59" s="55"/>
      <c r="J59" s="46">
        <v>32</v>
      </c>
      <c r="K59" s="56">
        <f t="shared" si="3"/>
        <v>11392.419334998167</v>
      </c>
      <c r="L59" s="57"/>
      <c r="M59" s="6">
        <f>IF(J59="","",(K59/J59)/LOOKUP(RIGHT($D$2,3),定数!$A$6:$A$13,定数!$B$6:$B$13))</f>
        <v>2.9667758684891061</v>
      </c>
      <c r="N59" s="46">
        <v>2018</v>
      </c>
      <c r="O59" s="8">
        <v>43715</v>
      </c>
      <c r="P59" s="55">
        <v>1.1623699999999999</v>
      </c>
      <c r="Q59" s="55"/>
      <c r="R59" s="58">
        <f>IF(P59="","",T59*M59*LOOKUP(RIGHT($D$2,3),定数!$A$6:$A$13,定数!$B$6:$B$13))</f>
        <v>-11392.419334998493</v>
      </c>
      <c r="S59" s="58"/>
      <c r="T59" s="59">
        <f t="shared" si="4"/>
        <v>-32.000000000000917</v>
      </c>
      <c r="U59" s="59"/>
      <c r="V59" t="str">
        <f t="shared" si="5"/>
        <v/>
      </c>
      <c r="W59">
        <f t="shared" si="2"/>
        <v>1</v>
      </c>
    </row>
    <row r="60" spans="2:23" x14ac:dyDescent="0.2">
      <c r="B60" s="46">
        <v>52</v>
      </c>
      <c r="C60" s="54">
        <f t="shared" si="0"/>
        <v>368354.89183160709</v>
      </c>
      <c r="D60" s="54"/>
      <c r="E60" s="46">
        <v>2018</v>
      </c>
      <c r="F60" s="8">
        <v>43733</v>
      </c>
      <c r="G60" s="46" t="s">
        <v>4</v>
      </c>
      <c r="H60" s="55">
        <v>1.1774800000000001</v>
      </c>
      <c r="I60" s="55"/>
      <c r="J60" s="46">
        <v>41.7</v>
      </c>
      <c r="K60" s="56">
        <f t="shared" si="3"/>
        <v>11050.646754948213</v>
      </c>
      <c r="L60" s="57"/>
      <c r="M60" s="6">
        <f>IF(J60="","",(K60/J60)/LOOKUP(RIGHT($D$2,3),定数!$A$6:$A$13,定数!$B$6:$B$13))</f>
        <v>2.2083626608609537</v>
      </c>
      <c r="N60" s="46">
        <v>2018</v>
      </c>
      <c r="O60" s="8" t="s">
        <v>66</v>
      </c>
      <c r="P60" s="55">
        <v>1.1733100000000001</v>
      </c>
      <c r="Q60" s="55"/>
      <c r="R60" s="58">
        <f>IF(P60="","",T60*M60*LOOKUP(RIGHT($D$2,3),定数!$A$6:$A$13,定数!$B$6:$B$13))</f>
        <v>-11050.646754948233</v>
      </c>
      <c r="S60" s="58"/>
      <c r="T60" s="59">
        <f t="shared" si="4"/>
        <v>-41.700000000000074</v>
      </c>
      <c r="U60" s="59"/>
      <c r="V60" t="str">
        <f t="shared" si="5"/>
        <v/>
      </c>
      <c r="W60">
        <f t="shared" si="2"/>
        <v>2</v>
      </c>
    </row>
    <row r="61" spans="2:23" x14ac:dyDescent="0.2">
      <c r="B61" s="46">
        <v>53</v>
      </c>
      <c r="C61" s="54">
        <f t="shared" si="0"/>
        <v>357304.24507665884</v>
      </c>
      <c r="D61" s="54"/>
      <c r="E61" s="46">
        <v>2018</v>
      </c>
      <c r="F61" s="8">
        <v>43734</v>
      </c>
      <c r="G61" s="46" t="s">
        <v>4</v>
      </c>
      <c r="H61" s="55">
        <v>1.1768799999999999</v>
      </c>
      <c r="I61" s="55"/>
      <c r="J61" s="46">
        <v>12.9</v>
      </c>
      <c r="K61" s="56">
        <f t="shared" si="3"/>
        <v>10719.127352299765</v>
      </c>
      <c r="L61" s="57"/>
      <c r="M61" s="6">
        <f>IF(J61="","",(K61/J61)/LOOKUP(RIGHT($D$2,3),定数!$A$6:$A$13,定数!$B$6:$B$13))</f>
        <v>6.9245008735786602</v>
      </c>
      <c r="N61" s="46">
        <v>2018</v>
      </c>
      <c r="O61" s="8">
        <v>43734</v>
      </c>
      <c r="P61" s="55">
        <v>1.1755899999999999</v>
      </c>
      <c r="Q61" s="55"/>
      <c r="R61" s="58">
        <f>IF(P61="","",T61*M61*LOOKUP(RIGHT($D$2,3),定数!$A$6:$A$13,定数!$B$6:$B$13))</f>
        <v>-10719.127352299876</v>
      </c>
      <c r="S61" s="58"/>
      <c r="T61" s="59">
        <f t="shared" si="4"/>
        <v>-12.900000000000134</v>
      </c>
      <c r="U61" s="59"/>
      <c r="V61" t="str">
        <f t="shared" si="5"/>
        <v/>
      </c>
      <c r="W61">
        <f t="shared" si="2"/>
        <v>3</v>
      </c>
    </row>
    <row r="62" spans="2:23" x14ac:dyDescent="0.2">
      <c r="B62" s="46">
        <v>54</v>
      </c>
      <c r="C62" s="54">
        <f t="shared" si="0"/>
        <v>346585.11772435898</v>
      </c>
      <c r="D62" s="54"/>
      <c r="E62" s="46">
        <v>2018</v>
      </c>
      <c r="F62" s="8">
        <v>43762</v>
      </c>
      <c r="G62" s="46" t="s">
        <v>3</v>
      </c>
      <c r="H62" s="55">
        <v>1.1454599999999999</v>
      </c>
      <c r="I62" s="55"/>
      <c r="J62" s="46">
        <v>38.4</v>
      </c>
      <c r="K62" s="56">
        <f t="shared" si="3"/>
        <v>10397.553531730769</v>
      </c>
      <c r="L62" s="57"/>
      <c r="M62" s="6">
        <f>IF(J62="","",(K62/J62)/LOOKUP(RIGHT($D$2,3),定数!$A$6:$A$13,定数!$B$6:$B$13))</f>
        <v>2.2564135268512957</v>
      </c>
      <c r="N62" s="46">
        <v>2018</v>
      </c>
      <c r="O62" s="8">
        <v>43762</v>
      </c>
      <c r="P62" s="55">
        <v>1.1397999999999999</v>
      </c>
      <c r="Q62" s="55"/>
      <c r="R62" s="58">
        <f>IF(P62="","",T62*M62*LOOKUP(RIGHT($D$2,3),定数!$A$6:$A$13,定数!$B$6:$B$13))</f>
        <v>15325.560674373995</v>
      </c>
      <c r="S62" s="58"/>
      <c r="T62" s="59">
        <f t="shared" si="4"/>
        <v>56.59999999999998</v>
      </c>
      <c r="U62" s="59"/>
      <c r="V62" t="str">
        <f t="shared" si="5"/>
        <v/>
      </c>
      <c r="W62">
        <f t="shared" si="2"/>
        <v>0</v>
      </c>
    </row>
    <row r="63" spans="2:23" x14ac:dyDescent="0.2">
      <c r="B63" s="46">
        <v>55</v>
      </c>
      <c r="C63" s="54">
        <f t="shared" si="0"/>
        <v>361910.67839873297</v>
      </c>
      <c r="D63" s="54"/>
      <c r="E63" s="46">
        <v>2018</v>
      </c>
      <c r="F63" s="8">
        <v>43792</v>
      </c>
      <c r="G63" s="46" t="s">
        <v>4</v>
      </c>
      <c r="H63" s="55">
        <v>1.1411899999999999</v>
      </c>
      <c r="I63" s="55"/>
      <c r="J63" s="46">
        <v>21.3</v>
      </c>
      <c r="K63" s="56">
        <f t="shared" si="3"/>
        <v>10857.320351961989</v>
      </c>
      <c r="L63" s="57"/>
      <c r="M63" s="6">
        <f>IF(J63="","",(K63/J63)/LOOKUP(RIGHT($D$2,3),定数!$A$6:$A$13,定数!$B$6:$B$13))</f>
        <v>4.2477779154780864</v>
      </c>
      <c r="N63" s="46">
        <v>2018</v>
      </c>
      <c r="O63" s="8">
        <v>43792</v>
      </c>
      <c r="P63" s="55">
        <v>1.13906</v>
      </c>
      <c r="Q63" s="55"/>
      <c r="R63" s="58">
        <f>IF(P63="","",T63*M63*LOOKUP(RIGHT($D$2,3),定数!$A$6:$A$13,定数!$B$6:$B$13))</f>
        <v>-10857.320351961811</v>
      </c>
      <c r="S63" s="58"/>
      <c r="T63" s="59">
        <f t="shared" si="4"/>
        <v>-21.299999999999653</v>
      </c>
      <c r="U63" s="59"/>
      <c r="V63" t="str">
        <f t="shared" si="5"/>
        <v/>
      </c>
      <c r="W63">
        <f t="shared" si="2"/>
        <v>1</v>
      </c>
    </row>
    <row r="64" spans="2:23" x14ac:dyDescent="0.2">
      <c r="B64" s="46">
        <v>56</v>
      </c>
      <c r="C64" s="54">
        <f t="shared" si="0"/>
        <v>351053.35804677114</v>
      </c>
      <c r="D64" s="54"/>
      <c r="E64" s="46">
        <v>2018</v>
      </c>
      <c r="F64" s="8">
        <v>43814</v>
      </c>
      <c r="G64" s="46" t="s">
        <v>4</v>
      </c>
      <c r="H64" s="55">
        <v>1.1375200000000001</v>
      </c>
      <c r="I64" s="55"/>
      <c r="J64" s="46">
        <v>25.6</v>
      </c>
      <c r="K64" s="56">
        <f t="shared" si="3"/>
        <v>10531.600741403134</v>
      </c>
      <c r="L64" s="57"/>
      <c r="M64" s="6">
        <f>IF(J64="","",(K64/J64)/LOOKUP(RIGHT($D$2,3),定数!$A$6:$A$13,定数!$B$6:$B$13))</f>
        <v>3.4282554496754991</v>
      </c>
      <c r="N64" s="46">
        <v>2018</v>
      </c>
      <c r="O64" s="8">
        <v>43818</v>
      </c>
      <c r="P64" s="55">
        <v>1.1412599999999999</v>
      </c>
      <c r="Q64" s="55"/>
      <c r="R64" s="58">
        <f>IF(P64="","",T64*M64*LOOKUP(RIGHT($D$2,3),定数!$A$6:$A$13,定数!$B$6:$B$13))</f>
        <v>15386.010458143039</v>
      </c>
      <c r="S64" s="58"/>
      <c r="T64" s="59">
        <f t="shared" si="4"/>
        <v>37.399999999998542</v>
      </c>
      <c r="U64" s="59"/>
      <c r="V64" t="str">
        <f t="shared" si="5"/>
        <v/>
      </c>
      <c r="W64">
        <f t="shared" si="2"/>
        <v>0</v>
      </c>
    </row>
    <row r="65" spans="2:23" x14ac:dyDescent="0.2">
      <c r="B65" s="46">
        <v>57</v>
      </c>
      <c r="C65" s="54">
        <f t="shared" si="0"/>
        <v>366439.36850491416</v>
      </c>
      <c r="D65" s="54"/>
      <c r="E65" s="46">
        <v>2018</v>
      </c>
      <c r="F65" s="8">
        <v>43818</v>
      </c>
      <c r="G65" s="46" t="s">
        <v>4</v>
      </c>
      <c r="H65" s="55">
        <v>1.1375500000000001</v>
      </c>
      <c r="I65" s="55"/>
      <c r="J65" s="46">
        <v>21.6</v>
      </c>
      <c r="K65" s="56">
        <f t="shared" si="3"/>
        <v>10993.181055147425</v>
      </c>
      <c r="L65" s="57"/>
      <c r="M65" s="6">
        <f>IF(J65="","",(K65/J65)/LOOKUP(RIGHT($D$2,3),定数!$A$6:$A$13,定数!$B$6:$B$13))</f>
        <v>4.2411963947328024</v>
      </c>
      <c r="N65" s="46">
        <v>2018</v>
      </c>
      <c r="O65" s="8">
        <v>43818</v>
      </c>
      <c r="P65" s="55">
        <v>1.14069</v>
      </c>
      <c r="Q65" s="55"/>
      <c r="R65" s="58">
        <f>IF(P65="","",T65*M65*LOOKUP(RIGHT($D$2,3),定数!$A$6:$A$13,定数!$B$6:$B$13))</f>
        <v>15980.828015352798</v>
      </c>
      <c r="S65" s="58"/>
      <c r="T65" s="59">
        <f t="shared" si="4"/>
        <v>31.399999999999206</v>
      </c>
      <c r="U65" s="59"/>
      <c r="V65" t="str">
        <f t="shared" si="5"/>
        <v/>
      </c>
      <c r="W65">
        <f t="shared" si="2"/>
        <v>0</v>
      </c>
    </row>
    <row r="66" spans="2:23" x14ac:dyDescent="0.2">
      <c r="B66" s="46">
        <v>58</v>
      </c>
      <c r="C66" s="54">
        <f t="shared" si="0"/>
        <v>382420.19652026694</v>
      </c>
      <c r="D66" s="54"/>
      <c r="E66" s="46"/>
      <c r="F66" s="8"/>
      <c r="G66" s="46"/>
      <c r="H66" s="55"/>
      <c r="I66" s="55"/>
      <c r="J66" s="46"/>
      <c r="K66" s="56" t="str">
        <f t="shared" si="3"/>
        <v/>
      </c>
      <c r="L66" s="57"/>
      <c r="M66" s="6" t="str">
        <f>IF(J66="","",(K66/J66)/LOOKUP(RIGHT($D$2,3),定数!$A$6:$A$13,定数!$B$6:$B$13))</f>
        <v/>
      </c>
      <c r="N66" s="46"/>
      <c r="O66" s="8"/>
      <c r="P66" s="55"/>
      <c r="Q66" s="55"/>
      <c r="R66" s="58" t="str">
        <f>IF(P66="","",T66*M66*LOOKUP(RIGHT($D$2,3),定数!$A$6:$A$13,定数!$B$6:$B$13))</f>
        <v/>
      </c>
      <c r="S66" s="58"/>
      <c r="T66" s="59" t="str">
        <f t="shared" si="4"/>
        <v/>
      </c>
      <c r="U66" s="59"/>
      <c r="V66" t="str">
        <f t="shared" si="5"/>
        <v/>
      </c>
      <c r="W66" t="str">
        <f t="shared" si="2"/>
        <v/>
      </c>
    </row>
    <row r="67" spans="2:23" x14ac:dyDescent="0.2">
      <c r="B67" s="46">
        <v>59</v>
      </c>
      <c r="C67" s="54" t="str">
        <f t="shared" si="0"/>
        <v/>
      </c>
      <c r="D67" s="54"/>
      <c r="E67" s="46"/>
      <c r="F67" s="8"/>
      <c r="G67" s="46"/>
      <c r="H67" s="55"/>
      <c r="I67" s="55"/>
      <c r="J67" s="46"/>
      <c r="K67" s="56" t="str">
        <f t="shared" si="3"/>
        <v/>
      </c>
      <c r="L67" s="57"/>
      <c r="M67" s="6" t="str">
        <f>IF(J67="","",(K67/J67)/LOOKUP(RIGHT($D$2,3),定数!$A$6:$A$13,定数!$B$6:$B$13))</f>
        <v/>
      </c>
      <c r="N67" s="46"/>
      <c r="O67" s="8"/>
      <c r="P67" s="55"/>
      <c r="Q67" s="55"/>
      <c r="R67" s="58" t="str">
        <f>IF(P67="","",T67*M67*LOOKUP(RIGHT($D$2,3),定数!$A$6:$A$13,定数!$B$6:$B$13))</f>
        <v/>
      </c>
      <c r="S67" s="58"/>
      <c r="T67" s="59" t="str">
        <f t="shared" si="4"/>
        <v/>
      </c>
      <c r="U67" s="59"/>
      <c r="V67" t="str">
        <f t="shared" si="5"/>
        <v/>
      </c>
      <c r="W67" t="str">
        <f t="shared" si="2"/>
        <v/>
      </c>
    </row>
    <row r="68" spans="2:23" x14ac:dyDescent="0.2">
      <c r="B68" s="46">
        <v>60</v>
      </c>
      <c r="C68" s="54" t="str">
        <f t="shared" si="0"/>
        <v/>
      </c>
      <c r="D68" s="54"/>
      <c r="E68" s="46"/>
      <c r="F68" s="8"/>
      <c r="G68" s="46"/>
      <c r="H68" s="55"/>
      <c r="I68" s="55"/>
      <c r="J68" s="46"/>
      <c r="K68" s="56" t="str">
        <f t="shared" si="3"/>
        <v/>
      </c>
      <c r="L68" s="57"/>
      <c r="M68" s="6" t="str">
        <f>IF(J68="","",(K68/J68)/LOOKUP(RIGHT($D$2,3),定数!$A$6:$A$13,定数!$B$6:$B$13))</f>
        <v/>
      </c>
      <c r="N68" s="46"/>
      <c r="O68" s="8"/>
      <c r="P68" s="55"/>
      <c r="Q68" s="55"/>
      <c r="R68" s="58" t="str">
        <f>IF(P68="","",T68*M68*LOOKUP(RIGHT($D$2,3),定数!$A$6:$A$13,定数!$B$6:$B$13))</f>
        <v/>
      </c>
      <c r="S68" s="58"/>
      <c r="T68" s="59" t="str">
        <f t="shared" si="4"/>
        <v/>
      </c>
      <c r="U68" s="59"/>
      <c r="V68" t="str">
        <f t="shared" si="5"/>
        <v/>
      </c>
      <c r="W68" t="str">
        <f t="shared" si="2"/>
        <v/>
      </c>
    </row>
    <row r="69" spans="2:23" x14ac:dyDescent="0.2">
      <c r="B69" s="46">
        <v>61</v>
      </c>
      <c r="C69" s="54" t="str">
        <f t="shared" si="0"/>
        <v/>
      </c>
      <c r="D69" s="54"/>
      <c r="E69" s="46"/>
      <c r="F69" s="8"/>
      <c r="G69" s="46"/>
      <c r="H69" s="55"/>
      <c r="I69" s="55"/>
      <c r="J69" s="46"/>
      <c r="K69" s="56" t="str">
        <f t="shared" si="3"/>
        <v/>
      </c>
      <c r="L69" s="57"/>
      <c r="M69" s="6" t="str">
        <f>IF(J69="","",(K69/J69)/LOOKUP(RIGHT($D$2,3),定数!$A$6:$A$13,定数!$B$6:$B$13))</f>
        <v/>
      </c>
      <c r="N69" s="46"/>
      <c r="O69" s="8"/>
      <c r="P69" s="55"/>
      <c r="Q69" s="55"/>
      <c r="R69" s="58" t="str">
        <f>IF(P69="","",T69*M69*LOOKUP(RIGHT($D$2,3),定数!$A$6:$A$13,定数!$B$6:$B$13))</f>
        <v/>
      </c>
      <c r="S69" s="58"/>
      <c r="T69" s="59" t="str">
        <f t="shared" si="4"/>
        <v/>
      </c>
      <c r="U69" s="59"/>
      <c r="V69" t="str">
        <f t="shared" si="5"/>
        <v/>
      </c>
      <c r="W69" t="str">
        <f t="shared" si="2"/>
        <v/>
      </c>
    </row>
    <row r="70" spans="2:23" x14ac:dyDescent="0.2">
      <c r="B70" s="46">
        <v>62</v>
      </c>
      <c r="C70" s="54" t="str">
        <f t="shared" si="0"/>
        <v/>
      </c>
      <c r="D70" s="54"/>
      <c r="E70" s="46"/>
      <c r="F70" s="8"/>
      <c r="G70" s="46"/>
      <c r="H70" s="55"/>
      <c r="I70" s="55"/>
      <c r="J70" s="46"/>
      <c r="K70" s="56" t="str">
        <f t="shared" si="3"/>
        <v/>
      </c>
      <c r="L70" s="57"/>
      <c r="M70" s="6" t="str">
        <f>IF(J70="","",(K70/J70)/LOOKUP(RIGHT($D$2,3),定数!$A$6:$A$13,定数!$B$6:$B$13))</f>
        <v/>
      </c>
      <c r="N70" s="46"/>
      <c r="O70" s="8"/>
      <c r="P70" s="55"/>
      <c r="Q70" s="55"/>
      <c r="R70" s="58" t="str">
        <f>IF(P70="","",T70*M70*LOOKUP(RIGHT($D$2,3),定数!$A$6:$A$13,定数!$B$6:$B$13))</f>
        <v/>
      </c>
      <c r="S70" s="58"/>
      <c r="T70" s="59" t="str">
        <f t="shared" si="4"/>
        <v/>
      </c>
      <c r="U70" s="59"/>
      <c r="V70" t="str">
        <f t="shared" si="5"/>
        <v/>
      </c>
      <c r="W70" t="str">
        <f t="shared" si="2"/>
        <v/>
      </c>
    </row>
    <row r="71" spans="2:23" x14ac:dyDescent="0.2">
      <c r="B71" s="46">
        <v>63</v>
      </c>
      <c r="C71" s="54" t="str">
        <f t="shared" si="0"/>
        <v/>
      </c>
      <c r="D71" s="54"/>
      <c r="E71" s="46"/>
      <c r="F71" s="8"/>
      <c r="G71" s="46"/>
      <c r="H71" s="55"/>
      <c r="I71" s="55"/>
      <c r="J71" s="46"/>
      <c r="K71" s="56" t="str">
        <f t="shared" si="3"/>
        <v/>
      </c>
      <c r="L71" s="57"/>
      <c r="M71" s="6" t="str">
        <f>IF(J71="","",(K71/J71)/LOOKUP(RIGHT($D$2,3),定数!$A$6:$A$13,定数!$B$6:$B$13))</f>
        <v/>
      </c>
      <c r="N71" s="46"/>
      <c r="O71" s="8"/>
      <c r="P71" s="55"/>
      <c r="Q71" s="55"/>
      <c r="R71" s="58" t="str">
        <f>IF(P71="","",T71*M71*LOOKUP(RIGHT($D$2,3),定数!$A$6:$A$13,定数!$B$6:$B$13))</f>
        <v/>
      </c>
      <c r="S71" s="58"/>
      <c r="T71" s="59" t="str">
        <f t="shared" si="4"/>
        <v/>
      </c>
      <c r="U71" s="59"/>
      <c r="V71" t="str">
        <f t="shared" si="5"/>
        <v/>
      </c>
      <c r="W71" t="str">
        <f t="shared" si="2"/>
        <v/>
      </c>
    </row>
    <row r="72" spans="2:23" x14ac:dyDescent="0.2">
      <c r="B72" s="46">
        <v>64</v>
      </c>
      <c r="C72" s="54" t="str">
        <f t="shared" si="0"/>
        <v/>
      </c>
      <c r="D72" s="54"/>
      <c r="E72" s="46"/>
      <c r="F72" s="8"/>
      <c r="G72" s="46"/>
      <c r="H72" s="55"/>
      <c r="I72" s="55"/>
      <c r="J72" s="46"/>
      <c r="K72" s="56" t="str">
        <f t="shared" si="3"/>
        <v/>
      </c>
      <c r="L72" s="57"/>
      <c r="M72" s="6" t="str">
        <f>IF(J72="","",(K72/J72)/LOOKUP(RIGHT($D$2,3),定数!$A$6:$A$13,定数!$B$6:$B$13))</f>
        <v/>
      </c>
      <c r="N72" s="46"/>
      <c r="O72" s="8"/>
      <c r="P72" s="55"/>
      <c r="Q72" s="55"/>
      <c r="R72" s="58" t="str">
        <f>IF(P72="","",T72*M72*LOOKUP(RIGHT($D$2,3),定数!$A$6:$A$13,定数!$B$6:$B$13))</f>
        <v/>
      </c>
      <c r="S72" s="58"/>
      <c r="T72" s="59" t="str">
        <f t="shared" si="4"/>
        <v/>
      </c>
      <c r="U72" s="59"/>
      <c r="V72" t="str">
        <f t="shared" si="5"/>
        <v/>
      </c>
      <c r="W72" t="str">
        <f t="shared" si="2"/>
        <v/>
      </c>
    </row>
    <row r="73" spans="2:23" x14ac:dyDescent="0.2">
      <c r="B73" s="46">
        <v>65</v>
      </c>
      <c r="C73" s="54" t="str">
        <f t="shared" si="0"/>
        <v/>
      </c>
      <c r="D73" s="54"/>
      <c r="E73" s="46"/>
      <c r="F73" s="8"/>
      <c r="G73" s="46"/>
      <c r="H73" s="55"/>
      <c r="I73" s="55"/>
      <c r="J73" s="46"/>
      <c r="K73" s="56" t="str">
        <f t="shared" si="3"/>
        <v/>
      </c>
      <c r="L73" s="57"/>
      <c r="M73" s="6" t="str">
        <f>IF(J73="","",(K73/J73)/LOOKUP(RIGHT($D$2,3),定数!$A$6:$A$13,定数!$B$6:$B$13))</f>
        <v/>
      </c>
      <c r="N73" s="46"/>
      <c r="O73" s="8"/>
      <c r="P73" s="55"/>
      <c r="Q73" s="55"/>
      <c r="R73" s="58" t="str">
        <f>IF(P73="","",T73*M73*LOOKUP(RIGHT($D$2,3),定数!$A$6:$A$13,定数!$B$6:$B$13))</f>
        <v/>
      </c>
      <c r="S73" s="58"/>
      <c r="T73" s="59" t="str">
        <f t="shared" si="4"/>
        <v/>
      </c>
      <c r="U73" s="59"/>
      <c r="V73" t="str">
        <f t="shared" si="5"/>
        <v/>
      </c>
      <c r="W73" t="str">
        <f t="shared" si="2"/>
        <v/>
      </c>
    </row>
    <row r="74" spans="2:23" x14ac:dyDescent="0.2">
      <c r="B74" s="46">
        <v>66</v>
      </c>
      <c r="C74" s="54" t="str">
        <f t="shared" ref="C74:C108" si="6">IF(R73="","",C73+R73)</f>
        <v/>
      </c>
      <c r="D74" s="54"/>
      <c r="E74" s="46"/>
      <c r="F74" s="8"/>
      <c r="G74" s="46"/>
      <c r="H74" s="55"/>
      <c r="I74" s="55"/>
      <c r="J74" s="46"/>
      <c r="K74" s="56" t="str">
        <f t="shared" si="3"/>
        <v/>
      </c>
      <c r="L74" s="57"/>
      <c r="M74" s="6" t="str">
        <f>IF(J74="","",(K74/J74)/LOOKUP(RIGHT($D$2,3),定数!$A$6:$A$13,定数!$B$6:$B$13))</f>
        <v/>
      </c>
      <c r="N74" s="46"/>
      <c r="O74" s="8"/>
      <c r="P74" s="55"/>
      <c r="Q74" s="55"/>
      <c r="R74" s="58" t="str">
        <f>IF(P74="","",T74*M74*LOOKUP(RIGHT($D$2,3),定数!$A$6:$A$13,定数!$B$6:$B$13))</f>
        <v/>
      </c>
      <c r="S74" s="58"/>
      <c r="T74" s="59" t="str">
        <f t="shared" si="4"/>
        <v/>
      </c>
      <c r="U74" s="59"/>
      <c r="V74" t="str">
        <f t="shared" si="5"/>
        <v/>
      </c>
      <c r="W74" t="str">
        <f t="shared" si="5"/>
        <v/>
      </c>
    </row>
    <row r="75" spans="2:23" x14ac:dyDescent="0.2">
      <c r="B75" s="46">
        <v>67</v>
      </c>
      <c r="C75" s="54" t="str">
        <f t="shared" si="6"/>
        <v/>
      </c>
      <c r="D75" s="54"/>
      <c r="E75" s="46"/>
      <c r="F75" s="8"/>
      <c r="G75" s="46"/>
      <c r="H75" s="55"/>
      <c r="I75" s="55"/>
      <c r="J75" s="46"/>
      <c r="K75" s="56" t="str">
        <f t="shared" ref="K75:K108" si="7">IF(J75="","",C75*0.03)</f>
        <v/>
      </c>
      <c r="L75" s="57"/>
      <c r="M75" s="6" t="str">
        <f>IF(J75="","",(K75/J75)/LOOKUP(RIGHT($D$2,3),定数!$A$6:$A$13,定数!$B$6:$B$13))</f>
        <v/>
      </c>
      <c r="N75" s="46"/>
      <c r="O75" s="8"/>
      <c r="P75" s="55"/>
      <c r="Q75" s="55"/>
      <c r="R75" s="58" t="str">
        <f>IF(P75="","",T75*M75*LOOKUP(RIGHT($D$2,3),定数!$A$6:$A$13,定数!$B$6:$B$13))</f>
        <v/>
      </c>
      <c r="S75" s="58"/>
      <c r="T75" s="59" t="str">
        <f t="shared" si="4"/>
        <v/>
      </c>
      <c r="U75" s="59"/>
      <c r="V75" t="str">
        <f t="shared" ref="V75:W90" si="8">IF(S75&lt;&gt;"",IF(S75&lt;0,1+V74,0),"")</f>
        <v/>
      </c>
      <c r="W75" t="str">
        <f t="shared" si="8"/>
        <v/>
      </c>
    </row>
    <row r="76" spans="2:23" x14ac:dyDescent="0.2">
      <c r="B76" s="46">
        <v>68</v>
      </c>
      <c r="C76" s="54" t="str">
        <f t="shared" si="6"/>
        <v/>
      </c>
      <c r="D76" s="54"/>
      <c r="E76" s="46"/>
      <c r="F76" s="8"/>
      <c r="G76" s="46"/>
      <c r="H76" s="55"/>
      <c r="I76" s="55"/>
      <c r="J76" s="46"/>
      <c r="K76" s="56" t="str">
        <f t="shared" si="7"/>
        <v/>
      </c>
      <c r="L76" s="57"/>
      <c r="M76" s="6" t="str">
        <f>IF(J76="","",(K76/J76)/LOOKUP(RIGHT($D$2,3),定数!$A$6:$A$13,定数!$B$6:$B$13))</f>
        <v/>
      </c>
      <c r="N76" s="46"/>
      <c r="O76" s="8"/>
      <c r="P76" s="55"/>
      <c r="Q76" s="55"/>
      <c r="R76" s="58" t="str">
        <f>IF(P76="","",T76*M76*LOOKUP(RIGHT($D$2,3),定数!$A$6:$A$13,定数!$B$6:$B$13))</f>
        <v/>
      </c>
      <c r="S76" s="58"/>
      <c r="T76" s="59" t="str">
        <f t="shared" ref="T76:T108" si="9">IF(P76="","",IF(G76="買",(P76-H76),(H76-P76))*IF(RIGHT($D$2,3)="JPY",100,10000))</f>
        <v/>
      </c>
      <c r="U76" s="59"/>
      <c r="V76" t="str">
        <f t="shared" si="8"/>
        <v/>
      </c>
      <c r="W76" t="str">
        <f t="shared" si="8"/>
        <v/>
      </c>
    </row>
    <row r="77" spans="2:23" x14ac:dyDescent="0.2">
      <c r="B77" s="46">
        <v>69</v>
      </c>
      <c r="C77" s="54" t="str">
        <f t="shared" si="6"/>
        <v/>
      </c>
      <c r="D77" s="54"/>
      <c r="E77" s="46"/>
      <c r="F77" s="8"/>
      <c r="G77" s="46"/>
      <c r="H77" s="55"/>
      <c r="I77" s="55"/>
      <c r="J77" s="46"/>
      <c r="K77" s="56" t="str">
        <f t="shared" si="7"/>
        <v/>
      </c>
      <c r="L77" s="57"/>
      <c r="M77" s="6" t="str">
        <f>IF(J77="","",(K77/J77)/LOOKUP(RIGHT($D$2,3),定数!$A$6:$A$13,定数!$B$6:$B$13))</f>
        <v/>
      </c>
      <c r="N77" s="46"/>
      <c r="O77" s="8"/>
      <c r="P77" s="55"/>
      <c r="Q77" s="55"/>
      <c r="R77" s="58" t="str">
        <f>IF(P77="","",T77*M77*LOOKUP(RIGHT($D$2,3),定数!$A$6:$A$13,定数!$B$6:$B$13))</f>
        <v/>
      </c>
      <c r="S77" s="58"/>
      <c r="T77" s="59" t="str">
        <f t="shared" si="9"/>
        <v/>
      </c>
      <c r="U77" s="59"/>
      <c r="V77" t="str">
        <f t="shared" si="8"/>
        <v/>
      </c>
      <c r="W77" t="str">
        <f t="shared" si="8"/>
        <v/>
      </c>
    </row>
    <row r="78" spans="2:23" x14ac:dyDescent="0.2">
      <c r="B78" s="46">
        <v>70</v>
      </c>
      <c r="C78" s="54" t="str">
        <f t="shared" si="6"/>
        <v/>
      </c>
      <c r="D78" s="54"/>
      <c r="E78" s="46"/>
      <c r="F78" s="8"/>
      <c r="G78" s="46"/>
      <c r="H78" s="55"/>
      <c r="I78" s="55"/>
      <c r="J78" s="46"/>
      <c r="K78" s="56" t="str">
        <f t="shared" si="7"/>
        <v/>
      </c>
      <c r="L78" s="57"/>
      <c r="M78" s="6" t="str">
        <f>IF(J78="","",(K78/J78)/LOOKUP(RIGHT($D$2,3),定数!$A$6:$A$13,定数!$B$6:$B$13))</f>
        <v/>
      </c>
      <c r="N78" s="46"/>
      <c r="O78" s="8"/>
      <c r="P78" s="55"/>
      <c r="Q78" s="55"/>
      <c r="R78" s="58" t="str">
        <f>IF(P78="","",T78*M78*LOOKUP(RIGHT($D$2,3),定数!$A$6:$A$13,定数!$B$6:$B$13))</f>
        <v/>
      </c>
      <c r="S78" s="58"/>
      <c r="T78" s="59" t="str">
        <f t="shared" si="9"/>
        <v/>
      </c>
      <c r="U78" s="59"/>
      <c r="V78" t="str">
        <f t="shared" si="8"/>
        <v/>
      </c>
      <c r="W78" t="str">
        <f t="shared" si="8"/>
        <v/>
      </c>
    </row>
    <row r="79" spans="2:23" x14ac:dyDescent="0.2">
      <c r="B79" s="46">
        <v>71</v>
      </c>
      <c r="C79" s="54" t="str">
        <f t="shared" si="6"/>
        <v/>
      </c>
      <c r="D79" s="54"/>
      <c r="E79" s="46"/>
      <c r="F79" s="8"/>
      <c r="G79" s="46"/>
      <c r="H79" s="55"/>
      <c r="I79" s="55"/>
      <c r="J79" s="46"/>
      <c r="K79" s="56" t="str">
        <f t="shared" si="7"/>
        <v/>
      </c>
      <c r="L79" s="57"/>
      <c r="M79" s="6" t="str">
        <f>IF(J79="","",(K79/J79)/LOOKUP(RIGHT($D$2,3),定数!$A$6:$A$13,定数!$B$6:$B$13))</f>
        <v/>
      </c>
      <c r="N79" s="46"/>
      <c r="O79" s="8"/>
      <c r="P79" s="55"/>
      <c r="Q79" s="55"/>
      <c r="R79" s="58" t="str">
        <f>IF(P79="","",T79*M79*LOOKUP(RIGHT($D$2,3),定数!$A$6:$A$13,定数!$B$6:$B$13))</f>
        <v/>
      </c>
      <c r="S79" s="58"/>
      <c r="T79" s="59" t="str">
        <f t="shared" si="9"/>
        <v/>
      </c>
      <c r="U79" s="59"/>
      <c r="V79" t="str">
        <f t="shared" si="8"/>
        <v/>
      </c>
      <c r="W79" t="str">
        <f t="shared" si="8"/>
        <v/>
      </c>
    </row>
    <row r="80" spans="2:23" x14ac:dyDescent="0.2">
      <c r="B80" s="46">
        <v>72</v>
      </c>
      <c r="C80" s="54" t="str">
        <f t="shared" si="6"/>
        <v/>
      </c>
      <c r="D80" s="54"/>
      <c r="E80" s="46"/>
      <c r="F80" s="8"/>
      <c r="G80" s="46"/>
      <c r="H80" s="55"/>
      <c r="I80" s="55"/>
      <c r="J80" s="46"/>
      <c r="K80" s="56" t="str">
        <f t="shared" si="7"/>
        <v/>
      </c>
      <c r="L80" s="57"/>
      <c r="M80" s="6" t="str">
        <f>IF(J80="","",(K80/J80)/LOOKUP(RIGHT($D$2,3),定数!$A$6:$A$13,定数!$B$6:$B$13))</f>
        <v/>
      </c>
      <c r="N80" s="46"/>
      <c r="O80" s="8"/>
      <c r="P80" s="55"/>
      <c r="Q80" s="55"/>
      <c r="R80" s="58" t="str">
        <f>IF(P80="","",T80*M80*LOOKUP(RIGHT($D$2,3),定数!$A$6:$A$13,定数!$B$6:$B$13))</f>
        <v/>
      </c>
      <c r="S80" s="58"/>
      <c r="T80" s="59" t="str">
        <f t="shared" si="9"/>
        <v/>
      </c>
      <c r="U80" s="59"/>
      <c r="V80" t="str">
        <f t="shared" si="8"/>
        <v/>
      </c>
      <c r="W80" t="str">
        <f t="shared" si="8"/>
        <v/>
      </c>
    </row>
    <row r="81" spans="2:23" x14ac:dyDescent="0.2">
      <c r="B81" s="46">
        <v>73</v>
      </c>
      <c r="C81" s="54" t="str">
        <f t="shared" si="6"/>
        <v/>
      </c>
      <c r="D81" s="54"/>
      <c r="E81" s="46"/>
      <c r="F81" s="8"/>
      <c r="G81" s="46"/>
      <c r="H81" s="55"/>
      <c r="I81" s="55"/>
      <c r="J81" s="46"/>
      <c r="K81" s="56" t="str">
        <f t="shared" si="7"/>
        <v/>
      </c>
      <c r="L81" s="57"/>
      <c r="M81" s="6" t="str">
        <f>IF(J81="","",(K81/J81)/LOOKUP(RIGHT($D$2,3),定数!$A$6:$A$13,定数!$B$6:$B$13))</f>
        <v/>
      </c>
      <c r="N81" s="46"/>
      <c r="O81" s="8"/>
      <c r="P81" s="55"/>
      <c r="Q81" s="55"/>
      <c r="R81" s="58" t="str">
        <f>IF(P81="","",T81*M81*LOOKUP(RIGHT($D$2,3),定数!$A$6:$A$13,定数!$B$6:$B$13))</f>
        <v/>
      </c>
      <c r="S81" s="58"/>
      <c r="T81" s="59" t="str">
        <f t="shared" si="9"/>
        <v/>
      </c>
      <c r="U81" s="59"/>
      <c r="V81" t="str">
        <f t="shared" si="8"/>
        <v/>
      </c>
      <c r="W81" t="str">
        <f t="shared" si="8"/>
        <v/>
      </c>
    </row>
    <row r="82" spans="2:23" x14ac:dyDescent="0.2">
      <c r="B82" s="46">
        <v>74</v>
      </c>
      <c r="C82" s="54" t="str">
        <f t="shared" si="6"/>
        <v/>
      </c>
      <c r="D82" s="54"/>
      <c r="E82" s="46"/>
      <c r="F82" s="8"/>
      <c r="G82" s="46"/>
      <c r="H82" s="55"/>
      <c r="I82" s="55"/>
      <c r="J82" s="46"/>
      <c r="K82" s="56" t="str">
        <f t="shared" si="7"/>
        <v/>
      </c>
      <c r="L82" s="57"/>
      <c r="M82" s="6" t="str">
        <f>IF(J82="","",(K82/J82)/LOOKUP(RIGHT($D$2,3),定数!$A$6:$A$13,定数!$B$6:$B$13))</f>
        <v/>
      </c>
      <c r="N82" s="46"/>
      <c r="O82" s="8"/>
      <c r="P82" s="55"/>
      <c r="Q82" s="55"/>
      <c r="R82" s="58" t="str">
        <f>IF(P82="","",T82*M82*LOOKUP(RIGHT($D$2,3),定数!$A$6:$A$13,定数!$B$6:$B$13))</f>
        <v/>
      </c>
      <c r="S82" s="58"/>
      <c r="T82" s="59" t="str">
        <f t="shared" si="9"/>
        <v/>
      </c>
      <c r="U82" s="59"/>
      <c r="V82" t="str">
        <f t="shared" si="8"/>
        <v/>
      </c>
      <c r="W82" t="str">
        <f t="shared" si="8"/>
        <v/>
      </c>
    </row>
    <row r="83" spans="2:23" x14ac:dyDescent="0.2">
      <c r="B83" s="46">
        <v>75</v>
      </c>
      <c r="C83" s="54" t="str">
        <f t="shared" si="6"/>
        <v/>
      </c>
      <c r="D83" s="54"/>
      <c r="E83" s="46"/>
      <c r="F83" s="8"/>
      <c r="G83" s="46"/>
      <c r="H83" s="55"/>
      <c r="I83" s="55"/>
      <c r="J83" s="46"/>
      <c r="K83" s="56" t="str">
        <f t="shared" si="7"/>
        <v/>
      </c>
      <c r="L83" s="57"/>
      <c r="M83" s="6" t="str">
        <f>IF(J83="","",(K83/J83)/LOOKUP(RIGHT($D$2,3),定数!$A$6:$A$13,定数!$B$6:$B$13))</f>
        <v/>
      </c>
      <c r="N83" s="46"/>
      <c r="O83" s="8"/>
      <c r="P83" s="55"/>
      <c r="Q83" s="55"/>
      <c r="R83" s="58" t="str">
        <f>IF(P83="","",T83*M83*LOOKUP(RIGHT($D$2,3),定数!$A$6:$A$13,定数!$B$6:$B$13))</f>
        <v/>
      </c>
      <c r="S83" s="58"/>
      <c r="T83" s="59" t="str">
        <f t="shared" si="9"/>
        <v/>
      </c>
      <c r="U83" s="59"/>
      <c r="V83" t="str">
        <f t="shared" si="8"/>
        <v/>
      </c>
      <c r="W83" t="str">
        <f t="shared" si="8"/>
        <v/>
      </c>
    </row>
    <row r="84" spans="2:23" x14ac:dyDescent="0.2">
      <c r="B84" s="46">
        <v>76</v>
      </c>
      <c r="C84" s="54" t="str">
        <f t="shared" si="6"/>
        <v/>
      </c>
      <c r="D84" s="54"/>
      <c r="E84" s="46"/>
      <c r="F84" s="8"/>
      <c r="G84" s="46"/>
      <c r="H84" s="55"/>
      <c r="I84" s="55"/>
      <c r="J84" s="46"/>
      <c r="K84" s="56" t="str">
        <f t="shared" si="7"/>
        <v/>
      </c>
      <c r="L84" s="57"/>
      <c r="M84" s="6" t="str">
        <f>IF(J84="","",(K84/J84)/LOOKUP(RIGHT($D$2,3),定数!$A$6:$A$13,定数!$B$6:$B$13))</f>
        <v/>
      </c>
      <c r="N84" s="46"/>
      <c r="O84" s="8"/>
      <c r="P84" s="55"/>
      <c r="Q84" s="55"/>
      <c r="R84" s="58" t="str">
        <f>IF(P84="","",T84*M84*LOOKUP(RIGHT($D$2,3),定数!$A$6:$A$13,定数!$B$6:$B$13))</f>
        <v/>
      </c>
      <c r="S84" s="58"/>
      <c r="T84" s="59" t="str">
        <f t="shared" si="9"/>
        <v/>
      </c>
      <c r="U84" s="59"/>
      <c r="V84" t="str">
        <f t="shared" si="8"/>
        <v/>
      </c>
      <c r="W84" t="str">
        <f t="shared" si="8"/>
        <v/>
      </c>
    </row>
    <row r="85" spans="2:23" x14ac:dyDescent="0.2">
      <c r="B85" s="46">
        <v>77</v>
      </c>
      <c r="C85" s="54" t="str">
        <f t="shared" si="6"/>
        <v/>
      </c>
      <c r="D85" s="54"/>
      <c r="E85" s="46"/>
      <c r="F85" s="8"/>
      <c r="G85" s="46"/>
      <c r="H85" s="55"/>
      <c r="I85" s="55"/>
      <c r="J85" s="46"/>
      <c r="K85" s="56" t="str">
        <f t="shared" si="7"/>
        <v/>
      </c>
      <c r="L85" s="57"/>
      <c r="M85" s="6" t="str">
        <f>IF(J85="","",(K85/J85)/LOOKUP(RIGHT($D$2,3),定数!$A$6:$A$13,定数!$B$6:$B$13))</f>
        <v/>
      </c>
      <c r="N85" s="46"/>
      <c r="O85" s="8"/>
      <c r="P85" s="55"/>
      <c r="Q85" s="55"/>
      <c r="R85" s="58" t="str">
        <f>IF(P85="","",T85*M85*LOOKUP(RIGHT($D$2,3),定数!$A$6:$A$13,定数!$B$6:$B$13))</f>
        <v/>
      </c>
      <c r="S85" s="58"/>
      <c r="T85" s="59" t="str">
        <f t="shared" si="9"/>
        <v/>
      </c>
      <c r="U85" s="59"/>
      <c r="V85" t="str">
        <f t="shared" si="8"/>
        <v/>
      </c>
      <c r="W85" t="str">
        <f t="shared" si="8"/>
        <v/>
      </c>
    </row>
    <row r="86" spans="2:23" x14ac:dyDescent="0.2">
      <c r="B86" s="46">
        <v>78</v>
      </c>
      <c r="C86" s="54" t="str">
        <f t="shared" si="6"/>
        <v/>
      </c>
      <c r="D86" s="54"/>
      <c r="E86" s="46"/>
      <c r="F86" s="8"/>
      <c r="G86" s="46"/>
      <c r="H86" s="55"/>
      <c r="I86" s="55"/>
      <c r="J86" s="46"/>
      <c r="K86" s="56" t="str">
        <f t="shared" si="7"/>
        <v/>
      </c>
      <c r="L86" s="57"/>
      <c r="M86" s="6" t="str">
        <f>IF(J86="","",(K86/J86)/LOOKUP(RIGHT($D$2,3),定数!$A$6:$A$13,定数!$B$6:$B$13))</f>
        <v/>
      </c>
      <c r="N86" s="46"/>
      <c r="O86" s="8"/>
      <c r="P86" s="55"/>
      <c r="Q86" s="55"/>
      <c r="R86" s="58" t="str">
        <f>IF(P86="","",T86*M86*LOOKUP(RIGHT($D$2,3),定数!$A$6:$A$13,定数!$B$6:$B$13))</f>
        <v/>
      </c>
      <c r="S86" s="58"/>
      <c r="T86" s="59" t="str">
        <f t="shared" si="9"/>
        <v/>
      </c>
      <c r="U86" s="59"/>
      <c r="V86" t="str">
        <f t="shared" si="8"/>
        <v/>
      </c>
      <c r="W86" t="str">
        <f t="shared" si="8"/>
        <v/>
      </c>
    </row>
    <row r="87" spans="2:23" x14ac:dyDescent="0.2">
      <c r="B87" s="46">
        <v>79</v>
      </c>
      <c r="C87" s="54" t="str">
        <f t="shared" si="6"/>
        <v/>
      </c>
      <c r="D87" s="54"/>
      <c r="E87" s="46"/>
      <c r="F87" s="8"/>
      <c r="G87" s="46"/>
      <c r="H87" s="55"/>
      <c r="I87" s="55"/>
      <c r="J87" s="46"/>
      <c r="K87" s="56" t="str">
        <f t="shared" si="7"/>
        <v/>
      </c>
      <c r="L87" s="57"/>
      <c r="M87" s="6" t="str">
        <f>IF(J87="","",(K87/J87)/LOOKUP(RIGHT($D$2,3),定数!$A$6:$A$13,定数!$B$6:$B$13))</f>
        <v/>
      </c>
      <c r="N87" s="46"/>
      <c r="O87" s="8"/>
      <c r="P87" s="55"/>
      <c r="Q87" s="55"/>
      <c r="R87" s="58" t="str">
        <f>IF(P87="","",T87*M87*LOOKUP(RIGHT($D$2,3),定数!$A$6:$A$13,定数!$B$6:$B$13))</f>
        <v/>
      </c>
      <c r="S87" s="58"/>
      <c r="T87" s="59" t="str">
        <f t="shared" si="9"/>
        <v/>
      </c>
      <c r="U87" s="59"/>
      <c r="V87" t="str">
        <f t="shared" si="8"/>
        <v/>
      </c>
      <c r="W87" t="str">
        <f t="shared" si="8"/>
        <v/>
      </c>
    </row>
    <row r="88" spans="2:23" x14ac:dyDescent="0.2">
      <c r="B88" s="46">
        <v>80</v>
      </c>
      <c r="C88" s="54" t="str">
        <f t="shared" si="6"/>
        <v/>
      </c>
      <c r="D88" s="54"/>
      <c r="E88" s="46"/>
      <c r="F88" s="8"/>
      <c r="G88" s="46"/>
      <c r="H88" s="55"/>
      <c r="I88" s="55"/>
      <c r="J88" s="46"/>
      <c r="K88" s="56" t="str">
        <f t="shared" si="7"/>
        <v/>
      </c>
      <c r="L88" s="57"/>
      <c r="M88" s="6" t="str">
        <f>IF(J88="","",(K88/J88)/LOOKUP(RIGHT($D$2,3),定数!$A$6:$A$13,定数!$B$6:$B$13))</f>
        <v/>
      </c>
      <c r="N88" s="46"/>
      <c r="O88" s="8"/>
      <c r="P88" s="55"/>
      <c r="Q88" s="55"/>
      <c r="R88" s="58" t="str">
        <f>IF(P88="","",T88*M88*LOOKUP(RIGHT($D$2,3),定数!$A$6:$A$13,定数!$B$6:$B$13))</f>
        <v/>
      </c>
      <c r="S88" s="58"/>
      <c r="T88" s="59" t="str">
        <f t="shared" si="9"/>
        <v/>
      </c>
      <c r="U88" s="59"/>
      <c r="V88" t="str">
        <f t="shared" si="8"/>
        <v/>
      </c>
      <c r="W88" t="str">
        <f t="shared" si="8"/>
        <v/>
      </c>
    </row>
    <row r="89" spans="2:23" x14ac:dyDescent="0.2">
      <c r="B89" s="46">
        <v>81</v>
      </c>
      <c r="C89" s="54" t="str">
        <f t="shared" si="6"/>
        <v/>
      </c>
      <c r="D89" s="54"/>
      <c r="E89" s="46"/>
      <c r="F89" s="8"/>
      <c r="G89" s="46"/>
      <c r="H89" s="55"/>
      <c r="I89" s="55"/>
      <c r="J89" s="46"/>
      <c r="K89" s="56" t="str">
        <f t="shared" si="7"/>
        <v/>
      </c>
      <c r="L89" s="57"/>
      <c r="M89" s="6" t="str">
        <f>IF(J89="","",(K89/J89)/LOOKUP(RIGHT($D$2,3),定数!$A$6:$A$13,定数!$B$6:$B$13))</f>
        <v/>
      </c>
      <c r="N89" s="46"/>
      <c r="O89" s="8"/>
      <c r="P89" s="55"/>
      <c r="Q89" s="55"/>
      <c r="R89" s="58" t="str">
        <f>IF(P89="","",T89*M89*LOOKUP(RIGHT($D$2,3),定数!$A$6:$A$13,定数!$B$6:$B$13))</f>
        <v/>
      </c>
      <c r="S89" s="58"/>
      <c r="T89" s="59" t="str">
        <f t="shared" si="9"/>
        <v/>
      </c>
      <c r="U89" s="59"/>
      <c r="V89" t="str">
        <f t="shared" si="8"/>
        <v/>
      </c>
      <c r="W89" t="str">
        <f t="shared" si="8"/>
        <v/>
      </c>
    </row>
    <row r="90" spans="2:23" x14ac:dyDescent="0.2">
      <c r="B90" s="46">
        <v>82</v>
      </c>
      <c r="C90" s="54" t="str">
        <f t="shared" si="6"/>
        <v/>
      </c>
      <c r="D90" s="54"/>
      <c r="E90" s="46"/>
      <c r="F90" s="8"/>
      <c r="G90" s="46"/>
      <c r="H90" s="55"/>
      <c r="I90" s="55"/>
      <c r="J90" s="46"/>
      <c r="K90" s="56" t="str">
        <f t="shared" si="7"/>
        <v/>
      </c>
      <c r="L90" s="57"/>
      <c r="M90" s="6" t="str">
        <f>IF(J90="","",(K90/J90)/LOOKUP(RIGHT($D$2,3),定数!$A$6:$A$13,定数!$B$6:$B$13))</f>
        <v/>
      </c>
      <c r="N90" s="46"/>
      <c r="O90" s="8"/>
      <c r="P90" s="55"/>
      <c r="Q90" s="55"/>
      <c r="R90" s="58" t="str">
        <f>IF(P90="","",T90*M90*LOOKUP(RIGHT($D$2,3),定数!$A$6:$A$13,定数!$B$6:$B$13))</f>
        <v/>
      </c>
      <c r="S90" s="58"/>
      <c r="T90" s="59" t="str">
        <f t="shared" si="9"/>
        <v/>
      </c>
      <c r="U90" s="59"/>
      <c r="V90" t="str">
        <f t="shared" si="8"/>
        <v/>
      </c>
      <c r="W90" t="str">
        <f t="shared" si="8"/>
        <v/>
      </c>
    </row>
    <row r="91" spans="2:23" x14ac:dyDescent="0.2">
      <c r="B91" s="46">
        <v>83</v>
      </c>
      <c r="C91" s="54" t="str">
        <f t="shared" si="6"/>
        <v/>
      </c>
      <c r="D91" s="54"/>
      <c r="E91" s="46"/>
      <c r="F91" s="8"/>
      <c r="G91" s="46"/>
      <c r="H91" s="55"/>
      <c r="I91" s="55"/>
      <c r="J91" s="46"/>
      <c r="K91" s="56" t="str">
        <f t="shared" si="7"/>
        <v/>
      </c>
      <c r="L91" s="57"/>
      <c r="M91" s="6" t="str">
        <f>IF(J91="","",(K91/J91)/LOOKUP(RIGHT($D$2,3),定数!$A$6:$A$13,定数!$B$6:$B$13))</f>
        <v/>
      </c>
      <c r="N91" s="46"/>
      <c r="O91" s="8"/>
      <c r="P91" s="55"/>
      <c r="Q91" s="55"/>
      <c r="R91" s="58" t="str">
        <f>IF(P91="","",T91*M91*LOOKUP(RIGHT($D$2,3),定数!$A$6:$A$13,定数!$B$6:$B$13))</f>
        <v/>
      </c>
      <c r="S91" s="58"/>
      <c r="T91" s="59" t="str">
        <f t="shared" si="9"/>
        <v/>
      </c>
      <c r="U91" s="59"/>
      <c r="V91" t="str">
        <f t="shared" ref="V91:W106" si="10">IF(S91&lt;&gt;"",IF(S91&lt;0,1+V90,0),"")</f>
        <v/>
      </c>
      <c r="W91" t="str">
        <f t="shared" si="10"/>
        <v/>
      </c>
    </row>
    <row r="92" spans="2:23" x14ac:dyDescent="0.2">
      <c r="B92" s="46">
        <v>84</v>
      </c>
      <c r="C92" s="54" t="str">
        <f t="shared" si="6"/>
        <v/>
      </c>
      <c r="D92" s="54"/>
      <c r="E92" s="46"/>
      <c r="F92" s="8"/>
      <c r="G92" s="46"/>
      <c r="H92" s="55"/>
      <c r="I92" s="55"/>
      <c r="J92" s="46"/>
      <c r="K92" s="56" t="str">
        <f t="shared" si="7"/>
        <v/>
      </c>
      <c r="L92" s="57"/>
      <c r="M92" s="6" t="str">
        <f>IF(J92="","",(K92/J92)/LOOKUP(RIGHT($D$2,3),定数!$A$6:$A$13,定数!$B$6:$B$13))</f>
        <v/>
      </c>
      <c r="N92" s="46"/>
      <c r="O92" s="8"/>
      <c r="P92" s="55"/>
      <c r="Q92" s="55"/>
      <c r="R92" s="58" t="str">
        <f>IF(P92="","",T92*M92*LOOKUP(RIGHT($D$2,3),定数!$A$6:$A$13,定数!$B$6:$B$13))</f>
        <v/>
      </c>
      <c r="S92" s="58"/>
      <c r="T92" s="59" t="str">
        <f t="shared" si="9"/>
        <v/>
      </c>
      <c r="U92" s="59"/>
      <c r="V92" t="str">
        <f t="shared" si="10"/>
        <v/>
      </c>
      <c r="W92" t="str">
        <f t="shared" si="10"/>
        <v/>
      </c>
    </row>
    <row r="93" spans="2:23" x14ac:dyDescent="0.2">
      <c r="B93" s="46">
        <v>85</v>
      </c>
      <c r="C93" s="54" t="str">
        <f t="shared" si="6"/>
        <v/>
      </c>
      <c r="D93" s="54"/>
      <c r="E93" s="46"/>
      <c r="F93" s="8"/>
      <c r="G93" s="46"/>
      <c r="H93" s="55"/>
      <c r="I93" s="55"/>
      <c r="J93" s="46"/>
      <c r="K93" s="56" t="str">
        <f t="shared" si="7"/>
        <v/>
      </c>
      <c r="L93" s="57"/>
      <c r="M93" s="6" t="str">
        <f>IF(J93="","",(K93/J93)/LOOKUP(RIGHT($D$2,3),定数!$A$6:$A$13,定数!$B$6:$B$13))</f>
        <v/>
      </c>
      <c r="N93" s="46"/>
      <c r="O93" s="8"/>
      <c r="P93" s="55"/>
      <c r="Q93" s="55"/>
      <c r="R93" s="58" t="str">
        <f>IF(P93="","",T93*M93*LOOKUP(RIGHT($D$2,3),定数!$A$6:$A$13,定数!$B$6:$B$13))</f>
        <v/>
      </c>
      <c r="S93" s="58"/>
      <c r="T93" s="59" t="str">
        <f t="shared" si="9"/>
        <v/>
      </c>
      <c r="U93" s="59"/>
      <c r="V93" t="str">
        <f t="shared" si="10"/>
        <v/>
      </c>
      <c r="W93" t="str">
        <f t="shared" si="10"/>
        <v/>
      </c>
    </row>
    <row r="94" spans="2:23" x14ac:dyDescent="0.2">
      <c r="B94" s="46">
        <v>86</v>
      </c>
      <c r="C94" s="54" t="str">
        <f t="shared" si="6"/>
        <v/>
      </c>
      <c r="D94" s="54"/>
      <c r="E94" s="46"/>
      <c r="F94" s="8"/>
      <c r="G94" s="46"/>
      <c r="H94" s="55"/>
      <c r="I94" s="55"/>
      <c r="J94" s="46"/>
      <c r="K94" s="56" t="str">
        <f t="shared" si="7"/>
        <v/>
      </c>
      <c r="L94" s="57"/>
      <c r="M94" s="6" t="str">
        <f>IF(J94="","",(K94/J94)/LOOKUP(RIGHT($D$2,3),定数!$A$6:$A$13,定数!$B$6:$B$13))</f>
        <v/>
      </c>
      <c r="N94" s="46"/>
      <c r="O94" s="8"/>
      <c r="P94" s="55"/>
      <c r="Q94" s="55"/>
      <c r="R94" s="58" t="str">
        <f>IF(P94="","",T94*M94*LOOKUP(RIGHT($D$2,3),定数!$A$6:$A$13,定数!$B$6:$B$13))</f>
        <v/>
      </c>
      <c r="S94" s="58"/>
      <c r="T94" s="59" t="str">
        <f t="shared" si="9"/>
        <v/>
      </c>
      <c r="U94" s="59"/>
      <c r="V94" t="str">
        <f t="shared" si="10"/>
        <v/>
      </c>
      <c r="W94" t="str">
        <f t="shared" si="10"/>
        <v/>
      </c>
    </row>
    <row r="95" spans="2:23" x14ac:dyDescent="0.2">
      <c r="B95" s="46">
        <v>87</v>
      </c>
      <c r="C95" s="54" t="str">
        <f t="shared" si="6"/>
        <v/>
      </c>
      <c r="D95" s="54"/>
      <c r="E95" s="46"/>
      <c r="F95" s="8"/>
      <c r="G95" s="46"/>
      <c r="H95" s="55"/>
      <c r="I95" s="55"/>
      <c r="J95" s="46"/>
      <c r="K95" s="56" t="str">
        <f t="shared" si="7"/>
        <v/>
      </c>
      <c r="L95" s="57"/>
      <c r="M95" s="6" t="str">
        <f>IF(J95="","",(K95/J95)/LOOKUP(RIGHT($D$2,3),定数!$A$6:$A$13,定数!$B$6:$B$13))</f>
        <v/>
      </c>
      <c r="N95" s="46"/>
      <c r="O95" s="8"/>
      <c r="P95" s="55"/>
      <c r="Q95" s="55"/>
      <c r="R95" s="58" t="str">
        <f>IF(P95="","",T95*M95*LOOKUP(RIGHT($D$2,3),定数!$A$6:$A$13,定数!$B$6:$B$13))</f>
        <v/>
      </c>
      <c r="S95" s="58"/>
      <c r="T95" s="59" t="str">
        <f t="shared" si="9"/>
        <v/>
      </c>
      <c r="U95" s="59"/>
      <c r="V95" t="str">
        <f t="shared" si="10"/>
        <v/>
      </c>
      <c r="W95" t="str">
        <f t="shared" si="10"/>
        <v/>
      </c>
    </row>
    <row r="96" spans="2:23" x14ac:dyDescent="0.2">
      <c r="B96" s="46">
        <v>88</v>
      </c>
      <c r="C96" s="54" t="str">
        <f t="shared" si="6"/>
        <v/>
      </c>
      <c r="D96" s="54"/>
      <c r="E96" s="46"/>
      <c r="F96" s="8"/>
      <c r="G96" s="46"/>
      <c r="H96" s="55"/>
      <c r="I96" s="55"/>
      <c r="J96" s="46"/>
      <c r="K96" s="56" t="str">
        <f t="shared" si="7"/>
        <v/>
      </c>
      <c r="L96" s="57"/>
      <c r="M96" s="6" t="str">
        <f>IF(J96="","",(K96/J96)/LOOKUP(RIGHT($D$2,3),定数!$A$6:$A$13,定数!$B$6:$B$13))</f>
        <v/>
      </c>
      <c r="N96" s="46"/>
      <c r="O96" s="8"/>
      <c r="P96" s="55"/>
      <c r="Q96" s="55"/>
      <c r="R96" s="58" t="str">
        <f>IF(P96="","",T96*M96*LOOKUP(RIGHT($D$2,3),定数!$A$6:$A$13,定数!$B$6:$B$13))</f>
        <v/>
      </c>
      <c r="S96" s="58"/>
      <c r="T96" s="59" t="str">
        <f t="shared" si="9"/>
        <v/>
      </c>
      <c r="U96" s="59"/>
      <c r="V96" t="str">
        <f t="shared" si="10"/>
        <v/>
      </c>
      <c r="W96" t="str">
        <f t="shared" si="10"/>
        <v/>
      </c>
    </row>
    <row r="97" spans="2:23" x14ac:dyDescent="0.2">
      <c r="B97" s="46">
        <v>89</v>
      </c>
      <c r="C97" s="54" t="str">
        <f t="shared" si="6"/>
        <v/>
      </c>
      <c r="D97" s="54"/>
      <c r="E97" s="46"/>
      <c r="F97" s="8"/>
      <c r="G97" s="46"/>
      <c r="H97" s="55"/>
      <c r="I97" s="55"/>
      <c r="J97" s="46"/>
      <c r="K97" s="56" t="str">
        <f t="shared" si="7"/>
        <v/>
      </c>
      <c r="L97" s="57"/>
      <c r="M97" s="6" t="str">
        <f>IF(J97="","",(K97/J97)/LOOKUP(RIGHT($D$2,3),定数!$A$6:$A$13,定数!$B$6:$B$13))</f>
        <v/>
      </c>
      <c r="N97" s="46"/>
      <c r="O97" s="8"/>
      <c r="P97" s="55"/>
      <c r="Q97" s="55"/>
      <c r="R97" s="58" t="str">
        <f>IF(P97="","",T97*M97*LOOKUP(RIGHT($D$2,3),定数!$A$6:$A$13,定数!$B$6:$B$13))</f>
        <v/>
      </c>
      <c r="S97" s="58"/>
      <c r="T97" s="59" t="str">
        <f t="shared" si="9"/>
        <v/>
      </c>
      <c r="U97" s="59"/>
      <c r="V97" t="str">
        <f t="shared" si="10"/>
        <v/>
      </c>
      <c r="W97" t="str">
        <f t="shared" si="10"/>
        <v/>
      </c>
    </row>
    <row r="98" spans="2:23" x14ac:dyDescent="0.2">
      <c r="B98" s="46">
        <v>90</v>
      </c>
      <c r="C98" s="54" t="str">
        <f t="shared" si="6"/>
        <v/>
      </c>
      <c r="D98" s="54"/>
      <c r="E98" s="46"/>
      <c r="F98" s="8"/>
      <c r="G98" s="46"/>
      <c r="H98" s="55"/>
      <c r="I98" s="55"/>
      <c r="J98" s="46"/>
      <c r="K98" s="56" t="str">
        <f t="shared" si="7"/>
        <v/>
      </c>
      <c r="L98" s="57"/>
      <c r="M98" s="6" t="str">
        <f>IF(J98="","",(K98/J98)/LOOKUP(RIGHT($D$2,3),定数!$A$6:$A$13,定数!$B$6:$B$13))</f>
        <v/>
      </c>
      <c r="N98" s="46"/>
      <c r="O98" s="8"/>
      <c r="P98" s="55"/>
      <c r="Q98" s="55"/>
      <c r="R98" s="58" t="str">
        <f>IF(P98="","",T98*M98*LOOKUP(RIGHT($D$2,3),定数!$A$6:$A$13,定数!$B$6:$B$13))</f>
        <v/>
      </c>
      <c r="S98" s="58"/>
      <c r="T98" s="59" t="str">
        <f t="shared" si="9"/>
        <v/>
      </c>
      <c r="U98" s="59"/>
      <c r="V98" t="str">
        <f t="shared" si="10"/>
        <v/>
      </c>
      <c r="W98" t="str">
        <f t="shared" si="10"/>
        <v/>
      </c>
    </row>
    <row r="99" spans="2:23" x14ac:dyDescent="0.2">
      <c r="B99" s="46">
        <v>91</v>
      </c>
      <c r="C99" s="54" t="str">
        <f t="shared" si="6"/>
        <v/>
      </c>
      <c r="D99" s="54"/>
      <c r="E99" s="46"/>
      <c r="F99" s="8"/>
      <c r="G99" s="46"/>
      <c r="H99" s="55"/>
      <c r="I99" s="55"/>
      <c r="J99" s="46"/>
      <c r="K99" s="56" t="str">
        <f t="shared" si="7"/>
        <v/>
      </c>
      <c r="L99" s="57"/>
      <c r="M99" s="6" t="str">
        <f>IF(J99="","",(K99/J99)/LOOKUP(RIGHT($D$2,3),定数!$A$6:$A$13,定数!$B$6:$B$13))</f>
        <v/>
      </c>
      <c r="N99" s="46"/>
      <c r="O99" s="8"/>
      <c r="P99" s="55"/>
      <c r="Q99" s="55"/>
      <c r="R99" s="58" t="str">
        <f>IF(P99="","",T99*M99*LOOKUP(RIGHT($D$2,3),定数!$A$6:$A$13,定数!$B$6:$B$13))</f>
        <v/>
      </c>
      <c r="S99" s="58"/>
      <c r="T99" s="59" t="str">
        <f t="shared" si="9"/>
        <v/>
      </c>
      <c r="U99" s="59"/>
      <c r="V99" t="str">
        <f t="shared" si="10"/>
        <v/>
      </c>
      <c r="W99" t="str">
        <f t="shared" si="10"/>
        <v/>
      </c>
    </row>
    <row r="100" spans="2:23" x14ac:dyDescent="0.2">
      <c r="B100" s="46">
        <v>92</v>
      </c>
      <c r="C100" s="54" t="str">
        <f t="shared" si="6"/>
        <v/>
      </c>
      <c r="D100" s="54"/>
      <c r="E100" s="46"/>
      <c r="F100" s="8"/>
      <c r="G100" s="46"/>
      <c r="H100" s="55"/>
      <c r="I100" s="55"/>
      <c r="J100" s="46"/>
      <c r="K100" s="56" t="str">
        <f t="shared" si="7"/>
        <v/>
      </c>
      <c r="L100" s="57"/>
      <c r="M100" s="6" t="str">
        <f>IF(J100="","",(K100/J100)/LOOKUP(RIGHT($D$2,3),定数!$A$6:$A$13,定数!$B$6:$B$13))</f>
        <v/>
      </c>
      <c r="N100" s="46"/>
      <c r="O100" s="8"/>
      <c r="P100" s="55"/>
      <c r="Q100" s="55"/>
      <c r="R100" s="58" t="str">
        <f>IF(P100="","",T100*M100*LOOKUP(RIGHT($D$2,3),定数!$A$6:$A$13,定数!$B$6:$B$13))</f>
        <v/>
      </c>
      <c r="S100" s="58"/>
      <c r="T100" s="59" t="str">
        <f t="shared" si="9"/>
        <v/>
      </c>
      <c r="U100" s="59"/>
      <c r="V100" t="str">
        <f t="shared" si="10"/>
        <v/>
      </c>
      <c r="W100" t="str">
        <f t="shared" si="10"/>
        <v/>
      </c>
    </row>
    <row r="101" spans="2:23" x14ac:dyDescent="0.2">
      <c r="B101" s="46">
        <v>93</v>
      </c>
      <c r="C101" s="54" t="str">
        <f t="shared" si="6"/>
        <v/>
      </c>
      <c r="D101" s="54"/>
      <c r="E101" s="46"/>
      <c r="F101" s="8"/>
      <c r="G101" s="46"/>
      <c r="H101" s="55"/>
      <c r="I101" s="55"/>
      <c r="J101" s="46"/>
      <c r="K101" s="56" t="str">
        <f t="shared" si="7"/>
        <v/>
      </c>
      <c r="L101" s="57"/>
      <c r="M101" s="6" t="str">
        <f>IF(J101="","",(K101/J101)/LOOKUP(RIGHT($D$2,3),定数!$A$6:$A$13,定数!$B$6:$B$13))</f>
        <v/>
      </c>
      <c r="N101" s="46"/>
      <c r="O101" s="8"/>
      <c r="P101" s="55"/>
      <c r="Q101" s="55"/>
      <c r="R101" s="58" t="str">
        <f>IF(P101="","",T101*M101*LOOKUP(RIGHT($D$2,3),定数!$A$6:$A$13,定数!$B$6:$B$13))</f>
        <v/>
      </c>
      <c r="S101" s="58"/>
      <c r="T101" s="59" t="str">
        <f t="shared" si="9"/>
        <v/>
      </c>
      <c r="U101" s="59"/>
      <c r="V101" t="str">
        <f t="shared" si="10"/>
        <v/>
      </c>
      <c r="W101" t="str">
        <f t="shared" si="10"/>
        <v/>
      </c>
    </row>
    <row r="102" spans="2:23" x14ac:dyDescent="0.2">
      <c r="B102" s="46">
        <v>94</v>
      </c>
      <c r="C102" s="54" t="str">
        <f t="shared" si="6"/>
        <v/>
      </c>
      <c r="D102" s="54"/>
      <c r="E102" s="46"/>
      <c r="F102" s="8"/>
      <c r="G102" s="46"/>
      <c r="H102" s="55"/>
      <c r="I102" s="55"/>
      <c r="J102" s="46"/>
      <c r="K102" s="56" t="str">
        <f t="shared" si="7"/>
        <v/>
      </c>
      <c r="L102" s="57"/>
      <c r="M102" s="6" t="str">
        <f>IF(J102="","",(K102/J102)/LOOKUP(RIGHT($D$2,3),定数!$A$6:$A$13,定数!$B$6:$B$13))</f>
        <v/>
      </c>
      <c r="N102" s="46"/>
      <c r="O102" s="8"/>
      <c r="P102" s="55"/>
      <c r="Q102" s="55"/>
      <c r="R102" s="58" t="str">
        <f>IF(P102="","",T102*M102*LOOKUP(RIGHT($D$2,3),定数!$A$6:$A$13,定数!$B$6:$B$13))</f>
        <v/>
      </c>
      <c r="S102" s="58"/>
      <c r="T102" s="59" t="str">
        <f t="shared" si="9"/>
        <v/>
      </c>
      <c r="U102" s="59"/>
      <c r="V102" t="str">
        <f t="shared" si="10"/>
        <v/>
      </c>
      <c r="W102" t="str">
        <f t="shared" si="10"/>
        <v/>
      </c>
    </row>
    <row r="103" spans="2:23" x14ac:dyDescent="0.2">
      <c r="B103" s="46">
        <v>95</v>
      </c>
      <c r="C103" s="54" t="str">
        <f t="shared" si="6"/>
        <v/>
      </c>
      <c r="D103" s="54"/>
      <c r="E103" s="46"/>
      <c r="F103" s="8"/>
      <c r="G103" s="46"/>
      <c r="H103" s="55"/>
      <c r="I103" s="55"/>
      <c r="J103" s="46"/>
      <c r="K103" s="56" t="str">
        <f t="shared" si="7"/>
        <v/>
      </c>
      <c r="L103" s="57"/>
      <c r="M103" s="6" t="str">
        <f>IF(J103="","",(K103/J103)/LOOKUP(RIGHT($D$2,3),定数!$A$6:$A$13,定数!$B$6:$B$13))</f>
        <v/>
      </c>
      <c r="N103" s="46"/>
      <c r="O103" s="8"/>
      <c r="P103" s="55"/>
      <c r="Q103" s="55"/>
      <c r="R103" s="58" t="str">
        <f>IF(P103="","",T103*M103*LOOKUP(RIGHT($D$2,3),定数!$A$6:$A$13,定数!$B$6:$B$13))</f>
        <v/>
      </c>
      <c r="S103" s="58"/>
      <c r="T103" s="59" t="str">
        <f t="shared" si="9"/>
        <v/>
      </c>
      <c r="U103" s="59"/>
      <c r="V103" t="str">
        <f t="shared" si="10"/>
        <v/>
      </c>
      <c r="W103" t="str">
        <f t="shared" si="10"/>
        <v/>
      </c>
    </row>
    <row r="104" spans="2:23" x14ac:dyDescent="0.2">
      <c r="B104" s="46">
        <v>96</v>
      </c>
      <c r="C104" s="54" t="str">
        <f t="shared" si="6"/>
        <v/>
      </c>
      <c r="D104" s="54"/>
      <c r="E104" s="46"/>
      <c r="F104" s="8"/>
      <c r="G104" s="46"/>
      <c r="H104" s="55"/>
      <c r="I104" s="55"/>
      <c r="J104" s="46"/>
      <c r="K104" s="56" t="str">
        <f t="shared" si="7"/>
        <v/>
      </c>
      <c r="L104" s="57"/>
      <c r="M104" s="6" t="str">
        <f>IF(J104="","",(K104/J104)/LOOKUP(RIGHT($D$2,3),定数!$A$6:$A$13,定数!$B$6:$B$13))</f>
        <v/>
      </c>
      <c r="N104" s="46"/>
      <c r="O104" s="8"/>
      <c r="P104" s="55"/>
      <c r="Q104" s="55"/>
      <c r="R104" s="58" t="str">
        <f>IF(P104="","",T104*M104*LOOKUP(RIGHT($D$2,3),定数!$A$6:$A$13,定数!$B$6:$B$13))</f>
        <v/>
      </c>
      <c r="S104" s="58"/>
      <c r="T104" s="59" t="str">
        <f t="shared" si="9"/>
        <v/>
      </c>
      <c r="U104" s="59"/>
      <c r="V104" t="str">
        <f t="shared" si="10"/>
        <v/>
      </c>
      <c r="W104" t="str">
        <f t="shared" si="10"/>
        <v/>
      </c>
    </row>
    <row r="105" spans="2:23" x14ac:dyDescent="0.2">
      <c r="B105" s="46">
        <v>97</v>
      </c>
      <c r="C105" s="54" t="str">
        <f t="shared" si="6"/>
        <v/>
      </c>
      <c r="D105" s="54"/>
      <c r="E105" s="46"/>
      <c r="F105" s="8"/>
      <c r="G105" s="46"/>
      <c r="H105" s="55"/>
      <c r="I105" s="55"/>
      <c r="J105" s="46"/>
      <c r="K105" s="56" t="str">
        <f t="shared" si="7"/>
        <v/>
      </c>
      <c r="L105" s="57"/>
      <c r="M105" s="6" t="str">
        <f>IF(J105="","",(K105/J105)/LOOKUP(RIGHT($D$2,3),定数!$A$6:$A$13,定数!$B$6:$B$13))</f>
        <v/>
      </c>
      <c r="N105" s="46"/>
      <c r="O105" s="8"/>
      <c r="P105" s="55"/>
      <c r="Q105" s="55"/>
      <c r="R105" s="58" t="str">
        <f>IF(P105="","",T105*M105*LOOKUP(RIGHT($D$2,3),定数!$A$6:$A$13,定数!$B$6:$B$13))</f>
        <v/>
      </c>
      <c r="S105" s="58"/>
      <c r="T105" s="59" t="str">
        <f t="shared" si="9"/>
        <v/>
      </c>
      <c r="U105" s="59"/>
      <c r="V105" t="str">
        <f t="shared" si="10"/>
        <v/>
      </c>
      <c r="W105" t="str">
        <f t="shared" si="10"/>
        <v/>
      </c>
    </row>
    <row r="106" spans="2:23" x14ac:dyDescent="0.2">
      <c r="B106" s="46">
        <v>98</v>
      </c>
      <c r="C106" s="54" t="str">
        <f t="shared" si="6"/>
        <v/>
      </c>
      <c r="D106" s="54"/>
      <c r="E106" s="46"/>
      <c r="F106" s="8"/>
      <c r="G106" s="46"/>
      <c r="H106" s="55"/>
      <c r="I106" s="55"/>
      <c r="J106" s="46"/>
      <c r="K106" s="56" t="str">
        <f t="shared" si="7"/>
        <v/>
      </c>
      <c r="L106" s="57"/>
      <c r="M106" s="6" t="str">
        <f>IF(J106="","",(K106/J106)/LOOKUP(RIGHT($D$2,3),定数!$A$6:$A$13,定数!$B$6:$B$13))</f>
        <v/>
      </c>
      <c r="N106" s="46"/>
      <c r="O106" s="8"/>
      <c r="P106" s="55"/>
      <c r="Q106" s="55"/>
      <c r="R106" s="58" t="str">
        <f>IF(P106="","",T106*M106*LOOKUP(RIGHT($D$2,3),定数!$A$6:$A$13,定数!$B$6:$B$13))</f>
        <v/>
      </c>
      <c r="S106" s="58"/>
      <c r="T106" s="59" t="str">
        <f t="shared" si="9"/>
        <v/>
      </c>
      <c r="U106" s="59"/>
      <c r="V106" t="str">
        <f t="shared" si="10"/>
        <v/>
      </c>
      <c r="W106" t="str">
        <f t="shared" si="10"/>
        <v/>
      </c>
    </row>
    <row r="107" spans="2:23" x14ac:dyDescent="0.2">
      <c r="B107" s="46">
        <v>99</v>
      </c>
      <c r="C107" s="54" t="str">
        <f t="shared" si="6"/>
        <v/>
      </c>
      <c r="D107" s="54"/>
      <c r="E107" s="46"/>
      <c r="F107" s="8"/>
      <c r="G107" s="46"/>
      <c r="H107" s="55"/>
      <c r="I107" s="55"/>
      <c r="J107" s="46"/>
      <c r="K107" s="56" t="str">
        <f t="shared" si="7"/>
        <v/>
      </c>
      <c r="L107" s="57"/>
      <c r="M107" s="6" t="str">
        <f>IF(J107="","",(K107/J107)/LOOKUP(RIGHT($D$2,3),定数!$A$6:$A$13,定数!$B$6:$B$13))</f>
        <v/>
      </c>
      <c r="N107" s="46"/>
      <c r="O107" s="8"/>
      <c r="P107" s="55"/>
      <c r="Q107" s="55"/>
      <c r="R107" s="58" t="str">
        <f>IF(P107="","",T107*M107*LOOKUP(RIGHT($D$2,3),定数!$A$6:$A$13,定数!$B$6:$B$13))</f>
        <v/>
      </c>
      <c r="S107" s="58"/>
      <c r="T107" s="59" t="str">
        <f t="shared" si="9"/>
        <v/>
      </c>
      <c r="U107" s="59"/>
      <c r="V107" t="str">
        <f t="shared" ref="V107:W108" si="11">IF(S107&lt;&gt;"",IF(S107&lt;0,1+V106,0),"")</f>
        <v/>
      </c>
      <c r="W107" t="str">
        <f t="shared" si="11"/>
        <v/>
      </c>
    </row>
    <row r="108" spans="2:23" x14ac:dyDescent="0.2">
      <c r="B108" s="46">
        <v>100</v>
      </c>
      <c r="C108" s="54" t="str">
        <f t="shared" si="6"/>
        <v/>
      </c>
      <c r="D108" s="54"/>
      <c r="E108" s="46"/>
      <c r="F108" s="8"/>
      <c r="G108" s="46"/>
      <c r="H108" s="55"/>
      <c r="I108" s="55"/>
      <c r="J108" s="46"/>
      <c r="K108" s="56" t="str">
        <f t="shared" si="7"/>
        <v/>
      </c>
      <c r="L108" s="57"/>
      <c r="M108" s="6" t="str">
        <f>IF(J108="","",(K108/J108)/LOOKUP(RIGHT($D$2,3),定数!$A$6:$A$13,定数!$B$6:$B$13))</f>
        <v/>
      </c>
      <c r="N108" s="46"/>
      <c r="O108" s="8"/>
      <c r="P108" s="55"/>
      <c r="Q108" s="55"/>
      <c r="R108" s="58" t="str">
        <f>IF(P108="","",T108*M108*LOOKUP(RIGHT($D$2,3),定数!$A$6:$A$13,定数!$B$6:$B$13))</f>
        <v/>
      </c>
      <c r="S108" s="58"/>
      <c r="T108" s="59" t="str">
        <f t="shared" si="9"/>
        <v/>
      </c>
      <c r="U108" s="59"/>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47" priority="5" stopIfTrue="1" operator="equal">
      <formula>"買"</formula>
    </cfRule>
    <cfRule type="cellIs" dxfId="46" priority="6" stopIfTrue="1" operator="equal">
      <formula>"売"</formula>
    </cfRule>
  </conditionalFormatting>
  <conditionalFormatting sqref="G9:G11 G14:G45 G47:G108">
    <cfRule type="cellIs" dxfId="45" priority="7" stopIfTrue="1" operator="equal">
      <formula>"買"</formula>
    </cfRule>
    <cfRule type="cellIs" dxfId="44" priority="8" stopIfTrue="1" operator="equal">
      <formula>"売"</formula>
    </cfRule>
  </conditionalFormatting>
  <conditionalFormatting sqref="G12">
    <cfRule type="cellIs" dxfId="43" priority="3" stopIfTrue="1" operator="equal">
      <formula>"買"</formula>
    </cfRule>
    <cfRule type="cellIs" dxfId="42" priority="4" stopIfTrue="1" operator="equal">
      <formula>"売"</formula>
    </cfRule>
  </conditionalFormatting>
  <conditionalFormatting sqref="G13">
    <cfRule type="cellIs" dxfId="41" priority="1" stopIfTrue="1" operator="equal">
      <formula>"買"</formula>
    </cfRule>
    <cfRule type="cellIs" dxfId="40" priority="2" stopIfTrue="1" operator="equal">
      <formula>"売"</formula>
    </cfRule>
  </conditionalFormatting>
  <dataValidations count="1">
    <dataValidation type="list" allowBlank="1" showInputMessage="1" showErrorMessage="1" sqref="G9:G108" xr:uid="{554AB93D-243C-4968-8BD5-5FCBDFAA55C9}">
      <formula1>"買,売"</formula1>
    </dataValidation>
  </dataValidations>
  <pageMargins left="0.25" right="0.25"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217AC-1F6B-47D5-85B6-B4B33E8D4115}">
  <dimension ref="B2:W109"/>
  <sheetViews>
    <sheetView zoomScale="115" zoomScaleNormal="115" workbookViewId="0">
      <pane ySplit="8" topLeftCell="A56" activePane="bottomLeft" state="frozen"/>
      <selection pane="bottomLeft" activeCell="S3" sqref="S3"/>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72" t="s">
        <v>5</v>
      </c>
      <c r="C2" s="72"/>
      <c r="D2" s="91" t="s">
        <v>48</v>
      </c>
      <c r="E2" s="91"/>
      <c r="F2" s="72" t="s">
        <v>6</v>
      </c>
      <c r="G2" s="72"/>
      <c r="H2" s="87" t="s">
        <v>64</v>
      </c>
      <c r="I2" s="87"/>
      <c r="J2" s="72" t="s">
        <v>7</v>
      </c>
      <c r="K2" s="72"/>
      <c r="L2" s="92">
        <v>300000</v>
      </c>
      <c r="M2" s="91"/>
      <c r="N2" s="72" t="s">
        <v>8</v>
      </c>
      <c r="O2" s="72"/>
      <c r="P2" s="88">
        <f>SUM(L2,D4)</f>
        <v>341518.57982036052</v>
      </c>
      <c r="Q2" s="87"/>
      <c r="R2" s="1"/>
      <c r="S2" s="1"/>
      <c r="T2" s="1"/>
    </row>
    <row r="3" spans="2:23" ht="57" customHeight="1" x14ac:dyDescent="0.2">
      <c r="B3" s="72" t="s">
        <v>9</v>
      </c>
      <c r="C3" s="72"/>
      <c r="D3" s="89" t="s">
        <v>38</v>
      </c>
      <c r="E3" s="89"/>
      <c r="F3" s="89"/>
      <c r="G3" s="89"/>
      <c r="H3" s="89"/>
      <c r="I3" s="89"/>
      <c r="J3" s="72" t="s">
        <v>10</v>
      </c>
      <c r="K3" s="72"/>
      <c r="L3" s="89" t="s">
        <v>63</v>
      </c>
      <c r="M3" s="90"/>
      <c r="N3" s="90"/>
      <c r="O3" s="90"/>
      <c r="P3" s="90"/>
      <c r="Q3" s="90"/>
      <c r="R3" s="1"/>
      <c r="S3" s="1"/>
    </row>
    <row r="4" spans="2:23" x14ac:dyDescent="0.2">
      <c r="B4" s="72" t="s">
        <v>11</v>
      </c>
      <c r="C4" s="72"/>
      <c r="D4" s="70">
        <f>SUM($R$9:$S$993)</f>
        <v>41518.579820360494</v>
      </c>
      <c r="E4" s="70"/>
      <c r="F4" s="72" t="s">
        <v>12</v>
      </c>
      <c r="G4" s="72"/>
      <c r="H4" s="86">
        <f>SUM($T$9:$U$108)</f>
        <v>423.79999999999859</v>
      </c>
      <c r="I4" s="87"/>
      <c r="J4" s="69" t="s">
        <v>13</v>
      </c>
      <c r="K4" s="69"/>
      <c r="L4" s="88">
        <f>MAX($C$9:$D$990)-C9</f>
        <v>41518.579820360639</v>
      </c>
      <c r="M4" s="88"/>
      <c r="N4" s="69" t="s">
        <v>14</v>
      </c>
      <c r="O4" s="69"/>
      <c r="P4" s="70">
        <f>SUMIF(R9:S990,"&lt;0",R9:S990)</f>
        <v>-312592.13685491856</v>
      </c>
      <c r="Q4" s="70"/>
      <c r="R4" s="1"/>
      <c r="S4" s="1"/>
      <c r="T4" s="1"/>
    </row>
    <row r="5" spans="2:23" x14ac:dyDescent="0.2">
      <c r="B5" s="44" t="s">
        <v>15</v>
      </c>
      <c r="C5" s="43">
        <f>COUNTIF($R$9:$R$990,"&gt;0")</f>
        <v>22</v>
      </c>
      <c r="D5" s="42" t="s">
        <v>16</v>
      </c>
      <c r="E5" s="16">
        <f>COUNTIF($R$9:$R$990,"&lt;0")</f>
        <v>35</v>
      </c>
      <c r="F5" s="42" t="s">
        <v>17</v>
      </c>
      <c r="G5" s="43">
        <f>COUNTIF($R$9:$R$990,"=0")</f>
        <v>0</v>
      </c>
      <c r="H5" s="42" t="s">
        <v>18</v>
      </c>
      <c r="I5" s="3">
        <f>C5/SUM(C5,E5,G5)</f>
        <v>0.38596491228070173</v>
      </c>
      <c r="J5" s="71" t="s">
        <v>19</v>
      </c>
      <c r="K5" s="72"/>
      <c r="L5" s="73">
        <f>MAX(V9:V993)</f>
        <v>2</v>
      </c>
      <c r="M5" s="74"/>
      <c r="N5" s="18" t="s">
        <v>20</v>
      </c>
      <c r="O5" s="9"/>
      <c r="P5" s="73">
        <f>MAX(W9:W993)</f>
        <v>8</v>
      </c>
      <c r="Q5" s="74"/>
      <c r="R5" s="1"/>
      <c r="S5" s="1"/>
      <c r="T5" s="1"/>
    </row>
    <row r="6" spans="2:23" x14ac:dyDescent="0.2">
      <c r="B6" s="11"/>
      <c r="C6" s="14"/>
      <c r="D6" s="15"/>
      <c r="E6" s="12"/>
      <c r="F6" s="11"/>
      <c r="G6" s="12"/>
      <c r="H6" s="11"/>
      <c r="I6" s="17"/>
      <c r="J6" s="11"/>
      <c r="K6" s="11"/>
      <c r="L6" s="12"/>
      <c r="M6" s="12"/>
      <c r="N6" s="13"/>
      <c r="O6" s="13"/>
      <c r="P6" s="10"/>
      <c r="Q6" s="45"/>
      <c r="R6" s="1"/>
      <c r="S6" s="1"/>
      <c r="T6" s="1"/>
    </row>
    <row r="7" spans="2:23" x14ac:dyDescent="0.2">
      <c r="B7" s="75" t="s">
        <v>21</v>
      </c>
      <c r="C7" s="77" t="s">
        <v>22</v>
      </c>
      <c r="D7" s="78"/>
      <c r="E7" s="81" t="s">
        <v>23</v>
      </c>
      <c r="F7" s="82"/>
      <c r="G7" s="82"/>
      <c r="H7" s="82"/>
      <c r="I7" s="65"/>
      <c r="J7" s="83" t="s">
        <v>24</v>
      </c>
      <c r="K7" s="84"/>
      <c r="L7" s="67"/>
      <c r="M7" s="85" t="s">
        <v>25</v>
      </c>
      <c r="N7" s="60" t="s">
        <v>26</v>
      </c>
      <c r="O7" s="61"/>
      <c r="P7" s="61"/>
      <c r="Q7" s="62"/>
      <c r="R7" s="63" t="s">
        <v>27</v>
      </c>
      <c r="S7" s="63"/>
      <c r="T7" s="63"/>
      <c r="U7" s="63"/>
    </row>
    <row r="8" spans="2:23" x14ac:dyDescent="0.2">
      <c r="B8" s="76"/>
      <c r="C8" s="79"/>
      <c r="D8" s="80"/>
      <c r="E8" s="19" t="s">
        <v>28</v>
      </c>
      <c r="F8" s="19" t="s">
        <v>29</v>
      </c>
      <c r="G8" s="19" t="s">
        <v>30</v>
      </c>
      <c r="H8" s="64" t="s">
        <v>31</v>
      </c>
      <c r="I8" s="65"/>
      <c r="J8" s="4" t="s">
        <v>32</v>
      </c>
      <c r="K8" s="66" t="s">
        <v>33</v>
      </c>
      <c r="L8" s="67"/>
      <c r="M8" s="85"/>
      <c r="N8" s="5" t="s">
        <v>28</v>
      </c>
      <c r="O8" s="5" t="s">
        <v>29</v>
      </c>
      <c r="P8" s="68" t="s">
        <v>31</v>
      </c>
      <c r="Q8" s="62"/>
      <c r="R8" s="63" t="s">
        <v>34</v>
      </c>
      <c r="S8" s="63"/>
      <c r="T8" s="63" t="s">
        <v>32</v>
      </c>
      <c r="U8" s="63"/>
    </row>
    <row r="9" spans="2:23" x14ac:dyDescent="0.2">
      <c r="B9" s="46">
        <v>1</v>
      </c>
      <c r="C9" s="54">
        <f>L2</f>
        <v>300000</v>
      </c>
      <c r="D9" s="54"/>
      <c r="E9" s="46">
        <v>2016</v>
      </c>
      <c r="F9" s="8">
        <v>43474</v>
      </c>
      <c r="G9" s="46" t="s">
        <v>4</v>
      </c>
      <c r="H9" s="55">
        <v>1.0916999999999999</v>
      </c>
      <c r="I9" s="55"/>
      <c r="J9" s="46">
        <v>47.7</v>
      </c>
      <c r="K9" s="54">
        <f>IF(J9="","",C9*0.03)</f>
        <v>9000</v>
      </c>
      <c r="L9" s="54"/>
      <c r="M9" s="6">
        <f>IF(J9="","",(K9/J9)/LOOKUP(RIGHT($D$2,3),定数!$A$6:$A$13,定数!$B$6:$B$13))</f>
        <v>1.5723270440251571</v>
      </c>
      <c r="N9" s="46">
        <v>2016</v>
      </c>
      <c r="O9" s="8">
        <v>43476</v>
      </c>
      <c r="P9" s="55">
        <v>1.08693</v>
      </c>
      <c r="Q9" s="55"/>
      <c r="R9" s="58">
        <f>IF(P9="","",T9*M9*LOOKUP(RIGHT($D$2,3),定数!$A$6:$A$13,定数!$B$6:$B$13))</f>
        <v>-8999.9999999998872</v>
      </c>
      <c r="S9" s="58"/>
      <c r="T9" s="59">
        <f>IF(P9="","",IF(G9="買",(P9-H9),(H9-P9))*IF(RIGHT($D$2,3)="JPY",100,10000))</f>
        <v>-47.699999999999406</v>
      </c>
      <c r="U9" s="59"/>
      <c r="V9" s="36">
        <f>IF(T9&lt;&gt;"",IF(T9&gt;0,1+V8,0),"")</f>
        <v>0</v>
      </c>
      <c r="W9">
        <f>IF(T9&lt;&gt;"",IF(T9&lt;0,1+W8,0),"")</f>
        <v>1</v>
      </c>
    </row>
    <row r="10" spans="2:23" x14ac:dyDescent="0.2">
      <c r="B10" s="46">
        <v>2</v>
      </c>
      <c r="C10" s="54">
        <f t="shared" ref="C10:C73" si="0">IF(R9="","",C9+R9)</f>
        <v>291000.00000000012</v>
      </c>
      <c r="D10" s="54"/>
      <c r="E10" s="46">
        <v>2016</v>
      </c>
      <c r="F10" s="8">
        <v>43487</v>
      </c>
      <c r="G10" s="46" t="s">
        <v>3</v>
      </c>
      <c r="H10" s="55">
        <v>1.0811200000000001</v>
      </c>
      <c r="I10" s="55"/>
      <c r="J10" s="46">
        <v>30.8</v>
      </c>
      <c r="K10" s="56">
        <f>IF(J10="","",C10*0.03)</f>
        <v>8730.0000000000036</v>
      </c>
      <c r="L10" s="57"/>
      <c r="M10" s="6">
        <f>IF(J10="","",(K10/J10)/LOOKUP(RIGHT($D$2,3),定数!$A$6:$A$13,定数!$B$6:$B$13))</f>
        <v>2.3620129870129878</v>
      </c>
      <c r="N10" s="46">
        <v>2016</v>
      </c>
      <c r="O10" s="8">
        <v>43491</v>
      </c>
      <c r="P10" s="55">
        <v>1.0842000000000001</v>
      </c>
      <c r="Q10" s="55"/>
      <c r="R10" s="58">
        <f>IF(P10="","",T10*M10*LOOKUP(RIGHT($D$2,3),定数!$A$6:$A$13,定数!$B$6:$B$13))</f>
        <v>-8729.9999999999236</v>
      </c>
      <c r="S10" s="58"/>
      <c r="T10" s="59">
        <f>IF(P10="","",IF(G10="買",(P10-H10),(H10-P10))*IF(RIGHT($D$2,3)="JPY",100,10000))</f>
        <v>-30.799999999999716</v>
      </c>
      <c r="U10" s="59"/>
      <c r="V10" s="23">
        <f t="shared" ref="V10:V22" si="1">IF(T10&lt;&gt;"",IF(T10&gt;0,1+V9,0),"")</f>
        <v>0</v>
      </c>
      <c r="W10">
        <f t="shared" ref="W10:W73" si="2">IF(T10&lt;&gt;"",IF(T10&lt;0,1+W9,0),"")</f>
        <v>2</v>
      </c>
    </row>
    <row r="11" spans="2:23" x14ac:dyDescent="0.2">
      <c r="B11" s="46">
        <v>3</v>
      </c>
      <c r="C11" s="54">
        <f t="shared" si="0"/>
        <v>282270.00000000017</v>
      </c>
      <c r="D11" s="54"/>
      <c r="E11" s="46">
        <v>2016</v>
      </c>
      <c r="F11" s="8">
        <v>43492</v>
      </c>
      <c r="G11" s="46" t="s">
        <v>4</v>
      </c>
      <c r="H11" s="55">
        <v>1.08568</v>
      </c>
      <c r="I11" s="55"/>
      <c r="J11" s="46">
        <v>21.1</v>
      </c>
      <c r="K11" s="56">
        <f t="shared" ref="K11:K74" si="3">IF(J11="","",C11*0.03)</f>
        <v>8468.1000000000058</v>
      </c>
      <c r="L11" s="57"/>
      <c r="M11" s="6">
        <f>IF(J11="","",(K11/J11)/LOOKUP(RIGHT($D$2,3),定数!$A$6:$A$13,定数!$B$6:$B$13))</f>
        <v>3.3444312796208551</v>
      </c>
      <c r="N11" s="46">
        <v>2016</v>
      </c>
      <c r="O11" s="8">
        <v>43492</v>
      </c>
      <c r="P11" s="55">
        <v>1.07935</v>
      </c>
      <c r="Q11" s="55"/>
      <c r="R11" s="58">
        <f>IF(P11="","",T11*M11*LOOKUP(RIGHT($D$2,3),定数!$A$6:$A$13,定数!$B$6:$B$13))</f>
        <v>-25404.299999999803</v>
      </c>
      <c r="S11" s="58"/>
      <c r="T11" s="59">
        <f>IF(P11="","",IF(G11="買",(P11-H11),(H11-P11))*IF(RIGHT($D$2,3)="JPY",100,10000))</f>
        <v>-63.299999999999471</v>
      </c>
      <c r="U11" s="59"/>
      <c r="V11" s="23">
        <f t="shared" si="1"/>
        <v>0</v>
      </c>
      <c r="W11">
        <f t="shared" si="2"/>
        <v>3</v>
      </c>
    </row>
    <row r="12" spans="2:23" x14ac:dyDescent="0.2">
      <c r="B12" s="46">
        <v>4</v>
      </c>
      <c r="C12" s="54">
        <f t="shared" si="0"/>
        <v>256865.70000000036</v>
      </c>
      <c r="D12" s="54"/>
      <c r="E12" s="46">
        <v>2016</v>
      </c>
      <c r="F12" s="8">
        <v>43492</v>
      </c>
      <c r="G12" s="46" t="s">
        <v>4</v>
      </c>
      <c r="H12" s="55">
        <v>1.0879099999999999</v>
      </c>
      <c r="I12" s="55"/>
      <c r="J12" s="46">
        <v>27.3</v>
      </c>
      <c r="K12" s="56">
        <f t="shared" si="3"/>
        <v>7705.9710000000105</v>
      </c>
      <c r="L12" s="57"/>
      <c r="M12" s="6">
        <f>IF(J12="","",(K12/J12)/LOOKUP(RIGHT($D$2,3),定数!$A$6:$A$13,定数!$B$6:$B$13))</f>
        <v>2.3522500000000033</v>
      </c>
      <c r="N12" s="46">
        <v>2016</v>
      </c>
      <c r="O12" s="8">
        <v>43493</v>
      </c>
      <c r="P12" s="55">
        <v>1.09327</v>
      </c>
      <c r="Q12" s="55"/>
      <c r="R12" s="58">
        <f>IF(P12="","",T12*M12*LOOKUP(RIGHT($D$2,3),定数!$A$6:$A$13,定数!$B$6:$B$13))</f>
        <v>15129.67200000011</v>
      </c>
      <c r="S12" s="58"/>
      <c r="T12" s="59">
        <f t="shared" ref="T12:T75" si="4">IF(P12="","",IF(G12="買",(P12-H12),(H12-P12))*IF(RIGHT($D$2,3)="JPY",100,10000))</f>
        <v>53.600000000000314</v>
      </c>
      <c r="U12" s="59"/>
      <c r="V12" s="23">
        <f t="shared" si="1"/>
        <v>1</v>
      </c>
      <c r="W12">
        <f t="shared" si="2"/>
        <v>0</v>
      </c>
    </row>
    <row r="13" spans="2:23" x14ac:dyDescent="0.2">
      <c r="B13" s="46">
        <v>5</v>
      </c>
      <c r="C13" s="54">
        <f t="shared" si="0"/>
        <v>271995.3720000005</v>
      </c>
      <c r="D13" s="54"/>
      <c r="E13" s="46">
        <v>2016</v>
      </c>
      <c r="F13" s="8">
        <v>43512</v>
      </c>
      <c r="G13" s="46" t="s">
        <v>3</v>
      </c>
      <c r="H13" s="55">
        <v>1.115</v>
      </c>
      <c r="I13" s="55"/>
      <c r="J13" s="46">
        <v>42.1</v>
      </c>
      <c r="K13" s="56">
        <f t="shared" si="3"/>
        <v>8159.8611600000149</v>
      </c>
      <c r="L13" s="57"/>
      <c r="M13" s="6">
        <f>IF(J13="","",(K13/J13)/LOOKUP(RIGHT($D$2,3),定数!$A$6:$A$13,定数!$B$6:$B$13))</f>
        <v>1.6151744180522594</v>
      </c>
      <c r="N13" s="46">
        <v>2016</v>
      </c>
      <c r="O13" s="8">
        <v>43515</v>
      </c>
      <c r="P13" s="55">
        <v>1.1066800000000001</v>
      </c>
      <c r="Q13" s="55"/>
      <c r="R13" s="58">
        <f>IF(P13="","",T13*M13*LOOKUP(RIGHT($D$2,3),定数!$A$6:$A$13,定数!$B$6:$B$13))</f>
        <v>16125.901389833531</v>
      </c>
      <c r="S13" s="58"/>
      <c r="T13" s="59">
        <f t="shared" si="4"/>
        <v>83.199999999998823</v>
      </c>
      <c r="U13" s="59"/>
      <c r="V13" s="23">
        <f t="shared" si="1"/>
        <v>2</v>
      </c>
      <c r="W13">
        <f t="shared" si="2"/>
        <v>0</v>
      </c>
    </row>
    <row r="14" spans="2:23" x14ac:dyDescent="0.2">
      <c r="B14" s="46">
        <v>6</v>
      </c>
      <c r="C14" s="54">
        <f t="shared" si="0"/>
        <v>288121.27338983404</v>
      </c>
      <c r="D14" s="54"/>
      <c r="E14" s="46">
        <v>2016</v>
      </c>
      <c r="F14" s="8">
        <v>43569</v>
      </c>
      <c r="G14" s="46" t="s">
        <v>3</v>
      </c>
      <c r="H14" s="55">
        <v>1.12462</v>
      </c>
      <c r="I14" s="55"/>
      <c r="J14" s="46">
        <v>47.5</v>
      </c>
      <c r="K14" s="56">
        <f t="shared" si="3"/>
        <v>8643.6382016950211</v>
      </c>
      <c r="L14" s="57"/>
      <c r="M14" s="6">
        <f>IF(J14="","",(K14/J14)/LOOKUP(RIGHT($D$2,3),定数!$A$6:$A$13,定数!$B$6:$B$13))</f>
        <v>1.5164277546833371</v>
      </c>
      <c r="N14" s="46">
        <v>2016</v>
      </c>
      <c r="O14" s="8">
        <v>43570</v>
      </c>
      <c r="P14" s="55">
        <v>1.12937</v>
      </c>
      <c r="Q14" s="55"/>
      <c r="R14" s="58">
        <f>IF(P14="","",T14*M14*LOOKUP(RIGHT($D$2,3),定数!$A$6:$A$13,定数!$B$6:$B$13))</f>
        <v>-8643.6382016950811</v>
      </c>
      <c r="S14" s="58"/>
      <c r="T14" s="59">
        <f t="shared" si="4"/>
        <v>-47.50000000000032</v>
      </c>
      <c r="U14" s="59"/>
      <c r="V14" s="23">
        <f t="shared" si="1"/>
        <v>0</v>
      </c>
      <c r="W14">
        <f t="shared" si="2"/>
        <v>1</v>
      </c>
    </row>
    <row r="15" spans="2:23" x14ac:dyDescent="0.2">
      <c r="B15" s="46">
        <v>7</v>
      </c>
      <c r="C15" s="54">
        <f t="shared" si="0"/>
        <v>279477.63518813893</v>
      </c>
      <c r="D15" s="54"/>
      <c r="E15" s="46">
        <v>2016</v>
      </c>
      <c r="F15" s="8">
        <v>43591</v>
      </c>
      <c r="G15" s="46" t="s">
        <v>3</v>
      </c>
      <c r="H15" s="55">
        <v>1.13991</v>
      </c>
      <c r="I15" s="55"/>
      <c r="J15" s="46">
        <v>78.7</v>
      </c>
      <c r="K15" s="56">
        <f t="shared" si="3"/>
        <v>8384.329055644168</v>
      </c>
      <c r="L15" s="57"/>
      <c r="M15" s="6">
        <f>IF(J15="","",(K15/J15)/LOOKUP(RIGHT($D$2,3),定数!$A$6:$A$13,定数!$B$6:$B$13))</f>
        <v>0.88779426679840834</v>
      </c>
      <c r="N15" s="46">
        <v>2016</v>
      </c>
      <c r="O15" s="8">
        <v>43604</v>
      </c>
      <c r="P15" s="55">
        <v>1.1242700000000001</v>
      </c>
      <c r="Q15" s="55"/>
      <c r="R15" s="58">
        <f>IF(P15="","",T15*M15*LOOKUP(RIGHT($D$2,3),定数!$A$6:$A$13,定数!$B$6:$B$13))</f>
        <v>16662.122799272394</v>
      </c>
      <c r="S15" s="58"/>
      <c r="T15" s="59">
        <f t="shared" si="4"/>
        <v>156.39999999999876</v>
      </c>
      <c r="U15" s="59"/>
      <c r="V15" s="23">
        <f t="shared" si="1"/>
        <v>1</v>
      </c>
      <c r="W15">
        <f t="shared" si="2"/>
        <v>0</v>
      </c>
    </row>
    <row r="16" spans="2:23" x14ac:dyDescent="0.2">
      <c r="B16" s="46">
        <v>8</v>
      </c>
      <c r="C16" s="54">
        <f t="shared" si="0"/>
        <v>296139.75798741134</v>
      </c>
      <c r="D16" s="54"/>
      <c r="E16" s="46">
        <v>2016</v>
      </c>
      <c r="F16" s="8">
        <v>43673</v>
      </c>
      <c r="G16" s="46" t="s">
        <v>4</v>
      </c>
      <c r="H16" s="55">
        <v>1.1002400000000001</v>
      </c>
      <c r="I16" s="55"/>
      <c r="J16" s="46">
        <v>16</v>
      </c>
      <c r="K16" s="56">
        <f t="shared" si="3"/>
        <v>8884.19273962234</v>
      </c>
      <c r="L16" s="57"/>
      <c r="M16" s="6">
        <f>IF(J16="","",(K16/J16)/LOOKUP(RIGHT($D$2,3),定数!$A$6:$A$13,定数!$B$6:$B$13))</f>
        <v>4.6271837185533018</v>
      </c>
      <c r="N16" s="46">
        <v>2016</v>
      </c>
      <c r="O16" s="8">
        <v>43673</v>
      </c>
      <c r="P16" s="55">
        <v>1.0986400000000001</v>
      </c>
      <c r="Q16" s="55"/>
      <c r="R16" s="58">
        <f>IF(P16="","",T16*M16*LOOKUP(RIGHT($D$2,3),定数!$A$6:$A$13,定数!$B$6:$B$13))</f>
        <v>-8884.1927396225929</v>
      </c>
      <c r="S16" s="58"/>
      <c r="T16" s="59">
        <f t="shared" si="4"/>
        <v>-16.000000000000458</v>
      </c>
      <c r="U16" s="59"/>
      <c r="V16" s="23">
        <f t="shared" si="1"/>
        <v>0</v>
      </c>
      <c r="W16">
        <f t="shared" si="2"/>
        <v>1</v>
      </c>
    </row>
    <row r="17" spans="2:23" x14ac:dyDescent="0.2">
      <c r="B17" s="46">
        <v>9</v>
      </c>
      <c r="C17" s="54">
        <f t="shared" si="0"/>
        <v>287255.56524778873</v>
      </c>
      <c r="D17" s="54"/>
      <c r="E17" s="46">
        <v>2016</v>
      </c>
      <c r="F17" s="8">
        <v>43694</v>
      </c>
      <c r="G17" s="46" t="s">
        <v>4</v>
      </c>
      <c r="H17" s="55">
        <v>1.12771</v>
      </c>
      <c r="I17" s="55"/>
      <c r="J17" s="46">
        <v>23.8</v>
      </c>
      <c r="K17" s="56">
        <f t="shared" si="3"/>
        <v>8617.6669574336611</v>
      </c>
      <c r="L17" s="57"/>
      <c r="M17" s="6">
        <f>IF(J17="","",(K17/J17)/LOOKUP(RIGHT($D$2,3),定数!$A$6:$A$13,定数!$B$6:$B$13))</f>
        <v>3.0173903912582842</v>
      </c>
      <c r="N17" s="46">
        <v>2016</v>
      </c>
      <c r="O17" s="8">
        <v>43695</v>
      </c>
      <c r="P17" s="55">
        <v>1.1253299999999999</v>
      </c>
      <c r="Q17" s="55"/>
      <c r="R17" s="58">
        <f>IF(P17="","",T17*M17*LOOKUP(RIGHT($D$2,3),定数!$A$6:$A$13,定数!$B$6:$B$13))</f>
        <v>-8617.6669574338357</v>
      </c>
      <c r="S17" s="58"/>
      <c r="T17" s="59">
        <f t="shared" si="4"/>
        <v>-23.800000000000487</v>
      </c>
      <c r="U17" s="59"/>
      <c r="V17" s="23">
        <f t="shared" si="1"/>
        <v>0</v>
      </c>
      <c r="W17">
        <f t="shared" si="2"/>
        <v>2</v>
      </c>
    </row>
    <row r="18" spans="2:23" x14ac:dyDescent="0.2">
      <c r="B18" s="46">
        <v>10</v>
      </c>
      <c r="C18" s="54">
        <f t="shared" si="0"/>
        <v>278637.89829035487</v>
      </c>
      <c r="D18" s="54"/>
      <c r="E18" s="46">
        <v>2016</v>
      </c>
      <c r="F18" s="8">
        <v>43710</v>
      </c>
      <c r="G18" s="46" t="s">
        <v>4</v>
      </c>
      <c r="H18" s="55">
        <v>1.11948</v>
      </c>
      <c r="I18" s="55"/>
      <c r="J18" s="46">
        <v>21.4</v>
      </c>
      <c r="K18" s="56">
        <f t="shared" si="3"/>
        <v>8359.1369487106458</v>
      </c>
      <c r="L18" s="57"/>
      <c r="M18" s="6">
        <f>IF(J18="","",(K18/J18)/LOOKUP(RIGHT($D$2,3),定数!$A$6:$A$13,定数!$B$6:$B$13))</f>
        <v>3.255115634233118</v>
      </c>
      <c r="N18" s="46">
        <v>2016</v>
      </c>
      <c r="O18" s="8">
        <v>43710</v>
      </c>
      <c r="P18" s="55">
        <v>1.11734</v>
      </c>
      <c r="Q18" s="55"/>
      <c r="R18" s="58">
        <f>IF(P18="","",T18*M18*LOOKUP(RIGHT($D$2,3),定数!$A$6:$A$13,定数!$B$6:$B$13))</f>
        <v>-8359.1369487107677</v>
      </c>
      <c r="S18" s="58"/>
      <c r="T18" s="59">
        <f t="shared" si="4"/>
        <v>-21.400000000000308</v>
      </c>
      <c r="U18" s="59"/>
      <c r="V18" s="23">
        <f t="shared" si="1"/>
        <v>0</v>
      </c>
      <c r="W18">
        <f t="shared" si="2"/>
        <v>3</v>
      </c>
    </row>
    <row r="19" spans="2:23" x14ac:dyDescent="0.2">
      <c r="B19" s="46">
        <v>11</v>
      </c>
      <c r="C19" s="54">
        <f t="shared" si="0"/>
        <v>270278.7613416441</v>
      </c>
      <c r="D19" s="54"/>
      <c r="E19" s="46">
        <v>2016</v>
      </c>
      <c r="F19" s="8">
        <v>43717</v>
      </c>
      <c r="G19" s="46" t="s">
        <v>4</v>
      </c>
      <c r="H19" s="55">
        <v>1.12625</v>
      </c>
      <c r="I19" s="55"/>
      <c r="J19" s="46">
        <v>22.4</v>
      </c>
      <c r="K19" s="56">
        <f t="shared" si="3"/>
        <v>8108.3628402493232</v>
      </c>
      <c r="L19" s="57"/>
      <c r="M19" s="6">
        <f>IF(J19="","",(K19/J19)/LOOKUP(RIGHT($D$2,3),定数!$A$6:$A$13,定数!$B$6:$B$13))</f>
        <v>3.0165040328308499</v>
      </c>
      <c r="N19" s="46">
        <v>2016</v>
      </c>
      <c r="O19" s="8">
        <v>43717</v>
      </c>
      <c r="P19" s="55">
        <v>1.12401</v>
      </c>
      <c r="Q19" s="55"/>
      <c r="R19" s="58">
        <f>IF(P19="","",T19*M19*LOOKUP(RIGHT($D$2,3),定数!$A$6:$A$13,定数!$B$6:$B$13))</f>
        <v>-8108.362840249396</v>
      </c>
      <c r="S19" s="58"/>
      <c r="T19" s="59">
        <f t="shared" si="4"/>
        <v>-22.400000000000198</v>
      </c>
      <c r="U19" s="59"/>
      <c r="V19" s="23">
        <f t="shared" si="1"/>
        <v>0</v>
      </c>
      <c r="W19">
        <f t="shared" si="2"/>
        <v>4</v>
      </c>
    </row>
    <row r="20" spans="2:23" x14ac:dyDescent="0.2">
      <c r="B20" s="46">
        <v>12</v>
      </c>
      <c r="C20" s="54">
        <f t="shared" si="0"/>
        <v>262170.39850139472</v>
      </c>
      <c r="D20" s="54"/>
      <c r="E20" s="46">
        <v>2016</v>
      </c>
      <c r="F20" s="8">
        <v>43721</v>
      </c>
      <c r="G20" s="46" t="s">
        <v>3</v>
      </c>
      <c r="H20" s="55">
        <v>1.1216600000000001</v>
      </c>
      <c r="I20" s="55"/>
      <c r="J20" s="46">
        <v>50.7</v>
      </c>
      <c r="K20" s="56">
        <f t="shared" si="3"/>
        <v>7865.1119550418416</v>
      </c>
      <c r="L20" s="57"/>
      <c r="M20" s="6">
        <f>IF(J20="","",(K20/J20)/LOOKUP(RIGHT($D$2,3),定数!$A$6:$A$13,定数!$B$6:$B$13))</f>
        <v>1.2927534442869562</v>
      </c>
      <c r="N20" s="46">
        <v>2016</v>
      </c>
      <c r="O20" s="8">
        <v>43722</v>
      </c>
      <c r="P20" s="55">
        <v>1.12673</v>
      </c>
      <c r="Q20" s="55"/>
      <c r="R20" s="58">
        <f>IF(P20="","",T20*M20*LOOKUP(RIGHT($D$2,3),定数!$A$6:$A$13,定数!$B$6:$B$13))</f>
        <v>-7865.1119550416988</v>
      </c>
      <c r="S20" s="58"/>
      <c r="T20" s="59">
        <f t="shared" si="4"/>
        <v>-50.699999999999079</v>
      </c>
      <c r="U20" s="59"/>
      <c r="V20" s="23">
        <f t="shared" si="1"/>
        <v>0</v>
      </c>
      <c r="W20">
        <f t="shared" si="2"/>
        <v>5</v>
      </c>
    </row>
    <row r="21" spans="2:23" x14ac:dyDescent="0.2">
      <c r="B21" s="46">
        <v>13</v>
      </c>
      <c r="C21" s="54">
        <f t="shared" si="0"/>
        <v>254305.28654635302</v>
      </c>
      <c r="D21" s="54"/>
      <c r="E21" s="46">
        <v>2016</v>
      </c>
      <c r="F21" s="8">
        <v>43722</v>
      </c>
      <c r="G21" s="46" t="s">
        <v>3</v>
      </c>
      <c r="H21" s="55">
        <v>1.1217600000000001</v>
      </c>
      <c r="I21" s="55"/>
      <c r="J21" s="46">
        <v>23</v>
      </c>
      <c r="K21" s="56">
        <f t="shared" si="3"/>
        <v>7629.15859639059</v>
      </c>
      <c r="L21" s="57"/>
      <c r="M21" s="6">
        <f>IF(J21="","",(K21/J21)/LOOKUP(RIGHT($D$2,3),定数!$A$6:$A$13,定数!$B$6:$B$13))</f>
        <v>2.7641878972429677</v>
      </c>
      <c r="N21" s="46">
        <v>2016</v>
      </c>
      <c r="O21" s="8">
        <v>43722</v>
      </c>
      <c r="P21" s="55">
        <v>1.1240600000000001</v>
      </c>
      <c r="Q21" s="55"/>
      <c r="R21" s="58">
        <f>IF(P21="","",T21*M21*LOOKUP(RIGHT($D$2,3),定数!$A$6:$A$13,定数!$B$6:$B$13))</f>
        <v>-7629.1585963904872</v>
      </c>
      <c r="S21" s="58"/>
      <c r="T21" s="59">
        <f t="shared" si="4"/>
        <v>-22.999999999999687</v>
      </c>
      <c r="U21" s="59"/>
      <c r="V21" s="23">
        <f t="shared" si="1"/>
        <v>0</v>
      </c>
      <c r="W21">
        <f t="shared" si="2"/>
        <v>6</v>
      </c>
    </row>
    <row r="22" spans="2:23" x14ac:dyDescent="0.2">
      <c r="B22" s="46">
        <v>14</v>
      </c>
      <c r="C22" s="54">
        <f t="shared" si="0"/>
        <v>246676.12794996254</v>
      </c>
      <c r="D22" s="54"/>
      <c r="E22" s="46">
        <v>2016</v>
      </c>
      <c r="F22" s="8">
        <v>43751</v>
      </c>
      <c r="G22" s="46" t="s">
        <v>3</v>
      </c>
      <c r="H22" s="55">
        <v>1.1002799999999999</v>
      </c>
      <c r="I22" s="55"/>
      <c r="J22" s="46">
        <v>43.8</v>
      </c>
      <c r="K22" s="56">
        <f t="shared" si="3"/>
        <v>7400.2838384988754</v>
      </c>
      <c r="L22" s="57"/>
      <c r="M22" s="6">
        <f>IF(J22="","",(K22/J22)/LOOKUP(RIGHT($D$2,3),定数!$A$6:$A$13,定数!$B$6:$B$13))</f>
        <v>1.4079687668376857</v>
      </c>
      <c r="N22" s="46">
        <v>2016</v>
      </c>
      <c r="O22" s="8">
        <v>43752</v>
      </c>
      <c r="P22" s="55">
        <v>1.10466</v>
      </c>
      <c r="Q22" s="55"/>
      <c r="R22" s="58">
        <f>IF(P22="","",T22*M22*LOOKUP(RIGHT($D$2,3),定数!$A$6:$A$13,定数!$B$6:$B$13))</f>
        <v>-7400.2838384989618</v>
      </c>
      <c r="S22" s="58"/>
      <c r="T22" s="59">
        <f t="shared" si="4"/>
        <v>-43.800000000000509</v>
      </c>
      <c r="U22" s="59"/>
      <c r="V22" s="23">
        <f t="shared" si="1"/>
        <v>0</v>
      </c>
      <c r="W22">
        <f t="shared" si="2"/>
        <v>7</v>
      </c>
    </row>
    <row r="23" spans="2:23" x14ac:dyDescent="0.2">
      <c r="B23" s="46">
        <v>15</v>
      </c>
      <c r="C23" s="54">
        <f t="shared" si="0"/>
        <v>239275.84411146358</v>
      </c>
      <c r="D23" s="54"/>
      <c r="E23" s="46">
        <v>2016</v>
      </c>
      <c r="F23" s="8">
        <v>43760</v>
      </c>
      <c r="G23" s="46" t="s">
        <v>3</v>
      </c>
      <c r="H23" s="55">
        <v>1.08771</v>
      </c>
      <c r="I23" s="55"/>
      <c r="J23" s="46">
        <v>10.9</v>
      </c>
      <c r="K23" s="56">
        <f t="shared" si="3"/>
        <v>7178.2753233439071</v>
      </c>
      <c r="L23" s="57"/>
      <c r="M23" s="6">
        <f>IF(J23="","",(K23/J23)/LOOKUP(RIGHT($D$2,3),定数!$A$6:$A$13,定数!$B$6:$B$13))</f>
        <v>5.4879780759509993</v>
      </c>
      <c r="N23" s="46">
        <v>2016</v>
      </c>
      <c r="O23" s="8">
        <v>43762</v>
      </c>
      <c r="P23" s="55">
        <v>1.0888</v>
      </c>
      <c r="Q23" s="55"/>
      <c r="R23" s="58">
        <f>IF(P23="","",T23*M23*LOOKUP(RIGHT($D$2,3),定数!$A$6:$A$13,定数!$B$6:$B$13))</f>
        <v>-7178.2753233441399</v>
      </c>
      <c r="S23" s="58"/>
      <c r="T23" s="59">
        <f t="shared" si="4"/>
        <v>-10.900000000000354</v>
      </c>
      <c r="U23" s="59"/>
      <c r="V23" t="str">
        <f t="shared" ref="V23:W74" si="5">IF(S23&lt;&gt;"",IF(S23&lt;0,1+V22,0),"")</f>
        <v/>
      </c>
      <c r="W23">
        <f t="shared" si="2"/>
        <v>8</v>
      </c>
    </row>
    <row r="24" spans="2:23" x14ac:dyDescent="0.2">
      <c r="B24" s="46">
        <v>16</v>
      </c>
      <c r="C24" s="54">
        <f t="shared" si="0"/>
        <v>232097.56878811945</v>
      </c>
      <c r="D24" s="54"/>
      <c r="E24" s="46">
        <v>2016</v>
      </c>
      <c r="F24" s="8">
        <v>43764</v>
      </c>
      <c r="G24" s="46" t="s">
        <v>4</v>
      </c>
      <c r="H24" s="55">
        <v>1.0886499999999999</v>
      </c>
      <c r="I24" s="55"/>
      <c r="J24" s="46">
        <v>12.8</v>
      </c>
      <c r="K24" s="56">
        <f t="shared" si="3"/>
        <v>6962.9270636435831</v>
      </c>
      <c r="L24" s="57"/>
      <c r="M24" s="6">
        <f>IF(J24="","",(K24/J24)/LOOKUP(RIGHT($D$2,3),定数!$A$6:$A$13,定数!$B$6:$B$13))</f>
        <v>4.533155640392958</v>
      </c>
      <c r="N24" s="46">
        <v>2016</v>
      </c>
      <c r="O24" s="8">
        <v>43764</v>
      </c>
      <c r="P24" s="55">
        <v>1.09111</v>
      </c>
      <c r="Q24" s="55"/>
      <c r="R24" s="58">
        <f>IF(P24="","",T24*M24*LOOKUP(RIGHT($D$2,3),定数!$A$6:$A$13,定数!$B$6:$B$13))</f>
        <v>13381.875450440712</v>
      </c>
      <c r="S24" s="58"/>
      <c r="T24" s="59">
        <f t="shared" si="4"/>
        <v>24.600000000001288</v>
      </c>
      <c r="U24" s="59"/>
      <c r="V24" t="str">
        <f t="shared" si="5"/>
        <v/>
      </c>
      <c r="W24">
        <f t="shared" si="2"/>
        <v>0</v>
      </c>
    </row>
    <row r="25" spans="2:23" x14ac:dyDescent="0.2">
      <c r="B25" s="46">
        <v>17</v>
      </c>
      <c r="C25" s="54">
        <f t="shared" si="0"/>
        <v>245479.44423856016</v>
      </c>
      <c r="D25" s="54"/>
      <c r="E25" s="46">
        <v>2016</v>
      </c>
      <c r="F25" s="8">
        <v>43772</v>
      </c>
      <c r="G25" s="46" t="s">
        <v>4</v>
      </c>
      <c r="H25" s="55">
        <v>1.10995</v>
      </c>
      <c r="I25" s="55"/>
      <c r="J25" s="46">
        <v>15.6</v>
      </c>
      <c r="K25" s="56">
        <f t="shared" si="3"/>
        <v>7364.3833271568046</v>
      </c>
      <c r="L25" s="57"/>
      <c r="M25" s="6">
        <f>IF(J25="","",(K25/J25)/LOOKUP(RIGHT($D$2,3),定数!$A$6:$A$13,定数!$B$6:$B$13))</f>
        <v>3.9339654525410284</v>
      </c>
      <c r="N25" s="46">
        <v>2016</v>
      </c>
      <c r="O25" s="8">
        <v>43772</v>
      </c>
      <c r="P25" s="55">
        <v>1.10839</v>
      </c>
      <c r="Q25" s="55"/>
      <c r="R25" s="58">
        <f>IF(P25="","",T25*M25*LOOKUP(RIGHT($D$2,3),定数!$A$6:$A$13,定数!$B$6:$B$13))</f>
        <v>-7364.3833271568328</v>
      </c>
      <c r="S25" s="58"/>
      <c r="T25" s="59">
        <f t="shared" si="4"/>
        <v>-15.600000000000058</v>
      </c>
      <c r="U25" s="59"/>
      <c r="V25" t="str">
        <f t="shared" si="5"/>
        <v/>
      </c>
      <c r="W25">
        <f t="shared" si="2"/>
        <v>1</v>
      </c>
    </row>
    <row r="26" spans="2:23" x14ac:dyDescent="0.2">
      <c r="B26" s="46">
        <v>18</v>
      </c>
      <c r="C26" s="54">
        <f t="shared" si="0"/>
        <v>238115.06091140333</v>
      </c>
      <c r="D26" s="54"/>
      <c r="E26" s="46">
        <v>2016</v>
      </c>
      <c r="F26" s="8">
        <v>43780</v>
      </c>
      <c r="G26" s="46" t="s">
        <v>3</v>
      </c>
      <c r="H26" s="55">
        <v>1.0863</v>
      </c>
      <c r="I26" s="55"/>
      <c r="J26" s="46">
        <v>55.4</v>
      </c>
      <c r="K26" s="56">
        <f t="shared" si="3"/>
        <v>7143.4518273420999</v>
      </c>
      <c r="L26" s="57"/>
      <c r="M26" s="6">
        <f>IF(J26="","",(K26/J26)/LOOKUP(RIGHT($D$2,3),定数!$A$6:$A$13,定数!$B$6:$B$13))</f>
        <v>1.0745264481561523</v>
      </c>
      <c r="N26" s="46">
        <v>2016</v>
      </c>
      <c r="O26" s="8">
        <v>43783</v>
      </c>
      <c r="P26" s="55">
        <v>1.0753200000000001</v>
      </c>
      <c r="Q26" s="55"/>
      <c r="R26" s="58">
        <f>IF(P26="","",T26*M26*LOOKUP(RIGHT($D$2,3),定数!$A$6:$A$13,定数!$B$6:$B$13))</f>
        <v>14157.960480905449</v>
      </c>
      <c r="S26" s="58"/>
      <c r="T26" s="59">
        <f t="shared" si="4"/>
        <v>109.7999999999999</v>
      </c>
      <c r="U26" s="59"/>
      <c r="V26" t="str">
        <f t="shared" si="5"/>
        <v/>
      </c>
      <c r="W26">
        <f t="shared" si="2"/>
        <v>0</v>
      </c>
    </row>
    <row r="27" spans="2:23" x14ac:dyDescent="0.2">
      <c r="B27" s="46">
        <v>19</v>
      </c>
      <c r="C27" s="54">
        <f t="shared" si="0"/>
        <v>252273.02139230879</v>
      </c>
      <c r="D27" s="54"/>
      <c r="E27" s="46">
        <v>2016</v>
      </c>
      <c r="F27" s="8">
        <v>43816</v>
      </c>
      <c r="G27" s="46" t="s">
        <v>4</v>
      </c>
      <c r="H27" s="55">
        <v>1.0452699999999999</v>
      </c>
      <c r="I27" s="55"/>
      <c r="J27" s="46">
        <v>23.9</v>
      </c>
      <c r="K27" s="56">
        <f t="shared" si="3"/>
        <v>7568.1906417692635</v>
      </c>
      <c r="L27" s="57"/>
      <c r="M27" s="6">
        <f>IF(J27="","",(K27/J27)/LOOKUP(RIGHT($D$2,3),定数!$A$6:$A$13,定数!$B$6:$B$13))</f>
        <v>2.6388391359028116</v>
      </c>
      <c r="N27" s="46">
        <v>2016</v>
      </c>
      <c r="O27" s="8">
        <v>43818</v>
      </c>
      <c r="P27" s="55">
        <v>1.04288</v>
      </c>
      <c r="Q27" s="55"/>
      <c r="R27" s="58">
        <f>IF(P27="","",T27*M27*LOOKUP(RIGHT($D$2,3),定数!$A$6:$A$13,定数!$B$6:$B$13))</f>
        <v>-7568.1906417689224</v>
      </c>
      <c r="S27" s="58"/>
      <c r="T27" s="59">
        <f t="shared" si="4"/>
        <v>-23.899999999998922</v>
      </c>
      <c r="U27" s="59"/>
      <c r="V27" t="str">
        <f t="shared" si="5"/>
        <v/>
      </c>
      <c r="W27">
        <f t="shared" si="2"/>
        <v>1</v>
      </c>
    </row>
    <row r="28" spans="2:23" x14ac:dyDescent="0.2">
      <c r="B28" s="46">
        <v>20</v>
      </c>
      <c r="C28" s="54">
        <f t="shared" si="0"/>
        <v>244704.83075053987</v>
      </c>
      <c r="D28" s="54"/>
      <c r="E28" s="46">
        <v>2016</v>
      </c>
      <c r="F28" s="8">
        <v>43820</v>
      </c>
      <c r="G28" s="46" t="s">
        <v>4</v>
      </c>
      <c r="H28" s="55">
        <v>1.04111</v>
      </c>
      <c r="I28" s="55"/>
      <c r="J28" s="46">
        <v>23.4</v>
      </c>
      <c r="K28" s="56">
        <f t="shared" si="3"/>
        <v>7341.1449225161959</v>
      </c>
      <c r="L28" s="57"/>
      <c r="M28" s="6">
        <f>IF(J28="","",(K28/J28)/LOOKUP(RIGHT($D$2,3),定数!$A$6:$A$13,定数!$B$6:$B$13))</f>
        <v>2.6143678498989305</v>
      </c>
      <c r="N28" s="46">
        <v>2016</v>
      </c>
      <c r="O28" s="8">
        <v>43821</v>
      </c>
      <c r="P28" s="55">
        <v>1.04569</v>
      </c>
      <c r="Q28" s="55"/>
      <c r="R28" s="58">
        <f>IF(P28="","",T28*M28*LOOKUP(RIGHT($D$2,3),定数!$A$6:$A$13,定数!$B$6:$B$13))</f>
        <v>14368.565703044611</v>
      </c>
      <c r="S28" s="58"/>
      <c r="T28" s="59">
        <f t="shared" si="4"/>
        <v>45.800000000000281</v>
      </c>
      <c r="U28" s="59"/>
      <c r="V28" t="str">
        <f t="shared" si="5"/>
        <v/>
      </c>
      <c r="W28">
        <f t="shared" si="2"/>
        <v>0</v>
      </c>
    </row>
    <row r="29" spans="2:23" x14ac:dyDescent="0.2">
      <c r="B29" s="46">
        <v>21</v>
      </c>
      <c r="C29" s="54">
        <f t="shared" si="0"/>
        <v>259073.39645358449</v>
      </c>
      <c r="D29" s="54"/>
      <c r="E29" s="46">
        <v>2016</v>
      </c>
      <c r="F29" s="8">
        <v>43821</v>
      </c>
      <c r="G29" s="46" t="s">
        <v>4</v>
      </c>
      <c r="H29" s="55">
        <v>1.04705</v>
      </c>
      <c r="I29" s="55"/>
      <c r="J29" s="46">
        <v>41.9</v>
      </c>
      <c r="K29" s="56">
        <f t="shared" si="3"/>
        <v>7772.2018936075347</v>
      </c>
      <c r="L29" s="57"/>
      <c r="M29" s="6">
        <f>IF(J29="","",(K29/J29)/LOOKUP(RIGHT($D$2,3),定数!$A$6:$A$13,定数!$B$6:$B$13))</f>
        <v>1.5457839883865423</v>
      </c>
      <c r="N29" s="46">
        <v>2016</v>
      </c>
      <c r="O29" s="8">
        <v>43822</v>
      </c>
      <c r="P29" s="55">
        <v>1.0428599999999999</v>
      </c>
      <c r="Q29" s="55"/>
      <c r="R29" s="58">
        <f>IF(P29="","",T29*M29*LOOKUP(RIGHT($D$2,3),定数!$A$6:$A$13,定数!$B$6:$B$13))</f>
        <v>-7772.2018936077911</v>
      </c>
      <c r="S29" s="58"/>
      <c r="T29" s="59">
        <f t="shared" si="4"/>
        <v>-41.900000000001384</v>
      </c>
      <c r="U29" s="59"/>
      <c r="V29" t="str">
        <f t="shared" si="5"/>
        <v/>
      </c>
      <c r="W29">
        <f t="shared" si="2"/>
        <v>1</v>
      </c>
    </row>
    <row r="30" spans="2:23" x14ac:dyDescent="0.2">
      <c r="B30" s="46">
        <v>22</v>
      </c>
      <c r="C30" s="54">
        <f t="shared" si="0"/>
        <v>251301.19455997669</v>
      </c>
      <c r="D30" s="54"/>
      <c r="E30" s="46">
        <v>2016</v>
      </c>
      <c r="F30" s="8">
        <v>43826</v>
      </c>
      <c r="G30" s="46" t="s">
        <v>4</v>
      </c>
      <c r="H30" s="55">
        <v>1.04545</v>
      </c>
      <c r="I30" s="55"/>
      <c r="J30" s="46">
        <v>15.1</v>
      </c>
      <c r="K30" s="56">
        <f t="shared" si="3"/>
        <v>7539.0358367993003</v>
      </c>
      <c r="L30" s="57"/>
      <c r="M30" s="6">
        <f>IF(J30="","",(K30/J30)/LOOKUP(RIGHT($D$2,3),定数!$A$6:$A$13,定数!$B$6:$B$13))</f>
        <v>4.1606158039731245</v>
      </c>
      <c r="N30" s="46">
        <v>2016</v>
      </c>
      <c r="O30" s="8">
        <v>43827</v>
      </c>
      <c r="P30" s="55">
        <v>1.0439400000000001</v>
      </c>
      <c r="Q30" s="55"/>
      <c r="R30" s="58">
        <f>IF(P30="","",T30*M30*LOOKUP(RIGHT($D$2,3),定数!$A$6:$A$13,定数!$B$6:$B$13))</f>
        <v>-7539.0358367988038</v>
      </c>
      <c r="S30" s="58"/>
      <c r="T30" s="59">
        <f t="shared" si="4"/>
        <v>-15.099999999999003</v>
      </c>
      <c r="U30" s="59"/>
      <c r="V30" t="str">
        <f t="shared" si="5"/>
        <v/>
      </c>
      <c r="W30">
        <f t="shared" si="2"/>
        <v>2</v>
      </c>
    </row>
    <row r="31" spans="2:23" x14ac:dyDescent="0.2">
      <c r="B31" s="46">
        <v>23</v>
      </c>
      <c r="C31" s="54">
        <f t="shared" si="0"/>
        <v>243762.15872317788</v>
      </c>
      <c r="D31" s="54"/>
      <c r="E31" s="46">
        <v>2017</v>
      </c>
      <c r="F31" s="8">
        <v>43516</v>
      </c>
      <c r="G31" s="46" t="s">
        <v>3</v>
      </c>
      <c r="H31" s="55">
        <v>1.0601400000000001</v>
      </c>
      <c r="I31" s="55"/>
      <c r="J31" s="46">
        <v>30.7</v>
      </c>
      <c r="K31" s="56">
        <f t="shared" si="3"/>
        <v>7312.8647616953358</v>
      </c>
      <c r="L31" s="57"/>
      <c r="M31" s="6">
        <f>IF(J31="","",(K31/J31)/LOOKUP(RIGHT($D$2,3),定数!$A$6:$A$13,定数!$B$6:$B$13))</f>
        <v>1.9850338658239239</v>
      </c>
      <c r="N31" s="46">
        <v>2017</v>
      </c>
      <c r="O31" s="8">
        <v>43517</v>
      </c>
      <c r="P31" s="55">
        <v>1.0541</v>
      </c>
      <c r="Q31" s="55"/>
      <c r="R31" s="58">
        <f>IF(P31="","",T31*M31*LOOKUP(RIGHT($D$2,3),定数!$A$6:$A$13,定数!$B$6:$B$13))</f>
        <v>14387.525459491908</v>
      </c>
      <c r="S31" s="58"/>
      <c r="T31" s="59">
        <f t="shared" si="4"/>
        <v>60.400000000000453</v>
      </c>
      <c r="U31" s="59"/>
      <c r="V31" t="str">
        <f t="shared" si="5"/>
        <v/>
      </c>
      <c r="W31">
        <f t="shared" si="2"/>
        <v>0</v>
      </c>
    </row>
    <row r="32" spans="2:23" x14ac:dyDescent="0.2">
      <c r="B32" s="46">
        <v>24</v>
      </c>
      <c r="C32" s="54">
        <f t="shared" si="0"/>
        <v>258149.68418266979</v>
      </c>
      <c r="D32" s="54"/>
      <c r="E32" s="46">
        <v>2017</v>
      </c>
      <c r="F32" s="8">
        <v>43524</v>
      </c>
      <c r="G32" s="46" t="s">
        <v>4</v>
      </c>
      <c r="H32" s="55">
        <v>1.0587599999999999</v>
      </c>
      <c r="I32" s="55"/>
      <c r="J32" s="46">
        <v>19.3</v>
      </c>
      <c r="K32" s="56">
        <f t="shared" si="3"/>
        <v>7744.4905254800933</v>
      </c>
      <c r="L32" s="57"/>
      <c r="M32" s="6">
        <f>IF(J32="","",(K32/J32)/LOOKUP(RIGHT($D$2,3),定数!$A$6:$A$13,定数!$B$6:$B$13))</f>
        <v>3.3439078262003856</v>
      </c>
      <c r="N32" s="46">
        <v>2017</v>
      </c>
      <c r="O32" s="8">
        <v>43525</v>
      </c>
      <c r="P32" s="55">
        <v>1.0625199999999999</v>
      </c>
      <c r="Q32" s="55"/>
      <c r="R32" s="58">
        <f>IF(P32="","",T32*M32*LOOKUP(RIGHT($D$2,3),定数!$A$6:$A$13,定数!$B$6:$B$13))</f>
        <v>15087.712111816081</v>
      </c>
      <c r="S32" s="58"/>
      <c r="T32" s="59">
        <f t="shared" si="4"/>
        <v>37.599999999999852</v>
      </c>
      <c r="U32" s="59"/>
      <c r="V32" t="str">
        <f t="shared" si="5"/>
        <v/>
      </c>
      <c r="W32">
        <f t="shared" si="2"/>
        <v>0</v>
      </c>
    </row>
    <row r="33" spans="2:23" x14ac:dyDescent="0.2">
      <c r="B33" s="46">
        <v>25</v>
      </c>
      <c r="C33" s="54">
        <f t="shared" si="0"/>
        <v>273237.39629448589</v>
      </c>
      <c r="D33" s="54"/>
      <c r="E33" s="46">
        <v>2017</v>
      </c>
      <c r="F33" s="8">
        <v>43524</v>
      </c>
      <c r="G33" s="46" t="s">
        <v>4</v>
      </c>
      <c r="H33" s="55">
        <v>1.0604899999999999</v>
      </c>
      <c r="I33" s="55"/>
      <c r="J33" s="46">
        <v>29.4</v>
      </c>
      <c r="K33" s="56">
        <f t="shared" si="3"/>
        <v>8197.1218888345757</v>
      </c>
      <c r="L33" s="57"/>
      <c r="M33" s="6">
        <f>IF(J33="","",(K33/J33)/LOOKUP(RIGHT($D$2,3),定数!$A$6:$A$13,定数!$B$6:$B$13))</f>
        <v>2.3234472474020911</v>
      </c>
      <c r="N33" s="46">
        <v>2017</v>
      </c>
      <c r="O33" s="8">
        <v>43525</v>
      </c>
      <c r="P33" s="55">
        <v>1.05755</v>
      </c>
      <c r="Q33" s="55"/>
      <c r="R33" s="58">
        <f>IF(P33="","",T33*M33*LOOKUP(RIGHT($D$2,3),定数!$A$6:$A$13,定数!$B$6:$B$13))</f>
        <v>-8197.1218888344174</v>
      </c>
      <c r="S33" s="58"/>
      <c r="T33" s="59">
        <f t="shared" si="4"/>
        <v>-29.399999999999427</v>
      </c>
      <c r="U33" s="59"/>
      <c r="V33" t="str">
        <f t="shared" si="5"/>
        <v/>
      </c>
      <c r="W33">
        <f t="shared" si="2"/>
        <v>1</v>
      </c>
    </row>
    <row r="34" spans="2:23" x14ac:dyDescent="0.2">
      <c r="B34" s="46">
        <v>26</v>
      </c>
      <c r="C34" s="54">
        <f t="shared" si="0"/>
        <v>265040.27440565149</v>
      </c>
      <c r="D34" s="54"/>
      <c r="E34" s="46">
        <v>2017</v>
      </c>
      <c r="F34" s="8">
        <v>43530</v>
      </c>
      <c r="G34" s="46" t="s">
        <v>4</v>
      </c>
      <c r="H34" s="55">
        <v>1.0606</v>
      </c>
      <c r="I34" s="55"/>
      <c r="J34" s="46">
        <v>30</v>
      </c>
      <c r="K34" s="56">
        <f t="shared" si="3"/>
        <v>7951.2082321695443</v>
      </c>
      <c r="L34" s="57"/>
      <c r="M34" s="6">
        <f>IF(J34="","",(K34/J34)/LOOKUP(RIGHT($D$2,3),定数!$A$6:$A$13,定数!$B$6:$B$13))</f>
        <v>2.2086689533804291</v>
      </c>
      <c r="N34" s="46">
        <v>2017</v>
      </c>
      <c r="O34" s="8">
        <v>43531</v>
      </c>
      <c r="P34" s="55">
        <v>1.0576000000000001</v>
      </c>
      <c r="Q34" s="55"/>
      <c r="R34" s="58">
        <f>IF(P34="","",T34*M34*LOOKUP(RIGHT($D$2,3),定数!$A$6:$A$13,定数!$B$6:$B$13))</f>
        <v>-7951.2082321692578</v>
      </c>
      <c r="S34" s="58"/>
      <c r="T34" s="59">
        <f t="shared" si="4"/>
        <v>-29.999999999998916</v>
      </c>
      <c r="U34" s="59"/>
      <c r="V34" t="str">
        <f t="shared" si="5"/>
        <v/>
      </c>
      <c r="W34">
        <f t="shared" si="2"/>
        <v>2</v>
      </c>
    </row>
    <row r="35" spans="2:23" x14ac:dyDescent="0.2">
      <c r="B35" s="46">
        <v>27</v>
      </c>
      <c r="C35" s="54">
        <f t="shared" si="0"/>
        <v>257089.06617348222</v>
      </c>
      <c r="D35" s="54"/>
      <c r="E35" s="46">
        <v>2017</v>
      </c>
      <c r="F35" s="8">
        <v>43532</v>
      </c>
      <c r="G35" s="46" t="s">
        <v>3</v>
      </c>
      <c r="H35" s="55">
        <v>1.05592</v>
      </c>
      <c r="I35" s="55"/>
      <c r="J35" s="46">
        <v>28.8</v>
      </c>
      <c r="K35" s="56">
        <f t="shared" si="3"/>
        <v>7712.6719852044662</v>
      </c>
      <c r="L35" s="57"/>
      <c r="M35" s="6">
        <f>IF(J35="","",(K35/J35)/LOOKUP(RIGHT($D$2,3),定数!$A$6:$A$13,定数!$B$6:$B$13))</f>
        <v>2.2316759216448108</v>
      </c>
      <c r="N35" s="46">
        <v>2017</v>
      </c>
      <c r="O35" s="8">
        <v>43533</v>
      </c>
      <c r="P35" s="55">
        <v>1.0588</v>
      </c>
      <c r="Q35" s="55"/>
      <c r="R35" s="58">
        <f>IF(P35="","",T35*M35*LOOKUP(RIGHT($D$2,3),定数!$A$6:$A$13,定数!$B$6:$B$13))</f>
        <v>-7712.6719852044489</v>
      </c>
      <c r="S35" s="58"/>
      <c r="T35" s="59">
        <f t="shared" si="4"/>
        <v>-28.799999999999937</v>
      </c>
      <c r="U35" s="59"/>
      <c r="V35" t="str">
        <f t="shared" si="5"/>
        <v/>
      </c>
      <c r="W35">
        <f t="shared" si="2"/>
        <v>3</v>
      </c>
    </row>
    <row r="36" spans="2:23" x14ac:dyDescent="0.2">
      <c r="B36" s="46">
        <v>28</v>
      </c>
      <c r="C36" s="54">
        <f t="shared" si="0"/>
        <v>249376.39418827777</v>
      </c>
      <c r="D36" s="54"/>
      <c r="E36" s="46">
        <v>2017</v>
      </c>
      <c r="F36" s="8">
        <v>43559</v>
      </c>
      <c r="G36" s="46" t="s">
        <v>3</v>
      </c>
      <c r="H36" s="55">
        <v>1.0660700000000001</v>
      </c>
      <c r="I36" s="55"/>
      <c r="J36" s="46">
        <v>14.6</v>
      </c>
      <c r="K36" s="56">
        <f t="shared" si="3"/>
        <v>7481.2918256483326</v>
      </c>
      <c r="L36" s="57"/>
      <c r="M36" s="6">
        <f>IF(J36="","",(K36/J36)/LOOKUP(RIGHT($D$2,3),定数!$A$6:$A$13,定数!$B$6:$B$13))</f>
        <v>4.2701437361006471</v>
      </c>
      <c r="N36" s="46">
        <v>2017</v>
      </c>
      <c r="O36" s="8">
        <v>43560</v>
      </c>
      <c r="P36" s="55">
        <v>1.0675300000000001</v>
      </c>
      <c r="Q36" s="55"/>
      <c r="R36" s="58">
        <f>IF(P36="","",T36*M36*LOOKUP(RIGHT($D$2,3),定数!$A$6:$A$13,定数!$B$6:$B$13))</f>
        <v>-7481.2918256484199</v>
      </c>
      <c r="S36" s="58"/>
      <c r="T36" s="59">
        <f t="shared" si="4"/>
        <v>-14.600000000000168</v>
      </c>
      <c r="U36" s="59"/>
      <c r="V36" t="str">
        <f t="shared" si="5"/>
        <v/>
      </c>
      <c r="W36">
        <f t="shared" si="2"/>
        <v>4</v>
      </c>
    </row>
    <row r="37" spans="2:23" x14ac:dyDescent="0.2">
      <c r="B37" s="46">
        <v>29</v>
      </c>
      <c r="C37" s="54">
        <f t="shared" si="0"/>
        <v>241895.10236262935</v>
      </c>
      <c r="D37" s="54"/>
      <c r="E37" s="46">
        <v>2017</v>
      </c>
      <c r="F37" s="8">
        <v>43562</v>
      </c>
      <c r="G37" s="46" t="s">
        <v>3</v>
      </c>
      <c r="H37" s="55">
        <v>1.06087</v>
      </c>
      <c r="I37" s="55"/>
      <c r="J37" s="46">
        <v>57</v>
      </c>
      <c r="K37" s="56">
        <f t="shared" si="3"/>
        <v>7256.8530708788803</v>
      </c>
      <c r="L37" s="57"/>
      <c r="M37" s="6">
        <f>IF(J37="","",(K37/J37)/LOOKUP(RIGHT($D$2,3),定数!$A$6:$A$13,定数!$B$6:$B$13))</f>
        <v>1.060943431415041</v>
      </c>
      <c r="N37" s="46">
        <v>2017</v>
      </c>
      <c r="O37" s="8">
        <v>43568</v>
      </c>
      <c r="P37" s="55">
        <v>1.06657</v>
      </c>
      <c r="Q37" s="55"/>
      <c r="R37" s="58">
        <f>IF(P37="","",T37*M37*LOOKUP(RIGHT($D$2,3),定数!$A$6:$A$13,定数!$B$6:$B$13))</f>
        <v>-7256.8530708789294</v>
      </c>
      <c r="S37" s="58"/>
      <c r="T37" s="59">
        <f t="shared" si="4"/>
        <v>-57.000000000000384</v>
      </c>
      <c r="U37" s="59"/>
      <c r="V37" t="str">
        <f t="shared" si="5"/>
        <v/>
      </c>
      <c r="W37">
        <f t="shared" si="2"/>
        <v>5</v>
      </c>
    </row>
    <row r="38" spans="2:23" x14ac:dyDescent="0.2">
      <c r="B38" s="46">
        <v>30</v>
      </c>
      <c r="C38" s="54">
        <f t="shared" si="0"/>
        <v>234638.24929175043</v>
      </c>
      <c r="D38" s="54"/>
      <c r="E38" s="46">
        <v>2017</v>
      </c>
      <c r="F38" s="8">
        <v>43630</v>
      </c>
      <c r="G38" s="46" t="s">
        <v>4</v>
      </c>
      <c r="H38" s="55">
        <v>1.1213</v>
      </c>
      <c r="I38" s="55"/>
      <c r="J38" s="46">
        <v>21.7</v>
      </c>
      <c r="K38" s="56">
        <f t="shared" si="3"/>
        <v>7039.1474787525121</v>
      </c>
      <c r="L38" s="57"/>
      <c r="M38" s="6">
        <f>IF(J38="","",(K38/J38)/LOOKUP(RIGHT($D$2,3),定数!$A$6:$A$13,定数!$B$6:$B$13))</f>
        <v>2.7032056370017328</v>
      </c>
      <c r="N38" s="46">
        <v>2017</v>
      </c>
      <c r="O38" s="8">
        <v>43630</v>
      </c>
      <c r="P38" s="55">
        <v>1.12554</v>
      </c>
      <c r="Q38" s="55"/>
      <c r="R38" s="58">
        <f>IF(P38="","",T38*M38*LOOKUP(RIGHT($D$2,3),定数!$A$6:$A$13,定数!$B$6:$B$13))</f>
        <v>13753.910281064887</v>
      </c>
      <c r="S38" s="58"/>
      <c r="T38" s="59">
        <f t="shared" si="4"/>
        <v>42.400000000000219</v>
      </c>
      <c r="U38" s="59"/>
      <c r="V38" t="str">
        <f t="shared" si="5"/>
        <v/>
      </c>
      <c r="W38">
        <f t="shared" si="2"/>
        <v>0</v>
      </c>
    </row>
    <row r="39" spans="2:23" x14ac:dyDescent="0.2">
      <c r="B39" s="46">
        <v>31</v>
      </c>
      <c r="C39" s="54">
        <f t="shared" si="0"/>
        <v>248392.15957281532</v>
      </c>
      <c r="D39" s="54"/>
      <c r="E39" s="46">
        <v>2017</v>
      </c>
      <c r="F39" s="8">
        <v>43644</v>
      </c>
      <c r="G39" s="46" t="s">
        <v>4</v>
      </c>
      <c r="H39" s="55">
        <v>1.1390899999999999</v>
      </c>
      <c r="I39" s="55"/>
      <c r="J39" s="46">
        <v>100.1</v>
      </c>
      <c r="K39" s="56">
        <f t="shared" si="3"/>
        <v>7451.7647871844592</v>
      </c>
      <c r="L39" s="57"/>
      <c r="M39" s="6">
        <f>IF(J39="","",(K39/J39)/LOOKUP(RIGHT($D$2,3),定数!$A$6:$A$13,定数!$B$6:$B$13))</f>
        <v>0.62036003889314517</v>
      </c>
      <c r="N39" s="46">
        <v>2017</v>
      </c>
      <c r="O39" s="8">
        <v>43666</v>
      </c>
      <c r="P39" s="55">
        <v>1.1590100000000001</v>
      </c>
      <c r="Q39" s="55"/>
      <c r="R39" s="58">
        <f>IF(P39="","",T39*M39*LOOKUP(RIGHT($D$2,3),定数!$A$6:$A$13,定数!$B$6:$B$13))</f>
        <v>14829.086369701863</v>
      </c>
      <c r="S39" s="58"/>
      <c r="T39" s="59">
        <f t="shared" si="4"/>
        <v>199.20000000000161</v>
      </c>
      <c r="U39" s="59"/>
      <c r="V39" t="str">
        <f t="shared" si="5"/>
        <v/>
      </c>
      <c r="W39">
        <f t="shared" si="2"/>
        <v>0</v>
      </c>
    </row>
    <row r="40" spans="2:23" x14ac:dyDescent="0.2">
      <c r="B40" s="46">
        <v>32</v>
      </c>
      <c r="C40" s="54">
        <f t="shared" si="0"/>
        <v>263221.24594251718</v>
      </c>
      <c r="D40" s="54"/>
      <c r="E40" s="46">
        <v>2017</v>
      </c>
      <c r="F40" s="8">
        <v>43714</v>
      </c>
      <c r="G40" s="46" t="s">
        <v>4</v>
      </c>
      <c r="H40" s="55">
        <v>1.19249</v>
      </c>
      <c r="I40" s="55"/>
      <c r="J40" s="46">
        <v>30.9</v>
      </c>
      <c r="K40" s="56">
        <f t="shared" si="3"/>
        <v>7896.6373782755154</v>
      </c>
      <c r="L40" s="57"/>
      <c r="M40" s="6">
        <f>IF(J40="","",(K40/J40)/LOOKUP(RIGHT($D$2,3),定数!$A$6:$A$13,定数!$B$6:$B$13))</f>
        <v>2.1296217309265146</v>
      </c>
      <c r="N40" s="46">
        <v>2017</v>
      </c>
      <c r="O40" s="8">
        <v>43715</v>
      </c>
      <c r="P40" s="55">
        <v>1.1985699999999999</v>
      </c>
      <c r="Q40" s="55"/>
      <c r="R40" s="58">
        <f>IF(P40="","",T40*M40*LOOKUP(RIGHT($D$2,3),定数!$A$6:$A$13,定数!$B$6:$B$13))</f>
        <v>15537.720148839504</v>
      </c>
      <c r="S40" s="58"/>
      <c r="T40" s="59">
        <f t="shared" si="4"/>
        <v>60.799999999998633</v>
      </c>
      <c r="U40" s="59"/>
      <c r="V40" t="str">
        <f t="shared" si="5"/>
        <v/>
      </c>
      <c r="W40">
        <f t="shared" si="2"/>
        <v>0</v>
      </c>
    </row>
    <row r="41" spans="2:23" x14ac:dyDescent="0.2">
      <c r="B41" s="46">
        <v>33</v>
      </c>
      <c r="C41" s="54">
        <f t="shared" si="0"/>
        <v>278758.96609135671</v>
      </c>
      <c r="D41" s="54"/>
      <c r="E41" s="46">
        <v>2017</v>
      </c>
      <c r="F41" s="8">
        <v>43715</v>
      </c>
      <c r="G41" s="46" t="s">
        <v>4</v>
      </c>
      <c r="H41" s="55">
        <v>1.1928300000000001</v>
      </c>
      <c r="I41" s="55"/>
      <c r="J41" s="46">
        <v>15.1</v>
      </c>
      <c r="K41" s="56">
        <f t="shared" si="3"/>
        <v>8362.7689827407012</v>
      </c>
      <c r="L41" s="57"/>
      <c r="M41" s="6">
        <f>IF(J41="","",(K41/J41)/LOOKUP(RIGHT($D$2,3),定数!$A$6:$A$13,定数!$B$6:$B$13))</f>
        <v>4.6152146703867007</v>
      </c>
      <c r="N41" s="46">
        <v>2017</v>
      </c>
      <c r="O41" s="8">
        <v>43715</v>
      </c>
      <c r="P41" s="55">
        <v>1.1957500000000001</v>
      </c>
      <c r="Q41" s="55"/>
      <c r="R41" s="58">
        <f>IF(P41="","",T41*M41*LOOKUP(RIGHT($D$2,3),定数!$A$6:$A$13,定数!$B$6:$B$13))</f>
        <v>16171.712205035186</v>
      </c>
      <c r="S41" s="58"/>
      <c r="T41" s="59">
        <f t="shared" si="4"/>
        <v>29.200000000000337</v>
      </c>
      <c r="U41" s="59"/>
      <c r="V41" t="str">
        <f t="shared" si="5"/>
        <v/>
      </c>
      <c r="W41">
        <f t="shared" si="2"/>
        <v>0</v>
      </c>
    </row>
    <row r="42" spans="2:23" x14ac:dyDescent="0.2">
      <c r="B42" s="46">
        <v>34</v>
      </c>
      <c r="C42" s="54">
        <f t="shared" si="0"/>
        <v>294930.67829639191</v>
      </c>
      <c r="D42" s="54"/>
      <c r="E42" s="46">
        <v>2017</v>
      </c>
      <c r="F42" s="8">
        <v>43727</v>
      </c>
      <c r="G42" s="46" t="s">
        <v>4</v>
      </c>
      <c r="H42" s="55">
        <v>1.19638</v>
      </c>
      <c r="I42" s="55"/>
      <c r="J42" s="46">
        <v>42.2</v>
      </c>
      <c r="K42" s="56">
        <f t="shared" si="3"/>
        <v>8847.9203488917574</v>
      </c>
      <c r="L42" s="57"/>
      <c r="M42" s="6">
        <f>IF(J42="","",(K42/J42)/LOOKUP(RIGHT($D$2,3),定数!$A$6:$A$13,定数!$B$6:$B$13))</f>
        <v>1.7472196581539805</v>
      </c>
      <c r="N42" s="46">
        <v>2017</v>
      </c>
      <c r="O42" s="8">
        <v>43729</v>
      </c>
      <c r="P42" s="55">
        <v>1.1921600000000001</v>
      </c>
      <c r="Q42" s="55"/>
      <c r="R42" s="58">
        <f>IF(P42="","",T42*M42*LOOKUP(RIGHT($D$2,3),定数!$A$6:$A$13,定数!$B$6:$B$13))</f>
        <v>-8847.9203488915282</v>
      </c>
      <c r="S42" s="58"/>
      <c r="T42" s="59">
        <f t="shared" si="4"/>
        <v>-42.199999999998909</v>
      </c>
      <c r="U42" s="59"/>
      <c r="V42" t="str">
        <f t="shared" si="5"/>
        <v/>
      </c>
      <c r="W42">
        <f t="shared" si="2"/>
        <v>1</v>
      </c>
    </row>
    <row r="43" spans="2:23" x14ac:dyDescent="0.2">
      <c r="B43" s="46">
        <v>35</v>
      </c>
      <c r="C43" s="54">
        <f t="shared" si="0"/>
        <v>286082.75794750039</v>
      </c>
      <c r="D43" s="54"/>
      <c r="E43" s="46">
        <v>2017</v>
      </c>
      <c r="F43" s="8">
        <v>43755</v>
      </c>
      <c r="G43" s="46" t="s">
        <v>3</v>
      </c>
      <c r="H43" s="55">
        <v>1.17876</v>
      </c>
      <c r="I43" s="55"/>
      <c r="J43" s="46">
        <v>31.1</v>
      </c>
      <c r="K43" s="56">
        <f t="shared" si="3"/>
        <v>8582.4827384250111</v>
      </c>
      <c r="L43" s="57"/>
      <c r="M43" s="6">
        <f>IF(J43="","",(K43/J43)/LOOKUP(RIGHT($D$2,3),定数!$A$6:$A$13,定数!$B$6:$B$13))</f>
        <v>2.2997006265876232</v>
      </c>
      <c r="N43" s="46">
        <v>2017</v>
      </c>
      <c r="O43" s="8">
        <v>43757</v>
      </c>
      <c r="P43" s="55">
        <v>1.1726399999999999</v>
      </c>
      <c r="Q43" s="55"/>
      <c r="R43" s="58">
        <f>IF(P43="","",T43*M43*LOOKUP(RIGHT($D$2,3),定数!$A$6:$A$13,定数!$B$6:$B$13))</f>
        <v>16889.001401659851</v>
      </c>
      <c r="S43" s="58"/>
      <c r="T43" s="59">
        <f t="shared" si="4"/>
        <v>61.200000000001253</v>
      </c>
      <c r="U43" s="59"/>
      <c r="V43" t="str">
        <f t="shared" si="5"/>
        <v/>
      </c>
      <c r="W43">
        <f t="shared" si="2"/>
        <v>0</v>
      </c>
    </row>
    <row r="44" spans="2:23" x14ac:dyDescent="0.2">
      <c r="B44" s="46">
        <v>36</v>
      </c>
      <c r="C44" s="54">
        <f t="shared" si="0"/>
        <v>302971.75934916025</v>
      </c>
      <c r="D44" s="54"/>
      <c r="E44" s="46">
        <v>2017</v>
      </c>
      <c r="F44" s="8">
        <v>43757</v>
      </c>
      <c r="G44" s="46" t="s">
        <v>4</v>
      </c>
      <c r="H44" s="55">
        <v>1.1836500000000001</v>
      </c>
      <c r="I44" s="55"/>
      <c r="J44" s="46">
        <v>68.900000000000006</v>
      </c>
      <c r="K44" s="56">
        <f t="shared" si="3"/>
        <v>9089.1527804748075</v>
      </c>
      <c r="L44" s="57"/>
      <c r="M44" s="6">
        <f>IF(J44="","",(K44/J44)/LOOKUP(RIGHT($D$2,3),定数!$A$6:$A$13,定数!$B$6:$B$13))</f>
        <v>1.0993169787705379</v>
      </c>
      <c r="N44" s="46">
        <v>2017</v>
      </c>
      <c r="O44" s="8">
        <v>43759</v>
      </c>
      <c r="P44" s="55">
        <v>1.17676</v>
      </c>
      <c r="Q44" s="55"/>
      <c r="R44" s="58">
        <f>IF(P44="","",T44*M44*LOOKUP(RIGHT($D$2,3),定数!$A$6:$A$13,定数!$B$6:$B$13))</f>
        <v>-9089.1527804748912</v>
      </c>
      <c r="S44" s="58"/>
      <c r="T44" s="59">
        <f t="shared" si="4"/>
        <v>-68.900000000000631</v>
      </c>
      <c r="U44" s="59"/>
      <c r="V44" t="str">
        <f t="shared" si="5"/>
        <v/>
      </c>
      <c r="W44">
        <f t="shared" si="2"/>
        <v>1</v>
      </c>
    </row>
    <row r="45" spans="2:23" x14ac:dyDescent="0.2">
      <c r="B45" s="46">
        <v>37</v>
      </c>
      <c r="C45" s="54">
        <f t="shared" si="0"/>
        <v>293882.60656868538</v>
      </c>
      <c r="D45" s="54"/>
      <c r="E45" s="46">
        <v>2017</v>
      </c>
      <c r="F45" s="8">
        <v>43778</v>
      </c>
      <c r="G45" s="46" t="s">
        <v>4</v>
      </c>
      <c r="H45" s="55">
        <v>1.1615800000000001</v>
      </c>
      <c r="I45" s="55"/>
      <c r="J45" s="46">
        <v>26.9</v>
      </c>
      <c r="K45" s="56">
        <f t="shared" si="3"/>
        <v>8816.4781970605618</v>
      </c>
      <c r="L45" s="57"/>
      <c r="M45" s="6">
        <f>IF(J45="","",(K45/J45)/LOOKUP(RIGHT($D$2,3),定数!$A$6:$A$13,定数!$B$6:$B$13))</f>
        <v>2.7312509904152917</v>
      </c>
      <c r="N45" s="46">
        <v>2017</v>
      </c>
      <c r="O45" s="8">
        <v>43780</v>
      </c>
      <c r="P45" s="55">
        <v>1.16686</v>
      </c>
      <c r="Q45" s="55"/>
      <c r="R45" s="58">
        <f>IF(P45="","",T45*M45*LOOKUP(RIGHT($D$2,3),定数!$A$6:$A$13,定数!$B$6:$B$13))</f>
        <v>17305.206275271128</v>
      </c>
      <c r="S45" s="58"/>
      <c r="T45" s="59">
        <f t="shared" si="4"/>
        <v>52.799999999999514</v>
      </c>
      <c r="U45" s="59"/>
      <c r="V45" t="str">
        <f t="shared" si="5"/>
        <v/>
      </c>
      <c r="W45">
        <f t="shared" si="2"/>
        <v>0</v>
      </c>
    </row>
    <row r="46" spans="2:23" x14ac:dyDescent="0.2">
      <c r="B46" s="46">
        <v>38</v>
      </c>
      <c r="C46" s="54">
        <f t="shared" si="0"/>
        <v>311187.81284395652</v>
      </c>
      <c r="D46" s="54"/>
      <c r="E46" s="46">
        <v>2017</v>
      </c>
      <c r="F46" s="8">
        <v>43779</v>
      </c>
      <c r="G46" s="46" t="s">
        <v>4</v>
      </c>
      <c r="H46" s="55">
        <v>1.1662399999999999</v>
      </c>
      <c r="I46" s="55"/>
      <c r="J46" s="46">
        <v>40.299999999999997</v>
      </c>
      <c r="K46" s="56">
        <f t="shared" si="3"/>
        <v>9335.6343853186954</v>
      </c>
      <c r="L46" s="57"/>
      <c r="M46" s="6">
        <f>IF(J46="","",(K46/J46)/LOOKUP(RIGHT($D$2,3),定数!$A$6:$A$13,定数!$B$6:$B$13))</f>
        <v>1.93044548910643</v>
      </c>
      <c r="N46" s="46">
        <v>2017</v>
      </c>
      <c r="O46" s="8">
        <v>43783</v>
      </c>
      <c r="P46" s="55">
        <v>1.1741999999999999</v>
      </c>
      <c r="Q46" s="55"/>
      <c r="R46" s="58">
        <f>IF(P46="","",T46*M46*LOOKUP(RIGHT($D$2,3),定数!$A$6:$A$13,定数!$B$6:$B$13))</f>
        <v>18439.615311944541</v>
      </c>
      <c r="S46" s="58"/>
      <c r="T46" s="59">
        <f t="shared" si="4"/>
        <v>79.599999999999667</v>
      </c>
      <c r="U46" s="59"/>
      <c r="V46" t="str">
        <f t="shared" si="5"/>
        <v/>
      </c>
      <c r="W46">
        <f t="shared" si="2"/>
        <v>0</v>
      </c>
    </row>
    <row r="47" spans="2:23" x14ac:dyDescent="0.2">
      <c r="B47" s="46">
        <v>39</v>
      </c>
      <c r="C47" s="54">
        <f t="shared" si="0"/>
        <v>329627.42815590109</v>
      </c>
      <c r="D47" s="54"/>
      <c r="E47" s="46">
        <v>2018</v>
      </c>
      <c r="F47" s="8">
        <v>43529</v>
      </c>
      <c r="G47" s="46" t="s">
        <v>4</v>
      </c>
      <c r="H47" s="55">
        <v>1.23346</v>
      </c>
      <c r="I47" s="55"/>
      <c r="J47" s="46">
        <v>66.2</v>
      </c>
      <c r="K47" s="56">
        <f t="shared" si="3"/>
        <v>9888.8228446770318</v>
      </c>
      <c r="L47" s="57"/>
      <c r="M47" s="6">
        <f>IF(J47="","",(K47/J47)/LOOKUP(RIGHT($D$2,3),定数!$A$6:$A$13,定数!$B$6:$B$13))</f>
        <v>1.2448165715857291</v>
      </c>
      <c r="N47" s="46">
        <v>2018</v>
      </c>
      <c r="O47" s="8">
        <v>43540</v>
      </c>
      <c r="P47" s="55">
        <v>1.2268399999999999</v>
      </c>
      <c r="Q47" s="55"/>
      <c r="R47" s="58">
        <f>IF(P47="","",T47*M47*LOOKUP(RIGHT($D$2,3),定数!$A$6:$A$13,定数!$B$6:$B$13))</f>
        <v>-9888.8228446771373</v>
      </c>
      <c r="S47" s="58"/>
      <c r="T47" s="59">
        <f t="shared" si="4"/>
        <v>-66.200000000000699</v>
      </c>
      <c r="U47" s="59"/>
      <c r="V47" t="str">
        <f t="shared" si="5"/>
        <v/>
      </c>
      <c r="W47">
        <f t="shared" si="2"/>
        <v>1</v>
      </c>
    </row>
    <row r="48" spans="2:23" x14ac:dyDescent="0.2">
      <c r="B48" s="46">
        <v>40</v>
      </c>
      <c r="C48" s="54">
        <f t="shared" si="0"/>
        <v>319738.60531122395</v>
      </c>
      <c r="D48" s="54"/>
      <c r="E48" s="46">
        <v>2018</v>
      </c>
      <c r="F48" s="8">
        <v>43533</v>
      </c>
      <c r="G48" s="46" t="s">
        <v>3</v>
      </c>
      <c r="H48" s="55">
        <v>1.2303900000000001</v>
      </c>
      <c r="I48" s="55"/>
      <c r="J48" s="46">
        <v>29.5</v>
      </c>
      <c r="K48" s="56">
        <f t="shared" si="3"/>
        <v>9592.1581593367173</v>
      </c>
      <c r="L48" s="57"/>
      <c r="M48" s="6">
        <f>IF(J48="","",(K48/J48)/LOOKUP(RIGHT($D$2,3),定数!$A$6:$A$13,定数!$B$6:$B$13))</f>
        <v>2.709649197552745</v>
      </c>
      <c r="N48" s="46">
        <v>2018</v>
      </c>
      <c r="O48" s="8">
        <v>43536</v>
      </c>
      <c r="P48" s="55">
        <v>1.2333400000000001</v>
      </c>
      <c r="Q48" s="55"/>
      <c r="R48" s="58">
        <f>IF(P48="","",T48*M48*LOOKUP(RIGHT($D$2,3),定数!$A$6:$A$13,定数!$B$6:$B$13))</f>
        <v>-9592.1581593367428</v>
      </c>
      <c r="S48" s="58"/>
      <c r="T48" s="59">
        <f t="shared" si="4"/>
        <v>-29.500000000000082</v>
      </c>
      <c r="U48" s="59"/>
      <c r="V48" t="str">
        <f t="shared" si="5"/>
        <v/>
      </c>
      <c r="W48">
        <f t="shared" si="2"/>
        <v>2</v>
      </c>
    </row>
    <row r="49" spans="2:23" x14ac:dyDescent="0.2">
      <c r="B49" s="46">
        <v>41</v>
      </c>
      <c r="C49" s="54">
        <f t="shared" si="0"/>
        <v>310146.44715188723</v>
      </c>
      <c r="D49" s="54"/>
      <c r="E49" s="46">
        <v>2018</v>
      </c>
      <c r="F49" s="8">
        <v>43568</v>
      </c>
      <c r="G49" s="46" t="s">
        <v>3</v>
      </c>
      <c r="H49" s="55">
        <v>1.23186</v>
      </c>
      <c r="I49" s="55"/>
      <c r="J49" s="46">
        <v>26.5</v>
      </c>
      <c r="K49" s="56">
        <f t="shared" si="3"/>
        <v>9304.3934145566163</v>
      </c>
      <c r="L49" s="57"/>
      <c r="M49" s="6">
        <f>IF(J49="","",(K49/J49)/LOOKUP(RIGHT($D$2,3),定数!$A$6:$A$13,定数!$B$6:$B$13))</f>
        <v>2.9259098787913889</v>
      </c>
      <c r="N49" s="46">
        <v>2018</v>
      </c>
      <c r="O49" s="8">
        <v>43571</v>
      </c>
      <c r="P49" s="55">
        <v>1.23451</v>
      </c>
      <c r="Q49" s="55"/>
      <c r="R49" s="58">
        <f>IF(P49="","",T49*M49*LOOKUP(RIGHT($D$2,3),定数!$A$6:$A$13,定数!$B$6:$B$13))</f>
        <v>-9304.3934145567619</v>
      </c>
      <c r="S49" s="58"/>
      <c r="T49" s="59">
        <f t="shared" si="4"/>
        <v>-26.500000000000412</v>
      </c>
      <c r="U49" s="59"/>
      <c r="V49" t="str">
        <f t="shared" si="5"/>
        <v/>
      </c>
      <c r="W49">
        <f t="shared" si="2"/>
        <v>3</v>
      </c>
    </row>
    <row r="50" spans="2:23" x14ac:dyDescent="0.2">
      <c r="B50" s="46">
        <v>42</v>
      </c>
      <c r="C50" s="54">
        <f t="shared" si="0"/>
        <v>300842.05373733048</v>
      </c>
      <c r="D50" s="54"/>
      <c r="E50" s="46">
        <v>2018</v>
      </c>
      <c r="F50" s="8">
        <v>43609</v>
      </c>
      <c r="G50" s="46" t="s">
        <v>3</v>
      </c>
      <c r="H50" s="55">
        <v>1.1711400000000001</v>
      </c>
      <c r="I50" s="55"/>
      <c r="J50" s="46">
        <v>33.9</v>
      </c>
      <c r="K50" s="56">
        <f t="shared" si="3"/>
        <v>9025.2616121199135</v>
      </c>
      <c r="L50" s="57"/>
      <c r="M50" s="6">
        <f>IF(J50="","",(K50/J50)/LOOKUP(RIGHT($D$2,3),定数!$A$6:$A$13,定数!$B$6:$B$13))</f>
        <v>2.2185992163519948</v>
      </c>
      <c r="N50" s="46">
        <v>2018</v>
      </c>
      <c r="O50" s="8">
        <v>43609</v>
      </c>
      <c r="P50" s="55">
        <v>1.1745300000000001</v>
      </c>
      <c r="Q50" s="55"/>
      <c r="R50" s="58">
        <f>IF(P50="","",T50*M50*LOOKUP(RIGHT($D$2,3),定数!$A$6:$A$13,定数!$B$6:$B$13))</f>
        <v>-9025.2616121199244</v>
      </c>
      <c r="S50" s="58"/>
      <c r="T50" s="59">
        <f t="shared" si="4"/>
        <v>-33.900000000000041</v>
      </c>
      <c r="U50" s="59"/>
      <c r="V50" t="str">
        <f t="shared" si="5"/>
        <v/>
      </c>
      <c r="W50">
        <f t="shared" si="2"/>
        <v>4</v>
      </c>
    </row>
    <row r="51" spans="2:23" x14ac:dyDescent="0.2">
      <c r="B51" s="46">
        <v>43</v>
      </c>
      <c r="C51" s="54">
        <f t="shared" si="0"/>
        <v>291816.79212521057</v>
      </c>
      <c r="D51" s="54"/>
      <c r="E51" s="46">
        <v>2018</v>
      </c>
      <c r="F51" s="8">
        <v>43617</v>
      </c>
      <c r="G51" s="46" t="s">
        <v>4</v>
      </c>
      <c r="H51" s="55">
        <v>1.1687099999999999</v>
      </c>
      <c r="I51" s="55"/>
      <c r="J51" s="46">
        <v>22.3</v>
      </c>
      <c r="K51" s="56">
        <f t="shared" si="3"/>
        <v>8754.5037637563164</v>
      </c>
      <c r="L51" s="57"/>
      <c r="M51" s="6">
        <f>IF(J51="","",(K51/J51)/LOOKUP(RIGHT($D$2,3),定数!$A$6:$A$13,定数!$B$6:$B$13))</f>
        <v>3.2714887009552749</v>
      </c>
      <c r="N51" s="46">
        <v>2018</v>
      </c>
      <c r="O51" s="8">
        <v>43617</v>
      </c>
      <c r="P51" s="55">
        <v>1.16648</v>
      </c>
      <c r="Q51" s="55"/>
      <c r="R51" s="58">
        <f>IF(P51="","",T51*M51*LOOKUP(RIGHT($D$2,3),定数!$A$6:$A$13,定数!$B$6:$B$13))</f>
        <v>-8754.5037637561363</v>
      </c>
      <c r="S51" s="58"/>
      <c r="T51" s="59">
        <f t="shared" si="4"/>
        <v>-22.299999999999542</v>
      </c>
      <c r="U51" s="59"/>
      <c r="V51" t="str">
        <f t="shared" si="5"/>
        <v/>
      </c>
      <c r="W51">
        <f t="shared" si="2"/>
        <v>5</v>
      </c>
    </row>
    <row r="52" spans="2:23" x14ac:dyDescent="0.2">
      <c r="B52" s="46">
        <v>44</v>
      </c>
      <c r="C52" s="54">
        <f t="shared" si="0"/>
        <v>283062.28836145444</v>
      </c>
      <c r="D52" s="54"/>
      <c r="E52" s="46">
        <v>2018</v>
      </c>
      <c r="F52" s="8">
        <v>43621</v>
      </c>
      <c r="G52" s="46" t="s">
        <v>4</v>
      </c>
      <c r="H52" s="55">
        <v>1.17025</v>
      </c>
      <c r="I52" s="55"/>
      <c r="J52" s="46">
        <v>26</v>
      </c>
      <c r="K52" s="56">
        <f t="shared" si="3"/>
        <v>8491.8686508436331</v>
      </c>
      <c r="L52" s="57"/>
      <c r="M52" s="6">
        <f>IF(J52="","",(K52/J52)/LOOKUP(RIGHT($D$2,3),定数!$A$6:$A$13,定数!$B$6:$B$13))</f>
        <v>2.7217527727062927</v>
      </c>
      <c r="N52" s="46">
        <v>2018</v>
      </c>
      <c r="O52" s="8">
        <v>43621</v>
      </c>
      <c r="P52" s="55">
        <v>1.1676500000000001</v>
      </c>
      <c r="Q52" s="55"/>
      <c r="R52" s="58">
        <f>IF(P52="","",T52*M52*LOOKUP(RIGHT($D$2,3),定数!$A$6:$A$13,定数!$B$6:$B$13))</f>
        <v>-8491.8686508434221</v>
      </c>
      <c r="S52" s="58"/>
      <c r="T52" s="59">
        <f t="shared" si="4"/>
        <v>-25.999999999999357</v>
      </c>
      <c r="U52" s="59"/>
      <c r="V52" t="str">
        <f t="shared" si="5"/>
        <v/>
      </c>
      <c r="W52">
        <f t="shared" si="2"/>
        <v>6</v>
      </c>
    </row>
    <row r="53" spans="2:23" x14ac:dyDescent="0.2">
      <c r="B53" s="46">
        <v>45</v>
      </c>
      <c r="C53" s="54">
        <f t="shared" si="0"/>
        <v>274570.41971061099</v>
      </c>
      <c r="D53" s="54"/>
      <c r="E53" s="46">
        <v>2018</v>
      </c>
      <c r="F53" s="8">
        <v>43657</v>
      </c>
      <c r="G53" s="46" t="s">
        <v>3</v>
      </c>
      <c r="H53" s="55">
        <v>1.16988</v>
      </c>
      <c r="I53" s="55"/>
      <c r="J53" s="46">
        <v>59.3</v>
      </c>
      <c r="K53" s="56">
        <f t="shared" si="3"/>
        <v>8237.1125913183296</v>
      </c>
      <c r="L53" s="57"/>
      <c r="M53" s="6">
        <f>IF(J53="","",(K53/J53)/LOOKUP(RIGHT($D$2,3),定数!$A$6:$A$13,定数!$B$6:$B$13))</f>
        <v>1.1575481438052742</v>
      </c>
      <c r="N53" s="46">
        <v>2018</v>
      </c>
      <c r="O53" s="8">
        <v>43665</v>
      </c>
      <c r="P53" s="55">
        <v>1.15812</v>
      </c>
      <c r="Q53" s="55"/>
      <c r="R53" s="58">
        <f>IF(P53="","",T53*M53*LOOKUP(RIGHT($D$2,3),定数!$A$6:$A$13,定数!$B$6:$B$13))</f>
        <v>16335.319405380016</v>
      </c>
      <c r="S53" s="58"/>
      <c r="T53" s="59">
        <f t="shared" si="4"/>
        <v>117.59999999999992</v>
      </c>
      <c r="U53" s="59"/>
      <c r="V53" t="str">
        <f t="shared" si="5"/>
        <v/>
      </c>
      <c r="W53">
        <f t="shared" si="2"/>
        <v>0</v>
      </c>
    </row>
    <row r="54" spans="2:23" x14ac:dyDescent="0.2">
      <c r="B54" s="46">
        <v>46</v>
      </c>
      <c r="C54" s="54">
        <f t="shared" si="0"/>
        <v>290905.73911599099</v>
      </c>
      <c r="D54" s="54"/>
      <c r="E54" s="46">
        <v>2018</v>
      </c>
      <c r="F54" s="8">
        <v>43665</v>
      </c>
      <c r="G54" s="46" t="s">
        <v>3</v>
      </c>
      <c r="H54" s="55">
        <v>1.1638599999999999</v>
      </c>
      <c r="I54" s="55"/>
      <c r="J54" s="46">
        <v>17.600000000000001</v>
      </c>
      <c r="K54" s="56">
        <f t="shared" si="3"/>
        <v>8727.1721734797302</v>
      </c>
      <c r="L54" s="57"/>
      <c r="M54" s="6">
        <f>IF(J54="","",(K54/J54)/LOOKUP(RIGHT($D$2,3),定数!$A$6:$A$13,定数!$B$6:$B$13))</f>
        <v>4.1321837942612358</v>
      </c>
      <c r="N54" s="46">
        <v>2018</v>
      </c>
      <c r="O54" s="8">
        <v>43665</v>
      </c>
      <c r="P54" s="55">
        <v>1.1604399999999999</v>
      </c>
      <c r="Q54" s="55"/>
      <c r="R54" s="58">
        <f>IF(P54="","",T54*M54*LOOKUP(RIGHT($D$2,3),定数!$A$6:$A$13,定数!$B$6:$B$13))</f>
        <v>16958.482291648008</v>
      </c>
      <c r="S54" s="58"/>
      <c r="T54" s="59">
        <f t="shared" si="4"/>
        <v>34.19999999999979</v>
      </c>
      <c r="U54" s="59"/>
      <c r="V54" t="str">
        <f t="shared" si="5"/>
        <v/>
      </c>
      <c r="W54">
        <f t="shared" si="2"/>
        <v>0</v>
      </c>
    </row>
    <row r="55" spans="2:23" x14ac:dyDescent="0.2">
      <c r="B55" s="46">
        <v>47</v>
      </c>
      <c r="C55" s="54">
        <f t="shared" si="0"/>
        <v>307864.22140763898</v>
      </c>
      <c r="D55" s="54"/>
      <c r="E55" s="46">
        <v>2018</v>
      </c>
      <c r="F55" s="8">
        <v>43671</v>
      </c>
      <c r="G55" s="46" t="s">
        <v>3</v>
      </c>
      <c r="H55" s="55">
        <v>1.16761</v>
      </c>
      <c r="I55" s="55"/>
      <c r="J55" s="46">
        <v>21.7</v>
      </c>
      <c r="K55" s="56">
        <f t="shared" si="3"/>
        <v>9235.9266422291694</v>
      </c>
      <c r="L55" s="57"/>
      <c r="M55" s="6">
        <f>IF(J55="","",(K55/J55)/LOOKUP(RIGHT($D$2,3),定数!$A$6:$A$13,定数!$B$6:$B$13))</f>
        <v>3.5468228272769471</v>
      </c>
      <c r="N55" s="46">
        <v>2018</v>
      </c>
      <c r="O55" s="8">
        <v>43671</v>
      </c>
      <c r="P55" s="55">
        <v>1.16978</v>
      </c>
      <c r="Q55" s="55"/>
      <c r="R55" s="58">
        <f>IF(P55="","",T55*M55*LOOKUP(RIGHT($D$2,3),定数!$A$6:$A$13,定数!$B$6:$B$13))</f>
        <v>-9235.926642229193</v>
      </c>
      <c r="S55" s="58"/>
      <c r="T55" s="59">
        <f t="shared" si="4"/>
        <v>-21.700000000000053</v>
      </c>
      <c r="U55" s="59"/>
      <c r="V55" t="str">
        <f t="shared" si="5"/>
        <v/>
      </c>
      <c r="W55">
        <f t="shared" si="2"/>
        <v>1</v>
      </c>
    </row>
    <row r="56" spans="2:23" x14ac:dyDescent="0.2">
      <c r="B56" s="46">
        <v>48</v>
      </c>
      <c r="C56" s="54">
        <f t="shared" si="0"/>
        <v>298628.29476540978</v>
      </c>
      <c r="D56" s="54"/>
      <c r="E56" s="46">
        <v>2018</v>
      </c>
      <c r="F56" s="8">
        <v>43685</v>
      </c>
      <c r="G56" s="46" t="s">
        <v>4</v>
      </c>
      <c r="H56" s="55">
        <v>1.16062</v>
      </c>
      <c r="I56" s="55"/>
      <c r="J56" s="46">
        <v>33.200000000000003</v>
      </c>
      <c r="K56" s="56">
        <f t="shared" si="3"/>
        <v>8958.8488429622939</v>
      </c>
      <c r="L56" s="57"/>
      <c r="M56" s="6">
        <f>IF(J56="","",(K56/J56)/LOOKUP(RIGHT($D$2,3),定数!$A$6:$A$13,定数!$B$6:$B$13))</f>
        <v>2.2487070388961579</v>
      </c>
      <c r="N56" s="46">
        <v>2018</v>
      </c>
      <c r="O56" s="8">
        <v>43686</v>
      </c>
      <c r="P56" s="55">
        <v>1.1573</v>
      </c>
      <c r="Q56" s="55"/>
      <c r="R56" s="58">
        <f>IF(P56="","",T56*M56*LOOKUP(RIGHT($D$2,3),定数!$A$6:$A$13,定数!$B$6:$B$13))</f>
        <v>-8958.8488429622648</v>
      </c>
      <c r="S56" s="58"/>
      <c r="T56" s="59">
        <f t="shared" si="4"/>
        <v>-33.199999999999896</v>
      </c>
      <c r="U56" s="59"/>
      <c r="V56" t="str">
        <f t="shared" si="5"/>
        <v/>
      </c>
      <c r="W56">
        <f t="shared" si="2"/>
        <v>2</v>
      </c>
    </row>
    <row r="57" spans="2:23" x14ac:dyDescent="0.2">
      <c r="B57" s="46">
        <v>49</v>
      </c>
      <c r="C57" s="54">
        <f t="shared" si="0"/>
        <v>289669.44592244754</v>
      </c>
      <c r="D57" s="54"/>
      <c r="E57" s="46">
        <v>2018</v>
      </c>
      <c r="F57" s="8">
        <v>43707</v>
      </c>
      <c r="G57" s="46" t="s">
        <v>4</v>
      </c>
      <c r="H57" s="55">
        <v>1.17065</v>
      </c>
      <c r="I57" s="55"/>
      <c r="J57" s="46">
        <v>21.1</v>
      </c>
      <c r="K57" s="56">
        <f t="shared" si="3"/>
        <v>8690.0833776734253</v>
      </c>
      <c r="L57" s="57"/>
      <c r="M57" s="6">
        <f>IF(J57="","",(K57/J57)/LOOKUP(RIGHT($D$2,3),定数!$A$6:$A$13,定数!$B$6:$B$13))</f>
        <v>3.4321024398394253</v>
      </c>
      <c r="N57" s="46">
        <v>2018</v>
      </c>
      <c r="O57" s="8">
        <v>43707</v>
      </c>
      <c r="P57" s="55">
        <v>1.1685399999999999</v>
      </c>
      <c r="Q57" s="55"/>
      <c r="R57" s="58">
        <f>IF(P57="","",T57*M57*LOOKUP(RIGHT($D$2,3),定数!$A$6:$A$13,定数!$B$6:$B$13))</f>
        <v>-8690.0833776736563</v>
      </c>
      <c r="S57" s="58"/>
      <c r="T57" s="59">
        <f t="shared" si="4"/>
        <v>-21.100000000000563</v>
      </c>
      <c r="U57" s="59"/>
      <c r="V57" t="str">
        <f t="shared" si="5"/>
        <v/>
      </c>
      <c r="W57">
        <f t="shared" si="2"/>
        <v>3</v>
      </c>
    </row>
    <row r="58" spans="2:23" x14ac:dyDescent="0.2">
      <c r="B58" s="46">
        <v>50</v>
      </c>
      <c r="C58" s="54">
        <f t="shared" si="0"/>
        <v>280979.3625447739</v>
      </c>
      <c r="D58" s="54"/>
      <c r="E58" s="46">
        <v>2018</v>
      </c>
      <c r="F58" s="8">
        <v>43708</v>
      </c>
      <c r="G58" s="46" t="s">
        <v>3</v>
      </c>
      <c r="H58" s="55">
        <v>1.16544</v>
      </c>
      <c r="I58" s="55"/>
      <c r="J58" s="46">
        <v>35.1</v>
      </c>
      <c r="K58" s="56">
        <f t="shared" si="3"/>
        <v>8429.3808763432171</v>
      </c>
      <c r="L58" s="57"/>
      <c r="M58" s="6">
        <f>IF(J58="","",(K58/J58)/LOOKUP(RIGHT($D$2,3),定数!$A$6:$A$13,定数!$B$6:$B$13))</f>
        <v>2.0012775110026633</v>
      </c>
      <c r="N58" s="46">
        <v>2018</v>
      </c>
      <c r="O58" s="8">
        <v>43709</v>
      </c>
      <c r="P58" s="55">
        <v>1.15852</v>
      </c>
      <c r="Q58" s="55"/>
      <c r="R58" s="58">
        <f>IF(P58="","",T58*M58*LOOKUP(RIGHT($D$2,3),定数!$A$6:$A$13,定数!$B$6:$B$13))</f>
        <v>16618.608451366203</v>
      </c>
      <c r="S58" s="58"/>
      <c r="T58" s="59">
        <f t="shared" si="4"/>
        <v>69.200000000000372</v>
      </c>
      <c r="U58" s="59"/>
      <c r="V58" t="str">
        <f t="shared" si="5"/>
        <v/>
      </c>
      <c r="W58">
        <f t="shared" si="2"/>
        <v>0</v>
      </c>
    </row>
    <row r="59" spans="2:23" x14ac:dyDescent="0.2">
      <c r="B59" s="46">
        <v>51</v>
      </c>
      <c r="C59" s="54">
        <f t="shared" si="0"/>
        <v>297597.97099614009</v>
      </c>
      <c r="D59" s="54"/>
      <c r="E59" s="46">
        <v>2018</v>
      </c>
      <c r="F59" s="8">
        <v>43714</v>
      </c>
      <c r="G59" s="46" t="s">
        <v>4</v>
      </c>
      <c r="H59" s="55">
        <v>1.16557</v>
      </c>
      <c r="I59" s="55"/>
      <c r="J59" s="46">
        <v>32</v>
      </c>
      <c r="K59" s="56">
        <f t="shared" si="3"/>
        <v>8927.939129884202</v>
      </c>
      <c r="L59" s="57"/>
      <c r="M59" s="6">
        <f>IF(J59="","",(K59/J59)/LOOKUP(RIGHT($D$2,3),定数!$A$6:$A$13,定数!$B$6:$B$13))</f>
        <v>2.3249841484073444</v>
      </c>
      <c r="N59" s="46">
        <v>2018</v>
      </c>
      <c r="O59" s="8">
        <v>43715</v>
      </c>
      <c r="P59" s="55">
        <v>1.17187</v>
      </c>
      <c r="Q59" s="55"/>
      <c r="R59" s="58">
        <f>IF(P59="","",T59*M59*LOOKUP(RIGHT($D$2,3),定数!$A$6:$A$13,定数!$B$6:$B$13))</f>
        <v>17576.880161959445</v>
      </c>
      <c r="S59" s="58"/>
      <c r="T59" s="59">
        <f t="shared" si="4"/>
        <v>62.999999999999723</v>
      </c>
      <c r="U59" s="59"/>
      <c r="V59" t="str">
        <f t="shared" si="5"/>
        <v/>
      </c>
      <c r="W59">
        <f t="shared" si="2"/>
        <v>0</v>
      </c>
    </row>
    <row r="60" spans="2:23" x14ac:dyDescent="0.2">
      <c r="B60" s="46">
        <v>52</v>
      </c>
      <c r="C60" s="54">
        <f t="shared" si="0"/>
        <v>315174.85115809954</v>
      </c>
      <c r="D60" s="54"/>
      <c r="E60" s="46">
        <v>2018</v>
      </c>
      <c r="F60" s="8">
        <v>43733</v>
      </c>
      <c r="G60" s="46" t="s">
        <v>4</v>
      </c>
      <c r="H60" s="55">
        <v>1.1774800000000001</v>
      </c>
      <c r="I60" s="55"/>
      <c r="J60" s="46">
        <v>41.7</v>
      </c>
      <c r="K60" s="56">
        <f t="shared" si="3"/>
        <v>9455.2455347429859</v>
      </c>
      <c r="L60" s="57"/>
      <c r="M60" s="6">
        <f>IF(J60="","",(K60/J60)/LOOKUP(RIGHT($D$2,3),定数!$A$6:$A$13,定数!$B$6:$B$13))</f>
        <v>1.8895374769670235</v>
      </c>
      <c r="N60" s="46">
        <v>2018</v>
      </c>
      <c r="O60" s="8" t="s">
        <v>66</v>
      </c>
      <c r="P60" s="55">
        <v>1.1733100000000001</v>
      </c>
      <c r="Q60" s="55"/>
      <c r="R60" s="58">
        <f>IF(P60="","",T60*M60*LOOKUP(RIGHT($D$2,3),定数!$A$6:$A$13,定数!$B$6:$B$13))</f>
        <v>-9455.2455347430023</v>
      </c>
      <c r="S60" s="58"/>
      <c r="T60" s="59">
        <f t="shared" si="4"/>
        <v>-41.700000000000074</v>
      </c>
      <c r="U60" s="59"/>
      <c r="V60" t="str">
        <f t="shared" si="5"/>
        <v/>
      </c>
      <c r="W60">
        <f t="shared" si="2"/>
        <v>1</v>
      </c>
    </row>
    <row r="61" spans="2:23" x14ac:dyDescent="0.2">
      <c r="B61" s="46">
        <v>53</v>
      </c>
      <c r="C61" s="54">
        <f t="shared" si="0"/>
        <v>305719.60562335653</v>
      </c>
      <c r="D61" s="54"/>
      <c r="E61" s="46">
        <v>2018</v>
      </c>
      <c r="F61" s="8">
        <v>43734</v>
      </c>
      <c r="G61" s="46" t="s">
        <v>4</v>
      </c>
      <c r="H61" s="55">
        <v>1.1768799999999999</v>
      </c>
      <c r="I61" s="55"/>
      <c r="J61" s="46">
        <v>12.9</v>
      </c>
      <c r="K61" s="56">
        <f t="shared" si="3"/>
        <v>9171.588168700695</v>
      </c>
      <c r="L61" s="57"/>
      <c r="M61" s="6">
        <f>IF(J61="","",(K61/J61)/LOOKUP(RIGHT($D$2,3),定数!$A$6:$A$13,定数!$B$6:$B$13))</f>
        <v>5.9247985585921805</v>
      </c>
      <c r="N61" s="46">
        <v>2018</v>
      </c>
      <c r="O61" s="8">
        <v>43734</v>
      </c>
      <c r="P61" s="55">
        <v>1.1755899999999999</v>
      </c>
      <c r="Q61" s="55"/>
      <c r="R61" s="58">
        <f>IF(P61="","",T61*M61*LOOKUP(RIGHT($D$2,3),定数!$A$6:$A$13,定数!$B$6:$B$13))</f>
        <v>-9171.5881687007895</v>
      </c>
      <c r="S61" s="58"/>
      <c r="T61" s="59">
        <f t="shared" si="4"/>
        <v>-12.900000000000134</v>
      </c>
      <c r="U61" s="59"/>
      <c r="V61" t="str">
        <f t="shared" si="5"/>
        <v/>
      </c>
      <c r="W61">
        <f t="shared" si="2"/>
        <v>2</v>
      </c>
    </row>
    <row r="62" spans="2:23" x14ac:dyDescent="0.2">
      <c r="B62" s="46">
        <v>54</v>
      </c>
      <c r="C62" s="54">
        <f t="shared" si="0"/>
        <v>296548.01745465572</v>
      </c>
      <c r="D62" s="54"/>
      <c r="E62" s="46">
        <v>2018</v>
      </c>
      <c r="F62" s="8">
        <v>43762</v>
      </c>
      <c r="G62" s="46" t="s">
        <v>3</v>
      </c>
      <c r="H62" s="55">
        <v>1.1454599999999999</v>
      </c>
      <c r="I62" s="55"/>
      <c r="J62" s="46">
        <v>38.4</v>
      </c>
      <c r="K62" s="56">
        <f t="shared" si="3"/>
        <v>8896.4405236396706</v>
      </c>
      <c r="L62" s="57"/>
      <c r="M62" s="6">
        <f>IF(J62="","",(K62/J62)/LOOKUP(RIGHT($D$2,3),定数!$A$6:$A$13,定数!$B$6:$B$13))</f>
        <v>1.9306511553037482</v>
      </c>
      <c r="N62" s="46">
        <v>2018</v>
      </c>
      <c r="O62" s="8">
        <v>43762</v>
      </c>
      <c r="P62" s="55">
        <v>1.13788</v>
      </c>
      <c r="Q62" s="55"/>
      <c r="R62" s="58">
        <f>IF(P62="","",T62*M62*LOOKUP(RIGHT($D$2,3),定数!$A$6:$A$13,定数!$B$6:$B$13))</f>
        <v>17561.202908642706</v>
      </c>
      <c r="S62" s="58"/>
      <c r="T62" s="59">
        <f t="shared" si="4"/>
        <v>75.799999999999201</v>
      </c>
      <c r="U62" s="59"/>
      <c r="V62" t="str">
        <f t="shared" si="5"/>
        <v/>
      </c>
      <c r="W62">
        <f t="shared" si="2"/>
        <v>0</v>
      </c>
    </row>
    <row r="63" spans="2:23" x14ac:dyDescent="0.2">
      <c r="B63" s="46">
        <v>55</v>
      </c>
      <c r="C63" s="54">
        <f t="shared" si="0"/>
        <v>314109.22036329843</v>
      </c>
      <c r="D63" s="54"/>
      <c r="E63" s="46">
        <v>2018</v>
      </c>
      <c r="F63" s="8">
        <v>43792</v>
      </c>
      <c r="G63" s="46" t="s">
        <v>4</v>
      </c>
      <c r="H63" s="55">
        <v>1.1411899999999999</v>
      </c>
      <c r="I63" s="55"/>
      <c r="J63" s="46">
        <v>21.3</v>
      </c>
      <c r="K63" s="56">
        <f t="shared" si="3"/>
        <v>9423.2766108989526</v>
      </c>
      <c r="L63" s="57"/>
      <c r="M63" s="6">
        <f>IF(J63="","",(K63/J63)/LOOKUP(RIGHT($D$2,3),定数!$A$6:$A$13,定数!$B$6:$B$13))</f>
        <v>3.6867279385363663</v>
      </c>
      <c r="N63" s="46">
        <v>2018</v>
      </c>
      <c r="O63" s="8">
        <v>43792</v>
      </c>
      <c r="P63" s="55">
        <v>1.13906</v>
      </c>
      <c r="Q63" s="55"/>
      <c r="R63" s="58">
        <f>IF(P63="","",T63*M63*LOOKUP(RIGHT($D$2,3),定数!$A$6:$A$13,定数!$B$6:$B$13))</f>
        <v>-9423.276610898798</v>
      </c>
      <c r="S63" s="58"/>
      <c r="T63" s="59">
        <f t="shared" si="4"/>
        <v>-21.299999999999653</v>
      </c>
      <c r="U63" s="59"/>
      <c r="V63" t="str">
        <f t="shared" si="5"/>
        <v/>
      </c>
      <c r="W63">
        <f t="shared" si="2"/>
        <v>1</v>
      </c>
    </row>
    <row r="64" spans="2:23" x14ac:dyDescent="0.2">
      <c r="B64" s="46">
        <v>56</v>
      </c>
      <c r="C64" s="54">
        <f t="shared" si="0"/>
        <v>304685.94375239965</v>
      </c>
      <c r="D64" s="54"/>
      <c r="E64" s="46">
        <v>2018</v>
      </c>
      <c r="F64" s="8">
        <v>43814</v>
      </c>
      <c r="G64" s="46" t="s">
        <v>4</v>
      </c>
      <c r="H64" s="55">
        <v>1.1375200000000001</v>
      </c>
      <c r="I64" s="55"/>
      <c r="J64" s="46">
        <v>25.6</v>
      </c>
      <c r="K64" s="56">
        <f t="shared" si="3"/>
        <v>9140.5783125719881</v>
      </c>
      <c r="L64" s="57"/>
      <c r="M64" s="6">
        <f>IF(J64="","",(K64/J64)/LOOKUP(RIGHT($D$2,3),定数!$A$6:$A$13,定数!$B$6:$B$13))</f>
        <v>2.9754486694570272</v>
      </c>
      <c r="N64" s="46">
        <v>2018</v>
      </c>
      <c r="O64" s="8">
        <v>43818</v>
      </c>
      <c r="P64" s="55">
        <v>1.1425399999999999</v>
      </c>
      <c r="Q64" s="55"/>
      <c r="R64" s="58">
        <f>IF(P64="","",T64*M64*LOOKUP(RIGHT($D$2,3),定数!$A$6:$A$13,定数!$B$6:$B$13))</f>
        <v>17924.102784808427</v>
      </c>
      <c r="S64" s="58"/>
      <c r="T64" s="59">
        <f t="shared" si="4"/>
        <v>50.199999999998028</v>
      </c>
      <c r="U64" s="59"/>
      <c r="V64" t="str">
        <f t="shared" si="5"/>
        <v/>
      </c>
      <c r="W64">
        <f t="shared" si="2"/>
        <v>0</v>
      </c>
    </row>
    <row r="65" spans="2:23" x14ac:dyDescent="0.2">
      <c r="B65" s="46">
        <v>57</v>
      </c>
      <c r="C65" s="54">
        <f t="shared" si="0"/>
        <v>322610.04653720808</v>
      </c>
      <c r="D65" s="54"/>
      <c r="E65" s="46">
        <v>2018</v>
      </c>
      <c r="F65" s="8">
        <v>43818</v>
      </c>
      <c r="G65" s="46" t="s">
        <v>4</v>
      </c>
      <c r="H65" s="55">
        <v>1.1375500000000001</v>
      </c>
      <c r="I65" s="55"/>
      <c r="J65" s="46">
        <v>21.6</v>
      </c>
      <c r="K65" s="56">
        <f t="shared" si="3"/>
        <v>9678.3013961162414</v>
      </c>
      <c r="L65" s="57"/>
      <c r="M65" s="6">
        <f>IF(J65="","",(K65/J65)/LOOKUP(RIGHT($D$2,3),定数!$A$6:$A$13,定数!$B$6:$B$13))</f>
        <v>3.7339125756621301</v>
      </c>
      <c r="N65" s="46">
        <v>2018</v>
      </c>
      <c r="O65" s="8">
        <v>43818</v>
      </c>
      <c r="P65" s="55">
        <v>1.14177</v>
      </c>
      <c r="Q65" s="55"/>
      <c r="R65" s="58">
        <f>IF(P65="","",T65*M65*LOOKUP(RIGHT($D$2,3),定数!$A$6:$A$13,定数!$B$6:$B$13))</f>
        <v>18908.533283152537</v>
      </c>
      <c r="S65" s="58"/>
      <c r="T65" s="59">
        <f t="shared" si="4"/>
        <v>42.199999999998909</v>
      </c>
      <c r="U65" s="59"/>
      <c r="V65" t="str">
        <f t="shared" si="5"/>
        <v/>
      </c>
      <c r="W65">
        <f t="shared" si="2"/>
        <v>0</v>
      </c>
    </row>
    <row r="66" spans="2:23" x14ac:dyDescent="0.2">
      <c r="B66" s="46">
        <v>58</v>
      </c>
      <c r="C66" s="54">
        <f t="shared" si="0"/>
        <v>341518.57982036064</v>
      </c>
      <c r="D66" s="54"/>
      <c r="E66" s="46"/>
      <c r="F66" s="8"/>
      <c r="G66" s="46"/>
      <c r="H66" s="55"/>
      <c r="I66" s="55"/>
      <c r="J66" s="46"/>
      <c r="K66" s="56" t="str">
        <f t="shared" si="3"/>
        <v/>
      </c>
      <c r="L66" s="57"/>
      <c r="M66" s="6" t="str">
        <f>IF(J66="","",(K66/J66)/LOOKUP(RIGHT($D$2,3),定数!$A$6:$A$13,定数!$B$6:$B$13))</f>
        <v/>
      </c>
      <c r="N66" s="46"/>
      <c r="O66" s="8"/>
      <c r="P66" s="55"/>
      <c r="Q66" s="55"/>
      <c r="R66" s="58" t="str">
        <f>IF(P66="","",T66*M66*LOOKUP(RIGHT($D$2,3),定数!$A$6:$A$13,定数!$B$6:$B$13))</f>
        <v/>
      </c>
      <c r="S66" s="58"/>
      <c r="T66" s="59" t="str">
        <f t="shared" si="4"/>
        <v/>
      </c>
      <c r="U66" s="59"/>
      <c r="V66" t="str">
        <f t="shared" si="5"/>
        <v/>
      </c>
      <c r="W66" t="str">
        <f t="shared" si="2"/>
        <v/>
      </c>
    </row>
    <row r="67" spans="2:23" x14ac:dyDescent="0.2">
      <c r="B67" s="46">
        <v>59</v>
      </c>
      <c r="C67" s="54" t="str">
        <f t="shared" si="0"/>
        <v/>
      </c>
      <c r="D67" s="54"/>
      <c r="E67" s="46"/>
      <c r="F67" s="8"/>
      <c r="G67" s="46"/>
      <c r="H67" s="55"/>
      <c r="I67" s="55"/>
      <c r="J67" s="46"/>
      <c r="K67" s="56" t="str">
        <f t="shared" si="3"/>
        <v/>
      </c>
      <c r="L67" s="57"/>
      <c r="M67" s="6" t="str">
        <f>IF(J67="","",(K67/J67)/LOOKUP(RIGHT($D$2,3),定数!$A$6:$A$13,定数!$B$6:$B$13))</f>
        <v/>
      </c>
      <c r="N67" s="46"/>
      <c r="O67" s="8"/>
      <c r="P67" s="55"/>
      <c r="Q67" s="55"/>
      <c r="R67" s="58" t="str">
        <f>IF(P67="","",T67*M67*LOOKUP(RIGHT($D$2,3),定数!$A$6:$A$13,定数!$B$6:$B$13))</f>
        <v/>
      </c>
      <c r="S67" s="58"/>
      <c r="T67" s="59" t="str">
        <f t="shared" si="4"/>
        <v/>
      </c>
      <c r="U67" s="59"/>
      <c r="V67" t="str">
        <f t="shared" si="5"/>
        <v/>
      </c>
      <c r="W67" t="str">
        <f t="shared" si="2"/>
        <v/>
      </c>
    </row>
    <row r="68" spans="2:23" x14ac:dyDescent="0.2">
      <c r="B68" s="46">
        <v>60</v>
      </c>
      <c r="C68" s="54" t="str">
        <f t="shared" si="0"/>
        <v/>
      </c>
      <c r="D68" s="54"/>
      <c r="E68" s="46"/>
      <c r="F68" s="8"/>
      <c r="G68" s="46"/>
      <c r="H68" s="55"/>
      <c r="I68" s="55"/>
      <c r="J68" s="46"/>
      <c r="K68" s="56" t="str">
        <f t="shared" si="3"/>
        <v/>
      </c>
      <c r="L68" s="57"/>
      <c r="M68" s="6" t="str">
        <f>IF(J68="","",(K68/J68)/LOOKUP(RIGHT($D$2,3),定数!$A$6:$A$13,定数!$B$6:$B$13))</f>
        <v/>
      </c>
      <c r="N68" s="46"/>
      <c r="O68" s="8"/>
      <c r="P68" s="55"/>
      <c r="Q68" s="55"/>
      <c r="R68" s="58" t="str">
        <f>IF(P68="","",T68*M68*LOOKUP(RIGHT($D$2,3),定数!$A$6:$A$13,定数!$B$6:$B$13))</f>
        <v/>
      </c>
      <c r="S68" s="58"/>
      <c r="T68" s="59" t="str">
        <f t="shared" si="4"/>
        <v/>
      </c>
      <c r="U68" s="59"/>
      <c r="V68" t="str">
        <f t="shared" si="5"/>
        <v/>
      </c>
      <c r="W68" t="str">
        <f t="shared" si="2"/>
        <v/>
      </c>
    </row>
    <row r="69" spans="2:23" x14ac:dyDescent="0.2">
      <c r="B69" s="46">
        <v>61</v>
      </c>
      <c r="C69" s="54" t="str">
        <f t="shared" si="0"/>
        <v/>
      </c>
      <c r="D69" s="54"/>
      <c r="E69" s="46"/>
      <c r="F69" s="8"/>
      <c r="G69" s="46"/>
      <c r="H69" s="55"/>
      <c r="I69" s="55"/>
      <c r="J69" s="46"/>
      <c r="K69" s="56" t="str">
        <f t="shared" si="3"/>
        <v/>
      </c>
      <c r="L69" s="57"/>
      <c r="M69" s="6" t="str">
        <f>IF(J69="","",(K69/J69)/LOOKUP(RIGHT($D$2,3),定数!$A$6:$A$13,定数!$B$6:$B$13))</f>
        <v/>
      </c>
      <c r="N69" s="46"/>
      <c r="O69" s="8"/>
      <c r="P69" s="55"/>
      <c r="Q69" s="55"/>
      <c r="R69" s="58" t="str">
        <f>IF(P69="","",T69*M69*LOOKUP(RIGHT($D$2,3),定数!$A$6:$A$13,定数!$B$6:$B$13))</f>
        <v/>
      </c>
      <c r="S69" s="58"/>
      <c r="T69" s="59" t="str">
        <f t="shared" si="4"/>
        <v/>
      </c>
      <c r="U69" s="59"/>
      <c r="V69" t="str">
        <f t="shared" si="5"/>
        <v/>
      </c>
      <c r="W69" t="str">
        <f t="shared" si="2"/>
        <v/>
      </c>
    </row>
    <row r="70" spans="2:23" x14ac:dyDescent="0.2">
      <c r="B70" s="46">
        <v>62</v>
      </c>
      <c r="C70" s="54" t="str">
        <f t="shared" si="0"/>
        <v/>
      </c>
      <c r="D70" s="54"/>
      <c r="E70" s="46"/>
      <c r="F70" s="8"/>
      <c r="G70" s="46"/>
      <c r="H70" s="55"/>
      <c r="I70" s="55"/>
      <c r="J70" s="46"/>
      <c r="K70" s="56" t="str">
        <f t="shared" si="3"/>
        <v/>
      </c>
      <c r="L70" s="57"/>
      <c r="M70" s="6" t="str">
        <f>IF(J70="","",(K70/J70)/LOOKUP(RIGHT($D$2,3),定数!$A$6:$A$13,定数!$B$6:$B$13))</f>
        <v/>
      </c>
      <c r="N70" s="46"/>
      <c r="O70" s="8"/>
      <c r="P70" s="55"/>
      <c r="Q70" s="55"/>
      <c r="R70" s="58" t="str">
        <f>IF(P70="","",T70*M70*LOOKUP(RIGHT($D$2,3),定数!$A$6:$A$13,定数!$B$6:$B$13))</f>
        <v/>
      </c>
      <c r="S70" s="58"/>
      <c r="T70" s="59" t="str">
        <f t="shared" si="4"/>
        <v/>
      </c>
      <c r="U70" s="59"/>
      <c r="V70" t="str">
        <f t="shared" si="5"/>
        <v/>
      </c>
      <c r="W70" t="str">
        <f t="shared" si="2"/>
        <v/>
      </c>
    </row>
    <row r="71" spans="2:23" x14ac:dyDescent="0.2">
      <c r="B71" s="46">
        <v>63</v>
      </c>
      <c r="C71" s="54" t="str">
        <f t="shared" si="0"/>
        <v/>
      </c>
      <c r="D71" s="54"/>
      <c r="E71" s="46"/>
      <c r="F71" s="8"/>
      <c r="G71" s="46"/>
      <c r="H71" s="55"/>
      <c r="I71" s="55"/>
      <c r="J71" s="46"/>
      <c r="K71" s="56" t="str">
        <f t="shared" si="3"/>
        <v/>
      </c>
      <c r="L71" s="57"/>
      <c r="M71" s="6" t="str">
        <f>IF(J71="","",(K71/J71)/LOOKUP(RIGHT($D$2,3),定数!$A$6:$A$13,定数!$B$6:$B$13))</f>
        <v/>
      </c>
      <c r="N71" s="46"/>
      <c r="O71" s="8"/>
      <c r="P71" s="55"/>
      <c r="Q71" s="55"/>
      <c r="R71" s="58" t="str">
        <f>IF(P71="","",T71*M71*LOOKUP(RIGHT($D$2,3),定数!$A$6:$A$13,定数!$B$6:$B$13))</f>
        <v/>
      </c>
      <c r="S71" s="58"/>
      <c r="T71" s="59" t="str">
        <f t="shared" si="4"/>
        <v/>
      </c>
      <c r="U71" s="59"/>
      <c r="V71" t="str">
        <f t="shared" si="5"/>
        <v/>
      </c>
      <c r="W71" t="str">
        <f t="shared" si="2"/>
        <v/>
      </c>
    </row>
    <row r="72" spans="2:23" x14ac:dyDescent="0.2">
      <c r="B72" s="46">
        <v>64</v>
      </c>
      <c r="C72" s="54" t="str">
        <f t="shared" si="0"/>
        <v/>
      </c>
      <c r="D72" s="54"/>
      <c r="E72" s="46"/>
      <c r="F72" s="8"/>
      <c r="G72" s="46"/>
      <c r="H72" s="55"/>
      <c r="I72" s="55"/>
      <c r="J72" s="46"/>
      <c r="K72" s="56" t="str">
        <f t="shared" si="3"/>
        <v/>
      </c>
      <c r="L72" s="57"/>
      <c r="M72" s="6" t="str">
        <f>IF(J72="","",(K72/J72)/LOOKUP(RIGHT($D$2,3),定数!$A$6:$A$13,定数!$B$6:$B$13))</f>
        <v/>
      </c>
      <c r="N72" s="46"/>
      <c r="O72" s="8"/>
      <c r="P72" s="55"/>
      <c r="Q72" s="55"/>
      <c r="R72" s="58" t="str">
        <f>IF(P72="","",T72*M72*LOOKUP(RIGHT($D$2,3),定数!$A$6:$A$13,定数!$B$6:$B$13))</f>
        <v/>
      </c>
      <c r="S72" s="58"/>
      <c r="T72" s="59" t="str">
        <f t="shared" si="4"/>
        <v/>
      </c>
      <c r="U72" s="59"/>
      <c r="V72" t="str">
        <f t="shared" si="5"/>
        <v/>
      </c>
      <c r="W72" t="str">
        <f t="shared" si="2"/>
        <v/>
      </c>
    </row>
    <row r="73" spans="2:23" x14ac:dyDescent="0.2">
      <c r="B73" s="46">
        <v>65</v>
      </c>
      <c r="C73" s="54" t="str">
        <f t="shared" si="0"/>
        <v/>
      </c>
      <c r="D73" s="54"/>
      <c r="E73" s="46"/>
      <c r="F73" s="8"/>
      <c r="G73" s="46"/>
      <c r="H73" s="55"/>
      <c r="I73" s="55"/>
      <c r="J73" s="46"/>
      <c r="K73" s="56" t="str">
        <f t="shared" si="3"/>
        <v/>
      </c>
      <c r="L73" s="57"/>
      <c r="M73" s="6" t="str">
        <f>IF(J73="","",(K73/J73)/LOOKUP(RIGHT($D$2,3),定数!$A$6:$A$13,定数!$B$6:$B$13))</f>
        <v/>
      </c>
      <c r="N73" s="46"/>
      <c r="O73" s="8"/>
      <c r="P73" s="55"/>
      <c r="Q73" s="55"/>
      <c r="R73" s="58" t="str">
        <f>IF(P73="","",T73*M73*LOOKUP(RIGHT($D$2,3),定数!$A$6:$A$13,定数!$B$6:$B$13))</f>
        <v/>
      </c>
      <c r="S73" s="58"/>
      <c r="T73" s="59" t="str">
        <f t="shared" si="4"/>
        <v/>
      </c>
      <c r="U73" s="59"/>
      <c r="V73" t="str">
        <f t="shared" si="5"/>
        <v/>
      </c>
      <c r="W73" t="str">
        <f t="shared" si="2"/>
        <v/>
      </c>
    </row>
    <row r="74" spans="2:23" x14ac:dyDescent="0.2">
      <c r="B74" s="46">
        <v>66</v>
      </c>
      <c r="C74" s="54" t="str">
        <f t="shared" ref="C74:C108" si="6">IF(R73="","",C73+R73)</f>
        <v/>
      </c>
      <c r="D74" s="54"/>
      <c r="E74" s="46"/>
      <c r="F74" s="8"/>
      <c r="G74" s="46"/>
      <c r="H74" s="55"/>
      <c r="I74" s="55"/>
      <c r="J74" s="46"/>
      <c r="K74" s="56" t="str">
        <f t="shared" si="3"/>
        <v/>
      </c>
      <c r="L74" s="57"/>
      <c r="M74" s="6" t="str">
        <f>IF(J74="","",(K74/J74)/LOOKUP(RIGHT($D$2,3),定数!$A$6:$A$13,定数!$B$6:$B$13))</f>
        <v/>
      </c>
      <c r="N74" s="46"/>
      <c r="O74" s="8"/>
      <c r="P74" s="55"/>
      <c r="Q74" s="55"/>
      <c r="R74" s="58" t="str">
        <f>IF(P74="","",T74*M74*LOOKUP(RIGHT($D$2,3),定数!$A$6:$A$13,定数!$B$6:$B$13))</f>
        <v/>
      </c>
      <c r="S74" s="58"/>
      <c r="T74" s="59" t="str">
        <f t="shared" si="4"/>
        <v/>
      </c>
      <c r="U74" s="59"/>
      <c r="V74" t="str">
        <f t="shared" si="5"/>
        <v/>
      </c>
      <c r="W74" t="str">
        <f t="shared" si="5"/>
        <v/>
      </c>
    </row>
    <row r="75" spans="2:23" x14ac:dyDescent="0.2">
      <c r="B75" s="46">
        <v>67</v>
      </c>
      <c r="C75" s="54" t="str">
        <f t="shared" si="6"/>
        <v/>
      </c>
      <c r="D75" s="54"/>
      <c r="E75" s="46"/>
      <c r="F75" s="8"/>
      <c r="G75" s="46"/>
      <c r="H75" s="55"/>
      <c r="I75" s="55"/>
      <c r="J75" s="46"/>
      <c r="K75" s="56" t="str">
        <f t="shared" ref="K75:K108" si="7">IF(J75="","",C75*0.03)</f>
        <v/>
      </c>
      <c r="L75" s="57"/>
      <c r="M75" s="6" t="str">
        <f>IF(J75="","",(K75/J75)/LOOKUP(RIGHT($D$2,3),定数!$A$6:$A$13,定数!$B$6:$B$13))</f>
        <v/>
      </c>
      <c r="N75" s="46"/>
      <c r="O75" s="8"/>
      <c r="P75" s="55"/>
      <c r="Q75" s="55"/>
      <c r="R75" s="58" t="str">
        <f>IF(P75="","",T75*M75*LOOKUP(RIGHT($D$2,3),定数!$A$6:$A$13,定数!$B$6:$B$13))</f>
        <v/>
      </c>
      <c r="S75" s="58"/>
      <c r="T75" s="59" t="str">
        <f t="shared" si="4"/>
        <v/>
      </c>
      <c r="U75" s="59"/>
      <c r="V75" t="str">
        <f t="shared" ref="V75:W90" si="8">IF(S75&lt;&gt;"",IF(S75&lt;0,1+V74,0),"")</f>
        <v/>
      </c>
      <c r="W75" t="str">
        <f t="shared" si="8"/>
        <v/>
      </c>
    </row>
    <row r="76" spans="2:23" x14ac:dyDescent="0.2">
      <c r="B76" s="46">
        <v>68</v>
      </c>
      <c r="C76" s="54" t="str">
        <f t="shared" si="6"/>
        <v/>
      </c>
      <c r="D76" s="54"/>
      <c r="E76" s="46"/>
      <c r="F76" s="8"/>
      <c r="G76" s="46"/>
      <c r="H76" s="55"/>
      <c r="I76" s="55"/>
      <c r="J76" s="46"/>
      <c r="K76" s="56" t="str">
        <f t="shared" si="7"/>
        <v/>
      </c>
      <c r="L76" s="57"/>
      <c r="M76" s="6" t="str">
        <f>IF(J76="","",(K76/J76)/LOOKUP(RIGHT($D$2,3),定数!$A$6:$A$13,定数!$B$6:$B$13))</f>
        <v/>
      </c>
      <c r="N76" s="46"/>
      <c r="O76" s="8"/>
      <c r="P76" s="55"/>
      <c r="Q76" s="55"/>
      <c r="R76" s="58" t="str">
        <f>IF(P76="","",T76*M76*LOOKUP(RIGHT($D$2,3),定数!$A$6:$A$13,定数!$B$6:$B$13))</f>
        <v/>
      </c>
      <c r="S76" s="58"/>
      <c r="T76" s="59" t="str">
        <f t="shared" ref="T76:T108" si="9">IF(P76="","",IF(G76="買",(P76-H76),(H76-P76))*IF(RIGHT($D$2,3)="JPY",100,10000))</f>
        <v/>
      </c>
      <c r="U76" s="59"/>
      <c r="V76" t="str">
        <f t="shared" si="8"/>
        <v/>
      </c>
      <c r="W76" t="str">
        <f t="shared" si="8"/>
        <v/>
      </c>
    </row>
    <row r="77" spans="2:23" x14ac:dyDescent="0.2">
      <c r="B77" s="46">
        <v>69</v>
      </c>
      <c r="C77" s="54" t="str">
        <f t="shared" si="6"/>
        <v/>
      </c>
      <c r="D77" s="54"/>
      <c r="E77" s="46"/>
      <c r="F77" s="8"/>
      <c r="G77" s="46"/>
      <c r="H77" s="55"/>
      <c r="I77" s="55"/>
      <c r="J77" s="46"/>
      <c r="K77" s="56" t="str">
        <f t="shared" si="7"/>
        <v/>
      </c>
      <c r="L77" s="57"/>
      <c r="M77" s="6" t="str">
        <f>IF(J77="","",(K77/J77)/LOOKUP(RIGHT($D$2,3),定数!$A$6:$A$13,定数!$B$6:$B$13))</f>
        <v/>
      </c>
      <c r="N77" s="46"/>
      <c r="O77" s="8"/>
      <c r="P77" s="55"/>
      <c r="Q77" s="55"/>
      <c r="R77" s="58" t="str">
        <f>IF(P77="","",T77*M77*LOOKUP(RIGHT($D$2,3),定数!$A$6:$A$13,定数!$B$6:$B$13))</f>
        <v/>
      </c>
      <c r="S77" s="58"/>
      <c r="T77" s="59" t="str">
        <f t="shared" si="9"/>
        <v/>
      </c>
      <c r="U77" s="59"/>
      <c r="V77" t="str">
        <f t="shared" si="8"/>
        <v/>
      </c>
      <c r="W77" t="str">
        <f t="shared" si="8"/>
        <v/>
      </c>
    </row>
    <row r="78" spans="2:23" x14ac:dyDescent="0.2">
      <c r="B78" s="46">
        <v>70</v>
      </c>
      <c r="C78" s="54" t="str">
        <f t="shared" si="6"/>
        <v/>
      </c>
      <c r="D78" s="54"/>
      <c r="E78" s="46"/>
      <c r="F78" s="8"/>
      <c r="G78" s="46"/>
      <c r="H78" s="55"/>
      <c r="I78" s="55"/>
      <c r="J78" s="46"/>
      <c r="K78" s="56" t="str">
        <f t="shared" si="7"/>
        <v/>
      </c>
      <c r="L78" s="57"/>
      <c r="M78" s="6" t="str">
        <f>IF(J78="","",(K78/J78)/LOOKUP(RIGHT($D$2,3),定数!$A$6:$A$13,定数!$B$6:$B$13))</f>
        <v/>
      </c>
      <c r="N78" s="46"/>
      <c r="O78" s="8"/>
      <c r="P78" s="55"/>
      <c r="Q78" s="55"/>
      <c r="R78" s="58" t="str">
        <f>IF(P78="","",T78*M78*LOOKUP(RIGHT($D$2,3),定数!$A$6:$A$13,定数!$B$6:$B$13))</f>
        <v/>
      </c>
      <c r="S78" s="58"/>
      <c r="T78" s="59" t="str">
        <f t="shared" si="9"/>
        <v/>
      </c>
      <c r="U78" s="59"/>
      <c r="V78" t="str">
        <f t="shared" si="8"/>
        <v/>
      </c>
      <c r="W78" t="str">
        <f t="shared" si="8"/>
        <v/>
      </c>
    </row>
    <row r="79" spans="2:23" x14ac:dyDescent="0.2">
      <c r="B79" s="46">
        <v>71</v>
      </c>
      <c r="C79" s="54" t="str">
        <f t="shared" si="6"/>
        <v/>
      </c>
      <c r="D79" s="54"/>
      <c r="E79" s="46"/>
      <c r="F79" s="8"/>
      <c r="G79" s="46"/>
      <c r="H79" s="55"/>
      <c r="I79" s="55"/>
      <c r="J79" s="46"/>
      <c r="K79" s="56" t="str">
        <f t="shared" si="7"/>
        <v/>
      </c>
      <c r="L79" s="57"/>
      <c r="M79" s="6" t="str">
        <f>IF(J79="","",(K79/J79)/LOOKUP(RIGHT($D$2,3),定数!$A$6:$A$13,定数!$B$6:$B$13))</f>
        <v/>
      </c>
      <c r="N79" s="46"/>
      <c r="O79" s="8"/>
      <c r="P79" s="55"/>
      <c r="Q79" s="55"/>
      <c r="R79" s="58" t="str">
        <f>IF(P79="","",T79*M79*LOOKUP(RIGHT($D$2,3),定数!$A$6:$A$13,定数!$B$6:$B$13))</f>
        <v/>
      </c>
      <c r="S79" s="58"/>
      <c r="T79" s="59" t="str">
        <f t="shared" si="9"/>
        <v/>
      </c>
      <c r="U79" s="59"/>
      <c r="V79" t="str">
        <f t="shared" si="8"/>
        <v/>
      </c>
      <c r="W79" t="str">
        <f t="shared" si="8"/>
        <v/>
      </c>
    </row>
    <row r="80" spans="2:23" x14ac:dyDescent="0.2">
      <c r="B80" s="46">
        <v>72</v>
      </c>
      <c r="C80" s="54" t="str">
        <f t="shared" si="6"/>
        <v/>
      </c>
      <c r="D80" s="54"/>
      <c r="E80" s="46"/>
      <c r="F80" s="8"/>
      <c r="G80" s="46"/>
      <c r="H80" s="55"/>
      <c r="I80" s="55"/>
      <c r="J80" s="46"/>
      <c r="K80" s="56" t="str">
        <f t="shared" si="7"/>
        <v/>
      </c>
      <c r="L80" s="57"/>
      <c r="M80" s="6" t="str">
        <f>IF(J80="","",(K80/J80)/LOOKUP(RIGHT($D$2,3),定数!$A$6:$A$13,定数!$B$6:$B$13))</f>
        <v/>
      </c>
      <c r="N80" s="46"/>
      <c r="O80" s="8"/>
      <c r="P80" s="55"/>
      <c r="Q80" s="55"/>
      <c r="R80" s="58" t="str">
        <f>IF(P80="","",T80*M80*LOOKUP(RIGHT($D$2,3),定数!$A$6:$A$13,定数!$B$6:$B$13))</f>
        <v/>
      </c>
      <c r="S80" s="58"/>
      <c r="T80" s="59" t="str">
        <f t="shared" si="9"/>
        <v/>
      </c>
      <c r="U80" s="59"/>
      <c r="V80" t="str">
        <f t="shared" si="8"/>
        <v/>
      </c>
      <c r="W80" t="str">
        <f t="shared" si="8"/>
        <v/>
      </c>
    </row>
    <row r="81" spans="2:23" x14ac:dyDescent="0.2">
      <c r="B81" s="46">
        <v>73</v>
      </c>
      <c r="C81" s="54" t="str">
        <f t="shared" si="6"/>
        <v/>
      </c>
      <c r="D81" s="54"/>
      <c r="E81" s="46"/>
      <c r="F81" s="8"/>
      <c r="G81" s="46"/>
      <c r="H81" s="55"/>
      <c r="I81" s="55"/>
      <c r="J81" s="46"/>
      <c r="K81" s="56" t="str">
        <f t="shared" si="7"/>
        <v/>
      </c>
      <c r="L81" s="57"/>
      <c r="M81" s="6" t="str">
        <f>IF(J81="","",(K81/J81)/LOOKUP(RIGHT($D$2,3),定数!$A$6:$A$13,定数!$B$6:$B$13))</f>
        <v/>
      </c>
      <c r="N81" s="46"/>
      <c r="O81" s="8"/>
      <c r="P81" s="55"/>
      <c r="Q81" s="55"/>
      <c r="R81" s="58" t="str">
        <f>IF(P81="","",T81*M81*LOOKUP(RIGHT($D$2,3),定数!$A$6:$A$13,定数!$B$6:$B$13))</f>
        <v/>
      </c>
      <c r="S81" s="58"/>
      <c r="T81" s="59" t="str">
        <f t="shared" si="9"/>
        <v/>
      </c>
      <c r="U81" s="59"/>
      <c r="V81" t="str">
        <f t="shared" si="8"/>
        <v/>
      </c>
      <c r="W81" t="str">
        <f t="shared" si="8"/>
        <v/>
      </c>
    </row>
    <row r="82" spans="2:23" x14ac:dyDescent="0.2">
      <c r="B82" s="46">
        <v>74</v>
      </c>
      <c r="C82" s="54" t="str">
        <f t="shared" si="6"/>
        <v/>
      </c>
      <c r="D82" s="54"/>
      <c r="E82" s="46"/>
      <c r="F82" s="8"/>
      <c r="G82" s="46"/>
      <c r="H82" s="55"/>
      <c r="I82" s="55"/>
      <c r="J82" s="46"/>
      <c r="K82" s="56" t="str">
        <f t="shared" si="7"/>
        <v/>
      </c>
      <c r="L82" s="57"/>
      <c r="M82" s="6" t="str">
        <f>IF(J82="","",(K82/J82)/LOOKUP(RIGHT($D$2,3),定数!$A$6:$A$13,定数!$B$6:$B$13))</f>
        <v/>
      </c>
      <c r="N82" s="46"/>
      <c r="O82" s="8"/>
      <c r="P82" s="55"/>
      <c r="Q82" s="55"/>
      <c r="R82" s="58" t="str">
        <f>IF(P82="","",T82*M82*LOOKUP(RIGHT($D$2,3),定数!$A$6:$A$13,定数!$B$6:$B$13))</f>
        <v/>
      </c>
      <c r="S82" s="58"/>
      <c r="T82" s="59" t="str">
        <f t="shared" si="9"/>
        <v/>
      </c>
      <c r="U82" s="59"/>
      <c r="V82" t="str">
        <f t="shared" si="8"/>
        <v/>
      </c>
      <c r="W82" t="str">
        <f t="shared" si="8"/>
        <v/>
      </c>
    </row>
    <row r="83" spans="2:23" x14ac:dyDescent="0.2">
      <c r="B83" s="46">
        <v>75</v>
      </c>
      <c r="C83" s="54" t="str">
        <f t="shared" si="6"/>
        <v/>
      </c>
      <c r="D83" s="54"/>
      <c r="E83" s="46"/>
      <c r="F83" s="8"/>
      <c r="G83" s="46"/>
      <c r="H83" s="55"/>
      <c r="I83" s="55"/>
      <c r="J83" s="46"/>
      <c r="K83" s="56" t="str">
        <f t="shared" si="7"/>
        <v/>
      </c>
      <c r="L83" s="57"/>
      <c r="M83" s="6" t="str">
        <f>IF(J83="","",(K83/J83)/LOOKUP(RIGHT($D$2,3),定数!$A$6:$A$13,定数!$B$6:$B$13))</f>
        <v/>
      </c>
      <c r="N83" s="46"/>
      <c r="O83" s="8"/>
      <c r="P83" s="55"/>
      <c r="Q83" s="55"/>
      <c r="R83" s="58" t="str">
        <f>IF(P83="","",T83*M83*LOOKUP(RIGHT($D$2,3),定数!$A$6:$A$13,定数!$B$6:$B$13))</f>
        <v/>
      </c>
      <c r="S83" s="58"/>
      <c r="T83" s="59" t="str">
        <f t="shared" si="9"/>
        <v/>
      </c>
      <c r="U83" s="59"/>
      <c r="V83" t="str">
        <f t="shared" si="8"/>
        <v/>
      </c>
      <c r="W83" t="str">
        <f t="shared" si="8"/>
        <v/>
      </c>
    </row>
    <row r="84" spans="2:23" x14ac:dyDescent="0.2">
      <c r="B84" s="46">
        <v>76</v>
      </c>
      <c r="C84" s="54" t="str">
        <f t="shared" si="6"/>
        <v/>
      </c>
      <c r="D84" s="54"/>
      <c r="E84" s="46"/>
      <c r="F84" s="8"/>
      <c r="G84" s="46"/>
      <c r="H84" s="55"/>
      <c r="I84" s="55"/>
      <c r="J84" s="46"/>
      <c r="K84" s="56" t="str">
        <f t="shared" si="7"/>
        <v/>
      </c>
      <c r="L84" s="57"/>
      <c r="M84" s="6" t="str">
        <f>IF(J84="","",(K84/J84)/LOOKUP(RIGHT($D$2,3),定数!$A$6:$A$13,定数!$B$6:$B$13))</f>
        <v/>
      </c>
      <c r="N84" s="46"/>
      <c r="O84" s="8"/>
      <c r="P84" s="55"/>
      <c r="Q84" s="55"/>
      <c r="R84" s="58" t="str">
        <f>IF(P84="","",T84*M84*LOOKUP(RIGHT($D$2,3),定数!$A$6:$A$13,定数!$B$6:$B$13))</f>
        <v/>
      </c>
      <c r="S84" s="58"/>
      <c r="T84" s="59" t="str">
        <f t="shared" si="9"/>
        <v/>
      </c>
      <c r="U84" s="59"/>
      <c r="V84" t="str">
        <f t="shared" si="8"/>
        <v/>
      </c>
      <c r="W84" t="str">
        <f t="shared" si="8"/>
        <v/>
      </c>
    </row>
    <row r="85" spans="2:23" x14ac:dyDescent="0.2">
      <c r="B85" s="46">
        <v>77</v>
      </c>
      <c r="C85" s="54" t="str">
        <f t="shared" si="6"/>
        <v/>
      </c>
      <c r="D85" s="54"/>
      <c r="E85" s="46"/>
      <c r="F85" s="8"/>
      <c r="G85" s="46"/>
      <c r="H85" s="55"/>
      <c r="I85" s="55"/>
      <c r="J85" s="46"/>
      <c r="K85" s="56" t="str">
        <f t="shared" si="7"/>
        <v/>
      </c>
      <c r="L85" s="57"/>
      <c r="M85" s="6" t="str">
        <f>IF(J85="","",(K85/J85)/LOOKUP(RIGHT($D$2,3),定数!$A$6:$A$13,定数!$B$6:$B$13))</f>
        <v/>
      </c>
      <c r="N85" s="46"/>
      <c r="O85" s="8"/>
      <c r="P85" s="55"/>
      <c r="Q85" s="55"/>
      <c r="R85" s="58" t="str">
        <f>IF(P85="","",T85*M85*LOOKUP(RIGHT($D$2,3),定数!$A$6:$A$13,定数!$B$6:$B$13))</f>
        <v/>
      </c>
      <c r="S85" s="58"/>
      <c r="T85" s="59" t="str">
        <f t="shared" si="9"/>
        <v/>
      </c>
      <c r="U85" s="59"/>
      <c r="V85" t="str">
        <f t="shared" si="8"/>
        <v/>
      </c>
      <c r="W85" t="str">
        <f t="shared" si="8"/>
        <v/>
      </c>
    </row>
    <row r="86" spans="2:23" x14ac:dyDescent="0.2">
      <c r="B86" s="46">
        <v>78</v>
      </c>
      <c r="C86" s="54" t="str">
        <f t="shared" si="6"/>
        <v/>
      </c>
      <c r="D86" s="54"/>
      <c r="E86" s="46"/>
      <c r="F86" s="8"/>
      <c r="G86" s="46"/>
      <c r="H86" s="55"/>
      <c r="I86" s="55"/>
      <c r="J86" s="46"/>
      <c r="K86" s="56" t="str">
        <f t="shared" si="7"/>
        <v/>
      </c>
      <c r="L86" s="57"/>
      <c r="M86" s="6" t="str">
        <f>IF(J86="","",(K86/J86)/LOOKUP(RIGHT($D$2,3),定数!$A$6:$A$13,定数!$B$6:$B$13))</f>
        <v/>
      </c>
      <c r="N86" s="46"/>
      <c r="O86" s="8"/>
      <c r="P86" s="55"/>
      <c r="Q86" s="55"/>
      <c r="R86" s="58" t="str">
        <f>IF(P86="","",T86*M86*LOOKUP(RIGHT($D$2,3),定数!$A$6:$A$13,定数!$B$6:$B$13))</f>
        <v/>
      </c>
      <c r="S86" s="58"/>
      <c r="T86" s="59" t="str">
        <f t="shared" si="9"/>
        <v/>
      </c>
      <c r="U86" s="59"/>
      <c r="V86" t="str">
        <f t="shared" si="8"/>
        <v/>
      </c>
      <c r="W86" t="str">
        <f t="shared" si="8"/>
        <v/>
      </c>
    </row>
    <row r="87" spans="2:23" x14ac:dyDescent="0.2">
      <c r="B87" s="46">
        <v>79</v>
      </c>
      <c r="C87" s="54" t="str">
        <f t="shared" si="6"/>
        <v/>
      </c>
      <c r="D87" s="54"/>
      <c r="E87" s="46"/>
      <c r="F87" s="8"/>
      <c r="G87" s="46"/>
      <c r="H87" s="55"/>
      <c r="I87" s="55"/>
      <c r="J87" s="46"/>
      <c r="K87" s="56" t="str">
        <f t="shared" si="7"/>
        <v/>
      </c>
      <c r="L87" s="57"/>
      <c r="M87" s="6" t="str">
        <f>IF(J87="","",(K87/J87)/LOOKUP(RIGHT($D$2,3),定数!$A$6:$A$13,定数!$B$6:$B$13))</f>
        <v/>
      </c>
      <c r="N87" s="46"/>
      <c r="O87" s="8"/>
      <c r="P87" s="55"/>
      <c r="Q87" s="55"/>
      <c r="R87" s="58" t="str">
        <f>IF(P87="","",T87*M87*LOOKUP(RIGHT($D$2,3),定数!$A$6:$A$13,定数!$B$6:$B$13))</f>
        <v/>
      </c>
      <c r="S87" s="58"/>
      <c r="T87" s="59" t="str">
        <f t="shared" si="9"/>
        <v/>
      </c>
      <c r="U87" s="59"/>
      <c r="V87" t="str">
        <f t="shared" si="8"/>
        <v/>
      </c>
      <c r="W87" t="str">
        <f t="shared" si="8"/>
        <v/>
      </c>
    </row>
    <row r="88" spans="2:23" x14ac:dyDescent="0.2">
      <c r="B88" s="46">
        <v>80</v>
      </c>
      <c r="C88" s="54" t="str">
        <f t="shared" si="6"/>
        <v/>
      </c>
      <c r="D88" s="54"/>
      <c r="E88" s="46"/>
      <c r="F88" s="8"/>
      <c r="G88" s="46"/>
      <c r="H88" s="55"/>
      <c r="I88" s="55"/>
      <c r="J88" s="46"/>
      <c r="K88" s="56" t="str">
        <f t="shared" si="7"/>
        <v/>
      </c>
      <c r="L88" s="57"/>
      <c r="M88" s="6" t="str">
        <f>IF(J88="","",(K88/J88)/LOOKUP(RIGHT($D$2,3),定数!$A$6:$A$13,定数!$B$6:$B$13))</f>
        <v/>
      </c>
      <c r="N88" s="46"/>
      <c r="O88" s="8"/>
      <c r="P88" s="55"/>
      <c r="Q88" s="55"/>
      <c r="R88" s="58" t="str">
        <f>IF(P88="","",T88*M88*LOOKUP(RIGHT($D$2,3),定数!$A$6:$A$13,定数!$B$6:$B$13))</f>
        <v/>
      </c>
      <c r="S88" s="58"/>
      <c r="T88" s="59" t="str">
        <f t="shared" si="9"/>
        <v/>
      </c>
      <c r="U88" s="59"/>
      <c r="V88" t="str">
        <f t="shared" si="8"/>
        <v/>
      </c>
      <c r="W88" t="str">
        <f t="shared" si="8"/>
        <v/>
      </c>
    </row>
    <row r="89" spans="2:23" x14ac:dyDescent="0.2">
      <c r="B89" s="46">
        <v>81</v>
      </c>
      <c r="C89" s="54" t="str">
        <f t="shared" si="6"/>
        <v/>
      </c>
      <c r="D89" s="54"/>
      <c r="E89" s="46"/>
      <c r="F89" s="8"/>
      <c r="G89" s="46"/>
      <c r="H89" s="55"/>
      <c r="I89" s="55"/>
      <c r="J89" s="46"/>
      <c r="K89" s="56" t="str">
        <f t="shared" si="7"/>
        <v/>
      </c>
      <c r="L89" s="57"/>
      <c r="M89" s="6" t="str">
        <f>IF(J89="","",(K89/J89)/LOOKUP(RIGHT($D$2,3),定数!$A$6:$A$13,定数!$B$6:$B$13))</f>
        <v/>
      </c>
      <c r="N89" s="46"/>
      <c r="O89" s="8"/>
      <c r="P89" s="55"/>
      <c r="Q89" s="55"/>
      <c r="R89" s="58" t="str">
        <f>IF(P89="","",T89*M89*LOOKUP(RIGHT($D$2,3),定数!$A$6:$A$13,定数!$B$6:$B$13))</f>
        <v/>
      </c>
      <c r="S89" s="58"/>
      <c r="T89" s="59" t="str">
        <f t="shared" si="9"/>
        <v/>
      </c>
      <c r="U89" s="59"/>
      <c r="V89" t="str">
        <f t="shared" si="8"/>
        <v/>
      </c>
      <c r="W89" t="str">
        <f t="shared" si="8"/>
        <v/>
      </c>
    </row>
    <row r="90" spans="2:23" x14ac:dyDescent="0.2">
      <c r="B90" s="46">
        <v>82</v>
      </c>
      <c r="C90" s="54" t="str">
        <f t="shared" si="6"/>
        <v/>
      </c>
      <c r="D90" s="54"/>
      <c r="E90" s="46"/>
      <c r="F90" s="8"/>
      <c r="G90" s="46"/>
      <c r="H90" s="55"/>
      <c r="I90" s="55"/>
      <c r="J90" s="46"/>
      <c r="K90" s="56" t="str">
        <f t="shared" si="7"/>
        <v/>
      </c>
      <c r="L90" s="57"/>
      <c r="M90" s="6" t="str">
        <f>IF(J90="","",(K90/J90)/LOOKUP(RIGHT($D$2,3),定数!$A$6:$A$13,定数!$B$6:$B$13))</f>
        <v/>
      </c>
      <c r="N90" s="46"/>
      <c r="O90" s="8"/>
      <c r="P90" s="55"/>
      <c r="Q90" s="55"/>
      <c r="R90" s="58" t="str">
        <f>IF(P90="","",T90*M90*LOOKUP(RIGHT($D$2,3),定数!$A$6:$A$13,定数!$B$6:$B$13))</f>
        <v/>
      </c>
      <c r="S90" s="58"/>
      <c r="T90" s="59" t="str">
        <f t="shared" si="9"/>
        <v/>
      </c>
      <c r="U90" s="59"/>
      <c r="V90" t="str">
        <f t="shared" si="8"/>
        <v/>
      </c>
      <c r="W90" t="str">
        <f t="shared" si="8"/>
        <v/>
      </c>
    </row>
    <row r="91" spans="2:23" x14ac:dyDescent="0.2">
      <c r="B91" s="46">
        <v>83</v>
      </c>
      <c r="C91" s="54" t="str">
        <f t="shared" si="6"/>
        <v/>
      </c>
      <c r="D91" s="54"/>
      <c r="E91" s="46"/>
      <c r="F91" s="8"/>
      <c r="G91" s="46"/>
      <c r="H91" s="55"/>
      <c r="I91" s="55"/>
      <c r="J91" s="46"/>
      <c r="K91" s="56" t="str">
        <f t="shared" si="7"/>
        <v/>
      </c>
      <c r="L91" s="57"/>
      <c r="M91" s="6" t="str">
        <f>IF(J91="","",(K91/J91)/LOOKUP(RIGHT($D$2,3),定数!$A$6:$A$13,定数!$B$6:$B$13))</f>
        <v/>
      </c>
      <c r="N91" s="46"/>
      <c r="O91" s="8"/>
      <c r="P91" s="55"/>
      <c r="Q91" s="55"/>
      <c r="R91" s="58" t="str">
        <f>IF(P91="","",T91*M91*LOOKUP(RIGHT($D$2,3),定数!$A$6:$A$13,定数!$B$6:$B$13))</f>
        <v/>
      </c>
      <c r="S91" s="58"/>
      <c r="T91" s="59" t="str">
        <f t="shared" si="9"/>
        <v/>
      </c>
      <c r="U91" s="59"/>
      <c r="V91" t="str">
        <f t="shared" ref="V91:W106" si="10">IF(S91&lt;&gt;"",IF(S91&lt;0,1+V90,0),"")</f>
        <v/>
      </c>
      <c r="W91" t="str">
        <f t="shared" si="10"/>
        <v/>
      </c>
    </row>
    <row r="92" spans="2:23" x14ac:dyDescent="0.2">
      <c r="B92" s="46">
        <v>84</v>
      </c>
      <c r="C92" s="54" t="str">
        <f t="shared" si="6"/>
        <v/>
      </c>
      <c r="D92" s="54"/>
      <c r="E92" s="46"/>
      <c r="F92" s="8"/>
      <c r="G92" s="46"/>
      <c r="H92" s="55"/>
      <c r="I92" s="55"/>
      <c r="J92" s="46"/>
      <c r="K92" s="56" t="str">
        <f t="shared" si="7"/>
        <v/>
      </c>
      <c r="L92" s="57"/>
      <c r="M92" s="6" t="str">
        <f>IF(J92="","",(K92/J92)/LOOKUP(RIGHT($D$2,3),定数!$A$6:$A$13,定数!$B$6:$B$13))</f>
        <v/>
      </c>
      <c r="N92" s="46"/>
      <c r="O92" s="8"/>
      <c r="P92" s="55"/>
      <c r="Q92" s="55"/>
      <c r="R92" s="58" t="str">
        <f>IF(P92="","",T92*M92*LOOKUP(RIGHT($D$2,3),定数!$A$6:$A$13,定数!$B$6:$B$13))</f>
        <v/>
      </c>
      <c r="S92" s="58"/>
      <c r="T92" s="59" t="str">
        <f t="shared" si="9"/>
        <v/>
      </c>
      <c r="U92" s="59"/>
      <c r="V92" t="str">
        <f t="shared" si="10"/>
        <v/>
      </c>
      <c r="W92" t="str">
        <f t="shared" si="10"/>
        <v/>
      </c>
    </row>
    <row r="93" spans="2:23" x14ac:dyDescent="0.2">
      <c r="B93" s="46">
        <v>85</v>
      </c>
      <c r="C93" s="54" t="str">
        <f t="shared" si="6"/>
        <v/>
      </c>
      <c r="D93" s="54"/>
      <c r="E93" s="46"/>
      <c r="F93" s="8"/>
      <c r="G93" s="46"/>
      <c r="H93" s="55"/>
      <c r="I93" s="55"/>
      <c r="J93" s="46"/>
      <c r="K93" s="56" t="str">
        <f t="shared" si="7"/>
        <v/>
      </c>
      <c r="L93" s="57"/>
      <c r="M93" s="6" t="str">
        <f>IF(J93="","",(K93/J93)/LOOKUP(RIGHT($D$2,3),定数!$A$6:$A$13,定数!$B$6:$B$13))</f>
        <v/>
      </c>
      <c r="N93" s="46"/>
      <c r="O93" s="8"/>
      <c r="P93" s="55"/>
      <c r="Q93" s="55"/>
      <c r="R93" s="58" t="str">
        <f>IF(P93="","",T93*M93*LOOKUP(RIGHT($D$2,3),定数!$A$6:$A$13,定数!$B$6:$B$13))</f>
        <v/>
      </c>
      <c r="S93" s="58"/>
      <c r="T93" s="59" t="str">
        <f t="shared" si="9"/>
        <v/>
      </c>
      <c r="U93" s="59"/>
      <c r="V93" t="str">
        <f t="shared" si="10"/>
        <v/>
      </c>
      <c r="W93" t="str">
        <f t="shared" si="10"/>
        <v/>
      </c>
    </row>
    <row r="94" spans="2:23" x14ac:dyDescent="0.2">
      <c r="B94" s="46">
        <v>86</v>
      </c>
      <c r="C94" s="54" t="str">
        <f t="shared" si="6"/>
        <v/>
      </c>
      <c r="D94" s="54"/>
      <c r="E94" s="46"/>
      <c r="F94" s="8"/>
      <c r="G94" s="46"/>
      <c r="H94" s="55"/>
      <c r="I94" s="55"/>
      <c r="J94" s="46"/>
      <c r="K94" s="56" t="str">
        <f t="shared" si="7"/>
        <v/>
      </c>
      <c r="L94" s="57"/>
      <c r="M94" s="6" t="str">
        <f>IF(J94="","",(K94/J94)/LOOKUP(RIGHT($D$2,3),定数!$A$6:$A$13,定数!$B$6:$B$13))</f>
        <v/>
      </c>
      <c r="N94" s="46"/>
      <c r="O94" s="8"/>
      <c r="P94" s="55"/>
      <c r="Q94" s="55"/>
      <c r="R94" s="58" t="str">
        <f>IF(P94="","",T94*M94*LOOKUP(RIGHT($D$2,3),定数!$A$6:$A$13,定数!$B$6:$B$13))</f>
        <v/>
      </c>
      <c r="S94" s="58"/>
      <c r="T94" s="59" t="str">
        <f t="shared" si="9"/>
        <v/>
      </c>
      <c r="U94" s="59"/>
      <c r="V94" t="str">
        <f t="shared" si="10"/>
        <v/>
      </c>
      <c r="W94" t="str">
        <f t="shared" si="10"/>
        <v/>
      </c>
    </row>
    <row r="95" spans="2:23" x14ac:dyDescent="0.2">
      <c r="B95" s="46">
        <v>87</v>
      </c>
      <c r="C95" s="54" t="str">
        <f t="shared" si="6"/>
        <v/>
      </c>
      <c r="D95" s="54"/>
      <c r="E95" s="46"/>
      <c r="F95" s="8"/>
      <c r="G95" s="46"/>
      <c r="H95" s="55"/>
      <c r="I95" s="55"/>
      <c r="J95" s="46"/>
      <c r="K95" s="56" t="str">
        <f t="shared" si="7"/>
        <v/>
      </c>
      <c r="L95" s="57"/>
      <c r="M95" s="6" t="str">
        <f>IF(J95="","",(K95/J95)/LOOKUP(RIGHT($D$2,3),定数!$A$6:$A$13,定数!$B$6:$B$13))</f>
        <v/>
      </c>
      <c r="N95" s="46"/>
      <c r="O95" s="8"/>
      <c r="P95" s="55"/>
      <c r="Q95" s="55"/>
      <c r="R95" s="58" t="str">
        <f>IF(P95="","",T95*M95*LOOKUP(RIGHT($D$2,3),定数!$A$6:$A$13,定数!$B$6:$B$13))</f>
        <v/>
      </c>
      <c r="S95" s="58"/>
      <c r="T95" s="59" t="str">
        <f t="shared" si="9"/>
        <v/>
      </c>
      <c r="U95" s="59"/>
      <c r="V95" t="str">
        <f t="shared" si="10"/>
        <v/>
      </c>
      <c r="W95" t="str">
        <f t="shared" si="10"/>
        <v/>
      </c>
    </row>
    <row r="96" spans="2:23" x14ac:dyDescent="0.2">
      <c r="B96" s="46">
        <v>88</v>
      </c>
      <c r="C96" s="54" t="str">
        <f t="shared" si="6"/>
        <v/>
      </c>
      <c r="D96" s="54"/>
      <c r="E96" s="46"/>
      <c r="F96" s="8"/>
      <c r="G96" s="46"/>
      <c r="H96" s="55"/>
      <c r="I96" s="55"/>
      <c r="J96" s="46"/>
      <c r="K96" s="56" t="str">
        <f t="shared" si="7"/>
        <v/>
      </c>
      <c r="L96" s="57"/>
      <c r="M96" s="6" t="str">
        <f>IF(J96="","",(K96/J96)/LOOKUP(RIGHT($D$2,3),定数!$A$6:$A$13,定数!$B$6:$B$13))</f>
        <v/>
      </c>
      <c r="N96" s="46"/>
      <c r="O96" s="8"/>
      <c r="P96" s="55"/>
      <c r="Q96" s="55"/>
      <c r="R96" s="58" t="str">
        <f>IF(P96="","",T96*M96*LOOKUP(RIGHT($D$2,3),定数!$A$6:$A$13,定数!$B$6:$B$13))</f>
        <v/>
      </c>
      <c r="S96" s="58"/>
      <c r="T96" s="59" t="str">
        <f t="shared" si="9"/>
        <v/>
      </c>
      <c r="U96" s="59"/>
      <c r="V96" t="str">
        <f t="shared" si="10"/>
        <v/>
      </c>
      <c r="W96" t="str">
        <f t="shared" si="10"/>
        <v/>
      </c>
    </row>
    <row r="97" spans="2:23" x14ac:dyDescent="0.2">
      <c r="B97" s="46">
        <v>89</v>
      </c>
      <c r="C97" s="54" t="str">
        <f t="shared" si="6"/>
        <v/>
      </c>
      <c r="D97" s="54"/>
      <c r="E97" s="46"/>
      <c r="F97" s="8"/>
      <c r="G97" s="46"/>
      <c r="H97" s="55"/>
      <c r="I97" s="55"/>
      <c r="J97" s="46"/>
      <c r="K97" s="56" t="str">
        <f t="shared" si="7"/>
        <v/>
      </c>
      <c r="L97" s="57"/>
      <c r="M97" s="6" t="str">
        <f>IF(J97="","",(K97/J97)/LOOKUP(RIGHT($D$2,3),定数!$A$6:$A$13,定数!$B$6:$B$13))</f>
        <v/>
      </c>
      <c r="N97" s="46"/>
      <c r="O97" s="8"/>
      <c r="P97" s="55"/>
      <c r="Q97" s="55"/>
      <c r="R97" s="58" t="str">
        <f>IF(P97="","",T97*M97*LOOKUP(RIGHT($D$2,3),定数!$A$6:$A$13,定数!$B$6:$B$13))</f>
        <v/>
      </c>
      <c r="S97" s="58"/>
      <c r="T97" s="59" t="str">
        <f t="shared" si="9"/>
        <v/>
      </c>
      <c r="U97" s="59"/>
      <c r="V97" t="str">
        <f t="shared" si="10"/>
        <v/>
      </c>
      <c r="W97" t="str">
        <f t="shared" si="10"/>
        <v/>
      </c>
    </row>
    <row r="98" spans="2:23" x14ac:dyDescent="0.2">
      <c r="B98" s="46">
        <v>90</v>
      </c>
      <c r="C98" s="54" t="str">
        <f t="shared" si="6"/>
        <v/>
      </c>
      <c r="D98" s="54"/>
      <c r="E98" s="46"/>
      <c r="F98" s="8"/>
      <c r="G98" s="46"/>
      <c r="H98" s="55"/>
      <c r="I98" s="55"/>
      <c r="J98" s="46"/>
      <c r="K98" s="56" t="str">
        <f t="shared" si="7"/>
        <v/>
      </c>
      <c r="L98" s="57"/>
      <c r="M98" s="6" t="str">
        <f>IF(J98="","",(K98/J98)/LOOKUP(RIGHT($D$2,3),定数!$A$6:$A$13,定数!$B$6:$B$13))</f>
        <v/>
      </c>
      <c r="N98" s="46"/>
      <c r="O98" s="8"/>
      <c r="P98" s="55"/>
      <c r="Q98" s="55"/>
      <c r="R98" s="58" t="str">
        <f>IF(P98="","",T98*M98*LOOKUP(RIGHT($D$2,3),定数!$A$6:$A$13,定数!$B$6:$B$13))</f>
        <v/>
      </c>
      <c r="S98" s="58"/>
      <c r="T98" s="59" t="str">
        <f t="shared" si="9"/>
        <v/>
      </c>
      <c r="U98" s="59"/>
      <c r="V98" t="str">
        <f t="shared" si="10"/>
        <v/>
      </c>
      <c r="W98" t="str">
        <f t="shared" si="10"/>
        <v/>
      </c>
    </row>
    <row r="99" spans="2:23" x14ac:dyDescent="0.2">
      <c r="B99" s="46">
        <v>91</v>
      </c>
      <c r="C99" s="54" t="str">
        <f t="shared" si="6"/>
        <v/>
      </c>
      <c r="D99" s="54"/>
      <c r="E99" s="46"/>
      <c r="F99" s="8"/>
      <c r="G99" s="46"/>
      <c r="H99" s="55"/>
      <c r="I99" s="55"/>
      <c r="J99" s="46"/>
      <c r="K99" s="56" t="str">
        <f t="shared" si="7"/>
        <v/>
      </c>
      <c r="L99" s="57"/>
      <c r="M99" s="6" t="str">
        <f>IF(J99="","",(K99/J99)/LOOKUP(RIGHT($D$2,3),定数!$A$6:$A$13,定数!$B$6:$B$13))</f>
        <v/>
      </c>
      <c r="N99" s="46"/>
      <c r="O99" s="8"/>
      <c r="P99" s="55"/>
      <c r="Q99" s="55"/>
      <c r="R99" s="58" t="str">
        <f>IF(P99="","",T99*M99*LOOKUP(RIGHT($D$2,3),定数!$A$6:$A$13,定数!$B$6:$B$13))</f>
        <v/>
      </c>
      <c r="S99" s="58"/>
      <c r="T99" s="59" t="str">
        <f t="shared" si="9"/>
        <v/>
      </c>
      <c r="U99" s="59"/>
      <c r="V99" t="str">
        <f t="shared" si="10"/>
        <v/>
      </c>
      <c r="W99" t="str">
        <f t="shared" si="10"/>
        <v/>
      </c>
    </row>
    <row r="100" spans="2:23" x14ac:dyDescent="0.2">
      <c r="B100" s="46">
        <v>92</v>
      </c>
      <c r="C100" s="54" t="str">
        <f t="shared" si="6"/>
        <v/>
      </c>
      <c r="D100" s="54"/>
      <c r="E100" s="46"/>
      <c r="F100" s="8"/>
      <c r="G100" s="46"/>
      <c r="H100" s="55"/>
      <c r="I100" s="55"/>
      <c r="J100" s="46"/>
      <c r="K100" s="56" t="str">
        <f t="shared" si="7"/>
        <v/>
      </c>
      <c r="L100" s="57"/>
      <c r="M100" s="6" t="str">
        <f>IF(J100="","",(K100/J100)/LOOKUP(RIGHT($D$2,3),定数!$A$6:$A$13,定数!$B$6:$B$13))</f>
        <v/>
      </c>
      <c r="N100" s="46"/>
      <c r="O100" s="8"/>
      <c r="P100" s="55"/>
      <c r="Q100" s="55"/>
      <c r="R100" s="58" t="str">
        <f>IF(P100="","",T100*M100*LOOKUP(RIGHT($D$2,3),定数!$A$6:$A$13,定数!$B$6:$B$13))</f>
        <v/>
      </c>
      <c r="S100" s="58"/>
      <c r="T100" s="59" t="str">
        <f t="shared" si="9"/>
        <v/>
      </c>
      <c r="U100" s="59"/>
      <c r="V100" t="str">
        <f t="shared" si="10"/>
        <v/>
      </c>
      <c r="W100" t="str">
        <f t="shared" si="10"/>
        <v/>
      </c>
    </row>
    <row r="101" spans="2:23" x14ac:dyDescent="0.2">
      <c r="B101" s="46">
        <v>93</v>
      </c>
      <c r="C101" s="54" t="str">
        <f t="shared" si="6"/>
        <v/>
      </c>
      <c r="D101" s="54"/>
      <c r="E101" s="46"/>
      <c r="F101" s="8"/>
      <c r="G101" s="46"/>
      <c r="H101" s="55"/>
      <c r="I101" s="55"/>
      <c r="J101" s="46"/>
      <c r="K101" s="56" t="str">
        <f t="shared" si="7"/>
        <v/>
      </c>
      <c r="L101" s="57"/>
      <c r="M101" s="6" t="str">
        <f>IF(J101="","",(K101/J101)/LOOKUP(RIGHT($D$2,3),定数!$A$6:$A$13,定数!$B$6:$B$13))</f>
        <v/>
      </c>
      <c r="N101" s="46"/>
      <c r="O101" s="8"/>
      <c r="P101" s="55"/>
      <c r="Q101" s="55"/>
      <c r="R101" s="58" t="str">
        <f>IF(P101="","",T101*M101*LOOKUP(RIGHT($D$2,3),定数!$A$6:$A$13,定数!$B$6:$B$13))</f>
        <v/>
      </c>
      <c r="S101" s="58"/>
      <c r="T101" s="59" t="str">
        <f t="shared" si="9"/>
        <v/>
      </c>
      <c r="U101" s="59"/>
      <c r="V101" t="str">
        <f t="shared" si="10"/>
        <v/>
      </c>
      <c r="W101" t="str">
        <f t="shared" si="10"/>
        <v/>
      </c>
    </row>
    <row r="102" spans="2:23" x14ac:dyDescent="0.2">
      <c r="B102" s="46">
        <v>94</v>
      </c>
      <c r="C102" s="54" t="str">
        <f t="shared" si="6"/>
        <v/>
      </c>
      <c r="D102" s="54"/>
      <c r="E102" s="46"/>
      <c r="F102" s="8"/>
      <c r="G102" s="46"/>
      <c r="H102" s="55"/>
      <c r="I102" s="55"/>
      <c r="J102" s="46"/>
      <c r="K102" s="56" t="str">
        <f t="shared" si="7"/>
        <v/>
      </c>
      <c r="L102" s="57"/>
      <c r="M102" s="6" t="str">
        <f>IF(J102="","",(K102/J102)/LOOKUP(RIGHT($D$2,3),定数!$A$6:$A$13,定数!$B$6:$B$13))</f>
        <v/>
      </c>
      <c r="N102" s="46"/>
      <c r="O102" s="8"/>
      <c r="P102" s="55"/>
      <c r="Q102" s="55"/>
      <c r="R102" s="58" t="str">
        <f>IF(P102="","",T102*M102*LOOKUP(RIGHT($D$2,3),定数!$A$6:$A$13,定数!$B$6:$B$13))</f>
        <v/>
      </c>
      <c r="S102" s="58"/>
      <c r="T102" s="59" t="str">
        <f t="shared" si="9"/>
        <v/>
      </c>
      <c r="U102" s="59"/>
      <c r="V102" t="str">
        <f t="shared" si="10"/>
        <v/>
      </c>
      <c r="W102" t="str">
        <f t="shared" si="10"/>
        <v/>
      </c>
    </row>
    <row r="103" spans="2:23" x14ac:dyDescent="0.2">
      <c r="B103" s="46">
        <v>95</v>
      </c>
      <c r="C103" s="54" t="str">
        <f t="shared" si="6"/>
        <v/>
      </c>
      <c r="D103" s="54"/>
      <c r="E103" s="46"/>
      <c r="F103" s="8"/>
      <c r="G103" s="46"/>
      <c r="H103" s="55"/>
      <c r="I103" s="55"/>
      <c r="J103" s="46"/>
      <c r="K103" s="56" t="str">
        <f t="shared" si="7"/>
        <v/>
      </c>
      <c r="L103" s="57"/>
      <c r="M103" s="6" t="str">
        <f>IF(J103="","",(K103/J103)/LOOKUP(RIGHT($D$2,3),定数!$A$6:$A$13,定数!$B$6:$B$13))</f>
        <v/>
      </c>
      <c r="N103" s="46"/>
      <c r="O103" s="8"/>
      <c r="P103" s="55"/>
      <c r="Q103" s="55"/>
      <c r="R103" s="58" t="str">
        <f>IF(P103="","",T103*M103*LOOKUP(RIGHT($D$2,3),定数!$A$6:$A$13,定数!$B$6:$B$13))</f>
        <v/>
      </c>
      <c r="S103" s="58"/>
      <c r="T103" s="59" t="str">
        <f t="shared" si="9"/>
        <v/>
      </c>
      <c r="U103" s="59"/>
      <c r="V103" t="str">
        <f t="shared" si="10"/>
        <v/>
      </c>
      <c r="W103" t="str">
        <f t="shared" si="10"/>
        <v/>
      </c>
    </row>
    <row r="104" spans="2:23" x14ac:dyDescent="0.2">
      <c r="B104" s="46">
        <v>96</v>
      </c>
      <c r="C104" s="54" t="str">
        <f t="shared" si="6"/>
        <v/>
      </c>
      <c r="D104" s="54"/>
      <c r="E104" s="46"/>
      <c r="F104" s="8"/>
      <c r="G104" s="46"/>
      <c r="H104" s="55"/>
      <c r="I104" s="55"/>
      <c r="J104" s="46"/>
      <c r="K104" s="56" t="str">
        <f t="shared" si="7"/>
        <v/>
      </c>
      <c r="L104" s="57"/>
      <c r="M104" s="6" t="str">
        <f>IF(J104="","",(K104/J104)/LOOKUP(RIGHT($D$2,3),定数!$A$6:$A$13,定数!$B$6:$B$13))</f>
        <v/>
      </c>
      <c r="N104" s="46"/>
      <c r="O104" s="8"/>
      <c r="P104" s="55"/>
      <c r="Q104" s="55"/>
      <c r="R104" s="58" t="str">
        <f>IF(P104="","",T104*M104*LOOKUP(RIGHT($D$2,3),定数!$A$6:$A$13,定数!$B$6:$B$13))</f>
        <v/>
      </c>
      <c r="S104" s="58"/>
      <c r="T104" s="59" t="str">
        <f t="shared" si="9"/>
        <v/>
      </c>
      <c r="U104" s="59"/>
      <c r="V104" t="str">
        <f t="shared" si="10"/>
        <v/>
      </c>
      <c r="W104" t="str">
        <f t="shared" si="10"/>
        <v/>
      </c>
    </row>
    <row r="105" spans="2:23" x14ac:dyDescent="0.2">
      <c r="B105" s="46">
        <v>97</v>
      </c>
      <c r="C105" s="54" t="str">
        <f t="shared" si="6"/>
        <v/>
      </c>
      <c r="D105" s="54"/>
      <c r="E105" s="46"/>
      <c r="F105" s="8"/>
      <c r="G105" s="46"/>
      <c r="H105" s="55"/>
      <c r="I105" s="55"/>
      <c r="J105" s="46"/>
      <c r="K105" s="56" t="str">
        <f t="shared" si="7"/>
        <v/>
      </c>
      <c r="L105" s="57"/>
      <c r="M105" s="6" t="str">
        <f>IF(J105="","",(K105/J105)/LOOKUP(RIGHT($D$2,3),定数!$A$6:$A$13,定数!$B$6:$B$13))</f>
        <v/>
      </c>
      <c r="N105" s="46"/>
      <c r="O105" s="8"/>
      <c r="P105" s="55"/>
      <c r="Q105" s="55"/>
      <c r="R105" s="58" t="str">
        <f>IF(P105="","",T105*M105*LOOKUP(RIGHT($D$2,3),定数!$A$6:$A$13,定数!$B$6:$B$13))</f>
        <v/>
      </c>
      <c r="S105" s="58"/>
      <c r="T105" s="59" t="str">
        <f t="shared" si="9"/>
        <v/>
      </c>
      <c r="U105" s="59"/>
      <c r="V105" t="str">
        <f t="shared" si="10"/>
        <v/>
      </c>
      <c r="W105" t="str">
        <f t="shared" si="10"/>
        <v/>
      </c>
    </row>
    <row r="106" spans="2:23" x14ac:dyDescent="0.2">
      <c r="B106" s="46">
        <v>98</v>
      </c>
      <c r="C106" s="54" t="str">
        <f t="shared" si="6"/>
        <v/>
      </c>
      <c r="D106" s="54"/>
      <c r="E106" s="46"/>
      <c r="F106" s="8"/>
      <c r="G106" s="46"/>
      <c r="H106" s="55"/>
      <c r="I106" s="55"/>
      <c r="J106" s="46"/>
      <c r="K106" s="56" t="str">
        <f t="shared" si="7"/>
        <v/>
      </c>
      <c r="L106" s="57"/>
      <c r="M106" s="6" t="str">
        <f>IF(J106="","",(K106/J106)/LOOKUP(RIGHT($D$2,3),定数!$A$6:$A$13,定数!$B$6:$B$13))</f>
        <v/>
      </c>
      <c r="N106" s="46"/>
      <c r="O106" s="8"/>
      <c r="P106" s="55"/>
      <c r="Q106" s="55"/>
      <c r="R106" s="58" t="str">
        <f>IF(P106="","",T106*M106*LOOKUP(RIGHT($D$2,3),定数!$A$6:$A$13,定数!$B$6:$B$13))</f>
        <v/>
      </c>
      <c r="S106" s="58"/>
      <c r="T106" s="59" t="str">
        <f t="shared" si="9"/>
        <v/>
      </c>
      <c r="U106" s="59"/>
      <c r="V106" t="str">
        <f t="shared" si="10"/>
        <v/>
      </c>
      <c r="W106" t="str">
        <f t="shared" si="10"/>
        <v/>
      </c>
    </row>
    <row r="107" spans="2:23" x14ac:dyDescent="0.2">
      <c r="B107" s="46">
        <v>99</v>
      </c>
      <c r="C107" s="54" t="str">
        <f t="shared" si="6"/>
        <v/>
      </c>
      <c r="D107" s="54"/>
      <c r="E107" s="46"/>
      <c r="F107" s="8"/>
      <c r="G107" s="46"/>
      <c r="H107" s="55"/>
      <c r="I107" s="55"/>
      <c r="J107" s="46"/>
      <c r="K107" s="56" t="str">
        <f t="shared" si="7"/>
        <v/>
      </c>
      <c r="L107" s="57"/>
      <c r="M107" s="6" t="str">
        <f>IF(J107="","",(K107/J107)/LOOKUP(RIGHT($D$2,3),定数!$A$6:$A$13,定数!$B$6:$B$13))</f>
        <v/>
      </c>
      <c r="N107" s="46"/>
      <c r="O107" s="8"/>
      <c r="P107" s="55"/>
      <c r="Q107" s="55"/>
      <c r="R107" s="58" t="str">
        <f>IF(P107="","",T107*M107*LOOKUP(RIGHT($D$2,3),定数!$A$6:$A$13,定数!$B$6:$B$13))</f>
        <v/>
      </c>
      <c r="S107" s="58"/>
      <c r="T107" s="59" t="str">
        <f t="shared" si="9"/>
        <v/>
      </c>
      <c r="U107" s="59"/>
      <c r="V107" t="str">
        <f t="shared" ref="V107:W108" si="11">IF(S107&lt;&gt;"",IF(S107&lt;0,1+V106,0),"")</f>
        <v/>
      </c>
      <c r="W107" t="str">
        <f t="shared" si="11"/>
        <v/>
      </c>
    </row>
    <row r="108" spans="2:23" x14ac:dyDescent="0.2">
      <c r="B108" s="46">
        <v>100</v>
      </c>
      <c r="C108" s="54" t="str">
        <f t="shared" si="6"/>
        <v/>
      </c>
      <c r="D108" s="54"/>
      <c r="E108" s="46"/>
      <c r="F108" s="8"/>
      <c r="G108" s="46"/>
      <c r="H108" s="55"/>
      <c r="I108" s="55"/>
      <c r="J108" s="46"/>
      <c r="K108" s="56" t="str">
        <f t="shared" si="7"/>
        <v/>
      </c>
      <c r="L108" s="57"/>
      <c r="M108" s="6" t="str">
        <f>IF(J108="","",(K108/J108)/LOOKUP(RIGHT($D$2,3),定数!$A$6:$A$13,定数!$B$6:$B$13))</f>
        <v/>
      </c>
      <c r="N108" s="46"/>
      <c r="O108" s="8"/>
      <c r="P108" s="55"/>
      <c r="Q108" s="55"/>
      <c r="R108" s="58" t="str">
        <f>IF(P108="","",T108*M108*LOOKUP(RIGHT($D$2,3),定数!$A$6:$A$13,定数!$B$6:$B$13))</f>
        <v/>
      </c>
      <c r="S108" s="58"/>
      <c r="T108" s="59" t="str">
        <f t="shared" si="9"/>
        <v/>
      </c>
      <c r="U108" s="59"/>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39" priority="5" stopIfTrue="1" operator="equal">
      <formula>"買"</formula>
    </cfRule>
    <cfRule type="cellIs" dxfId="38" priority="6" stopIfTrue="1" operator="equal">
      <formula>"売"</formula>
    </cfRule>
  </conditionalFormatting>
  <conditionalFormatting sqref="G9:G11 G14:G45 G47:G108">
    <cfRule type="cellIs" dxfId="37" priority="7" stopIfTrue="1" operator="equal">
      <formula>"買"</formula>
    </cfRule>
    <cfRule type="cellIs" dxfId="36" priority="8" stopIfTrue="1" operator="equal">
      <formula>"売"</formula>
    </cfRule>
  </conditionalFormatting>
  <conditionalFormatting sqref="G12">
    <cfRule type="cellIs" dxfId="35" priority="3" stopIfTrue="1" operator="equal">
      <formula>"買"</formula>
    </cfRule>
    <cfRule type="cellIs" dxfId="34" priority="4" stopIfTrue="1" operator="equal">
      <formula>"売"</formula>
    </cfRule>
  </conditionalFormatting>
  <conditionalFormatting sqref="G13">
    <cfRule type="cellIs" dxfId="33" priority="1" stopIfTrue="1" operator="equal">
      <formula>"買"</formula>
    </cfRule>
    <cfRule type="cellIs" dxfId="32" priority="2" stopIfTrue="1" operator="equal">
      <formula>"売"</formula>
    </cfRule>
  </conditionalFormatting>
  <dataValidations count="1">
    <dataValidation type="list" allowBlank="1" showInputMessage="1" showErrorMessage="1" sqref="G9:G108" xr:uid="{6C619C01-F595-4F75-A828-ADD235B6A8AE}">
      <formula1>"買,売"</formula1>
    </dataValidation>
  </dataValidation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BA40F-EA07-431B-A17B-37B8F82E4D89}">
  <dimension ref="B2:W109"/>
  <sheetViews>
    <sheetView zoomScale="115" zoomScaleNormal="115" workbookViewId="0">
      <pane ySplit="8" topLeftCell="A75" activePane="bottomLeft" state="frozen"/>
      <selection pane="bottomLeft" activeCell="R84" sqref="R84:S84"/>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72" t="s">
        <v>5</v>
      </c>
      <c r="C2" s="72"/>
      <c r="D2" s="91" t="s">
        <v>48</v>
      </c>
      <c r="E2" s="91"/>
      <c r="F2" s="72" t="s">
        <v>6</v>
      </c>
      <c r="G2" s="72"/>
      <c r="H2" s="87" t="s">
        <v>67</v>
      </c>
      <c r="I2" s="87"/>
      <c r="J2" s="72" t="s">
        <v>7</v>
      </c>
      <c r="K2" s="72"/>
      <c r="L2" s="92">
        <v>300000</v>
      </c>
      <c r="M2" s="91"/>
      <c r="N2" s="72" t="s">
        <v>8</v>
      </c>
      <c r="O2" s="72"/>
      <c r="P2" s="88">
        <f>SUM(L2,D4)</f>
        <v>381538.98705125577</v>
      </c>
      <c r="Q2" s="87"/>
      <c r="R2" s="1"/>
      <c r="S2" s="1"/>
      <c r="T2" s="1"/>
    </row>
    <row r="3" spans="2:23" ht="57" customHeight="1" x14ac:dyDescent="0.2">
      <c r="B3" s="72" t="s">
        <v>9</v>
      </c>
      <c r="C3" s="72"/>
      <c r="D3" s="89" t="s">
        <v>38</v>
      </c>
      <c r="E3" s="89"/>
      <c r="F3" s="89"/>
      <c r="G3" s="89"/>
      <c r="H3" s="89"/>
      <c r="I3" s="89"/>
      <c r="J3" s="72" t="s">
        <v>10</v>
      </c>
      <c r="K3" s="72"/>
      <c r="L3" s="89" t="s">
        <v>61</v>
      </c>
      <c r="M3" s="90"/>
      <c r="N3" s="90"/>
      <c r="O3" s="90"/>
      <c r="P3" s="90"/>
      <c r="Q3" s="90"/>
      <c r="R3" s="1"/>
      <c r="S3" s="1"/>
    </row>
    <row r="4" spans="2:23" x14ac:dyDescent="0.2">
      <c r="B4" s="72" t="s">
        <v>11</v>
      </c>
      <c r="C4" s="72"/>
      <c r="D4" s="70">
        <f>SUM($R$9:$S$993)</f>
        <v>81538.987051255768</v>
      </c>
      <c r="E4" s="70"/>
      <c r="F4" s="72" t="s">
        <v>12</v>
      </c>
      <c r="G4" s="72"/>
      <c r="H4" s="86">
        <f>SUM($T$9:$U$108)</f>
        <v>97.630000000012942</v>
      </c>
      <c r="I4" s="87"/>
      <c r="J4" s="69" t="s">
        <v>13</v>
      </c>
      <c r="K4" s="69"/>
      <c r="L4" s="88">
        <f>MAX($C$9:$D$990)-C9</f>
        <v>181687.98644015676</v>
      </c>
      <c r="M4" s="88"/>
      <c r="N4" s="69" t="s">
        <v>14</v>
      </c>
      <c r="O4" s="69"/>
      <c r="P4" s="70">
        <f>SUMIF(R9:S990,"&lt;0",R9:S990)</f>
        <v>-412871.44391767995</v>
      </c>
      <c r="Q4" s="70"/>
      <c r="R4" s="1"/>
      <c r="S4" s="1"/>
      <c r="T4" s="1"/>
    </row>
    <row r="5" spans="2:23" x14ac:dyDescent="0.2">
      <c r="B5" s="38" t="s">
        <v>15</v>
      </c>
      <c r="C5" s="41">
        <f>COUNTIF($R$9:$R$990,"&gt;0")</f>
        <v>39</v>
      </c>
      <c r="D5" s="39" t="s">
        <v>16</v>
      </c>
      <c r="E5" s="16">
        <f>COUNTIF($R$9:$R$990,"&lt;0")</f>
        <v>37</v>
      </c>
      <c r="F5" s="39" t="s">
        <v>17</v>
      </c>
      <c r="G5" s="41">
        <f>COUNTIF($R$9:$R$990,"=0")</f>
        <v>0</v>
      </c>
      <c r="H5" s="39" t="s">
        <v>18</v>
      </c>
      <c r="I5" s="3">
        <f>C5/SUM(C5,E5,G5)</f>
        <v>0.51315789473684215</v>
      </c>
      <c r="J5" s="71" t="s">
        <v>19</v>
      </c>
      <c r="K5" s="72"/>
      <c r="L5" s="73">
        <f>MAX(V9:V993)</f>
        <v>4</v>
      </c>
      <c r="M5" s="74"/>
      <c r="N5" s="18" t="s">
        <v>20</v>
      </c>
      <c r="O5" s="9"/>
      <c r="P5" s="73">
        <f>MAX(W9:W993)</f>
        <v>6</v>
      </c>
      <c r="Q5" s="74"/>
      <c r="R5" s="1"/>
      <c r="S5" s="1"/>
      <c r="T5" s="1"/>
    </row>
    <row r="6" spans="2:23" x14ac:dyDescent="0.2">
      <c r="B6" s="11"/>
      <c r="C6" s="14"/>
      <c r="D6" s="15"/>
      <c r="E6" s="12"/>
      <c r="F6" s="11"/>
      <c r="G6" s="12"/>
      <c r="H6" s="11"/>
      <c r="I6" s="17"/>
      <c r="J6" s="11"/>
      <c r="K6" s="11"/>
      <c r="L6" s="12"/>
      <c r="M6" s="12"/>
      <c r="N6" s="13"/>
      <c r="O6" s="13"/>
      <c r="P6" s="10"/>
      <c r="Q6" s="40"/>
      <c r="R6" s="1"/>
      <c r="S6" s="1"/>
      <c r="T6" s="1"/>
    </row>
    <row r="7" spans="2:23" x14ac:dyDescent="0.2">
      <c r="B7" s="75" t="s">
        <v>21</v>
      </c>
      <c r="C7" s="77" t="s">
        <v>22</v>
      </c>
      <c r="D7" s="78"/>
      <c r="E7" s="81" t="s">
        <v>23</v>
      </c>
      <c r="F7" s="82"/>
      <c r="G7" s="82"/>
      <c r="H7" s="82"/>
      <c r="I7" s="65"/>
      <c r="J7" s="83" t="s">
        <v>24</v>
      </c>
      <c r="K7" s="84"/>
      <c r="L7" s="67"/>
      <c r="M7" s="85" t="s">
        <v>25</v>
      </c>
      <c r="N7" s="60" t="s">
        <v>26</v>
      </c>
      <c r="O7" s="61"/>
      <c r="P7" s="61"/>
      <c r="Q7" s="62"/>
      <c r="R7" s="63" t="s">
        <v>27</v>
      </c>
      <c r="S7" s="63"/>
      <c r="T7" s="63"/>
      <c r="U7" s="63"/>
    </row>
    <row r="8" spans="2:23" x14ac:dyDescent="0.2">
      <c r="B8" s="76"/>
      <c r="C8" s="79"/>
      <c r="D8" s="80"/>
      <c r="E8" s="19" t="s">
        <v>28</v>
      </c>
      <c r="F8" s="19" t="s">
        <v>29</v>
      </c>
      <c r="G8" s="19" t="s">
        <v>30</v>
      </c>
      <c r="H8" s="64" t="s">
        <v>31</v>
      </c>
      <c r="I8" s="65"/>
      <c r="J8" s="4" t="s">
        <v>32</v>
      </c>
      <c r="K8" s="66" t="s">
        <v>33</v>
      </c>
      <c r="L8" s="67"/>
      <c r="M8" s="85"/>
      <c r="N8" s="5" t="s">
        <v>28</v>
      </c>
      <c r="O8" s="5" t="s">
        <v>29</v>
      </c>
      <c r="P8" s="68" t="s">
        <v>31</v>
      </c>
      <c r="Q8" s="62"/>
      <c r="R8" s="63" t="s">
        <v>34</v>
      </c>
      <c r="S8" s="63"/>
      <c r="T8" s="63" t="s">
        <v>32</v>
      </c>
      <c r="U8" s="63"/>
    </row>
    <row r="9" spans="2:23" x14ac:dyDescent="0.2">
      <c r="B9" s="37">
        <v>1</v>
      </c>
      <c r="C9" s="54">
        <f>L2</f>
        <v>300000</v>
      </c>
      <c r="D9" s="54"/>
      <c r="E9" s="37">
        <v>2018</v>
      </c>
      <c r="F9" s="8">
        <v>43469</v>
      </c>
      <c r="G9" s="37" t="s">
        <v>4</v>
      </c>
      <c r="H9" s="55">
        <v>1.2029300000000001</v>
      </c>
      <c r="I9" s="55"/>
      <c r="J9" s="37">
        <v>19.7</v>
      </c>
      <c r="K9" s="54">
        <f>IF(J9="","",C9*0.03)</f>
        <v>9000</v>
      </c>
      <c r="L9" s="54"/>
      <c r="M9" s="6">
        <f>IF(J9="","",(K9/J9)/LOOKUP(RIGHT($D$2,3),定数!$A$6:$A$13,定数!$B$6:$B$13))</f>
        <v>3.8071065989847717</v>
      </c>
      <c r="N9" s="37">
        <v>2018</v>
      </c>
      <c r="O9" s="8">
        <v>43479</v>
      </c>
      <c r="P9" s="55">
        <v>1.20096</v>
      </c>
      <c r="Q9" s="55"/>
      <c r="R9" s="58">
        <f>IF(P9="","",T9*M9*LOOKUP(RIGHT($D$2,3),定数!$A$6:$A$13,定数!$B$6:$B$13))</f>
        <v>-9000.0000000001237</v>
      </c>
      <c r="S9" s="58"/>
      <c r="T9" s="59">
        <f>IF(P9="","",IF(G9="買",(P9-H9),(H9-P9))*IF(RIGHT($D$2,3)="JPY",100,10000))</f>
        <v>-19.700000000000273</v>
      </c>
      <c r="U9" s="59"/>
      <c r="V9" s="36">
        <f>IF(T9&lt;&gt;"",IF(T9&gt;0,1+V8,0),"")</f>
        <v>0</v>
      </c>
      <c r="W9">
        <f>IF(T9&lt;&gt;"",IF(T9&lt;0,1+W8,0),"")</f>
        <v>1</v>
      </c>
    </row>
    <row r="10" spans="2:23" x14ac:dyDescent="0.2">
      <c r="B10" s="37">
        <v>2</v>
      </c>
      <c r="C10" s="54">
        <f t="shared" ref="C10:C73" si="0">IF(R9="","",C9+R9)</f>
        <v>290999.99999999988</v>
      </c>
      <c r="D10" s="54"/>
      <c r="E10" s="37">
        <v>2018</v>
      </c>
      <c r="F10" s="8">
        <v>43470</v>
      </c>
      <c r="G10" s="37" t="s">
        <v>3</v>
      </c>
      <c r="H10" s="55">
        <v>1.2042999999999999</v>
      </c>
      <c r="I10" s="55"/>
      <c r="J10" s="37">
        <v>39.1</v>
      </c>
      <c r="K10" s="56">
        <f>IF(J10="","",C10*0.03)</f>
        <v>8729.9999999999964</v>
      </c>
      <c r="L10" s="57"/>
      <c r="M10" s="6">
        <f>IF(J10="","",(K10/J10)/LOOKUP(RIGHT($D$2,3),定数!$A$6:$A$13,定数!$B$6:$B$13))</f>
        <v>1.860613810741687</v>
      </c>
      <c r="N10" s="37">
        <v>2018</v>
      </c>
      <c r="O10" s="8">
        <v>43473</v>
      </c>
      <c r="P10" s="55">
        <v>1.1994339999999999</v>
      </c>
      <c r="Q10" s="55"/>
      <c r="R10" s="58">
        <f>IF(P10="","",T10*M10*LOOKUP(RIGHT($D$2,3),定数!$A$6:$A$13,定数!$B$6:$B$13))</f>
        <v>10864.496163682941</v>
      </c>
      <c r="S10" s="58"/>
      <c r="T10" s="59">
        <f>IF(P10="","",IF(G10="買",(P10-H10),(H10-P10))*IF(RIGHT($D$2,3)="JPY",100,10000))</f>
        <v>48.660000000000366</v>
      </c>
      <c r="U10" s="59"/>
      <c r="V10" s="23">
        <f t="shared" ref="V10:V22" si="1">IF(T10&lt;&gt;"",IF(T10&gt;0,1+V9,0),"")</f>
        <v>1</v>
      </c>
      <c r="W10">
        <f t="shared" ref="W10:W73" si="2">IF(T10&lt;&gt;"",IF(T10&lt;0,1+W9,0),"")</f>
        <v>0</v>
      </c>
    </row>
    <row r="11" spans="2:23" x14ac:dyDescent="0.2">
      <c r="B11" s="37">
        <v>3</v>
      </c>
      <c r="C11" s="54">
        <f t="shared" si="0"/>
        <v>301864.49616368284</v>
      </c>
      <c r="D11" s="54"/>
      <c r="E11" s="37">
        <v>2018</v>
      </c>
      <c r="F11" s="8">
        <v>43474</v>
      </c>
      <c r="G11" s="37" t="s">
        <v>3</v>
      </c>
      <c r="H11" s="55">
        <v>1.19502</v>
      </c>
      <c r="I11" s="55"/>
      <c r="J11" s="37">
        <v>14.3</v>
      </c>
      <c r="K11" s="56">
        <f t="shared" ref="K11:K74" si="3">IF(J11="","",C11*0.03)</f>
        <v>9055.9348849104845</v>
      </c>
      <c r="L11" s="57"/>
      <c r="M11" s="6">
        <f>IF(J11="","",(K11/J11)/LOOKUP(RIGHT($D$2,3),定数!$A$6:$A$13,定数!$B$6:$B$13))</f>
        <v>5.2773513315329161</v>
      </c>
      <c r="N11" s="37">
        <v>2018</v>
      </c>
      <c r="O11" s="8">
        <v>43474</v>
      </c>
      <c r="P11" s="55">
        <v>1.1933039999999999</v>
      </c>
      <c r="Q11" s="55"/>
      <c r="R11" s="58">
        <f>IF(P11="","",T11*M11*LOOKUP(RIGHT($D$2,3),定数!$A$6:$A$13,定数!$B$6:$B$13))</f>
        <v>10867.121861892903</v>
      </c>
      <c r="S11" s="58"/>
      <c r="T11" s="59">
        <f>IF(P11="","",IF(G11="買",(P11-H11),(H11-P11))*IF(RIGHT($D$2,3)="JPY",100,10000))</f>
        <v>17.160000000000508</v>
      </c>
      <c r="U11" s="59"/>
      <c r="V11" s="23">
        <f t="shared" si="1"/>
        <v>2</v>
      </c>
      <c r="W11">
        <f t="shared" si="2"/>
        <v>0</v>
      </c>
    </row>
    <row r="12" spans="2:23" x14ac:dyDescent="0.2">
      <c r="B12" s="37">
        <v>4</v>
      </c>
      <c r="C12" s="54">
        <f t="shared" si="0"/>
        <v>312731.61802557576</v>
      </c>
      <c r="D12" s="54"/>
      <c r="E12" s="37">
        <v>2018</v>
      </c>
      <c r="F12" s="8">
        <v>43482</v>
      </c>
      <c r="G12" s="37" t="s">
        <v>3</v>
      </c>
      <c r="H12" s="55">
        <v>1.2230700000000001</v>
      </c>
      <c r="I12" s="55"/>
      <c r="J12" s="37">
        <v>18.2</v>
      </c>
      <c r="K12" s="56">
        <f t="shared" si="3"/>
        <v>9381.9485407672728</v>
      </c>
      <c r="L12" s="57"/>
      <c r="M12" s="6">
        <f>IF(J12="","",(K12/J12)/LOOKUP(RIGHT($D$2,3),定数!$A$6:$A$13,定数!$B$6:$B$13))</f>
        <v>4.2957639838677988</v>
      </c>
      <c r="N12" s="37">
        <v>2018</v>
      </c>
      <c r="O12" s="8">
        <v>43482</v>
      </c>
      <c r="P12" s="55">
        <v>1.2208589999999999</v>
      </c>
      <c r="Q12" s="55"/>
      <c r="R12" s="58">
        <f>IF(P12="","",T12*M12*LOOKUP(RIGHT($D$2,3),定数!$A$6:$A$13,定数!$B$6:$B$13))</f>
        <v>11397.521001998997</v>
      </c>
      <c r="S12" s="58"/>
      <c r="T12" s="59">
        <f t="shared" ref="T12:T75" si="4">IF(P12="","",IF(G12="買",(P12-H12),(H12-P12))*IF(RIGHT($D$2,3)="JPY",100,10000))</f>
        <v>22.11000000000185</v>
      </c>
      <c r="U12" s="59"/>
      <c r="V12" s="23">
        <f t="shared" si="1"/>
        <v>3</v>
      </c>
      <c r="W12">
        <f t="shared" si="2"/>
        <v>0</v>
      </c>
    </row>
    <row r="13" spans="2:23" x14ac:dyDescent="0.2">
      <c r="B13" s="37">
        <v>5</v>
      </c>
      <c r="C13" s="54">
        <f t="shared" si="0"/>
        <v>324129.13902757474</v>
      </c>
      <c r="D13" s="54"/>
      <c r="E13" s="37">
        <v>2018</v>
      </c>
      <c r="F13" s="8">
        <v>43496</v>
      </c>
      <c r="G13" s="37" t="s">
        <v>4</v>
      </c>
      <c r="H13" s="55">
        <v>1.2466200000000001</v>
      </c>
      <c r="I13" s="55"/>
      <c r="J13" s="37">
        <v>21.4</v>
      </c>
      <c r="K13" s="56">
        <f t="shared" si="3"/>
        <v>9723.874170827241</v>
      </c>
      <c r="L13" s="57"/>
      <c r="M13" s="6">
        <f>IF(J13="","",(K13/J13)/LOOKUP(RIGHT($D$2,3),定数!$A$6:$A$13,定数!$B$6:$B$13))</f>
        <v>3.7865553624716672</v>
      </c>
      <c r="N13" s="37">
        <v>2018</v>
      </c>
      <c r="O13" s="8">
        <v>43497</v>
      </c>
      <c r="P13" s="55">
        <v>1.2492380000000001</v>
      </c>
      <c r="Q13" s="55"/>
      <c r="R13" s="58">
        <f>IF(P13="","",T13*M13*LOOKUP(RIGHT($D$2,3),定数!$A$6:$A$13,定数!$B$6:$B$13))</f>
        <v>11895.842326741033</v>
      </c>
      <c r="S13" s="58"/>
      <c r="T13" s="59">
        <f t="shared" si="4"/>
        <v>26.180000000000092</v>
      </c>
      <c r="U13" s="59"/>
      <c r="V13" s="23">
        <f t="shared" si="1"/>
        <v>4</v>
      </c>
      <c r="W13">
        <f t="shared" si="2"/>
        <v>0</v>
      </c>
    </row>
    <row r="14" spans="2:23" x14ac:dyDescent="0.2">
      <c r="B14" s="37">
        <v>6</v>
      </c>
      <c r="C14" s="54">
        <f t="shared" si="0"/>
        <v>336024.98135431577</v>
      </c>
      <c r="D14" s="54"/>
      <c r="E14" s="37">
        <v>2018</v>
      </c>
      <c r="F14" s="8">
        <v>43498</v>
      </c>
      <c r="G14" s="37" t="s">
        <v>4</v>
      </c>
      <c r="H14" s="55">
        <v>1.25125</v>
      </c>
      <c r="I14" s="55"/>
      <c r="J14" s="37">
        <v>15.7</v>
      </c>
      <c r="K14" s="56">
        <f t="shared" si="3"/>
        <v>10080.749440629472</v>
      </c>
      <c r="L14" s="57"/>
      <c r="M14" s="6">
        <f>IF(J14="","",(K14/J14)/LOOKUP(RIGHT($D$2,3),定数!$A$6:$A$13,定数!$B$6:$B$13))</f>
        <v>5.3507162636037542</v>
      </c>
      <c r="N14" s="37">
        <v>2018</v>
      </c>
      <c r="O14" s="8">
        <v>43498</v>
      </c>
      <c r="P14" s="55">
        <v>1.2496799999999999</v>
      </c>
      <c r="Q14" s="55"/>
      <c r="R14" s="58">
        <f>IF(P14="","",T14*M14*LOOKUP(RIGHT($D$2,3),定数!$A$6:$A$13,定数!$B$6:$B$13))</f>
        <v>-10080.74944062993</v>
      </c>
      <c r="S14" s="58"/>
      <c r="T14" s="59">
        <f t="shared" si="4"/>
        <v>-15.700000000000713</v>
      </c>
      <c r="U14" s="59"/>
      <c r="V14" s="23">
        <f t="shared" si="1"/>
        <v>0</v>
      </c>
      <c r="W14">
        <f t="shared" si="2"/>
        <v>1</v>
      </c>
    </row>
    <row r="15" spans="2:23" x14ac:dyDescent="0.2">
      <c r="B15" s="37">
        <v>7</v>
      </c>
      <c r="C15" s="54">
        <f t="shared" si="0"/>
        <v>325944.23191368586</v>
      </c>
      <c r="D15" s="54"/>
      <c r="E15" s="37">
        <v>2018</v>
      </c>
      <c r="F15" s="8">
        <v>43498</v>
      </c>
      <c r="G15" s="37" t="s">
        <v>3</v>
      </c>
      <c r="H15" s="55">
        <v>1.24837</v>
      </c>
      <c r="I15" s="55"/>
      <c r="J15" s="37">
        <v>14.5</v>
      </c>
      <c r="K15" s="56">
        <f t="shared" si="3"/>
        <v>9778.3269574105761</v>
      </c>
      <c r="L15" s="57"/>
      <c r="M15" s="6">
        <f>IF(J15="","",(K15/J15)/LOOKUP(RIGHT($D$2,3),定数!$A$6:$A$13,定数!$B$6:$B$13))</f>
        <v>5.61972813644286</v>
      </c>
      <c r="N15" s="37">
        <v>2018</v>
      </c>
      <c r="O15" s="8">
        <v>43498</v>
      </c>
      <c r="P15" s="55">
        <v>1.246629</v>
      </c>
      <c r="Q15" s="55"/>
      <c r="R15" s="58">
        <f>IF(P15="","",T15*M15*LOOKUP(RIGHT($D$2,3),定数!$A$6:$A$13,定数!$B$6:$B$13))</f>
        <v>11740.736022656374</v>
      </c>
      <c r="S15" s="58"/>
      <c r="T15" s="59">
        <f t="shared" si="4"/>
        <v>17.409999999999926</v>
      </c>
      <c r="U15" s="59"/>
      <c r="V15" s="23">
        <f t="shared" si="1"/>
        <v>1</v>
      </c>
      <c r="W15">
        <f t="shared" si="2"/>
        <v>0</v>
      </c>
    </row>
    <row r="16" spans="2:23" x14ac:dyDescent="0.2">
      <c r="B16" s="37">
        <v>8</v>
      </c>
      <c r="C16" s="54">
        <f t="shared" si="0"/>
        <v>337684.96793634223</v>
      </c>
      <c r="D16" s="54"/>
      <c r="E16" s="37">
        <v>2018</v>
      </c>
      <c r="F16" s="8">
        <v>43501</v>
      </c>
      <c r="G16" s="37" t="s">
        <v>4</v>
      </c>
      <c r="H16" s="55">
        <v>1.2464299999999999</v>
      </c>
      <c r="I16" s="55"/>
      <c r="J16" s="37">
        <v>12</v>
      </c>
      <c r="K16" s="56">
        <f t="shared" si="3"/>
        <v>10130.549038090267</v>
      </c>
      <c r="L16" s="57"/>
      <c r="M16" s="6">
        <f>IF(J16="","",(K16/J16)/LOOKUP(RIGHT($D$2,3),定数!$A$6:$A$13,定数!$B$6:$B$13))</f>
        <v>7.0351034986737959</v>
      </c>
      <c r="N16" s="37">
        <v>2018</v>
      </c>
      <c r="O16" s="8">
        <v>43501</v>
      </c>
      <c r="P16" s="55">
        <v>1.2452300000000001</v>
      </c>
      <c r="Q16" s="55"/>
      <c r="R16" s="58">
        <f>IF(P16="","",T16*M16*LOOKUP(RIGHT($D$2,3),定数!$A$6:$A$13,定数!$B$6:$B$13))</f>
        <v>-10130.54903808915</v>
      </c>
      <c r="S16" s="58"/>
      <c r="T16" s="59">
        <f t="shared" si="4"/>
        <v>-11.999999999998678</v>
      </c>
      <c r="U16" s="59"/>
      <c r="V16" s="23">
        <f t="shared" si="1"/>
        <v>0</v>
      </c>
      <c r="W16">
        <f t="shared" si="2"/>
        <v>1</v>
      </c>
    </row>
    <row r="17" spans="2:23" x14ac:dyDescent="0.2">
      <c r="B17" s="37">
        <v>9</v>
      </c>
      <c r="C17" s="54">
        <f t="shared" si="0"/>
        <v>327554.41889825306</v>
      </c>
      <c r="D17" s="54"/>
      <c r="E17" s="37">
        <v>2018</v>
      </c>
      <c r="F17" s="8">
        <v>43503</v>
      </c>
      <c r="G17" s="37" t="s">
        <v>4</v>
      </c>
      <c r="H17" s="55">
        <v>1.23908</v>
      </c>
      <c r="I17" s="55"/>
      <c r="J17" s="37">
        <v>13.6</v>
      </c>
      <c r="K17" s="56">
        <f t="shared" si="3"/>
        <v>9826.6325669475918</v>
      </c>
      <c r="L17" s="57"/>
      <c r="M17" s="6">
        <f>IF(J17="","",(K17/J17)/LOOKUP(RIGHT($D$2,3),定数!$A$6:$A$13,定数!$B$6:$B$13))</f>
        <v>6.0212209356296524</v>
      </c>
      <c r="N17" s="37">
        <v>2018</v>
      </c>
      <c r="O17" s="8">
        <v>43503</v>
      </c>
      <c r="P17" s="55">
        <v>1.2377199999999999</v>
      </c>
      <c r="Q17" s="55"/>
      <c r="R17" s="58">
        <f>IF(P17="","",T17*M17*LOOKUP(RIGHT($D$2,3),定数!$A$6:$A$13,定数!$B$6:$B$13))</f>
        <v>-9826.6325669477956</v>
      </c>
      <c r="S17" s="58"/>
      <c r="T17" s="59">
        <f t="shared" si="4"/>
        <v>-13.600000000000279</v>
      </c>
      <c r="U17" s="59"/>
      <c r="V17" s="23">
        <f t="shared" si="1"/>
        <v>0</v>
      </c>
      <c r="W17">
        <f t="shared" si="2"/>
        <v>2</v>
      </c>
    </row>
    <row r="18" spans="2:23" x14ac:dyDescent="0.2">
      <c r="B18" s="37">
        <v>10</v>
      </c>
      <c r="C18" s="54">
        <f t="shared" si="0"/>
        <v>317727.78633130528</v>
      </c>
      <c r="D18" s="54"/>
      <c r="E18" s="37">
        <v>2018</v>
      </c>
      <c r="F18" s="8">
        <v>43503</v>
      </c>
      <c r="G18" s="37" t="s">
        <v>4</v>
      </c>
      <c r="H18" s="55">
        <v>1.23983</v>
      </c>
      <c r="I18" s="55"/>
      <c r="J18" s="37">
        <v>21.9</v>
      </c>
      <c r="K18" s="56">
        <f t="shared" si="3"/>
        <v>9531.8335899391586</v>
      </c>
      <c r="L18" s="57"/>
      <c r="M18" s="6">
        <f>IF(J18="","",(K18/J18)/LOOKUP(RIGHT($D$2,3),定数!$A$6:$A$13,定数!$B$6:$B$13))</f>
        <v>3.6270295243299695</v>
      </c>
      <c r="N18" s="37">
        <v>2018</v>
      </c>
      <c r="O18" s="8">
        <v>43503</v>
      </c>
      <c r="P18" s="55">
        <v>1.2376400000000001</v>
      </c>
      <c r="Q18" s="55"/>
      <c r="R18" s="58">
        <f>IF(P18="","",T18*M18*LOOKUP(RIGHT($D$2,3),定数!$A$6:$A$13,定数!$B$6:$B$13))</f>
        <v>-9531.8335899387857</v>
      </c>
      <c r="S18" s="58"/>
      <c r="T18" s="59">
        <f t="shared" si="4"/>
        <v>-21.899999999999142</v>
      </c>
      <c r="U18" s="59"/>
      <c r="V18" s="23">
        <f t="shared" si="1"/>
        <v>0</v>
      </c>
      <c r="W18">
        <f t="shared" si="2"/>
        <v>3</v>
      </c>
    </row>
    <row r="19" spans="2:23" x14ac:dyDescent="0.2">
      <c r="B19" s="37">
        <v>11</v>
      </c>
      <c r="C19" s="54">
        <f t="shared" si="0"/>
        <v>308195.95274136652</v>
      </c>
      <c r="D19" s="54"/>
      <c r="E19" s="37">
        <v>2018</v>
      </c>
      <c r="F19" s="8">
        <v>43509</v>
      </c>
      <c r="G19" s="37" t="s">
        <v>4</v>
      </c>
      <c r="H19" s="55">
        <v>1.23464</v>
      </c>
      <c r="I19" s="55"/>
      <c r="J19" s="37">
        <v>20.7</v>
      </c>
      <c r="K19" s="56">
        <f t="shared" si="3"/>
        <v>9245.8785822409955</v>
      </c>
      <c r="L19" s="57"/>
      <c r="M19" s="6">
        <f>IF(J19="","",(K19/J19)/LOOKUP(RIGHT($D$2,3),定数!$A$6:$A$13,定数!$B$6:$B$13))</f>
        <v>3.7221733422870353</v>
      </c>
      <c r="N19" s="37">
        <v>2018</v>
      </c>
      <c r="O19" s="8">
        <v>43510</v>
      </c>
      <c r="P19" s="55">
        <v>1.237169</v>
      </c>
      <c r="Q19" s="55"/>
      <c r="R19" s="58">
        <f>IF(P19="","",T19*M19*LOOKUP(RIGHT($D$2,3),定数!$A$6:$A$13,定数!$B$6:$B$13))</f>
        <v>11296.05165917271</v>
      </c>
      <c r="S19" s="58"/>
      <c r="T19" s="59">
        <f t="shared" si="4"/>
        <v>25.290000000000035</v>
      </c>
      <c r="U19" s="59"/>
      <c r="V19" s="23">
        <f t="shared" si="1"/>
        <v>1</v>
      </c>
      <c r="W19">
        <f t="shared" si="2"/>
        <v>0</v>
      </c>
    </row>
    <row r="20" spans="2:23" x14ac:dyDescent="0.2">
      <c r="B20" s="37">
        <v>12</v>
      </c>
      <c r="C20" s="54">
        <f t="shared" si="0"/>
        <v>319492.00440053921</v>
      </c>
      <c r="D20" s="54"/>
      <c r="E20" s="37">
        <v>2018</v>
      </c>
      <c r="F20" s="8">
        <v>43510</v>
      </c>
      <c r="G20" s="37" t="s">
        <v>4</v>
      </c>
      <c r="H20" s="55">
        <v>1.2378800000000001</v>
      </c>
      <c r="I20" s="55"/>
      <c r="J20" s="37">
        <v>15.3</v>
      </c>
      <c r="K20" s="56">
        <f t="shared" si="3"/>
        <v>9584.7601320161757</v>
      </c>
      <c r="L20" s="57"/>
      <c r="M20" s="6">
        <f>IF(J20="","",(K20/J20)/LOOKUP(RIGHT($D$2,3),定数!$A$6:$A$13,定数!$B$6:$B$13))</f>
        <v>5.2204575882441038</v>
      </c>
      <c r="N20" s="37">
        <v>2018</v>
      </c>
      <c r="O20" s="8">
        <v>43510</v>
      </c>
      <c r="P20" s="55">
        <v>1.2363500000000001</v>
      </c>
      <c r="Q20" s="55"/>
      <c r="R20" s="58">
        <f>IF(P20="","",T20*M20*LOOKUP(RIGHT($D$2,3),定数!$A$6:$A$13,定数!$B$6:$B$13))</f>
        <v>-9584.7601320163703</v>
      </c>
      <c r="S20" s="58"/>
      <c r="T20" s="59">
        <f t="shared" si="4"/>
        <v>-15.300000000000313</v>
      </c>
      <c r="U20" s="59"/>
      <c r="V20" s="23">
        <f t="shared" si="1"/>
        <v>0</v>
      </c>
      <c r="W20">
        <f t="shared" si="2"/>
        <v>1</v>
      </c>
    </row>
    <row r="21" spans="2:23" x14ac:dyDescent="0.2">
      <c r="B21" s="37">
        <v>13</v>
      </c>
      <c r="C21" s="54">
        <f t="shared" si="0"/>
        <v>309907.24426852283</v>
      </c>
      <c r="D21" s="54"/>
      <c r="E21" s="37">
        <v>2018</v>
      </c>
      <c r="F21" s="8">
        <v>43516</v>
      </c>
      <c r="G21" s="37" t="s">
        <v>3</v>
      </c>
      <c r="H21" s="55">
        <v>1.2378400000000001</v>
      </c>
      <c r="I21" s="55"/>
      <c r="J21" s="37">
        <v>17.5</v>
      </c>
      <c r="K21" s="56">
        <f t="shared" si="3"/>
        <v>9297.2173280556854</v>
      </c>
      <c r="L21" s="57"/>
      <c r="M21" s="6">
        <f>IF(J21="","",(K21/J21)/LOOKUP(RIGHT($D$2,3),定数!$A$6:$A$13,定数!$B$6:$B$13))</f>
        <v>4.4272463466931837</v>
      </c>
      <c r="N21" s="37">
        <v>2018</v>
      </c>
      <c r="O21" s="8">
        <v>43516</v>
      </c>
      <c r="P21" s="55">
        <v>1.2357180000000001</v>
      </c>
      <c r="Q21" s="55"/>
      <c r="R21" s="58">
        <f>IF(P21="","",T21*M21*LOOKUP(RIGHT($D$2,3),定数!$A$6:$A$13,定数!$B$6:$B$13))</f>
        <v>11273.540097219297</v>
      </c>
      <c r="S21" s="58"/>
      <c r="T21" s="59">
        <f t="shared" si="4"/>
        <v>21.219999999999573</v>
      </c>
      <c r="U21" s="59"/>
      <c r="V21" s="23">
        <f t="shared" si="1"/>
        <v>1</v>
      </c>
      <c r="W21">
        <f t="shared" si="2"/>
        <v>0</v>
      </c>
    </row>
    <row r="22" spans="2:23" x14ac:dyDescent="0.2">
      <c r="B22" s="37">
        <v>14</v>
      </c>
      <c r="C22" s="54">
        <f t="shared" si="0"/>
        <v>321180.78436574212</v>
      </c>
      <c r="D22" s="54"/>
      <c r="E22" s="37">
        <v>2018</v>
      </c>
      <c r="F22" s="8">
        <v>43517</v>
      </c>
      <c r="G22" s="37" t="s">
        <v>3</v>
      </c>
      <c r="H22" s="55">
        <v>1.2329600000000001</v>
      </c>
      <c r="I22" s="55"/>
      <c r="J22" s="37">
        <v>14.3</v>
      </c>
      <c r="K22" s="56">
        <f t="shared" si="3"/>
        <v>9635.4235309722626</v>
      </c>
      <c r="L22" s="57"/>
      <c r="M22" s="6">
        <f>IF(J22="","",(K22/J22)/LOOKUP(RIGHT($D$2,3),定数!$A$6:$A$13,定数!$B$6:$B$13))</f>
        <v>5.6150486777227639</v>
      </c>
      <c r="N22" s="37">
        <v>2018</v>
      </c>
      <c r="O22" s="8">
        <v>43517</v>
      </c>
      <c r="P22" s="55">
        <v>1.231244</v>
      </c>
      <c r="Q22" s="55"/>
      <c r="R22" s="58">
        <f>IF(P22="","",T22*M22*LOOKUP(RIGHT($D$2,3),定数!$A$6:$A$13,定数!$B$6:$B$13))</f>
        <v>11562.508237167058</v>
      </c>
      <c r="S22" s="58"/>
      <c r="T22" s="59">
        <f t="shared" si="4"/>
        <v>17.160000000000508</v>
      </c>
      <c r="U22" s="59"/>
      <c r="V22" s="23">
        <f t="shared" si="1"/>
        <v>2</v>
      </c>
      <c r="W22">
        <f t="shared" si="2"/>
        <v>0</v>
      </c>
    </row>
    <row r="23" spans="2:23" x14ac:dyDescent="0.2">
      <c r="B23" s="37">
        <v>15</v>
      </c>
      <c r="C23" s="54">
        <f t="shared" si="0"/>
        <v>332743.29260290915</v>
      </c>
      <c r="D23" s="54"/>
      <c r="E23" s="37">
        <v>2018</v>
      </c>
      <c r="F23" s="8">
        <v>43519</v>
      </c>
      <c r="G23" s="37" t="s">
        <v>4</v>
      </c>
      <c r="H23" s="55">
        <v>1.2331799999999999</v>
      </c>
      <c r="I23" s="55"/>
      <c r="J23" s="37">
        <v>9.6</v>
      </c>
      <c r="K23" s="56">
        <f t="shared" si="3"/>
        <v>9982.2987780872736</v>
      </c>
      <c r="L23" s="57"/>
      <c r="M23" s="6">
        <f>IF(J23="","",(K23/J23)/LOOKUP(RIGHT($D$2,3),定数!$A$6:$A$13,定数!$B$6:$B$13))</f>
        <v>8.6651899115340925</v>
      </c>
      <c r="N23" s="37">
        <v>2018</v>
      </c>
      <c r="O23" s="8">
        <v>43519</v>
      </c>
      <c r="P23" s="55">
        <v>1.2322200000000001</v>
      </c>
      <c r="Q23" s="55"/>
      <c r="R23" s="58">
        <f>IF(P23="","",T23*M23*LOOKUP(RIGHT($D$2,3),定数!$A$6:$A$13,定数!$B$6:$B$13))</f>
        <v>-9982.2987780857147</v>
      </c>
      <c r="S23" s="58"/>
      <c r="T23" s="59">
        <f t="shared" si="4"/>
        <v>-9.5999999999984986</v>
      </c>
      <c r="U23" s="59"/>
      <c r="V23" t="str">
        <f t="shared" ref="V23:W74" si="5">IF(S23&lt;&gt;"",IF(S23&lt;0,1+V22,0),"")</f>
        <v/>
      </c>
      <c r="W23">
        <f t="shared" si="2"/>
        <v>1</v>
      </c>
    </row>
    <row r="24" spans="2:23" x14ac:dyDescent="0.2">
      <c r="B24" s="37">
        <v>16</v>
      </c>
      <c r="C24" s="54">
        <f t="shared" si="0"/>
        <v>322760.99382482341</v>
      </c>
      <c r="D24" s="54"/>
      <c r="E24" s="37">
        <v>2018</v>
      </c>
      <c r="F24" s="8">
        <v>43520</v>
      </c>
      <c r="G24" s="37" t="s">
        <v>3</v>
      </c>
      <c r="H24" s="55">
        <v>1.2292099999999999</v>
      </c>
      <c r="I24" s="55"/>
      <c r="J24" s="37">
        <v>12.5</v>
      </c>
      <c r="K24" s="56">
        <f t="shared" si="3"/>
        <v>9682.8298147447022</v>
      </c>
      <c r="L24" s="57"/>
      <c r="M24" s="6">
        <f>IF(J24="","",(K24/J24)/LOOKUP(RIGHT($D$2,3),定数!$A$6:$A$13,定数!$B$6:$B$13))</f>
        <v>6.4552198764964679</v>
      </c>
      <c r="N24" s="37">
        <v>2018</v>
      </c>
      <c r="O24" s="8">
        <v>43522</v>
      </c>
      <c r="P24" s="55">
        <v>1.2304600000000001</v>
      </c>
      <c r="Q24" s="55"/>
      <c r="R24" s="58">
        <f>IF(P24="","",T24*M24*LOOKUP(RIGHT($D$2,3),定数!$A$6:$A$13,定数!$B$6:$B$13))</f>
        <v>-9682.8298147462156</v>
      </c>
      <c r="S24" s="58"/>
      <c r="T24" s="59">
        <f t="shared" si="4"/>
        <v>-12.500000000001954</v>
      </c>
      <c r="U24" s="59"/>
      <c r="V24" t="str">
        <f t="shared" si="5"/>
        <v/>
      </c>
      <c r="W24">
        <f t="shared" si="2"/>
        <v>2</v>
      </c>
    </row>
    <row r="25" spans="2:23" x14ac:dyDescent="0.2">
      <c r="B25" s="37">
        <v>17</v>
      </c>
      <c r="C25" s="54">
        <f t="shared" si="0"/>
        <v>313078.16401007719</v>
      </c>
      <c r="D25" s="54"/>
      <c r="E25" s="37">
        <v>2018</v>
      </c>
      <c r="F25" s="8">
        <v>43524</v>
      </c>
      <c r="G25" s="37" t="s">
        <v>3</v>
      </c>
      <c r="H25" s="55">
        <v>1.2203200000000001</v>
      </c>
      <c r="I25" s="55"/>
      <c r="J25" s="37">
        <v>18.3</v>
      </c>
      <c r="K25" s="56">
        <f t="shared" si="3"/>
        <v>9392.3449203023156</v>
      </c>
      <c r="L25" s="57"/>
      <c r="M25" s="6">
        <f>IF(J25="","",(K25/J25)/LOOKUP(RIGHT($D$2,3),定数!$A$6:$A$13,定数!$B$6:$B$13))</f>
        <v>4.2770240984983214</v>
      </c>
      <c r="N25" s="37">
        <v>2018</v>
      </c>
      <c r="O25" s="8">
        <v>43525</v>
      </c>
      <c r="P25" s="55">
        <v>1.2180960000000001</v>
      </c>
      <c r="Q25" s="55"/>
      <c r="R25" s="58">
        <f>IF(P25="","",T25*M25*LOOKUP(RIGHT($D$2,3),定数!$A$6:$A$13,定数!$B$6:$B$13))</f>
        <v>11414.521914072338</v>
      </c>
      <c r="S25" s="58"/>
      <c r="T25" s="59">
        <f t="shared" si="4"/>
        <v>22.240000000000038</v>
      </c>
      <c r="U25" s="59"/>
      <c r="V25" t="str">
        <f t="shared" si="5"/>
        <v/>
      </c>
      <c r="W25">
        <f t="shared" si="2"/>
        <v>0</v>
      </c>
    </row>
    <row r="26" spans="2:23" x14ac:dyDescent="0.2">
      <c r="B26" s="37">
        <v>18</v>
      </c>
      <c r="C26" s="54">
        <f t="shared" si="0"/>
        <v>324492.68592414953</v>
      </c>
      <c r="D26" s="54"/>
      <c r="E26" s="37">
        <v>2018</v>
      </c>
      <c r="F26" s="8">
        <v>43526</v>
      </c>
      <c r="G26" s="37" t="s">
        <v>4</v>
      </c>
      <c r="H26" s="55">
        <v>1.2282</v>
      </c>
      <c r="I26" s="55"/>
      <c r="J26" s="37">
        <v>20.5</v>
      </c>
      <c r="K26" s="56">
        <f t="shared" si="3"/>
        <v>9734.7805777244848</v>
      </c>
      <c r="L26" s="57"/>
      <c r="M26" s="6">
        <f>IF(J26="","",(K26/J26)/LOOKUP(RIGHT($D$2,3),定数!$A$6:$A$13,定数!$B$6:$B$13))</f>
        <v>3.9572278771237746</v>
      </c>
      <c r="N26" s="37">
        <v>2018</v>
      </c>
      <c r="O26" s="8">
        <v>43526</v>
      </c>
      <c r="P26" s="55">
        <v>1.230704</v>
      </c>
      <c r="Q26" s="55"/>
      <c r="R26" s="58">
        <f>IF(P26="","",T26*M26*LOOKUP(RIGHT($D$2,3),定数!$A$6:$A$13,定数!$B$6:$B$13))</f>
        <v>11890.678325181812</v>
      </c>
      <c r="S26" s="58"/>
      <c r="T26" s="59">
        <f t="shared" si="4"/>
        <v>25.040000000000617</v>
      </c>
      <c r="U26" s="59"/>
      <c r="V26" t="str">
        <f t="shared" si="5"/>
        <v/>
      </c>
      <c r="W26">
        <f t="shared" si="2"/>
        <v>0</v>
      </c>
    </row>
    <row r="27" spans="2:23" x14ac:dyDescent="0.2">
      <c r="B27" s="37">
        <v>19</v>
      </c>
      <c r="C27" s="54">
        <f t="shared" si="0"/>
        <v>336383.36424933135</v>
      </c>
      <c r="D27" s="54"/>
      <c r="E27" s="37">
        <v>2018</v>
      </c>
      <c r="F27" s="8">
        <v>43533</v>
      </c>
      <c r="G27" s="37" t="s">
        <v>3</v>
      </c>
      <c r="H27" s="55">
        <v>1.2297400000000001</v>
      </c>
      <c r="I27" s="55"/>
      <c r="J27" s="37">
        <v>19.7</v>
      </c>
      <c r="K27" s="56">
        <f t="shared" si="3"/>
        <v>10091.500927479939</v>
      </c>
      <c r="L27" s="57"/>
      <c r="M27" s="6">
        <f>IF(J27="","",(K27/J27)/LOOKUP(RIGHT($D$2,3),定数!$A$6:$A$13,定数!$B$6:$B$13))</f>
        <v>4.2688244194077587</v>
      </c>
      <c r="N27" s="37">
        <v>2018</v>
      </c>
      <c r="O27" s="8">
        <v>43533</v>
      </c>
      <c r="P27" s="55">
        <v>1.227338</v>
      </c>
      <c r="Q27" s="55"/>
      <c r="R27" s="58">
        <f>IF(P27="","",T27*M27*LOOKUP(RIGHT($D$2,3),定数!$A$6:$A$13,定数!$B$6:$B$13))</f>
        <v>12304.459506501002</v>
      </c>
      <c r="S27" s="58"/>
      <c r="T27" s="59">
        <f t="shared" si="4"/>
        <v>24.020000000000152</v>
      </c>
      <c r="U27" s="59"/>
      <c r="V27" t="str">
        <f t="shared" si="5"/>
        <v/>
      </c>
      <c r="W27">
        <f t="shared" si="2"/>
        <v>0</v>
      </c>
    </row>
    <row r="28" spans="2:23" x14ac:dyDescent="0.2">
      <c r="B28" s="37">
        <v>20</v>
      </c>
      <c r="C28" s="54">
        <f t="shared" si="0"/>
        <v>348687.82375583233</v>
      </c>
      <c r="D28" s="54"/>
      <c r="E28" s="37">
        <v>2018</v>
      </c>
      <c r="F28" s="8">
        <v>43537</v>
      </c>
      <c r="G28" s="37" t="s">
        <v>4</v>
      </c>
      <c r="H28" s="55">
        <v>1.23817</v>
      </c>
      <c r="I28" s="55"/>
      <c r="J28" s="37">
        <v>42.3</v>
      </c>
      <c r="K28" s="56">
        <f t="shared" si="3"/>
        <v>10460.63471267497</v>
      </c>
      <c r="L28" s="57"/>
      <c r="M28" s="6">
        <f>IF(J28="","",(K28/J28)/LOOKUP(RIGHT($D$2,3),定数!$A$6:$A$13,定数!$B$6:$B$13))</f>
        <v>2.0608027408737137</v>
      </c>
      <c r="N28" s="37">
        <v>2018</v>
      </c>
      <c r="O28" s="8">
        <v>43539</v>
      </c>
      <c r="P28" s="55">
        <v>1.23394</v>
      </c>
      <c r="Q28" s="55"/>
      <c r="R28" s="58">
        <f>IF(P28="","",T28*M28*LOOKUP(RIGHT($D$2,3),定数!$A$6:$A$13,定数!$B$6:$B$13))</f>
        <v>-10460.634712674862</v>
      </c>
      <c r="S28" s="58"/>
      <c r="T28" s="59">
        <f t="shared" si="4"/>
        <v>-42.299999999999557</v>
      </c>
      <c r="U28" s="59"/>
      <c r="V28" t="str">
        <f t="shared" si="5"/>
        <v/>
      </c>
      <c r="W28">
        <f t="shared" si="2"/>
        <v>1</v>
      </c>
    </row>
    <row r="29" spans="2:23" x14ac:dyDescent="0.2">
      <c r="B29" s="37">
        <v>21</v>
      </c>
      <c r="C29" s="54">
        <f t="shared" si="0"/>
        <v>338227.18904315744</v>
      </c>
      <c r="D29" s="54"/>
      <c r="E29" s="37">
        <v>2018</v>
      </c>
      <c r="F29" s="8">
        <v>43564</v>
      </c>
      <c r="G29" s="37" t="s">
        <v>4</v>
      </c>
      <c r="H29" s="55">
        <v>1.2286600000000001</v>
      </c>
      <c r="I29" s="55"/>
      <c r="J29" s="37">
        <v>26.9</v>
      </c>
      <c r="K29" s="56">
        <f t="shared" si="3"/>
        <v>10146.815671294722</v>
      </c>
      <c r="L29" s="57"/>
      <c r="M29" s="6">
        <f>IF(J29="","",(K29/J29)/LOOKUP(RIGHT($D$2,3),定数!$A$6:$A$13,定数!$B$6:$B$13))</f>
        <v>3.1433753628546226</v>
      </c>
      <c r="N29" s="37">
        <v>2018</v>
      </c>
      <c r="O29" s="8">
        <v>43564</v>
      </c>
      <c r="P29" s="55">
        <v>1.231976</v>
      </c>
      <c r="Q29" s="55"/>
      <c r="R29" s="58">
        <f>IF(P29="","",T29*M29*LOOKUP(RIGHT($D$2,3),定数!$A$6:$A$13,定数!$B$6:$B$13))</f>
        <v>12508.119243870642</v>
      </c>
      <c r="S29" s="58"/>
      <c r="T29" s="59">
        <f t="shared" si="4"/>
        <v>33.159999999998746</v>
      </c>
      <c r="U29" s="59"/>
      <c r="V29" t="str">
        <f t="shared" si="5"/>
        <v/>
      </c>
      <c r="W29">
        <f t="shared" si="2"/>
        <v>0</v>
      </c>
    </row>
    <row r="30" spans="2:23" x14ac:dyDescent="0.2">
      <c r="B30" s="37">
        <v>22</v>
      </c>
      <c r="C30" s="54">
        <f t="shared" si="0"/>
        <v>350735.30828702811</v>
      </c>
      <c r="D30" s="54"/>
      <c r="E30" s="37">
        <v>2018</v>
      </c>
      <c r="F30" s="8">
        <v>43566</v>
      </c>
      <c r="G30" s="37" t="s">
        <v>4</v>
      </c>
      <c r="H30" s="55">
        <v>1.23776</v>
      </c>
      <c r="I30" s="55"/>
      <c r="J30" s="37">
        <v>16.2</v>
      </c>
      <c r="K30" s="56">
        <f t="shared" si="3"/>
        <v>10522.059248610843</v>
      </c>
      <c r="L30" s="57"/>
      <c r="M30" s="6">
        <f>IF(J30="","",(K30/J30)/LOOKUP(RIGHT($D$2,3),定数!$A$6:$A$13,定数!$B$6:$B$13))</f>
        <v>5.4125819180096935</v>
      </c>
      <c r="N30" s="37">
        <v>2018</v>
      </c>
      <c r="O30" s="8">
        <v>43567</v>
      </c>
      <c r="P30" s="55">
        <v>1.23614</v>
      </c>
      <c r="Q30" s="55"/>
      <c r="R30" s="58">
        <f>IF(P30="","",T30*M30*LOOKUP(RIGHT($D$2,3),定数!$A$6:$A$13,定数!$B$6:$B$13))</f>
        <v>-10522.059248610551</v>
      </c>
      <c r="S30" s="58"/>
      <c r="T30" s="59">
        <f t="shared" si="4"/>
        <v>-16.199999999999548</v>
      </c>
      <c r="U30" s="59"/>
      <c r="V30" t="str">
        <f t="shared" si="5"/>
        <v/>
      </c>
      <c r="W30">
        <f t="shared" si="2"/>
        <v>1</v>
      </c>
    </row>
    <row r="31" spans="2:23" x14ac:dyDescent="0.2">
      <c r="B31" s="37">
        <v>23</v>
      </c>
      <c r="C31" s="54">
        <f t="shared" si="0"/>
        <v>340213.24903841753</v>
      </c>
      <c r="D31" s="54"/>
      <c r="E31" s="37">
        <v>2018</v>
      </c>
      <c r="F31" s="8">
        <v>43566</v>
      </c>
      <c r="G31" s="37" t="s">
        <v>4</v>
      </c>
      <c r="H31" s="55">
        <v>1.2379100000000001</v>
      </c>
      <c r="I31" s="55"/>
      <c r="J31" s="37">
        <v>17.600000000000001</v>
      </c>
      <c r="K31" s="56">
        <f t="shared" si="3"/>
        <v>10206.397471152526</v>
      </c>
      <c r="L31" s="57"/>
      <c r="M31" s="6">
        <f>IF(J31="","",(K31/J31)/LOOKUP(RIGHT($D$2,3),定数!$A$6:$A$13,定数!$B$6:$B$13))</f>
        <v>4.8325745602047938</v>
      </c>
      <c r="N31" s="37">
        <v>2018</v>
      </c>
      <c r="O31" s="8">
        <v>43567</v>
      </c>
      <c r="P31" s="55">
        <v>1.2361500000000001</v>
      </c>
      <c r="Q31" s="55"/>
      <c r="R31" s="58">
        <f>IF(P31="","",T31*M31*LOOKUP(RIGHT($D$2,3),定数!$A$6:$A$13,定数!$B$6:$B$13))</f>
        <v>-10206.39747115243</v>
      </c>
      <c r="S31" s="58"/>
      <c r="T31" s="59">
        <f t="shared" si="4"/>
        <v>-17.599999999999838</v>
      </c>
      <c r="U31" s="59"/>
      <c r="V31" t="str">
        <f t="shared" si="5"/>
        <v/>
      </c>
      <c r="W31">
        <f t="shared" si="2"/>
        <v>2</v>
      </c>
    </row>
    <row r="32" spans="2:23" x14ac:dyDescent="0.2">
      <c r="B32" s="37">
        <v>24</v>
      </c>
      <c r="C32" s="54">
        <f t="shared" si="0"/>
        <v>330006.85156726511</v>
      </c>
      <c r="D32" s="54"/>
      <c r="E32" s="37">
        <v>2018</v>
      </c>
      <c r="F32" s="8">
        <v>43572</v>
      </c>
      <c r="G32" s="37" t="s">
        <v>4</v>
      </c>
      <c r="H32" s="55">
        <v>1.2381599999999999</v>
      </c>
      <c r="I32" s="55"/>
      <c r="J32" s="37">
        <v>6.6</v>
      </c>
      <c r="K32" s="56">
        <f t="shared" si="3"/>
        <v>9900.205547017953</v>
      </c>
      <c r="L32" s="57"/>
      <c r="M32" s="6">
        <f>IF(J32="","",(K32/J32)/LOOKUP(RIGHT($D$2,3),定数!$A$6:$A$13,定数!$B$6:$B$13))</f>
        <v>12.500259529063072</v>
      </c>
      <c r="N32" s="37">
        <v>2018</v>
      </c>
      <c r="O32" s="8">
        <v>43572</v>
      </c>
      <c r="P32" s="55">
        <v>1.2388980000000001</v>
      </c>
      <c r="Q32" s="55"/>
      <c r="R32" s="58">
        <f>IF(P32="","",T32*M32*LOOKUP(RIGHT($D$2,3),定数!$A$6:$A$13,定数!$B$6:$B$13))</f>
        <v>11070.229838940169</v>
      </c>
      <c r="S32" s="58"/>
      <c r="T32" s="59">
        <f t="shared" si="4"/>
        <v>7.3800000000012744</v>
      </c>
      <c r="U32" s="59"/>
      <c r="V32" t="str">
        <f t="shared" si="5"/>
        <v/>
      </c>
      <c r="W32">
        <f t="shared" si="2"/>
        <v>0</v>
      </c>
    </row>
    <row r="33" spans="2:23" x14ac:dyDescent="0.2">
      <c r="B33" s="37">
        <v>25</v>
      </c>
      <c r="C33" s="54">
        <f t="shared" si="0"/>
        <v>341077.08140620531</v>
      </c>
      <c r="D33" s="54"/>
      <c r="E33" s="37">
        <v>2018</v>
      </c>
      <c r="F33" s="8">
        <v>43573</v>
      </c>
      <c r="G33" s="37" t="s">
        <v>4</v>
      </c>
      <c r="H33" s="55">
        <v>1.23743</v>
      </c>
      <c r="I33" s="55"/>
      <c r="J33" s="37">
        <v>10.1</v>
      </c>
      <c r="K33" s="56">
        <f t="shared" si="3"/>
        <v>10232.312442186159</v>
      </c>
      <c r="L33" s="57"/>
      <c r="M33" s="6">
        <f>IF(J33="","",(K33/J33)/LOOKUP(RIGHT($D$2,3),定数!$A$6:$A$13,定数!$B$6:$B$13))</f>
        <v>8.4425020150050827</v>
      </c>
      <c r="N33" s="37">
        <v>2018</v>
      </c>
      <c r="O33" s="8">
        <v>43573</v>
      </c>
      <c r="P33" s="55">
        <v>1.2364200000000001</v>
      </c>
      <c r="Q33" s="55"/>
      <c r="R33" s="58">
        <f>IF(P33="","",T33*M33*LOOKUP(RIGHT($D$2,3),定数!$A$6:$A$13,定数!$B$6:$B$13))</f>
        <v>-10232.312442185706</v>
      </c>
      <c r="S33" s="58"/>
      <c r="T33" s="59">
        <f t="shared" si="4"/>
        <v>-10.099999999999554</v>
      </c>
      <c r="U33" s="59"/>
      <c r="V33" t="str">
        <f t="shared" si="5"/>
        <v/>
      </c>
      <c r="W33">
        <f t="shared" si="2"/>
        <v>1</v>
      </c>
    </row>
    <row r="34" spans="2:23" x14ac:dyDescent="0.2">
      <c r="B34" s="37">
        <v>26</v>
      </c>
      <c r="C34" s="54">
        <f t="shared" si="0"/>
        <v>330844.7689640196</v>
      </c>
      <c r="D34" s="54"/>
      <c r="E34" s="37">
        <v>2018</v>
      </c>
      <c r="F34" s="8">
        <v>43573</v>
      </c>
      <c r="G34" s="37" t="s">
        <v>4</v>
      </c>
      <c r="H34" s="55">
        <v>1.2378400000000001</v>
      </c>
      <c r="I34" s="55"/>
      <c r="J34" s="37">
        <v>8.9</v>
      </c>
      <c r="K34" s="56">
        <f t="shared" si="3"/>
        <v>9925.343068920587</v>
      </c>
      <c r="L34" s="57"/>
      <c r="M34" s="6">
        <f>IF(J34="","",(K34/J34)/LOOKUP(RIGHT($D$2,3),定数!$A$6:$A$13,定数!$B$6:$B$13))</f>
        <v>9.2933923866297619</v>
      </c>
      <c r="N34" s="37">
        <v>2018</v>
      </c>
      <c r="O34" s="8">
        <v>43573</v>
      </c>
      <c r="P34" s="55">
        <v>1.23695</v>
      </c>
      <c r="Q34" s="55"/>
      <c r="R34" s="58">
        <f>IF(P34="","",T34*M34*LOOKUP(RIGHT($D$2,3),定数!$A$6:$A$13,定数!$B$6:$B$13))</f>
        <v>-9925.3430689212255</v>
      </c>
      <c r="S34" s="58"/>
      <c r="T34" s="59">
        <f t="shared" si="4"/>
        <v>-8.9000000000005741</v>
      </c>
      <c r="U34" s="59"/>
      <c r="V34" t="str">
        <f t="shared" si="5"/>
        <v/>
      </c>
      <c r="W34">
        <f t="shared" si="2"/>
        <v>2</v>
      </c>
    </row>
    <row r="35" spans="2:23" x14ac:dyDescent="0.2">
      <c r="B35" s="37">
        <v>27</v>
      </c>
      <c r="C35" s="54">
        <f t="shared" si="0"/>
        <v>320919.42589509836</v>
      </c>
      <c r="D35" s="54"/>
      <c r="E35" s="37">
        <v>2018</v>
      </c>
      <c r="F35" s="8">
        <v>43575</v>
      </c>
      <c r="G35" s="37" t="s">
        <v>3</v>
      </c>
      <c r="H35" s="55">
        <v>1.2341200000000001</v>
      </c>
      <c r="I35" s="55"/>
      <c r="J35" s="37">
        <v>4.9000000000000004</v>
      </c>
      <c r="K35" s="56">
        <f t="shared" si="3"/>
        <v>9627.5827768529507</v>
      </c>
      <c r="L35" s="57"/>
      <c r="M35" s="6">
        <f>IF(J35="","",(K35/J35)/LOOKUP(RIGHT($D$2,3),定数!$A$6:$A$13,定数!$B$6:$B$13))</f>
        <v>16.373440096688689</v>
      </c>
      <c r="N35" s="37">
        <v>2018</v>
      </c>
      <c r="O35" s="8">
        <v>43575</v>
      </c>
      <c r="P35" s="55">
        <v>1.23461</v>
      </c>
      <c r="Q35" s="55"/>
      <c r="R35" s="58">
        <f>IF(P35="","",T35*M35*LOOKUP(RIGHT($D$2,3),定数!$A$6:$A$13,定数!$B$6:$B$13))</f>
        <v>-9627.5827768505806</v>
      </c>
      <c r="S35" s="58"/>
      <c r="T35" s="59">
        <f t="shared" si="4"/>
        <v>-4.8999999999987942</v>
      </c>
      <c r="U35" s="59"/>
      <c r="V35" t="str">
        <f t="shared" si="5"/>
        <v/>
      </c>
      <c r="W35">
        <f t="shared" si="2"/>
        <v>3</v>
      </c>
    </row>
    <row r="36" spans="2:23" x14ac:dyDescent="0.2">
      <c r="B36" s="37">
        <v>28</v>
      </c>
      <c r="C36" s="54">
        <f t="shared" si="0"/>
        <v>311291.84311824781</v>
      </c>
      <c r="D36" s="54"/>
      <c r="E36" s="37">
        <v>2018</v>
      </c>
      <c r="F36" s="8">
        <v>43580</v>
      </c>
      <c r="G36" s="37" t="s">
        <v>3</v>
      </c>
      <c r="H36" s="55">
        <v>1.2198599999999999</v>
      </c>
      <c r="I36" s="55"/>
      <c r="J36" s="37">
        <v>16</v>
      </c>
      <c r="K36" s="56">
        <f t="shared" si="3"/>
        <v>9338.7552935474341</v>
      </c>
      <c r="L36" s="57"/>
      <c r="M36" s="6">
        <f>IF(J36="","",(K36/J36)/LOOKUP(RIGHT($D$2,3),定数!$A$6:$A$13,定数!$B$6:$B$13))</f>
        <v>4.8639350487226221</v>
      </c>
      <c r="N36" s="37">
        <v>2018</v>
      </c>
      <c r="O36" s="8">
        <v>43580</v>
      </c>
      <c r="P36" s="55">
        <v>1.2179279999999999</v>
      </c>
      <c r="Q36" s="55"/>
      <c r="R36" s="58">
        <f>IF(P36="","",T36*M36*LOOKUP(RIGHT($D$2,3),定数!$A$6:$A$13,定数!$B$6:$B$13))</f>
        <v>11276.547016958788</v>
      </c>
      <c r="S36" s="58"/>
      <c r="T36" s="59">
        <f t="shared" si="4"/>
        <v>19.320000000000448</v>
      </c>
      <c r="U36" s="59"/>
      <c r="V36" t="str">
        <f t="shared" si="5"/>
        <v/>
      </c>
      <c r="W36">
        <f t="shared" si="2"/>
        <v>0</v>
      </c>
    </row>
    <row r="37" spans="2:23" x14ac:dyDescent="0.2">
      <c r="B37" s="37">
        <v>29</v>
      </c>
      <c r="C37" s="54">
        <f t="shared" si="0"/>
        <v>322568.39013520657</v>
      </c>
      <c r="D37" s="54"/>
      <c r="E37" s="37">
        <v>2018</v>
      </c>
      <c r="F37" s="8">
        <v>43594</v>
      </c>
      <c r="G37" s="37" t="s">
        <v>3</v>
      </c>
      <c r="H37" s="55">
        <v>1.1849499999999999</v>
      </c>
      <c r="I37" s="55"/>
      <c r="J37" s="37">
        <v>9</v>
      </c>
      <c r="K37" s="56">
        <f t="shared" si="3"/>
        <v>9677.0517040561972</v>
      </c>
      <c r="L37" s="57"/>
      <c r="M37" s="6">
        <f>IF(J37="","",(K37/J37)/LOOKUP(RIGHT($D$2,3),定数!$A$6:$A$13,定数!$B$6:$B$13))</f>
        <v>8.9602330593112942</v>
      </c>
      <c r="N37" s="37">
        <v>2018</v>
      </c>
      <c r="O37" s="8">
        <v>43594</v>
      </c>
      <c r="P37" s="55">
        <v>1.183907</v>
      </c>
      <c r="Q37" s="55"/>
      <c r="R37" s="58">
        <f>IF(P37="","",T37*M37*LOOKUP(RIGHT($D$2,3),定数!$A$6:$A$13,定数!$B$6:$B$13))</f>
        <v>11214.627697032995</v>
      </c>
      <c r="S37" s="58"/>
      <c r="T37" s="59">
        <f t="shared" si="4"/>
        <v>10.429999999999051</v>
      </c>
      <c r="U37" s="59"/>
      <c r="V37" t="str">
        <f t="shared" si="5"/>
        <v/>
      </c>
      <c r="W37">
        <f t="shared" si="2"/>
        <v>0</v>
      </c>
    </row>
    <row r="38" spans="2:23" x14ac:dyDescent="0.2">
      <c r="B38" s="37">
        <v>30</v>
      </c>
      <c r="C38" s="54">
        <f t="shared" si="0"/>
        <v>333783.01783223957</v>
      </c>
      <c r="D38" s="54"/>
      <c r="E38" s="37">
        <v>2018</v>
      </c>
      <c r="F38" s="8">
        <v>43609</v>
      </c>
      <c r="G38" s="37" t="s">
        <v>4</v>
      </c>
      <c r="H38" s="55">
        <v>1.17096</v>
      </c>
      <c r="I38" s="55"/>
      <c r="J38" s="37">
        <v>13.3</v>
      </c>
      <c r="K38" s="56">
        <f t="shared" si="3"/>
        <v>10013.490534967186</v>
      </c>
      <c r="L38" s="57"/>
      <c r="M38" s="6">
        <f>IF(J38="","",(K38/J38)/LOOKUP(RIGHT($D$2,3),定数!$A$6:$A$13,定数!$B$6:$B$13))</f>
        <v>6.2741168765458557</v>
      </c>
      <c r="N38" s="37">
        <v>2018</v>
      </c>
      <c r="O38" s="8">
        <v>43609</v>
      </c>
      <c r="P38" s="55">
        <v>1.1725490000000001</v>
      </c>
      <c r="Q38" s="55"/>
      <c r="R38" s="58">
        <f>IF(P38="","",T38*M38*LOOKUP(RIGHT($D$2,3),定数!$A$6:$A$13,定数!$B$6:$B$13))</f>
        <v>11963.486060198109</v>
      </c>
      <c r="S38" s="58"/>
      <c r="T38" s="59">
        <f t="shared" si="4"/>
        <v>15.890000000000626</v>
      </c>
      <c r="U38" s="59"/>
      <c r="V38" t="str">
        <f t="shared" si="5"/>
        <v/>
      </c>
      <c r="W38">
        <f t="shared" si="2"/>
        <v>0</v>
      </c>
    </row>
    <row r="39" spans="2:23" x14ac:dyDescent="0.2">
      <c r="B39" s="37">
        <v>31</v>
      </c>
      <c r="C39" s="54">
        <f t="shared" si="0"/>
        <v>345746.50389243767</v>
      </c>
      <c r="D39" s="54"/>
      <c r="E39" s="37">
        <v>2018</v>
      </c>
      <c r="F39" s="8">
        <v>43615</v>
      </c>
      <c r="G39" s="37" t="s">
        <v>4</v>
      </c>
      <c r="H39" s="55">
        <v>1.16194</v>
      </c>
      <c r="I39" s="55"/>
      <c r="J39" s="37">
        <v>25.9</v>
      </c>
      <c r="K39" s="56">
        <f t="shared" si="3"/>
        <v>10372.39511677313</v>
      </c>
      <c r="L39" s="57"/>
      <c r="M39" s="6">
        <f>IF(J39="","",(K39/J39)/LOOKUP(RIGHT($D$2,3),定数!$A$6:$A$13,定数!$B$6:$B$13))</f>
        <v>3.3373214661432211</v>
      </c>
      <c r="N39" s="37">
        <v>2018</v>
      </c>
      <c r="O39" s="8">
        <v>43616</v>
      </c>
      <c r="P39" s="55">
        <v>1.1651290000000001</v>
      </c>
      <c r="Q39" s="55"/>
      <c r="R39" s="58">
        <f>IF(P39="","",T39*M39*LOOKUP(RIGHT($D$2,3),定数!$A$6:$A$13,定数!$B$6:$B$13))</f>
        <v>12771.261786637313</v>
      </c>
      <c r="S39" s="58"/>
      <c r="T39" s="59">
        <f t="shared" si="4"/>
        <v>31.890000000001084</v>
      </c>
      <c r="U39" s="59"/>
      <c r="V39" t="str">
        <f t="shared" si="5"/>
        <v/>
      </c>
      <c r="W39">
        <f t="shared" si="2"/>
        <v>0</v>
      </c>
    </row>
    <row r="40" spans="2:23" x14ac:dyDescent="0.2">
      <c r="B40" s="37">
        <v>32</v>
      </c>
      <c r="C40" s="54">
        <f t="shared" si="0"/>
        <v>358517.76567907498</v>
      </c>
      <c r="D40" s="54"/>
      <c r="E40" s="37">
        <v>2018</v>
      </c>
      <c r="F40" s="8">
        <v>43617</v>
      </c>
      <c r="G40" s="37" t="s">
        <v>4</v>
      </c>
      <c r="H40" s="55">
        <v>1.1696599999999999</v>
      </c>
      <c r="I40" s="55"/>
      <c r="J40" s="37">
        <v>10.1</v>
      </c>
      <c r="K40" s="56">
        <f t="shared" si="3"/>
        <v>10755.532970372249</v>
      </c>
      <c r="L40" s="57"/>
      <c r="M40" s="6">
        <f>IF(J40="","",(K40/J40)/LOOKUP(RIGHT($D$2,3),定数!$A$6:$A$13,定数!$B$6:$B$13))</f>
        <v>8.8742021207691835</v>
      </c>
      <c r="N40" s="37">
        <v>2018</v>
      </c>
      <c r="O40" s="8">
        <v>43617</v>
      </c>
      <c r="P40" s="55">
        <v>1.16865</v>
      </c>
      <c r="Q40" s="55"/>
      <c r="R40" s="58">
        <f>IF(P40="","",T40*M40*LOOKUP(RIGHT($D$2,3),定数!$A$6:$A$13,定数!$B$6:$B$13))</f>
        <v>-10755.532970371774</v>
      </c>
      <c r="S40" s="58"/>
      <c r="T40" s="59">
        <f t="shared" si="4"/>
        <v>-10.099999999999554</v>
      </c>
      <c r="U40" s="59"/>
      <c r="V40" t="str">
        <f t="shared" si="5"/>
        <v/>
      </c>
      <c r="W40">
        <f t="shared" si="2"/>
        <v>1</v>
      </c>
    </row>
    <row r="41" spans="2:23" x14ac:dyDescent="0.2">
      <c r="B41" s="37">
        <v>33</v>
      </c>
      <c r="C41" s="54">
        <f t="shared" si="0"/>
        <v>347762.2327087032</v>
      </c>
      <c r="D41" s="54"/>
      <c r="E41" s="37">
        <v>2018</v>
      </c>
      <c r="F41" s="8">
        <v>43623</v>
      </c>
      <c r="G41" s="37" t="s">
        <v>4</v>
      </c>
      <c r="H41" s="55">
        <v>1.17832</v>
      </c>
      <c r="I41" s="55"/>
      <c r="J41" s="37">
        <v>22.3</v>
      </c>
      <c r="K41" s="56">
        <f t="shared" si="3"/>
        <v>10432.866981261095</v>
      </c>
      <c r="L41" s="57"/>
      <c r="M41" s="6">
        <f>IF(J41="","",(K41/J41)/LOOKUP(RIGHT($D$2,3),定数!$A$6:$A$13,定数!$B$6:$B$13))</f>
        <v>3.8986797388868069</v>
      </c>
      <c r="N41" s="37">
        <v>2018</v>
      </c>
      <c r="O41" s="8">
        <v>43623</v>
      </c>
      <c r="P41" s="55">
        <v>1.1760900000000001</v>
      </c>
      <c r="Q41" s="55"/>
      <c r="R41" s="58">
        <f>IF(P41="","",T41*M41*LOOKUP(RIGHT($D$2,3),定数!$A$6:$A$13,定数!$B$6:$B$13))</f>
        <v>-10432.866981260882</v>
      </c>
      <c r="S41" s="58"/>
      <c r="T41" s="59">
        <f t="shared" si="4"/>
        <v>-22.299999999999542</v>
      </c>
      <c r="U41" s="59"/>
      <c r="V41" t="str">
        <f t="shared" si="5"/>
        <v/>
      </c>
      <c r="W41">
        <f t="shared" si="2"/>
        <v>2</v>
      </c>
    </row>
    <row r="42" spans="2:23" x14ac:dyDescent="0.2">
      <c r="B42" s="37">
        <v>34</v>
      </c>
      <c r="C42" s="54">
        <f t="shared" si="0"/>
        <v>337329.36572744232</v>
      </c>
      <c r="D42" s="54"/>
      <c r="E42" s="37">
        <v>2018</v>
      </c>
      <c r="F42" s="8">
        <v>43630</v>
      </c>
      <c r="G42" s="37" t="s">
        <v>4</v>
      </c>
      <c r="H42" s="55">
        <v>1.1799200000000001</v>
      </c>
      <c r="I42" s="55"/>
      <c r="J42" s="37">
        <v>10.3</v>
      </c>
      <c r="K42" s="56">
        <f t="shared" si="3"/>
        <v>10119.88097182327</v>
      </c>
      <c r="L42" s="57"/>
      <c r="M42" s="6">
        <f>IF(J42="","",(K42/J42)/LOOKUP(RIGHT($D$2,3),定数!$A$6:$A$13,定数!$B$6:$B$13))</f>
        <v>8.1876059642583083</v>
      </c>
      <c r="N42" s="37">
        <v>2018</v>
      </c>
      <c r="O42" s="8">
        <v>43630</v>
      </c>
      <c r="P42" s="55">
        <v>1.181128</v>
      </c>
      <c r="Q42" s="55"/>
      <c r="R42" s="58">
        <f>IF(P42="","",T42*M42*LOOKUP(RIGHT($D$2,3),定数!$A$6:$A$13,定数!$B$6:$B$13))</f>
        <v>11868.753605787624</v>
      </c>
      <c r="S42" s="58"/>
      <c r="T42" s="59">
        <f t="shared" si="4"/>
        <v>12.079999999998758</v>
      </c>
      <c r="U42" s="59"/>
      <c r="V42" t="str">
        <f t="shared" si="5"/>
        <v/>
      </c>
      <c r="W42">
        <f t="shared" si="2"/>
        <v>0</v>
      </c>
    </row>
    <row r="43" spans="2:23" x14ac:dyDescent="0.2">
      <c r="B43" s="37">
        <v>35</v>
      </c>
      <c r="C43" s="54">
        <f t="shared" si="0"/>
        <v>349198.11933322996</v>
      </c>
      <c r="D43" s="54"/>
      <c r="E43" s="37">
        <v>2018</v>
      </c>
      <c r="F43" s="8">
        <v>43638</v>
      </c>
      <c r="G43" s="37" t="s">
        <v>4</v>
      </c>
      <c r="H43" s="55">
        <v>1.16157</v>
      </c>
      <c r="I43" s="55"/>
      <c r="J43" s="37">
        <v>7.6</v>
      </c>
      <c r="K43" s="56">
        <f t="shared" si="3"/>
        <v>10475.943579996898</v>
      </c>
      <c r="L43" s="57"/>
      <c r="M43" s="6">
        <f>IF(J43="","",(K43/J43)/LOOKUP(RIGHT($D$2,3),定数!$A$6:$A$13,定数!$B$6:$B$13))</f>
        <v>11.486780241224668</v>
      </c>
      <c r="N43" s="37">
        <v>2018</v>
      </c>
      <c r="O43" s="8">
        <v>43638</v>
      </c>
      <c r="P43" s="55">
        <v>1.1624350000000001</v>
      </c>
      <c r="Q43" s="55"/>
      <c r="R43" s="58">
        <f>IF(P43="","",T43*M43*LOOKUP(RIGHT($D$2,3),定数!$A$6:$A$13,定数!$B$6:$B$13))</f>
        <v>11923.277890392801</v>
      </c>
      <c r="S43" s="58"/>
      <c r="T43" s="59">
        <f t="shared" si="4"/>
        <v>8.6500000000011568</v>
      </c>
      <c r="U43" s="59"/>
      <c r="V43" t="str">
        <f t="shared" si="5"/>
        <v/>
      </c>
      <c r="W43">
        <f t="shared" si="2"/>
        <v>0</v>
      </c>
    </row>
    <row r="44" spans="2:23" x14ac:dyDescent="0.2">
      <c r="B44" s="37">
        <v>36</v>
      </c>
      <c r="C44" s="54">
        <f t="shared" si="0"/>
        <v>361121.39722362277</v>
      </c>
      <c r="D44" s="54"/>
      <c r="E44" s="37">
        <v>2018</v>
      </c>
      <c r="F44" s="8">
        <v>43645</v>
      </c>
      <c r="G44" s="37" t="s">
        <v>4</v>
      </c>
      <c r="H44" s="55">
        <v>1.1585399999999999</v>
      </c>
      <c r="I44" s="55"/>
      <c r="J44" s="37">
        <v>10.4</v>
      </c>
      <c r="K44" s="56">
        <f t="shared" si="3"/>
        <v>10833.641916708682</v>
      </c>
      <c r="L44" s="57"/>
      <c r="M44" s="6">
        <f>IF(J44="","",(K44/J44)/LOOKUP(RIGHT($D$2,3),定数!$A$6:$A$13,定数!$B$6:$B$13))</f>
        <v>8.6808028178755468</v>
      </c>
      <c r="N44" s="37">
        <v>2018</v>
      </c>
      <c r="O44" s="8">
        <v>43645</v>
      </c>
      <c r="P44" s="55">
        <v>1.1575</v>
      </c>
      <c r="Q44" s="55"/>
      <c r="R44" s="58">
        <f>IF(P44="","",T44*M44*LOOKUP(RIGHT($D$2,3),定数!$A$6:$A$13,定数!$B$6:$B$13))</f>
        <v>-10833.641916707953</v>
      </c>
      <c r="S44" s="58"/>
      <c r="T44" s="59">
        <f t="shared" si="4"/>
        <v>-10.399999999999299</v>
      </c>
      <c r="U44" s="59"/>
      <c r="V44" t="str">
        <f t="shared" si="5"/>
        <v/>
      </c>
      <c r="W44">
        <f t="shared" si="2"/>
        <v>1</v>
      </c>
    </row>
    <row r="45" spans="2:23" x14ac:dyDescent="0.2">
      <c r="B45" s="37">
        <v>37</v>
      </c>
      <c r="C45" s="54">
        <f t="shared" si="0"/>
        <v>350287.7553069148</v>
      </c>
      <c r="D45" s="54"/>
      <c r="E45" s="37">
        <v>2018</v>
      </c>
      <c r="F45" s="8">
        <v>43645</v>
      </c>
      <c r="G45" s="37" t="s">
        <v>4</v>
      </c>
      <c r="H45" s="55">
        <v>1.15866</v>
      </c>
      <c r="I45" s="55"/>
      <c r="J45" s="37">
        <v>12.5</v>
      </c>
      <c r="K45" s="56">
        <f t="shared" si="3"/>
        <v>10508.632659207444</v>
      </c>
      <c r="L45" s="57"/>
      <c r="M45" s="6">
        <f>IF(J45="","",(K45/J45)/LOOKUP(RIGHT($D$2,3),定数!$A$6:$A$13,定数!$B$6:$B$13))</f>
        <v>7.0057551061382961</v>
      </c>
      <c r="N45" s="37">
        <v>2018</v>
      </c>
      <c r="O45" s="8">
        <v>43645</v>
      </c>
      <c r="P45" s="55">
        <v>1.15741</v>
      </c>
      <c r="Q45" s="55"/>
      <c r="R45" s="58">
        <f>IF(P45="","",T45*M45*LOOKUP(RIGHT($D$2,3),定数!$A$6:$A$13,定数!$B$6:$B$13))</f>
        <v>-10508.63265920722</v>
      </c>
      <c r="S45" s="58"/>
      <c r="T45" s="59">
        <f t="shared" si="4"/>
        <v>-12.499999999999734</v>
      </c>
      <c r="U45" s="59"/>
      <c r="V45" t="str">
        <f t="shared" si="5"/>
        <v/>
      </c>
      <c r="W45">
        <f t="shared" si="2"/>
        <v>2</v>
      </c>
    </row>
    <row r="46" spans="2:23" x14ac:dyDescent="0.2">
      <c r="B46" s="37">
        <v>38</v>
      </c>
      <c r="C46" s="54">
        <f t="shared" si="0"/>
        <v>339779.12264770758</v>
      </c>
      <c r="D46" s="54"/>
      <c r="E46" s="37">
        <v>2018</v>
      </c>
      <c r="F46" s="8">
        <v>43650</v>
      </c>
      <c r="G46" s="37" t="s">
        <v>4</v>
      </c>
      <c r="H46" s="55">
        <v>1.1660600000000001</v>
      </c>
      <c r="I46" s="55"/>
      <c r="J46" s="37">
        <v>6.7</v>
      </c>
      <c r="K46" s="56">
        <f t="shared" si="3"/>
        <v>10193.373679431226</v>
      </c>
      <c r="L46" s="57"/>
      <c r="M46" s="6">
        <f>IF(J46="","",(K46/J46)/LOOKUP(RIGHT($D$2,3),定数!$A$6:$A$13,定数!$B$6:$B$13))</f>
        <v>12.678325471929385</v>
      </c>
      <c r="N46" s="37">
        <v>2018</v>
      </c>
      <c r="O46" s="8">
        <v>43650</v>
      </c>
      <c r="P46" s="55">
        <v>1.166811</v>
      </c>
      <c r="Q46" s="55"/>
      <c r="R46" s="58">
        <f>IF(P46="","",T46*M46*LOOKUP(RIGHT($D$2,3),定数!$A$6:$A$13,定数!$B$6:$B$13))</f>
        <v>11425.706915301942</v>
      </c>
      <c r="S46" s="58"/>
      <c r="T46" s="59">
        <f t="shared" si="4"/>
        <v>7.5099999999994616</v>
      </c>
      <c r="U46" s="59"/>
      <c r="V46" t="str">
        <f t="shared" si="5"/>
        <v/>
      </c>
      <c r="W46">
        <f t="shared" si="2"/>
        <v>0</v>
      </c>
    </row>
    <row r="47" spans="2:23" x14ac:dyDescent="0.2">
      <c r="B47" s="37">
        <v>39</v>
      </c>
      <c r="C47" s="54">
        <f t="shared" si="0"/>
        <v>351204.82956300955</v>
      </c>
      <c r="D47" s="54"/>
      <c r="E47" s="37">
        <v>2018</v>
      </c>
      <c r="F47" s="8">
        <v>43655</v>
      </c>
      <c r="G47" s="37" t="s">
        <v>3</v>
      </c>
      <c r="H47" s="55">
        <v>1.16839</v>
      </c>
      <c r="I47" s="55"/>
      <c r="J47" s="37">
        <v>11.1</v>
      </c>
      <c r="K47" s="56">
        <f t="shared" si="3"/>
        <v>10536.144886890286</v>
      </c>
      <c r="L47" s="57"/>
      <c r="M47" s="6">
        <f>IF(J47="","",(K47/J47)/LOOKUP(RIGHT($D$2,3),定数!$A$6:$A$13,定数!$B$6:$B$13))</f>
        <v>7.9100186838515665</v>
      </c>
      <c r="N47" s="37">
        <v>2018</v>
      </c>
      <c r="O47" s="8">
        <v>43652</v>
      </c>
      <c r="P47" s="55">
        <v>1.1695</v>
      </c>
      <c r="Q47" s="55"/>
      <c r="R47" s="58">
        <f>IF(P47="","",T47*M47*LOOKUP(RIGHT($D$2,3),定数!$A$6:$A$13,定数!$B$6:$B$13))</f>
        <v>-10536.144886889759</v>
      </c>
      <c r="S47" s="58"/>
      <c r="T47" s="59">
        <f t="shared" si="4"/>
        <v>-11.099999999999444</v>
      </c>
      <c r="U47" s="59"/>
      <c r="V47" t="str">
        <f t="shared" si="5"/>
        <v/>
      </c>
      <c r="W47">
        <f t="shared" si="2"/>
        <v>1</v>
      </c>
    </row>
    <row r="48" spans="2:23" x14ac:dyDescent="0.2">
      <c r="B48" s="37">
        <v>40</v>
      </c>
      <c r="C48" s="54">
        <f t="shared" si="0"/>
        <v>340668.68467611977</v>
      </c>
      <c r="D48" s="54"/>
      <c r="E48" s="37">
        <v>2018</v>
      </c>
      <c r="F48" s="8">
        <v>43655</v>
      </c>
      <c r="G48" s="37" t="s">
        <v>4</v>
      </c>
      <c r="H48" s="55">
        <v>1.1753100000000001</v>
      </c>
      <c r="I48" s="55"/>
      <c r="J48" s="37">
        <v>10</v>
      </c>
      <c r="K48" s="56">
        <f t="shared" si="3"/>
        <v>10220.060540283592</v>
      </c>
      <c r="L48" s="57"/>
      <c r="M48" s="6">
        <f>IF(J48="","",(K48/J48)/LOOKUP(RIGHT($D$2,3),定数!$A$6:$A$13,定数!$B$6:$B$13))</f>
        <v>8.516717116902992</v>
      </c>
      <c r="N48" s="37">
        <v>2018</v>
      </c>
      <c r="O48" s="8">
        <v>43655</v>
      </c>
      <c r="P48" s="55">
        <v>1.17648</v>
      </c>
      <c r="Q48" s="55"/>
      <c r="R48" s="58">
        <f>IF(P48="","",T48*M48*LOOKUP(RIGHT($D$2,3),定数!$A$6:$A$13,定数!$B$6:$B$13))</f>
        <v>11957.47083213071</v>
      </c>
      <c r="S48" s="58"/>
      <c r="T48" s="59">
        <f t="shared" si="4"/>
        <v>11.699999999998933</v>
      </c>
      <c r="U48" s="59"/>
      <c r="V48" t="str">
        <f t="shared" si="5"/>
        <v/>
      </c>
      <c r="W48">
        <f t="shared" si="2"/>
        <v>0</v>
      </c>
    </row>
    <row r="49" spans="2:23" x14ac:dyDescent="0.2">
      <c r="B49" s="37">
        <v>41</v>
      </c>
      <c r="C49" s="54">
        <f t="shared" si="0"/>
        <v>352626.15550825046</v>
      </c>
      <c r="D49" s="54"/>
      <c r="E49" s="37">
        <v>2018</v>
      </c>
      <c r="F49" s="8">
        <v>43659</v>
      </c>
      <c r="G49" s="37" t="s">
        <v>3</v>
      </c>
      <c r="H49" s="55">
        <v>1.16628</v>
      </c>
      <c r="I49" s="55"/>
      <c r="J49" s="37">
        <v>13.6</v>
      </c>
      <c r="K49" s="56">
        <f t="shared" si="3"/>
        <v>10578.784665247513</v>
      </c>
      <c r="L49" s="57"/>
      <c r="M49" s="6">
        <f>IF(J49="","",(K49/J49)/LOOKUP(RIGHT($D$2,3),定数!$A$6:$A$13,定数!$B$6:$B$13))</f>
        <v>6.4820984468428389</v>
      </c>
      <c r="N49" s="37">
        <v>2018</v>
      </c>
      <c r="O49" s="8">
        <v>43659</v>
      </c>
      <c r="P49" s="55">
        <v>1.1646529999999999</v>
      </c>
      <c r="Q49" s="55"/>
      <c r="R49" s="58">
        <f>IF(P49="","",T49*M49*LOOKUP(RIGHT($D$2,3),定数!$A$6:$A$13,定数!$B$6:$B$13))</f>
        <v>12655.649007616308</v>
      </c>
      <c r="S49" s="58"/>
      <c r="T49" s="59">
        <f t="shared" si="4"/>
        <v>16.270000000000451</v>
      </c>
      <c r="U49" s="59"/>
      <c r="V49" t="str">
        <f t="shared" si="5"/>
        <v/>
      </c>
      <c r="W49">
        <f t="shared" si="2"/>
        <v>0</v>
      </c>
    </row>
    <row r="50" spans="2:23" x14ac:dyDescent="0.2">
      <c r="B50" s="37">
        <v>42</v>
      </c>
      <c r="C50" s="54">
        <f t="shared" si="0"/>
        <v>365281.8045158668</v>
      </c>
      <c r="D50" s="54"/>
      <c r="E50" s="37">
        <v>2018</v>
      </c>
      <c r="F50" s="8">
        <v>43664</v>
      </c>
      <c r="G50" s="37" t="s">
        <v>3</v>
      </c>
      <c r="H50" s="55">
        <v>1.1653100000000001</v>
      </c>
      <c r="I50" s="55"/>
      <c r="J50" s="37">
        <v>11.3</v>
      </c>
      <c r="K50" s="56">
        <f t="shared" si="3"/>
        <v>10958.454135476004</v>
      </c>
      <c r="L50" s="57"/>
      <c r="M50" s="6">
        <f>IF(J50="","",(K50/J50)/LOOKUP(RIGHT($D$2,3),定数!$A$6:$A$13,定数!$B$6:$B$13))</f>
        <v>8.0814558521209463</v>
      </c>
      <c r="N50" s="37">
        <v>2018</v>
      </c>
      <c r="O50" s="8">
        <v>43664</v>
      </c>
      <c r="P50" s="55">
        <v>1.163975</v>
      </c>
      <c r="Q50" s="55"/>
      <c r="R50" s="58">
        <f>IF(P50="","",T50*M50*LOOKUP(RIGHT($D$2,3),定数!$A$6:$A$13,定数!$B$6:$B$13))</f>
        <v>12946.492275098592</v>
      </c>
      <c r="S50" s="58"/>
      <c r="T50" s="59">
        <f t="shared" si="4"/>
        <v>13.350000000000861</v>
      </c>
      <c r="U50" s="59"/>
      <c r="V50" t="str">
        <f t="shared" si="5"/>
        <v/>
      </c>
      <c r="W50">
        <f t="shared" si="2"/>
        <v>0</v>
      </c>
    </row>
    <row r="51" spans="2:23" x14ac:dyDescent="0.2">
      <c r="B51" s="37">
        <v>43</v>
      </c>
      <c r="C51" s="54">
        <f t="shared" si="0"/>
        <v>378228.29679096537</v>
      </c>
      <c r="D51" s="54"/>
      <c r="E51" s="37">
        <v>2018</v>
      </c>
      <c r="F51" s="8">
        <v>43664</v>
      </c>
      <c r="G51" s="37" t="s">
        <v>3</v>
      </c>
      <c r="H51" s="55">
        <v>1.1653100000000001</v>
      </c>
      <c r="I51" s="55"/>
      <c r="J51" s="37">
        <v>8.6999999999999993</v>
      </c>
      <c r="K51" s="56">
        <f t="shared" si="3"/>
        <v>11346.84890372896</v>
      </c>
      <c r="L51" s="57"/>
      <c r="M51" s="6">
        <f>IF(J51="","",(K51/J51)/LOOKUP(RIGHT($D$2,3),定数!$A$6:$A$13,定数!$B$6:$B$13))</f>
        <v>10.868629218131188</v>
      </c>
      <c r="N51" s="37">
        <v>2018</v>
      </c>
      <c r="O51" s="8">
        <v>43664</v>
      </c>
      <c r="P51" s="55">
        <v>1.1643049999999999</v>
      </c>
      <c r="Q51" s="55"/>
      <c r="R51" s="58">
        <f>IF(P51="","",T51*M51*LOOKUP(RIGHT($D$2,3),定数!$A$6:$A$13,定数!$B$6:$B$13))</f>
        <v>13107.5668370681</v>
      </c>
      <c r="S51" s="58"/>
      <c r="T51" s="59">
        <f t="shared" si="4"/>
        <v>10.050000000001447</v>
      </c>
      <c r="U51" s="59"/>
      <c r="V51" t="str">
        <f t="shared" si="5"/>
        <v/>
      </c>
      <c r="W51">
        <f t="shared" si="2"/>
        <v>0</v>
      </c>
    </row>
    <row r="52" spans="2:23" x14ac:dyDescent="0.2">
      <c r="B52" s="37">
        <v>44</v>
      </c>
      <c r="C52" s="54">
        <f t="shared" si="0"/>
        <v>391335.86362803349</v>
      </c>
      <c r="D52" s="54"/>
      <c r="E52" s="37">
        <v>2018</v>
      </c>
      <c r="F52" s="8">
        <v>43665</v>
      </c>
      <c r="G52" s="37" t="s">
        <v>4</v>
      </c>
      <c r="H52" s="55">
        <v>1.1651199999999999</v>
      </c>
      <c r="I52" s="55"/>
      <c r="J52" s="37">
        <v>11.6</v>
      </c>
      <c r="K52" s="56">
        <f t="shared" si="3"/>
        <v>11740.075908841005</v>
      </c>
      <c r="L52" s="57"/>
      <c r="M52" s="6">
        <f>IF(J52="","",(K52/J52)/LOOKUP(RIGHT($D$2,3),定数!$A$6:$A$13,定数!$B$6:$B$13))</f>
        <v>8.4339625781903784</v>
      </c>
      <c r="N52" s="37">
        <v>2018</v>
      </c>
      <c r="O52" s="8">
        <v>43665</v>
      </c>
      <c r="P52" s="55">
        <v>1.166493</v>
      </c>
      <c r="Q52" s="55"/>
      <c r="R52" s="58">
        <f>IF(P52="","",T52*M52*LOOKUP(RIGHT($D$2,3),定数!$A$6:$A$13,定数!$B$6:$B$13))</f>
        <v>13895.796743827163</v>
      </c>
      <c r="S52" s="58"/>
      <c r="T52" s="59">
        <f t="shared" si="4"/>
        <v>13.730000000000686</v>
      </c>
      <c r="U52" s="59"/>
      <c r="V52" t="str">
        <f t="shared" si="5"/>
        <v/>
      </c>
      <c r="W52">
        <f t="shared" si="2"/>
        <v>0</v>
      </c>
    </row>
    <row r="53" spans="2:23" x14ac:dyDescent="0.2">
      <c r="B53" s="37">
        <v>45</v>
      </c>
      <c r="C53" s="54">
        <f t="shared" si="0"/>
        <v>405231.66037186066</v>
      </c>
      <c r="D53" s="54"/>
      <c r="E53" s="37">
        <v>2018</v>
      </c>
      <c r="F53" s="8">
        <v>43669</v>
      </c>
      <c r="G53" s="37" t="s">
        <v>3</v>
      </c>
      <c r="H53" s="55">
        <v>1.1699900000000001</v>
      </c>
      <c r="I53" s="55"/>
      <c r="J53" s="37">
        <v>12.7</v>
      </c>
      <c r="K53" s="56">
        <f t="shared" si="3"/>
        <v>12156.949811155819</v>
      </c>
      <c r="L53" s="57"/>
      <c r="M53" s="6">
        <f>IF(J53="","",(K53/J53)/LOOKUP(RIGHT($D$2,3),定数!$A$6:$A$13,定数!$B$6:$B$13))</f>
        <v>7.9770011884224532</v>
      </c>
      <c r="N53" s="37">
        <v>2018</v>
      </c>
      <c r="O53" s="8">
        <v>43670</v>
      </c>
      <c r="P53" s="55">
        <v>1.168477</v>
      </c>
      <c r="Q53" s="55"/>
      <c r="R53" s="58">
        <f>IF(P53="","",T53*M53*LOOKUP(RIGHT($D$2,3),定数!$A$6:$A$13,定数!$B$6:$B$13))</f>
        <v>14483.043357700739</v>
      </c>
      <c r="S53" s="58"/>
      <c r="T53" s="59">
        <f t="shared" si="4"/>
        <v>15.130000000000976</v>
      </c>
      <c r="U53" s="59"/>
      <c r="V53" t="str">
        <f t="shared" si="5"/>
        <v/>
      </c>
      <c r="W53">
        <f t="shared" si="2"/>
        <v>0</v>
      </c>
    </row>
    <row r="54" spans="2:23" x14ac:dyDescent="0.2">
      <c r="B54" s="37">
        <v>46</v>
      </c>
      <c r="C54" s="54">
        <f t="shared" si="0"/>
        <v>419714.70372956141</v>
      </c>
      <c r="D54" s="54"/>
      <c r="E54" s="37">
        <v>2018</v>
      </c>
      <c r="F54" s="8">
        <v>43677</v>
      </c>
      <c r="G54" s="37" t="s">
        <v>4</v>
      </c>
      <c r="H54" s="55">
        <v>1.17113</v>
      </c>
      <c r="I54" s="55"/>
      <c r="J54" s="37">
        <v>10.1</v>
      </c>
      <c r="K54" s="56">
        <f t="shared" si="3"/>
        <v>12591.441111886841</v>
      </c>
      <c r="L54" s="57"/>
      <c r="M54" s="6">
        <f>IF(J54="","",(K54/J54)/LOOKUP(RIGHT($D$2,3),定数!$A$6:$A$13,定数!$B$6:$B$13))</f>
        <v>10.388977815088152</v>
      </c>
      <c r="N54" s="37">
        <v>2018</v>
      </c>
      <c r="O54" s="8">
        <v>43677</v>
      </c>
      <c r="P54" s="55">
        <v>1.1723129999999999</v>
      </c>
      <c r="Q54" s="55"/>
      <c r="R54" s="58">
        <f>IF(P54="","",T54*M54*LOOKUP(RIGHT($D$2,3),定数!$A$6:$A$13,定数!$B$6:$B$13))</f>
        <v>14748.19290629832</v>
      </c>
      <c r="S54" s="58"/>
      <c r="T54" s="59">
        <f t="shared" si="4"/>
        <v>11.829999999999341</v>
      </c>
      <c r="U54" s="59"/>
      <c r="V54" t="str">
        <f t="shared" si="5"/>
        <v/>
      </c>
      <c r="W54">
        <f t="shared" si="2"/>
        <v>0</v>
      </c>
    </row>
    <row r="55" spans="2:23" x14ac:dyDescent="0.2">
      <c r="B55" s="37">
        <v>47</v>
      </c>
      <c r="C55" s="54">
        <f t="shared" si="0"/>
        <v>434462.89663585974</v>
      </c>
      <c r="D55" s="54"/>
      <c r="E55" s="37">
        <v>2018</v>
      </c>
      <c r="F55" s="8">
        <v>43677</v>
      </c>
      <c r="G55" s="37" t="s">
        <v>4</v>
      </c>
      <c r="H55" s="55">
        <v>1.1710499999999999</v>
      </c>
      <c r="I55" s="55"/>
      <c r="J55" s="37">
        <v>8.6</v>
      </c>
      <c r="K55" s="56">
        <f t="shared" si="3"/>
        <v>13033.886899075791</v>
      </c>
      <c r="L55" s="57"/>
      <c r="M55" s="6">
        <f>IF(J55="","",(K55/J55)/LOOKUP(RIGHT($D$2,3),定数!$A$6:$A$13,定数!$B$6:$B$13))</f>
        <v>12.629735367321503</v>
      </c>
      <c r="N55" s="37">
        <v>2018</v>
      </c>
      <c r="O55" s="8">
        <v>43677</v>
      </c>
      <c r="P55" s="55">
        <v>1.172042</v>
      </c>
      <c r="Q55" s="55"/>
      <c r="R55" s="58">
        <f>IF(P55="","",T55*M55*LOOKUP(RIGHT($D$2,3),定数!$A$6:$A$13,定数!$B$6:$B$13))</f>
        <v>15034.436981261091</v>
      </c>
      <c r="S55" s="58"/>
      <c r="T55" s="59">
        <f t="shared" si="4"/>
        <v>9.9200000000010391</v>
      </c>
      <c r="U55" s="59"/>
      <c r="V55" t="str">
        <f t="shared" si="5"/>
        <v/>
      </c>
      <c r="W55">
        <f t="shared" si="2"/>
        <v>0</v>
      </c>
    </row>
    <row r="56" spans="2:23" x14ac:dyDescent="0.2">
      <c r="B56" s="37">
        <v>48</v>
      </c>
      <c r="C56" s="54">
        <f t="shared" si="0"/>
        <v>449497.33361712081</v>
      </c>
      <c r="D56" s="54"/>
      <c r="E56" s="37">
        <v>2018</v>
      </c>
      <c r="F56" s="8">
        <v>43677</v>
      </c>
      <c r="G56" s="37" t="s">
        <v>4</v>
      </c>
      <c r="H56" s="55">
        <v>1.1710499999999999</v>
      </c>
      <c r="I56" s="55"/>
      <c r="J56" s="37">
        <v>7.5</v>
      </c>
      <c r="K56" s="56">
        <f t="shared" si="3"/>
        <v>13484.920008513624</v>
      </c>
      <c r="L56" s="57"/>
      <c r="M56" s="6">
        <f>IF(J56="","",(K56/J56)/LOOKUP(RIGHT($D$2,3),定数!$A$6:$A$13,定数!$B$6:$B$13))</f>
        <v>14.983244453904026</v>
      </c>
      <c r="N56" s="37">
        <v>2018</v>
      </c>
      <c r="O56" s="8">
        <v>43677</v>
      </c>
      <c r="P56" s="55">
        <v>1.1719029999999999</v>
      </c>
      <c r="Q56" s="55"/>
      <c r="R56" s="58">
        <f>IF(P56="","",T56*M56*LOOKUP(RIGHT($D$2,3),定数!$A$6:$A$13,定数!$B$6:$B$13))</f>
        <v>15336.849023016028</v>
      </c>
      <c r="S56" s="58"/>
      <c r="T56" s="59">
        <f t="shared" si="4"/>
        <v>8.5299999999999265</v>
      </c>
      <c r="U56" s="59"/>
      <c r="V56" t="str">
        <f t="shared" si="5"/>
        <v/>
      </c>
      <c r="W56">
        <f t="shared" si="2"/>
        <v>0</v>
      </c>
    </row>
    <row r="57" spans="2:23" x14ac:dyDescent="0.2">
      <c r="B57" s="37">
        <v>49</v>
      </c>
      <c r="C57" s="54">
        <f t="shared" si="0"/>
        <v>464834.18264013686</v>
      </c>
      <c r="D57" s="54"/>
      <c r="E57" s="37">
        <v>2018</v>
      </c>
      <c r="F57" s="8">
        <v>43686</v>
      </c>
      <c r="G57" s="37" t="s">
        <v>3</v>
      </c>
      <c r="H57" s="55">
        <v>1.1590800000000001</v>
      </c>
      <c r="I57" s="55"/>
      <c r="J57" s="37">
        <v>16.3</v>
      </c>
      <c r="K57" s="56">
        <f t="shared" si="3"/>
        <v>13945.025479204105</v>
      </c>
      <c r="L57" s="57"/>
      <c r="M57" s="6">
        <f>IF(J57="","",(K57/J57)/LOOKUP(RIGHT($D$2,3),定数!$A$6:$A$13,定数!$B$6:$B$13))</f>
        <v>7.1293586294499516</v>
      </c>
      <c r="N57" s="37">
        <v>2018</v>
      </c>
      <c r="O57" s="8">
        <v>43685</v>
      </c>
      <c r="P57" s="55">
        <v>1.1571100000000001</v>
      </c>
      <c r="Q57" s="55"/>
      <c r="R57" s="58">
        <f>IF(P57="","",T57*M57*LOOKUP(RIGHT($D$2,3),定数!$A$6:$A$13,定数!$B$6:$B$13))</f>
        <v>16853.803800019916</v>
      </c>
      <c r="S57" s="58"/>
      <c r="T57" s="59">
        <f t="shared" si="4"/>
        <v>19.700000000000273</v>
      </c>
      <c r="U57" s="59"/>
      <c r="V57" t="str">
        <f t="shared" si="5"/>
        <v/>
      </c>
      <c r="W57">
        <f t="shared" si="2"/>
        <v>0</v>
      </c>
    </row>
    <row r="58" spans="2:23" x14ac:dyDescent="0.2">
      <c r="B58" s="37">
        <v>50</v>
      </c>
      <c r="C58" s="54">
        <f t="shared" si="0"/>
        <v>481687.98644015676</v>
      </c>
      <c r="D58" s="54"/>
      <c r="E58" s="37">
        <v>2018</v>
      </c>
      <c r="F58" s="8">
        <v>43688</v>
      </c>
      <c r="G58" s="37" t="s">
        <v>3</v>
      </c>
      <c r="H58" s="55">
        <v>1.1395</v>
      </c>
      <c r="I58" s="55"/>
      <c r="J58" s="37">
        <v>31.7</v>
      </c>
      <c r="K58" s="56">
        <f t="shared" si="3"/>
        <v>14450.639593204702</v>
      </c>
      <c r="L58" s="57"/>
      <c r="M58" s="6">
        <f>IF(J58="","",(K58/J58)/LOOKUP(RIGHT($D$2,3),定数!$A$6:$A$13,定数!$B$6:$B$13))</f>
        <v>3.798801154890826</v>
      </c>
      <c r="N58" s="37">
        <v>2018</v>
      </c>
      <c r="O58" s="8">
        <v>43690</v>
      </c>
      <c r="P58" s="55">
        <v>1.1426700000000001</v>
      </c>
      <c r="Q58" s="55"/>
      <c r="R58" s="58">
        <f>IF(P58="","",T58*M58*LOOKUP(RIGHT($D$2,3),定数!$A$6:$A$13,定数!$B$6:$B$13))</f>
        <v>-14450.639593205236</v>
      </c>
      <c r="S58" s="58"/>
      <c r="T58" s="59">
        <f t="shared" si="4"/>
        <v>-31.700000000001172</v>
      </c>
      <c r="U58" s="59"/>
      <c r="V58" t="str">
        <f t="shared" si="5"/>
        <v/>
      </c>
      <c r="W58">
        <f t="shared" si="2"/>
        <v>1</v>
      </c>
    </row>
    <row r="59" spans="2:23" x14ac:dyDescent="0.2">
      <c r="B59" s="37">
        <v>51</v>
      </c>
      <c r="C59" s="54">
        <f t="shared" si="0"/>
        <v>467237.34684695152</v>
      </c>
      <c r="D59" s="54"/>
      <c r="E59" s="37">
        <v>2018</v>
      </c>
      <c r="F59" s="8">
        <v>43690</v>
      </c>
      <c r="G59" s="37" t="s">
        <v>3</v>
      </c>
      <c r="H59" s="55">
        <v>1.13889</v>
      </c>
      <c r="I59" s="55"/>
      <c r="J59" s="37">
        <v>22.2</v>
      </c>
      <c r="K59" s="56">
        <f t="shared" si="3"/>
        <v>14017.120405408545</v>
      </c>
      <c r="L59" s="57"/>
      <c r="M59" s="6">
        <f>IF(J59="","",(K59/J59)/LOOKUP(RIGHT($D$2,3),定数!$A$6:$A$13,定数!$B$6:$B$13))</f>
        <v>5.2616818338620668</v>
      </c>
      <c r="N59" s="37">
        <v>2018</v>
      </c>
      <c r="O59" s="8">
        <v>43690</v>
      </c>
      <c r="P59" s="55">
        <v>1.1411100000000001</v>
      </c>
      <c r="Q59" s="55"/>
      <c r="R59" s="58">
        <f>IF(P59="","",T59*M59*LOOKUP(RIGHT($D$2,3),定数!$A$6:$A$13,定数!$B$6:$B$13))</f>
        <v>-14017.120405409245</v>
      </c>
      <c r="S59" s="58"/>
      <c r="T59" s="59">
        <f t="shared" si="4"/>
        <v>-22.200000000001108</v>
      </c>
      <c r="U59" s="59"/>
      <c r="V59" t="str">
        <f t="shared" si="5"/>
        <v/>
      </c>
      <c r="W59">
        <f t="shared" si="2"/>
        <v>2</v>
      </c>
    </row>
    <row r="60" spans="2:23" x14ac:dyDescent="0.2">
      <c r="B60" s="37">
        <v>52</v>
      </c>
      <c r="C60" s="54">
        <f t="shared" si="0"/>
        <v>453220.22644154227</v>
      </c>
      <c r="D60" s="54"/>
      <c r="E60" s="37">
        <v>2018</v>
      </c>
      <c r="F60" s="8">
        <v>43699</v>
      </c>
      <c r="G60" s="37" t="s">
        <v>4</v>
      </c>
      <c r="H60" s="55">
        <v>1.16059</v>
      </c>
      <c r="I60" s="55"/>
      <c r="J60" s="37">
        <v>22.4</v>
      </c>
      <c r="K60" s="56">
        <f t="shared" si="3"/>
        <v>13596.606793246268</v>
      </c>
      <c r="L60" s="57"/>
      <c r="M60" s="6">
        <f>IF(J60="","",(K60/J60)/LOOKUP(RIGHT($D$2,3),定数!$A$6:$A$13,定数!$B$6:$B$13))</f>
        <v>5.0582614558207846</v>
      </c>
      <c r="N60" s="37">
        <v>2018</v>
      </c>
      <c r="O60" s="8">
        <v>43700</v>
      </c>
      <c r="P60" s="55">
        <v>1.15835</v>
      </c>
      <c r="Q60" s="55"/>
      <c r="R60" s="58">
        <f>IF(P60="","",T60*M60*LOOKUP(RIGHT($D$2,3),定数!$A$6:$A$13,定数!$B$6:$B$13))</f>
        <v>-13596.606793246388</v>
      </c>
      <c r="S60" s="58"/>
      <c r="T60" s="59">
        <f t="shared" si="4"/>
        <v>-22.400000000000198</v>
      </c>
      <c r="U60" s="59"/>
      <c r="V60" t="str">
        <f t="shared" si="5"/>
        <v/>
      </c>
      <c r="W60">
        <f t="shared" si="2"/>
        <v>3</v>
      </c>
    </row>
    <row r="61" spans="2:23" x14ac:dyDescent="0.2">
      <c r="B61" s="37">
        <v>53</v>
      </c>
      <c r="C61" s="54">
        <f t="shared" si="0"/>
        <v>439623.61964829586</v>
      </c>
      <c r="D61" s="54"/>
      <c r="E61" s="37">
        <v>2018</v>
      </c>
      <c r="F61" s="8">
        <v>43706</v>
      </c>
      <c r="G61" s="37" t="s">
        <v>3</v>
      </c>
      <c r="H61" s="55">
        <v>1.1664099999999999</v>
      </c>
      <c r="I61" s="55"/>
      <c r="J61" s="37">
        <v>21.9</v>
      </c>
      <c r="K61" s="56">
        <f t="shared" si="3"/>
        <v>13188.708589448876</v>
      </c>
      <c r="L61" s="57"/>
      <c r="M61" s="6">
        <f>IF(J61="","",(K61/J61)/LOOKUP(RIGHT($D$2,3),定数!$A$6:$A$13,定数!$B$6:$B$13))</f>
        <v>5.0185344708709581</v>
      </c>
      <c r="N61" s="37">
        <v>2018</v>
      </c>
      <c r="O61" s="8">
        <v>43706</v>
      </c>
      <c r="P61" s="55">
        <v>1.1686000000000001</v>
      </c>
      <c r="Q61" s="55"/>
      <c r="R61" s="58">
        <f>IF(P61="","",T61*M61*LOOKUP(RIGHT($D$2,3),定数!$A$6:$A$13,定数!$B$6:$B$13))</f>
        <v>-13188.708589449698</v>
      </c>
      <c r="S61" s="58"/>
      <c r="T61" s="59">
        <f t="shared" si="4"/>
        <v>-21.900000000001363</v>
      </c>
      <c r="U61" s="59"/>
      <c r="V61" t="str">
        <f t="shared" si="5"/>
        <v/>
      </c>
      <c r="W61">
        <f t="shared" si="2"/>
        <v>4</v>
      </c>
    </row>
    <row r="62" spans="2:23" x14ac:dyDescent="0.2">
      <c r="B62" s="37">
        <v>54</v>
      </c>
      <c r="C62" s="54">
        <f t="shared" si="0"/>
        <v>426434.91105884616</v>
      </c>
      <c r="D62" s="54"/>
      <c r="E62" s="37">
        <v>2018</v>
      </c>
      <c r="F62" s="8">
        <v>43712</v>
      </c>
      <c r="G62" s="37" t="s">
        <v>3</v>
      </c>
      <c r="H62" s="55">
        <v>1.1597599999999999</v>
      </c>
      <c r="I62" s="55"/>
      <c r="J62" s="37">
        <v>8.1999999999999993</v>
      </c>
      <c r="K62" s="56">
        <f t="shared" si="3"/>
        <v>12793.047331765385</v>
      </c>
      <c r="L62" s="57"/>
      <c r="M62" s="6">
        <f>IF(J62="","",(K62/J62)/LOOKUP(RIGHT($D$2,3),定数!$A$6:$A$13,定数!$B$6:$B$13))</f>
        <v>13.00106436155019</v>
      </c>
      <c r="N62" s="37">
        <v>2018</v>
      </c>
      <c r="O62" s="8">
        <v>43712</v>
      </c>
      <c r="P62" s="55">
        <v>1.158819</v>
      </c>
      <c r="Q62" s="55"/>
      <c r="R62" s="58">
        <f>IF(P62="","",T62*M62*LOOKUP(RIGHT($D$2,3),定数!$A$6:$A$13,定数!$B$6:$B$13))</f>
        <v>14680.801877060268</v>
      </c>
      <c r="S62" s="58"/>
      <c r="T62" s="59">
        <f t="shared" si="4"/>
        <v>9.4099999999985862</v>
      </c>
      <c r="U62" s="59"/>
      <c r="V62" t="str">
        <f t="shared" si="5"/>
        <v/>
      </c>
      <c r="W62">
        <f t="shared" si="2"/>
        <v>0</v>
      </c>
    </row>
    <row r="63" spans="2:23" x14ac:dyDescent="0.2">
      <c r="B63" s="37">
        <v>55</v>
      </c>
      <c r="C63" s="54">
        <f t="shared" si="0"/>
        <v>441115.71293590643</v>
      </c>
      <c r="D63" s="54"/>
      <c r="E63" s="37">
        <v>2018</v>
      </c>
      <c r="F63" s="8">
        <v>43713</v>
      </c>
      <c r="G63" s="37" t="s">
        <v>4</v>
      </c>
      <c r="H63" s="55">
        <v>1.15882</v>
      </c>
      <c r="I63" s="55"/>
      <c r="J63" s="37">
        <v>8.1999999999999993</v>
      </c>
      <c r="K63" s="56">
        <f t="shared" si="3"/>
        <v>13233.471388077192</v>
      </c>
      <c r="L63" s="57"/>
      <c r="M63" s="6">
        <f>IF(J63="","",(K63/J63)/LOOKUP(RIGHT($D$2,3),定数!$A$6:$A$13,定数!$B$6:$B$13))</f>
        <v>13.448649784631295</v>
      </c>
      <c r="N63" s="37">
        <v>2018</v>
      </c>
      <c r="O63" s="8">
        <v>43713</v>
      </c>
      <c r="P63" s="55">
        <v>1.159761</v>
      </c>
      <c r="Q63" s="55"/>
      <c r="R63" s="58">
        <f>IF(P63="","",T63*M63*LOOKUP(RIGHT($D$2,3),定数!$A$6:$A$13,定数!$B$6:$B$13))</f>
        <v>15186.215336806959</v>
      </c>
      <c r="S63" s="58"/>
      <c r="T63" s="59">
        <f t="shared" si="4"/>
        <v>9.4100000000008066</v>
      </c>
      <c r="U63" s="59"/>
      <c r="V63" t="str">
        <f t="shared" si="5"/>
        <v/>
      </c>
      <c r="W63">
        <f t="shared" si="2"/>
        <v>0</v>
      </c>
    </row>
    <row r="64" spans="2:23" x14ac:dyDescent="0.2">
      <c r="B64" s="37">
        <v>56</v>
      </c>
      <c r="C64" s="54">
        <f t="shared" si="0"/>
        <v>456301.92827271338</v>
      </c>
      <c r="D64" s="54"/>
      <c r="E64" s="37">
        <v>2018</v>
      </c>
      <c r="F64" s="8">
        <v>43719</v>
      </c>
      <c r="G64" s="37" t="s">
        <v>3</v>
      </c>
      <c r="H64" s="55">
        <v>1.1577599999999999</v>
      </c>
      <c r="I64" s="55"/>
      <c r="J64" s="37">
        <v>20.7</v>
      </c>
      <c r="K64" s="56">
        <f t="shared" si="3"/>
        <v>13689.057848181401</v>
      </c>
      <c r="L64" s="57"/>
      <c r="M64" s="6">
        <f>IF(J64="","",(K64/J64)/LOOKUP(RIGHT($D$2,3),定数!$A$6:$A$13,定数!$B$6:$B$13))</f>
        <v>5.5108928535351858</v>
      </c>
      <c r="N64" s="37">
        <v>2018</v>
      </c>
      <c r="O64" s="8">
        <v>43720</v>
      </c>
      <c r="P64" s="55">
        <v>1.1598299999999999</v>
      </c>
      <c r="Q64" s="55"/>
      <c r="R64" s="58">
        <f>IF(P64="","",T64*M64*LOOKUP(RIGHT($D$2,3),定数!$A$6:$A$13,定数!$B$6:$B$13))</f>
        <v>-13689.057848181508</v>
      </c>
      <c r="S64" s="58"/>
      <c r="T64" s="59">
        <f t="shared" si="4"/>
        <v>-20.700000000000163</v>
      </c>
      <c r="U64" s="59"/>
      <c r="V64" t="str">
        <f t="shared" si="5"/>
        <v/>
      </c>
      <c r="W64">
        <f t="shared" si="2"/>
        <v>1</v>
      </c>
    </row>
    <row r="65" spans="2:23" x14ac:dyDescent="0.2">
      <c r="B65" s="37">
        <v>57</v>
      </c>
      <c r="C65" s="54">
        <f t="shared" si="0"/>
        <v>442612.87042453187</v>
      </c>
      <c r="D65" s="54"/>
      <c r="E65" s="37">
        <v>2018</v>
      </c>
      <c r="F65" s="8">
        <v>43726</v>
      </c>
      <c r="G65" s="37" t="s">
        <v>4</v>
      </c>
      <c r="H65" s="55">
        <v>1.1710700000000001</v>
      </c>
      <c r="I65" s="55"/>
      <c r="J65" s="37">
        <v>24.8</v>
      </c>
      <c r="K65" s="56">
        <f t="shared" si="3"/>
        <v>13278.386112735956</v>
      </c>
      <c r="L65" s="57"/>
      <c r="M65" s="6">
        <f>IF(J65="","",(K65/J65)/LOOKUP(RIGHT($D$2,3),定数!$A$6:$A$13,定数!$B$6:$B$13))</f>
        <v>4.4618232905698783</v>
      </c>
      <c r="N65" s="37">
        <v>2018</v>
      </c>
      <c r="O65" s="8">
        <v>43727</v>
      </c>
      <c r="P65" s="55">
        <v>1.16859</v>
      </c>
      <c r="Q65" s="55"/>
      <c r="R65" s="58">
        <f>IF(P65="","",T65*M65*LOOKUP(RIGHT($D$2,3),定数!$A$6:$A$13,定数!$B$6:$B$13))</f>
        <v>-13278.38611273616</v>
      </c>
      <c r="S65" s="58"/>
      <c r="T65" s="59">
        <f t="shared" si="4"/>
        <v>-24.800000000000377</v>
      </c>
      <c r="U65" s="59"/>
      <c r="V65" t="str">
        <f t="shared" si="5"/>
        <v/>
      </c>
      <c r="W65">
        <f t="shared" si="2"/>
        <v>2</v>
      </c>
    </row>
    <row r="66" spans="2:23" x14ac:dyDescent="0.2">
      <c r="B66" s="37">
        <v>58</v>
      </c>
      <c r="C66" s="54">
        <f t="shared" si="0"/>
        <v>429334.48431179568</v>
      </c>
      <c r="D66" s="54"/>
      <c r="E66" s="37">
        <v>2018</v>
      </c>
      <c r="F66" s="8">
        <v>43728</v>
      </c>
      <c r="G66" s="37" t="s">
        <v>3</v>
      </c>
      <c r="H66" s="55">
        <v>1.167</v>
      </c>
      <c r="I66" s="55"/>
      <c r="J66" s="37">
        <v>6.6</v>
      </c>
      <c r="K66" s="56">
        <f t="shared" si="3"/>
        <v>12880.03452935387</v>
      </c>
      <c r="L66" s="57"/>
      <c r="M66" s="6">
        <f>IF(J66="","",(K66/J66)/LOOKUP(RIGHT($D$2,3),定数!$A$6:$A$13,定数!$B$6:$B$13))</f>
        <v>16.262669860295293</v>
      </c>
      <c r="N66" s="37">
        <v>2018</v>
      </c>
      <c r="O66" s="8">
        <v>43728</v>
      </c>
      <c r="P66" s="55">
        <v>1.1676599999999999</v>
      </c>
      <c r="Q66" s="55"/>
      <c r="R66" s="58">
        <f>IF(P66="","",T66*M66*LOOKUP(RIGHT($D$2,3),定数!$A$6:$A$13,定数!$B$6:$B$13))</f>
        <v>-12880.034529351587</v>
      </c>
      <c r="S66" s="58"/>
      <c r="T66" s="59">
        <f t="shared" si="4"/>
        <v>-6.599999999998829</v>
      </c>
      <c r="U66" s="59"/>
      <c r="V66" t="str">
        <f t="shared" si="5"/>
        <v/>
      </c>
      <c r="W66">
        <f t="shared" si="2"/>
        <v>3</v>
      </c>
    </row>
    <row r="67" spans="2:23" x14ac:dyDescent="0.2">
      <c r="B67" s="37">
        <v>59</v>
      </c>
      <c r="C67" s="54">
        <f t="shared" si="0"/>
        <v>416454.44978244411</v>
      </c>
      <c r="D67" s="54"/>
      <c r="E67" s="37">
        <v>2018</v>
      </c>
      <c r="F67" s="8">
        <v>43728</v>
      </c>
      <c r="G67" s="37" t="s">
        <v>3</v>
      </c>
      <c r="H67" s="55">
        <v>1.1668799999999999</v>
      </c>
      <c r="I67" s="55"/>
      <c r="J67" s="37">
        <v>6.8</v>
      </c>
      <c r="K67" s="56">
        <f t="shared" si="3"/>
        <v>12493.633493473322</v>
      </c>
      <c r="L67" s="57"/>
      <c r="M67" s="6">
        <f>IF(J67="","",(K67/J67)/LOOKUP(RIGHT($D$2,3),定数!$A$6:$A$13,定数!$B$6:$B$13))</f>
        <v>15.31082535964868</v>
      </c>
      <c r="N67" s="37">
        <v>2018</v>
      </c>
      <c r="O67" s="8">
        <v>43728</v>
      </c>
      <c r="P67" s="55">
        <v>1.1675599999999999</v>
      </c>
      <c r="Q67" s="55"/>
      <c r="R67" s="58">
        <f>IF(P67="","",T67*M67*LOOKUP(RIGHT($D$2,3),定数!$A$6:$A$13,定数!$B$6:$B$13))</f>
        <v>-12493.633493473579</v>
      </c>
      <c r="S67" s="58"/>
      <c r="T67" s="59">
        <f t="shared" si="4"/>
        <v>-6.8000000000001393</v>
      </c>
      <c r="U67" s="59"/>
      <c r="V67" t="str">
        <f t="shared" si="5"/>
        <v/>
      </c>
      <c r="W67">
        <f t="shared" si="2"/>
        <v>4</v>
      </c>
    </row>
    <row r="68" spans="2:23" x14ac:dyDescent="0.2">
      <c r="B68" s="37">
        <v>60</v>
      </c>
      <c r="C68" s="54">
        <f t="shared" si="0"/>
        <v>403960.81628897053</v>
      </c>
      <c r="D68" s="54"/>
      <c r="E68" s="37">
        <v>2018</v>
      </c>
      <c r="F68" s="8">
        <v>43728</v>
      </c>
      <c r="G68" s="37" t="s">
        <v>3</v>
      </c>
      <c r="H68" s="55">
        <v>1.1668799999999999</v>
      </c>
      <c r="I68" s="55"/>
      <c r="J68" s="37">
        <v>6.8</v>
      </c>
      <c r="K68" s="56">
        <f t="shared" si="3"/>
        <v>12118.824488669115</v>
      </c>
      <c r="L68" s="57"/>
      <c r="M68" s="6">
        <f>IF(J68="","",(K68/J68)/LOOKUP(RIGHT($D$2,3),定数!$A$6:$A$13,定数!$B$6:$B$13))</f>
        <v>14.851500598859211</v>
      </c>
      <c r="N68" s="37">
        <v>2018</v>
      </c>
      <c r="O68" s="8">
        <v>43728</v>
      </c>
      <c r="P68" s="55">
        <v>1.1675599999999999</v>
      </c>
      <c r="Q68" s="55"/>
      <c r="R68" s="58">
        <f>IF(P68="","",T68*M68*LOOKUP(RIGHT($D$2,3),定数!$A$6:$A$13,定数!$B$6:$B$13))</f>
        <v>-12118.824488669365</v>
      </c>
      <c r="S68" s="58"/>
      <c r="T68" s="59">
        <f t="shared" si="4"/>
        <v>-6.8000000000001393</v>
      </c>
      <c r="U68" s="59"/>
      <c r="V68" t="str">
        <f t="shared" si="5"/>
        <v/>
      </c>
      <c r="W68">
        <f t="shared" si="2"/>
        <v>5</v>
      </c>
    </row>
    <row r="69" spans="2:23" x14ac:dyDescent="0.2">
      <c r="B69" s="37">
        <v>61</v>
      </c>
      <c r="C69" s="54">
        <f t="shared" si="0"/>
        <v>391841.99180030118</v>
      </c>
      <c r="D69" s="54"/>
      <c r="E69" s="37">
        <v>2018</v>
      </c>
      <c r="F69" s="8">
        <v>43729</v>
      </c>
      <c r="G69" s="37" t="s">
        <v>4</v>
      </c>
      <c r="H69" s="55">
        <v>1.17865</v>
      </c>
      <c r="I69" s="55"/>
      <c r="J69" s="37">
        <v>14.2</v>
      </c>
      <c r="K69" s="56">
        <f t="shared" si="3"/>
        <v>11755.259754009036</v>
      </c>
      <c r="L69" s="57"/>
      <c r="M69" s="6">
        <f>IF(J69="","",(K69/J69)/LOOKUP(RIGHT($D$2,3),定数!$A$6:$A$13,定数!$B$6:$B$13))</f>
        <v>6.8986266162024865</v>
      </c>
      <c r="N69" s="37">
        <v>2018</v>
      </c>
      <c r="O69" s="8">
        <v>43729</v>
      </c>
      <c r="P69" s="55">
        <v>1.17723</v>
      </c>
      <c r="Q69" s="55"/>
      <c r="R69" s="58">
        <f>IF(P69="","",T69*M69*LOOKUP(RIGHT($D$2,3),定数!$A$6:$A$13,定数!$B$6:$B$13))</f>
        <v>-11755.259754008846</v>
      </c>
      <c r="S69" s="58"/>
      <c r="T69" s="59">
        <f t="shared" si="4"/>
        <v>-14.199999999999768</v>
      </c>
      <c r="U69" s="59"/>
      <c r="V69" t="str">
        <f t="shared" si="5"/>
        <v/>
      </c>
      <c r="W69">
        <f t="shared" si="2"/>
        <v>6</v>
      </c>
    </row>
    <row r="70" spans="2:23" x14ac:dyDescent="0.2">
      <c r="B70" s="37">
        <v>62</v>
      </c>
      <c r="C70" s="54">
        <f t="shared" si="0"/>
        <v>380086.73204629234</v>
      </c>
      <c r="D70" s="54"/>
      <c r="E70" s="37">
        <v>2018</v>
      </c>
      <c r="F70" s="8">
        <v>43733</v>
      </c>
      <c r="G70" s="37" t="s">
        <v>3</v>
      </c>
      <c r="H70" s="55">
        <v>1.1749700000000001</v>
      </c>
      <c r="I70" s="55"/>
      <c r="J70" s="37">
        <v>8.6999999999999993</v>
      </c>
      <c r="K70" s="56">
        <f t="shared" si="3"/>
        <v>11402.601961388769</v>
      </c>
      <c r="L70" s="57"/>
      <c r="M70" s="6">
        <f>IF(J70="","",(K70/J70)/LOOKUP(RIGHT($D$2,3),定数!$A$6:$A$13,定数!$B$6:$B$13))</f>
        <v>10.922032530065872</v>
      </c>
      <c r="N70" s="37">
        <v>2018</v>
      </c>
      <c r="O70" s="8">
        <v>43733</v>
      </c>
      <c r="P70" s="55">
        <v>1.1739649999999999</v>
      </c>
      <c r="Q70" s="55"/>
      <c r="R70" s="58">
        <f>IF(P70="","",T70*M70*LOOKUP(RIGHT($D$2,3),定数!$A$6:$A$13,定数!$B$6:$B$13))</f>
        <v>13171.971231261337</v>
      </c>
      <c r="S70" s="58"/>
      <c r="T70" s="59">
        <f t="shared" si="4"/>
        <v>10.050000000001447</v>
      </c>
      <c r="U70" s="59"/>
      <c r="V70" t="str">
        <f t="shared" si="5"/>
        <v/>
      </c>
      <c r="W70">
        <f t="shared" si="2"/>
        <v>0</v>
      </c>
    </row>
    <row r="71" spans="2:23" x14ac:dyDescent="0.2">
      <c r="B71" s="37">
        <v>63</v>
      </c>
      <c r="C71" s="54">
        <f t="shared" si="0"/>
        <v>393258.70327755366</v>
      </c>
      <c r="D71" s="54"/>
      <c r="E71" s="37">
        <v>2018</v>
      </c>
      <c r="F71" s="8">
        <v>43753</v>
      </c>
      <c r="G71" s="37" t="s">
        <v>3</v>
      </c>
      <c r="H71" s="55">
        <v>1.15465</v>
      </c>
      <c r="I71" s="55"/>
      <c r="J71" s="37">
        <v>8.6</v>
      </c>
      <c r="K71" s="56">
        <f t="shared" si="3"/>
        <v>11797.761098326609</v>
      </c>
      <c r="L71" s="57"/>
      <c r="M71" s="6">
        <f>IF(J71="","",(K71/J71)/LOOKUP(RIGHT($D$2,3),定数!$A$6:$A$13,定数!$B$6:$B$13))</f>
        <v>11.431939048766095</v>
      </c>
      <c r="N71" s="37">
        <v>2018</v>
      </c>
      <c r="O71" s="8">
        <v>43753</v>
      </c>
      <c r="P71" s="55">
        <v>1.15551</v>
      </c>
      <c r="Q71" s="55"/>
      <c r="R71" s="58">
        <f>IF(P71="","",T71*M71*LOOKUP(RIGHT($D$2,3),定数!$A$6:$A$13,定数!$B$6:$B$13))</f>
        <v>-11797.761098327746</v>
      </c>
      <c r="S71" s="58"/>
      <c r="T71" s="59">
        <f t="shared" si="4"/>
        <v>-8.6000000000008292</v>
      </c>
      <c r="U71" s="59"/>
      <c r="V71" t="str">
        <f t="shared" si="5"/>
        <v/>
      </c>
      <c r="W71">
        <f t="shared" si="2"/>
        <v>1</v>
      </c>
    </row>
    <row r="72" spans="2:23" x14ac:dyDescent="0.2">
      <c r="B72" s="37">
        <v>64</v>
      </c>
      <c r="C72" s="54">
        <f t="shared" si="0"/>
        <v>381460.94217922591</v>
      </c>
      <c r="D72" s="54"/>
      <c r="E72" s="37">
        <v>2018</v>
      </c>
      <c r="F72" s="8">
        <v>43755</v>
      </c>
      <c r="G72" s="37" t="s">
        <v>3</v>
      </c>
      <c r="H72" s="55">
        <v>1.15602</v>
      </c>
      <c r="I72" s="55"/>
      <c r="J72" s="37">
        <v>17.2</v>
      </c>
      <c r="K72" s="56">
        <f t="shared" si="3"/>
        <v>11443.828265376776</v>
      </c>
      <c r="L72" s="57"/>
      <c r="M72" s="6">
        <f>IF(J72="","",(K72/J72)/LOOKUP(RIGHT($D$2,3),定数!$A$6:$A$13,定数!$B$6:$B$13))</f>
        <v>5.5444904386515388</v>
      </c>
      <c r="N72" s="37">
        <v>2018</v>
      </c>
      <c r="O72" s="8">
        <v>43755</v>
      </c>
      <c r="P72" s="55">
        <v>1.1539360000000001</v>
      </c>
      <c r="Q72" s="55"/>
      <c r="R72" s="58">
        <f>IF(P72="","",T72*M72*LOOKUP(RIGHT($D$2,3),定数!$A$6:$A$13,定数!$B$6:$B$13))</f>
        <v>13865.661688979601</v>
      </c>
      <c r="S72" s="58"/>
      <c r="T72" s="59">
        <f t="shared" si="4"/>
        <v>20.839999999999748</v>
      </c>
      <c r="U72" s="59"/>
      <c r="V72" t="str">
        <f t="shared" si="5"/>
        <v/>
      </c>
      <c r="W72">
        <f t="shared" si="2"/>
        <v>0</v>
      </c>
    </row>
    <row r="73" spans="2:23" x14ac:dyDescent="0.2">
      <c r="B73" s="37">
        <v>65</v>
      </c>
      <c r="C73" s="54">
        <f t="shared" si="0"/>
        <v>395326.60386820551</v>
      </c>
      <c r="D73" s="54"/>
      <c r="E73" s="37">
        <v>2018</v>
      </c>
      <c r="F73" s="8">
        <v>43761</v>
      </c>
      <c r="G73" s="37" t="s">
        <v>3</v>
      </c>
      <c r="H73" s="55">
        <v>1.1452</v>
      </c>
      <c r="I73" s="55"/>
      <c r="J73" s="37">
        <v>9</v>
      </c>
      <c r="K73" s="56">
        <f t="shared" si="3"/>
        <v>11859.798116046164</v>
      </c>
      <c r="L73" s="57"/>
      <c r="M73" s="6">
        <f>IF(J73="","",(K73/J73)/LOOKUP(RIGHT($D$2,3),定数!$A$6:$A$13,定数!$B$6:$B$13))</f>
        <v>10.981294551894596</v>
      </c>
      <c r="N73" s="37">
        <v>2018</v>
      </c>
      <c r="O73" s="8">
        <v>43761</v>
      </c>
      <c r="P73" s="55">
        <v>1.1460999999999999</v>
      </c>
      <c r="Q73" s="55"/>
      <c r="R73" s="58">
        <f>IF(P73="","",T73*M73*LOOKUP(RIGHT($D$2,3),定数!$A$6:$A$13,定数!$B$6:$B$13))</f>
        <v>-11859.798116044856</v>
      </c>
      <c r="S73" s="58"/>
      <c r="T73" s="59">
        <f t="shared" si="4"/>
        <v>-8.9999999999990088</v>
      </c>
      <c r="U73" s="59"/>
      <c r="V73" t="str">
        <f t="shared" si="5"/>
        <v/>
      </c>
      <c r="W73">
        <f t="shared" si="2"/>
        <v>1</v>
      </c>
    </row>
    <row r="74" spans="2:23" x14ac:dyDescent="0.2">
      <c r="B74" s="37">
        <v>66</v>
      </c>
      <c r="C74" s="54">
        <f t="shared" ref="C74:C108" si="6">IF(R73="","",C73+R73)</f>
        <v>383466.80575216067</v>
      </c>
      <c r="D74" s="54"/>
      <c r="E74" s="37">
        <v>2018</v>
      </c>
      <c r="F74" s="8">
        <v>43763</v>
      </c>
      <c r="G74" s="37" t="s">
        <v>4</v>
      </c>
      <c r="H74" s="55">
        <v>1.14167</v>
      </c>
      <c r="I74" s="55"/>
      <c r="J74" s="37">
        <v>12.2</v>
      </c>
      <c r="K74" s="56">
        <f t="shared" si="3"/>
        <v>11504.004172564819</v>
      </c>
      <c r="L74" s="57"/>
      <c r="M74" s="6">
        <f>IF(J74="","",(K74/J74)/LOOKUP(RIGHT($D$2,3),定数!$A$6:$A$13,定数!$B$6:$B$13))</f>
        <v>7.8579263473803413</v>
      </c>
      <c r="N74" s="37">
        <v>2018</v>
      </c>
      <c r="O74" s="8">
        <v>43763</v>
      </c>
      <c r="P74" s="55">
        <v>1.14045</v>
      </c>
      <c r="Q74" s="55"/>
      <c r="R74" s="58">
        <f>IF(P74="","",T74*M74*LOOKUP(RIGHT($D$2,3),定数!$A$6:$A$13,定数!$B$6:$B$13))</f>
        <v>-11504.00417256481</v>
      </c>
      <c r="S74" s="58"/>
      <c r="T74" s="59">
        <f t="shared" si="4"/>
        <v>-12.199999999999989</v>
      </c>
      <c r="U74" s="59"/>
      <c r="V74" t="str">
        <f t="shared" si="5"/>
        <v/>
      </c>
      <c r="W74">
        <f t="shared" si="5"/>
        <v>2</v>
      </c>
    </row>
    <row r="75" spans="2:23" x14ac:dyDescent="0.2">
      <c r="B75" s="37">
        <v>67</v>
      </c>
      <c r="C75" s="54">
        <f t="shared" si="6"/>
        <v>371962.80157959583</v>
      </c>
      <c r="D75" s="54"/>
      <c r="E75" s="37">
        <v>2018</v>
      </c>
      <c r="F75" s="8">
        <v>43774</v>
      </c>
      <c r="G75" s="37" t="s">
        <v>3</v>
      </c>
      <c r="H75" s="55">
        <v>1.1386700000000001</v>
      </c>
      <c r="I75" s="55"/>
      <c r="J75" s="37">
        <v>9.8000000000000007</v>
      </c>
      <c r="K75" s="56">
        <f t="shared" ref="K75:K108" si="7">IF(J75="","",C75*0.03)</f>
        <v>11158.884047387875</v>
      </c>
      <c r="L75" s="57"/>
      <c r="M75" s="6">
        <f>IF(J75="","",(K75/J75)/LOOKUP(RIGHT($D$2,3),定数!$A$6:$A$13,定数!$B$6:$B$13))</f>
        <v>9.4888469790713224</v>
      </c>
      <c r="N75" s="37">
        <v>2018</v>
      </c>
      <c r="O75" s="8">
        <v>43774</v>
      </c>
      <c r="P75" s="55">
        <v>1.1396500000000001</v>
      </c>
      <c r="Q75" s="55"/>
      <c r="R75" s="58">
        <f>IF(P75="","",T75*M75*LOOKUP(RIGHT($D$2,3),定数!$A$6:$A$13,定数!$B$6:$B$13))</f>
        <v>-11158.884047387657</v>
      </c>
      <c r="S75" s="58"/>
      <c r="T75" s="59">
        <f t="shared" si="4"/>
        <v>-9.7999999999998089</v>
      </c>
      <c r="U75" s="59"/>
      <c r="V75" t="str">
        <f t="shared" ref="V75:W90" si="8">IF(S75&lt;&gt;"",IF(S75&lt;0,1+V74,0),"")</f>
        <v/>
      </c>
      <c r="W75">
        <f t="shared" si="8"/>
        <v>3</v>
      </c>
    </row>
    <row r="76" spans="2:23" x14ac:dyDescent="0.2">
      <c r="B76" s="37">
        <v>68</v>
      </c>
      <c r="C76" s="54">
        <f t="shared" si="6"/>
        <v>360803.9175322082</v>
      </c>
      <c r="D76" s="54"/>
      <c r="E76" s="37">
        <v>2018</v>
      </c>
      <c r="F76" s="8">
        <v>43776</v>
      </c>
      <c r="G76" s="37" t="s">
        <v>4</v>
      </c>
      <c r="H76" s="55">
        <v>1.1484700000000001</v>
      </c>
      <c r="I76" s="55"/>
      <c r="J76" s="37">
        <v>22.8</v>
      </c>
      <c r="K76" s="56">
        <f t="shared" si="7"/>
        <v>10824.117525966245</v>
      </c>
      <c r="L76" s="57"/>
      <c r="M76" s="6">
        <f>IF(J76="","",(K76/J76)/LOOKUP(RIGHT($D$2,3),定数!$A$6:$A$13,定数!$B$6:$B$13))</f>
        <v>3.9561833062742124</v>
      </c>
      <c r="N76" s="37">
        <v>2018</v>
      </c>
      <c r="O76" s="8">
        <v>43777</v>
      </c>
      <c r="P76" s="55">
        <v>1.14619</v>
      </c>
      <c r="Q76" s="55"/>
      <c r="R76" s="58">
        <f>IF(P76="","",T76*M76*LOOKUP(RIGHT($D$2,3),定数!$A$6:$A$13,定数!$B$6:$B$13))</f>
        <v>-10824.117525966529</v>
      </c>
      <c r="S76" s="58"/>
      <c r="T76" s="59">
        <f t="shared" ref="T76:T108" si="9">IF(P76="","",IF(G76="買",(P76-H76),(H76-P76))*IF(RIGHT($D$2,3)="JPY",100,10000))</f>
        <v>-22.800000000000598</v>
      </c>
      <c r="U76" s="59"/>
      <c r="V76" t="str">
        <f t="shared" si="8"/>
        <v/>
      </c>
      <c r="W76">
        <f t="shared" si="8"/>
        <v>4</v>
      </c>
    </row>
    <row r="77" spans="2:23" x14ac:dyDescent="0.2">
      <c r="B77" s="37">
        <v>69</v>
      </c>
      <c r="C77" s="54">
        <f t="shared" si="6"/>
        <v>349979.80000624165</v>
      </c>
      <c r="D77" s="54"/>
      <c r="E77" s="37">
        <v>2018</v>
      </c>
      <c r="F77" s="8">
        <v>43799</v>
      </c>
      <c r="G77" s="37" t="s">
        <v>4</v>
      </c>
      <c r="H77" s="55">
        <v>1.1387100000000001</v>
      </c>
      <c r="I77" s="55"/>
      <c r="J77" s="37">
        <v>23</v>
      </c>
      <c r="K77" s="56">
        <f t="shared" si="7"/>
        <v>10499.394000187249</v>
      </c>
      <c r="L77" s="57"/>
      <c r="M77" s="6">
        <f>IF(J77="","",(K77/J77)/LOOKUP(RIGHT($D$2,3),定数!$A$6:$A$13,定数!$B$6:$B$13))</f>
        <v>3.804128260937409</v>
      </c>
      <c r="N77" s="37">
        <v>2018</v>
      </c>
      <c r="O77" s="8">
        <v>43799</v>
      </c>
      <c r="P77" s="55">
        <v>1.1364099999999999</v>
      </c>
      <c r="Q77" s="55"/>
      <c r="R77" s="58">
        <f>IF(P77="","",T77*M77*LOOKUP(RIGHT($D$2,3),定数!$A$6:$A$13,定数!$B$6:$B$13))</f>
        <v>-10499.394000188118</v>
      </c>
      <c r="S77" s="58"/>
      <c r="T77" s="59">
        <f t="shared" si="9"/>
        <v>-23.000000000001908</v>
      </c>
      <c r="U77" s="59"/>
      <c r="V77" t="str">
        <f t="shared" si="8"/>
        <v/>
      </c>
      <c r="W77">
        <f t="shared" si="8"/>
        <v>5</v>
      </c>
    </row>
    <row r="78" spans="2:23" x14ac:dyDescent="0.2">
      <c r="B78" s="37">
        <v>70</v>
      </c>
      <c r="C78" s="54">
        <f t="shared" si="6"/>
        <v>339480.40600605356</v>
      </c>
      <c r="D78" s="54"/>
      <c r="E78" s="37">
        <v>2018</v>
      </c>
      <c r="F78" s="8">
        <v>43807</v>
      </c>
      <c r="G78" s="37" t="s">
        <v>4</v>
      </c>
      <c r="H78" s="55">
        <v>1.13923</v>
      </c>
      <c r="I78" s="55"/>
      <c r="J78" s="37">
        <v>16.5</v>
      </c>
      <c r="K78" s="56">
        <f t="shared" si="7"/>
        <v>10184.412180181605</v>
      </c>
      <c r="L78" s="57"/>
      <c r="M78" s="6">
        <f>IF(J78="","",(K78/J78)/LOOKUP(RIGHT($D$2,3),定数!$A$6:$A$13,定数!$B$6:$B$13))</f>
        <v>5.1436425152432346</v>
      </c>
      <c r="N78" s="37">
        <v>2018</v>
      </c>
      <c r="O78" s="8">
        <v>43806</v>
      </c>
      <c r="P78" s="55">
        <v>1.1412260000000001</v>
      </c>
      <c r="Q78" s="55"/>
      <c r="R78" s="58">
        <f>IF(P78="","",T78*M78*LOOKUP(RIGHT($D$2,3),定数!$A$6:$A$13,定数!$B$6:$B$13))</f>
        <v>12320.052552511266</v>
      </c>
      <c r="S78" s="58"/>
      <c r="T78" s="59">
        <f t="shared" si="9"/>
        <v>19.960000000001088</v>
      </c>
      <c r="U78" s="59"/>
      <c r="V78" t="str">
        <f t="shared" si="8"/>
        <v/>
      </c>
      <c r="W78">
        <f t="shared" si="8"/>
        <v>0</v>
      </c>
    </row>
    <row r="79" spans="2:23" x14ac:dyDescent="0.2">
      <c r="B79" s="37">
        <v>71</v>
      </c>
      <c r="C79" s="54">
        <f t="shared" si="6"/>
        <v>351800.45855856483</v>
      </c>
      <c r="D79" s="54"/>
      <c r="E79" s="37">
        <v>2018</v>
      </c>
      <c r="F79" s="8">
        <v>43811</v>
      </c>
      <c r="G79" s="37" t="s">
        <v>4</v>
      </c>
      <c r="H79" s="55">
        <v>1.13385</v>
      </c>
      <c r="I79" s="55"/>
      <c r="J79" s="37">
        <v>10.199999999999999</v>
      </c>
      <c r="K79" s="56">
        <f t="shared" si="7"/>
        <v>10554.013756756945</v>
      </c>
      <c r="L79" s="57"/>
      <c r="M79" s="6">
        <f>IF(J79="","",(K79/J79)/LOOKUP(RIGHT($D$2,3),定数!$A$6:$A$13,定数!$B$6:$B$13))</f>
        <v>8.6225602587883543</v>
      </c>
      <c r="N79" s="37">
        <v>2018</v>
      </c>
      <c r="O79" s="8">
        <v>43811</v>
      </c>
      <c r="P79" s="55">
        <v>1.1350450000000001</v>
      </c>
      <c r="Q79" s="55"/>
      <c r="R79" s="58">
        <f>IF(P79="","",T79*M79*LOOKUP(RIGHT($D$2,3),定数!$A$6:$A$13,定数!$B$6:$B$13))</f>
        <v>12364.751411103091</v>
      </c>
      <c r="S79" s="58"/>
      <c r="T79" s="59">
        <f t="shared" si="9"/>
        <v>11.950000000000571</v>
      </c>
      <c r="U79" s="59"/>
      <c r="V79" t="str">
        <f t="shared" si="8"/>
        <v/>
      </c>
      <c r="W79">
        <f t="shared" si="8"/>
        <v>0</v>
      </c>
    </row>
    <row r="80" spans="2:23" x14ac:dyDescent="0.2">
      <c r="B80" s="37">
        <v>72</v>
      </c>
      <c r="C80" s="54">
        <f t="shared" si="6"/>
        <v>364165.20996966795</v>
      </c>
      <c r="D80" s="54"/>
      <c r="E80" s="37">
        <v>2018</v>
      </c>
      <c r="F80" s="8">
        <v>43817</v>
      </c>
      <c r="G80" s="37" t="s">
        <v>4</v>
      </c>
      <c r="H80" s="55">
        <v>1.1355599999999999</v>
      </c>
      <c r="I80" s="55"/>
      <c r="J80" s="37">
        <v>7.4</v>
      </c>
      <c r="K80" s="56">
        <f t="shared" si="7"/>
        <v>10924.956299090038</v>
      </c>
      <c r="L80" s="57"/>
      <c r="M80" s="6">
        <f>IF(J80="","",(K80/J80)/LOOKUP(RIGHT($D$2,3),定数!$A$6:$A$13,定数!$B$6:$B$13))</f>
        <v>12.302878715191484</v>
      </c>
      <c r="N80" s="37">
        <v>2018</v>
      </c>
      <c r="O80" s="8">
        <v>43817</v>
      </c>
      <c r="P80" s="55">
        <v>1.1348199999999999</v>
      </c>
      <c r="Q80" s="55"/>
      <c r="R80" s="58">
        <f>IF(P80="","",T80*M80*LOOKUP(RIGHT($D$2,3),定数!$A$6:$A$13,定数!$B$6:$B$13))</f>
        <v>-10924.956299089492</v>
      </c>
      <c r="S80" s="58"/>
      <c r="T80" s="59">
        <f t="shared" si="9"/>
        <v>-7.3999999999996291</v>
      </c>
      <c r="U80" s="59"/>
      <c r="V80" t="str">
        <f t="shared" si="8"/>
        <v/>
      </c>
      <c r="W80">
        <f t="shared" si="8"/>
        <v>1</v>
      </c>
    </row>
    <row r="81" spans="2:23" x14ac:dyDescent="0.2">
      <c r="B81" s="37">
        <v>73</v>
      </c>
      <c r="C81" s="54">
        <f t="shared" si="6"/>
        <v>353240.25367057847</v>
      </c>
      <c r="D81" s="54"/>
      <c r="E81" s="37">
        <v>2018</v>
      </c>
      <c r="F81" s="8">
        <v>43818</v>
      </c>
      <c r="G81" s="37" t="s">
        <v>4</v>
      </c>
      <c r="H81" s="55">
        <v>1.1406099999999999</v>
      </c>
      <c r="I81" s="55"/>
      <c r="J81" s="37">
        <v>11.5</v>
      </c>
      <c r="K81" s="56">
        <f t="shared" si="7"/>
        <v>10597.207610117353</v>
      </c>
      <c r="L81" s="57"/>
      <c r="M81" s="6">
        <f>IF(J81="","",(K81/J81)/LOOKUP(RIGHT($D$2,3),定数!$A$6:$A$13,定数!$B$6:$B$13))</f>
        <v>7.6791359493604006</v>
      </c>
      <c r="N81" s="37">
        <v>2018</v>
      </c>
      <c r="O81" s="8">
        <v>43818</v>
      </c>
      <c r="P81" s="55">
        <v>1.1419710000000001</v>
      </c>
      <c r="Q81" s="55"/>
      <c r="R81" s="58">
        <f>IF(P81="","",T81*M81*LOOKUP(RIGHT($D$2,3),定数!$A$6:$A$13,定数!$B$6:$B$13))</f>
        <v>12541.56483249695</v>
      </c>
      <c r="S81" s="58"/>
      <c r="T81" s="59">
        <f t="shared" si="9"/>
        <v>13.610000000001676</v>
      </c>
      <c r="U81" s="59"/>
      <c r="V81" t="str">
        <f t="shared" si="8"/>
        <v/>
      </c>
      <c r="W81">
        <f t="shared" si="8"/>
        <v>0</v>
      </c>
    </row>
    <row r="82" spans="2:23" x14ac:dyDescent="0.2">
      <c r="B82" s="37">
        <v>74</v>
      </c>
      <c r="C82" s="54">
        <f t="shared" si="6"/>
        <v>365781.8185030754</v>
      </c>
      <c r="D82" s="54"/>
      <c r="E82" s="37">
        <v>2018</v>
      </c>
      <c r="F82" s="8">
        <v>43823</v>
      </c>
      <c r="G82" s="37" t="s">
        <v>3</v>
      </c>
      <c r="H82" s="55">
        <v>1.1375999999999999</v>
      </c>
      <c r="I82" s="55"/>
      <c r="J82" s="37">
        <v>14.9</v>
      </c>
      <c r="K82" s="56">
        <f t="shared" si="7"/>
        <v>10973.454555092261</v>
      </c>
      <c r="L82" s="57"/>
      <c r="M82" s="6">
        <f>IF(J82="","",(K82/J82)/LOOKUP(RIGHT($D$2,3),定数!$A$6:$A$13,定数!$B$6:$B$13))</f>
        <v>6.1372788339442179</v>
      </c>
      <c r="N82" s="37">
        <v>2018</v>
      </c>
      <c r="O82" s="8">
        <v>43823</v>
      </c>
      <c r="P82" s="55">
        <v>1.1390899999999999</v>
      </c>
      <c r="Q82" s="55"/>
      <c r="R82" s="58">
        <f>IF(P82="","",T82*M82*LOOKUP(RIGHT($D$2,3),定数!$A$6:$A$13,定数!$B$6:$B$13))</f>
        <v>-10973.454555092198</v>
      </c>
      <c r="S82" s="58"/>
      <c r="T82" s="59">
        <f t="shared" si="9"/>
        <v>-14.899999999999913</v>
      </c>
      <c r="U82" s="59"/>
      <c r="V82" t="str">
        <f t="shared" si="8"/>
        <v/>
      </c>
      <c r="W82">
        <f t="shared" si="8"/>
        <v>1</v>
      </c>
    </row>
    <row r="83" spans="2:23" x14ac:dyDescent="0.2">
      <c r="B83" s="37">
        <v>75</v>
      </c>
      <c r="C83" s="54">
        <f t="shared" si="6"/>
        <v>354808.36394798319</v>
      </c>
      <c r="D83" s="54"/>
      <c r="E83" s="37">
        <v>2018</v>
      </c>
      <c r="F83" s="8">
        <v>43828</v>
      </c>
      <c r="G83" s="37" t="s">
        <v>3</v>
      </c>
      <c r="H83" s="55">
        <v>1.14395</v>
      </c>
      <c r="I83" s="55"/>
      <c r="J83" s="37">
        <v>13.5</v>
      </c>
      <c r="K83" s="56">
        <f t="shared" si="7"/>
        <v>10644.250918439495</v>
      </c>
      <c r="L83" s="57"/>
      <c r="M83" s="6">
        <f>IF(J83="","",(K83/J83)/LOOKUP(RIGHT($D$2,3),定数!$A$6:$A$13,定数!$B$6:$B$13))</f>
        <v>6.5705252582959845</v>
      </c>
      <c r="N83" s="37">
        <v>2018</v>
      </c>
      <c r="O83" s="8">
        <v>43830</v>
      </c>
      <c r="P83" s="55">
        <v>1.142336</v>
      </c>
      <c r="Q83" s="55"/>
      <c r="R83" s="58">
        <f>IF(P83="","",T83*M83*LOOKUP(RIGHT($D$2,3),定数!$A$6:$A$13,定数!$B$6:$B$13))</f>
        <v>12725.793320267696</v>
      </c>
      <c r="S83" s="58"/>
      <c r="T83" s="59">
        <f t="shared" si="9"/>
        <v>16.140000000000043</v>
      </c>
      <c r="U83" s="59"/>
      <c r="V83" t="str">
        <f t="shared" si="8"/>
        <v/>
      </c>
      <c r="W83">
        <f t="shared" si="8"/>
        <v>0</v>
      </c>
    </row>
    <row r="84" spans="2:23" x14ac:dyDescent="0.2">
      <c r="B84" s="37">
        <v>76</v>
      </c>
      <c r="C84" s="54">
        <f t="shared" si="6"/>
        <v>367534.15726825088</v>
      </c>
      <c r="D84" s="54"/>
      <c r="E84" s="37">
        <v>2018</v>
      </c>
      <c r="F84" s="8">
        <v>43828</v>
      </c>
      <c r="G84" s="37" t="s">
        <v>3</v>
      </c>
      <c r="H84" s="55">
        <v>1.1438600000000001</v>
      </c>
      <c r="I84" s="55"/>
      <c r="J84" s="37">
        <v>12.4</v>
      </c>
      <c r="K84" s="56">
        <f t="shared" si="7"/>
        <v>11026.024718047525</v>
      </c>
      <c r="L84" s="57"/>
      <c r="M84" s="6">
        <f>IF(J84="","",(K84/J84)/LOOKUP(RIGHT($D$2,3),定数!$A$6:$A$13,定数!$B$6:$B$13))</f>
        <v>7.4099628481502178</v>
      </c>
      <c r="N84" s="37">
        <v>2018</v>
      </c>
      <c r="O84" s="8">
        <v>43830</v>
      </c>
      <c r="P84" s="55">
        <v>1.142285</v>
      </c>
      <c r="Q84" s="55"/>
      <c r="R84" s="58">
        <f>IF(P84="","",T84*M84*LOOKUP(RIGHT($D$2,3),定数!$A$6:$A$13,定数!$B$6:$B$13))</f>
        <v>14004.829783004836</v>
      </c>
      <c r="S84" s="58"/>
      <c r="T84" s="59">
        <f t="shared" si="9"/>
        <v>15.750000000001041</v>
      </c>
      <c r="U84" s="59"/>
      <c r="V84" t="str">
        <f t="shared" si="8"/>
        <v/>
      </c>
      <c r="W84">
        <f t="shared" si="8"/>
        <v>0</v>
      </c>
    </row>
    <row r="85" spans="2:23" x14ac:dyDescent="0.2">
      <c r="B85" s="37">
        <v>77</v>
      </c>
      <c r="C85" s="54">
        <f t="shared" si="6"/>
        <v>381538.98705125571</v>
      </c>
      <c r="D85" s="54"/>
      <c r="E85" s="37"/>
      <c r="F85" s="8"/>
      <c r="G85" s="37"/>
      <c r="H85" s="55"/>
      <c r="I85" s="55"/>
      <c r="J85" s="37"/>
      <c r="K85" s="56" t="str">
        <f t="shared" si="7"/>
        <v/>
      </c>
      <c r="L85" s="57"/>
      <c r="M85" s="6" t="str">
        <f>IF(J85="","",(K85/J85)/LOOKUP(RIGHT($D$2,3),定数!$A$6:$A$13,定数!$B$6:$B$13))</f>
        <v/>
      </c>
      <c r="N85" s="37"/>
      <c r="O85" s="8"/>
      <c r="P85" s="55"/>
      <c r="Q85" s="55"/>
      <c r="R85" s="58" t="str">
        <f>IF(P85="","",T85*M85*LOOKUP(RIGHT($D$2,3),定数!$A$6:$A$13,定数!$B$6:$B$13))</f>
        <v/>
      </c>
      <c r="S85" s="58"/>
      <c r="T85" s="59" t="str">
        <f t="shared" si="9"/>
        <v/>
      </c>
      <c r="U85" s="59"/>
      <c r="V85" t="str">
        <f t="shared" si="8"/>
        <v/>
      </c>
      <c r="W85" t="str">
        <f t="shared" si="8"/>
        <v/>
      </c>
    </row>
    <row r="86" spans="2:23" x14ac:dyDescent="0.2">
      <c r="B86" s="37">
        <v>78</v>
      </c>
      <c r="C86" s="54" t="str">
        <f t="shared" si="6"/>
        <v/>
      </c>
      <c r="D86" s="54"/>
      <c r="E86" s="37"/>
      <c r="F86" s="8"/>
      <c r="G86" s="37"/>
      <c r="H86" s="55"/>
      <c r="I86" s="55"/>
      <c r="J86" s="37"/>
      <c r="K86" s="56" t="str">
        <f t="shared" si="7"/>
        <v/>
      </c>
      <c r="L86" s="57"/>
      <c r="M86" s="6" t="str">
        <f>IF(J86="","",(K86/J86)/LOOKUP(RIGHT($D$2,3),定数!$A$6:$A$13,定数!$B$6:$B$13))</f>
        <v/>
      </c>
      <c r="N86" s="37"/>
      <c r="O86" s="8"/>
      <c r="P86" s="55"/>
      <c r="Q86" s="55"/>
      <c r="R86" s="58" t="str">
        <f>IF(P86="","",T86*M86*LOOKUP(RIGHT($D$2,3),定数!$A$6:$A$13,定数!$B$6:$B$13))</f>
        <v/>
      </c>
      <c r="S86" s="58"/>
      <c r="T86" s="59" t="str">
        <f t="shared" si="9"/>
        <v/>
      </c>
      <c r="U86" s="59"/>
      <c r="V86" t="str">
        <f t="shared" si="8"/>
        <v/>
      </c>
      <c r="W86" t="str">
        <f t="shared" si="8"/>
        <v/>
      </c>
    </row>
    <row r="87" spans="2:23" x14ac:dyDescent="0.2">
      <c r="B87" s="37">
        <v>79</v>
      </c>
      <c r="C87" s="54" t="str">
        <f t="shared" si="6"/>
        <v/>
      </c>
      <c r="D87" s="54"/>
      <c r="E87" s="37"/>
      <c r="F87" s="8"/>
      <c r="G87" s="37"/>
      <c r="H87" s="55"/>
      <c r="I87" s="55"/>
      <c r="J87" s="37"/>
      <c r="K87" s="56" t="str">
        <f t="shared" si="7"/>
        <v/>
      </c>
      <c r="L87" s="57"/>
      <c r="M87" s="6" t="str">
        <f>IF(J87="","",(K87/J87)/LOOKUP(RIGHT($D$2,3),定数!$A$6:$A$13,定数!$B$6:$B$13))</f>
        <v/>
      </c>
      <c r="N87" s="37"/>
      <c r="O87" s="8"/>
      <c r="P87" s="55"/>
      <c r="Q87" s="55"/>
      <c r="R87" s="58" t="str">
        <f>IF(P87="","",T87*M87*LOOKUP(RIGHT($D$2,3),定数!$A$6:$A$13,定数!$B$6:$B$13))</f>
        <v/>
      </c>
      <c r="S87" s="58"/>
      <c r="T87" s="59" t="str">
        <f t="shared" si="9"/>
        <v/>
      </c>
      <c r="U87" s="59"/>
      <c r="V87" t="str">
        <f t="shared" si="8"/>
        <v/>
      </c>
      <c r="W87" t="str">
        <f t="shared" si="8"/>
        <v/>
      </c>
    </row>
    <row r="88" spans="2:23" x14ac:dyDescent="0.2">
      <c r="B88" s="37">
        <v>80</v>
      </c>
      <c r="C88" s="54" t="str">
        <f t="shared" si="6"/>
        <v/>
      </c>
      <c r="D88" s="54"/>
      <c r="E88" s="37"/>
      <c r="F88" s="8"/>
      <c r="G88" s="37"/>
      <c r="H88" s="55"/>
      <c r="I88" s="55"/>
      <c r="J88" s="37"/>
      <c r="K88" s="56" t="str">
        <f t="shared" si="7"/>
        <v/>
      </c>
      <c r="L88" s="57"/>
      <c r="M88" s="6" t="str">
        <f>IF(J88="","",(K88/J88)/LOOKUP(RIGHT($D$2,3),定数!$A$6:$A$13,定数!$B$6:$B$13))</f>
        <v/>
      </c>
      <c r="N88" s="37"/>
      <c r="O88" s="8"/>
      <c r="P88" s="55"/>
      <c r="Q88" s="55"/>
      <c r="R88" s="58" t="str">
        <f>IF(P88="","",T88*M88*LOOKUP(RIGHT($D$2,3),定数!$A$6:$A$13,定数!$B$6:$B$13))</f>
        <v/>
      </c>
      <c r="S88" s="58"/>
      <c r="T88" s="59" t="str">
        <f t="shared" si="9"/>
        <v/>
      </c>
      <c r="U88" s="59"/>
      <c r="V88" t="str">
        <f t="shared" si="8"/>
        <v/>
      </c>
      <c r="W88" t="str">
        <f t="shared" si="8"/>
        <v/>
      </c>
    </row>
    <row r="89" spans="2:23" x14ac:dyDescent="0.2">
      <c r="B89" s="37">
        <v>81</v>
      </c>
      <c r="C89" s="54" t="str">
        <f t="shared" si="6"/>
        <v/>
      </c>
      <c r="D89" s="54"/>
      <c r="E89" s="37"/>
      <c r="F89" s="8"/>
      <c r="G89" s="37"/>
      <c r="H89" s="55"/>
      <c r="I89" s="55"/>
      <c r="J89" s="37"/>
      <c r="K89" s="56" t="str">
        <f t="shared" si="7"/>
        <v/>
      </c>
      <c r="L89" s="57"/>
      <c r="M89" s="6" t="str">
        <f>IF(J89="","",(K89/J89)/LOOKUP(RIGHT($D$2,3),定数!$A$6:$A$13,定数!$B$6:$B$13))</f>
        <v/>
      </c>
      <c r="N89" s="37"/>
      <c r="O89" s="8"/>
      <c r="P89" s="55"/>
      <c r="Q89" s="55"/>
      <c r="R89" s="58" t="str">
        <f>IF(P89="","",T89*M89*LOOKUP(RIGHT($D$2,3),定数!$A$6:$A$13,定数!$B$6:$B$13))</f>
        <v/>
      </c>
      <c r="S89" s="58"/>
      <c r="T89" s="59" t="str">
        <f t="shared" si="9"/>
        <v/>
      </c>
      <c r="U89" s="59"/>
      <c r="V89" t="str">
        <f t="shared" si="8"/>
        <v/>
      </c>
      <c r="W89" t="str">
        <f t="shared" si="8"/>
        <v/>
      </c>
    </row>
    <row r="90" spans="2:23" x14ac:dyDescent="0.2">
      <c r="B90" s="37">
        <v>82</v>
      </c>
      <c r="C90" s="54" t="str">
        <f t="shared" si="6"/>
        <v/>
      </c>
      <c r="D90" s="54"/>
      <c r="E90" s="37"/>
      <c r="F90" s="8"/>
      <c r="G90" s="37"/>
      <c r="H90" s="55"/>
      <c r="I90" s="55"/>
      <c r="J90" s="37"/>
      <c r="K90" s="56" t="str">
        <f t="shared" si="7"/>
        <v/>
      </c>
      <c r="L90" s="57"/>
      <c r="M90" s="6" t="str">
        <f>IF(J90="","",(K90/J90)/LOOKUP(RIGHT($D$2,3),定数!$A$6:$A$13,定数!$B$6:$B$13))</f>
        <v/>
      </c>
      <c r="N90" s="37"/>
      <c r="O90" s="8"/>
      <c r="P90" s="55"/>
      <c r="Q90" s="55"/>
      <c r="R90" s="58" t="str">
        <f>IF(P90="","",T90*M90*LOOKUP(RIGHT($D$2,3),定数!$A$6:$A$13,定数!$B$6:$B$13))</f>
        <v/>
      </c>
      <c r="S90" s="58"/>
      <c r="T90" s="59" t="str">
        <f t="shared" si="9"/>
        <v/>
      </c>
      <c r="U90" s="59"/>
      <c r="V90" t="str">
        <f t="shared" si="8"/>
        <v/>
      </c>
      <c r="W90" t="str">
        <f t="shared" si="8"/>
        <v/>
      </c>
    </row>
    <row r="91" spans="2:23" x14ac:dyDescent="0.2">
      <c r="B91" s="37">
        <v>83</v>
      </c>
      <c r="C91" s="54" t="str">
        <f t="shared" si="6"/>
        <v/>
      </c>
      <c r="D91" s="54"/>
      <c r="E91" s="37"/>
      <c r="F91" s="8"/>
      <c r="G91" s="37"/>
      <c r="H91" s="55"/>
      <c r="I91" s="55"/>
      <c r="J91" s="37"/>
      <c r="K91" s="56" t="str">
        <f t="shared" si="7"/>
        <v/>
      </c>
      <c r="L91" s="57"/>
      <c r="M91" s="6" t="str">
        <f>IF(J91="","",(K91/J91)/LOOKUP(RIGHT($D$2,3),定数!$A$6:$A$13,定数!$B$6:$B$13))</f>
        <v/>
      </c>
      <c r="N91" s="37"/>
      <c r="O91" s="8"/>
      <c r="P91" s="55"/>
      <c r="Q91" s="55"/>
      <c r="R91" s="58" t="str">
        <f>IF(P91="","",T91*M91*LOOKUP(RIGHT($D$2,3),定数!$A$6:$A$13,定数!$B$6:$B$13))</f>
        <v/>
      </c>
      <c r="S91" s="58"/>
      <c r="T91" s="59" t="str">
        <f t="shared" si="9"/>
        <v/>
      </c>
      <c r="U91" s="59"/>
      <c r="V91" t="str">
        <f t="shared" ref="V91:W106" si="10">IF(S91&lt;&gt;"",IF(S91&lt;0,1+V90,0),"")</f>
        <v/>
      </c>
      <c r="W91" t="str">
        <f t="shared" si="10"/>
        <v/>
      </c>
    </row>
    <row r="92" spans="2:23" x14ac:dyDescent="0.2">
      <c r="B92" s="37">
        <v>84</v>
      </c>
      <c r="C92" s="54" t="str">
        <f t="shared" si="6"/>
        <v/>
      </c>
      <c r="D92" s="54"/>
      <c r="E92" s="37"/>
      <c r="F92" s="8"/>
      <c r="G92" s="37"/>
      <c r="H92" s="55"/>
      <c r="I92" s="55"/>
      <c r="J92" s="37"/>
      <c r="K92" s="56" t="str">
        <f t="shared" si="7"/>
        <v/>
      </c>
      <c r="L92" s="57"/>
      <c r="M92" s="6" t="str">
        <f>IF(J92="","",(K92/J92)/LOOKUP(RIGHT($D$2,3),定数!$A$6:$A$13,定数!$B$6:$B$13))</f>
        <v/>
      </c>
      <c r="N92" s="37"/>
      <c r="O92" s="8"/>
      <c r="P92" s="55"/>
      <c r="Q92" s="55"/>
      <c r="R92" s="58" t="str">
        <f>IF(P92="","",T92*M92*LOOKUP(RIGHT($D$2,3),定数!$A$6:$A$13,定数!$B$6:$B$13))</f>
        <v/>
      </c>
      <c r="S92" s="58"/>
      <c r="T92" s="59" t="str">
        <f t="shared" si="9"/>
        <v/>
      </c>
      <c r="U92" s="59"/>
      <c r="V92" t="str">
        <f t="shared" si="10"/>
        <v/>
      </c>
      <c r="W92" t="str">
        <f t="shared" si="10"/>
        <v/>
      </c>
    </row>
    <row r="93" spans="2:23" x14ac:dyDescent="0.2">
      <c r="B93" s="37">
        <v>85</v>
      </c>
      <c r="C93" s="54" t="str">
        <f t="shared" si="6"/>
        <v/>
      </c>
      <c r="D93" s="54"/>
      <c r="E93" s="37"/>
      <c r="F93" s="8"/>
      <c r="G93" s="37"/>
      <c r="H93" s="55"/>
      <c r="I93" s="55"/>
      <c r="J93" s="37"/>
      <c r="K93" s="56" t="str">
        <f t="shared" si="7"/>
        <v/>
      </c>
      <c r="L93" s="57"/>
      <c r="M93" s="6" t="str">
        <f>IF(J93="","",(K93/J93)/LOOKUP(RIGHT($D$2,3),定数!$A$6:$A$13,定数!$B$6:$B$13))</f>
        <v/>
      </c>
      <c r="N93" s="37"/>
      <c r="O93" s="8"/>
      <c r="P93" s="55"/>
      <c r="Q93" s="55"/>
      <c r="R93" s="58" t="str">
        <f>IF(P93="","",T93*M93*LOOKUP(RIGHT($D$2,3),定数!$A$6:$A$13,定数!$B$6:$B$13))</f>
        <v/>
      </c>
      <c r="S93" s="58"/>
      <c r="T93" s="59" t="str">
        <f t="shared" si="9"/>
        <v/>
      </c>
      <c r="U93" s="59"/>
      <c r="V93" t="str">
        <f t="shared" si="10"/>
        <v/>
      </c>
      <c r="W93" t="str">
        <f t="shared" si="10"/>
        <v/>
      </c>
    </row>
    <row r="94" spans="2:23" x14ac:dyDescent="0.2">
      <c r="B94" s="37">
        <v>86</v>
      </c>
      <c r="C94" s="54" t="str">
        <f t="shared" si="6"/>
        <v/>
      </c>
      <c r="D94" s="54"/>
      <c r="E94" s="37"/>
      <c r="F94" s="8"/>
      <c r="G94" s="37"/>
      <c r="H94" s="55"/>
      <c r="I94" s="55"/>
      <c r="J94" s="37"/>
      <c r="K94" s="56" t="str">
        <f t="shared" si="7"/>
        <v/>
      </c>
      <c r="L94" s="57"/>
      <c r="M94" s="6" t="str">
        <f>IF(J94="","",(K94/J94)/LOOKUP(RIGHT($D$2,3),定数!$A$6:$A$13,定数!$B$6:$B$13))</f>
        <v/>
      </c>
      <c r="N94" s="37"/>
      <c r="O94" s="8"/>
      <c r="P94" s="55"/>
      <c r="Q94" s="55"/>
      <c r="R94" s="58" t="str">
        <f>IF(P94="","",T94*M94*LOOKUP(RIGHT($D$2,3),定数!$A$6:$A$13,定数!$B$6:$B$13))</f>
        <v/>
      </c>
      <c r="S94" s="58"/>
      <c r="T94" s="59" t="str">
        <f t="shared" si="9"/>
        <v/>
      </c>
      <c r="U94" s="59"/>
      <c r="V94" t="str">
        <f t="shared" si="10"/>
        <v/>
      </c>
      <c r="W94" t="str">
        <f t="shared" si="10"/>
        <v/>
      </c>
    </row>
    <row r="95" spans="2:23" x14ac:dyDescent="0.2">
      <c r="B95" s="37">
        <v>87</v>
      </c>
      <c r="C95" s="54" t="str">
        <f t="shared" si="6"/>
        <v/>
      </c>
      <c r="D95" s="54"/>
      <c r="E95" s="37"/>
      <c r="F95" s="8"/>
      <c r="G95" s="37"/>
      <c r="H95" s="55"/>
      <c r="I95" s="55"/>
      <c r="J95" s="37"/>
      <c r="K95" s="56" t="str">
        <f t="shared" si="7"/>
        <v/>
      </c>
      <c r="L95" s="57"/>
      <c r="M95" s="6" t="str">
        <f>IF(J95="","",(K95/J95)/LOOKUP(RIGHT($D$2,3),定数!$A$6:$A$13,定数!$B$6:$B$13))</f>
        <v/>
      </c>
      <c r="N95" s="37"/>
      <c r="O95" s="8"/>
      <c r="P95" s="55"/>
      <c r="Q95" s="55"/>
      <c r="R95" s="58" t="str">
        <f>IF(P95="","",T95*M95*LOOKUP(RIGHT($D$2,3),定数!$A$6:$A$13,定数!$B$6:$B$13))</f>
        <v/>
      </c>
      <c r="S95" s="58"/>
      <c r="T95" s="59" t="str">
        <f t="shared" si="9"/>
        <v/>
      </c>
      <c r="U95" s="59"/>
      <c r="V95" t="str">
        <f t="shared" si="10"/>
        <v/>
      </c>
      <c r="W95" t="str">
        <f t="shared" si="10"/>
        <v/>
      </c>
    </row>
    <row r="96" spans="2:23" x14ac:dyDescent="0.2">
      <c r="B96" s="37">
        <v>88</v>
      </c>
      <c r="C96" s="54" t="str">
        <f t="shared" si="6"/>
        <v/>
      </c>
      <c r="D96" s="54"/>
      <c r="E96" s="37"/>
      <c r="F96" s="8"/>
      <c r="G96" s="37"/>
      <c r="H96" s="55"/>
      <c r="I96" s="55"/>
      <c r="J96" s="37"/>
      <c r="K96" s="56" t="str">
        <f t="shared" si="7"/>
        <v/>
      </c>
      <c r="L96" s="57"/>
      <c r="M96" s="6" t="str">
        <f>IF(J96="","",(K96/J96)/LOOKUP(RIGHT($D$2,3),定数!$A$6:$A$13,定数!$B$6:$B$13))</f>
        <v/>
      </c>
      <c r="N96" s="37"/>
      <c r="O96" s="8"/>
      <c r="P96" s="55"/>
      <c r="Q96" s="55"/>
      <c r="R96" s="58" t="str">
        <f>IF(P96="","",T96*M96*LOOKUP(RIGHT($D$2,3),定数!$A$6:$A$13,定数!$B$6:$B$13))</f>
        <v/>
      </c>
      <c r="S96" s="58"/>
      <c r="T96" s="59" t="str">
        <f t="shared" si="9"/>
        <v/>
      </c>
      <c r="U96" s="59"/>
      <c r="V96" t="str">
        <f t="shared" si="10"/>
        <v/>
      </c>
      <c r="W96" t="str">
        <f t="shared" si="10"/>
        <v/>
      </c>
    </row>
    <row r="97" spans="2:23" x14ac:dyDescent="0.2">
      <c r="B97" s="37">
        <v>89</v>
      </c>
      <c r="C97" s="54" t="str">
        <f t="shared" si="6"/>
        <v/>
      </c>
      <c r="D97" s="54"/>
      <c r="E97" s="37"/>
      <c r="F97" s="8"/>
      <c r="G97" s="37"/>
      <c r="H97" s="55"/>
      <c r="I97" s="55"/>
      <c r="J97" s="37"/>
      <c r="K97" s="56" t="str">
        <f t="shared" si="7"/>
        <v/>
      </c>
      <c r="L97" s="57"/>
      <c r="M97" s="6" t="str">
        <f>IF(J97="","",(K97/J97)/LOOKUP(RIGHT($D$2,3),定数!$A$6:$A$13,定数!$B$6:$B$13))</f>
        <v/>
      </c>
      <c r="N97" s="37"/>
      <c r="O97" s="8"/>
      <c r="P97" s="55"/>
      <c r="Q97" s="55"/>
      <c r="R97" s="58" t="str">
        <f>IF(P97="","",T97*M97*LOOKUP(RIGHT($D$2,3),定数!$A$6:$A$13,定数!$B$6:$B$13))</f>
        <v/>
      </c>
      <c r="S97" s="58"/>
      <c r="T97" s="59" t="str">
        <f t="shared" si="9"/>
        <v/>
      </c>
      <c r="U97" s="59"/>
      <c r="V97" t="str">
        <f t="shared" si="10"/>
        <v/>
      </c>
      <c r="W97" t="str">
        <f t="shared" si="10"/>
        <v/>
      </c>
    </row>
    <row r="98" spans="2:23" x14ac:dyDescent="0.2">
      <c r="B98" s="37">
        <v>90</v>
      </c>
      <c r="C98" s="54" t="str">
        <f t="shared" si="6"/>
        <v/>
      </c>
      <c r="D98" s="54"/>
      <c r="E98" s="37"/>
      <c r="F98" s="8"/>
      <c r="G98" s="37"/>
      <c r="H98" s="55"/>
      <c r="I98" s="55"/>
      <c r="J98" s="37"/>
      <c r="K98" s="56" t="str">
        <f t="shared" si="7"/>
        <v/>
      </c>
      <c r="L98" s="57"/>
      <c r="M98" s="6" t="str">
        <f>IF(J98="","",(K98/J98)/LOOKUP(RIGHT($D$2,3),定数!$A$6:$A$13,定数!$B$6:$B$13))</f>
        <v/>
      </c>
      <c r="N98" s="37"/>
      <c r="O98" s="8"/>
      <c r="P98" s="55"/>
      <c r="Q98" s="55"/>
      <c r="R98" s="58" t="str">
        <f>IF(P98="","",T98*M98*LOOKUP(RIGHT($D$2,3),定数!$A$6:$A$13,定数!$B$6:$B$13))</f>
        <v/>
      </c>
      <c r="S98" s="58"/>
      <c r="T98" s="59" t="str">
        <f t="shared" si="9"/>
        <v/>
      </c>
      <c r="U98" s="59"/>
      <c r="V98" t="str">
        <f t="shared" si="10"/>
        <v/>
      </c>
      <c r="W98" t="str">
        <f t="shared" si="10"/>
        <v/>
      </c>
    </row>
    <row r="99" spans="2:23" x14ac:dyDescent="0.2">
      <c r="B99" s="37">
        <v>91</v>
      </c>
      <c r="C99" s="54" t="str">
        <f t="shared" si="6"/>
        <v/>
      </c>
      <c r="D99" s="54"/>
      <c r="E99" s="37"/>
      <c r="F99" s="8"/>
      <c r="G99" s="37"/>
      <c r="H99" s="55"/>
      <c r="I99" s="55"/>
      <c r="J99" s="37"/>
      <c r="K99" s="56" t="str">
        <f t="shared" si="7"/>
        <v/>
      </c>
      <c r="L99" s="57"/>
      <c r="M99" s="6" t="str">
        <f>IF(J99="","",(K99/J99)/LOOKUP(RIGHT($D$2,3),定数!$A$6:$A$13,定数!$B$6:$B$13))</f>
        <v/>
      </c>
      <c r="N99" s="37"/>
      <c r="O99" s="8"/>
      <c r="P99" s="55"/>
      <c r="Q99" s="55"/>
      <c r="R99" s="58" t="str">
        <f>IF(P99="","",T99*M99*LOOKUP(RIGHT($D$2,3),定数!$A$6:$A$13,定数!$B$6:$B$13))</f>
        <v/>
      </c>
      <c r="S99" s="58"/>
      <c r="T99" s="59" t="str">
        <f t="shared" si="9"/>
        <v/>
      </c>
      <c r="U99" s="59"/>
      <c r="V99" t="str">
        <f t="shared" si="10"/>
        <v/>
      </c>
      <c r="W99" t="str">
        <f t="shared" si="10"/>
        <v/>
      </c>
    </row>
    <row r="100" spans="2:23" x14ac:dyDescent="0.2">
      <c r="B100" s="37">
        <v>92</v>
      </c>
      <c r="C100" s="54" t="str">
        <f t="shared" si="6"/>
        <v/>
      </c>
      <c r="D100" s="54"/>
      <c r="E100" s="37"/>
      <c r="F100" s="8"/>
      <c r="G100" s="37"/>
      <c r="H100" s="55"/>
      <c r="I100" s="55"/>
      <c r="J100" s="37"/>
      <c r="K100" s="56" t="str">
        <f t="shared" si="7"/>
        <v/>
      </c>
      <c r="L100" s="57"/>
      <c r="M100" s="6" t="str">
        <f>IF(J100="","",(K100/J100)/LOOKUP(RIGHT($D$2,3),定数!$A$6:$A$13,定数!$B$6:$B$13))</f>
        <v/>
      </c>
      <c r="N100" s="37"/>
      <c r="O100" s="8"/>
      <c r="P100" s="55"/>
      <c r="Q100" s="55"/>
      <c r="R100" s="58" t="str">
        <f>IF(P100="","",T100*M100*LOOKUP(RIGHT($D$2,3),定数!$A$6:$A$13,定数!$B$6:$B$13))</f>
        <v/>
      </c>
      <c r="S100" s="58"/>
      <c r="T100" s="59" t="str">
        <f t="shared" si="9"/>
        <v/>
      </c>
      <c r="U100" s="59"/>
      <c r="V100" t="str">
        <f t="shared" si="10"/>
        <v/>
      </c>
      <c r="W100" t="str">
        <f t="shared" si="10"/>
        <v/>
      </c>
    </row>
    <row r="101" spans="2:23" x14ac:dyDescent="0.2">
      <c r="B101" s="37">
        <v>93</v>
      </c>
      <c r="C101" s="54" t="str">
        <f t="shared" si="6"/>
        <v/>
      </c>
      <c r="D101" s="54"/>
      <c r="E101" s="37"/>
      <c r="F101" s="8"/>
      <c r="G101" s="37"/>
      <c r="H101" s="55"/>
      <c r="I101" s="55"/>
      <c r="J101" s="37"/>
      <c r="K101" s="56" t="str">
        <f t="shared" si="7"/>
        <v/>
      </c>
      <c r="L101" s="57"/>
      <c r="M101" s="6" t="str">
        <f>IF(J101="","",(K101/J101)/LOOKUP(RIGHT($D$2,3),定数!$A$6:$A$13,定数!$B$6:$B$13))</f>
        <v/>
      </c>
      <c r="N101" s="37"/>
      <c r="O101" s="8"/>
      <c r="P101" s="55"/>
      <c r="Q101" s="55"/>
      <c r="R101" s="58" t="str">
        <f>IF(P101="","",T101*M101*LOOKUP(RIGHT($D$2,3),定数!$A$6:$A$13,定数!$B$6:$B$13))</f>
        <v/>
      </c>
      <c r="S101" s="58"/>
      <c r="T101" s="59" t="str">
        <f t="shared" si="9"/>
        <v/>
      </c>
      <c r="U101" s="59"/>
      <c r="V101" t="str">
        <f t="shared" si="10"/>
        <v/>
      </c>
      <c r="W101" t="str">
        <f t="shared" si="10"/>
        <v/>
      </c>
    </row>
    <row r="102" spans="2:23" x14ac:dyDescent="0.2">
      <c r="B102" s="37">
        <v>94</v>
      </c>
      <c r="C102" s="54" t="str">
        <f t="shared" si="6"/>
        <v/>
      </c>
      <c r="D102" s="54"/>
      <c r="E102" s="37"/>
      <c r="F102" s="8"/>
      <c r="G102" s="37"/>
      <c r="H102" s="55"/>
      <c r="I102" s="55"/>
      <c r="J102" s="37"/>
      <c r="K102" s="56" t="str">
        <f t="shared" si="7"/>
        <v/>
      </c>
      <c r="L102" s="57"/>
      <c r="M102" s="6" t="str">
        <f>IF(J102="","",(K102/J102)/LOOKUP(RIGHT($D$2,3),定数!$A$6:$A$13,定数!$B$6:$B$13))</f>
        <v/>
      </c>
      <c r="N102" s="37"/>
      <c r="O102" s="8"/>
      <c r="P102" s="55"/>
      <c r="Q102" s="55"/>
      <c r="R102" s="58" t="str">
        <f>IF(P102="","",T102*M102*LOOKUP(RIGHT($D$2,3),定数!$A$6:$A$13,定数!$B$6:$B$13))</f>
        <v/>
      </c>
      <c r="S102" s="58"/>
      <c r="T102" s="59" t="str">
        <f t="shared" si="9"/>
        <v/>
      </c>
      <c r="U102" s="59"/>
      <c r="V102" t="str">
        <f t="shared" si="10"/>
        <v/>
      </c>
      <c r="W102" t="str">
        <f t="shared" si="10"/>
        <v/>
      </c>
    </row>
    <row r="103" spans="2:23" x14ac:dyDescent="0.2">
      <c r="B103" s="37">
        <v>95</v>
      </c>
      <c r="C103" s="54" t="str">
        <f t="shared" si="6"/>
        <v/>
      </c>
      <c r="D103" s="54"/>
      <c r="E103" s="37"/>
      <c r="F103" s="8"/>
      <c r="G103" s="37"/>
      <c r="H103" s="55"/>
      <c r="I103" s="55"/>
      <c r="J103" s="37"/>
      <c r="K103" s="56" t="str">
        <f t="shared" si="7"/>
        <v/>
      </c>
      <c r="L103" s="57"/>
      <c r="M103" s="6" t="str">
        <f>IF(J103="","",(K103/J103)/LOOKUP(RIGHT($D$2,3),定数!$A$6:$A$13,定数!$B$6:$B$13))</f>
        <v/>
      </c>
      <c r="N103" s="37"/>
      <c r="O103" s="8"/>
      <c r="P103" s="55"/>
      <c r="Q103" s="55"/>
      <c r="R103" s="58" t="str">
        <f>IF(P103="","",T103*M103*LOOKUP(RIGHT($D$2,3),定数!$A$6:$A$13,定数!$B$6:$B$13))</f>
        <v/>
      </c>
      <c r="S103" s="58"/>
      <c r="T103" s="59" t="str">
        <f t="shared" si="9"/>
        <v/>
      </c>
      <c r="U103" s="59"/>
      <c r="V103" t="str">
        <f t="shared" si="10"/>
        <v/>
      </c>
      <c r="W103" t="str">
        <f t="shared" si="10"/>
        <v/>
      </c>
    </row>
    <row r="104" spans="2:23" x14ac:dyDescent="0.2">
      <c r="B104" s="37">
        <v>96</v>
      </c>
      <c r="C104" s="54" t="str">
        <f t="shared" si="6"/>
        <v/>
      </c>
      <c r="D104" s="54"/>
      <c r="E104" s="37"/>
      <c r="F104" s="8"/>
      <c r="G104" s="37"/>
      <c r="H104" s="55"/>
      <c r="I104" s="55"/>
      <c r="J104" s="37"/>
      <c r="K104" s="56" t="str">
        <f t="shared" si="7"/>
        <v/>
      </c>
      <c r="L104" s="57"/>
      <c r="M104" s="6" t="str">
        <f>IF(J104="","",(K104/J104)/LOOKUP(RIGHT($D$2,3),定数!$A$6:$A$13,定数!$B$6:$B$13))</f>
        <v/>
      </c>
      <c r="N104" s="37"/>
      <c r="O104" s="8"/>
      <c r="P104" s="55"/>
      <c r="Q104" s="55"/>
      <c r="R104" s="58" t="str">
        <f>IF(P104="","",T104*M104*LOOKUP(RIGHT($D$2,3),定数!$A$6:$A$13,定数!$B$6:$B$13))</f>
        <v/>
      </c>
      <c r="S104" s="58"/>
      <c r="T104" s="59" t="str">
        <f t="shared" si="9"/>
        <v/>
      </c>
      <c r="U104" s="59"/>
      <c r="V104" t="str">
        <f t="shared" si="10"/>
        <v/>
      </c>
      <c r="W104" t="str">
        <f t="shared" si="10"/>
        <v/>
      </c>
    </row>
    <row r="105" spans="2:23" x14ac:dyDescent="0.2">
      <c r="B105" s="37">
        <v>97</v>
      </c>
      <c r="C105" s="54" t="str">
        <f t="shared" si="6"/>
        <v/>
      </c>
      <c r="D105" s="54"/>
      <c r="E105" s="37"/>
      <c r="F105" s="8"/>
      <c r="G105" s="37"/>
      <c r="H105" s="55"/>
      <c r="I105" s="55"/>
      <c r="J105" s="37"/>
      <c r="K105" s="56" t="str">
        <f t="shared" si="7"/>
        <v/>
      </c>
      <c r="L105" s="57"/>
      <c r="M105" s="6" t="str">
        <f>IF(J105="","",(K105/J105)/LOOKUP(RIGHT($D$2,3),定数!$A$6:$A$13,定数!$B$6:$B$13))</f>
        <v/>
      </c>
      <c r="N105" s="37"/>
      <c r="O105" s="8"/>
      <c r="P105" s="55"/>
      <c r="Q105" s="55"/>
      <c r="R105" s="58" t="str">
        <f>IF(P105="","",T105*M105*LOOKUP(RIGHT($D$2,3),定数!$A$6:$A$13,定数!$B$6:$B$13))</f>
        <v/>
      </c>
      <c r="S105" s="58"/>
      <c r="T105" s="59" t="str">
        <f t="shared" si="9"/>
        <v/>
      </c>
      <c r="U105" s="59"/>
      <c r="V105" t="str">
        <f t="shared" si="10"/>
        <v/>
      </c>
      <c r="W105" t="str">
        <f t="shared" si="10"/>
        <v/>
      </c>
    </row>
    <row r="106" spans="2:23" x14ac:dyDescent="0.2">
      <c r="B106" s="37">
        <v>98</v>
      </c>
      <c r="C106" s="54" t="str">
        <f t="shared" si="6"/>
        <v/>
      </c>
      <c r="D106" s="54"/>
      <c r="E106" s="37"/>
      <c r="F106" s="8"/>
      <c r="G106" s="37"/>
      <c r="H106" s="55"/>
      <c r="I106" s="55"/>
      <c r="J106" s="37"/>
      <c r="K106" s="56" t="str">
        <f t="shared" si="7"/>
        <v/>
      </c>
      <c r="L106" s="57"/>
      <c r="M106" s="6" t="str">
        <f>IF(J106="","",(K106/J106)/LOOKUP(RIGHT($D$2,3),定数!$A$6:$A$13,定数!$B$6:$B$13))</f>
        <v/>
      </c>
      <c r="N106" s="37"/>
      <c r="O106" s="8"/>
      <c r="P106" s="55"/>
      <c r="Q106" s="55"/>
      <c r="R106" s="58" t="str">
        <f>IF(P106="","",T106*M106*LOOKUP(RIGHT($D$2,3),定数!$A$6:$A$13,定数!$B$6:$B$13))</f>
        <v/>
      </c>
      <c r="S106" s="58"/>
      <c r="T106" s="59" t="str">
        <f t="shared" si="9"/>
        <v/>
      </c>
      <c r="U106" s="59"/>
      <c r="V106" t="str">
        <f t="shared" si="10"/>
        <v/>
      </c>
      <c r="W106" t="str">
        <f t="shared" si="10"/>
        <v/>
      </c>
    </row>
    <row r="107" spans="2:23" x14ac:dyDescent="0.2">
      <c r="B107" s="37">
        <v>99</v>
      </c>
      <c r="C107" s="54" t="str">
        <f t="shared" si="6"/>
        <v/>
      </c>
      <c r="D107" s="54"/>
      <c r="E107" s="37"/>
      <c r="F107" s="8"/>
      <c r="G107" s="37"/>
      <c r="H107" s="55"/>
      <c r="I107" s="55"/>
      <c r="J107" s="37"/>
      <c r="K107" s="56" t="str">
        <f t="shared" si="7"/>
        <v/>
      </c>
      <c r="L107" s="57"/>
      <c r="M107" s="6" t="str">
        <f>IF(J107="","",(K107/J107)/LOOKUP(RIGHT($D$2,3),定数!$A$6:$A$13,定数!$B$6:$B$13))</f>
        <v/>
      </c>
      <c r="N107" s="37"/>
      <c r="O107" s="8"/>
      <c r="P107" s="55"/>
      <c r="Q107" s="55"/>
      <c r="R107" s="58" t="str">
        <f>IF(P107="","",T107*M107*LOOKUP(RIGHT($D$2,3),定数!$A$6:$A$13,定数!$B$6:$B$13))</f>
        <v/>
      </c>
      <c r="S107" s="58"/>
      <c r="T107" s="59" t="str">
        <f t="shared" si="9"/>
        <v/>
      </c>
      <c r="U107" s="59"/>
      <c r="V107" t="str">
        <f t="shared" ref="V107:W108" si="11">IF(S107&lt;&gt;"",IF(S107&lt;0,1+V106,0),"")</f>
        <v/>
      </c>
      <c r="W107" t="str">
        <f t="shared" si="11"/>
        <v/>
      </c>
    </row>
    <row r="108" spans="2:23" x14ac:dyDescent="0.2">
      <c r="B108" s="37">
        <v>100</v>
      </c>
      <c r="C108" s="54" t="str">
        <f t="shared" si="6"/>
        <v/>
      </c>
      <c r="D108" s="54"/>
      <c r="E108" s="37"/>
      <c r="F108" s="8"/>
      <c r="G108" s="37"/>
      <c r="H108" s="55"/>
      <c r="I108" s="55"/>
      <c r="J108" s="37"/>
      <c r="K108" s="56" t="str">
        <f t="shared" si="7"/>
        <v/>
      </c>
      <c r="L108" s="57"/>
      <c r="M108" s="6" t="str">
        <f>IF(J108="","",(K108/J108)/LOOKUP(RIGHT($D$2,3),定数!$A$6:$A$13,定数!$B$6:$B$13))</f>
        <v/>
      </c>
      <c r="N108" s="37"/>
      <c r="O108" s="8"/>
      <c r="P108" s="55"/>
      <c r="Q108" s="55"/>
      <c r="R108" s="58" t="str">
        <f>IF(P108="","",T108*M108*LOOKUP(RIGHT($D$2,3),定数!$A$6:$A$13,定数!$B$6:$B$13))</f>
        <v/>
      </c>
      <c r="S108" s="58"/>
      <c r="T108" s="59" t="str">
        <f t="shared" si="9"/>
        <v/>
      </c>
      <c r="U108" s="59"/>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B749B488-1B28-4CA4-95CC-8AA0A4892D3A}">
      <formula1>"買,売"</formula1>
    </dataValidation>
  </dataValidations>
  <pageMargins left="0.25" right="0.25"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EE302-6C90-4779-AB43-9346F218170E}">
  <dimension ref="B2:W109"/>
  <sheetViews>
    <sheetView zoomScale="115" zoomScaleNormal="115" workbookViewId="0">
      <pane ySplit="8" topLeftCell="A75" activePane="bottomLeft" state="frozen"/>
      <selection pane="bottomLeft" activeCell="R87" sqref="R87:S87"/>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72" t="s">
        <v>5</v>
      </c>
      <c r="C2" s="72"/>
      <c r="D2" s="91" t="s">
        <v>48</v>
      </c>
      <c r="E2" s="91"/>
      <c r="F2" s="72" t="s">
        <v>6</v>
      </c>
      <c r="G2" s="72"/>
      <c r="H2" s="87" t="s">
        <v>67</v>
      </c>
      <c r="I2" s="87"/>
      <c r="J2" s="72" t="s">
        <v>7</v>
      </c>
      <c r="K2" s="72"/>
      <c r="L2" s="92">
        <v>300000</v>
      </c>
      <c r="M2" s="91"/>
      <c r="N2" s="72" t="s">
        <v>8</v>
      </c>
      <c r="O2" s="72"/>
      <c r="P2" s="88">
        <f>SUM(L2,D4)</f>
        <v>397455.6498078939</v>
      </c>
      <c r="Q2" s="87"/>
      <c r="R2" s="1"/>
      <c r="S2" s="1"/>
      <c r="T2" s="1"/>
    </row>
    <row r="3" spans="2:23" ht="57" customHeight="1" x14ac:dyDescent="0.2">
      <c r="B3" s="72" t="s">
        <v>9</v>
      </c>
      <c r="C3" s="72"/>
      <c r="D3" s="89" t="s">
        <v>38</v>
      </c>
      <c r="E3" s="89"/>
      <c r="F3" s="89"/>
      <c r="G3" s="89"/>
      <c r="H3" s="89"/>
      <c r="I3" s="89"/>
      <c r="J3" s="72" t="s">
        <v>10</v>
      </c>
      <c r="K3" s="72"/>
      <c r="L3" s="89" t="s">
        <v>59</v>
      </c>
      <c r="M3" s="90"/>
      <c r="N3" s="90"/>
      <c r="O3" s="90"/>
      <c r="P3" s="90"/>
      <c r="Q3" s="90"/>
      <c r="R3" s="1"/>
      <c r="S3" s="1"/>
    </row>
    <row r="4" spans="2:23" x14ac:dyDescent="0.2">
      <c r="B4" s="72" t="s">
        <v>11</v>
      </c>
      <c r="C4" s="72"/>
      <c r="D4" s="70">
        <f>SUM($R$9:$S$993)</f>
        <v>97455.649807893889</v>
      </c>
      <c r="E4" s="70"/>
      <c r="F4" s="72" t="s">
        <v>12</v>
      </c>
      <c r="G4" s="72"/>
      <c r="H4" s="86">
        <f>SUM($T$9:$U$108)</f>
        <v>97.150000000008049</v>
      </c>
      <c r="I4" s="87"/>
      <c r="J4" s="69" t="s">
        <v>13</v>
      </c>
      <c r="K4" s="69"/>
      <c r="L4" s="88">
        <f>MAX($C$9:$D$990)-C9</f>
        <v>172659.50708671223</v>
      </c>
      <c r="M4" s="88"/>
      <c r="N4" s="69" t="s">
        <v>14</v>
      </c>
      <c r="O4" s="69"/>
      <c r="P4" s="70">
        <f>SUMIF(R9:S990,"&lt;0",R9:S990)</f>
        <v>-436856.24507115199</v>
      </c>
      <c r="Q4" s="70"/>
      <c r="R4" s="1"/>
      <c r="S4" s="1"/>
      <c r="T4" s="1"/>
    </row>
    <row r="5" spans="2:23" x14ac:dyDescent="0.2">
      <c r="B5" s="48" t="s">
        <v>15</v>
      </c>
      <c r="C5" s="51">
        <f>COUNTIF($R$9:$R$990,"&gt;0")</f>
        <v>36</v>
      </c>
      <c r="D5" s="49" t="s">
        <v>16</v>
      </c>
      <c r="E5" s="16">
        <f>COUNTIF($R$9:$R$990,"&lt;0")</f>
        <v>40</v>
      </c>
      <c r="F5" s="49" t="s">
        <v>17</v>
      </c>
      <c r="G5" s="51">
        <f>COUNTIF($R$9:$R$990,"=0")</f>
        <v>0</v>
      </c>
      <c r="H5" s="49" t="s">
        <v>18</v>
      </c>
      <c r="I5" s="3">
        <f>C5/SUM(C5,E5,G5)</f>
        <v>0.47368421052631576</v>
      </c>
      <c r="J5" s="71" t="s">
        <v>19</v>
      </c>
      <c r="K5" s="72"/>
      <c r="L5" s="73">
        <f>MAX(V9:V993)</f>
        <v>3</v>
      </c>
      <c r="M5" s="74"/>
      <c r="N5" s="18" t="s">
        <v>20</v>
      </c>
      <c r="O5" s="9"/>
      <c r="P5" s="73">
        <f>MAX(W9:W993)</f>
        <v>6</v>
      </c>
      <c r="Q5" s="74"/>
      <c r="R5" s="1"/>
      <c r="S5" s="1"/>
      <c r="T5" s="1"/>
    </row>
    <row r="6" spans="2:23" x14ac:dyDescent="0.2">
      <c r="B6" s="11"/>
      <c r="C6" s="14"/>
      <c r="D6" s="15"/>
      <c r="E6" s="12"/>
      <c r="F6" s="11"/>
      <c r="G6" s="12"/>
      <c r="H6" s="11"/>
      <c r="I6" s="17"/>
      <c r="J6" s="11"/>
      <c r="K6" s="11"/>
      <c r="L6" s="12"/>
      <c r="M6" s="12"/>
      <c r="N6" s="13"/>
      <c r="O6" s="13"/>
      <c r="P6" s="10"/>
      <c r="Q6" s="50"/>
      <c r="R6" s="1"/>
      <c r="S6" s="1"/>
      <c r="T6" s="1"/>
    </row>
    <row r="7" spans="2:23" x14ac:dyDescent="0.2">
      <c r="B7" s="75" t="s">
        <v>21</v>
      </c>
      <c r="C7" s="77" t="s">
        <v>22</v>
      </c>
      <c r="D7" s="78"/>
      <c r="E7" s="81" t="s">
        <v>23</v>
      </c>
      <c r="F7" s="82"/>
      <c r="G7" s="82"/>
      <c r="H7" s="82"/>
      <c r="I7" s="65"/>
      <c r="J7" s="83" t="s">
        <v>24</v>
      </c>
      <c r="K7" s="84"/>
      <c r="L7" s="67"/>
      <c r="M7" s="85" t="s">
        <v>25</v>
      </c>
      <c r="N7" s="60" t="s">
        <v>26</v>
      </c>
      <c r="O7" s="61"/>
      <c r="P7" s="61"/>
      <c r="Q7" s="62"/>
      <c r="R7" s="63" t="s">
        <v>27</v>
      </c>
      <c r="S7" s="63"/>
      <c r="T7" s="63"/>
      <c r="U7" s="63"/>
    </row>
    <row r="8" spans="2:23" x14ac:dyDescent="0.2">
      <c r="B8" s="76"/>
      <c r="C8" s="79"/>
      <c r="D8" s="80"/>
      <c r="E8" s="19" t="s">
        <v>28</v>
      </c>
      <c r="F8" s="19" t="s">
        <v>29</v>
      </c>
      <c r="G8" s="19" t="s">
        <v>30</v>
      </c>
      <c r="H8" s="64" t="s">
        <v>31</v>
      </c>
      <c r="I8" s="65"/>
      <c r="J8" s="4" t="s">
        <v>32</v>
      </c>
      <c r="K8" s="66" t="s">
        <v>33</v>
      </c>
      <c r="L8" s="67"/>
      <c r="M8" s="85"/>
      <c r="N8" s="5" t="s">
        <v>28</v>
      </c>
      <c r="O8" s="5" t="s">
        <v>29</v>
      </c>
      <c r="P8" s="68" t="s">
        <v>31</v>
      </c>
      <c r="Q8" s="62"/>
      <c r="R8" s="63" t="s">
        <v>34</v>
      </c>
      <c r="S8" s="63"/>
      <c r="T8" s="63" t="s">
        <v>32</v>
      </c>
      <c r="U8" s="63"/>
    </row>
    <row r="9" spans="2:23" x14ac:dyDescent="0.2">
      <c r="B9" s="47">
        <v>1</v>
      </c>
      <c r="C9" s="54">
        <f>L2</f>
        <v>300000</v>
      </c>
      <c r="D9" s="54"/>
      <c r="E9" s="47">
        <v>2018</v>
      </c>
      <c r="F9" s="8">
        <v>43469</v>
      </c>
      <c r="G9" s="47" t="s">
        <v>4</v>
      </c>
      <c r="H9" s="55">
        <v>1.2029300000000001</v>
      </c>
      <c r="I9" s="55"/>
      <c r="J9" s="47">
        <v>19.7</v>
      </c>
      <c r="K9" s="54">
        <f>IF(J9="","",C9*0.03)</f>
        <v>9000</v>
      </c>
      <c r="L9" s="54"/>
      <c r="M9" s="6">
        <f>IF(J9="","",(K9/J9)/LOOKUP(RIGHT($D$2,3),定数!$A$6:$A$13,定数!$B$6:$B$13))</f>
        <v>3.8071065989847717</v>
      </c>
      <c r="N9" s="47">
        <v>2018</v>
      </c>
      <c r="O9" s="8">
        <v>43479</v>
      </c>
      <c r="P9" s="55">
        <v>1.20096</v>
      </c>
      <c r="Q9" s="55"/>
      <c r="R9" s="58">
        <f>IF(P9="","",T9*M9*LOOKUP(RIGHT($D$2,3),定数!$A$6:$A$13,定数!$B$6:$B$13))</f>
        <v>-9000.0000000001237</v>
      </c>
      <c r="S9" s="58"/>
      <c r="T9" s="59">
        <f>IF(P9="","",IF(G9="買",(P9-H9),(H9-P9))*IF(RIGHT($D$2,3)="JPY",100,10000))</f>
        <v>-19.700000000000273</v>
      </c>
      <c r="U9" s="59"/>
      <c r="V9" s="36">
        <f>IF(T9&lt;&gt;"",IF(T9&gt;0,1+V8,0),"")</f>
        <v>0</v>
      </c>
      <c r="W9">
        <f>IF(T9&lt;&gt;"",IF(T9&lt;0,1+W8,0),"")</f>
        <v>1</v>
      </c>
    </row>
    <row r="10" spans="2:23" x14ac:dyDescent="0.2">
      <c r="B10" s="47">
        <v>2</v>
      </c>
      <c r="C10" s="54">
        <f t="shared" ref="C10:C73" si="0">IF(R9="","",C9+R9)</f>
        <v>290999.99999999988</v>
      </c>
      <c r="D10" s="54"/>
      <c r="E10" s="47">
        <v>2018</v>
      </c>
      <c r="F10" s="8">
        <v>43470</v>
      </c>
      <c r="G10" s="47" t="s">
        <v>3</v>
      </c>
      <c r="H10" s="55">
        <v>1.2042999999999999</v>
      </c>
      <c r="I10" s="55"/>
      <c r="J10" s="47">
        <v>39.1</v>
      </c>
      <c r="K10" s="56">
        <f>IF(J10="","",C10*0.03)</f>
        <v>8729.9999999999964</v>
      </c>
      <c r="L10" s="57"/>
      <c r="M10" s="6">
        <f>IF(J10="","",(K10/J10)/LOOKUP(RIGHT($D$2,3),定数!$A$6:$A$13,定数!$B$6:$B$13))</f>
        <v>1.860613810741687</v>
      </c>
      <c r="N10" s="47">
        <v>2018</v>
      </c>
      <c r="O10" s="8">
        <v>43473</v>
      </c>
      <c r="P10" s="55">
        <v>1.1985349999999999</v>
      </c>
      <c r="Q10" s="55"/>
      <c r="R10" s="58">
        <f>IF(P10="","",T10*M10*LOOKUP(RIGHT($D$2,3),定数!$A$6:$A$13,定数!$B$6:$B$13))</f>
        <v>12871.726342711036</v>
      </c>
      <c r="S10" s="58"/>
      <c r="T10" s="59">
        <f>IF(P10="","",IF(G10="買",(P10-H10),(H10-P10))*IF(RIGHT($D$2,3)="JPY",100,10000))</f>
        <v>57.650000000000205</v>
      </c>
      <c r="U10" s="59"/>
      <c r="V10" s="23">
        <f t="shared" ref="V10:V22" si="1">IF(T10&lt;&gt;"",IF(T10&gt;0,1+V9,0),"")</f>
        <v>1</v>
      </c>
      <c r="W10">
        <f t="shared" ref="W10:W73" si="2">IF(T10&lt;&gt;"",IF(T10&lt;0,1+W9,0),"")</f>
        <v>0</v>
      </c>
    </row>
    <row r="11" spans="2:23" x14ac:dyDescent="0.2">
      <c r="B11" s="47">
        <v>3</v>
      </c>
      <c r="C11" s="54">
        <f t="shared" si="0"/>
        <v>303871.7263427109</v>
      </c>
      <c r="D11" s="54"/>
      <c r="E11" s="47">
        <v>2018</v>
      </c>
      <c r="F11" s="8">
        <v>43474</v>
      </c>
      <c r="G11" s="47" t="s">
        <v>3</v>
      </c>
      <c r="H11" s="55">
        <v>1.19502</v>
      </c>
      <c r="I11" s="55"/>
      <c r="J11" s="47">
        <v>14.3</v>
      </c>
      <c r="K11" s="56">
        <f t="shared" ref="K11:K74" si="3">IF(J11="","",C11*0.03)</f>
        <v>9116.1517902813266</v>
      </c>
      <c r="L11" s="57"/>
      <c r="M11" s="6">
        <f>IF(J11="","",(K11/J11)/LOOKUP(RIGHT($D$2,3),定数!$A$6:$A$13,定数!$B$6:$B$13))</f>
        <v>5.3124427682292117</v>
      </c>
      <c r="N11" s="47">
        <v>2018</v>
      </c>
      <c r="O11" s="8">
        <v>43474</v>
      </c>
      <c r="P11" s="55">
        <v>1.1929749999999999</v>
      </c>
      <c r="Q11" s="55"/>
      <c r="R11" s="58">
        <f>IF(P11="","",T11*M11*LOOKUP(RIGHT($D$2,3),定数!$A$6:$A$13,定数!$B$6:$B$13))</f>
        <v>13036.734553234961</v>
      </c>
      <c r="S11" s="58"/>
      <c r="T11" s="59">
        <f>IF(P11="","",IF(G11="買",(P11-H11),(H11-P11))*IF(RIGHT($D$2,3)="JPY",100,10000))</f>
        <v>20.450000000000745</v>
      </c>
      <c r="U11" s="59"/>
      <c r="V11" s="23">
        <f t="shared" si="1"/>
        <v>2</v>
      </c>
      <c r="W11">
        <f t="shared" si="2"/>
        <v>0</v>
      </c>
    </row>
    <row r="12" spans="2:23" x14ac:dyDescent="0.2">
      <c r="B12" s="47">
        <v>4</v>
      </c>
      <c r="C12" s="54">
        <f t="shared" si="0"/>
        <v>316908.46089594584</v>
      </c>
      <c r="D12" s="54"/>
      <c r="E12" s="47">
        <v>2018</v>
      </c>
      <c r="F12" s="8">
        <v>43482</v>
      </c>
      <c r="G12" s="47" t="s">
        <v>3</v>
      </c>
      <c r="H12" s="55">
        <v>1.2230700000000001</v>
      </c>
      <c r="I12" s="55"/>
      <c r="J12" s="47">
        <v>18.2</v>
      </c>
      <c r="K12" s="56">
        <f t="shared" si="3"/>
        <v>9507.2538268783755</v>
      </c>
      <c r="L12" s="57"/>
      <c r="M12" s="6">
        <f>IF(J12="","",(K12/J12)/LOOKUP(RIGHT($D$2,3),定数!$A$6:$A$13,定数!$B$6:$B$13))</f>
        <v>4.3531381991201359</v>
      </c>
      <c r="N12" s="47">
        <v>2018</v>
      </c>
      <c r="O12" s="8">
        <v>43482</v>
      </c>
      <c r="P12" s="55">
        <v>1.22044</v>
      </c>
      <c r="Q12" s="55"/>
      <c r="R12" s="58">
        <f>IF(P12="","",T12*M12*LOOKUP(RIGHT($D$2,3),定数!$A$6:$A$13,定数!$B$6:$B$13))</f>
        <v>13738.50415642384</v>
      </c>
      <c r="S12" s="58"/>
      <c r="T12" s="59">
        <f t="shared" ref="T12:T75" si="4">IF(P12="","",IF(G12="買",(P12-H12),(H12-P12))*IF(RIGHT($D$2,3)="JPY",100,10000))</f>
        <v>26.300000000001322</v>
      </c>
      <c r="U12" s="59"/>
      <c r="V12" s="23">
        <f t="shared" si="1"/>
        <v>3</v>
      </c>
      <c r="W12">
        <f t="shared" si="2"/>
        <v>0</v>
      </c>
    </row>
    <row r="13" spans="2:23" x14ac:dyDescent="0.2">
      <c r="B13" s="47">
        <v>5</v>
      </c>
      <c r="C13" s="54">
        <f t="shared" si="0"/>
        <v>330646.96505236969</v>
      </c>
      <c r="D13" s="54"/>
      <c r="E13" s="47">
        <v>2018</v>
      </c>
      <c r="F13" s="8">
        <v>43496</v>
      </c>
      <c r="G13" s="47" t="s">
        <v>4</v>
      </c>
      <c r="H13" s="55">
        <v>1.2466200000000001</v>
      </c>
      <c r="I13" s="55"/>
      <c r="J13" s="47">
        <v>21.4</v>
      </c>
      <c r="K13" s="56">
        <f t="shared" si="3"/>
        <v>9919.4089515710912</v>
      </c>
      <c r="L13" s="57"/>
      <c r="M13" s="6">
        <f>IF(J13="","",(K13/J13)/LOOKUP(RIGHT($D$2,3),定数!$A$6:$A$13,定数!$B$6:$B$13))</f>
        <v>3.8626981898641324</v>
      </c>
      <c r="N13" s="47">
        <v>2018</v>
      </c>
      <c r="O13" s="8">
        <v>43497</v>
      </c>
      <c r="P13" s="55">
        <v>1.24448</v>
      </c>
      <c r="Q13" s="55"/>
      <c r="R13" s="58">
        <f>IF(P13="","",T13*M13*LOOKUP(RIGHT($D$2,3),定数!$A$6:$A$13,定数!$B$6:$B$13))</f>
        <v>-9919.4089515712349</v>
      </c>
      <c r="S13" s="58"/>
      <c r="T13" s="59">
        <f t="shared" si="4"/>
        <v>-21.400000000000308</v>
      </c>
      <c r="U13" s="59"/>
      <c r="V13" s="23">
        <f t="shared" si="1"/>
        <v>0</v>
      </c>
      <c r="W13">
        <f t="shared" si="2"/>
        <v>1</v>
      </c>
    </row>
    <row r="14" spans="2:23" x14ac:dyDescent="0.2">
      <c r="B14" s="47">
        <v>6</v>
      </c>
      <c r="C14" s="54">
        <f t="shared" si="0"/>
        <v>320727.55610079848</v>
      </c>
      <c r="D14" s="54"/>
      <c r="E14" s="47">
        <v>2018</v>
      </c>
      <c r="F14" s="8">
        <v>43498</v>
      </c>
      <c r="G14" s="47" t="s">
        <v>4</v>
      </c>
      <c r="H14" s="55">
        <v>1.25125</v>
      </c>
      <c r="I14" s="55"/>
      <c r="J14" s="47">
        <v>15.7</v>
      </c>
      <c r="K14" s="56">
        <f t="shared" si="3"/>
        <v>9621.8266830239536</v>
      </c>
      <c r="L14" s="57"/>
      <c r="M14" s="6">
        <f>IF(J14="","",(K14/J14)/LOOKUP(RIGHT($D$2,3),定数!$A$6:$A$13,定数!$B$6:$B$13))</f>
        <v>5.1071266895031604</v>
      </c>
      <c r="N14" s="47">
        <v>2018</v>
      </c>
      <c r="O14" s="8">
        <v>43498</v>
      </c>
      <c r="P14" s="55">
        <v>1.2496799999999999</v>
      </c>
      <c r="Q14" s="55"/>
      <c r="R14" s="58">
        <f>IF(P14="","",T14*M14*LOOKUP(RIGHT($D$2,3),定数!$A$6:$A$13,定数!$B$6:$B$13))</f>
        <v>-9621.826683024392</v>
      </c>
      <c r="S14" s="58"/>
      <c r="T14" s="59">
        <f t="shared" si="4"/>
        <v>-15.700000000000713</v>
      </c>
      <c r="U14" s="59"/>
      <c r="V14" s="23">
        <f t="shared" si="1"/>
        <v>0</v>
      </c>
      <c r="W14">
        <f t="shared" si="2"/>
        <v>2</v>
      </c>
    </row>
    <row r="15" spans="2:23" x14ac:dyDescent="0.2">
      <c r="B15" s="47">
        <v>7</v>
      </c>
      <c r="C15" s="54">
        <f t="shared" si="0"/>
        <v>311105.72941777407</v>
      </c>
      <c r="D15" s="54"/>
      <c r="E15" s="47">
        <v>2018</v>
      </c>
      <c r="F15" s="8">
        <v>43498</v>
      </c>
      <c r="G15" s="47" t="s">
        <v>3</v>
      </c>
      <c r="H15" s="55">
        <v>1.24837</v>
      </c>
      <c r="I15" s="55"/>
      <c r="J15" s="47">
        <v>14.5</v>
      </c>
      <c r="K15" s="56">
        <f t="shared" si="3"/>
        <v>9333.1718825332209</v>
      </c>
      <c r="L15" s="57"/>
      <c r="M15" s="6">
        <f>IF(J15="","",(K15/J15)/LOOKUP(RIGHT($D$2,3),定数!$A$6:$A$13,定数!$B$6:$B$13))</f>
        <v>5.3638918865133451</v>
      </c>
      <c r="N15" s="47">
        <v>2018</v>
      </c>
      <c r="O15" s="8">
        <v>43498</v>
      </c>
      <c r="P15" s="55">
        <v>1.2462949999999999</v>
      </c>
      <c r="Q15" s="55"/>
      <c r="R15" s="58">
        <f>IF(P15="","",T15*M15*LOOKUP(RIGHT($D$2,3),定数!$A$6:$A$13,定数!$B$6:$B$13))</f>
        <v>13356.090797418545</v>
      </c>
      <c r="S15" s="58"/>
      <c r="T15" s="59">
        <f t="shared" si="4"/>
        <v>20.75000000000049</v>
      </c>
      <c r="U15" s="59"/>
      <c r="V15" s="23">
        <f t="shared" si="1"/>
        <v>1</v>
      </c>
      <c r="W15">
        <f t="shared" si="2"/>
        <v>0</v>
      </c>
    </row>
    <row r="16" spans="2:23" x14ac:dyDescent="0.2">
      <c r="B16" s="47">
        <v>8</v>
      </c>
      <c r="C16" s="54">
        <f t="shared" si="0"/>
        <v>324461.82021519262</v>
      </c>
      <c r="D16" s="54"/>
      <c r="E16" s="47">
        <v>2018</v>
      </c>
      <c r="F16" s="8">
        <v>43501</v>
      </c>
      <c r="G16" s="47" t="s">
        <v>4</v>
      </c>
      <c r="H16" s="55">
        <v>1.2464299999999999</v>
      </c>
      <c r="I16" s="55"/>
      <c r="J16" s="47">
        <v>12</v>
      </c>
      <c r="K16" s="56">
        <f t="shared" si="3"/>
        <v>9733.8546064557777</v>
      </c>
      <c r="L16" s="57"/>
      <c r="M16" s="6">
        <f>IF(J16="","",(K16/J16)/LOOKUP(RIGHT($D$2,3),定数!$A$6:$A$13,定数!$B$6:$B$13))</f>
        <v>6.7596212544831786</v>
      </c>
      <c r="N16" s="47">
        <v>2018</v>
      </c>
      <c r="O16" s="8">
        <v>43501</v>
      </c>
      <c r="P16" s="55">
        <v>1.2452300000000001</v>
      </c>
      <c r="Q16" s="55"/>
      <c r="R16" s="58">
        <f>IF(P16="","",T16*M16*LOOKUP(RIGHT($D$2,3),定数!$A$6:$A$13,定数!$B$6:$B$13))</f>
        <v>-9733.8546064547045</v>
      </c>
      <c r="S16" s="58"/>
      <c r="T16" s="59">
        <f t="shared" si="4"/>
        <v>-11.999999999998678</v>
      </c>
      <c r="U16" s="59"/>
      <c r="V16" s="23">
        <f t="shared" si="1"/>
        <v>0</v>
      </c>
      <c r="W16">
        <f t="shared" si="2"/>
        <v>1</v>
      </c>
    </row>
    <row r="17" spans="2:23" x14ac:dyDescent="0.2">
      <c r="B17" s="47">
        <v>9</v>
      </c>
      <c r="C17" s="54">
        <f t="shared" si="0"/>
        <v>314727.9656087379</v>
      </c>
      <c r="D17" s="54"/>
      <c r="E17" s="47">
        <v>2018</v>
      </c>
      <c r="F17" s="8">
        <v>43503</v>
      </c>
      <c r="G17" s="47" t="s">
        <v>4</v>
      </c>
      <c r="H17" s="55">
        <v>1.23908</v>
      </c>
      <c r="I17" s="55"/>
      <c r="J17" s="47">
        <v>13.6</v>
      </c>
      <c r="K17" s="56">
        <f t="shared" si="3"/>
        <v>9441.8389682621364</v>
      </c>
      <c r="L17" s="57"/>
      <c r="M17" s="6">
        <f>IF(J17="","",(K17/J17)/LOOKUP(RIGHT($D$2,3),定数!$A$6:$A$13,定数!$B$6:$B$13))</f>
        <v>5.7854405442782699</v>
      </c>
      <c r="N17" s="47">
        <v>2018</v>
      </c>
      <c r="O17" s="8">
        <v>43503</v>
      </c>
      <c r="P17" s="55">
        <v>1.2377199999999999</v>
      </c>
      <c r="Q17" s="55"/>
      <c r="R17" s="58">
        <f>IF(P17="","",T17*M17*LOOKUP(RIGHT($D$2,3),定数!$A$6:$A$13,定数!$B$6:$B$13))</f>
        <v>-9441.838968262331</v>
      </c>
      <c r="S17" s="58"/>
      <c r="T17" s="59">
        <f t="shared" si="4"/>
        <v>-13.600000000000279</v>
      </c>
      <c r="U17" s="59"/>
      <c r="V17" s="23">
        <f t="shared" si="1"/>
        <v>0</v>
      </c>
      <c r="W17">
        <f t="shared" si="2"/>
        <v>2</v>
      </c>
    </row>
    <row r="18" spans="2:23" x14ac:dyDescent="0.2">
      <c r="B18" s="47">
        <v>10</v>
      </c>
      <c r="C18" s="54">
        <f t="shared" si="0"/>
        <v>305286.12664047559</v>
      </c>
      <c r="D18" s="54"/>
      <c r="E18" s="47">
        <v>2018</v>
      </c>
      <c r="F18" s="8">
        <v>43503</v>
      </c>
      <c r="G18" s="47" t="s">
        <v>4</v>
      </c>
      <c r="H18" s="55">
        <v>1.23983</v>
      </c>
      <c r="I18" s="55"/>
      <c r="J18" s="47">
        <v>21.9</v>
      </c>
      <c r="K18" s="56">
        <f t="shared" si="3"/>
        <v>9158.5837992142679</v>
      </c>
      <c r="L18" s="57"/>
      <c r="M18" s="6">
        <f>IF(J18="","",(K18/J18)/LOOKUP(RIGHT($D$2,3),定数!$A$6:$A$13,定数!$B$6:$B$13))</f>
        <v>3.4850014456675296</v>
      </c>
      <c r="N18" s="47">
        <v>2018</v>
      </c>
      <c r="O18" s="8">
        <v>43503</v>
      </c>
      <c r="P18" s="55">
        <v>1.2376400000000001</v>
      </c>
      <c r="Q18" s="55"/>
      <c r="R18" s="58">
        <f>IF(P18="","",T18*M18*LOOKUP(RIGHT($D$2,3),定数!$A$6:$A$13,定数!$B$6:$B$13))</f>
        <v>-9158.5837992139095</v>
      </c>
      <c r="S18" s="58"/>
      <c r="T18" s="59">
        <f t="shared" si="4"/>
        <v>-21.899999999999142</v>
      </c>
      <c r="U18" s="59"/>
      <c r="V18" s="23">
        <f t="shared" si="1"/>
        <v>0</v>
      </c>
      <c r="W18">
        <f t="shared" si="2"/>
        <v>3</v>
      </c>
    </row>
    <row r="19" spans="2:23" x14ac:dyDescent="0.2">
      <c r="B19" s="47">
        <v>11</v>
      </c>
      <c r="C19" s="54">
        <f t="shared" si="0"/>
        <v>296127.54284126166</v>
      </c>
      <c r="D19" s="54"/>
      <c r="E19" s="47">
        <v>2018</v>
      </c>
      <c r="F19" s="8">
        <v>43509</v>
      </c>
      <c r="G19" s="47" t="s">
        <v>4</v>
      </c>
      <c r="H19" s="55">
        <v>1.23464</v>
      </c>
      <c r="I19" s="55"/>
      <c r="J19" s="47">
        <v>20.7</v>
      </c>
      <c r="K19" s="56">
        <f t="shared" si="3"/>
        <v>8883.8262852378502</v>
      </c>
      <c r="L19" s="57"/>
      <c r="M19" s="6">
        <f>IF(J19="","",(K19/J19)/LOOKUP(RIGHT($D$2,3),定数!$A$6:$A$13,定数!$B$6:$B$13))</f>
        <v>3.5764195995321457</v>
      </c>
      <c r="N19" s="47">
        <v>2018</v>
      </c>
      <c r="O19" s="8">
        <v>43510</v>
      </c>
      <c r="P19" s="55">
        <v>1.2376450000000001</v>
      </c>
      <c r="Q19" s="55"/>
      <c r="R19" s="58">
        <f>IF(P19="","",T19*M19*LOOKUP(RIGHT($D$2,3),定数!$A$6:$A$13,定数!$B$6:$B$13))</f>
        <v>12896.569075913545</v>
      </c>
      <c r="S19" s="58"/>
      <c r="T19" s="59">
        <f t="shared" si="4"/>
        <v>30.050000000001464</v>
      </c>
      <c r="U19" s="59"/>
      <c r="V19" s="23">
        <f t="shared" si="1"/>
        <v>1</v>
      </c>
      <c r="W19">
        <f t="shared" si="2"/>
        <v>0</v>
      </c>
    </row>
    <row r="20" spans="2:23" x14ac:dyDescent="0.2">
      <c r="B20" s="47">
        <v>12</v>
      </c>
      <c r="C20" s="54">
        <f t="shared" si="0"/>
        <v>309024.11191717518</v>
      </c>
      <c r="D20" s="54"/>
      <c r="E20" s="47">
        <v>2018</v>
      </c>
      <c r="F20" s="8">
        <v>43510</v>
      </c>
      <c r="G20" s="47" t="s">
        <v>4</v>
      </c>
      <c r="H20" s="55">
        <v>1.2378800000000001</v>
      </c>
      <c r="I20" s="55"/>
      <c r="J20" s="47">
        <v>15.3</v>
      </c>
      <c r="K20" s="56">
        <f t="shared" si="3"/>
        <v>9270.723357515255</v>
      </c>
      <c r="L20" s="57"/>
      <c r="M20" s="6">
        <f>IF(J20="","",(K20/J20)/LOOKUP(RIGHT($D$2,3),定数!$A$6:$A$13,定数!$B$6:$B$13))</f>
        <v>5.0494135934178948</v>
      </c>
      <c r="N20" s="47">
        <v>2018</v>
      </c>
      <c r="O20" s="8">
        <v>43510</v>
      </c>
      <c r="P20" s="55">
        <v>1.2363500000000001</v>
      </c>
      <c r="Q20" s="55"/>
      <c r="R20" s="58">
        <f>IF(P20="","",T20*M20*LOOKUP(RIGHT($D$2,3),定数!$A$6:$A$13,定数!$B$6:$B$13))</f>
        <v>-9270.7233575154441</v>
      </c>
      <c r="S20" s="58"/>
      <c r="T20" s="59">
        <f t="shared" si="4"/>
        <v>-15.300000000000313</v>
      </c>
      <c r="U20" s="59"/>
      <c r="V20" s="23">
        <f t="shared" si="1"/>
        <v>0</v>
      </c>
      <c r="W20">
        <f t="shared" si="2"/>
        <v>1</v>
      </c>
    </row>
    <row r="21" spans="2:23" x14ac:dyDescent="0.2">
      <c r="B21" s="47">
        <v>13</v>
      </c>
      <c r="C21" s="54">
        <f t="shared" si="0"/>
        <v>299753.38855965971</v>
      </c>
      <c r="D21" s="54"/>
      <c r="E21" s="47">
        <v>2018</v>
      </c>
      <c r="F21" s="8">
        <v>43516</v>
      </c>
      <c r="G21" s="47" t="s">
        <v>3</v>
      </c>
      <c r="H21" s="55">
        <v>1.2378400000000001</v>
      </c>
      <c r="I21" s="55"/>
      <c r="J21" s="47">
        <v>17.5</v>
      </c>
      <c r="K21" s="56">
        <f t="shared" si="3"/>
        <v>8992.6016567897914</v>
      </c>
      <c r="L21" s="57"/>
      <c r="M21" s="6">
        <f>IF(J21="","",(K21/J21)/LOOKUP(RIGHT($D$2,3),定数!$A$6:$A$13,定数!$B$6:$B$13))</f>
        <v>4.2821912651379961</v>
      </c>
      <c r="N21" s="47">
        <v>2018</v>
      </c>
      <c r="O21" s="8">
        <v>43516</v>
      </c>
      <c r="P21" s="55">
        <v>1.2353149999999999</v>
      </c>
      <c r="Q21" s="55"/>
      <c r="R21" s="58">
        <f>IF(P21="","",T21*M21*LOOKUP(RIGHT($D$2,3),定数!$A$6:$A$13,定数!$B$6:$B$13))</f>
        <v>12975.039533368696</v>
      </c>
      <c r="S21" s="58"/>
      <c r="T21" s="59">
        <f t="shared" si="4"/>
        <v>25.250000000001105</v>
      </c>
      <c r="U21" s="59"/>
      <c r="V21" s="23">
        <f t="shared" si="1"/>
        <v>1</v>
      </c>
      <c r="W21">
        <f t="shared" si="2"/>
        <v>0</v>
      </c>
    </row>
    <row r="22" spans="2:23" x14ac:dyDescent="0.2">
      <c r="B22" s="47">
        <v>14</v>
      </c>
      <c r="C22" s="54">
        <f t="shared" si="0"/>
        <v>312728.42809302843</v>
      </c>
      <c r="D22" s="54"/>
      <c r="E22" s="47">
        <v>2018</v>
      </c>
      <c r="F22" s="8">
        <v>43517</v>
      </c>
      <c r="G22" s="47" t="s">
        <v>3</v>
      </c>
      <c r="H22" s="55">
        <v>1.2329600000000001</v>
      </c>
      <c r="I22" s="55"/>
      <c r="J22" s="47">
        <v>14.3</v>
      </c>
      <c r="K22" s="56">
        <f t="shared" si="3"/>
        <v>9381.8528427908532</v>
      </c>
      <c r="L22" s="57"/>
      <c r="M22" s="6">
        <f>IF(J22="","",(K22/J22)/LOOKUP(RIGHT($D$2,3),定数!$A$6:$A$13,定数!$B$6:$B$13))</f>
        <v>5.4672802114165808</v>
      </c>
      <c r="N22" s="47">
        <v>2018</v>
      </c>
      <c r="O22" s="8">
        <v>43517</v>
      </c>
      <c r="P22" s="55">
        <v>1.230915</v>
      </c>
      <c r="Q22" s="55"/>
      <c r="R22" s="58">
        <f>IF(P22="","",T22*M22*LOOKUP(RIGHT($D$2,3),定数!$A$6:$A$13,定数!$B$6:$B$13))</f>
        <v>13416.705638816778</v>
      </c>
      <c r="S22" s="58"/>
      <c r="T22" s="59">
        <f t="shared" si="4"/>
        <v>20.450000000000745</v>
      </c>
      <c r="U22" s="59"/>
      <c r="V22" s="23">
        <f t="shared" si="1"/>
        <v>2</v>
      </c>
      <c r="W22">
        <f t="shared" si="2"/>
        <v>0</v>
      </c>
    </row>
    <row r="23" spans="2:23" x14ac:dyDescent="0.2">
      <c r="B23" s="47">
        <v>15</v>
      </c>
      <c r="C23" s="54">
        <f t="shared" si="0"/>
        <v>326145.13373184518</v>
      </c>
      <c r="D23" s="54"/>
      <c r="E23" s="47">
        <v>2018</v>
      </c>
      <c r="F23" s="8">
        <v>43519</v>
      </c>
      <c r="G23" s="47" t="s">
        <v>4</v>
      </c>
      <c r="H23" s="55">
        <v>1.2331799999999999</v>
      </c>
      <c r="I23" s="55"/>
      <c r="J23" s="47">
        <v>9.6</v>
      </c>
      <c r="K23" s="56">
        <f t="shared" si="3"/>
        <v>9784.3540119553545</v>
      </c>
      <c r="L23" s="57"/>
      <c r="M23" s="6">
        <f>IF(J23="","",(K23/J23)/LOOKUP(RIGHT($D$2,3),定数!$A$6:$A$13,定数!$B$6:$B$13))</f>
        <v>8.4933628576001343</v>
      </c>
      <c r="N23" s="47">
        <v>2018</v>
      </c>
      <c r="O23" s="8">
        <v>43519</v>
      </c>
      <c r="P23" s="55">
        <v>1.2322200000000001</v>
      </c>
      <c r="Q23" s="55"/>
      <c r="R23" s="58">
        <f>IF(P23="","",T23*M23*LOOKUP(RIGHT($D$2,3),定数!$A$6:$A$13,定数!$B$6:$B$13))</f>
        <v>-9784.3540119538247</v>
      </c>
      <c r="S23" s="58"/>
      <c r="T23" s="59">
        <f t="shared" si="4"/>
        <v>-9.5999999999984986</v>
      </c>
      <c r="U23" s="59"/>
      <c r="V23" t="str">
        <f t="shared" ref="V23:W74" si="5">IF(S23&lt;&gt;"",IF(S23&lt;0,1+V22,0),"")</f>
        <v/>
      </c>
      <c r="W23">
        <f t="shared" si="2"/>
        <v>1</v>
      </c>
    </row>
    <row r="24" spans="2:23" x14ac:dyDescent="0.2">
      <c r="B24" s="47">
        <v>16</v>
      </c>
      <c r="C24" s="54">
        <f t="shared" si="0"/>
        <v>316360.77971989138</v>
      </c>
      <c r="D24" s="54"/>
      <c r="E24" s="47">
        <v>2018</v>
      </c>
      <c r="F24" s="8">
        <v>43520</v>
      </c>
      <c r="G24" s="47" t="s">
        <v>3</v>
      </c>
      <c r="H24" s="55">
        <v>1.2292099999999999</v>
      </c>
      <c r="I24" s="55"/>
      <c r="J24" s="47">
        <v>12.5</v>
      </c>
      <c r="K24" s="56">
        <f t="shared" si="3"/>
        <v>9490.8233915967412</v>
      </c>
      <c r="L24" s="57"/>
      <c r="M24" s="6">
        <f>IF(J24="","",(K24/J24)/LOOKUP(RIGHT($D$2,3),定数!$A$6:$A$13,定数!$B$6:$B$13))</f>
        <v>6.3272155943978277</v>
      </c>
      <c r="N24" s="47">
        <v>2018</v>
      </c>
      <c r="O24" s="8">
        <v>43522</v>
      </c>
      <c r="P24" s="55">
        <v>1.2304600000000001</v>
      </c>
      <c r="Q24" s="55"/>
      <c r="R24" s="58">
        <f>IF(P24="","",T24*M24*LOOKUP(RIGHT($D$2,3),定数!$A$6:$A$13,定数!$B$6:$B$13))</f>
        <v>-9490.8233915982237</v>
      </c>
      <c r="S24" s="58"/>
      <c r="T24" s="59">
        <f t="shared" si="4"/>
        <v>-12.500000000001954</v>
      </c>
      <c r="U24" s="59"/>
      <c r="V24" t="str">
        <f t="shared" si="5"/>
        <v/>
      </c>
      <c r="W24">
        <f t="shared" si="2"/>
        <v>2</v>
      </c>
    </row>
    <row r="25" spans="2:23" x14ac:dyDescent="0.2">
      <c r="B25" s="47">
        <v>17</v>
      </c>
      <c r="C25" s="54">
        <f t="shared" si="0"/>
        <v>306869.95632829313</v>
      </c>
      <c r="D25" s="54"/>
      <c r="E25" s="47">
        <v>2018</v>
      </c>
      <c r="F25" s="8">
        <v>43524</v>
      </c>
      <c r="G25" s="47" t="s">
        <v>3</v>
      </c>
      <c r="H25" s="55">
        <v>1.2203200000000001</v>
      </c>
      <c r="I25" s="55"/>
      <c r="J25" s="47">
        <v>18.3</v>
      </c>
      <c r="K25" s="56">
        <f t="shared" si="3"/>
        <v>9206.0986898487936</v>
      </c>
      <c r="L25" s="57"/>
      <c r="M25" s="6">
        <f>IF(J25="","",(K25/J25)/LOOKUP(RIGHT($D$2,3),定数!$A$6:$A$13,定数!$B$6:$B$13))</f>
        <v>4.1922125181460812</v>
      </c>
      <c r="N25" s="47">
        <v>2018</v>
      </c>
      <c r="O25" s="8">
        <v>43525</v>
      </c>
      <c r="P25" s="55">
        <v>1.2176750000000001</v>
      </c>
      <c r="Q25" s="55"/>
      <c r="R25" s="58">
        <f>IF(P25="","",T25*M25*LOOKUP(RIGHT($D$2,3),定数!$A$6:$A$13,定数!$B$6:$B$13))</f>
        <v>13306.082532595705</v>
      </c>
      <c r="S25" s="58"/>
      <c r="T25" s="59">
        <f t="shared" si="4"/>
        <v>26.450000000000085</v>
      </c>
      <c r="U25" s="59"/>
      <c r="V25" t="str">
        <f t="shared" si="5"/>
        <v/>
      </c>
      <c r="W25">
        <f t="shared" si="2"/>
        <v>0</v>
      </c>
    </row>
    <row r="26" spans="2:23" x14ac:dyDescent="0.2">
      <c r="B26" s="47">
        <v>18</v>
      </c>
      <c r="C26" s="54">
        <f t="shared" si="0"/>
        <v>320176.03886088886</v>
      </c>
      <c r="D26" s="54"/>
      <c r="E26" s="47">
        <v>2018</v>
      </c>
      <c r="F26" s="8">
        <v>43526</v>
      </c>
      <c r="G26" s="47" t="s">
        <v>4</v>
      </c>
      <c r="H26" s="55">
        <v>1.2282</v>
      </c>
      <c r="I26" s="55"/>
      <c r="J26" s="47">
        <v>20.5</v>
      </c>
      <c r="K26" s="56">
        <f t="shared" si="3"/>
        <v>9605.2811658266655</v>
      </c>
      <c r="L26" s="57"/>
      <c r="M26" s="6">
        <f>IF(J26="","",(K26/J26)/LOOKUP(RIGHT($D$2,3),定数!$A$6:$A$13,定数!$B$6:$B$13))</f>
        <v>3.9045858397669373</v>
      </c>
      <c r="N26" s="47">
        <v>2018</v>
      </c>
      <c r="O26" s="8">
        <v>43526</v>
      </c>
      <c r="P26" s="55">
        <v>1.2311749999999999</v>
      </c>
      <c r="Q26" s="55"/>
      <c r="R26" s="58">
        <f>IF(P26="","",T26*M26*LOOKUP(RIGHT($D$2,3),定数!$A$6:$A$13,定数!$B$6:$B$13))</f>
        <v>13939.371447967731</v>
      </c>
      <c r="S26" s="58"/>
      <c r="T26" s="59">
        <f t="shared" si="4"/>
        <v>29.749999999999499</v>
      </c>
      <c r="U26" s="59"/>
      <c r="V26" t="str">
        <f t="shared" si="5"/>
        <v/>
      </c>
      <c r="W26">
        <f t="shared" si="2"/>
        <v>0</v>
      </c>
    </row>
    <row r="27" spans="2:23" x14ac:dyDescent="0.2">
      <c r="B27" s="47">
        <v>19</v>
      </c>
      <c r="C27" s="54">
        <f t="shared" si="0"/>
        <v>334115.41030885658</v>
      </c>
      <c r="D27" s="54"/>
      <c r="E27" s="47">
        <v>2018</v>
      </c>
      <c r="F27" s="8">
        <v>43533</v>
      </c>
      <c r="G27" s="47" t="s">
        <v>3</v>
      </c>
      <c r="H27" s="55">
        <v>1.2297400000000001</v>
      </c>
      <c r="I27" s="55"/>
      <c r="J27" s="47">
        <v>19.7</v>
      </c>
      <c r="K27" s="56">
        <f t="shared" si="3"/>
        <v>10023.462309265697</v>
      </c>
      <c r="L27" s="57"/>
      <c r="M27" s="6">
        <f>IF(J27="","",(K27/J27)/LOOKUP(RIGHT($D$2,3),定数!$A$6:$A$13,定数!$B$6:$B$13))</f>
        <v>4.240043278031175</v>
      </c>
      <c r="N27" s="47">
        <v>2018</v>
      </c>
      <c r="O27" s="8">
        <v>43534</v>
      </c>
      <c r="P27" s="55">
        <v>1.2317100000000001</v>
      </c>
      <c r="Q27" s="55"/>
      <c r="R27" s="58">
        <f>IF(P27="","",T27*M27*LOOKUP(RIGHT($D$2,3),定数!$A$6:$A$13,定数!$B$6:$B$13))</f>
        <v>-10023.462309265837</v>
      </c>
      <c r="S27" s="58"/>
      <c r="T27" s="59">
        <f t="shared" si="4"/>
        <v>-19.700000000000273</v>
      </c>
      <c r="U27" s="59"/>
      <c r="V27" t="str">
        <f t="shared" si="5"/>
        <v/>
      </c>
      <c r="W27">
        <f t="shared" si="2"/>
        <v>1</v>
      </c>
    </row>
    <row r="28" spans="2:23" x14ac:dyDescent="0.2">
      <c r="B28" s="47">
        <v>20</v>
      </c>
      <c r="C28" s="54">
        <f t="shared" si="0"/>
        <v>324091.94799959072</v>
      </c>
      <c r="D28" s="54"/>
      <c r="E28" s="47">
        <v>2018</v>
      </c>
      <c r="F28" s="8">
        <v>43537</v>
      </c>
      <c r="G28" s="47" t="s">
        <v>4</v>
      </c>
      <c r="H28" s="55">
        <v>1.23817</v>
      </c>
      <c r="I28" s="55"/>
      <c r="J28" s="47">
        <v>42.3</v>
      </c>
      <c r="K28" s="56">
        <f t="shared" si="3"/>
        <v>9722.7584399877214</v>
      </c>
      <c r="L28" s="57"/>
      <c r="M28" s="6">
        <f>IF(J28="","",(K28/J28)/LOOKUP(RIGHT($D$2,3),定数!$A$6:$A$13,定数!$B$6:$B$13))</f>
        <v>1.9154370449148388</v>
      </c>
      <c r="N28" s="47">
        <v>2018</v>
      </c>
      <c r="O28" s="8">
        <v>43539</v>
      </c>
      <c r="P28" s="55">
        <v>1.23394</v>
      </c>
      <c r="Q28" s="55"/>
      <c r="R28" s="58">
        <f>IF(P28="","",T28*M28*LOOKUP(RIGHT($D$2,3),定数!$A$6:$A$13,定数!$B$6:$B$13))</f>
        <v>-9722.7584399876196</v>
      </c>
      <c r="S28" s="58"/>
      <c r="T28" s="59">
        <f t="shared" si="4"/>
        <v>-42.299999999999557</v>
      </c>
      <c r="U28" s="59"/>
      <c r="V28" t="str">
        <f t="shared" si="5"/>
        <v/>
      </c>
      <c r="W28">
        <f t="shared" si="2"/>
        <v>2</v>
      </c>
    </row>
    <row r="29" spans="2:23" x14ac:dyDescent="0.2">
      <c r="B29" s="47">
        <v>21</v>
      </c>
      <c r="C29" s="54">
        <f t="shared" si="0"/>
        <v>314369.18955960311</v>
      </c>
      <c r="D29" s="54"/>
      <c r="E29" s="47">
        <v>2018</v>
      </c>
      <c r="F29" s="8">
        <v>43564</v>
      </c>
      <c r="G29" s="47" t="s">
        <v>4</v>
      </c>
      <c r="H29" s="55">
        <v>1.2286600000000001</v>
      </c>
      <c r="I29" s="55"/>
      <c r="J29" s="47">
        <v>26.9</v>
      </c>
      <c r="K29" s="56">
        <f t="shared" si="3"/>
        <v>9431.0756867880937</v>
      </c>
      <c r="L29" s="57"/>
      <c r="M29" s="6">
        <f>IF(J29="","",(K29/J29)/LOOKUP(RIGHT($D$2,3),定数!$A$6:$A$13,定数!$B$6:$B$13))</f>
        <v>2.9216467431189885</v>
      </c>
      <c r="N29" s="47">
        <v>2018</v>
      </c>
      <c r="O29" s="8">
        <v>43564</v>
      </c>
      <c r="P29" s="55">
        <v>1.2325950000000001</v>
      </c>
      <c r="Q29" s="55"/>
      <c r="R29" s="58">
        <f>IF(P29="","",T29*M29*LOOKUP(RIGHT($D$2,3),定数!$A$6:$A$13,定数!$B$6:$B$13))</f>
        <v>13796.015921007942</v>
      </c>
      <c r="S29" s="58"/>
      <c r="T29" s="59">
        <f t="shared" si="4"/>
        <v>39.350000000000222</v>
      </c>
      <c r="U29" s="59"/>
      <c r="V29" t="str">
        <f t="shared" si="5"/>
        <v/>
      </c>
      <c r="W29">
        <f t="shared" si="2"/>
        <v>0</v>
      </c>
    </row>
    <row r="30" spans="2:23" x14ac:dyDescent="0.2">
      <c r="B30" s="47">
        <v>22</v>
      </c>
      <c r="C30" s="54">
        <f t="shared" si="0"/>
        <v>328165.20548061107</v>
      </c>
      <c r="D30" s="54"/>
      <c r="E30" s="47">
        <v>2018</v>
      </c>
      <c r="F30" s="8">
        <v>43566</v>
      </c>
      <c r="G30" s="47" t="s">
        <v>4</v>
      </c>
      <c r="H30" s="55">
        <v>1.23776</v>
      </c>
      <c r="I30" s="55"/>
      <c r="J30" s="47">
        <v>16.2</v>
      </c>
      <c r="K30" s="56">
        <f t="shared" si="3"/>
        <v>9844.9561644183323</v>
      </c>
      <c r="L30" s="57"/>
      <c r="M30" s="6">
        <f>IF(J30="","",(K30/J30)/LOOKUP(RIGHT($D$2,3),定数!$A$6:$A$13,定数!$B$6:$B$13))</f>
        <v>5.0642778623551097</v>
      </c>
      <c r="N30" s="47">
        <v>2018</v>
      </c>
      <c r="O30" s="8">
        <v>43567</v>
      </c>
      <c r="P30" s="55">
        <v>1.23614</v>
      </c>
      <c r="Q30" s="55"/>
      <c r="R30" s="58">
        <f>IF(P30="","",T30*M30*LOOKUP(RIGHT($D$2,3),定数!$A$6:$A$13,定数!$B$6:$B$13))</f>
        <v>-9844.9561644180594</v>
      </c>
      <c r="S30" s="58"/>
      <c r="T30" s="59">
        <f t="shared" si="4"/>
        <v>-16.199999999999548</v>
      </c>
      <c r="U30" s="59"/>
      <c r="V30" t="str">
        <f t="shared" si="5"/>
        <v/>
      </c>
      <c r="W30">
        <f t="shared" si="2"/>
        <v>1</v>
      </c>
    </row>
    <row r="31" spans="2:23" x14ac:dyDescent="0.2">
      <c r="B31" s="47">
        <v>23</v>
      </c>
      <c r="C31" s="54">
        <f t="shared" si="0"/>
        <v>318320.24931619299</v>
      </c>
      <c r="D31" s="54"/>
      <c r="E31" s="47">
        <v>2018</v>
      </c>
      <c r="F31" s="8">
        <v>43566</v>
      </c>
      <c r="G31" s="47" t="s">
        <v>4</v>
      </c>
      <c r="H31" s="55">
        <v>1.2379100000000001</v>
      </c>
      <c r="I31" s="55"/>
      <c r="J31" s="47">
        <v>17.600000000000001</v>
      </c>
      <c r="K31" s="56">
        <f t="shared" si="3"/>
        <v>9549.6074794857886</v>
      </c>
      <c r="L31" s="57"/>
      <c r="M31" s="6">
        <f>IF(J31="","",(K31/J31)/LOOKUP(RIGHT($D$2,3),定数!$A$6:$A$13,定数!$B$6:$B$13))</f>
        <v>4.5215944505141037</v>
      </c>
      <c r="N31" s="47">
        <v>2018</v>
      </c>
      <c r="O31" s="8">
        <v>43567</v>
      </c>
      <c r="P31" s="55">
        <v>1.2361500000000001</v>
      </c>
      <c r="Q31" s="55"/>
      <c r="R31" s="58">
        <f>IF(P31="","",T31*M31*LOOKUP(RIGHT($D$2,3),定数!$A$6:$A$13,定数!$B$6:$B$13))</f>
        <v>-9549.6074794856995</v>
      </c>
      <c r="S31" s="58"/>
      <c r="T31" s="59">
        <f t="shared" si="4"/>
        <v>-17.599999999999838</v>
      </c>
      <c r="U31" s="59"/>
      <c r="V31" t="str">
        <f t="shared" si="5"/>
        <v/>
      </c>
      <c r="W31">
        <f t="shared" si="2"/>
        <v>2</v>
      </c>
    </row>
    <row r="32" spans="2:23" x14ac:dyDescent="0.2">
      <c r="B32" s="47">
        <v>24</v>
      </c>
      <c r="C32" s="54">
        <f t="shared" si="0"/>
        <v>308770.64183670731</v>
      </c>
      <c r="D32" s="54"/>
      <c r="E32" s="47">
        <v>2018</v>
      </c>
      <c r="F32" s="8">
        <v>43572</v>
      </c>
      <c r="G32" s="47" t="s">
        <v>4</v>
      </c>
      <c r="H32" s="55">
        <v>1.2381599999999999</v>
      </c>
      <c r="I32" s="55"/>
      <c r="J32" s="47">
        <v>6.6</v>
      </c>
      <c r="K32" s="56">
        <f t="shared" si="3"/>
        <v>9263.1192551012191</v>
      </c>
      <c r="L32" s="57"/>
      <c r="M32" s="6">
        <f>IF(J32="","",(K32/J32)/LOOKUP(RIGHT($D$2,3),定数!$A$6:$A$13,定数!$B$6:$B$13))</f>
        <v>11.695857645329824</v>
      </c>
      <c r="N32" s="47">
        <v>2018</v>
      </c>
      <c r="O32" s="8">
        <v>43572</v>
      </c>
      <c r="P32" s="55">
        <v>1.23905</v>
      </c>
      <c r="Q32" s="55"/>
      <c r="R32" s="58">
        <f>IF(P32="","",T32*M32*LOOKUP(RIGHT($D$2,3),定数!$A$6:$A$13,定数!$B$6:$B$13))</f>
        <v>12491.175965213059</v>
      </c>
      <c r="S32" s="58"/>
      <c r="T32" s="59">
        <f t="shared" si="4"/>
        <v>8.9000000000005741</v>
      </c>
      <c r="U32" s="59"/>
      <c r="V32" t="str">
        <f t="shared" si="5"/>
        <v/>
      </c>
      <c r="W32">
        <f t="shared" si="2"/>
        <v>0</v>
      </c>
    </row>
    <row r="33" spans="2:23" x14ac:dyDescent="0.2">
      <c r="B33" s="47">
        <v>25</v>
      </c>
      <c r="C33" s="54">
        <f t="shared" si="0"/>
        <v>321261.81780192035</v>
      </c>
      <c r="D33" s="54"/>
      <c r="E33" s="47">
        <v>2018</v>
      </c>
      <c r="F33" s="8">
        <v>43573</v>
      </c>
      <c r="G33" s="47" t="s">
        <v>4</v>
      </c>
      <c r="H33" s="55">
        <v>1.23743</v>
      </c>
      <c r="I33" s="55"/>
      <c r="J33" s="47">
        <v>10.1</v>
      </c>
      <c r="K33" s="56">
        <f t="shared" si="3"/>
        <v>9637.8545340576093</v>
      </c>
      <c r="L33" s="57"/>
      <c r="M33" s="6">
        <f>IF(J33="","",(K33/J33)/LOOKUP(RIGHT($D$2,3),定数!$A$6:$A$13,定数!$B$6:$B$13))</f>
        <v>7.9520251931168398</v>
      </c>
      <c r="N33" s="47">
        <v>2018</v>
      </c>
      <c r="O33" s="8">
        <v>43573</v>
      </c>
      <c r="P33" s="55">
        <v>1.2364200000000001</v>
      </c>
      <c r="Q33" s="55"/>
      <c r="R33" s="58">
        <f>IF(P33="","",T33*M33*LOOKUP(RIGHT($D$2,3),定数!$A$6:$A$13,定数!$B$6:$B$13))</f>
        <v>-9637.8545340571836</v>
      </c>
      <c r="S33" s="58"/>
      <c r="T33" s="59">
        <f t="shared" si="4"/>
        <v>-10.099999999999554</v>
      </c>
      <c r="U33" s="59"/>
      <c r="V33" t="str">
        <f t="shared" si="5"/>
        <v/>
      </c>
      <c r="W33">
        <f t="shared" si="2"/>
        <v>1</v>
      </c>
    </row>
    <row r="34" spans="2:23" x14ac:dyDescent="0.2">
      <c r="B34" s="47">
        <v>26</v>
      </c>
      <c r="C34" s="54">
        <f t="shared" si="0"/>
        <v>311623.96326786315</v>
      </c>
      <c r="D34" s="54"/>
      <c r="E34" s="47">
        <v>2018</v>
      </c>
      <c r="F34" s="8">
        <v>43573</v>
      </c>
      <c r="G34" s="47" t="s">
        <v>4</v>
      </c>
      <c r="H34" s="55">
        <v>1.2378400000000001</v>
      </c>
      <c r="I34" s="55"/>
      <c r="J34" s="47">
        <v>8.9</v>
      </c>
      <c r="K34" s="56">
        <f t="shared" si="3"/>
        <v>9348.7188980358933</v>
      </c>
      <c r="L34" s="57"/>
      <c r="M34" s="6">
        <f>IF(J34="","",(K34/J34)/LOOKUP(RIGHT($D$2,3),定数!$A$6:$A$13,定数!$B$6:$B$13))</f>
        <v>8.7534821142658163</v>
      </c>
      <c r="N34" s="47">
        <v>2018</v>
      </c>
      <c r="O34" s="8">
        <v>43573</v>
      </c>
      <c r="P34" s="55">
        <v>1.23695</v>
      </c>
      <c r="Q34" s="55"/>
      <c r="R34" s="58">
        <f>IF(P34="","",T34*M34*LOOKUP(RIGHT($D$2,3),定数!$A$6:$A$13,定数!$B$6:$B$13))</f>
        <v>-9348.7188980364936</v>
      </c>
      <c r="S34" s="58"/>
      <c r="T34" s="59">
        <f t="shared" si="4"/>
        <v>-8.9000000000005741</v>
      </c>
      <c r="U34" s="59"/>
      <c r="V34" t="str">
        <f t="shared" si="5"/>
        <v/>
      </c>
      <c r="W34">
        <f t="shared" si="2"/>
        <v>2</v>
      </c>
    </row>
    <row r="35" spans="2:23" x14ac:dyDescent="0.2">
      <c r="B35" s="47">
        <v>27</v>
      </c>
      <c r="C35" s="54">
        <f t="shared" si="0"/>
        <v>302275.24436982663</v>
      </c>
      <c r="D35" s="54"/>
      <c r="E35" s="47">
        <v>2018</v>
      </c>
      <c r="F35" s="8">
        <v>43575</v>
      </c>
      <c r="G35" s="47" t="s">
        <v>3</v>
      </c>
      <c r="H35" s="55">
        <v>1.2341200000000001</v>
      </c>
      <c r="I35" s="55"/>
      <c r="J35" s="47">
        <v>4.9000000000000004</v>
      </c>
      <c r="K35" s="56">
        <f t="shared" si="3"/>
        <v>9068.2573310947992</v>
      </c>
      <c r="L35" s="57"/>
      <c r="M35" s="6">
        <f>IF(J35="","",(K35/J35)/LOOKUP(RIGHT($D$2,3),定数!$A$6:$A$13,定数!$B$6:$B$13))</f>
        <v>15.422206345399315</v>
      </c>
      <c r="N35" s="47">
        <v>2018</v>
      </c>
      <c r="O35" s="8">
        <v>43575</v>
      </c>
      <c r="P35" s="55">
        <v>1.23461</v>
      </c>
      <c r="Q35" s="55"/>
      <c r="R35" s="58">
        <f>IF(P35="","",T35*M35*LOOKUP(RIGHT($D$2,3),定数!$A$6:$A$13,定数!$B$6:$B$13))</f>
        <v>-9068.2573310925673</v>
      </c>
      <c r="S35" s="58"/>
      <c r="T35" s="59">
        <f t="shared" si="4"/>
        <v>-4.8999999999987942</v>
      </c>
      <c r="U35" s="59"/>
      <c r="V35" t="str">
        <f t="shared" si="5"/>
        <v/>
      </c>
      <c r="W35">
        <f t="shared" si="2"/>
        <v>3</v>
      </c>
    </row>
    <row r="36" spans="2:23" x14ac:dyDescent="0.2">
      <c r="B36" s="47">
        <v>28</v>
      </c>
      <c r="C36" s="54">
        <f t="shared" si="0"/>
        <v>293206.98703873408</v>
      </c>
      <c r="D36" s="54"/>
      <c r="E36" s="47">
        <v>2018</v>
      </c>
      <c r="F36" s="8">
        <v>43580</v>
      </c>
      <c r="G36" s="47" t="s">
        <v>3</v>
      </c>
      <c r="H36" s="55">
        <v>1.2198599999999999</v>
      </c>
      <c r="I36" s="55"/>
      <c r="J36" s="47">
        <v>16</v>
      </c>
      <c r="K36" s="56">
        <f t="shared" si="3"/>
        <v>8796.2096111620212</v>
      </c>
      <c r="L36" s="57"/>
      <c r="M36" s="6">
        <f>IF(J36="","",(K36/J36)/LOOKUP(RIGHT($D$2,3),定数!$A$6:$A$13,定数!$B$6:$B$13))</f>
        <v>4.5813591724802194</v>
      </c>
      <c r="N36" s="47">
        <v>2018</v>
      </c>
      <c r="O36" s="8">
        <v>43580</v>
      </c>
      <c r="P36" s="55">
        <v>1.21756</v>
      </c>
      <c r="Q36" s="55"/>
      <c r="R36" s="58">
        <f>IF(P36="","",T36*M36*LOOKUP(RIGHT($D$2,3),定数!$A$6:$A$13,定数!$B$6:$B$13))</f>
        <v>12644.551316045234</v>
      </c>
      <c r="S36" s="58"/>
      <c r="T36" s="59">
        <f t="shared" si="4"/>
        <v>22.999999999999687</v>
      </c>
      <c r="U36" s="59"/>
      <c r="V36" t="str">
        <f t="shared" si="5"/>
        <v/>
      </c>
      <c r="W36">
        <f t="shared" si="2"/>
        <v>0</v>
      </c>
    </row>
    <row r="37" spans="2:23" x14ac:dyDescent="0.2">
      <c r="B37" s="47">
        <v>29</v>
      </c>
      <c r="C37" s="54">
        <f t="shared" si="0"/>
        <v>305851.5383547793</v>
      </c>
      <c r="D37" s="54"/>
      <c r="E37" s="47">
        <v>2018</v>
      </c>
      <c r="F37" s="8">
        <v>43594</v>
      </c>
      <c r="G37" s="47" t="s">
        <v>3</v>
      </c>
      <c r="H37" s="55">
        <v>1.1849499999999999</v>
      </c>
      <c r="I37" s="55"/>
      <c r="J37" s="47">
        <v>9</v>
      </c>
      <c r="K37" s="56">
        <f t="shared" si="3"/>
        <v>9175.5461506433785</v>
      </c>
      <c r="L37" s="57"/>
      <c r="M37" s="6">
        <f>IF(J37="","",(K37/J37)/LOOKUP(RIGHT($D$2,3),定数!$A$6:$A$13,定数!$B$6:$B$13))</f>
        <v>8.4958760654105347</v>
      </c>
      <c r="N37" s="47">
        <v>2018</v>
      </c>
      <c r="O37" s="8">
        <v>43594</v>
      </c>
      <c r="P37" s="55">
        <v>1.1837</v>
      </c>
      <c r="Q37" s="55"/>
      <c r="R37" s="58">
        <f>IF(P37="","",T37*M37*LOOKUP(RIGHT($D$2,3),定数!$A$6:$A$13,定数!$B$6:$B$13))</f>
        <v>12743.81409811553</v>
      </c>
      <c r="S37" s="58"/>
      <c r="T37" s="59">
        <f t="shared" si="4"/>
        <v>12.499999999999734</v>
      </c>
      <c r="U37" s="59"/>
      <c r="V37" t="str">
        <f t="shared" si="5"/>
        <v/>
      </c>
      <c r="W37">
        <f t="shared" si="2"/>
        <v>0</v>
      </c>
    </row>
    <row r="38" spans="2:23" x14ac:dyDescent="0.2">
      <c r="B38" s="47">
        <v>30</v>
      </c>
      <c r="C38" s="54">
        <f t="shared" si="0"/>
        <v>318595.35245289485</v>
      </c>
      <c r="D38" s="54"/>
      <c r="E38" s="47">
        <v>2018</v>
      </c>
      <c r="F38" s="8">
        <v>43609</v>
      </c>
      <c r="G38" s="47" t="s">
        <v>4</v>
      </c>
      <c r="H38" s="55">
        <v>1.17096</v>
      </c>
      <c r="I38" s="55"/>
      <c r="J38" s="47">
        <v>13.3</v>
      </c>
      <c r="K38" s="56">
        <f t="shared" si="3"/>
        <v>9557.8605735868459</v>
      </c>
      <c r="L38" s="57"/>
      <c r="M38" s="6">
        <f>IF(J38="","",(K38/J38)/LOOKUP(RIGHT($D$2,3),定数!$A$6:$A$13,定数!$B$6:$B$13))</f>
        <v>5.9886344446032869</v>
      </c>
      <c r="N38" s="47">
        <v>2018</v>
      </c>
      <c r="O38" s="8">
        <v>43609</v>
      </c>
      <c r="P38" s="55">
        <v>1.172855</v>
      </c>
      <c r="Q38" s="55"/>
      <c r="R38" s="58">
        <f>IF(P38="","",T38*M38*LOOKUP(RIGHT($D$2,3),定数!$A$6:$A$13,定数!$B$6:$B$13))</f>
        <v>13618.154727027731</v>
      </c>
      <c r="S38" s="58"/>
      <c r="T38" s="59">
        <f t="shared" si="4"/>
        <v>18.9499999999998</v>
      </c>
      <c r="U38" s="59"/>
      <c r="V38" t="str">
        <f t="shared" si="5"/>
        <v/>
      </c>
      <c r="W38">
        <f t="shared" si="2"/>
        <v>0</v>
      </c>
    </row>
    <row r="39" spans="2:23" x14ac:dyDescent="0.2">
      <c r="B39" s="47">
        <v>31</v>
      </c>
      <c r="C39" s="54">
        <f t="shared" si="0"/>
        <v>332213.5071799226</v>
      </c>
      <c r="D39" s="54"/>
      <c r="E39" s="47">
        <v>2018</v>
      </c>
      <c r="F39" s="8">
        <v>43615</v>
      </c>
      <c r="G39" s="47" t="s">
        <v>4</v>
      </c>
      <c r="H39" s="55">
        <v>1.16194</v>
      </c>
      <c r="I39" s="55"/>
      <c r="J39" s="47">
        <v>25.9</v>
      </c>
      <c r="K39" s="56">
        <f t="shared" si="3"/>
        <v>9966.4052153976772</v>
      </c>
      <c r="L39" s="57"/>
      <c r="M39" s="6">
        <f>IF(J39="","",(K39/J39)/LOOKUP(RIGHT($D$2,3),定数!$A$6:$A$13,定数!$B$6:$B$13))</f>
        <v>3.2066940847482877</v>
      </c>
      <c r="N39" s="47">
        <v>2018</v>
      </c>
      <c r="O39" s="8">
        <v>43616</v>
      </c>
      <c r="P39" s="55">
        <v>1.1657249999999999</v>
      </c>
      <c r="Q39" s="55"/>
      <c r="R39" s="58">
        <f>IF(P39="","",T39*M39*LOOKUP(RIGHT($D$2,3),定数!$A$6:$A$13,定数!$B$6:$B$13))</f>
        <v>14564.804532926442</v>
      </c>
      <c r="S39" s="58"/>
      <c r="T39" s="59">
        <f t="shared" si="4"/>
        <v>37.84999999999927</v>
      </c>
      <c r="U39" s="59"/>
      <c r="V39" t="str">
        <f t="shared" si="5"/>
        <v/>
      </c>
      <c r="W39">
        <f t="shared" si="2"/>
        <v>0</v>
      </c>
    </row>
    <row r="40" spans="2:23" x14ac:dyDescent="0.2">
      <c r="B40" s="47">
        <v>32</v>
      </c>
      <c r="C40" s="54">
        <f t="shared" si="0"/>
        <v>346778.31171284907</v>
      </c>
      <c r="D40" s="54"/>
      <c r="E40" s="47">
        <v>2018</v>
      </c>
      <c r="F40" s="8">
        <v>43617</v>
      </c>
      <c r="G40" s="47" t="s">
        <v>4</v>
      </c>
      <c r="H40" s="55">
        <v>1.1696599999999999</v>
      </c>
      <c r="I40" s="55"/>
      <c r="J40" s="47">
        <v>10.1</v>
      </c>
      <c r="K40" s="56">
        <f t="shared" si="3"/>
        <v>10403.349351385472</v>
      </c>
      <c r="L40" s="57"/>
      <c r="M40" s="6">
        <f>IF(J40="","",(K40/J40)/LOOKUP(RIGHT($D$2,3),定数!$A$6:$A$13,定数!$B$6:$B$13))</f>
        <v>8.5836215770507192</v>
      </c>
      <c r="N40" s="47">
        <v>2018</v>
      </c>
      <c r="O40" s="8">
        <v>43617</v>
      </c>
      <c r="P40" s="55">
        <v>1.16865</v>
      </c>
      <c r="Q40" s="55"/>
      <c r="R40" s="58">
        <f>IF(P40="","",T40*M40*LOOKUP(RIGHT($D$2,3),定数!$A$6:$A$13,定数!$B$6:$B$13))</f>
        <v>-10403.349351385012</v>
      </c>
      <c r="S40" s="58"/>
      <c r="T40" s="59">
        <f t="shared" si="4"/>
        <v>-10.099999999999554</v>
      </c>
      <c r="U40" s="59"/>
      <c r="V40" t="str">
        <f t="shared" si="5"/>
        <v/>
      </c>
      <c r="W40">
        <f t="shared" si="2"/>
        <v>1</v>
      </c>
    </row>
    <row r="41" spans="2:23" x14ac:dyDescent="0.2">
      <c r="B41" s="47">
        <v>33</v>
      </c>
      <c r="C41" s="54">
        <f t="shared" si="0"/>
        <v>336374.96236146404</v>
      </c>
      <c r="D41" s="54"/>
      <c r="E41" s="47">
        <v>2018</v>
      </c>
      <c r="F41" s="8">
        <v>43623</v>
      </c>
      <c r="G41" s="47" t="s">
        <v>4</v>
      </c>
      <c r="H41" s="55">
        <v>1.17832</v>
      </c>
      <c r="I41" s="55"/>
      <c r="J41" s="47">
        <v>22.3</v>
      </c>
      <c r="K41" s="56">
        <f t="shared" si="3"/>
        <v>10091.248870843921</v>
      </c>
      <c r="L41" s="57"/>
      <c r="M41" s="6">
        <f>IF(J41="","",(K41/J41)/LOOKUP(RIGHT($D$2,3),定数!$A$6:$A$13,定数!$B$6:$B$13))</f>
        <v>3.771019757415516</v>
      </c>
      <c r="N41" s="47">
        <v>2018</v>
      </c>
      <c r="O41" s="8">
        <v>43623</v>
      </c>
      <c r="P41" s="55">
        <v>1.1760900000000001</v>
      </c>
      <c r="Q41" s="55"/>
      <c r="R41" s="58">
        <f>IF(P41="","",T41*M41*LOOKUP(RIGHT($D$2,3),定数!$A$6:$A$13,定数!$B$6:$B$13))</f>
        <v>-10091.248870843714</v>
      </c>
      <c r="S41" s="58"/>
      <c r="T41" s="59">
        <f t="shared" si="4"/>
        <v>-22.299999999999542</v>
      </c>
      <c r="U41" s="59"/>
      <c r="V41" t="str">
        <f t="shared" si="5"/>
        <v/>
      </c>
      <c r="W41">
        <f t="shared" si="2"/>
        <v>2</v>
      </c>
    </row>
    <row r="42" spans="2:23" x14ac:dyDescent="0.2">
      <c r="B42" s="47">
        <v>34</v>
      </c>
      <c r="C42" s="54">
        <f t="shared" si="0"/>
        <v>326283.71349062031</v>
      </c>
      <c r="D42" s="54"/>
      <c r="E42" s="47">
        <v>2018</v>
      </c>
      <c r="F42" s="8">
        <v>43630</v>
      </c>
      <c r="G42" s="47" t="s">
        <v>4</v>
      </c>
      <c r="H42" s="55">
        <v>1.1799200000000001</v>
      </c>
      <c r="I42" s="55"/>
      <c r="J42" s="47">
        <v>10.3</v>
      </c>
      <c r="K42" s="56">
        <f t="shared" si="3"/>
        <v>9788.5114047186089</v>
      </c>
      <c r="L42" s="57"/>
      <c r="M42" s="6">
        <f>IF(J42="","",(K42/J42)/LOOKUP(RIGHT($D$2,3),定数!$A$6:$A$13,定数!$B$6:$B$13))</f>
        <v>7.9195076089956382</v>
      </c>
      <c r="N42" s="47">
        <v>2018</v>
      </c>
      <c r="O42" s="8">
        <v>43630</v>
      </c>
      <c r="P42" s="55">
        <v>1.181365</v>
      </c>
      <c r="Q42" s="55"/>
      <c r="R42" s="58">
        <f>IF(P42="","",T42*M42*LOOKUP(RIGHT($D$2,3),定数!$A$6:$A$13,定数!$B$6:$B$13))</f>
        <v>13732.426193997662</v>
      </c>
      <c r="S42" s="58"/>
      <c r="T42" s="59">
        <f t="shared" si="4"/>
        <v>14.449999999999186</v>
      </c>
      <c r="U42" s="59"/>
      <c r="V42" t="str">
        <f t="shared" si="5"/>
        <v/>
      </c>
      <c r="W42">
        <f t="shared" si="2"/>
        <v>0</v>
      </c>
    </row>
    <row r="43" spans="2:23" x14ac:dyDescent="0.2">
      <c r="B43" s="47">
        <v>35</v>
      </c>
      <c r="C43" s="54">
        <f t="shared" si="0"/>
        <v>340016.13968461799</v>
      </c>
      <c r="D43" s="54"/>
      <c r="E43" s="47">
        <v>2018</v>
      </c>
      <c r="F43" s="8">
        <v>43638</v>
      </c>
      <c r="G43" s="47" t="s">
        <v>4</v>
      </c>
      <c r="H43" s="55">
        <v>1.16157</v>
      </c>
      <c r="I43" s="55"/>
      <c r="J43" s="47">
        <v>7.6</v>
      </c>
      <c r="K43" s="56">
        <f t="shared" si="3"/>
        <v>10200.484190538538</v>
      </c>
      <c r="L43" s="57"/>
      <c r="M43" s="6">
        <f>IF(J43="","",(K43/J43)/LOOKUP(RIGHT($D$2,3),定数!$A$6:$A$13,定数!$B$6:$B$13))</f>
        <v>11.184741436994011</v>
      </c>
      <c r="N43" s="47">
        <v>2018</v>
      </c>
      <c r="O43" s="8">
        <v>43638</v>
      </c>
      <c r="P43" s="55">
        <v>1.1626099999999999</v>
      </c>
      <c r="Q43" s="55"/>
      <c r="R43" s="58">
        <f>IF(P43="","",T43*M43*LOOKUP(RIGHT($D$2,3),定数!$A$6:$A$13,定数!$B$6:$B$13))</f>
        <v>13958.557313367584</v>
      </c>
      <c r="S43" s="58"/>
      <c r="T43" s="59">
        <f t="shared" si="4"/>
        <v>10.399999999999299</v>
      </c>
      <c r="U43" s="59"/>
      <c r="V43" t="str">
        <f t="shared" si="5"/>
        <v/>
      </c>
      <c r="W43">
        <f t="shared" si="2"/>
        <v>0</v>
      </c>
    </row>
    <row r="44" spans="2:23" x14ac:dyDescent="0.2">
      <c r="B44" s="47">
        <v>36</v>
      </c>
      <c r="C44" s="54">
        <f t="shared" si="0"/>
        <v>353974.69699798559</v>
      </c>
      <c r="D44" s="54"/>
      <c r="E44" s="47">
        <v>2018</v>
      </c>
      <c r="F44" s="8">
        <v>43645</v>
      </c>
      <c r="G44" s="47" t="s">
        <v>4</v>
      </c>
      <c r="H44" s="55">
        <v>1.1585399999999999</v>
      </c>
      <c r="I44" s="55"/>
      <c r="J44" s="47">
        <v>10.4</v>
      </c>
      <c r="K44" s="56">
        <f t="shared" si="3"/>
        <v>10619.240909939568</v>
      </c>
      <c r="L44" s="57"/>
      <c r="M44" s="6">
        <f>IF(J44="","",(K44/J44)/LOOKUP(RIGHT($D$2,3),定数!$A$6:$A$13,定数!$B$6:$B$13))</f>
        <v>8.5090071393746545</v>
      </c>
      <c r="N44" s="47">
        <v>2018</v>
      </c>
      <c r="O44" s="8">
        <v>43645</v>
      </c>
      <c r="P44" s="55">
        <v>1.1575</v>
      </c>
      <c r="Q44" s="55"/>
      <c r="R44" s="58">
        <f>IF(P44="","",T44*M44*LOOKUP(RIGHT($D$2,3),定数!$A$6:$A$13,定数!$B$6:$B$13))</f>
        <v>-10619.240909938853</v>
      </c>
      <c r="S44" s="58"/>
      <c r="T44" s="59">
        <f t="shared" si="4"/>
        <v>-10.399999999999299</v>
      </c>
      <c r="U44" s="59"/>
      <c r="V44" t="str">
        <f t="shared" si="5"/>
        <v/>
      </c>
      <c r="W44">
        <f t="shared" si="2"/>
        <v>1</v>
      </c>
    </row>
    <row r="45" spans="2:23" x14ac:dyDescent="0.2">
      <c r="B45" s="47">
        <v>37</v>
      </c>
      <c r="C45" s="54">
        <f t="shared" si="0"/>
        <v>343355.45608804672</v>
      </c>
      <c r="D45" s="54"/>
      <c r="E45" s="47">
        <v>2018</v>
      </c>
      <c r="F45" s="8">
        <v>43645</v>
      </c>
      <c r="G45" s="47" t="s">
        <v>4</v>
      </c>
      <c r="H45" s="55">
        <v>1.15866</v>
      </c>
      <c r="I45" s="55"/>
      <c r="J45" s="47">
        <v>12.5</v>
      </c>
      <c r="K45" s="56">
        <f t="shared" si="3"/>
        <v>10300.663682641401</v>
      </c>
      <c r="L45" s="57"/>
      <c r="M45" s="6">
        <f>IF(J45="","",(K45/J45)/LOOKUP(RIGHT($D$2,3),定数!$A$6:$A$13,定数!$B$6:$B$13))</f>
        <v>6.8671091217609339</v>
      </c>
      <c r="N45" s="47">
        <v>2018</v>
      </c>
      <c r="O45" s="8">
        <v>43645</v>
      </c>
      <c r="P45" s="55">
        <v>1.15741</v>
      </c>
      <c r="Q45" s="55"/>
      <c r="R45" s="58">
        <f>IF(P45="","",T45*M45*LOOKUP(RIGHT($D$2,3),定数!$A$6:$A$13,定数!$B$6:$B$13))</f>
        <v>-10300.663682641181</v>
      </c>
      <c r="S45" s="58"/>
      <c r="T45" s="59">
        <f t="shared" si="4"/>
        <v>-12.499999999999734</v>
      </c>
      <c r="U45" s="59"/>
      <c r="V45" t="str">
        <f t="shared" si="5"/>
        <v/>
      </c>
      <c r="W45">
        <f t="shared" si="2"/>
        <v>2</v>
      </c>
    </row>
    <row r="46" spans="2:23" x14ac:dyDescent="0.2">
      <c r="B46" s="47">
        <v>38</v>
      </c>
      <c r="C46" s="54">
        <f t="shared" si="0"/>
        <v>333054.79240540555</v>
      </c>
      <c r="D46" s="54"/>
      <c r="E46" s="47">
        <v>2018</v>
      </c>
      <c r="F46" s="8">
        <v>43650</v>
      </c>
      <c r="G46" s="47" t="s">
        <v>4</v>
      </c>
      <c r="H46" s="55">
        <v>1.1660600000000001</v>
      </c>
      <c r="I46" s="55"/>
      <c r="J46" s="47">
        <v>6.7</v>
      </c>
      <c r="K46" s="56">
        <f t="shared" si="3"/>
        <v>9991.643772162166</v>
      </c>
      <c r="L46" s="57"/>
      <c r="M46" s="6">
        <f>IF(J46="","",(K46/J46)/LOOKUP(RIGHT($D$2,3),定数!$A$6:$A$13,定数!$B$6:$B$13))</f>
        <v>12.427417627067371</v>
      </c>
      <c r="N46" s="47">
        <v>2018</v>
      </c>
      <c r="O46" s="8">
        <v>43650</v>
      </c>
      <c r="P46" s="55">
        <v>1.166965</v>
      </c>
      <c r="Q46" s="55"/>
      <c r="R46" s="58">
        <f>IF(P46="","",T46*M46*LOOKUP(RIGHT($D$2,3),定数!$A$6:$A$13,定数!$B$6:$B$13))</f>
        <v>13496.175542994173</v>
      </c>
      <c r="S46" s="58"/>
      <c r="T46" s="59">
        <f t="shared" si="4"/>
        <v>9.0499999999993364</v>
      </c>
      <c r="U46" s="59"/>
      <c r="V46" t="str">
        <f t="shared" si="5"/>
        <v/>
      </c>
      <c r="W46">
        <f t="shared" si="2"/>
        <v>0</v>
      </c>
    </row>
    <row r="47" spans="2:23" x14ac:dyDescent="0.2">
      <c r="B47" s="47">
        <v>39</v>
      </c>
      <c r="C47" s="54">
        <f t="shared" si="0"/>
        <v>346550.96794839972</v>
      </c>
      <c r="D47" s="54"/>
      <c r="E47" s="47">
        <v>2018</v>
      </c>
      <c r="F47" s="8">
        <v>43655</v>
      </c>
      <c r="G47" s="47" t="s">
        <v>3</v>
      </c>
      <c r="H47" s="55">
        <v>1.16839</v>
      </c>
      <c r="I47" s="55"/>
      <c r="J47" s="47">
        <v>11.1</v>
      </c>
      <c r="K47" s="56">
        <f t="shared" si="3"/>
        <v>10396.52903845199</v>
      </c>
      <c r="L47" s="57"/>
      <c r="M47" s="6">
        <f>IF(J47="","",(K47/J47)/LOOKUP(RIGHT($D$2,3),定数!$A$6:$A$13,定数!$B$6:$B$13))</f>
        <v>7.8052019808198132</v>
      </c>
      <c r="N47" s="47">
        <v>2018</v>
      </c>
      <c r="O47" s="8">
        <v>43652</v>
      </c>
      <c r="P47" s="55">
        <v>1.1695</v>
      </c>
      <c r="Q47" s="55"/>
      <c r="R47" s="58">
        <f>IF(P47="","",T47*M47*LOOKUP(RIGHT($D$2,3),定数!$A$6:$A$13,定数!$B$6:$B$13))</f>
        <v>-10396.52903845147</v>
      </c>
      <c r="S47" s="58"/>
      <c r="T47" s="59">
        <f t="shared" si="4"/>
        <v>-11.099999999999444</v>
      </c>
      <c r="U47" s="59"/>
      <c r="V47" t="str">
        <f t="shared" si="5"/>
        <v/>
      </c>
      <c r="W47">
        <f t="shared" si="2"/>
        <v>1</v>
      </c>
    </row>
    <row r="48" spans="2:23" x14ac:dyDescent="0.2">
      <c r="B48" s="47">
        <v>40</v>
      </c>
      <c r="C48" s="54">
        <f t="shared" si="0"/>
        <v>336154.43890994822</v>
      </c>
      <c r="D48" s="54"/>
      <c r="E48" s="47">
        <v>2018</v>
      </c>
      <c r="F48" s="8">
        <v>43655</v>
      </c>
      <c r="G48" s="47" t="s">
        <v>4</v>
      </c>
      <c r="H48" s="55">
        <v>1.1753100000000001</v>
      </c>
      <c r="I48" s="55"/>
      <c r="J48" s="47">
        <v>10</v>
      </c>
      <c r="K48" s="56">
        <f t="shared" si="3"/>
        <v>10084.633167298447</v>
      </c>
      <c r="L48" s="57"/>
      <c r="M48" s="6">
        <f>IF(J48="","",(K48/J48)/LOOKUP(RIGHT($D$2,3),定数!$A$6:$A$13,定数!$B$6:$B$13))</f>
        <v>8.4038609727487064</v>
      </c>
      <c r="N48" s="47">
        <v>2018</v>
      </c>
      <c r="O48" s="8">
        <v>43655</v>
      </c>
      <c r="P48" s="55">
        <v>1.1767099999999999</v>
      </c>
      <c r="Q48" s="55"/>
      <c r="R48" s="58">
        <f>IF(P48="","",T48*M48*LOOKUP(RIGHT($D$2,3),定数!$A$6:$A$13,定数!$B$6:$B$13))</f>
        <v>14118.486434216273</v>
      </c>
      <c r="S48" s="58"/>
      <c r="T48" s="59">
        <f t="shared" si="4"/>
        <v>13.999999999998458</v>
      </c>
      <c r="U48" s="59"/>
      <c r="V48" t="str">
        <f t="shared" si="5"/>
        <v/>
      </c>
      <c r="W48">
        <f t="shared" si="2"/>
        <v>0</v>
      </c>
    </row>
    <row r="49" spans="2:23" x14ac:dyDescent="0.2">
      <c r="B49" s="47">
        <v>41</v>
      </c>
      <c r="C49" s="54">
        <f t="shared" si="0"/>
        <v>350272.92534416448</v>
      </c>
      <c r="D49" s="54"/>
      <c r="E49" s="47">
        <v>2018</v>
      </c>
      <c r="F49" s="8">
        <v>43659</v>
      </c>
      <c r="G49" s="47" t="s">
        <v>3</v>
      </c>
      <c r="H49" s="55">
        <v>1.16628</v>
      </c>
      <c r="I49" s="55"/>
      <c r="J49" s="47">
        <v>13.6</v>
      </c>
      <c r="K49" s="56">
        <f t="shared" si="3"/>
        <v>10508.187760324934</v>
      </c>
      <c r="L49" s="57"/>
      <c r="M49" s="6">
        <f>IF(J49="","",(K49/J49)/LOOKUP(RIGHT($D$2,3),定数!$A$6:$A$13,定数!$B$6:$B$13))</f>
        <v>6.4388405394147883</v>
      </c>
      <c r="N49" s="47">
        <v>2018</v>
      </c>
      <c r="O49" s="8">
        <v>43659</v>
      </c>
      <c r="P49" s="55">
        <v>1.1643399999999999</v>
      </c>
      <c r="Q49" s="55"/>
      <c r="R49" s="58">
        <f>IF(P49="","",T49*M49*LOOKUP(RIGHT($D$2,3),定数!$A$6:$A$13,定数!$B$6:$B$13))</f>
        <v>14989.620775758036</v>
      </c>
      <c r="S49" s="58"/>
      <c r="T49" s="59">
        <f t="shared" si="4"/>
        <v>19.400000000000528</v>
      </c>
      <c r="U49" s="59"/>
      <c r="V49" t="str">
        <f t="shared" si="5"/>
        <v/>
      </c>
      <c r="W49">
        <f t="shared" si="2"/>
        <v>0</v>
      </c>
    </row>
    <row r="50" spans="2:23" x14ac:dyDescent="0.2">
      <c r="B50" s="47">
        <v>42</v>
      </c>
      <c r="C50" s="54">
        <f t="shared" si="0"/>
        <v>365262.54611992254</v>
      </c>
      <c r="D50" s="54"/>
      <c r="E50" s="47">
        <v>2018</v>
      </c>
      <c r="F50" s="8">
        <v>43664</v>
      </c>
      <c r="G50" s="47" t="s">
        <v>3</v>
      </c>
      <c r="H50" s="55">
        <v>1.1653100000000001</v>
      </c>
      <c r="I50" s="55"/>
      <c r="J50" s="47">
        <v>11.3</v>
      </c>
      <c r="K50" s="56">
        <f t="shared" si="3"/>
        <v>10957.876383597675</v>
      </c>
      <c r="L50" s="57"/>
      <c r="M50" s="6">
        <f>IF(J50="","",(K50/J50)/LOOKUP(RIGHT($D$2,3),定数!$A$6:$A$13,定数!$B$6:$B$13))</f>
        <v>8.0810297814142142</v>
      </c>
      <c r="N50" s="47">
        <v>2018</v>
      </c>
      <c r="O50" s="8">
        <v>43664</v>
      </c>
      <c r="P50" s="55">
        <v>1.1637150000000001</v>
      </c>
      <c r="Q50" s="55"/>
      <c r="R50" s="58">
        <f>IF(P50="","",T50*M50*LOOKUP(RIGHT($D$2,3),定数!$A$6:$A$13,定数!$B$6:$B$13))</f>
        <v>15467.091001626934</v>
      </c>
      <c r="S50" s="58"/>
      <c r="T50" s="59">
        <f t="shared" si="4"/>
        <v>15.950000000000131</v>
      </c>
      <c r="U50" s="59"/>
      <c r="V50" t="str">
        <f t="shared" si="5"/>
        <v/>
      </c>
      <c r="W50">
        <f t="shared" si="2"/>
        <v>0</v>
      </c>
    </row>
    <row r="51" spans="2:23" x14ac:dyDescent="0.2">
      <c r="B51" s="47">
        <v>43</v>
      </c>
      <c r="C51" s="54">
        <f t="shared" si="0"/>
        <v>380729.63712154946</v>
      </c>
      <c r="D51" s="54"/>
      <c r="E51" s="47">
        <v>2018</v>
      </c>
      <c r="F51" s="8">
        <v>43664</v>
      </c>
      <c r="G51" s="47" t="s">
        <v>3</v>
      </c>
      <c r="H51" s="55">
        <v>1.1653100000000001</v>
      </c>
      <c r="I51" s="55"/>
      <c r="J51" s="47">
        <v>8.6999999999999993</v>
      </c>
      <c r="K51" s="56">
        <f t="shared" si="3"/>
        <v>11421.889113646483</v>
      </c>
      <c r="L51" s="57"/>
      <c r="M51" s="6">
        <f>IF(J51="","",(K51/J51)/LOOKUP(RIGHT($D$2,3),定数!$A$6:$A$13,定数!$B$6:$B$13))</f>
        <v>10.940506813837628</v>
      </c>
      <c r="N51" s="47">
        <v>2018</v>
      </c>
      <c r="O51" s="8">
        <v>43664</v>
      </c>
      <c r="P51" s="55">
        <v>1.1641049999999999</v>
      </c>
      <c r="Q51" s="55"/>
      <c r="R51" s="58">
        <f>IF(P51="","",T51*M51*LOOKUP(RIGHT($D$2,3),定数!$A$6:$A$13,定数!$B$6:$B$13))</f>
        <v>15819.972852810821</v>
      </c>
      <c r="S51" s="58"/>
      <c r="T51" s="59">
        <f t="shared" si="4"/>
        <v>12.050000000001226</v>
      </c>
      <c r="U51" s="59"/>
      <c r="V51" t="str">
        <f t="shared" si="5"/>
        <v/>
      </c>
      <c r="W51">
        <f t="shared" si="2"/>
        <v>0</v>
      </c>
    </row>
    <row r="52" spans="2:23" x14ac:dyDescent="0.2">
      <c r="B52" s="47">
        <v>44</v>
      </c>
      <c r="C52" s="54">
        <f t="shared" si="0"/>
        <v>396549.60997436027</v>
      </c>
      <c r="D52" s="54"/>
      <c r="E52" s="47">
        <v>2018</v>
      </c>
      <c r="F52" s="8">
        <v>43665</v>
      </c>
      <c r="G52" s="47" t="s">
        <v>4</v>
      </c>
      <c r="H52" s="55">
        <v>1.1651199999999999</v>
      </c>
      <c r="I52" s="55"/>
      <c r="J52" s="47">
        <v>11.6</v>
      </c>
      <c r="K52" s="56">
        <f t="shared" si="3"/>
        <v>11896.488299230808</v>
      </c>
      <c r="L52" s="57"/>
      <c r="M52" s="6">
        <f>IF(J52="","",(K52/J52)/LOOKUP(RIGHT($D$2,3),定数!$A$6:$A$13,定数!$B$6:$B$13))</f>
        <v>8.5463278011715591</v>
      </c>
      <c r="N52" s="47">
        <v>2018</v>
      </c>
      <c r="O52" s="8">
        <v>43665</v>
      </c>
      <c r="P52" s="55">
        <v>1.1639600000000001</v>
      </c>
      <c r="Q52" s="55"/>
      <c r="R52" s="58">
        <f>IF(P52="","",T52*M52*LOOKUP(RIGHT($D$2,3),定数!$A$6:$A$13,定数!$B$6:$B$13))</f>
        <v>-11896.488299229044</v>
      </c>
      <c r="S52" s="58"/>
      <c r="T52" s="59">
        <f t="shared" si="4"/>
        <v>-11.599999999998278</v>
      </c>
      <c r="U52" s="59"/>
      <c r="V52" t="str">
        <f t="shared" si="5"/>
        <v/>
      </c>
      <c r="W52">
        <f t="shared" si="2"/>
        <v>1</v>
      </c>
    </row>
    <row r="53" spans="2:23" x14ac:dyDescent="0.2">
      <c r="B53" s="47">
        <v>45</v>
      </c>
      <c r="C53" s="54">
        <f t="shared" si="0"/>
        <v>384653.1216751312</v>
      </c>
      <c r="D53" s="54"/>
      <c r="E53" s="47">
        <v>2018</v>
      </c>
      <c r="F53" s="8">
        <v>43669</v>
      </c>
      <c r="G53" s="47" t="s">
        <v>3</v>
      </c>
      <c r="H53" s="55">
        <v>1.1699900000000001</v>
      </c>
      <c r="I53" s="55"/>
      <c r="J53" s="47">
        <v>12.7</v>
      </c>
      <c r="K53" s="56">
        <f t="shared" si="3"/>
        <v>11539.593650253935</v>
      </c>
      <c r="L53" s="57"/>
      <c r="M53" s="6">
        <f>IF(J53="","",(K53/J53)/LOOKUP(RIGHT($D$2,3),定数!$A$6:$A$13,定数!$B$6:$B$13))</f>
        <v>7.5719118439986461</v>
      </c>
      <c r="N53" s="47">
        <v>2018</v>
      </c>
      <c r="O53" s="8">
        <v>43670</v>
      </c>
      <c r="P53" s="55">
        <v>1.168185</v>
      </c>
      <c r="Q53" s="55"/>
      <c r="R53" s="58">
        <f>IF(P53="","",T53*M53*LOOKUP(RIGHT($D$2,3),定数!$A$6:$A$13,定数!$B$6:$B$13))</f>
        <v>16400.761054101582</v>
      </c>
      <c r="S53" s="58"/>
      <c r="T53" s="59">
        <f t="shared" si="4"/>
        <v>18.050000000000566</v>
      </c>
      <c r="U53" s="59"/>
      <c r="V53" t="str">
        <f t="shared" si="5"/>
        <v/>
      </c>
      <c r="W53">
        <f t="shared" si="2"/>
        <v>0</v>
      </c>
    </row>
    <row r="54" spans="2:23" x14ac:dyDescent="0.2">
      <c r="B54" s="47">
        <v>46</v>
      </c>
      <c r="C54" s="54">
        <f t="shared" si="0"/>
        <v>401053.88272923278</v>
      </c>
      <c r="D54" s="54"/>
      <c r="E54" s="47">
        <v>2018</v>
      </c>
      <c r="F54" s="8">
        <v>43677</v>
      </c>
      <c r="G54" s="47" t="s">
        <v>4</v>
      </c>
      <c r="H54" s="55">
        <v>1.17113</v>
      </c>
      <c r="I54" s="55"/>
      <c r="J54" s="47">
        <v>10.1</v>
      </c>
      <c r="K54" s="56">
        <f t="shared" si="3"/>
        <v>12031.616481876983</v>
      </c>
      <c r="L54" s="57"/>
      <c r="M54" s="6">
        <f>IF(J54="","",(K54/J54)/LOOKUP(RIGHT($D$2,3),定数!$A$6:$A$13,定数!$B$6:$B$13))</f>
        <v>9.9270763051790301</v>
      </c>
      <c r="N54" s="47">
        <v>2018</v>
      </c>
      <c r="O54" s="8">
        <v>43677</v>
      </c>
      <c r="P54" s="55">
        <v>1.1725449999999999</v>
      </c>
      <c r="Q54" s="55"/>
      <c r="R54" s="58">
        <f>IF(P54="","",T54*M54*LOOKUP(RIGHT($D$2,3),定数!$A$6:$A$13,定数!$B$6:$B$13))</f>
        <v>16856.175566193328</v>
      </c>
      <c r="S54" s="58"/>
      <c r="T54" s="59">
        <f t="shared" si="4"/>
        <v>14.149999999999441</v>
      </c>
      <c r="U54" s="59"/>
      <c r="V54" t="str">
        <f t="shared" si="5"/>
        <v/>
      </c>
      <c r="W54">
        <f t="shared" si="2"/>
        <v>0</v>
      </c>
    </row>
    <row r="55" spans="2:23" x14ac:dyDescent="0.2">
      <c r="B55" s="47">
        <v>47</v>
      </c>
      <c r="C55" s="54">
        <f t="shared" si="0"/>
        <v>417910.05829542608</v>
      </c>
      <c r="D55" s="54"/>
      <c r="E55" s="47">
        <v>2018</v>
      </c>
      <c r="F55" s="8">
        <v>43677</v>
      </c>
      <c r="G55" s="47" t="s">
        <v>4</v>
      </c>
      <c r="H55" s="55">
        <v>1.1710499999999999</v>
      </c>
      <c r="I55" s="55"/>
      <c r="J55" s="47">
        <v>8.6</v>
      </c>
      <c r="K55" s="56">
        <f t="shared" si="3"/>
        <v>12537.301748862781</v>
      </c>
      <c r="L55" s="57"/>
      <c r="M55" s="6">
        <f>IF(J55="","",(K55/J55)/LOOKUP(RIGHT($D$2,3),定数!$A$6:$A$13,定数!$B$6:$B$13))</f>
        <v>12.148548206262385</v>
      </c>
      <c r="N55" s="47">
        <v>2018</v>
      </c>
      <c r="O55" s="8">
        <v>43677</v>
      </c>
      <c r="P55" s="55">
        <v>1.1722399999999999</v>
      </c>
      <c r="Q55" s="55"/>
      <c r="R55" s="58">
        <f>IF(P55="","",T55*M55*LOOKUP(RIGHT($D$2,3),定数!$A$6:$A$13,定数!$B$6:$B$13))</f>
        <v>17348.126838543041</v>
      </c>
      <c r="S55" s="58"/>
      <c r="T55" s="59">
        <f t="shared" si="4"/>
        <v>11.900000000000244</v>
      </c>
      <c r="U55" s="59"/>
      <c r="V55" t="str">
        <f t="shared" si="5"/>
        <v/>
      </c>
      <c r="W55">
        <f t="shared" si="2"/>
        <v>0</v>
      </c>
    </row>
    <row r="56" spans="2:23" x14ac:dyDescent="0.2">
      <c r="B56" s="47">
        <v>48</v>
      </c>
      <c r="C56" s="54">
        <f t="shared" si="0"/>
        <v>435258.18513396912</v>
      </c>
      <c r="D56" s="54"/>
      <c r="E56" s="47">
        <v>2018</v>
      </c>
      <c r="F56" s="8">
        <v>43677</v>
      </c>
      <c r="G56" s="47" t="s">
        <v>4</v>
      </c>
      <c r="H56" s="55">
        <v>1.1710499999999999</v>
      </c>
      <c r="I56" s="55"/>
      <c r="J56" s="47">
        <v>7.5</v>
      </c>
      <c r="K56" s="56">
        <f t="shared" si="3"/>
        <v>13057.745554019073</v>
      </c>
      <c r="L56" s="57"/>
      <c r="M56" s="6">
        <f>IF(J56="","",(K56/J56)/LOOKUP(RIGHT($D$2,3),定数!$A$6:$A$13,定数!$B$6:$B$13))</f>
        <v>14.508606171132303</v>
      </c>
      <c r="N56" s="47">
        <v>2018</v>
      </c>
      <c r="O56" s="8">
        <v>43677</v>
      </c>
      <c r="P56" s="55">
        <v>1.172075</v>
      </c>
      <c r="Q56" s="55"/>
      <c r="R56" s="58">
        <f>IF(P56="","",T56*M56*LOOKUP(RIGHT($D$2,3),定数!$A$6:$A$13,定数!$B$6:$B$13))</f>
        <v>17845.585590493669</v>
      </c>
      <c r="S56" s="58"/>
      <c r="T56" s="59">
        <f t="shared" si="4"/>
        <v>10.250000000000536</v>
      </c>
      <c r="U56" s="59"/>
      <c r="V56" t="str">
        <f t="shared" si="5"/>
        <v/>
      </c>
      <c r="W56">
        <f t="shared" si="2"/>
        <v>0</v>
      </c>
    </row>
    <row r="57" spans="2:23" x14ac:dyDescent="0.2">
      <c r="B57" s="47">
        <v>49</v>
      </c>
      <c r="C57" s="54">
        <f t="shared" si="0"/>
        <v>453103.77072446281</v>
      </c>
      <c r="D57" s="54"/>
      <c r="E57" s="47">
        <v>2018</v>
      </c>
      <c r="F57" s="8">
        <v>43686</v>
      </c>
      <c r="G57" s="47" t="s">
        <v>3</v>
      </c>
      <c r="H57" s="55">
        <v>1.1590800000000001</v>
      </c>
      <c r="I57" s="55"/>
      <c r="J57" s="47">
        <v>16.3</v>
      </c>
      <c r="K57" s="56">
        <f t="shared" si="3"/>
        <v>13593.113121733884</v>
      </c>
      <c r="L57" s="57"/>
      <c r="M57" s="6">
        <f>IF(J57="","",(K57/J57)/LOOKUP(RIGHT($D$2,3),定数!$A$6:$A$13,定数!$B$6:$B$13))</f>
        <v>6.949444336264766</v>
      </c>
      <c r="N57" s="47">
        <v>2018</v>
      </c>
      <c r="O57" s="8">
        <v>43686</v>
      </c>
      <c r="P57" s="55">
        <v>1.1567350000000001</v>
      </c>
      <c r="Q57" s="55"/>
      <c r="R57" s="58">
        <f>IF(P57="","",T57*M57*LOOKUP(RIGHT($D$2,3),定数!$A$6:$A$13,定数!$B$6:$B$13))</f>
        <v>19555.736362249398</v>
      </c>
      <c r="S57" s="58"/>
      <c r="T57" s="59">
        <f t="shared" si="4"/>
        <v>23.450000000000415</v>
      </c>
      <c r="U57" s="59"/>
      <c r="V57" t="str">
        <f t="shared" si="5"/>
        <v/>
      </c>
      <c r="W57">
        <f t="shared" si="2"/>
        <v>0</v>
      </c>
    </row>
    <row r="58" spans="2:23" x14ac:dyDescent="0.2">
      <c r="B58" s="47">
        <v>50</v>
      </c>
      <c r="C58" s="54">
        <f t="shared" si="0"/>
        <v>472659.50708671223</v>
      </c>
      <c r="D58" s="54"/>
      <c r="E58" s="47">
        <v>2018</v>
      </c>
      <c r="F58" s="8">
        <v>43688</v>
      </c>
      <c r="G58" s="47" t="s">
        <v>3</v>
      </c>
      <c r="H58" s="55">
        <v>1.1395</v>
      </c>
      <c r="I58" s="55"/>
      <c r="J58" s="47">
        <v>31.7</v>
      </c>
      <c r="K58" s="56">
        <f t="shared" si="3"/>
        <v>14179.785212601366</v>
      </c>
      <c r="L58" s="57"/>
      <c r="M58" s="6">
        <f>IF(J58="","",(K58/J58)/LOOKUP(RIGHT($D$2,3),定数!$A$6:$A$13,定数!$B$6:$B$13))</f>
        <v>3.727598636330538</v>
      </c>
      <c r="N58" s="47">
        <v>2018</v>
      </c>
      <c r="O58" s="8">
        <v>43690</v>
      </c>
      <c r="P58" s="55">
        <v>1.1426700000000001</v>
      </c>
      <c r="Q58" s="55"/>
      <c r="R58" s="58">
        <f>IF(P58="","",T58*M58*LOOKUP(RIGHT($D$2,3),定数!$A$6:$A$13,定数!$B$6:$B$13))</f>
        <v>-14179.78521260189</v>
      </c>
      <c r="S58" s="58"/>
      <c r="T58" s="59">
        <f t="shared" si="4"/>
        <v>-31.700000000001172</v>
      </c>
      <c r="U58" s="59"/>
      <c r="V58" t="str">
        <f t="shared" si="5"/>
        <v/>
      </c>
      <c r="W58">
        <f t="shared" si="2"/>
        <v>1</v>
      </c>
    </row>
    <row r="59" spans="2:23" x14ac:dyDescent="0.2">
      <c r="B59" s="47">
        <v>51</v>
      </c>
      <c r="C59" s="54">
        <f t="shared" si="0"/>
        <v>458479.72187411034</v>
      </c>
      <c r="D59" s="54"/>
      <c r="E59" s="47">
        <v>2018</v>
      </c>
      <c r="F59" s="8">
        <v>43690</v>
      </c>
      <c r="G59" s="47" t="s">
        <v>3</v>
      </c>
      <c r="H59" s="55">
        <v>1.13889</v>
      </c>
      <c r="I59" s="55"/>
      <c r="J59" s="47">
        <v>22.2</v>
      </c>
      <c r="K59" s="56">
        <f t="shared" si="3"/>
        <v>13754.39165622331</v>
      </c>
      <c r="L59" s="57"/>
      <c r="M59" s="6">
        <f>IF(J59="","",(K59/J59)/LOOKUP(RIGHT($D$2,3),定数!$A$6:$A$13,定数!$B$6:$B$13))</f>
        <v>5.1630599310147565</v>
      </c>
      <c r="N59" s="47">
        <v>2018</v>
      </c>
      <c r="O59" s="8">
        <v>43690</v>
      </c>
      <c r="P59" s="55">
        <v>1.1411100000000001</v>
      </c>
      <c r="Q59" s="55"/>
      <c r="R59" s="58">
        <f>IF(P59="","",T59*M59*LOOKUP(RIGHT($D$2,3),定数!$A$6:$A$13,定数!$B$6:$B$13))</f>
        <v>-13754.391656223997</v>
      </c>
      <c r="S59" s="58"/>
      <c r="T59" s="59">
        <f t="shared" si="4"/>
        <v>-22.200000000001108</v>
      </c>
      <c r="U59" s="59"/>
      <c r="V59" t="str">
        <f t="shared" si="5"/>
        <v/>
      </c>
      <c r="W59">
        <f t="shared" si="2"/>
        <v>2</v>
      </c>
    </row>
    <row r="60" spans="2:23" x14ac:dyDescent="0.2">
      <c r="B60" s="47">
        <v>52</v>
      </c>
      <c r="C60" s="54">
        <f t="shared" si="0"/>
        <v>444725.33021788637</v>
      </c>
      <c r="D60" s="54"/>
      <c r="E60" s="47">
        <v>2018</v>
      </c>
      <c r="F60" s="8">
        <v>43699</v>
      </c>
      <c r="G60" s="47" t="s">
        <v>4</v>
      </c>
      <c r="H60" s="55">
        <v>1.16059</v>
      </c>
      <c r="I60" s="55"/>
      <c r="J60" s="47">
        <v>22.4</v>
      </c>
      <c r="K60" s="56">
        <f t="shared" si="3"/>
        <v>13341.75990653659</v>
      </c>
      <c r="L60" s="57"/>
      <c r="M60" s="6">
        <f>IF(J60="","",(K60/J60)/LOOKUP(RIGHT($D$2,3),定数!$A$6:$A$13,定数!$B$6:$B$13))</f>
        <v>4.9634523461817679</v>
      </c>
      <c r="N60" s="47">
        <v>2018</v>
      </c>
      <c r="O60" s="8">
        <v>43700</v>
      </c>
      <c r="P60" s="55">
        <v>1.15835</v>
      </c>
      <c r="Q60" s="55"/>
      <c r="R60" s="58">
        <f>IF(P60="","",T60*M60*LOOKUP(RIGHT($D$2,3),定数!$A$6:$A$13,定数!$B$6:$B$13))</f>
        <v>-13341.759906536709</v>
      </c>
      <c r="S60" s="58"/>
      <c r="T60" s="59">
        <f t="shared" si="4"/>
        <v>-22.400000000000198</v>
      </c>
      <c r="U60" s="59"/>
      <c r="V60" t="str">
        <f t="shared" si="5"/>
        <v/>
      </c>
      <c r="W60">
        <f t="shared" si="2"/>
        <v>3</v>
      </c>
    </row>
    <row r="61" spans="2:23" x14ac:dyDescent="0.2">
      <c r="B61" s="47">
        <v>53</v>
      </c>
      <c r="C61" s="54">
        <f t="shared" si="0"/>
        <v>431383.57031134964</v>
      </c>
      <c r="D61" s="54"/>
      <c r="E61" s="47">
        <v>2018</v>
      </c>
      <c r="F61" s="8">
        <v>43706</v>
      </c>
      <c r="G61" s="47" t="s">
        <v>3</v>
      </c>
      <c r="H61" s="55">
        <v>1.1664099999999999</v>
      </c>
      <c r="I61" s="55"/>
      <c r="J61" s="47">
        <v>21.9</v>
      </c>
      <c r="K61" s="56">
        <f t="shared" si="3"/>
        <v>12941.507109340489</v>
      </c>
      <c r="L61" s="57"/>
      <c r="M61" s="6">
        <f>IF(J61="","",(K61/J61)/LOOKUP(RIGHT($D$2,3),定数!$A$6:$A$13,定数!$B$6:$B$13))</f>
        <v>4.9244699807231704</v>
      </c>
      <c r="N61" s="47">
        <v>2018</v>
      </c>
      <c r="O61" s="8">
        <v>43706</v>
      </c>
      <c r="P61" s="55">
        <v>1.1686000000000001</v>
      </c>
      <c r="Q61" s="55"/>
      <c r="R61" s="58">
        <f>IF(P61="","",T61*M61*LOOKUP(RIGHT($D$2,3),定数!$A$6:$A$13,定数!$B$6:$B$13))</f>
        <v>-12941.507109341297</v>
      </c>
      <c r="S61" s="58"/>
      <c r="T61" s="59">
        <f t="shared" si="4"/>
        <v>-21.900000000001363</v>
      </c>
      <c r="U61" s="59"/>
      <c r="V61" t="str">
        <f t="shared" si="5"/>
        <v/>
      </c>
      <c r="W61">
        <f t="shared" si="2"/>
        <v>4</v>
      </c>
    </row>
    <row r="62" spans="2:23" x14ac:dyDescent="0.2">
      <c r="B62" s="47">
        <v>54</v>
      </c>
      <c r="C62" s="54">
        <f t="shared" si="0"/>
        <v>418442.06320200837</v>
      </c>
      <c r="D62" s="54"/>
      <c r="E62" s="47">
        <v>2018</v>
      </c>
      <c r="F62" s="8">
        <v>43712</v>
      </c>
      <c r="G62" s="47" t="s">
        <v>3</v>
      </c>
      <c r="H62" s="55">
        <v>1.1597599999999999</v>
      </c>
      <c r="I62" s="55"/>
      <c r="J62" s="47">
        <v>8.1999999999999993</v>
      </c>
      <c r="K62" s="56">
        <f t="shared" si="3"/>
        <v>12553.26189606025</v>
      </c>
      <c r="L62" s="57"/>
      <c r="M62" s="6">
        <f>IF(J62="","",(K62/J62)/LOOKUP(RIGHT($D$2,3),定数!$A$6:$A$13,定数!$B$6:$B$13))</f>
        <v>12.757379975670988</v>
      </c>
      <c r="N62" s="47">
        <v>2018</v>
      </c>
      <c r="O62" s="8">
        <v>43712</v>
      </c>
      <c r="P62" s="55">
        <v>1.15863</v>
      </c>
      <c r="Q62" s="55"/>
      <c r="R62" s="58">
        <f>IF(P62="","",T62*M62*LOOKUP(RIGHT($D$2,3),定数!$A$6:$A$13,定数!$B$6:$B$13))</f>
        <v>17299.007247007616</v>
      </c>
      <c r="S62" s="58"/>
      <c r="T62" s="59">
        <f t="shared" si="4"/>
        <v>11.299999999998533</v>
      </c>
      <c r="U62" s="59"/>
      <c r="V62" t="str">
        <f t="shared" si="5"/>
        <v/>
      </c>
      <c r="W62">
        <f t="shared" si="2"/>
        <v>0</v>
      </c>
    </row>
    <row r="63" spans="2:23" x14ac:dyDescent="0.2">
      <c r="B63" s="47">
        <v>55</v>
      </c>
      <c r="C63" s="54">
        <f t="shared" si="0"/>
        <v>435741.070449016</v>
      </c>
      <c r="D63" s="54"/>
      <c r="E63" s="47">
        <v>2018</v>
      </c>
      <c r="F63" s="8">
        <v>43713</v>
      </c>
      <c r="G63" s="47" t="s">
        <v>4</v>
      </c>
      <c r="H63" s="55">
        <v>1.15882</v>
      </c>
      <c r="I63" s="55"/>
      <c r="J63" s="47">
        <v>8.1999999999999993</v>
      </c>
      <c r="K63" s="56">
        <f t="shared" si="3"/>
        <v>13072.23211347048</v>
      </c>
      <c r="L63" s="57"/>
      <c r="M63" s="6">
        <f>IF(J63="","",(K63/J63)/LOOKUP(RIGHT($D$2,3),定数!$A$6:$A$13,定数!$B$6:$B$13))</f>
        <v>13.284788733201708</v>
      </c>
      <c r="N63" s="47">
        <v>2018</v>
      </c>
      <c r="O63" s="8">
        <v>43713</v>
      </c>
      <c r="P63" s="55">
        <v>1.15995</v>
      </c>
      <c r="Q63" s="55"/>
      <c r="R63" s="58">
        <f>IF(P63="","",T63*M63*LOOKUP(RIGHT($D$2,3),定数!$A$6:$A$13,定数!$B$6:$B$13))</f>
        <v>18014.173522222718</v>
      </c>
      <c r="S63" s="58"/>
      <c r="T63" s="59">
        <f t="shared" si="4"/>
        <v>11.300000000000754</v>
      </c>
      <c r="U63" s="59"/>
      <c r="V63" t="str">
        <f t="shared" si="5"/>
        <v/>
      </c>
      <c r="W63">
        <f t="shared" si="2"/>
        <v>0</v>
      </c>
    </row>
    <row r="64" spans="2:23" x14ac:dyDescent="0.2">
      <c r="B64" s="47">
        <v>56</v>
      </c>
      <c r="C64" s="54">
        <f t="shared" si="0"/>
        <v>453755.24397123873</v>
      </c>
      <c r="D64" s="54"/>
      <c r="E64" s="47">
        <v>2018</v>
      </c>
      <c r="F64" s="8">
        <v>43719</v>
      </c>
      <c r="G64" s="47" t="s">
        <v>3</v>
      </c>
      <c r="H64" s="55">
        <v>1.1577599999999999</v>
      </c>
      <c r="I64" s="55"/>
      <c r="J64" s="47">
        <v>20.7</v>
      </c>
      <c r="K64" s="56">
        <f t="shared" si="3"/>
        <v>13612.657319137161</v>
      </c>
      <c r="L64" s="57"/>
      <c r="M64" s="6">
        <f>IF(J64="","",(K64/J64)/LOOKUP(RIGHT($D$2,3),定数!$A$6:$A$13,定数!$B$6:$B$13))</f>
        <v>5.48013579675409</v>
      </c>
      <c r="N64" s="47">
        <v>2018</v>
      </c>
      <c r="O64" s="8">
        <v>43720</v>
      </c>
      <c r="P64" s="55">
        <v>1.1598299999999999</v>
      </c>
      <c r="Q64" s="55"/>
      <c r="R64" s="58">
        <f>IF(P64="","",T64*M64*LOOKUP(RIGHT($D$2,3),定数!$A$6:$A$13,定数!$B$6:$B$13))</f>
        <v>-13612.657319137266</v>
      </c>
      <c r="S64" s="58"/>
      <c r="T64" s="59">
        <f t="shared" si="4"/>
        <v>-20.700000000000163</v>
      </c>
      <c r="U64" s="59"/>
      <c r="V64" t="str">
        <f t="shared" si="5"/>
        <v/>
      </c>
      <c r="W64">
        <f t="shared" si="2"/>
        <v>1</v>
      </c>
    </row>
    <row r="65" spans="2:23" x14ac:dyDescent="0.2">
      <c r="B65" s="47">
        <v>57</v>
      </c>
      <c r="C65" s="54">
        <f t="shared" si="0"/>
        <v>440142.58665210148</v>
      </c>
      <c r="D65" s="54"/>
      <c r="E65" s="47">
        <v>2018</v>
      </c>
      <c r="F65" s="8">
        <v>43726</v>
      </c>
      <c r="G65" s="47" t="s">
        <v>4</v>
      </c>
      <c r="H65" s="55">
        <v>1.1710700000000001</v>
      </c>
      <c r="I65" s="55"/>
      <c r="J65" s="47">
        <v>24.8</v>
      </c>
      <c r="K65" s="56">
        <f t="shared" si="3"/>
        <v>13204.277599563044</v>
      </c>
      <c r="L65" s="57"/>
      <c r="M65" s="6">
        <f>IF(J65="","",(K65/J65)/LOOKUP(RIGHT($D$2,3),定数!$A$6:$A$13,定数!$B$6:$B$13))</f>
        <v>4.4369212364123136</v>
      </c>
      <c r="N65" s="47">
        <v>2018</v>
      </c>
      <c r="O65" s="8">
        <v>43727</v>
      </c>
      <c r="P65" s="55">
        <v>1.16859</v>
      </c>
      <c r="Q65" s="55"/>
      <c r="R65" s="58">
        <f>IF(P65="","",T65*M65*LOOKUP(RIGHT($D$2,3),定数!$A$6:$A$13,定数!$B$6:$B$13))</f>
        <v>-13204.277599563246</v>
      </c>
      <c r="S65" s="58"/>
      <c r="T65" s="59">
        <f t="shared" si="4"/>
        <v>-24.800000000000377</v>
      </c>
      <c r="U65" s="59"/>
      <c r="V65" t="str">
        <f t="shared" si="5"/>
        <v/>
      </c>
      <c r="W65">
        <f t="shared" si="2"/>
        <v>2</v>
      </c>
    </row>
    <row r="66" spans="2:23" x14ac:dyDescent="0.2">
      <c r="B66" s="47">
        <v>58</v>
      </c>
      <c r="C66" s="54">
        <f t="shared" si="0"/>
        <v>426938.30905253824</v>
      </c>
      <c r="D66" s="54"/>
      <c r="E66" s="47">
        <v>2018</v>
      </c>
      <c r="F66" s="8">
        <v>43728</v>
      </c>
      <c r="G66" s="47" t="s">
        <v>3</v>
      </c>
      <c r="H66" s="55">
        <v>1.167</v>
      </c>
      <c r="I66" s="55"/>
      <c r="J66" s="47">
        <v>6.6</v>
      </c>
      <c r="K66" s="56">
        <f t="shared" si="3"/>
        <v>12808.149271576147</v>
      </c>
      <c r="L66" s="57"/>
      <c r="M66" s="6">
        <f>IF(J66="","",(K66/J66)/LOOKUP(RIGHT($D$2,3),定数!$A$6:$A$13,定数!$B$6:$B$13))</f>
        <v>16.171905645929478</v>
      </c>
      <c r="N66" s="47">
        <v>2018</v>
      </c>
      <c r="O66" s="8">
        <v>43728</v>
      </c>
      <c r="P66" s="55">
        <v>1.1676599999999999</v>
      </c>
      <c r="Q66" s="55"/>
      <c r="R66" s="58">
        <f>IF(P66="","",T66*M66*LOOKUP(RIGHT($D$2,3),定数!$A$6:$A$13,定数!$B$6:$B$13))</f>
        <v>-12808.149271573873</v>
      </c>
      <c r="S66" s="58"/>
      <c r="T66" s="59">
        <f t="shared" si="4"/>
        <v>-6.599999999998829</v>
      </c>
      <c r="U66" s="59"/>
      <c r="V66" t="str">
        <f t="shared" si="5"/>
        <v/>
      </c>
      <c r="W66">
        <f t="shared" si="2"/>
        <v>3</v>
      </c>
    </row>
    <row r="67" spans="2:23" x14ac:dyDescent="0.2">
      <c r="B67" s="47">
        <v>59</v>
      </c>
      <c r="C67" s="54">
        <f t="shared" si="0"/>
        <v>414130.15978096437</v>
      </c>
      <c r="D67" s="54"/>
      <c r="E67" s="47">
        <v>2018</v>
      </c>
      <c r="F67" s="8">
        <v>43728</v>
      </c>
      <c r="G67" s="47" t="s">
        <v>3</v>
      </c>
      <c r="H67" s="55">
        <v>1.1668799999999999</v>
      </c>
      <c r="I67" s="55"/>
      <c r="J67" s="47">
        <v>6.8</v>
      </c>
      <c r="K67" s="56">
        <f t="shared" si="3"/>
        <v>12423.90479342893</v>
      </c>
      <c r="L67" s="57"/>
      <c r="M67" s="6">
        <f>IF(J67="","",(K67/J67)/LOOKUP(RIGHT($D$2,3),定数!$A$6:$A$13,定数!$B$6:$B$13))</f>
        <v>15.225373521358984</v>
      </c>
      <c r="N67" s="47">
        <v>2018</v>
      </c>
      <c r="O67" s="8">
        <v>43728</v>
      </c>
      <c r="P67" s="55">
        <v>1.1675599999999999</v>
      </c>
      <c r="Q67" s="55"/>
      <c r="R67" s="58">
        <f>IF(P67="","",T67*M67*LOOKUP(RIGHT($D$2,3),定数!$A$6:$A$13,定数!$B$6:$B$13))</f>
        <v>-12423.904793429187</v>
      </c>
      <c r="S67" s="58"/>
      <c r="T67" s="59">
        <f t="shared" si="4"/>
        <v>-6.8000000000001393</v>
      </c>
      <c r="U67" s="59"/>
      <c r="V67" t="str">
        <f t="shared" si="5"/>
        <v/>
      </c>
      <c r="W67">
        <f t="shared" si="2"/>
        <v>4</v>
      </c>
    </row>
    <row r="68" spans="2:23" x14ac:dyDescent="0.2">
      <c r="B68" s="47">
        <v>60</v>
      </c>
      <c r="C68" s="54">
        <f t="shared" si="0"/>
        <v>401706.25498753518</v>
      </c>
      <c r="D68" s="54"/>
      <c r="E68" s="47">
        <v>2018</v>
      </c>
      <c r="F68" s="8">
        <v>43728</v>
      </c>
      <c r="G68" s="47" t="s">
        <v>3</v>
      </c>
      <c r="H68" s="55">
        <v>1.1668799999999999</v>
      </c>
      <c r="I68" s="55"/>
      <c r="J68" s="47">
        <v>6.8</v>
      </c>
      <c r="K68" s="56">
        <f t="shared" si="3"/>
        <v>12051.187649626056</v>
      </c>
      <c r="L68" s="57"/>
      <c r="M68" s="6">
        <f>IF(J68="","",(K68/J68)/LOOKUP(RIGHT($D$2,3),定数!$A$6:$A$13,定数!$B$6:$B$13))</f>
        <v>14.768612315718206</v>
      </c>
      <c r="N68" s="47">
        <v>2018</v>
      </c>
      <c r="O68" s="8">
        <v>43728</v>
      </c>
      <c r="P68" s="55">
        <v>1.1675599999999999</v>
      </c>
      <c r="Q68" s="55"/>
      <c r="R68" s="58">
        <f>IF(P68="","",T68*M68*LOOKUP(RIGHT($D$2,3),定数!$A$6:$A$13,定数!$B$6:$B$13))</f>
        <v>-12051.187649626303</v>
      </c>
      <c r="S68" s="58"/>
      <c r="T68" s="59">
        <f t="shared" si="4"/>
        <v>-6.8000000000001393</v>
      </c>
      <c r="U68" s="59"/>
      <c r="V68" t="str">
        <f t="shared" si="5"/>
        <v/>
      </c>
      <c r="W68">
        <f t="shared" si="2"/>
        <v>5</v>
      </c>
    </row>
    <row r="69" spans="2:23" x14ac:dyDescent="0.2">
      <c r="B69" s="47">
        <v>61</v>
      </c>
      <c r="C69" s="54">
        <f t="shared" si="0"/>
        <v>389655.0673379089</v>
      </c>
      <c r="D69" s="54"/>
      <c r="E69" s="47">
        <v>2018</v>
      </c>
      <c r="F69" s="8">
        <v>43729</v>
      </c>
      <c r="G69" s="47" t="s">
        <v>4</v>
      </c>
      <c r="H69" s="55">
        <v>1.17865</v>
      </c>
      <c r="I69" s="55"/>
      <c r="J69" s="47">
        <v>14.2</v>
      </c>
      <c r="K69" s="56">
        <f t="shared" si="3"/>
        <v>11689.652020137266</v>
      </c>
      <c r="L69" s="57"/>
      <c r="M69" s="6">
        <f>IF(J69="","",(K69/J69)/LOOKUP(RIGHT($D$2,3),定数!$A$6:$A$13,定数!$B$6:$B$13))</f>
        <v>6.8601244249631845</v>
      </c>
      <c r="N69" s="47">
        <v>2018</v>
      </c>
      <c r="O69" s="8">
        <v>43729</v>
      </c>
      <c r="P69" s="55">
        <v>1.17723</v>
      </c>
      <c r="Q69" s="55"/>
      <c r="R69" s="58">
        <f>IF(P69="","",T69*M69*LOOKUP(RIGHT($D$2,3),定数!$A$6:$A$13,定数!$B$6:$B$13))</f>
        <v>-11689.652020137077</v>
      </c>
      <c r="S69" s="58"/>
      <c r="T69" s="59">
        <f t="shared" si="4"/>
        <v>-14.199999999999768</v>
      </c>
      <c r="U69" s="59"/>
      <c r="V69" t="str">
        <f t="shared" si="5"/>
        <v/>
      </c>
      <c r="W69">
        <f t="shared" si="2"/>
        <v>6</v>
      </c>
    </row>
    <row r="70" spans="2:23" x14ac:dyDescent="0.2">
      <c r="B70" s="47">
        <v>62</v>
      </c>
      <c r="C70" s="54">
        <f t="shared" si="0"/>
        <v>377965.41531777184</v>
      </c>
      <c r="D70" s="54"/>
      <c r="E70" s="47">
        <v>2018</v>
      </c>
      <c r="F70" s="8">
        <v>43733</v>
      </c>
      <c r="G70" s="47" t="s">
        <v>3</v>
      </c>
      <c r="H70" s="55">
        <v>1.1749700000000001</v>
      </c>
      <c r="I70" s="55"/>
      <c r="J70" s="47">
        <v>8.6999999999999993</v>
      </c>
      <c r="K70" s="56">
        <f t="shared" si="3"/>
        <v>11338.962459533155</v>
      </c>
      <c r="L70" s="57"/>
      <c r="M70" s="6">
        <f>IF(J70="","",(K70/J70)/LOOKUP(RIGHT($D$2,3),定数!$A$6:$A$13,定数!$B$6:$B$13))</f>
        <v>10.861075152809537</v>
      </c>
      <c r="N70" s="47">
        <v>2018</v>
      </c>
      <c r="O70" s="8">
        <v>43733</v>
      </c>
      <c r="P70" s="55">
        <v>1.1737649999999999</v>
      </c>
      <c r="Q70" s="55"/>
      <c r="R70" s="58">
        <f>IF(P70="","",T70*M70*LOOKUP(RIGHT($D$2,3),定数!$A$6:$A$13,定数!$B$6:$B$13))</f>
        <v>15705.114670964189</v>
      </c>
      <c r="S70" s="58"/>
      <c r="T70" s="59">
        <f t="shared" si="4"/>
        <v>12.050000000001226</v>
      </c>
      <c r="U70" s="59"/>
      <c r="V70" t="str">
        <f t="shared" si="5"/>
        <v/>
      </c>
      <c r="W70">
        <f t="shared" si="2"/>
        <v>0</v>
      </c>
    </row>
    <row r="71" spans="2:23" x14ac:dyDescent="0.2">
      <c r="B71" s="47">
        <v>63</v>
      </c>
      <c r="C71" s="54">
        <f t="shared" si="0"/>
        <v>393670.52998873603</v>
      </c>
      <c r="D71" s="54"/>
      <c r="E71" s="47">
        <v>2018</v>
      </c>
      <c r="F71" s="8">
        <v>43753</v>
      </c>
      <c r="G71" s="47" t="s">
        <v>3</v>
      </c>
      <c r="H71" s="55">
        <v>1.15465</v>
      </c>
      <c r="I71" s="55"/>
      <c r="J71" s="47">
        <v>8.6</v>
      </c>
      <c r="K71" s="56">
        <f t="shared" si="3"/>
        <v>11810.11589966208</v>
      </c>
      <c r="L71" s="57"/>
      <c r="M71" s="6">
        <f>IF(J71="","",(K71/J71)/LOOKUP(RIGHT($D$2,3),定数!$A$6:$A$13,定数!$B$6:$B$13))</f>
        <v>11.443910755486511</v>
      </c>
      <c r="N71" s="47">
        <v>2018</v>
      </c>
      <c r="O71" s="8">
        <v>43753</v>
      </c>
      <c r="P71" s="55">
        <v>1.15551</v>
      </c>
      <c r="Q71" s="55"/>
      <c r="R71" s="58">
        <f>IF(P71="","",T71*M71*LOOKUP(RIGHT($D$2,3),定数!$A$6:$A$13,定数!$B$6:$B$13))</f>
        <v>-11810.115899663218</v>
      </c>
      <c r="S71" s="58"/>
      <c r="T71" s="59">
        <f t="shared" si="4"/>
        <v>-8.6000000000008292</v>
      </c>
      <c r="U71" s="59"/>
      <c r="V71" t="str">
        <f t="shared" si="5"/>
        <v/>
      </c>
      <c r="W71">
        <f t="shared" si="2"/>
        <v>1</v>
      </c>
    </row>
    <row r="72" spans="2:23" x14ac:dyDescent="0.2">
      <c r="B72" s="47">
        <v>64</v>
      </c>
      <c r="C72" s="54">
        <f t="shared" si="0"/>
        <v>381860.41408907279</v>
      </c>
      <c r="D72" s="54"/>
      <c r="E72" s="47">
        <v>2018</v>
      </c>
      <c r="F72" s="8">
        <v>43755</v>
      </c>
      <c r="G72" s="47" t="s">
        <v>3</v>
      </c>
      <c r="H72" s="55">
        <v>1.15602</v>
      </c>
      <c r="I72" s="55"/>
      <c r="J72" s="47">
        <v>17.2</v>
      </c>
      <c r="K72" s="56">
        <f t="shared" si="3"/>
        <v>11455.812422672183</v>
      </c>
      <c r="L72" s="57"/>
      <c r="M72" s="6">
        <f>IF(J72="","",(K72/J72)/LOOKUP(RIGHT($D$2,3),定数!$A$6:$A$13,定数!$B$6:$B$13))</f>
        <v>5.5502967164109416</v>
      </c>
      <c r="N72" s="47">
        <v>2018</v>
      </c>
      <c r="O72" s="8">
        <v>43755</v>
      </c>
      <c r="P72" s="55">
        <v>1.15354</v>
      </c>
      <c r="Q72" s="55"/>
      <c r="R72" s="58">
        <f>IF(P72="","",T72*M72*LOOKUP(RIGHT($D$2,3),定数!$A$6:$A$13,定数!$B$6:$B$13))</f>
        <v>16517.683028039213</v>
      </c>
      <c r="S72" s="58"/>
      <c r="T72" s="59">
        <f t="shared" si="4"/>
        <v>24.800000000000377</v>
      </c>
      <c r="U72" s="59"/>
      <c r="V72" t="str">
        <f t="shared" si="5"/>
        <v/>
      </c>
      <c r="W72">
        <f t="shared" si="2"/>
        <v>0</v>
      </c>
    </row>
    <row r="73" spans="2:23" x14ac:dyDescent="0.2">
      <c r="B73" s="47">
        <v>65</v>
      </c>
      <c r="C73" s="54">
        <f t="shared" si="0"/>
        <v>398378.09711711202</v>
      </c>
      <c r="D73" s="54"/>
      <c r="E73" s="47">
        <v>2018</v>
      </c>
      <c r="F73" s="8">
        <v>43761</v>
      </c>
      <c r="G73" s="47" t="s">
        <v>3</v>
      </c>
      <c r="H73" s="55">
        <v>1.1452</v>
      </c>
      <c r="I73" s="55"/>
      <c r="J73" s="47">
        <v>9</v>
      </c>
      <c r="K73" s="56">
        <f t="shared" si="3"/>
        <v>11951.342913513359</v>
      </c>
      <c r="L73" s="57"/>
      <c r="M73" s="6">
        <f>IF(J73="","",(K73/J73)/LOOKUP(RIGHT($D$2,3),定数!$A$6:$A$13,定数!$B$6:$B$13))</f>
        <v>11.066058253253111</v>
      </c>
      <c r="N73" s="47">
        <v>2018</v>
      </c>
      <c r="O73" s="8">
        <v>43761</v>
      </c>
      <c r="P73" s="55">
        <v>1.1460999999999999</v>
      </c>
      <c r="Q73" s="55"/>
      <c r="R73" s="58">
        <f>IF(P73="","",T73*M73*LOOKUP(RIGHT($D$2,3),定数!$A$6:$A$13,定数!$B$6:$B$13))</f>
        <v>-11951.342913512044</v>
      </c>
      <c r="S73" s="58"/>
      <c r="T73" s="59">
        <f t="shared" si="4"/>
        <v>-8.9999999999990088</v>
      </c>
      <c r="U73" s="59"/>
      <c r="V73" t="str">
        <f t="shared" si="5"/>
        <v/>
      </c>
      <c r="W73">
        <f t="shared" si="2"/>
        <v>1</v>
      </c>
    </row>
    <row r="74" spans="2:23" x14ac:dyDescent="0.2">
      <c r="B74" s="47">
        <v>66</v>
      </c>
      <c r="C74" s="54">
        <f t="shared" ref="C74:C108" si="6">IF(R73="","",C73+R73)</f>
        <v>386426.75420359999</v>
      </c>
      <c r="D74" s="54"/>
      <c r="E74" s="47">
        <v>2018</v>
      </c>
      <c r="F74" s="8">
        <v>43763</v>
      </c>
      <c r="G74" s="47" t="s">
        <v>4</v>
      </c>
      <c r="H74" s="55">
        <v>1.14167</v>
      </c>
      <c r="I74" s="55"/>
      <c r="J74" s="47">
        <v>12.2</v>
      </c>
      <c r="K74" s="56">
        <f t="shared" si="3"/>
        <v>11592.802626107999</v>
      </c>
      <c r="L74" s="57"/>
      <c r="M74" s="6">
        <f>IF(J74="","",(K74/J74)/LOOKUP(RIGHT($D$2,3),定数!$A$6:$A$13,定数!$B$6:$B$13))</f>
        <v>7.9185810287622944</v>
      </c>
      <c r="N74" s="47">
        <v>2018</v>
      </c>
      <c r="O74" s="8">
        <v>43763</v>
      </c>
      <c r="P74" s="55">
        <v>1.14045</v>
      </c>
      <c r="Q74" s="55"/>
      <c r="R74" s="58">
        <f>IF(P74="","",T74*M74*LOOKUP(RIGHT($D$2,3),定数!$A$6:$A$13,定数!$B$6:$B$13))</f>
        <v>-11592.802626107989</v>
      </c>
      <c r="S74" s="58"/>
      <c r="T74" s="59">
        <f t="shared" si="4"/>
        <v>-12.199999999999989</v>
      </c>
      <c r="U74" s="59"/>
      <c r="V74" t="str">
        <f t="shared" si="5"/>
        <v/>
      </c>
      <c r="W74">
        <f t="shared" si="5"/>
        <v>2</v>
      </c>
    </row>
    <row r="75" spans="2:23" x14ac:dyDescent="0.2">
      <c r="B75" s="47">
        <v>67</v>
      </c>
      <c r="C75" s="54">
        <f t="shared" si="6"/>
        <v>374833.951577492</v>
      </c>
      <c r="D75" s="54"/>
      <c r="E75" s="47">
        <v>2018</v>
      </c>
      <c r="F75" s="8">
        <v>43774</v>
      </c>
      <c r="G75" s="47" t="s">
        <v>3</v>
      </c>
      <c r="H75" s="55">
        <v>1.1386700000000001</v>
      </c>
      <c r="I75" s="55"/>
      <c r="J75" s="47">
        <v>9.8000000000000007</v>
      </c>
      <c r="K75" s="56">
        <f t="shared" ref="K75:K108" si="7">IF(J75="","",C75*0.03)</f>
        <v>11245.01854732476</v>
      </c>
      <c r="L75" s="57"/>
      <c r="M75" s="6">
        <f>IF(J75="","",(K75/J75)/LOOKUP(RIGHT($D$2,3),定数!$A$6:$A$13,定数!$B$6:$B$13))</f>
        <v>9.5620906014666307</v>
      </c>
      <c r="N75" s="47">
        <v>2018</v>
      </c>
      <c r="O75" s="8">
        <v>43774</v>
      </c>
      <c r="P75" s="55">
        <v>1.1396500000000001</v>
      </c>
      <c r="Q75" s="55"/>
      <c r="R75" s="58">
        <f>IF(P75="","",T75*M75*LOOKUP(RIGHT($D$2,3),定数!$A$6:$A$13,定数!$B$6:$B$13))</f>
        <v>-11245.01854732454</v>
      </c>
      <c r="S75" s="58"/>
      <c r="T75" s="59">
        <f t="shared" si="4"/>
        <v>-9.7999999999998089</v>
      </c>
      <c r="U75" s="59"/>
      <c r="V75" t="str">
        <f t="shared" ref="V75:W90" si="8">IF(S75&lt;&gt;"",IF(S75&lt;0,1+V74,0),"")</f>
        <v/>
      </c>
      <c r="W75">
        <f t="shared" si="8"/>
        <v>3</v>
      </c>
    </row>
    <row r="76" spans="2:23" x14ac:dyDescent="0.2">
      <c r="B76" s="47">
        <v>68</v>
      </c>
      <c r="C76" s="54">
        <f t="shared" si="6"/>
        <v>363588.93303016748</v>
      </c>
      <c r="D76" s="54"/>
      <c r="E76" s="47">
        <v>2018</v>
      </c>
      <c r="F76" s="8">
        <v>43776</v>
      </c>
      <c r="G76" s="47" t="s">
        <v>4</v>
      </c>
      <c r="H76" s="55">
        <v>1.1484700000000001</v>
      </c>
      <c r="I76" s="55"/>
      <c r="J76" s="47">
        <v>22.8</v>
      </c>
      <c r="K76" s="56">
        <f t="shared" si="7"/>
        <v>10907.667990905024</v>
      </c>
      <c r="L76" s="57"/>
      <c r="M76" s="6">
        <f>IF(J76="","",(K76/J76)/LOOKUP(RIGHT($D$2,3),定数!$A$6:$A$13,定数!$B$6:$B$13))</f>
        <v>3.9867207569097309</v>
      </c>
      <c r="N76" s="47">
        <v>2018</v>
      </c>
      <c r="O76" s="8">
        <v>43777</v>
      </c>
      <c r="P76" s="55">
        <v>1.14619</v>
      </c>
      <c r="Q76" s="55"/>
      <c r="R76" s="58">
        <f>IF(P76="","",T76*M76*LOOKUP(RIGHT($D$2,3),定数!$A$6:$A$13,定数!$B$6:$B$13))</f>
        <v>-10907.667990905309</v>
      </c>
      <c r="S76" s="58"/>
      <c r="T76" s="59">
        <f t="shared" ref="T76:T108" si="9">IF(P76="","",IF(G76="買",(P76-H76),(H76-P76))*IF(RIGHT($D$2,3)="JPY",100,10000))</f>
        <v>-22.800000000000598</v>
      </c>
      <c r="U76" s="59"/>
      <c r="V76" t="str">
        <f t="shared" si="8"/>
        <v/>
      </c>
      <c r="W76">
        <f t="shared" si="8"/>
        <v>4</v>
      </c>
    </row>
    <row r="77" spans="2:23" x14ac:dyDescent="0.2">
      <c r="B77" s="47">
        <v>69</v>
      </c>
      <c r="C77" s="54">
        <f t="shared" si="6"/>
        <v>352681.26503926219</v>
      </c>
      <c r="D77" s="54"/>
      <c r="E77" s="47">
        <v>2018</v>
      </c>
      <c r="F77" s="8">
        <v>43799</v>
      </c>
      <c r="G77" s="47" t="s">
        <v>4</v>
      </c>
      <c r="H77" s="55">
        <v>1.1387100000000001</v>
      </c>
      <c r="I77" s="55"/>
      <c r="J77" s="47">
        <v>23</v>
      </c>
      <c r="K77" s="56">
        <f t="shared" si="7"/>
        <v>10580.437951177866</v>
      </c>
      <c r="L77" s="57"/>
      <c r="M77" s="6">
        <f>IF(J77="","",(K77/J77)/LOOKUP(RIGHT($D$2,3),定数!$A$6:$A$13,定数!$B$6:$B$13))</f>
        <v>3.8334920112963284</v>
      </c>
      <c r="N77" s="47">
        <v>2018</v>
      </c>
      <c r="O77" s="8">
        <v>43799</v>
      </c>
      <c r="P77" s="55">
        <v>1.1364099999999999</v>
      </c>
      <c r="Q77" s="55"/>
      <c r="R77" s="58">
        <f>IF(P77="","",T77*M77*LOOKUP(RIGHT($D$2,3),定数!$A$6:$A$13,定数!$B$6:$B$13))</f>
        <v>-10580.437951178745</v>
      </c>
      <c r="S77" s="58"/>
      <c r="T77" s="59">
        <f t="shared" si="9"/>
        <v>-23.000000000001908</v>
      </c>
      <c r="U77" s="59"/>
      <c r="V77" t="str">
        <f t="shared" si="8"/>
        <v/>
      </c>
      <c r="W77">
        <f t="shared" si="8"/>
        <v>5</v>
      </c>
    </row>
    <row r="78" spans="2:23" x14ac:dyDescent="0.2">
      <c r="B78" s="47">
        <v>70</v>
      </c>
      <c r="C78" s="54">
        <f t="shared" si="6"/>
        <v>342100.82708808343</v>
      </c>
      <c r="D78" s="54"/>
      <c r="E78" s="47">
        <v>2018</v>
      </c>
      <c r="F78" s="8">
        <v>43807</v>
      </c>
      <c r="G78" s="47" t="s">
        <v>4</v>
      </c>
      <c r="H78" s="55">
        <v>1.13923</v>
      </c>
      <c r="I78" s="55"/>
      <c r="J78" s="47">
        <v>16.5</v>
      </c>
      <c r="K78" s="56">
        <f t="shared" si="7"/>
        <v>10263.024812642503</v>
      </c>
      <c r="L78" s="57"/>
      <c r="M78" s="6">
        <f>IF(J78="","",(K78/J78)/LOOKUP(RIGHT($D$2,3),定数!$A$6:$A$13,定数!$B$6:$B$13))</f>
        <v>5.1833458649709607</v>
      </c>
      <c r="N78" s="47">
        <v>2018</v>
      </c>
      <c r="O78" s="8">
        <v>43807</v>
      </c>
      <c r="P78" s="55">
        <v>1.141605</v>
      </c>
      <c r="Q78" s="55"/>
      <c r="R78" s="58">
        <f>IF(P78="","",T78*M78*LOOKUP(RIGHT($D$2,3),定数!$A$6:$A$13,定数!$B$6:$B$13))</f>
        <v>14772.535715167338</v>
      </c>
      <c r="S78" s="58"/>
      <c r="T78" s="59">
        <f t="shared" si="9"/>
        <v>23.75000000000016</v>
      </c>
      <c r="U78" s="59"/>
      <c r="V78" t="str">
        <f t="shared" si="8"/>
        <v/>
      </c>
      <c r="W78">
        <f t="shared" si="8"/>
        <v>0</v>
      </c>
    </row>
    <row r="79" spans="2:23" x14ac:dyDescent="0.2">
      <c r="B79" s="47">
        <v>71</v>
      </c>
      <c r="C79" s="54">
        <f t="shared" si="6"/>
        <v>356873.36280325078</v>
      </c>
      <c r="D79" s="54"/>
      <c r="E79" s="47">
        <v>2018</v>
      </c>
      <c r="F79" s="8">
        <v>43811</v>
      </c>
      <c r="G79" s="47" t="s">
        <v>4</v>
      </c>
      <c r="H79" s="55">
        <v>1.13385</v>
      </c>
      <c r="I79" s="55"/>
      <c r="J79" s="47">
        <v>10.199999999999999</v>
      </c>
      <c r="K79" s="56">
        <f t="shared" si="7"/>
        <v>10706.200884097523</v>
      </c>
      <c r="L79" s="57"/>
      <c r="M79" s="6">
        <f>IF(J79="","",(K79/J79)/LOOKUP(RIGHT($D$2,3),定数!$A$6:$A$13,定数!$B$6:$B$13))</f>
        <v>8.7468961471385001</v>
      </c>
      <c r="N79" s="47">
        <v>2018</v>
      </c>
      <c r="O79" s="8">
        <v>43811</v>
      </c>
      <c r="P79" s="55">
        <v>1.1352800000000001</v>
      </c>
      <c r="Q79" s="55"/>
      <c r="R79" s="58">
        <f>IF(P79="","",T79*M79*LOOKUP(RIGHT($D$2,3),定数!$A$6:$A$13,定数!$B$6:$B$13))</f>
        <v>15009.67378849011</v>
      </c>
      <c r="S79" s="58"/>
      <c r="T79" s="59">
        <f t="shared" si="9"/>
        <v>14.300000000000423</v>
      </c>
      <c r="U79" s="59"/>
      <c r="V79" t="str">
        <f t="shared" si="8"/>
        <v/>
      </c>
      <c r="W79">
        <f t="shared" si="8"/>
        <v>0</v>
      </c>
    </row>
    <row r="80" spans="2:23" x14ac:dyDescent="0.2">
      <c r="B80" s="47">
        <v>72</v>
      </c>
      <c r="C80" s="54">
        <f t="shared" si="6"/>
        <v>371883.03659174091</v>
      </c>
      <c r="D80" s="54"/>
      <c r="E80" s="47">
        <v>2018</v>
      </c>
      <c r="F80" s="8">
        <v>43817</v>
      </c>
      <c r="G80" s="47" t="s">
        <v>4</v>
      </c>
      <c r="H80" s="55">
        <v>1.1355599999999999</v>
      </c>
      <c r="I80" s="55"/>
      <c r="J80" s="47">
        <v>7.4</v>
      </c>
      <c r="K80" s="56">
        <f t="shared" si="7"/>
        <v>11156.491097752227</v>
      </c>
      <c r="L80" s="57"/>
      <c r="M80" s="6">
        <f>IF(J80="","",(K80/J80)/LOOKUP(RIGHT($D$2,3),定数!$A$6:$A$13,定数!$B$6:$B$13))</f>
        <v>12.563616101072325</v>
      </c>
      <c r="N80" s="47">
        <v>2018</v>
      </c>
      <c r="O80" s="8">
        <v>43817</v>
      </c>
      <c r="P80" s="55">
        <v>1.1348199999999999</v>
      </c>
      <c r="Q80" s="55"/>
      <c r="R80" s="58">
        <f>IF(P80="","",T80*M80*LOOKUP(RIGHT($D$2,3),定数!$A$6:$A$13,定数!$B$6:$B$13))</f>
        <v>-11156.491097751667</v>
      </c>
      <c r="S80" s="58"/>
      <c r="T80" s="59">
        <f t="shared" si="9"/>
        <v>-7.3999999999996291</v>
      </c>
      <c r="U80" s="59"/>
      <c r="V80" t="str">
        <f t="shared" si="8"/>
        <v/>
      </c>
      <c r="W80">
        <f t="shared" si="8"/>
        <v>1</v>
      </c>
    </row>
    <row r="81" spans="2:23" x14ac:dyDescent="0.2">
      <c r="B81" s="47">
        <v>73</v>
      </c>
      <c r="C81" s="54">
        <f t="shared" si="6"/>
        <v>360726.54549398925</v>
      </c>
      <c r="D81" s="54"/>
      <c r="E81" s="47">
        <v>2018</v>
      </c>
      <c r="F81" s="8">
        <v>43818</v>
      </c>
      <c r="G81" s="47" t="s">
        <v>4</v>
      </c>
      <c r="H81" s="55">
        <v>1.1406099999999999</v>
      </c>
      <c r="I81" s="55"/>
      <c r="J81" s="47">
        <v>11.5</v>
      </c>
      <c r="K81" s="56">
        <f t="shared" si="7"/>
        <v>10821.796364819676</v>
      </c>
      <c r="L81" s="57"/>
      <c r="M81" s="6">
        <f>IF(J81="","",(K81/J81)/LOOKUP(RIGHT($D$2,3),定数!$A$6:$A$13,定数!$B$6:$B$13))</f>
        <v>7.8418814237823735</v>
      </c>
      <c r="N81" s="47">
        <v>2018</v>
      </c>
      <c r="O81" s="8">
        <v>43818</v>
      </c>
      <c r="P81" s="55">
        <v>1.1422349999999999</v>
      </c>
      <c r="Q81" s="55"/>
      <c r="R81" s="58">
        <f>IF(P81="","",T81*M81*LOOKUP(RIGHT($D$2,3),定数!$A$6:$A$13,定数!$B$6:$B$13))</f>
        <v>15291.668776375513</v>
      </c>
      <c r="S81" s="58"/>
      <c r="T81" s="59">
        <f t="shared" si="9"/>
        <v>16.249999999999876</v>
      </c>
      <c r="U81" s="59"/>
      <c r="V81" t="str">
        <f t="shared" si="8"/>
        <v/>
      </c>
      <c r="W81">
        <f t="shared" si="8"/>
        <v>0</v>
      </c>
    </row>
    <row r="82" spans="2:23" x14ac:dyDescent="0.2">
      <c r="B82" s="47">
        <v>74</v>
      </c>
      <c r="C82" s="54">
        <f t="shared" si="6"/>
        <v>376018.21427036478</v>
      </c>
      <c r="D82" s="54"/>
      <c r="E82" s="47">
        <v>2018</v>
      </c>
      <c r="F82" s="8">
        <v>43823</v>
      </c>
      <c r="G82" s="47" t="s">
        <v>3</v>
      </c>
      <c r="H82" s="55">
        <v>1.1375999999999999</v>
      </c>
      <c r="I82" s="55"/>
      <c r="J82" s="47">
        <v>14.9</v>
      </c>
      <c r="K82" s="56">
        <f t="shared" si="7"/>
        <v>11280.546428110943</v>
      </c>
      <c r="L82" s="57"/>
      <c r="M82" s="6">
        <f>IF(J82="","",(K82/J82)/LOOKUP(RIGHT($D$2,3),定数!$A$6:$A$13,定数!$B$6:$B$13))</f>
        <v>6.3090304407779323</v>
      </c>
      <c r="N82" s="47">
        <v>2018</v>
      </c>
      <c r="O82" s="8">
        <v>43823</v>
      </c>
      <c r="P82" s="55">
        <v>1.1390899999999999</v>
      </c>
      <c r="Q82" s="55"/>
      <c r="R82" s="58">
        <f>IF(P82="","",T82*M82*LOOKUP(RIGHT($D$2,3),定数!$A$6:$A$13,定数!$B$6:$B$13))</f>
        <v>-11280.546428110878</v>
      </c>
      <c r="S82" s="58"/>
      <c r="T82" s="59">
        <f t="shared" si="9"/>
        <v>-14.899999999999913</v>
      </c>
      <c r="U82" s="59"/>
      <c r="V82" t="str">
        <f t="shared" si="8"/>
        <v/>
      </c>
      <c r="W82">
        <f t="shared" si="8"/>
        <v>1</v>
      </c>
    </row>
    <row r="83" spans="2:23" x14ac:dyDescent="0.2">
      <c r="B83" s="47">
        <v>75</v>
      </c>
      <c r="C83" s="54">
        <f t="shared" si="6"/>
        <v>364737.66784225393</v>
      </c>
      <c r="D83" s="54"/>
      <c r="E83" s="47">
        <v>2018</v>
      </c>
      <c r="F83" s="8">
        <v>43828</v>
      </c>
      <c r="G83" s="47" t="s">
        <v>3</v>
      </c>
      <c r="H83" s="55">
        <v>1.14395</v>
      </c>
      <c r="I83" s="55"/>
      <c r="J83" s="47">
        <v>13.5</v>
      </c>
      <c r="K83" s="56">
        <f t="shared" si="7"/>
        <v>10942.130035267617</v>
      </c>
      <c r="L83" s="57"/>
      <c r="M83" s="6">
        <f>IF(J83="","",(K83/J83)/LOOKUP(RIGHT($D$2,3),定数!$A$6:$A$13,定数!$B$6:$B$13))</f>
        <v>6.7544012563380358</v>
      </c>
      <c r="N83" s="47">
        <v>2018</v>
      </c>
      <c r="O83" s="8">
        <v>43830</v>
      </c>
      <c r="P83" s="55">
        <v>1.1420250000000001</v>
      </c>
      <c r="Q83" s="55"/>
      <c r="R83" s="58">
        <f>IF(P83="","",T83*M83*LOOKUP(RIGHT($D$2,3),定数!$A$6:$A$13,定数!$B$6:$B$13))</f>
        <v>15602.666902140496</v>
      </c>
      <c r="S83" s="58"/>
      <c r="T83" s="59">
        <f t="shared" si="9"/>
        <v>19.249999999999545</v>
      </c>
      <c r="U83" s="59"/>
      <c r="V83" t="str">
        <f t="shared" si="8"/>
        <v/>
      </c>
      <c r="W83">
        <f t="shared" si="8"/>
        <v>0</v>
      </c>
    </row>
    <row r="84" spans="2:23" x14ac:dyDescent="0.2">
      <c r="B84" s="47">
        <v>76</v>
      </c>
      <c r="C84" s="54">
        <f t="shared" si="6"/>
        <v>380340.33474439441</v>
      </c>
      <c r="D84" s="54"/>
      <c r="E84" s="47">
        <v>2018</v>
      </c>
      <c r="F84" s="8">
        <v>43828</v>
      </c>
      <c r="G84" s="47" t="s">
        <v>3</v>
      </c>
      <c r="H84" s="55">
        <v>1.1438600000000001</v>
      </c>
      <c r="I84" s="55"/>
      <c r="J84" s="47">
        <v>12.4</v>
      </c>
      <c r="K84" s="56">
        <f t="shared" si="7"/>
        <v>11410.210042331832</v>
      </c>
      <c r="L84" s="57"/>
      <c r="M84" s="6">
        <f>IF(J84="","",(K84/J84)/LOOKUP(RIGHT($D$2,3),定数!$A$6:$A$13,定数!$B$6:$B$13))</f>
        <v>7.6681519101692412</v>
      </c>
      <c r="N84" s="47">
        <v>2018</v>
      </c>
      <c r="O84" s="8">
        <v>43830</v>
      </c>
      <c r="P84" s="55">
        <v>1.1419999999999999</v>
      </c>
      <c r="Q84" s="55"/>
      <c r="R84" s="58">
        <f>IF(P84="","",T84*M84*LOOKUP(RIGHT($D$2,3),定数!$A$6:$A$13,定数!$B$6:$B$13))</f>
        <v>17115.31506349954</v>
      </c>
      <c r="S84" s="58"/>
      <c r="T84" s="59">
        <f t="shared" si="9"/>
        <v>18.600000000001948</v>
      </c>
      <c r="U84" s="59"/>
      <c r="V84" t="str">
        <f t="shared" si="8"/>
        <v/>
      </c>
      <c r="W84">
        <f t="shared" si="8"/>
        <v>0</v>
      </c>
    </row>
    <row r="85" spans="2:23" x14ac:dyDescent="0.2">
      <c r="B85" s="47">
        <v>77</v>
      </c>
      <c r="C85" s="54">
        <f t="shared" si="6"/>
        <v>397455.64980789396</v>
      </c>
      <c r="D85" s="54"/>
      <c r="E85" s="47"/>
      <c r="F85" s="8"/>
      <c r="G85" s="47"/>
      <c r="H85" s="55"/>
      <c r="I85" s="55"/>
      <c r="J85" s="47"/>
      <c r="K85" s="56" t="str">
        <f t="shared" si="7"/>
        <v/>
      </c>
      <c r="L85" s="57"/>
      <c r="M85" s="6" t="str">
        <f>IF(J85="","",(K85/J85)/LOOKUP(RIGHT($D$2,3),定数!$A$6:$A$13,定数!$B$6:$B$13))</f>
        <v/>
      </c>
      <c r="N85" s="47"/>
      <c r="O85" s="8"/>
      <c r="P85" s="55"/>
      <c r="Q85" s="55"/>
      <c r="R85" s="58" t="str">
        <f>IF(P85="","",T85*M85*LOOKUP(RIGHT($D$2,3),定数!$A$6:$A$13,定数!$B$6:$B$13))</f>
        <v/>
      </c>
      <c r="S85" s="58"/>
      <c r="T85" s="59" t="str">
        <f t="shared" si="9"/>
        <v/>
      </c>
      <c r="U85" s="59"/>
      <c r="V85" t="str">
        <f t="shared" si="8"/>
        <v/>
      </c>
      <c r="W85" t="str">
        <f t="shared" si="8"/>
        <v/>
      </c>
    </row>
    <row r="86" spans="2:23" x14ac:dyDescent="0.2">
      <c r="B86" s="47">
        <v>78</v>
      </c>
      <c r="C86" s="54" t="str">
        <f t="shared" si="6"/>
        <v/>
      </c>
      <c r="D86" s="54"/>
      <c r="E86" s="47"/>
      <c r="F86" s="8"/>
      <c r="G86" s="47"/>
      <c r="H86" s="55"/>
      <c r="I86" s="55"/>
      <c r="J86" s="47"/>
      <c r="K86" s="56" t="str">
        <f t="shared" si="7"/>
        <v/>
      </c>
      <c r="L86" s="57"/>
      <c r="M86" s="6" t="str">
        <f>IF(J86="","",(K86/J86)/LOOKUP(RIGHT($D$2,3),定数!$A$6:$A$13,定数!$B$6:$B$13))</f>
        <v/>
      </c>
      <c r="N86" s="47"/>
      <c r="O86" s="8"/>
      <c r="P86" s="55"/>
      <c r="Q86" s="55"/>
      <c r="R86" s="58" t="str">
        <f>IF(P86="","",T86*M86*LOOKUP(RIGHT($D$2,3),定数!$A$6:$A$13,定数!$B$6:$B$13))</f>
        <v/>
      </c>
      <c r="S86" s="58"/>
      <c r="T86" s="59" t="str">
        <f t="shared" si="9"/>
        <v/>
      </c>
      <c r="U86" s="59"/>
      <c r="V86" t="str">
        <f t="shared" si="8"/>
        <v/>
      </c>
      <c r="W86" t="str">
        <f t="shared" si="8"/>
        <v/>
      </c>
    </row>
    <row r="87" spans="2:23" x14ac:dyDescent="0.2">
      <c r="B87" s="47">
        <v>79</v>
      </c>
      <c r="C87" s="54" t="str">
        <f t="shared" si="6"/>
        <v/>
      </c>
      <c r="D87" s="54"/>
      <c r="E87" s="47"/>
      <c r="F87" s="8"/>
      <c r="G87" s="47"/>
      <c r="H87" s="55"/>
      <c r="I87" s="55"/>
      <c r="J87" s="47"/>
      <c r="K87" s="56" t="str">
        <f t="shared" si="7"/>
        <v/>
      </c>
      <c r="L87" s="57"/>
      <c r="M87" s="6" t="str">
        <f>IF(J87="","",(K87/J87)/LOOKUP(RIGHT($D$2,3),定数!$A$6:$A$13,定数!$B$6:$B$13))</f>
        <v/>
      </c>
      <c r="N87" s="47"/>
      <c r="O87" s="8"/>
      <c r="P87" s="55"/>
      <c r="Q87" s="55"/>
      <c r="R87" s="58" t="str">
        <f>IF(P87="","",T87*M87*LOOKUP(RIGHT($D$2,3),定数!$A$6:$A$13,定数!$B$6:$B$13))</f>
        <v/>
      </c>
      <c r="S87" s="58"/>
      <c r="T87" s="59" t="str">
        <f t="shared" si="9"/>
        <v/>
      </c>
      <c r="U87" s="59"/>
      <c r="V87" t="str">
        <f t="shared" si="8"/>
        <v/>
      </c>
      <c r="W87" t="str">
        <f t="shared" si="8"/>
        <v/>
      </c>
    </row>
    <row r="88" spans="2:23" x14ac:dyDescent="0.2">
      <c r="B88" s="47">
        <v>80</v>
      </c>
      <c r="C88" s="54" t="str">
        <f t="shared" si="6"/>
        <v/>
      </c>
      <c r="D88" s="54"/>
      <c r="E88" s="47"/>
      <c r="F88" s="8"/>
      <c r="G88" s="47"/>
      <c r="H88" s="55"/>
      <c r="I88" s="55"/>
      <c r="J88" s="47"/>
      <c r="K88" s="56" t="str">
        <f t="shared" si="7"/>
        <v/>
      </c>
      <c r="L88" s="57"/>
      <c r="M88" s="6" t="str">
        <f>IF(J88="","",(K88/J88)/LOOKUP(RIGHT($D$2,3),定数!$A$6:$A$13,定数!$B$6:$B$13))</f>
        <v/>
      </c>
      <c r="N88" s="47"/>
      <c r="O88" s="8"/>
      <c r="P88" s="55"/>
      <c r="Q88" s="55"/>
      <c r="R88" s="58" t="str">
        <f>IF(P88="","",T88*M88*LOOKUP(RIGHT($D$2,3),定数!$A$6:$A$13,定数!$B$6:$B$13))</f>
        <v/>
      </c>
      <c r="S88" s="58"/>
      <c r="T88" s="59" t="str">
        <f t="shared" si="9"/>
        <v/>
      </c>
      <c r="U88" s="59"/>
      <c r="V88" t="str">
        <f t="shared" si="8"/>
        <v/>
      </c>
      <c r="W88" t="str">
        <f t="shared" si="8"/>
        <v/>
      </c>
    </row>
    <row r="89" spans="2:23" x14ac:dyDescent="0.2">
      <c r="B89" s="47">
        <v>81</v>
      </c>
      <c r="C89" s="54" t="str">
        <f t="shared" si="6"/>
        <v/>
      </c>
      <c r="D89" s="54"/>
      <c r="E89" s="47"/>
      <c r="F89" s="8"/>
      <c r="G89" s="47"/>
      <c r="H89" s="55"/>
      <c r="I89" s="55"/>
      <c r="J89" s="47"/>
      <c r="K89" s="56" t="str">
        <f t="shared" si="7"/>
        <v/>
      </c>
      <c r="L89" s="57"/>
      <c r="M89" s="6" t="str">
        <f>IF(J89="","",(K89/J89)/LOOKUP(RIGHT($D$2,3),定数!$A$6:$A$13,定数!$B$6:$B$13))</f>
        <v/>
      </c>
      <c r="N89" s="47"/>
      <c r="O89" s="8"/>
      <c r="P89" s="55"/>
      <c r="Q89" s="55"/>
      <c r="R89" s="58" t="str">
        <f>IF(P89="","",T89*M89*LOOKUP(RIGHT($D$2,3),定数!$A$6:$A$13,定数!$B$6:$B$13))</f>
        <v/>
      </c>
      <c r="S89" s="58"/>
      <c r="T89" s="59" t="str">
        <f t="shared" si="9"/>
        <v/>
      </c>
      <c r="U89" s="59"/>
      <c r="V89" t="str">
        <f t="shared" si="8"/>
        <v/>
      </c>
      <c r="W89" t="str">
        <f t="shared" si="8"/>
        <v/>
      </c>
    </row>
    <row r="90" spans="2:23" x14ac:dyDescent="0.2">
      <c r="B90" s="47">
        <v>82</v>
      </c>
      <c r="C90" s="54" t="str">
        <f t="shared" si="6"/>
        <v/>
      </c>
      <c r="D90" s="54"/>
      <c r="E90" s="47"/>
      <c r="F90" s="8"/>
      <c r="G90" s="47"/>
      <c r="H90" s="55"/>
      <c r="I90" s="55"/>
      <c r="J90" s="47"/>
      <c r="K90" s="56" t="str">
        <f t="shared" si="7"/>
        <v/>
      </c>
      <c r="L90" s="57"/>
      <c r="M90" s="6" t="str">
        <f>IF(J90="","",(K90/J90)/LOOKUP(RIGHT($D$2,3),定数!$A$6:$A$13,定数!$B$6:$B$13))</f>
        <v/>
      </c>
      <c r="N90" s="47"/>
      <c r="O90" s="8"/>
      <c r="P90" s="55"/>
      <c r="Q90" s="55"/>
      <c r="R90" s="58" t="str">
        <f>IF(P90="","",T90*M90*LOOKUP(RIGHT($D$2,3),定数!$A$6:$A$13,定数!$B$6:$B$13))</f>
        <v/>
      </c>
      <c r="S90" s="58"/>
      <c r="T90" s="59" t="str">
        <f t="shared" si="9"/>
        <v/>
      </c>
      <c r="U90" s="59"/>
      <c r="V90" t="str">
        <f t="shared" si="8"/>
        <v/>
      </c>
      <c r="W90" t="str">
        <f t="shared" si="8"/>
        <v/>
      </c>
    </row>
    <row r="91" spans="2:23" x14ac:dyDescent="0.2">
      <c r="B91" s="47">
        <v>83</v>
      </c>
      <c r="C91" s="54" t="str">
        <f t="shared" si="6"/>
        <v/>
      </c>
      <c r="D91" s="54"/>
      <c r="E91" s="47"/>
      <c r="F91" s="8"/>
      <c r="G91" s="47"/>
      <c r="H91" s="55"/>
      <c r="I91" s="55"/>
      <c r="J91" s="47"/>
      <c r="K91" s="56" t="str">
        <f t="shared" si="7"/>
        <v/>
      </c>
      <c r="L91" s="57"/>
      <c r="M91" s="6" t="str">
        <f>IF(J91="","",(K91/J91)/LOOKUP(RIGHT($D$2,3),定数!$A$6:$A$13,定数!$B$6:$B$13))</f>
        <v/>
      </c>
      <c r="N91" s="47"/>
      <c r="O91" s="8"/>
      <c r="P91" s="55"/>
      <c r="Q91" s="55"/>
      <c r="R91" s="58" t="str">
        <f>IF(P91="","",T91*M91*LOOKUP(RIGHT($D$2,3),定数!$A$6:$A$13,定数!$B$6:$B$13))</f>
        <v/>
      </c>
      <c r="S91" s="58"/>
      <c r="T91" s="59" t="str">
        <f t="shared" si="9"/>
        <v/>
      </c>
      <c r="U91" s="59"/>
      <c r="V91" t="str">
        <f t="shared" ref="V91:W106" si="10">IF(S91&lt;&gt;"",IF(S91&lt;0,1+V90,0),"")</f>
        <v/>
      </c>
      <c r="W91" t="str">
        <f t="shared" si="10"/>
        <v/>
      </c>
    </row>
    <row r="92" spans="2:23" x14ac:dyDescent="0.2">
      <c r="B92" s="47">
        <v>84</v>
      </c>
      <c r="C92" s="54" t="str">
        <f t="shared" si="6"/>
        <v/>
      </c>
      <c r="D92" s="54"/>
      <c r="E92" s="47"/>
      <c r="F92" s="8"/>
      <c r="G92" s="47"/>
      <c r="H92" s="55"/>
      <c r="I92" s="55"/>
      <c r="J92" s="47"/>
      <c r="K92" s="56" t="str">
        <f t="shared" si="7"/>
        <v/>
      </c>
      <c r="L92" s="57"/>
      <c r="M92" s="6" t="str">
        <f>IF(J92="","",(K92/J92)/LOOKUP(RIGHT($D$2,3),定数!$A$6:$A$13,定数!$B$6:$B$13))</f>
        <v/>
      </c>
      <c r="N92" s="47"/>
      <c r="O92" s="8"/>
      <c r="P92" s="55"/>
      <c r="Q92" s="55"/>
      <c r="R92" s="58" t="str">
        <f>IF(P92="","",T92*M92*LOOKUP(RIGHT($D$2,3),定数!$A$6:$A$13,定数!$B$6:$B$13))</f>
        <v/>
      </c>
      <c r="S92" s="58"/>
      <c r="T92" s="59" t="str">
        <f t="shared" si="9"/>
        <v/>
      </c>
      <c r="U92" s="59"/>
      <c r="V92" t="str">
        <f t="shared" si="10"/>
        <v/>
      </c>
      <c r="W92" t="str">
        <f t="shared" si="10"/>
        <v/>
      </c>
    </row>
    <row r="93" spans="2:23" x14ac:dyDescent="0.2">
      <c r="B93" s="47">
        <v>85</v>
      </c>
      <c r="C93" s="54" t="str">
        <f t="shared" si="6"/>
        <v/>
      </c>
      <c r="D93" s="54"/>
      <c r="E93" s="47"/>
      <c r="F93" s="8"/>
      <c r="G93" s="47"/>
      <c r="H93" s="55"/>
      <c r="I93" s="55"/>
      <c r="J93" s="47"/>
      <c r="K93" s="56" t="str">
        <f t="shared" si="7"/>
        <v/>
      </c>
      <c r="L93" s="57"/>
      <c r="M93" s="6" t="str">
        <f>IF(J93="","",(K93/J93)/LOOKUP(RIGHT($D$2,3),定数!$A$6:$A$13,定数!$B$6:$B$13))</f>
        <v/>
      </c>
      <c r="N93" s="47"/>
      <c r="O93" s="8"/>
      <c r="P93" s="55"/>
      <c r="Q93" s="55"/>
      <c r="R93" s="58" t="str">
        <f>IF(P93="","",T93*M93*LOOKUP(RIGHT($D$2,3),定数!$A$6:$A$13,定数!$B$6:$B$13))</f>
        <v/>
      </c>
      <c r="S93" s="58"/>
      <c r="T93" s="59" t="str">
        <f t="shared" si="9"/>
        <v/>
      </c>
      <c r="U93" s="59"/>
      <c r="V93" t="str">
        <f t="shared" si="10"/>
        <v/>
      </c>
      <c r="W93" t="str">
        <f t="shared" si="10"/>
        <v/>
      </c>
    </row>
    <row r="94" spans="2:23" x14ac:dyDescent="0.2">
      <c r="B94" s="47">
        <v>86</v>
      </c>
      <c r="C94" s="54" t="str">
        <f t="shared" si="6"/>
        <v/>
      </c>
      <c r="D94" s="54"/>
      <c r="E94" s="47"/>
      <c r="F94" s="8"/>
      <c r="G94" s="47"/>
      <c r="H94" s="55"/>
      <c r="I94" s="55"/>
      <c r="J94" s="47"/>
      <c r="K94" s="56" t="str">
        <f t="shared" si="7"/>
        <v/>
      </c>
      <c r="L94" s="57"/>
      <c r="M94" s="6" t="str">
        <f>IF(J94="","",(K94/J94)/LOOKUP(RIGHT($D$2,3),定数!$A$6:$A$13,定数!$B$6:$B$13))</f>
        <v/>
      </c>
      <c r="N94" s="47"/>
      <c r="O94" s="8"/>
      <c r="P94" s="55"/>
      <c r="Q94" s="55"/>
      <c r="R94" s="58" t="str">
        <f>IF(P94="","",T94*M94*LOOKUP(RIGHT($D$2,3),定数!$A$6:$A$13,定数!$B$6:$B$13))</f>
        <v/>
      </c>
      <c r="S94" s="58"/>
      <c r="T94" s="59" t="str">
        <f t="shared" si="9"/>
        <v/>
      </c>
      <c r="U94" s="59"/>
      <c r="V94" t="str">
        <f t="shared" si="10"/>
        <v/>
      </c>
      <c r="W94" t="str">
        <f t="shared" si="10"/>
        <v/>
      </c>
    </row>
    <row r="95" spans="2:23" x14ac:dyDescent="0.2">
      <c r="B95" s="47">
        <v>87</v>
      </c>
      <c r="C95" s="54" t="str">
        <f t="shared" si="6"/>
        <v/>
      </c>
      <c r="D95" s="54"/>
      <c r="E95" s="47"/>
      <c r="F95" s="8"/>
      <c r="G95" s="47"/>
      <c r="H95" s="55"/>
      <c r="I95" s="55"/>
      <c r="J95" s="47"/>
      <c r="K95" s="56" t="str">
        <f t="shared" si="7"/>
        <v/>
      </c>
      <c r="L95" s="57"/>
      <c r="M95" s="6" t="str">
        <f>IF(J95="","",(K95/J95)/LOOKUP(RIGHT($D$2,3),定数!$A$6:$A$13,定数!$B$6:$B$13))</f>
        <v/>
      </c>
      <c r="N95" s="47"/>
      <c r="O95" s="8"/>
      <c r="P95" s="55"/>
      <c r="Q95" s="55"/>
      <c r="R95" s="58" t="str">
        <f>IF(P95="","",T95*M95*LOOKUP(RIGHT($D$2,3),定数!$A$6:$A$13,定数!$B$6:$B$13))</f>
        <v/>
      </c>
      <c r="S95" s="58"/>
      <c r="T95" s="59" t="str">
        <f t="shared" si="9"/>
        <v/>
      </c>
      <c r="U95" s="59"/>
      <c r="V95" t="str">
        <f t="shared" si="10"/>
        <v/>
      </c>
      <c r="W95" t="str">
        <f t="shared" si="10"/>
        <v/>
      </c>
    </row>
    <row r="96" spans="2:23" x14ac:dyDescent="0.2">
      <c r="B96" s="47">
        <v>88</v>
      </c>
      <c r="C96" s="54" t="str">
        <f t="shared" si="6"/>
        <v/>
      </c>
      <c r="D96" s="54"/>
      <c r="E96" s="47"/>
      <c r="F96" s="8"/>
      <c r="G96" s="47"/>
      <c r="H96" s="55"/>
      <c r="I96" s="55"/>
      <c r="J96" s="47"/>
      <c r="K96" s="56" t="str">
        <f t="shared" si="7"/>
        <v/>
      </c>
      <c r="L96" s="57"/>
      <c r="M96" s="6" t="str">
        <f>IF(J96="","",(K96/J96)/LOOKUP(RIGHT($D$2,3),定数!$A$6:$A$13,定数!$B$6:$B$13))</f>
        <v/>
      </c>
      <c r="N96" s="47"/>
      <c r="O96" s="8"/>
      <c r="P96" s="55"/>
      <c r="Q96" s="55"/>
      <c r="R96" s="58" t="str">
        <f>IF(P96="","",T96*M96*LOOKUP(RIGHT($D$2,3),定数!$A$6:$A$13,定数!$B$6:$B$13))</f>
        <v/>
      </c>
      <c r="S96" s="58"/>
      <c r="T96" s="59" t="str">
        <f t="shared" si="9"/>
        <v/>
      </c>
      <c r="U96" s="59"/>
      <c r="V96" t="str">
        <f t="shared" si="10"/>
        <v/>
      </c>
      <c r="W96" t="str">
        <f t="shared" si="10"/>
        <v/>
      </c>
    </row>
    <row r="97" spans="2:23" x14ac:dyDescent="0.2">
      <c r="B97" s="47">
        <v>89</v>
      </c>
      <c r="C97" s="54" t="str">
        <f t="shared" si="6"/>
        <v/>
      </c>
      <c r="D97" s="54"/>
      <c r="E97" s="47"/>
      <c r="F97" s="8"/>
      <c r="G97" s="47"/>
      <c r="H97" s="55"/>
      <c r="I97" s="55"/>
      <c r="J97" s="47"/>
      <c r="K97" s="56" t="str">
        <f t="shared" si="7"/>
        <v/>
      </c>
      <c r="L97" s="57"/>
      <c r="M97" s="6" t="str">
        <f>IF(J97="","",(K97/J97)/LOOKUP(RIGHT($D$2,3),定数!$A$6:$A$13,定数!$B$6:$B$13))</f>
        <v/>
      </c>
      <c r="N97" s="47"/>
      <c r="O97" s="8"/>
      <c r="P97" s="55"/>
      <c r="Q97" s="55"/>
      <c r="R97" s="58" t="str">
        <f>IF(P97="","",T97*M97*LOOKUP(RIGHT($D$2,3),定数!$A$6:$A$13,定数!$B$6:$B$13))</f>
        <v/>
      </c>
      <c r="S97" s="58"/>
      <c r="T97" s="59" t="str">
        <f t="shared" si="9"/>
        <v/>
      </c>
      <c r="U97" s="59"/>
      <c r="V97" t="str">
        <f t="shared" si="10"/>
        <v/>
      </c>
      <c r="W97" t="str">
        <f t="shared" si="10"/>
        <v/>
      </c>
    </row>
    <row r="98" spans="2:23" x14ac:dyDescent="0.2">
      <c r="B98" s="47">
        <v>90</v>
      </c>
      <c r="C98" s="54" t="str">
        <f t="shared" si="6"/>
        <v/>
      </c>
      <c r="D98" s="54"/>
      <c r="E98" s="47"/>
      <c r="F98" s="8"/>
      <c r="G98" s="47"/>
      <c r="H98" s="55"/>
      <c r="I98" s="55"/>
      <c r="J98" s="47"/>
      <c r="K98" s="56" t="str">
        <f t="shared" si="7"/>
        <v/>
      </c>
      <c r="L98" s="57"/>
      <c r="M98" s="6" t="str">
        <f>IF(J98="","",(K98/J98)/LOOKUP(RIGHT($D$2,3),定数!$A$6:$A$13,定数!$B$6:$B$13))</f>
        <v/>
      </c>
      <c r="N98" s="47"/>
      <c r="O98" s="8"/>
      <c r="P98" s="55"/>
      <c r="Q98" s="55"/>
      <c r="R98" s="58" t="str">
        <f>IF(P98="","",T98*M98*LOOKUP(RIGHT($D$2,3),定数!$A$6:$A$13,定数!$B$6:$B$13))</f>
        <v/>
      </c>
      <c r="S98" s="58"/>
      <c r="T98" s="59" t="str">
        <f t="shared" si="9"/>
        <v/>
      </c>
      <c r="U98" s="59"/>
      <c r="V98" t="str">
        <f t="shared" si="10"/>
        <v/>
      </c>
      <c r="W98" t="str">
        <f t="shared" si="10"/>
        <v/>
      </c>
    </row>
    <row r="99" spans="2:23" x14ac:dyDescent="0.2">
      <c r="B99" s="47">
        <v>91</v>
      </c>
      <c r="C99" s="54" t="str">
        <f t="shared" si="6"/>
        <v/>
      </c>
      <c r="D99" s="54"/>
      <c r="E99" s="47"/>
      <c r="F99" s="8"/>
      <c r="G99" s="47"/>
      <c r="H99" s="55"/>
      <c r="I99" s="55"/>
      <c r="J99" s="47"/>
      <c r="K99" s="56" t="str">
        <f t="shared" si="7"/>
        <v/>
      </c>
      <c r="L99" s="57"/>
      <c r="M99" s="6" t="str">
        <f>IF(J99="","",(K99/J99)/LOOKUP(RIGHT($D$2,3),定数!$A$6:$A$13,定数!$B$6:$B$13))</f>
        <v/>
      </c>
      <c r="N99" s="47"/>
      <c r="O99" s="8"/>
      <c r="P99" s="55"/>
      <c r="Q99" s="55"/>
      <c r="R99" s="58" t="str">
        <f>IF(P99="","",T99*M99*LOOKUP(RIGHT($D$2,3),定数!$A$6:$A$13,定数!$B$6:$B$13))</f>
        <v/>
      </c>
      <c r="S99" s="58"/>
      <c r="T99" s="59" t="str">
        <f t="shared" si="9"/>
        <v/>
      </c>
      <c r="U99" s="59"/>
      <c r="V99" t="str">
        <f t="shared" si="10"/>
        <v/>
      </c>
      <c r="W99" t="str">
        <f t="shared" si="10"/>
        <v/>
      </c>
    </row>
    <row r="100" spans="2:23" x14ac:dyDescent="0.2">
      <c r="B100" s="47">
        <v>92</v>
      </c>
      <c r="C100" s="54" t="str">
        <f t="shared" si="6"/>
        <v/>
      </c>
      <c r="D100" s="54"/>
      <c r="E100" s="47"/>
      <c r="F100" s="8"/>
      <c r="G100" s="47"/>
      <c r="H100" s="55"/>
      <c r="I100" s="55"/>
      <c r="J100" s="47"/>
      <c r="K100" s="56" t="str">
        <f t="shared" si="7"/>
        <v/>
      </c>
      <c r="L100" s="57"/>
      <c r="M100" s="6" t="str">
        <f>IF(J100="","",(K100/J100)/LOOKUP(RIGHT($D$2,3),定数!$A$6:$A$13,定数!$B$6:$B$13))</f>
        <v/>
      </c>
      <c r="N100" s="47"/>
      <c r="O100" s="8"/>
      <c r="P100" s="55"/>
      <c r="Q100" s="55"/>
      <c r="R100" s="58" t="str">
        <f>IF(P100="","",T100*M100*LOOKUP(RIGHT($D$2,3),定数!$A$6:$A$13,定数!$B$6:$B$13))</f>
        <v/>
      </c>
      <c r="S100" s="58"/>
      <c r="T100" s="59" t="str">
        <f t="shared" si="9"/>
        <v/>
      </c>
      <c r="U100" s="59"/>
      <c r="V100" t="str">
        <f t="shared" si="10"/>
        <v/>
      </c>
      <c r="W100" t="str">
        <f t="shared" si="10"/>
        <v/>
      </c>
    </row>
    <row r="101" spans="2:23" x14ac:dyDescent="0.2">
      <c r="B101" s="47">
        <v>93</v>
      </c>
      <c r="C101" s="54" t="str">
        <f t="shared" si="6"/>
        <v/>
      </c>
      <c r="D101" s="54"/>
      <c r="E101" s="47"/>
      <c r="F101" s="8"/>
      <c r="G101" s="47"/>
      <c r="H101" s="55"/>
      <c r="I101" s="55"/>
      <c r="J101" s="47"/>
      <c r="K101" s="56" t="str">
        <f t="shared" si="7"/>
        <v/>
      </c>
      <c r="L101" s="57"/>
      <c r="M101" s="6" t="str">
        <f>IF(J101="","",(K101/J101)/LOOKUP(RIGHT($D$2,3),定数!$A$6:$A$13,定数!$B$6:$B$13))</f>
        <v/>
      </c>
      <c r="N101" s="47"/>
      <c r="O101" s="8"/>
      <c r="P101" s="55"/>
      <c r="Q101" s="55"/>
      <c r="R101" s="58" t="str">
        <f>IF(P101="","",T101*M101*LOOKUP(RIGHT($D$2,3),定数!$A$6:$A$13,定数!$B$6:$B$13))</f>
        <v/>
      </c>
      <c r="S101" s="58"/>
      <c r="T101" s="59" t="str">
        <f t="shared" si="9"/>
        <v/>
      </c>
      <c r="U101" s="59"/>
      <c r="V101" t="str">
        <f t="shared" si="10"/>
        <v/>
      </c>
      <c r="W101" t="str">
        <f t="shared" si="10"/>
        <v/>
      </c>
    </row>
    <row r="102" spans="2:23" x14ac:dyDescent="0.2">
      <c r="B102" s="47">
        <v>94</v>
      </c>
      <c r="C102" s="54" t="str">
        <f t="shared" si="6"/>
        <v/>
      </c>
      <c r="D102" s="54"/>
      <c r="E102" s="47"/>
      <c r="F102" s="8"/>
      <c r="G102" s="47"/>
      <c r="H102" s="55"/>
      <c r="I102" s="55"/>
      <c r="J102" s="47"/>
      <c r="K102" s="56" t="str">
        <f t="shared" si="7"/>
        <v/>
      </c>
      <c r="L102" s="57"/>
      <c r="M102" s="6" t="str">
        <f>IF(J102="","",(K102/J102)/LOOKUP(RIGHT($D$2,3),定数!$A$6:$A$13,定数!$B$6:$B$13))</f>
        <v/>
      </c>
      <c r="N102" s="47"/>
      <c r="O102" s="8"/>
      <c r="P102" s="55"/>
      <c r="Q102" s="55"/>
      <c r="R102" s="58" t="str">
        <f>IF(P102="","",T102*M102*LOOKUP(RIGHT($D$2,3),定数!$A$6:$A$13,定数!$B$6:$B$13))</f>
        <v/>
      </c>
      <c r="S102" s="58"/>
      <c r="T102" s="59" t="str">
        <f t="shared" si="9"/>
        <v/>
      </c>
      <c r="U102" s="59"/>
      <c r="V102" t="str">
        <f t="shared" si="10"/>
        <v/>
      </c>
      <c r="W102" t="str">
        <f t="shared" si="10"/>
        <v/>
      </c>
    </row>
    <row r="103" spans="2:23" x14ac:dyDescent="0.2">
      <c r="B103" s="47">
        <v>95</v>
      </c>
      <c r="C103" s="54" t="str">
        <f t="shared" si="6"/>
        <v/>
      </c>
      <c r="D103" s="54"/>
      <c r="E103" s="47"/>
      <c r="F103" s="8"/>
      <c r="G103" s="47"/>
      <c r="H103" s="55"/>
      <c r="I103" s="55"/>
      <c r="J103" s="47"/>
      <c r="K103" s="56" t="str">
        <f t="shared" si="7"/>
        <v/>
      </c>
      <c r="L103" s="57"/>
      <c r="M103" s="6" t="str">
        <f>IF(J103="","",(K103/J103)/LOOKUP(RIGHT($D$2,3),定数!$A$6:$A$13,定数!$B$6:$B$13))</f>
        <v/>
      </c>
      <c r="N103" s="47"/>
      <c r="O103" s="8"/>
      <c r="P103" s="55"/>
      <c r="Q103" s="55"/>
      <c r="R103" s="58" t="str">
        <f>IF(P103="","",T103*M103*LOOKUP(RIGHT($D$2,3),定数!$A$6:$A$13,定数!$B$6:$B$13))</f>
        <v/>
      </c>
      <c r="S103" s="58"/>
      <c r="T103" s="59" t="str">
        <f t="shared" si="9"/>
        <v/>
      </c>
      <c r="U103" s="59"/>
      <c r="V103" t="str">
        <f t="shared" si="10"/>
        <v/>
      </c>
      <c r="W103" t="str">
        <f t="shared" si="10"/>
        <v/>
      </c>
    </row>
    <row r="104" spans="2:23" x14ac:dyDescent="0.2">
      <c r="B104" s="47">
        <v>96</v>
      </c>
      <c r="C104" s="54" t="str">
        <f t="shared" si="6"/>
        <v/>
      </c>
      <c r="D104" s="54"/>
      <c r="E104" s="47"/>
      <c r="F104" s="8"/>
      <c r="G104" s="47"/>
      <c r="H104" s="55"/>
      <c r="I104" s="55"/>
      <c r="J104" s="47"/>
      <c r="K104" s="56" t="str">
        <f t="shared" si="7"/>
        <v/>
      </c>
      <c r="L104" s="57"/>
      <c r="M104" s="6" t="str">
        <f>IF(J104="","",(K104/J104)/LOOKUP(RIGHT($D$2,3),定数!$A$6:$A$13,定数!$B$6:$B$13))</f>
        <v/>
      </c>
      <c r="N104" s="47"/>
      <c r="O104" s="8"/>
      <c r="P104" s="55"/>
      <c r="Q104" s="55"/>
      <c r="R104" s="58" t="str">
        <f>IF(P104="","",T104*M104*LOOKUP(RIGHT($D$2,3),定数!$A$6:$A$13,定数!$B$6:$B$13))</f>
        <v/>
      </c>
      <c r="S104" s="58"/>
      <c r="T104" s="59" t="str">
        <f t="shared" si="9"/>
        <v/>
      </c>
      <c r="U104" s="59"/>
      <c r="V104" t="str">
        <f t="shared" si="10"/>
        <v/>
      </c>
      <c r="W104" t="str">
        <f t="shared" si="10"/>
        <v/>
      </c>
    </row>
    <row r="105" spans="2:23" x14ac:dyDescent="0.2">
      <c r="B105" s="47">
        <v>97</v>
      </c>
      <c r="C105" s="54" t="str">
        <f t="shared" si="6"/>
        <v/>
      </c>
      <c r="D105" s="54"/>
      <c r="E105" s="47"/>
      <c r="F105" s="8"/>
      <c r="G105" s="47"/>
      <c r="H105" s="55"/>
      <c r="I105" s="55"/>
      <c r="J105" s="47"/>
      <c r="K105" s="56" t="str">
        <f t="shared" si="7"/>
        <v/>
      </c>
      <c r="L105" s="57"/>
      <c r="M105" s="6" t="str">
        <f>IF(J105="","",(K105/J105)/LOOKUP(RIGHT($D$2,3),定数!$A$6:$A$13,定数!$B$6:$B$13))</f>
        <v/>
      </c>
      <c r="N105" s="47"/>
      <c r="O105" s="8"/>
      <c r="P105" s="55"/>
      <c r="Q105" s="55"/>
      <c r="R105" s="58" t="str">
        <f>IF(P105="","",T105*M105*LOOKUP(RIGHT($D$2,3),定数!$A$6:$A$13,定数!$B$6:$B$13))</f>
        <v/>
      </c>
      <c r="S105" s="58"/>
      <c r="T105" s="59" t="str">
        <f t="shared" si="9"/>
        <v/>
      </c>
      <c r="U105" s="59"/>
      <c r="V105" t="str">
        <f t="shared" si="10"/>
        <v/>
      </c>
      <c r="W105" t="str">
        <f t="shared" si="10"/>
        <v/>
      </c>
    </row>
    <row r="106" spans="2:23" x14ac:dyDescent="0.2">
      <c r="B106" s="47">
        <v>98</v>
      </c>
      <c r="C106" s="54" t="str">
        <f t="shared" si="6"/>
        <v/>
      </c>
      <c r="D106" s="54"/>
      <c r="E106" s="47"/>
      <c r="F106" s="8"/>
      <c r="G106" s="47"/>
      <c r="H106" s="55"/>
      <c r="I106" s="55"/>
      <c r="J106" s="47"/>
      <c r="K106" s="56" t="str">
        <f t="shared" si="7"/>
        <v/>
      </c>
      <c r="L106" s="57"/>
      <c r="M106" s="6" t="str">
        <f>IF(J106="","",(K106/J106)/LOOKUP(RIGHT($D$2,3),定数!$A$6:$A$13,定数!$B$6:$B$13))</f>
        <v/>
      </c>
      <c r="N106" s="47"/>
      <c r="O106" s="8"/>
      <c r="P106" s="55"/>
      <c r="Q106" s="55"/>
      <c r="R106" s="58" t="str">
        <f>IF(P106="","",T106*M106*LOOKUP(RIGHT($D$2,3),定数!$A$6:$A$13,定数!$B$6:$B$13))</f>
        <v/>
      </c>
      <c r="S106" s="58"/>
      <c r="T106" s="59" t="str">
        <f t="shared" si="9"/>
        <v/>
      </c>
      <c r="U106" s="59"/>
      <c r="V106" t="str">
        <f t="shared" si="10"/>
        <v/>
      </c>
      <c r="W106" t="str">
        <f t="shared" si="10"/>
        <v/>
      </c>
    </row>
    <row r="107" spans="2:23" x14ac:dyDescent="0.2">
      <c r="B107" s="47">
        <v>99</v>
      </c>
      <c r="C107" s="54" t="str">
        <f t="shared" si="6"/>
        <v/>
      </c>
      <c r="D107" s="54"/>
      <c r="E107" s="47"/>
      <c r="F107" s="8"/>
      <c r="G107" s="47"/>
      <c r="H107" s="55"/>
      <c r="I107" s="55"/>
      <c r="J107" s="47"/>
      <c r="K107" s="56" t="str">
        <f t="shared" si="7"/>
        <v/>
      </c>
      <c r="L107" s="57"/>
      <c r="M107" s="6" t="str">
        <f>IF(J107="","",(K107/J107)/LOOKUP(RIGHT($D$2,3),定数!$A$6:$A$13,定数!$B$6:$B$13))</f>
        <v/>
      </c>
      <c r="N107" s="47"/>
      <c r="O107" s="8"/>
      <c r="P107" s="55"/>
      <c r="Q107" s="55"/>
      <c r="R107" s="58" t="str">
        <f>IF(P107="","",T107*M107*LOOKUP(RIGHT($D$2,3),定数!$A$6:$A$13,定数!$B$6:$B$13))</f>
        <v/>
      </c>
      <c r="S107" s="58"/>
      <c r="T107" s="59" t="str">
        <f t="shared" si="9"/>
        <v/>
      </c>
      <c r="U107" s="59"/>
      <c r="V107" t="str">
        <f t="shared" ref="V107:W108" si="11">IF(S107&lt;&gt;"",IF(S107&lt;0,1+V106,0),"")</f>
        <v/>
      </c>
      <c r="W107" t="str">
        <f t="shared" si="11"/>
        <v/>
      </c>
    </row>
    <row r="108" spans="2:23" x14ac:dyDescent="0.2">
      <c r="B108" s="47">
        <v>100</v>
      </c>
      <c r="C108" s="54" t="str">
        <f t="shared" si="6"/>
        <v/>
      </c>
      <c r="D108" s="54"/>
      <c r="E108" s="47"/>
      <c r="F108" s="8"/>
      <c r="G108" s="47"/>
      <c r="H108" s="55"/>
      <c r="I108" s="55"/>
      <c r="J108" s="47"/>
      <c r="K108" s="56" t="str">
        <f t="shared" si="7"/>
        <v/>
      </c>
      <c r="L108" s="57"/>
      <c r="M108" s="6" t="str">
        <f>IF(J108="","",(K108/J108)/LOOKUP(RIGHT($D$2,3),定数!$A$6:$A$13,定数!$B$6:$B$13))</f>
        <v/>
      </c>
      <c r="N108" s="47"/>
      <c r="O108" s="8"/>
      <c r="P108" s="55"/>
      <c r="Q108" s="55"/>
      <c r="R108" s="58" t="str">
        <f>IF(P108="","",T108*M108*LOOKUP(RIGHT($D$2,3),定数!$A$6:$A$13,定数!$B$6:$B$13))</f>
        <v/>
      </c>
      <c r="S108" s="58"/>
      <c r="T108" s="59" t="str">
        <f t="shared" si="9"/>
        <v/>
      </c>
      <c r="U108" s="59"/>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EA71099A-CE50-42DA-85E0-F22C2F41B337}">
      <formula1>"買,売"</formula1>
    </dataValidation>
  </dataValidations>
  <pageMargins left="0.25" right="0.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14</vt:i4>
      </vt:variant>
    </vt:vector>
  </HeadingPairs>
  <TitlesOfParts>
    <vt:vector size="14" baseType="lpstr">
      <vt:lpstr>定数</vt:lpstr>
      <vt:lpstr>検証　(eurusd 日足)×1.27</vt:lpstr>
      <vt:lpstr>検証　(eurusd 日足) ×1.5</vt:lpstr>
      <vt:lpstr>検証　(eurusd 日足) ×2</vt:lpstr>
      <vt:lpstr>検証（eurusd 4H)×1.27</vt:lpstr>
      <vt:lpstr>検証（eurusd 4H) ×1.5</vt:lpstr>
      <vt:lpstr>検証（eurusd 4H) ×2</vt:lpstr>
      <vt:lpstr>検証（eurusd 1H)×1.27</vt:lpstr>
      <vt:lpstr>検証（eurusd 1H) ×1.5</vt:lpstr>
      <vt:lpstr>検証（eurusd)×2</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大塚政美</cp:lastModifiedBy>
  <cp:revision/>
  <cp:lastPrinted>2019-01-23T22:19:15Z</cp:lastPrinted>
  <dcterms:created xsi:type="dcterms:W3CDTF">2013-10-09T23:04:08Z</dcterms:created>
  <dcterms:modified xsi:type="dcterms:W3CDTF">2019-01-23T22:57:18Z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