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rsd70\OneDrive\デスクトップ\トレード管理シート2\"/>
    </mc:Choice>
  </mc:AlternateContent>
  <xr:revisionPtr revIDLastSave="0" documentId="13_ncr:1_{3B8C9750-53D7-4CDB-B3E2-B380F8177CEF}" xr6:coauthVersionLast="40" xr6:coauthVersionMax="40" xr10:uidLastSave="{00000000-0000-0000-0000-000000000000}"/>
  <bookViews>
    <workbookView xWindow="32772" yWindow="32772" windowWidth="21840" windowHeight="11676" firstSheet="6" activeTab="9" xr2:uid="{00000000-000D-0000-FFFF-FFFF00000000}"/>
  </bookViews>
  <sheets>
    <sheet name="定数" sheetId="29" state="hidden" r:id="rId1"/>
    <sheet name="検証(gbpusd日足)×1.27" sheetId="52" r:id="rId2"/>
    <sheet name="検証(gbpusd日足)×1.5" sheetId="53" r:id="rId3"/>
    <sheet name="検証(gbpusd日足)×2" sheetId="54" r:id="rId4"/>
    <sheet name="検証(gbpusd 4h)×1.27" sheetId="57" r:id="rId5"/>
    <sheet name="検証(gbpusd 4h)×1.5" sheetId="58" r:id="rId6"/>
    <sheet name="検証(gbpusd 4h)×2" sheetId="59" r:id="rId7"/>
    <sheet name="検証(gbpusd 1h)×1.27" sheetId="60" r:id="rId8"/>
    <sheet name="検証(gbpusd 1h)×1.5" sheetId="61" r:id="rId9"/>
    <sheet name="検証(gbpusd 1h)×2" sheetId="62" r:id="rId10"/>
    <sheet name="気づき" sheetId="9" r:id="rId11"/>
    <sheet name="画像" sheetId="51" r:id="rId12"/>
    <sheet name="検証終了通貨" sheetId="10" r:id="rId13"/>
    <sheet name="テンプレ" sheetId="17" state="hidden" r:id="rId14"/>
  </sheets>
  <definedNames>
    <definedName name="_xlnm.Print_Titles" localSheetId="1">'検証(gbpusd日足)×1.27'!$7:$8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62" l="1"/>
  <c r="T108" i="62"/>
  <c r="W108" i="62" s="1"/>
  <c r="R108" i="62"/>
  <c r="M108" i="62"/>
  <c r="K108" i="62"/>
  <c r="W107" i="62"/>
  <c r="V107" i="62"/>
  <c r="T107" i="62"/>
  <c r="R107" i="62"/>
  <c r="C108" i="62" s="1"/>
  <c r="M107" i="62"/>
  <c r="K107" i="62"/>
  <c r="W106" i="62"/>
  <c r="V106" i="62"/>
  <c r="T106" i="62"/>
  <c r="R106" i="62"/>
  <c r="C107" i="62" s="1"/>
  <c r="M106" i="62"/>
  <c r="K106" i="62"/>
  <c r="V105" i="62"/>
  <c r="T105" i="62"/>
  <c r="W105" i="62" s="1"/>
  <c r="R105" i="62"/>
  <c r="C106" i="62" s="1"/>
  <c r="M105" i="62"/>
  <c r="K105" i="62"/>
  <c r="V104" i="62"/>
  <c r="T104" i="62"/>
  <c r="W104" i="62" s="1"/>
  <c r="R104" i="62"/>
  <c r="C105" i="62" s="1"/>
  <c r="M104" i="62"/>
  <c r="K104" i="62"/>
  <c r="V103" i="62"/>
  <c r="T103" i="62"/>
  <c r="W103" i="62" s="1"/>
  <c r="R103" i="62"/>
  <c r="C104" i="62" s="1"/>
  <c r="M103" i="62"/>
  <c r="K103" i="62"/>
  <c r="V102" i="62"/>
  <c r="T102" i="62"/>
  <c r="W102" i="62" s="1"/>
  <c r="R102" i="62"/>
  <c r="C103" i="62" s="1"/>
  <c r="M102" i="62"/>
  <c r="K102" i="62"/>
  <c r="V101" i="62"/>
  <c r="T101" i="62"/>
  <c r="W101" i="62" s="1"/>
  <c r="R101" i="62"/>
  <c r="C102" i="62" s="1"/>
  <c r="M101" i="62"/>
  <c r="K101" i="62"/>
  <c r="V100" i="62"/>
  <c r="T100" i="62"/>
  <c r="W100" i="62" s="1"/>
  <c r="R100" i="62"/>
  <c r="C101" i="62" s="1"/>
  <c r="M100" i="62"/>
  <c r="K100" i="62"/>
  <c r="W99" i="62"/>
  <c r="V99" i="62"/>
  <c r="T99" i="62"/>
  <c r="R99" i="62"/>
  <c r="C100" i="62" s="1"/>
  <c r="M99" i="62"/>
  <c r="K99" i="62"/>
  <c r="W98" i="62"/>
  <c r="V98" i="62"/>
  <c r="T98" i="62"/>
  <c r="R98" i="62"/>
  <c r="C99" i="62" s="1"/>
  <c r="M98" i="62"/>
  <c r="K98" i="62"/>
  <c r="V97" i="62"/>
  <c r="T97" i="62"/>
  <c r="W97" i="62" s="1"/>
  <c r="R97" i="62"/>
  <c r="C98" i="62" s="1"/>
  <c r="M97" i="62"/>
  <c r="K97" i="62"/>
  <c r="V96" i="62"/>
  <c r="T96" i="62"/>
  <c r="W96" i="62" s="1"/>
  <c r="R96" i="62"/>
  <c r="C97" i="62" s="1"/>
  <c r="M96" i="62"/>
  <c r="K96" i="62"/>
  <c r="V95" i="62"/>
  <c r="T95" i="62"/>
  <c r="W95" i="62" s="1"/>
  <c r="R95" i="62"/>
  <c r="C96" i="62" s="1"/>
  <c r="M95" i="62"/>
  <c r="K95" i="62"/>
  <c r="V94" i="62"/>
  <c r="T94" i="62"/>
  <c r="W94" i="62" s="1"/>
  <c r="R94" i="62"/>
  <c r="C95" i="62" s="1"/>
  <c r="M94" i="62"/>
  <c r="K94" i="62"/>
  <c r="V93" i="62"/>
  <c r="T93" i="62"/>
  <c r="W93" i="62" s="1"/>
  <c r="R93" i="62"/>
  <c r="C94" i="62" s="1"/>
  <c r="M93" i="62"/>
  <c r="K93" i="62"/>
  <c r="V92" i="62"/>
  <c r="T92" i="62"/>
  <c r="W92" i="62" s="1"/>
  <c r="R92" i="62"/>
  <c r="C93" i="62" s="1"/>
  <c r="M92" i="62"/>
  <c r="K92" i="62"/>
  <c r="W91" i="62"/>
  <c r="V91" i="62"/>
  <c r="T91" i="62"/>
  <c r="R91" i="62"/>
  <c r="C92" i="62" s="1"/>
  <c r="M91" i="62"/>
  <c r="K91" i="62"/>
  <c r="W90" i="62"/>
  <c r="V90" i="62"/>
  <c r="T90" i="62"/>
  <c r="R90" i="62"/>
  <c r="C91" i="62" s="1"/>
  <c r="M90" i="62"/>
  <c r="K90" i="62"/>
  <c r="V89" i="62"/>
  <c r="T89" i="62"/>
  <c r="W89" i="62" s="1"/>
  <c r="R89" i="62"/>
  <c r="C90" i="62" s="1"/>
  <c r="M89" i="62"/>
  <c r="K89" i="62"/>
  <c r="V88" i="62"/>
  <c r="T88" i="62"/>
  <c r="W88" i="62" s="1"/>
  <c r="R88" i="62"/>
  <c r="C89" i="62" s="1"/>
  <c r="M88" i="62"/>
  <c r="K88" i="62"/>
  <c r="V87" i="62"/>
  <c r="T87" i="62"/>
  <c r="W87" i="62" s="1"/>
  <c r="R87" i="62"/>
  <c r="C88" i="62" s="1"/>
  <c r="M87" i="62"/>
  <c r="K87" i="62"/>
  <c r="V86" i="62"/>
  <c r="T86" i="62"/>
  <c r="W86" i="62" s="1"/>
  <c r="R86" i="62"/>
  <c r="C87" i="62" s="1"/>
  <c r="M86" i="62"/>
  <c r="K86" i="62"/>
  <c r="V85" i="62"/>
  <c r="T85" i="62"/>
  <c r="W85" i="62" s="1"/>
  <c r="R85" i="62"/>
  <c r="C86" i="62" s="1"/>
  <c r="M85" i="62"/>
  <c r="K85" i="62"/>
  <c r="W84" i="62"/>
  <c r="V84" i="62"/>
  <c r="T84" i="62"/>
  <c r="R84" i="62"/>
  <c r="C85" i="62" s="1"/>
  <c r="M84" i="62"/>
  <c r="K84" i="62"/>
  <c r="W83" i="62"/>
  <c r="V83" i="62"/>
  <c r="T83" i="62"/>
  <c r="R83" i="62"/>
  <c r="C84" i="62" s="1"/>
  <c r="M83" i="62"/>
  <c r="K83" i="62"/>
  <c r="W82" i="62"/>
  <c r="V82" i="62"/>
  <c r="T82" i="62"/>
  <c r="R82" i="62"/>
  <c r="C83" i="62" s="1"/>
  <c r="M82" i="62"/>
  <c r="K82" i="62"/>
  <c r="V81" i="62"/>
  <c r="T81" i="62"/>
  <c r="W81" i="62" s="1"/>
  <c r="R81" i="62"/>
  <c r="C82" i="62" s="1"/>
  <c r="M81" i="62"/>
  <c r="K81" i="62"/>
  <c r="V80" i="62"/>
  <c r="T80" i="62"/>
  <c r="V79" i="62"/>
  <c r="T79" i="62"/>
  <c r="W79" i="62" s="1"/>
  <c r="V78" i="62"/>
  <c r="T78" i="62"/>
  <c r="W78" i="62" s="1"/>
  <c r="V77" i="62"/>
  <c r="T77" i="62"/>
  <c r="W77" i="62" s="1"/>
  <c r="V76" i="62"/>
  <c r="T76" i="62"/>
  <c r="W76" i="62" s="1"/>
  <c r="V75" i="62"/>
  <c r="T75" i="62"/>
  <c r="W75" i="62" s="1"/>
  <c r="V74" i="62"/>
  <c r="T74" i="62"/>
  <c r="V73" i="62"/>
  <c r="T73" i="62"/>
  <c r="V72" i="62"/>
  <c r="T72" i="62"/>
  <c r="V71" i="62"/>
  <c r="T71" i="62"/>
  <c r="W71" i="62" s="1"/>
  <c r="V70" i="62"/>
  <c r="T70" i="62"/>
  <c r="W70" i="62" s="1"/>
  <c r="V69" i="62"/>
  <c r="T69" i="62"/>
  <c r="V68" i="62"/>
  <c r="T68" i="62"/>
  <c r="V67" i="62"/>
  <c r="T67" i="62"/>
  <c r="V66" i="62"/>
  <c r="T66" i="62"/>
  <c r="V65" i="62"/>
  <c r="T65" i="62"/>
  <c r="V64" i="62"/>
  <c r="T64" i="62"/>
  <c r="V63" i="62"/>
  <c r="T63" i="62"/>
  <c r="W63" i="62" s="1"/>
  <c r="V62" i="62"/>
  <c r="T62" i="62"/>
  <c r="W62" i="62" s="1"/>
  <c r="V61" i="62"/>
  <c r="T61" i="62"/>
  <c r="W61" i="62" s="1"/>
  <c r="V60" i="62"/>
  <c r="T60" i="62"/>
  <c r="W60" i="62" s="1"/>
  <c r="W59" i="62"/>
  <c r="V59" i="62"/>
  <c r="T59" i="62"/>
  <c r="V58" i="62"/>
  <c r="T58" i="62"/>
  <c r="W58" i="62" s="1"/>
  <c r="V57" i="62"/>
  <c r="T57" i="62"/>
  <c r="V56" i="62"/>
  <c r="T56" i="62"/>
  <c r="V55" i="62"/>
  <c r="T55" i="62"/>
  <c r="V54" i="62"/>
  <c r="T54" i="62"/>
  <c r="V53" i="62"/>
  <c r="T53" i="62"/>
  <c r="V52" i="62"/>
  <c r="T52" i="62"/>
  <c r="W52" i="62" s="1"/>
  <c r="V51" i="62"/>
  <c r="T51" i="62"/>
  <c r="W51" i="62" s="1"/>
  <c r="V50" i="62"/>
  <c r="T50" i="62"/>
  <c r="V49" i="62"/>
  <c r="T49" i="62"/>
  <c r="V48" i="62"/>
  <c r="T48" i="62"/>
  <c r="V47" i="62"/>
  <c r="T47" i="62"/>
  <c r="W47" i="62" s="1"/>
  <c r="V46" i="62"/>
  <c r="T46" i="62"/>
  <c r="V45" i="62"/>
  <c r="T45" i="62"/>
  <c r="V44" i="62"/>
  <c r="T44" i="62"/>
  <c r="V43" i="62"/>
  <c r="T43" i="62"/>
  <c r="V42" i="62"/>
  <c r="T42" i="62"/>
  <c r="V41" i="62"/>
  <c r="T41" i="62"/>
  <c r="V40" i="62"/>
  <c r="T40" i="62"/>
  <c r="V39" i="62"/>
  <c r="T39" i="62"/>
  <c r="V38" i="62"/>
  <c r="T38" i="62"/>
  <c r="V37" i="62"/>
  <c r="T37" i="62"/>
  <c r="V36" i="62"/>
  <c r="T36" i="62"/>
  <c r="V35" i="62"/>
  <c r="T35" i="62"/>
  <c r="V34" i="62"/>
  <c r="T34" i="62"/>
  <c r="W34" i="62" s="1"/>
  <c r="W35" i="62" s="1"/>
  <c r="W36" i="62" s="1"/>
  <c r="W37" i="62" s="1"/>
  <c r="V33" i="62"/>
  <c r="T33" i="62"/>
  <c r="V32" i="62"/>
  <c r="T32" i="62"/>
  <c r="W32" i="62" s="1"/>
  <c r="V31" i="62"/>
  <c r="T31" i="62"/>
  <c r="W31" i="62" s="1"/>
  <c r="V30" i="62"/>
  <c r="T30" i="62"/>
  <c r="W30" i="62" s="1"/>
  <c r="V29" i="62"/>
  <c r="T29" i="62"/>
  <c r="V28" i="62"/>
  <c r="T28" i="62"/>
  <c r="V27" i="62"/>
  <c r="T27" i="62"/>
  <c r="W26" i="62"/>
  <c r="W27" i="62" s="1"/>
  <c r="W28" i="62" s="1"/>
  <c r="W29" i="62" s="1"/>
  <c r="V26" i="62"/>
  <c r="T26" i="62"/>
  <c r="V25" i="62"/>
  <c r="T25" i="62"/>
  <c r="V24" i="62"/>
  <c r="T24" i="62"/>
  <c r="V23" i="62"/>
  <c r="T23" i="62"/>
  <c r="T22" i="62"/>
  <c r="T21" i="62"/>
  <c r="V21" i="62" s="1"/>
  <c r="V20" i="62"/>
  <c r="T20" i="62"/>
  <c r="T19" i="62"/>
  <c r="V19" i="62" s="1"/>
  <c r="V18" i="62"/>
  <c r="T18" i="62"/>
  <c r="T17" i="62"/>
  <c r="T16" i="62"/>
  <c r="T15" i="62"/>
  <c r="T14" i="62"/>
  <c r="W14" i="62" s="1"/>
  <c r="T13" i="62"/>
  <c r="W13" i="62" s="1"/>
  <c r="W12" i="62"/>
  <c r="T12" i="62"/>
  <c r="T11" i="62"/>
  <c r="V11" i="62" s="1"/>
  <c r="W10" i="62"/>
  <c r="W11" i="62" s="1"/>
  <c r="T10" i="62"/>
  <c r="T9" i="62"/>
  <c r="C9" i="62"/>
  <c r="K9" i="62" s="1"/>
  <c r="M9" i="62" s="1"/>
  <c r="V108" i="61"/>
  <c r="T108" i="61"/>
  <c r="W108" i="61" s="1"/>
  <c r="R108" i="61"/>
  <c r="M108" i="61"/>
  <c r="K108" i="61"/>
  <c r="V107" i="61"/>
  <c r="T107" i="61"/>
  <c r="W107" i="61" s="1"/>
  <c r="R107" i="61"/>
  <c r="C108" i="61" s="1"/>
  <c r="M107" i="61"/>
  <c r="K107" i="61"/>
  <c r="W106" i="61"/>
  <c r="V106" i="61"/>
  <c r="T106" i="61"/>
  <c r="R106" i="61"/>
  <c r="C107" i="61" s="1"/>
  <c r="M106" i="61"/>
  <c r="K106" i="61"/>
  <c r="W105" i="61"/>
  <c r="V105" i="61"/>
  <c r="T105" i="61"/>
  <c r="R105" i="61"/>
  <c r="C106" i="61" s="1"/>
  <c r="M105" i="61"/>
  <c r="K105" i="61"/>
  <c r="V104" i="61"/>
  <c r="T104" i="61"/>
  <c r="W104" i="61" s="1"/>
  <c r="R104" i="61"/>
  <c r="C105" i="61" s="1"/>
  <c r="M104" i="61"/>
  <c r="K104" i="61"/>
  <c r="V103" i="61"/>
  <c r="T103" i="61"/>
  <c r="W103" i="61" s="1"/>
  <c r="R103" i="61"/>
  <c r="C104" i="61" s="1"/>
  <c r="M103" i="61"/>
  <c r="K103" i="61"/>
  <c r="W102" i="61"/>
  <c r="V102" i="61"/>
  <c r="T102" i="61"/>
  <c r="R102" i="61"/>
  <c r="C103" i="61" s="1"/>
  <c r="M102" i="61"/>
  <c r="K102" i="61"/>
  <c r="W101" i="61"/>
  <c r="V101" i="61"/>
  <c r="T101" i="61"/>
  <c r="R101" i="61"/>
  <c r="C102" i="61" s="1"/>
  <c r="M101" i="61"/>
  <c r="K101" i="61"/>
  <c r="V100" i="61"/>
  <c r="T100" i="61"/>
  <c r="W100" i="61" s="1"/>
  <c r="R100" i="61"/>
  <c r="C101" i="61" s="1"/>
  <c r="M100" i="61"/>
  <c r="K100" i="61"/>
  <c r="V99" i="61"/>
  <c r="T99" i="61"/>
  <c r="W99" i="61" s="1"/>
  <c r="R99" i="61"/>
  <c r="C100" i="61" s="1"/>
  <c r="M99" i="61"/>
  <c r="K99" i="61"/>
  <c r="W98" i="61"/>
  <c r="V98" i="61"/>
  <c r="T98" i="61"/>
  <c r="R98" i="61"/>
  <c r="C99" i="61" s="1"/>
  <c r="M98" i="61"/>
  <c r="K98" i="61"/>
  <c r="W97" i="61"/>
  <c r="V97" i="61"/>
  <c r="T97" i="61"/>
  <c r="R97" i="61"/>
  <c r="C98" i="61" s="1"/>
  <c r="M97" i="61"/>
  <c r="K97" i="61"/>
  <c r="V96" i="61"/>
  <c r="T96" i="61"/>
  <c r="W96" i="61" s="1"/>
  <c r="R96" i="61"/>
  <c r="C97" i="61" s="1"/>
  <c r="M96" i="61"/>
  <c r="K96" i="61"/>
  <c r="V95" i="61"/>
  <c r="T95" i="61"/>
  <c r="W95" i="61" s="1"/>
  <c r="R95" i="61"/>
  <c r="C96" i="61" s="1"/>
  <c r="M95" i="61"/>
  <c r="K95" i="61"/>
  <c r="W94" i="61"/>
  <c r="V94" i="61"/>
  <c r="T94" i="61"/>
  <c r="R94" i="61"/>
  <c r="C95" i="61" s="1"/>
  <c r="M94" i="61"/>
  <c r="K94" i="61"/>
  <c r="W93" i="61"/>
  <c r="V93" i="61"/>
  <c r="T93" i="61"/>
  <c r="R93" i="61"/>
  <c r="C94" i="61" s="1"/>
  <c r="M93" i="61"/>
  <c r="K93" i="61"/>
  <c r="V92" i="61"/>
  <c r="T92" i="61"/>
  <c r="W92" i="61" s="1"/>
  <c r="R92" i="61"/>
  <c r="C93" i="61" s="1"/>
  <c r="M92" i="61"/>
  <c r="K92" i="61"/>
  <c r="V91" i="61"/>
  <c r="T91" i="61"/>
  <c r="W91" i="61" s="1"/>
  <c r="R91" i="61"/>
  <c r="C92" i="61" s="1"/>
  <c r="M91" i="61"/>
  <c r="K91" i="61"/>
  <c r="W90" i="61"/>
  <c r="V90" i="61"/>
  <c r="T90" i="61"/>
  <c r="R90" i="61"/>
  <c r="C91" i="61" s="1"/>
  <c r="M90" i="61"/>
  <c r="K90" i="61"/>
  <c r="W89" i="61"/>
  <c r="V89" i="61"/>
  <c r="T89" i="61"/>
  <c r="R89" i="61"/>
  <c r="C90" i="61" s="1"/>
  <c r="M89" i="61"/>
  <c r="K89" i="61"/>
  <c r="V88" i="61"/>
  <c r="T88" i="61"/>
  <c r="W88" i="61" s="1"/>
  <c r="R88" i="61"/>
  <c r="C89" i="61" s="1"/>
  <c r="M88" i="61"/>
  <c r="K88" i="61"/>
  <c r="V87" i="61"/>
  <c r="T87" i="61"/>
  <c r="W87" i="61" s="1"/>
  <c r="R87" i="61"/>
  <c r="C88" i="61" s="1"/>
  <c r="M87" i="61"/>
  <c r="K87" i="61"/>
  <c r="W86" i="61"/>
  <c r="V86" i="61"/>
  <c r="T86" i="61"/>
  <c r="R86" i="61"/>
  <c r="C87" i="61" s="1"/>
  <c r="M86" i="61"/>
  <c r="K86" i="61"/>
  <c r="W85" i="61"/>
  <c r="V85" i="61"/>
  <c r="T85" i="61"/>
  <c r="R85" i="61"/>
  <c r="C86" i="61" s="1"/>
  <c r="M85" i="61"/>
  <c r="K85" i="61"/>
  <c r="V84" i="61"/>
  <c r="T84" i="61"/>
  <c r="W84" i="61" s="1"/>
  <c r="R84" i="61"/>
  <c r="C85" i="61" s="1"/>
  <c r="M84" i="61"/>
  <c r="K84" i="61"/>
  <c r="V83" i="61"/>
  <c r="T83" i="61"/>
  <c r="W83" i="61" s="1"/>
  <c r="R83" i="61"/>
  <c r="C84" i="61" s="1"/>
  <c r="M83" i="61"/>
  <c r="K83" i="61"/>
  <c r="W82" i="61"/>
  <c r="V82" i="61"/>
  <c r="T82" i="61"/>
  <c r="R82" i="61"/>
  <c r="C83" i="61" s="1"/>
  <c r="M82" i="61"/>
  <c r="K82" i="61"/>
  <c r="W81" i="61"/>
  <c r="V81" i="61"/>
  <c r="T81" i="61"/>
  <c r="R81" i="61"/>
  <c r="C82" i="61" s="1"/>
  <c r="M81" i="61"/>
  <c r="K81" i="61"/>
  <c r="V80" i="61"/>
  <c r="T80" i="61"/>
  <c r="V79" i="61"/>
  <c r="T79" i="61"/>
  <c r="W79" i="61" s="1"/>
  <c r="W78" i="61"/>
  <c r="V78" i="61"/>
  <c r="T78" i="61"/>
  <c r="W77" i="61"/>
  <c r="V77" i="61"/>
  <c r="T77" i="61"/>
  <c r="V76" i="61"/>
  <c r="T76" i="61"/>
  <c r="W76" i="61" s="1"/>
  <c r="V75" i="61"/>
  <c r="T75" i="61"/>
  <c r="W75" i="61" s="1"/>
  <c r="V74" i="61"/>
  <c r="T74" i="61"/>
  <c r="W73" i="61"/>
  <c r="W74" i="61" s="1"/>
  <c r="V73" i="61"/>
  <c r="T73" i="61"/>
  <c r="V72" i="61"/>
  <c r="T72" i="61"/>
  <c r="V71" i="61"/>
  <c r="T71" i="61"/>
  <c r="W71" i="61" s="1"/>
  <c r="W70" i="61"/>
  <c r="V70" i="61"/>
  <c r="T70" i="61"/>
  <c r="V69" i="61"/>
  <c r="T69" i="61"/>
  <c r="V68" i="61"/>
  <c r="T68" i="61"/>
  <c r="W68" i="61" s="1"/>
  <c r="W69" i="61" s="1"/>
  <c r="V67" i="61"/>
  <c r="T67" i="61"/>
  <c r="V66" i="61"/>
  <c r="T66" i="61"/>
  <c r="V65" i="61"/>
  <c r="T65" i="61"/>
  <c r="W65" i="61" s="1"/>
  <c r="W66" i="61" s="1"/>
  <c r="V64" i="61"/>
  <c r="T64" i="61"/>
  <c r="V63" i="61"/>
  <c r="T63" i="61"/>
  <c r="W63" i="61" s="1"/>
  <c r="V62" i="61"/>
  <c r="T62" i="61"/>
  <c r="W62" i="61" s="1"/>
  <c r="W61" i="61"/>
  <c r="V61" i="61"/>
  <c r="T61" i="61"/>
  <c r="V60" i="61"/>
  <c r="T60" i="61"/>
  <c r="W60" i="61" s="1"/>
  <c r="V59" i="61"/>
  <c r="T59" i="61"/>
  <c r="W59" i="61" s="1"/>
  <c r="V58" i="61"/>
  <c r="T58" i="61"/>
  <c r="W58" i="61" s="1"/>
  <c r="V57" i="61"/>
  <c r="T57" i="61"/>
  <c r="W57" i="61" s="1"/>
  <c r="V56" i="61"/>
  <c r="T56" i="61"/>
  <c r="V55" i="61"/>
  <c r="T55" i="61"/>
  <c r="V54" i="61"/>
  <c r="T54" i="61"/>
  <c r="W54" i="61" s="1"/>
  <c r="V53" i="61"/>
  <c r="T53" i="61"/>
  <c r="W53" i="61" s="1"/>
  <c r="V52" i="61"/>
  <c r="T52" i="61"/>
  <c r="W52" i="61" s="1"/>
  <c r="V51" i="61"/>
  <c r="T51" i="61"/>
  <c r="W51" i="61" s="1"/>
  <c r="V50" i="61"/>
  <c r="T50" i="61"/>
  <c r="V49" i="61"/>
  <c r="T49" i="61"/>
  <c r="V48" i="61"/>
  <c r="T48" i="61"/>
  <c r="V47" i="61"/>
  <c r="T47" i="61"/>
  <c r="W47" i="61" s="1"/>
  <c r="V46" i="61"/>
  <c r="T46" i="61"/>
  <c r="V45" i="61"/>
  <c r="T45" i="61"/>
  <c r="V44" i="61"/>
  <c r="T44" i="61"/>
  <c r="W44" i="61" s="1"/>
  <c r="W45" i="61" s="1"/>
  <c r="W46" i="61" s="1"/>
  <c r="V43" i="61"/>
  <c r="T43" i="61"/>
  <c r="W42" i="61"/>
  <c r="V42" i="61"/>
  <c r="T42" i="61"/>
  <c r="V41" i="61"/>
  <c r="T41" i="61"/>
  <c r="W41" i="61" s="1"/>
  <c r="V40" i="61"/>
  <c r="T40" i="61"/>
  <c r="V39" i="61"/>
  <c r="T39" i="61"/>
  <c r="V38" i="61"/>
  <c r="T38" i="61"/>
  <c r="V37" i="61"/>
  <c r="T37" i="61"/>
  <c r="V36" i="61"/>
  <c r="T36" i="61"/>
  <c r="V35" i="61"/>
  <c r="T35" i="61"/>
  <c r="V34" i="61"/>
  <c r="T34" i="61"/>
  <c r="W34" i="61" s="1"/>
  <c r="V33" i="61"/>
  <c r="T33" i="61"/>
  <c r="V32" i="61"/>
  <c r="T32" i="61"/>
  <c r="W32" i="61" s="1"/>
  <c r="W33" i="61" s="1"/>
  <c r="V31" i="61"/>
  <c r="T31" i="61"/>
  <c r="W31" i="61" s="1"/>
  <c r="V30" i="61"/>
  <c r="T30" i="61"/>
  <c r="W30" i="61" s="1"/>
  <c r="V29" i="61"/>
  <c r="T29" i="61"/>
  <c r="V28" i="61"/>
  <c r="T28" i="61"/>
  <c r="V27" i="61"/>
  <c r="T27" i="61"/>
  <c r="W26" i="61"/>
  <c r="V26" i="61"/>
  <c r="T26" i="61"/>
  <c r="V25" i="61"/>
  <c r="T25" i="61"/>
  <c r="W25" i="61" s="1"/>
  <c r="V24" i="61"/>
  <c r="T24" i="61"/>
  <c r="V23" i="61"/>
  <c r="T23" i="61"/>
  <c r="T22" i="61"/>
  <c r="V22" i="61" s="1"/>
  <c r="V21" i="61"/>
  <c r="T21" i="61"/>
  <c r="T20" i="61"/>
  <c r="T19" i="61"/>
  <c r="V19" i="61" s="1"/>
  <c r="T18" i="61"/>
  <c r="V18" i="61" s="1"/>
  <c r="T17" i="61"/>
  <c r="W17" i="61" s="1"/>
  <c r="W18" i="61" s="1"/>
  <c r="T16" i="61"/>
  <c r="W16" i="61" s="1"/>
  <c r="T15" i="61"/>
  <c r="W15" i="61" s="1"/>
  <c r="T14" i="61"/>
  <c r="W14" i="61" s="1"/>
  <c r="T13" i="61"/>
  <c r="W13" i="61" s="1"/>
  <c r="T12" i="61"/>
  <c r="W12" i="61" s="1"/>
  <c r="T11" i="61"/>
  <c r="V11" i="61" s="1"/>
  <c r="T10" i="61"/>
  <c r="W9" i="61"/>
  <c r="V9" i="61"/>
  <c r="T9" i="61"/>
  <c r="K9" i="61"/>
  <c r="M9" i="61" s="1"/>
  <c r="R9" i="61" s="1"/>
  <c r="C9" i="61"/>
  <c r="V108" i="60"/>
  <c r="T108" i="60"/>
  <c r="W108" i="60" s="1"/>
  <c r="R108" i="60"/>
  <c r="M108" i="60"/>
  <c r="K108" i="60"/>
  <c r="W107" i="60"/>
  <c r="V107" i="60"/>
  <c r="T107" i="60"/>
  <c r="R107" i="60"/>
  <c r="C108" i="60" s="1"/>
  <c r="M107" i="60"/>
  <c r="K107" i="60"/>
  <c r="W106" i="60"/>
  <c r="V106" i="60"/>
  <c r="T106" i="60"/>
  <c r="R106" i="60"/>
  <c r="C107" i="60" s="1"/>
  <c r="M106" i="60"/>
  <c r="K106" i="60"/>
  <c r="V105" i="60"/>
  <c r="T105" i="60"/>
  <c r="W105" i="60" s="1"/>
  <c r="R105" i="60"/>
  <c r="C106" i="60" s="1"/>
  <c r="M105" i="60"/>
  <c r="K105" i="60"/>
  <c r="V104" i="60"/>
  <c r="T104" i="60"/>
  <c r="W104" i="60" s="1"/>
  <c r="R104" i="60"/>
  <c r="C105" i="60" s="1"/>
  <c r="M104" i="60"/>
  <c r="K104" i="60"/>
  <c r="V103" i="60"/>
  <c r="T103" i="60"/>
  <c r="W103" i="60" s="1"/>
  <c r="R103" i="60"/>
  <c r="C104" i="60" s="1"/>
  <c r="M103" i="60"/>
  <c r="K103" i="60"/>
  <c r="V102" i="60"/>
  <c r="T102" i="60"/>
  <c r="W102" i="60" s="1"/>
  <c r="R102" i="60"/>
  <c r="C103" i="60" s="1"/>
  <c r="M102" i="60"/>
  <c r="K102" i="60"/>
  <c r="V101" i="60"/>
  <c r="T101" i="60"/>
  <c r="W101" i="60" s="1"/>
  <c r="R101" i="60"/>
  <c r="C102" i="60" s="1"/>
  <c r="M101" i="60"/>
  <c r="K101" i="60"/>
  <c r="W100" i="60"/>
  <c r="V100" i="60"/>
  <c r="T100" i="60"/>
  <c r="R100" i="60"/>
  <c r="C101" i="60" s="1"/>
  <c r="M100" i="60"/>
  <c r="K100" i="60"/>
  <c r="W99" i="60"/>
  <c r="V99" i="60"/>
  <c r="T99" i="60"/>
  <c r="R99" i="60"/>
  <c r="C100" i="60" s="1"/>
  <c r="M99" i="60"/>
  <c r="K99" i="60"/>
  <c r="W98" i="60"/>
  <c r="V98" i="60"/>
  <c r="T98" i="60"/>
  <c r="R98" i="60"/>
  <c r="C99" i="60" s="1"/>
  <c r="M98" i="60"/>
  <c r="K98" i="60"/>
  <c r="V97" i="60"/>
  <c r="T97" i="60"/>
  <c r="W97" i="60" s="1"/>
  <c r="R97" i="60"/>
  <c r="C98" i="60" s="1"/>
  <c r="M97" i="60"/>
  <c r="K97" i="60"/>
  <c r="V96" i="60"/>
  <c r="T96" i="60"/>
  <c r="W96" i="60" s="1"/>
  <c r="R96" i="60"/>
  <c r="C97" i="60" s="1"/>
  <c r="M96" i="60"/>
  <c r="K96" i="60"/>
  <c r="V95" i="60"/>
  <c r="T95" i="60"/>
  <c r="W95" i="60" s="1"/>
  <c r="R95" i="60"/>
  <c r="C96" i="60" s="1"/>
  <c r="M95" i="60"/>
  <c r="K95" i="60"/>
  <c r="V94" i="60"/>
  <c r="T94" i="60"/>
  <c r="W94" i="60" s="1"/>
  <c r="R94" i="60"/>
  <c r="C95" i="60" s="1"/>
  <c r="M94" i="60"/>
  <c r="K94" i="60"/>
  <c r="V93" i="60"/>
  <c r="T93" i="60"/>
  <c r="W93" i="60" s="1"/>
  <c r="R93" i="60"/>
  <c r="C94" i="60" s="1"/>
  <c r="M93" i="60"/>
  <c r="K93" i="60"/>
  <c r="W92" i="60"/>
  <c r="V92" i="60"/>
  <c r="T92" i="60"/>
  <c r="R92" i="60"/>
  <c r="C93" i="60" s="1"/>
  <c r="M92" i="60"/>
  <c r="K92" i="60"/>
  <c r="W91" i="60"/>
  <c r="V91" i="60"/>
  <c r="T91" i="60"/>
  <c r="R91" i="60"/>
  <c r="C92" i="60" s="1"/>
  <c r="M91" i="60"/>
  <c r="K91" i="60"/>
  <c r="W90" i="60"/>
  <c r="V90" i="60"/>
  <c r="T90" i="60"/>
  <c r="R90" i="60"/>
  <c r="C91" i="60" s="1"/>
  <c r="M90" i="60"/>
  <c r="K90" i="60"/>
  <c r="V89" i="60"/>
  <c r="T89" i="60"/>
  <c r="W89" i="60" s="1"/>
  <c r="R89" i="60"/>
  <c r="C90" i="60" s="1"/>
  <c r="M89" i="60"/>
  <c r="K89" i="60"/>
  <c r="V88" i="60"/>
  <c r="T88" i="60"/>
  <c r="W88" i="60" s="1"/>
  <c r="R88" i="60"/>
  <c r="C89" i="60" s="1"/>
  <c r="M88" i="60"/>
  <c r="K88" i="60"/>
  <c r="W87" i="60"/>
  <c r="V87" i="60"/>
  <c r="T87" i="60"/>
  <c r="R87" i="60"/>
  <c r="C88" i="60" s="1"/>
  <c r="M87" i="60"/>
  <c r="K87" i="60"/>
  <c r="V86" i="60"/>
  <c r="T86" i="60"/>
  <c r="W86" i="60" s="1"/>
  <c r="R86" i="60"/>
  <c r="C87" i="60" s="1"/>
  <c r="M86" i="60"/>
  <c r="K86" i="60"/>
  <c r="V85" i="60"/>
  <c r="T85" i="60"/>
  <c r="W85" i="60" s="1"/>
  <c r="R85" i="60"/>
  <c r="C86" i="60" s="1"/>
  <c r="M85" i="60"/>
  <c r="K85" i="60"/>
  <c r="V84" i="60"/>
  <c r="T84" i="60"/>
  <c r="W84" i="60" s="1"/>
  <c r="R84" i="60"/>
  <c r="C85" i="60" s="1"/>
  <c r="M84" i="60"/>
  <c r="K84" i="60"/>
  <c r="W83" i="60"/>
  <c r="V83" i="60"/>
  <c r="T83" i="60"/>
  <c r="R83" i="60"/>
  <c r="C84" i="60" s="1"/>
  <c r="M83" i="60"/>
  <c r="K83" i="60"/>
  <c r="W82" i="60"/>
  <c r="V82" i="60"/>
  <c r="T82" i="60"/>
  <c r="R82" i="60"/>
  <c r="C83" i="60" s="1"/>
  <c r="M82" i="60"/>
  <c r="K82" i="60"/>
  <c r="V81" i="60"/>
  <c r="T81" i="60"/>
  <c r="W81" i="60" s="1"/>
  <c r="R81" i="60"/>
  <c r="C82" i="60" s="1"/>
  <c r="M81" i="60"/>
  <c r="K81" i="60"/>
  <c r="V80" i="60"/>
  <c r="T80" i="60"/>
  <c r="W80" i="60" s="1"/>
  <c r="M80" i="60"/>
  <c r="K80" i="60"/>
  <c r="V79" i="60"/>
  <c r="T79" i="60"/>
  <c r="W79" i="60" s="1"/>
  <c r="R79" i="60"/>
  <c r="C80" i="60" s="1"/>
  <c r="K79" i="60"/>
  <c r="M79" i="60" s="1"/>
  <c r="V78" i="60"/>
  <c r="T78" i="60"/>
  <c r="W78" i="60" s="1"/>
  <c r="K78" i="60"/>
  <c r="M78" i="60" s="1"/>
  <c r="V77" i="60"/>
  <c r="T77" i="60"/>
  <c r="W77" i="60" s="1"/>
  <c r="M77" i="60"/>
  <c r="K77" i="60"/>
  <c r="V76" i="60"/>
  <c r="T76" i="60"/>
  <c r="W76" i="60" s="1"/>
  <c r="R76" i="60"/>
  <c r="C77" i="60" s="1"/>
  <c r="K76" i="60"/>
  <c r="M76" i="60" s="1"/>
  <c r="W75" i="60"/>
  <c r="V75" i="60"/>
  <c r="T75" i="60"/>
  <c r="R75" i="60" s="1"/>
  <c r="C76" i="60" s="1"/>
  <c r="K75" i="60"/>
  <c r="M75" i="60" s="1"/>
  <c r="V74" i="60"/>
  <c r="T74" i="60"/>
  <c r="W74" i="60" s="1"/>
  <c r="K74" i="60"/>
  <c r="M74" i="60" s="1"/>
  <c r="V73" i="60"/>
  <c r="T73" i="60"/>
  <c r="W73" i="60" s="1"/>
  <c r="K73" i="60"/>
  <c r="M73" i="60" s="1"/>
  <c r="V72" i="60"/>
  <c r="T72" i="60"/>
  <c r="W72" i="60" s="1"/>
  <c r="K72" i="60"/>
  <c r="M72" i="60" s="1"/>
  <c r="V71" i="60"/>
  <c r="T71" i="60"/>
  <c r="W71" i="60" s="1"/>
  <c r="R71" i="60"/>
  <c r="C72" i="60" s="1"/>
  <c r="M71" i="60"/>
  <c r="K71" i="60"/>
  <c r="V70" i="60"/>
  <c r="T70" i="60"/>
  <c r="W70" i="60" s="1"/>
  <c r="R70" i="60"/>
  <c r="C71" i="60" s="1"/>
  <c r="K70" i="60"/>
  <c r="M70" i="60" s="1"/>
  <c r="V69" i="60"/>
  <c r="T69" i="60"/>
  <c r="W69" i="60" s="1"/>
  <c r="M69" i="60"/>
  <c r="K69" i="60"/>
  <c r="V68" i="60"/>
  <c r="T68" i="60"/>
  <c r="W68" i="60" s="1"/>
  <c r="R68" i="60"/>
  <c r="C69" i="60" s="1"/>
  <c r="K68" i="60"/>
  <c r="M68" i="60" s="1"/>
  <c r="V67" i="60"/>
  <c r="T67" i="60"/>
  <c r="W67" i="60" s="1"/>
  <c r="M67" i="60"/>
  <c r="K67" i="60"/>
  <c r="W66" i="60"/>
  <c r="V66" i="60"/>
  <c r="T66" i="60"/>
  <c r="R66" i="60" s="1"/>
  <c r="C67" i="60" s="1"/>
  <c r="K66" i="60"/>
  <c r="M66" i="60" s="1"/>
  <c r="V65" i="60"/>
  <c r="T65" i="60"/>
  <c r="W65" i="60" s="1"/>
  <c r="M65" i="60"/>
  <c r="K65" i="60"/>
  <c r="V64" i="60"/>
  <c r="T64" i="60"/>
  <c r="W64" i="60" s="1"/>
  <c r="R64" i="60"/>
  <c r="C65" i="60" s="1"/>
  <c r="K64" i="60"/>
  <c r="M64" i="60" s="1"/>
  <c r="V63" i="60"/>
  <c r="T63" i="60"/>
  <c r="W63" i="60" s="1"/>
  <c r="M63" i="60"/>
  <c r="K63" i="60"/>
  <c r="V62" i="60"/>
  <c r="T62" i="60"/>
  <c r="W62" i="60" s="1"/>
  <c r="M62" i="60"/>
  <c r="K62" i="60"/>
  <c r="V61" i="60"/>
  <c r="T61" i="60"/>
  <c r="W61" i="60" s="1"/>
  <c r="M61" i="60"/>
  <c r="K61" i="60"/>
  <c r="V60" i="60"/>
  <c r="T60" i="60"/>
  <c r="W60" i="60" s="1"/>
  <c r="R60" i="60"/>
  <c r="C61" i="60" s="1"/>
  <c r="K60" i="60"/>
  <c r="M60" i="60" s="1"/>
  <c r="V59" i="60"/>
  <c r="T59" i="60"/>
  <c r="W59" i="60" s="1"/>
  <c r="R59" i="60"/>
  <c r="C60" i="60" s="1"/>
  <c r="M59" i="60"/>
  <c r="K59" i="60"/>
  <c r="V58" i="60"/>
  <c r="T58" i="60"/>
  <c r="W58" i="60" s="1"/>
  <c r="M58" i="60"/>
  <c r="K58" i="60"/>
  <c r="V57" i="60"/>
  <c r="T57" i="60"/>
  <c r="W57" i="60" s="1"/>
  <c r="K57" i="60"/>
  <c r="M57" i="60" s="1"/>
  <c r="V56" i="60"/>
  <c r="T56" i="60"/>
  <c r="W56" i="60" s="1"/>
  <c r="M56" i="60"/>
  <c r="K56" i="60"/>
  <c r="V55" i="60"/>
  <c r="T55" i="60"/>
  <c r="W55" i="60" s="1"/>
  <c r="M55" i="60"/>
  <c r="K55" i="60"/>
  <c r="V54" i="60"/>
  <c r="T54" i="60"/>
  <c r="W54" i="60" s="1"/>
  <c r="R54" i="60"/>
  <c r="C55" i="60" s="1"/>
  <c r="K54" i="60"/>
  <c r="M54" i="60" s="1"/>
  <c r="V53" i="60"/>
  <c r="T53" i="60"/>
  <c r="W53" i="60" s="1"/>
  <c r="K53" i="60"/>
  <c r="M53" i="60" s="1"/>
  <c r="V52" i="60"/>
  <c r="T52" i="60"/>
  <c r="W52" i="60" s="1"/>
  <c r="K52" i="60"/>
  <c r="M52" i="60" s="1"/>
  <c r="V51" i="60"/>
  <c r="T51" i="60"/>
  <c r="W51" i="60" s="1"/>
  <c r="K51" i="60"/>
  <c r="M51" i="60" s="1"/>
  <c r="V50" i="60"/>
  <c r="T50" i="60"/>
  <c r="W50" i="60" s="1"/>
  <c r="K50" i="60"/>
  <c r="M50" i="60" s="1"/>
  <c r="V49" i="60"/>
  <c r="T49" i="60"/>
  <c r="W49" i="60" s="1"/>
  <c r="R49" i="60"/>
  <c r="C50" i="60" s="1"/>
  <c r="K49" i="60"/>
  <c r="M49" i="60" s="1"/>
  <c r="V48" i="60"/>
  <c r="T48" i="60"/>
  <c r="W48" i="60" s="1"/>
  <c r="K48" i="60"/>
  <c r="M48" i="60" s="1"/>
  <c r="V47" i="60"/>
  <c r="T47" i="60"/>
  <c r="W47" i="60" s="1"/>
  <c r="R47" i="60"/>
  <c r="C48" i="60" s="1"/>
  <c r="M47" i="60"/>
  <c r="K47" i="60"/>
  <c r="V46" i="60"/>
  <c r="T46" i="60"/>
  <c r="W46" i="60" s="1"/>
  <c r="R46" i="60"/>
  <c r="C47" i="60" s="1"/>
  <c r="M46" i="60"/>
  <c r="K46" i="60"/>
  <c r="V45" i="60"/>
  <c r="T45" i="60"/>
  <c r="W45" i="60" s="1"/>
  <c r="K45" i="60"/>
  <c r="M45" i="60" s="1"/>
  <c r="V44" i="60"/>
  <c r="T44" i="60"/>
  <c r="W44" i="60" s="1"/>
  <c r="K44" i="60"/>
  <c r="M44" i="60" s="1"/>
  <c r="V43" i="60"/>
  <c r="T43" i="60"/>
  <c r="W43" i="60" s="1"/>
  <c r="K43" i="60"/>
  <c r="M43" i="60" s="1"/>
  <c r="V42" i="60"/>
  <c r="T42" i="60"/>
  <c r="W42" i="60" s="1"/>
  <c r="K42" i="60"/>
  <c r="M42" i="60" s="1"/>
  <c r="V41" i="60"/>
  <c r="T41" i="60"/>
  <c r="W41" i="60" s="1"/>
  <c r="K41" i="60"/>
  <c r="M41" i="60" s="1"/>
  <c r="V40" i="60"/>
  <c r="T40" i="60"/>
  <c r="W40" i="60" s="1"/>
  <c r="M40" i="60"/>
  <c r="K40" i="60"/>
  <c r="V39" i="60"/>
  <c r="T39" i="60"/>
  <c r="W39" i="60" s="1"/>
  <c r="R39" i="60"/>
  <c r="C40" i="60" s="1"/>
  <c r="K39" i="60"/>
  <c r="M39" i="60" s="1"/>
  <c r="V38" i="60"/>
  <c r="T38" i="60"/>
  <c r="R38" i="60" s="1"/>
  <c r="C39" i="60" s="1"/>
  <c r="K38" i="60"/>
  <c r="M38" i="60" s="1"/>
  <c r="V37" i="60"/>
  <c r="T37" i="60"/>
  <c r="W37" i="60" s="1"/>
  <c r="M37" i="60"/>
  <c r="K37" i="60"/>
  <c r="V36" i="60"/>
  <c r="T36" i="60"/>
  <c r="W36" i="60" s="1"/>
  <c r="K36" i="60"/>
  <c r="M36" i="60" s="1"/>
  <c r="W35" i="60"/>
  <c r="V35" i="60"/>
  <c r="T35" i="60"/>
  <c r="R35" i="60"/>
  <c r="C36" i="60" s="1"/>
  <c r="M35" i="60"/>
  <c r="K35" i="60"/>
  <c r="V34" i="60"/>
  <c r="T34" i="60"/>
  <c r="W34" i="60" s="1"/>
  <c r="R34" i="60"/>
  <c r="C35" i="60" s="1"/>
  <c r="K34" i="60"/>
  <c r="M34" i="60" s="1"/>
  <c r="V33" i="60"/>
  <c r="T33" i="60"/>
  <c r="W33" i="60" s="1"/>
  <c r="K33" i="60"/>
  <c r="M33" i="60" s="1"/>
  <c r="V32" i="60"/>
  <c r="T32" i="60"/>
  <c r="W32" i="60" s="1"/>
  <c r="R32" i="60"/>
  <c r="C33" i="60" s="1"/>
  <c r="M32" i="60"/>
  <c r="K32" i="60"/>
  <c r="V31" i="60"/>
  <c r="T31" i="60"/>
  <c r="W31" i="60" s="1"/>
  <c r="R31" i="60"/>
  <c r="C32" i="60" s="1"/>
  <c r="K31" i="60"/>
  <c r="M31" i="60" s="1"/>
  <c r="V30" i="60"/>
  <c r="T30" i="60"/>
  <c r="W30" i="60" s="1"/>
  <c r="K30" i="60"/>
  <c r="M30" i="60" s="1"/>
  <c r="V29" i="60"/>
  <c r="T29" i="60"/>
  <c r="W29" i="60" s="1"/>
  <c r="R29" i="60"/>
  <c r="C30" i="60" s="1"/>
  <c r="M29" i="60"/>
  <c r="K29" i="60"/>
  <c r="V28" i="60"/>
  <c r="T28" i="60"/>
  <c r="W28" i="60" s="1"/>
  <c r="M28" i="60"/>
  <c r="K28" i="60"/>
  <c r="W27" i="60"/>
  <c r="V27" i="60"/>
  <c r="T27" i="60"/>
  <c r="R27" i="60" s="1"/>
  <c r="C28" i="60" s="1"/>
  <c r="K27" i="60"/>
  <c r="M27" i="60" s="1"/>
  <c r="V26" i="60"/>
  <c r="T26" i="60"/>
  <c r="W26" i="60" s="1"/>
  <c r="M26" i="60"/>
  <c r="K26" i="60"/>
  <c r="V25" i="60"/>
  <c r="T25" i="60"/>
  <c r="W25" i="60" s="1"/>
  <c r="M25" i="60"/>
  <c r="K25" i="60"/>
  <c r="V24" i="60"/>
  <c r="T24" i="60"/>
  <c r="W24" i="60" s="1"/>
  <c r="M24" i="60"/>
  <c r="K24" i="60"/>
  <c r="V23" i="60"/>
  <c r="T23" i="60"/>
  <c r="W23" i="60" s="1"/>
  <c r="R23" i="60"/>
  <c r="C24" i="60" s="1"/>
  <c r="M23" i="60"/>
  <c r="K23" i="60"/>
  <c r="T22" i="60"/>
  <c r="W22" i="60" s="1"/>
  <c r="M22" i="60"/>
  <c r="K22" i="60"/>
  <c r="T21" i="60"/>
  <c r="W21" i="60" s="1"/>
  <c r="K21" i="60"/>
  <c r="M21" i="60" s="1"/>
  <c r="V20" i="60"/>
  <c r="T20" i="60"/>
  <c r="W20" i="60" s="1"/>
  <c r="M20" i="60"/>
  <c r="K20" i="60"/>
  <c r="T19" i="60"/>
  <c r="W19" i="60" s="1"/>
  <c r="R19" i="60"/>
  <c r="C20" i="60" s="1"/>
  <c r="K19" i="60"/>
  <c r="M19" i="60" s="1"/>
  <c r="W18" i="60"/>
  <c r="V18" i="60"/>
  <c r="T18" i="60"/>
  <c r="R18" i="60" s="1"/>
  <c r="C19" i="60" s="1"/>
  <c r="M18" i="60"/>
  <c r="K18" i="60"/>
  <c r="T17" i="60"/>
  <c r="V17" i="60" s="1"/>
  <c r="R17" i="60"/>
  <c r="C18" i="60" s="1"/>
  <c r="M17" i="60"/>
  <c r="K17" i="60"/>
  <c r="T16" i="60"/>
  <c r="W16" i="60" s="1"/>
  <c r="K16" i="60"/>
  <c r="M16" i="60" s="1"/>
  <c r="T15" i="60"/>
  <c r="W15" i="60" s="1"/>
  <c r="R15" i="60"/>
  <c r="K15" i="60"/>
  <c r="M15" i="60" s="1"/>
  <c r="T14" i="60"/>
  <c r="W14" i="60" s="1"/>
  <c r="R14" i="60"/>
  <c r="C15" i="60" s="1"/>
  <c r="K14" i="60"/>
  <c r="M14" i="60" s="1"/>
  <c r="T13" i="60"/>
  <c r="W13" i="60" s="1"/>
  <c r="R13" i="60"/>
  <c r="C14" i="60" s="1"/>
  <c r="M13" i="60"/>
  <c r="K13" i="60"/>
  <c r="T12" i="60"/>
  <c r="W12" i="60" s="1"/>
  <c r="K12" i="60"/>
  <c r="M12" i="60" s="1"/>
  <c r="W11" i="60"/>
  <c r="T11" i="60"/>
  <c r="V11" i="60" s="1"/>
  <c r="K11" i="60"/>
  <c r="M11" i="60" s="1"/>
  <c r="T10" i="60"/>
  <c r="W10" i="60" s="1"/>
  <c r="R10" i="60"/>
  <c r="C11" i="60" s="1"/>
  <c r="K10" i="60"/>
  <c r="M10" i="60" s="1"/>
  <c r="T9" i="60"/>
  <c r="R9" i="60"/>
  <c r="C10" i="60" s="1"/>
  <c r="M9" i="60"/>
  <c r="K9" i="60"/>
  <c r="C9" i="60"/>
  <c r="W108" i="59"/>
  <c r="V108" i="59"/>
  <c r="T108" i="59"/>
  <c r="R108" i="59"/>
  <c r="M108" i="59"/>
  <c r="K108" i="59"/>
  <c r="V107" i="59"/>
  <c r="T107" i="59"/>
  <c r="W107" i="59" s="1"/>
  <c r="R107" i="59"/>
  <c r="C108" i="59" s="1"/>
  <c r="M107" i="59"/>
  <c r="K107" i="59"/>
  <c r="W106" i="59"/>
  <c r="V106" i="59"/>
  <c r="T106" i="59"/>
  <c r="R106" i="59"/>
  <c r="C107" i="59" s="1"/>
  <c r="M106" i="59"/>
  <c r="K106" i="59"/>
  <c r="W105" i="59"/>
  <c r="V105" i="59"/>
  <c r="T105" i="59"/>
  <c r="R105" i="59"/>
  <c r="C106" i="59" s="1"/>
  <c r="M105" i="59"/>
  <c r="K105" i="59"/>
  <c r="V104" i="59"/>
  <c r="T104" i="59"/>
  <c r="W104" i="59" s="1"/>
  <c r="R104" i="59"/>
  <c r="C105" i="59" s="1"/>
  <c r="M104" i="59"/>
  <c r="K104" i="59"/>
  <c r="V103" i="59"/>
  <c r="T103" i="59"/>
  <c r="W103" i="59" s="1"/>
  <c r="R103" i="59"/>
  <c r="C104" i="59" s="1"/>
  <c r="M103" i="59"/>
  <c r="K103" i="59"/>
  <c r="W102" i="59"/>
  <c r="V102" i="59"/>
  <c r="T102" i="59"/>
  <c r="R102" i="59"/>
  <c r="C103" i="59" s="1"/>
  <c r="M102" i="59"/>
  <c r="K102" i="59"/>
  <c r="W101" i="59"/>
  <c r="V101" i="59"/>
  <c r="T101" i="59"/>
  <c r="R101" i="59"/>
  <c r="C102" i="59" s="1"/>
  <c r="M101" i="59"/>
  <c r="K101" i="59"/>
  <c r="W100" i="59"/>
  <c r="V100" i="59"/>
  <c r="T100" i="59"/>
  <c r="R100" i="59"/>
  <c r="C101" i="59" s="1"/>
  <c r="M100" i="59"/>
  <c r="K100" i="59"/>
  <c r="V99" i="59"/>
  <c r="T99" i="59"/>
  <c r="W99" i="59" s="1"/>
  <c r="R99" i="59"/>
  <c r="C100" i="59" s="1"/>
  <c r="M99" i="59"/>
  <c r="K99" i="59"/>
  <c r="W98" i="59"/>
  <c r="V98" i="59"/>
  <c r="T98" i="59"/>
  <c r="R98" i="59"/>
  <c r="C99" i="59" s="1"/>
  <c r="M98" i="59"/>
  <c r="K98" i="59"/>
  <c r="W97" i="59"/>
  <c r="V97" i="59"/>
  <c r="T97" i="59"/>
  <c r="R97" i="59"/>
  <c r="C98" i="59" s="1"/>
  <c r="M97" i="59"/>
  <c r="K97" i="59"/>
  <c r="V96" i="59"/>
  <c r="T96" i="59"/>
  <c r="W96" i="59" s="1"/>
  <c r="R96" i="59"/>
  <c r="C97" i="59" s="1"/>
  <c r="M96" i="59"/>
  <c r="K96" i="59"/>
  <c r="V95" i="59"/>
  <c r="T95" i="59"/>
  <c r="W95" i="59" s="1"/>
  <c r="R95" i="59"/>
  <c r="C96" i="59" s="1"/>
  <c r="M95" i="59"/>
  <c r="K95" i="59"/>
  <c r="W94" i="59"/>
  <c r="V94" i="59"/>
  <c r="T94" i="59"/>
  <c r="R94" i="59"/>
  <c r="C95" i="59" s="1"/>
  <c r="M94" i="59"/>
  <c r="K94" i="59"/>
  <c r="W93" i="59"/>
  <c r="V93" i="59"/>
  <c r="T93" i="59"/>
  <c r="R93" i="59"/>
  <c r="C94" i="59" s="1"/>
  <c r="M93" i="59"/>
  <c r="K93" i="59"/>
  <c r="W92" i="59"/>
  <c r="V92" i="59"/>
  <c r="T92" i="59"/>
  <c r="R92" i="59"/>
  <c r="C93" i="59" s="1"/>
  <c r="M92" i="59"/>
  <c r="K92" i="59"/>
  <c r="V91" i="59"/>
  <c r="T91" i="59"/>
  <c r="W91" i="59" s="1"/>
  <c r="R91" i="59"/>
  <c r="C92" i="59" s="1"/>
  <c r="M91" i="59"/>
  <c r="K91" i="59"/>
  <c r="W90" i="59"/>
  <c r="V90" i="59"/>
  <c r="T90" i="59"/>
  <c r="R90" i="59"/>
  <c r="C91" i="59" s="1"/>
  <c r="M90" i="59"/>
  <c r="K90" i="59"/>
  <c r="W89" i="59"/>
  <c r="V89" i="59"/>
  <c r="T89" i="59"/>
  <c r="R89" i="59"/>
  <c r="C90" i="59" s="1"/>
  <c r="M89" i="59"/>
  <c r="K89" i="59"/>
  <c r="V88" i="59"/>
  <c r="T88" i="59"/>
  <c r="W88" i="59" s="1"/>
  <c r="R88" i="59"/>
  <c r="C89" i="59" s="1"/>
  <c r="M88" i="59"/>
  <c r="K88" i="59"/>
  <c r="V87" i="59"/>
  <c r="T87" i="59"/>
  <c r="W87" i="59" s="1"/>
  <c r="R87" i="59"/>
  <c r="C88" i="59" s="1"/>
  <c r="M87" i="59"/>
  <c r="K87" i="59"/>
  <c r="W86" i="59"/>
  <c r="V86" i="59"/>
  <c r="T86" i="59"/>
  <c r="R86" i="59"/>
  <c r="C87" i="59" s="1"/>
  <c r="M86" i="59"/>
  <c r="K86" i="59"/>
  <c r="W85" i="59"/>
  <c r="V85" i="59"/>
  <c r="T85" i="59"/>
  <c r="R85" i="59"/>
  <c r="C86" i="59" s="1"/>
  <c r="M85" i="59"/>
  <c r="K85" i="59"/>
  <c r="W84" i="59"/>
  <c r="V84" i="59"/>
  <c r="T84" i="59"/>
  <c r="R84" i="59"/>
  <c r="C85" i="59" s="1"/>
  <c r="M84" i="59"/>
  <c r="K84" i="59"/>
  <c r="V83" i="59"/>
  <c r="T83" i="59"/>
  <c r="W83" i="59" s="1"/>
  <c r="R83" i="59"/>
  <c r="C84" i="59" s="1"/>
  <c r="M83" i="59"/>
  <c r="K83" i="59"/>
  <c r="W82" i="59"/>
  <c r="V82" i="59"/>
  <c r="T82" i="59"/>
  <c r="R82" i="59"/>
  <c r="C83" i="59" s="1"/>
  <c r="M82" i="59"/>
  <c r="K82" i="59"/>
  <c r="W81" i="59"/>
  <c r="V81" i="59"/>
  <c r="T81" i="59"/>
  <c r="R81" i="59"/>
  <c r="C82" i="59" s="1"/>
  <c r="M81" i="59"/>
  <c r="K81" i="59"/>
  <c r="V80" i="59"/>
  <c r="T80" i="59"/>
  <c r="W80" i="59" s="1"/>
  <c r="R80" i="59"/>
  <c r="C81" i="59" s="1"/>
  <c r="M80" i="59"/>
  <c r="K80" i="59"/>
  <c r="V79" i="59"/>
  <c r="T79" i="59"/>
  <c r="W79" i="59" s="1"/>
  <c r="R79" i="59"/>
  <c r="C80" i="59" s="1"/>
  <c r="M79" i="59"/>
  <c r="K79" i="59"/>
  <c r="W78" i="59"/>
  <c r="V78" i="59"/>
  <c r="T78" i="59"/>
  <c r="R78" i="59"/>
  <c r="C79" i="59" s="1"/>
  <c r="M78" i="59"/>
  <c r="K78" i="59"/>
  <c r="W77" i="59"/>
  <c r="V77" i="59"/>
  <c r="T77" i="59"/>
  <c r="R77" i="59"/>
  <c r="C78" i="59" s="1"/>
  <c r="M77" i="59"/>
  <c r="K77" i="59"/>
  <c r="W76" i="59"/>
  <c r="V76" i="59"/>
  <c r="T76" i="59"/>
  <c r="R76" i="59"/>
  <c r="C77" i="59" s="1"/>
  <c r="M76" i="59"/>
  <c r="K76" i="59"/>
  <c r="V75" i="59"/>
  <c r="T75" i="59"/>
  <c r="W75" i="59" s="1"/>
  <c r="R75" i="59"/>
  <c r="C76" i="59" s="1"/>
  <c r="M75" i="59"/>
  <c r="K75" i="59"/>
  <c r="W74" i="59"/>
  <c r="V74" i="59"/>
  <c r="T74" i="59"/>
  <c r="R74" i="59"/>
  <c r="C75" i="59" s="1"/>
  <c r="M74" i="59"/>
  <c r="K74" i="59"/>
  <c r="V73" i="59"/>
  <c r="T73" i="59"/>
  <c r="V72" i="59"/>
  <c r="T72" i="59"/>
  <c r="W72" i="59" s="1"/>
  <c r="W73" i="59" s="1"/>
  <c r="V71" i="59"/>
  <c r="T71" i="59"/>
  <c r="W71" i="59" s="1"/>
  <c r="V70" i="59"/>
  <c r="T70" i="59"/>
  <c r="W70" i="59" s="1"/>
  <c r="V69" i="59"/>
  <c r="T69" i="59"/>
  <c r="V68" i="59"/>
  <c r="T68" i="59"/>
  <c r="W67" i="59"/>
  <c r="W68" i="59" s="1"/>
  <c r="V67" i="59"/>
  <c r="T67" i="59"/>
  <c r="V66" i="59"/>
  <c r="T66" i="59"/>
  <c r="W66" i="59" s="1"/>
  <c r="V65" i="59"/>
  <c r="T65" i="59"/>
  <c r="V64" i="59"/>
  <c r="T64" i="59"/>
  <c r="W64" i="59" s="1"/>
  <c r="W65" i="59" s="1"/>
  <c r="V63" i="59"/>
  <c r="T63" i="59"/>
  <c r="W63" i="59" s="1"/>
  <c r="V62" i="59"/>
  <c r="T62" i="59"/>
  <c r="W62" i="59" s="1"/>
  <c r="V61" i="59"/>
  <c r="T61" i="59"/>
  <c r="W61" i="59" s="1"/>
  <c r="W60" i="59"/>
  <c r="V60" i="59"/>
  <c r="T60" i="59"/>
  <c r="V59" i="59"/>
  <c r="T59" i="59"/>
  <c r="V58" i="59"/>
  <c r="T58" i="59"/>
  <c r="V57" i="59"/>
  <c r="T57" i="59"/>
  <c r="W57" i="59" s="1"/>
  <c r="W58" i="59" s="1"/>
  <c r="V56" i="59"/>
  <c r="T56" i="59"/>
  <c r="V55" i="59"/>
  <c r="T55" i="59"/>
  <c r="V54" i="59"/>
  <c r="T54" i="59"/>
  <c r="V53" i="59"/>
  <c r="T53" i="59"/>
  <c r="W53" i="59" s="1"/>
  <c r="V52" i="59"/>
  <c r="T52" i="59"/>
  <c r="W52" i="59" s="1"/>
  <c r="V51" i="59"/>
  <c r="T51" i="59"/>
  <c r="V50" i="59"/>
  <c r="T50" i="59"/>
  <c r="W50" i="59" s="1"/>
  <c r="V49" i="59"/>
  <c r="T49" i="59"/>
  <c r="V48" i="59"/>
  <c r="T48" i="59"/>
  <c r="V47" i="59"/>
  <c r="T47" i="59"/>
  <c r="V46" i="59"/>
  <c r="T46" i="59"/>
  <c r="V45" i="59"/>
  <c r="T45" i="59"/>
  <c r="V44" i="59"/>
  <c r="T44" i="59"/>
  <c r="V43" i="59"/>
  <c r="T43" i="59"/>
  <c r="W42" i="59"/>
  <c r="V42" i="59"/>
  <c r="T42" i="59"/>
  <c r="V41" i="59"/>
  <c r="T41" i="59"/>
  <c r="W41" i="59" s="1"/>
  <c r="V40" i="59"/>
  <c r="T40" i="59"/>
  <c r="V39" i="59"/>
  <c r="T39" i="59"/>
  <c r="V38" i="59"/>
  <c r="T38" i="59"/>
  <c r="W38" i="59" s="1"/>
  <c r="V37" i="59"/>
  <c r="T37" i="59"/>
  <c r="V36" i="59"/>
  <c r="T36" i="59"/>
  <c r="W36" i="59" s="1"/>
  <c r="W37" i="59" s="1"/>
  <c r="V35" i="59"/>
  <c r="T35" i="59"/>
  <c r="V34" i="59"/>
  <c r="T34" i="59"/>
  <c r="W33" i="59"/>
  <c r="W34" i="59" s="1"/>
  <c r="V33" i="59"/>
  <c r="T33" i="59"/>
  <c r="V32" i="59"/>
  <c r="T32" i="59"/>
  <c r="V31" i="59"/>
  <c r="T31" i="59"/>
  <c r="W31" i="59" s="1"/>
  <c r="V30" i="59"/>
  <c r="T30" i="59"/>
  <c r="V29" i="59"/>
  <c r="T29" i="59"/>
  <c r="V28" i="59"/>
  <c r="T28" i="59"/>
  <c r="V27" i="59"/>
  <c r="T27" i="59"/>
  <c r="W26" i="59"/>
  <c r="V26" i="59"/>
  <c r="T26" i="59"/>
  <c r="V25" i="59"/>
  <c r="T25" i="59"/>
  <c r="W25" i="59" s="1"/>
  <c r="V24" i="59"/>
  <c r="T24" i="59"/>
  <c r="V23" i="59"/>
  <c r="T23" i="59"/>
  <c r="T22" i="59"/>
  <c r="T21" i="59"/>
  <c r="W21" i="59" s="1"/>
  <c r="V20" i="59"/>
  <c r="T20" i="59"/>
  <c r="V19" i="59"/>
  <c r="T19" i="59"/>
  <c r="W18" i="59"/>
  <c r="T18" i="59"/>
  <c r="V17" i="59"/>
  <c r="T17" i="59"/>
  <c r="T16" i="59"/>
  <c r="T15" i="59"/>
  <c r="T14" i="59"/>
  <c r="W13" i="59"/>
  <c r="T13" i="59"/>
  <c r="T12" i="59"/>
  <c r="W12" i="59" s="1"/>
  <c r="T11" i="59"/>
  <c r="T10" i="59"/>
  <c r="W10" i="59" s="1"/>
  <c r="V9" i="59"/>
  <c r="T9" i="59"/>
  <c r="R9" i="59" s="1"/>
  <c r="M9" i="59"/>
  <c r="K9" i="59"/>
  <c r="C9" i="59"/>
  <c r="V108" i="58"/>
  <c r="T108" i="58"/>
  <c r="W108" i="58" s="1"/>
  <c r="R108" i="58"/>
  <c r="M108" i="58"/>
  <c r="K108" i="58"/>
  <c r="V107" i="58"/>
  <c r="T107" i="58"/>
  <c r="W107" i="58" s="1"/>
  <c r="R107" i="58"/>
  <c r="C108" i="58" s="1"/>
  <c r="M107" i="58"/>
  <c r="K107" i="58"/>
  <c r="W106" i="58"/>
  <c r="V106" i="58"/>
  <c r="T106" i="58"/>
  <c r="R106" i="58"/>
  <c r="C107" i="58" s="1"/>
  <c r="M106" i="58"/>
  <c r="K106" i="58"/>
  <c r="W105" i="58"/>
  <c r="V105" i="58"/>
  <c r="T105" i="58"/>
  <c r="R105" i="58"/>
  <c r="C106" i="58" s="1"/>
  <c r="M105" i="58"/>
  <c r="K105" i="58"/>
  <c r="V104" i="58"/>
  <c r="T104" i="58"/>
  <c r="W104" i="58" s="1"/>
  <c r="R104" i="58"/>
  <c r="C105" i="58" s="1"/>
  <c r="M104" i="58"/>
  <c r="K104" i="58"/>
  <c r="V103" i="58"/>
  <c r="T103" i="58"/>
  <c r="W103" i="58" s="1"/>
  <c r="R103" i="58"/>
  <c r="C104" i="58" s="1"/>
  <c r="M103" i="58"/>
  <c r="K103" i="58"/>
  <c r="W102" i="58"/>
  <c r="V102" i="58"/>
  <c r="T102" i="58"/>
  <c r="R102" i="58"/>
  <c r="C103" i="58" s="1"/>
  <c r="M102" i="58"/>
  <c r="K102" i="58"/>
  <c r="W101" i="58"/>
  <c r="V101" i="58"/>
  <c r="T101" i="58"/>
  <c r="R101" i="58"/>
  <c r="C102" i="58" s="1"/>
  <c r="M101" i="58"/>
  <c r="K101" i="58"/>
  <c r="V100" i="58"/>
  <c r="T100" i="58"/>
  <c r="W100" i="58" s="1"/>
  <c r="R100" i="58"/>
  <c r="C101" i="58" s="1"/>
  <c r="M100" i="58"/>
  <c r="K100" i="58"/>
  <c r="V99" i="58"/>
  <c r="T99" i="58"/>
  <c r="W99" i="58" s="1"/>
  <c r="R99" i="58"/>
  <c r="C100" i="58" s="1"/>
  <c r="M99" i="58"/>
  <c r="K99" i="58"/>
  <c r="W98" i="58"/>
  <c r="V98" i="58"/>
  <c r="T98" i="58"/>
  <c r="R98" i="58"/>
  <c r="C99" i="58" s="1"/>
  <c r="M98" i="58"/>
  <c r="K98" i="58"/>
  <c r="W97" i="58"/>
  <c r="V97" i="58"/>
  <c r="T97" i="58"/>
  <c r="R97" i="58"/>
  <c r="C98" i="58" s="1"/>
  <c r="M97" i="58"/>
  <c r="K97" i="58"/>
  <c r="V96" i="58"/>
  <c r="T96" i="58"/>
  <c r="W96" i="58" s="1"/>
  <c r="R96" i="58"/>
  <c r="C97" i="58" s="1"/>
  <c r="M96" i="58"/>
  <c r="K96" i="58"/>
  <c r="V95" i="58"/>
  <c r="T95" i="58"/>
  <c r="W95" i="58" s="1"/>
  <c r="R95" i="58"/>
  <c r="C96" i="58" s="1"/>
  <c r="M95" i="58"/>
  <c r="K95" i="58"/>
  <c r="W94" i="58"/>
  <c r="V94" i="58"/>
  <c r="T94" i="58"/>
  <c r="R94" i="58"/>
  <c r="C95" i="58" s="1"/>
  <c r="M94" i="58"/>
  <c r="K94" i="58"/>
  <c r="W93" i="58"/>
  <c r="V93" i="58"/>
  <c r="T93" i="58"/>
  <c r="R93" i="58"/>
  <c r="C94" i="58" s="1"/>
  <c r="M93" i="58"/>
  <c r="K93" i="58"/>
  <c r="W92" i="58"/>
  <c r="V92" i="58"/>
  <c r="T92" i="58"/>
  <c r="R92" i="58"/>
  <c r="C93" i="58" s="1"/>
  <c r="M92" i="58"/>
  <c r="K92" i="58"/>
  <c r="V91" i="58"/>
  <c r="T91" i="58"/>
  <c r="W91" i="58" s="1"/>
  <c r="R91" i="58"/>
  <c r="C92" i="58" s="1"/>
  <c r="M91" i="58"/>
  <c r="K91" i="58"/>
  <c r="W90" i="58"/>
  <c r="V90" i="58"/>
  <c r="T90" i="58"/>
  <c r="R90" i="58"/>
  <c r="C91" i="58" s="1"/>
  <c r="M90" i="58"/>
  <c r="K90" i="58"/>
  <c r="W89" i="58"/>
  <c r="V89" i="58"/>
  <c r="T89" i="58"/>
  <c r="R89" i="58"/>
  <c r="C90" i="58" s="1"/>
  <c r="M89" i="58"/>
  <c r="K89" i="58"/>
  <c r="V88" i="58"/>
  <c r="T88" i="58"/>
  <c r="W88" i="58" s="1"/>
  <c r="R88" i="58"/>
  <c r="C89" i="58" s="1"/>
  <c r="M88" i="58"/>
  <c r="K88" i="58"/>
  <c r="V87" i="58"/>
  <c r="T87" i="58"/>
  <c r="W87" i="58" s="1"/>
  <c r="R87" i="58"/>
  <c r="C88" i="58" s="1"/>
  <c r="M87" i="58"/>
  <c r="K87" i="58"/>
  <c r="W86" i="58"/>
  <c r="V86" i="58"/>
  <c r="T86" i="58"/>
  <c r="R86" i="58"/>
  <c r="C87" i="58" s="1"/>
  <c r="M86" i="58"/>
  <c r="K86" i="58"/>
  <c r="W85" i="58"/>
  <c r="V85" i="58"/>
  <c r="T85" i="58"/>
  <c r="R85" i="58"/>
  <c r="C86" i="58" s="1"/>
  <c r="M85" i="58"/>
  <c r="K85" i="58"/>
  <c r="W84" i="58"/>
  <c r="V84" i="58"/>
  <c r="T84" i="58"/>
  <c r="R84" i="58"/>
  <c r="C85" i="58" s="1"/>
  <c r="M84" i="58"/>
  <c r="K84" i="58"/>
  <c r="V83" i="58"/>
  <c r="T83" i="58"/>
  <c r="W83" i="58" s="1"/>
  <c r="R83" i="58"/>
  <c r="C84" i="58" s="1"/>
  <c r="M83" i="58"/>
  <c r="K83" i="58"/>
  <c r="W82" i="58"/>
  <c r="V82" i="58"/>
  <c r="T82" i="58"/>
  <c r="R82" i="58"/>
  <c r="C83" i="58" s="1"/>
  <c r="M82" i="58"/>
  <c r="K82" i="58"/>
  <c r="W81" i="58"/>
  <c r="V81" i="58"/>
  <c r="T81" i="58"/>
  <c r="R81" i="58"/>
  <c r="C82" i="58" s="1"/>
  <c r="M81" i="58"/>
  <c r="K81" i="58"/>
  <c r="V80" i="58"/>
  <c r="T80" i="58"/>
  <c r="W80" i="58" s="1"/>
  <c r="R80" i="58"/>
  <c r="C81" i="58" s="1"/>
  <c r="M80" i="58"/>
  <c r="K80" i="58"/>
  <c r="V79" i="58"/>
  <c r="T79" i="58"/>
  <c r="W79" i="58" s="1"/>
  <c r="R79" i="58"/>
  <c r="C80" i="58" s="1"/>
  <c r="M79" i="58"/>
  <c r="K79" i="58"/>
  <c r="W78" i="58"/>
  <c r="V78" i="58"/>
  <c r="T78" i="58"/>
  <c r="R78" i="58"/>
  <c r="C79" i="58" s="1"/>
  <c r="M78" i="58"/>
  <c r="K78" i="58"/>
  <c r="W77" i="58"/>
  <c r="V77" i="58"/>
  <c r="T77" i="58"/>
  <c r="R77" i="58"/>
  <c r="C78" i="58" s="1"/>
  <c r="M77" i="58"/>
  <c r="K77" i="58"/>
  <c r="W76" i="58"/>
  <c r="V76" i="58"/>
  <c r="T76" i="58"/>
  <c r="R76" i="58"/>
  <c r="C77" i="58" s="1"/>
  <c r="M76" i="58"/>
  <c r="K76" i="58"/>
  <c r="V75" i="58"/>
  <c r="T75" i="58"/>
  <c r="W75" i="58" s="1"/>
  <c r="R75" i="58"/>
  <c r="C76" i="58" s="1"/>
  <c r="M75" i="58"/>
  <c r="K75" i="58"/>
  <c r="W74" i="58"/>
  <c r="V74" i="58"/>
  <c r="T74" i="58"/>
  <c r="R74" i="58"/>
  <c r="C75" i="58" s="1"/>
  <c r="M74" i="58"/>
  <c r="K74" i="58"/>
  <c r="V73" i="58"/>
  <c r="T73" i="58"/>
  <c r="V72" i="58"/>
  <c r="T72" i="58"/>
  <c r="W72" i="58" s="1"/>
  <c r="W73" i="58" s="1"/>
  <c r="V71" i="58"/>
  <c r="T71" i="58"/>
  <c r="W71" i="58" s="1"/>
  <c r="V70" i="58"/>
  <c r="T70" i="58"/>
  <c r="W70" i="58" s="1"/>
  <c r="V69" i="58"/>
  <c r="T69" i="58"/>
  <c r="W68" i="58"/>
  <c r="W69" i="58" s="1"/>
  <c r="V68" i="58"/>
  <c r="T68" i="58"/>
  <c r="V67" i="58"/>
  <c r="T67" i="58"/>
  <c r="W67" i="58" s="1"/>
  <c r="V66" i="58"/>
  <c r="T66" i="58"/>
  <c r="W66" i="58" s="1"/>
  <c r="V65" i="58"/>
  <c r="T65" i="58"/>
  <c r="V64" i="58"/>
  <c r="T64" i="58"/>
  <c r="W64" i="58" s="1"/>
  <c r="W65" i="58" s="1"/>
  <c r="V63" i="58"/>
  <c r="T63" i="58"/>
  <c r="W63" i="58" s="1"/>
  <c r="V62" i="58"/>
  <c r="T62" i="58"/>
  <c r="W62" i="58" s="1"/>
  <c r="V61" i="58"/>
  <c r="T61" i="58"/>
  <c r="W61" i="58" s="1"/>
  <c r="W60" i="58"/>
  <c r="V60" i="58"/>
  <c r="T60" i="58"/>
  <c r="V59" i="58"/>
  <c r="T59" i="58"/>
  <c r="W59" i="58" s="1"/>
  <c r="V58" i="58"/>
  <c r="T58" i="58"/>
  <c r="W57" i="58"/>
  <c r="W58" i="58" s="1"/>
  <c r="V57" i="58"/>
  <c r="T57" i="58"/>
  <c r="V56" i="58"/>
  <c r="T56" i="58"/>
  <c r="W56" i="58" s="1"/>
  <c r="V55" i="58"/>
  <c r="T55" i="58"/>
  <c r="V54" i="58"/>
  <c r="T54" i="58"/>
  <c r="V53" i="58"/>
  <c r="T53" i="58"/>
  <c r="W53" i="58" s="1"/>
  <c r="W54" i="58" s="1"/>
  <c r="V52" i="58"/>
  <c r="T52" i="58"/>
  <c r="W52" i="58" s="1"/>
  <c r="V51" i="58"/>
  <c r="T51" i="58"/>
  <c r="W51" i="58" s="1"/>
  <c r="W50" i="58"/>
  <c r="V50" i="58"/>
  <c r="T50" i="58"/>
  <c r="W49" i="58"/>
  <c r="V49" i="58"/>
  <c r="T49" i="58"/>
  <c r="V48" i="58"/>
  <c r="T48" i="58"/>
  <c r="V47" i="58"/>
  <c r="T47" i="58"/>
  <c r="V46" i="58"/>
  <c r="T46" i="58"/>
  <c r="V45" i="58"/>
  <c r="T45" i="58"/>
  <c r="V44" i="58"/>
  <c r="T44" i="58"/>
  <c r="V43" i="58"/>
  <c r="T43" i="58"/>
  <c r="V42" i="58"/>
  <c r="T42" i="58"/>
  <c r="W42" i="58" s="1"/>
  <c r="V41" i="58"/>
  <c r="T41" i="58"/>
  <c r="W41" i="58" s="1"/>
  <c r="V40" i="58"/>
  <c r="T40" i="58"/>
  <c r="V39" i="58"/>
  <c r="T39" i="58"/>
  <c r="V38" i="58"/>
  <c r="T38" i="58"/>
  <c r="W38" i="58" s="1"/>
  <c r="V37" i="58"/>
  <c r="T37" i="58"/>
  <c r="W36" i="58"/>
  <c r="W37" i="58" s="1"/>
  <c r="V36" i="58"/>
  <c r="T36" i="58"/>
  <c r="V35" i="58"/>
  <c r="T35" i="58"/>
  <c r="V34" i="58"/>
  <c r="T34" i="58"/>
  <c r="W34" i="58" s="1"/>
  <c r="W33" i="58"/>
  <c r="V33" i="58"/>
  <c r="T33" i="58"/>
  <c r="V32" i="58"/>
  <c r="T32" i="58"/>
  <c r="V31" i="58"/>
  <c r="T31" i="58"/>
  <c r="W31" i="58" s="1"/>
  <c r="V30" i="58"/>
  <c r="T30" i="58"/>
  <c r="V29" i="58"/>
  <c r="T29" i="58"/>
  <c r="V28" i="58"/>
  <c r="T28" i="58"/>
  <c r="V27" i="58"/>
  <c r="T27" i="58"/>
  <c r="V26" i="58"/>
  <c r="T26" i="58"/>
  <c r="W26" i="58" s="1"/>
  <c r="V25" i="58"/>
  <c r="T25" i="58"/>
  <c r="W25" i="58" s="1"/>
  <c r="V24" i="58"/>
  <c r="T24" i="58"/>
  <c r="V23" i="58"/>
  <c r="T23" i="58"/>
  <c r="T22" i="58"/>
  <c r="T21" i="58"/>
  <c r="W21" i="58" s="1"/>
  <c r="T20" i="58"/>
  <c r="V20" i="58" s="1"/>
  <c r="V21" i="58" s="1"/>
  <c r="T19" i="58"/>
  <c r="W19" i="58" s="1"/>
  <c r="W20" i="58" s="1"/>
  <c r="T18" i="58"/>
  <c r="W18" i="58" s="1"/>
  <c r="T17" i="58"/>
  <c r="W17" i="58" s="1"/>
  <c r="T16" i="58"/>
  <c r="T15" i="58"/>
  <c r="T14" i="58"/>
  <c r="T13" i="58"/>
  <c r="W13" i="58" s="1"/>
  <c r="W12" i="58"/>
  <c r="T12" i="58"/>
  <c r="T11" i="58"/>
  <c r="W11" i="58" s="1"/>
  <c r="T10" i="58"/>
  <c r="W10" i="58" s="1"/>
  <c r="T9" i="58"/>
  <c r="W9" i="58" s="1"/>
  <c r="M9" i="58"/>
  <c r="K9" i="58"/>
  <c r="C9" i="58"/>
  <c r="K19" i="57"/>
  <c r="W15" i="62" l="1"/>
  <c r="W16" i="62" s="1"/>
  <c r="V12" i="62"/>
  <c r="V13" i="62" s="1"/>
  <c r="V14" i="62" s="1"/>
  <c r="W53" i="62"/>
  <c r="W54" i="62" s="1"/>
  <c r="W55" i="62" s="1"/>
  <c r="W56" i="62" s="1"/>
  <c r="W64" i="62"/>
  <c r="W65" i="62" s="1"/>
  <c r="W66" i="62" s="1"/>
  <c r="W67" i="62" s="1"/>
  <c r="W68" i="62" s="1"/>
  <c r="W69" i="62" s="1"/>
  <c r="W72" i="62"/>
  <c r="W38" i="62"/>
  <c r="W39" i="62" s="1"/>
  <c r="W40" i="62" s="1"/>
  <c r="W80" i="62"/>
  <c r="R9" i="62"/>
  <c r="W48" i="62"/>
  <c r="W49" i="62" s="1"/>
  <c r="W50" i="62" s="1"/>
  <c r="V9" i="62"/>
  <c r="W9" i="62"/>
  <c r="V16" i="62"/>
  <c r="V17" i="62" s="1"/>
  <c r="W17" i="62"/>
  <c r="W18" i="62" s="1"/>
  <c r="W19" i="62" s="1"/>
  <c r="W20" i="62" s="1"/>
  <c r="W21" i="62" s="1"/>
  <c r="W22" i="62" s="1"/>
  <c r="W23" i="62" s="1"/>
  <c r="W24" i="62" s="1"/>
  <c r="W25" i="62"/>
  <c r="W33" i="62"/>
  <c r="W41" i="62"/>
  <c r="W42" i="62" s="1"/>
  <c r="W43" i="62" s="1"/>
  <c r="W44" i="62" s="1"/>
  <c r="W45" i="62" s="1"/>
  <c r="W46" i="62" s="1"/>
  <c r="W57" i="62"/>
  <c r="W73" i="62"/>
  <c r="W74" i="62" s="1"/>
  <c r="H4" i="62"/>
  <c r="V15" i="62"/>
  <c r="V22" i="62"/>
  <c r="W55" i="61"/>
  <c r="W56" i="61" s="1"/>
  <c r="W48" i="61"/>
  <c r="W49" i="61" s="1"/>
  <c r="W50" i="61" s="1"/>
  <c r="H4" i="61"/>
  <c r="W27" i="61"/>
  <c r="W28" i="61" s="1"/>
  <c r="W29" i="61" s="1"/>
  <c r="W35" i="61"/>
  <c r="W36" i="61" s="1"/>
  <c r="W37" i="61" s="1"/>
  <c r="W38" i="61" s="1"/>
  <c r="W39" i="61" s="1"/>
  <c r="W40" i="61" s="1"/>
  <c r="W80" i="61"/>
  <c r="W10" i="61"/>
  <c r="W43" i="61"/>
  <c r="W67" i="61"/>
  <c r="W72" i="61"/>
  <c r="W64" i="61"/>
  <c r="C10" i="61"/>
  <c r="V10" i="61"/>
  <c r="W11" i="61"/>
  <c r="W19" i="61"/>
  <c r="W20" i="61" s="1"/>
  <c r="W21" i="61" s="1"/>
  <c r="W22" i="61" s="1"/>
  <c r="W23" i="61" s="1"/>
  <c r="W24" i="61" s="1"/>
  <c r="V12" i="61"/>
  <c r="V13" i="61" s="1"/>
  <c r="V14" i="61" s="1"/>
  <c r="V20" i="61"/>
  <c r="R80" i="60"/>
  <c r="C81" i="60" s="1"/>
  <c r="R78" i="60"/>
  <c r="C79" i="60" s="1"/>
  <c r="R77" i="60"/>
  <c r="C78" i="60" s="1"/>
  <c r="R74" i="60"/>
  <c r="C75" i="60" s="1"/>
  <c r="R73" i="60"/>
  <c r="C74" i="60" s="1"/>
  <c r="R72" i="60"/>
  <c r="C73" i="60" s="1"/>
  <c r="R69" i="60"/>
  <c r="C70" i="60" s="1"/>
  <c r="R67" i="60"/>
  <c r="C68" i="60" s="1"/>
  <c r="R65" i="60"/>
  <c r="C66" i="60" s="1"/>
  <c r="R63" i="60"/>
  <c r="C64" i="60" s="1"/>
  <c r="R62" i="60"/>
  <c r="C63" i="60" s="1"/>
  <c r="R61" i="60"/>
  <c r="C62" i="60" s="1"/>
  <c r="R58" i="60"/>
  <c r="C59" i="60" s="1"/>
  <c r="R57" i="60"/>
  <c r="C58" i="60" s="1"/>
  <c r="R56" i="60"/>
  <c r="C57" i="60" s="1"/>
  <c r="R55" i="60"/>
  <c r="C56" i="60" s="1"/>
  <c r="R53" i="60"/>
  <c r="C54" i="60" s="1"/>
  <c r="R52" i="60"/>
  <c r="C53" i="60" s="1"/>
  <c r="R51" i="60"/>
  <c r="C52" i="60" s="1"/>
  <c r="R50" i="60"/>
  <c r="C51" i="60" s="1"/>
  <c r="R48" i="60"/>
  <c r="C49" i="60" s="1"/>
  <c r="R45" i="60"/>
  <c r="C46" i="60" s="1"/>
  <c r="R44" i="60"/>
  <c r="C45" i="60" s="1"/>
  <c r="R43" i="60"/>
  <c r="C44" i="60" s="1"/>
  <c r="R42" i="60"/>
  <c r="C43" i="60" s="1"/>
  <c r="R41" i="60"/>
  <c r="C42" i="60" s="1"/>
  <c r="R40" i="60"/>
  <c r="C41" i="60" s="1"/>
  <c r="W38" i="60"/>
  <c r="R37" i="60"/>
  <c r="C38" i="60" s="1"/>
  <c r="R36" i="60"/>
  <c r="C37" i="60" s="1"/>
  <c r="R33" i="60"/>
  <c r="C34" i="60" s="1"/>
  <c r="R30" i="60"/>
  <c r="C31" i="60" s="1"/>
  <c r="R28" i="60"/>
  <c r="C29" i="60" s="1"/>
  <c r="R26" i="60"/>
  <c r="C27" i="60" s="1"/>
  <c r="R25" i="60"/>
  <c r="C26" i="60" s="1"/>
  <c r="R24" i="60"/>
  <c r="C25" i="60" s="1"/>
  <c r="R22" i="60"/>
  <c r="C23" i="60" s="1"/>
  <c r="V22" i="60"/>
  <c r="R21" i="60"/>
  <c r="C22" i="60" s="1"/>
  <c r="R20" i="60"/>
  <c r="C21" i="60" s="1"/>
  <c r="V19" i="60"/>
  <c r="R16" i="60"/>
  <c r="C17" i="60" s="1"/>
  <c r="V14" i="60"/>
  <c r="R12" i="60"/>
  <c r="C13" i="60" s="1"/>
  <c r="V12" i="60"/>
  <c r="R11" i="60"/>
  <c r="C12" i="60" s="1"/>
  <c r="H4" i="60"/>
  <c r="V10" i="60"/>
  <c r="W9" i="60"/>
  <c r="V16" i="60"/>
  <c r="W17" i="60"/>
  <c r="V9" i="60"/>
  <c r="V15" i="60"/>
  <c r="V13" i="60"/>
  <c r="C16" i="60"/>
  <c r="V21" i="60"/>
  <c r="V21" i="59"/>
  <c r="W9" i="59"/>
  <c r="W14" i="59"/>
  <c r="W15" i="59" s="1"/>
  <c r="W16" i="59" s="1"/>
  <c r="W17" i="59" s="1"/>
  <c r="W69" i="59"/>
  <c r="W22" i="59"/>
  <c r="W23" i="59" s="1"/>
  <c r="W24" i="59" s="1"/>
  <c r="W54" i="59"/>
  <c r="W55" i="59" s="1"/>
  <c r="W56" i="59" s="1"/>
  <c r="W32" i="59"/>
  <c r="W39" i="59"/>
  <c r="W40" i="59" s="1"/>
  <c r="V10" i="59"/>
  <c r="V11" i="59" s="1"/>
  <c r="V12" i="59" s="1"/>
  <c r="V13" i="59" s="1"/>
  <c r="W11" i="59"/>
  <c r="V18" i="59"/>
  <c r="W19" i="59"/>
  <c r="W20" i="59" s="1"/>
  <c r="W27" i="59"/>
  <c r="W28" i="59" s="1"/>
  <c r="W29" i="59" s="1"/>
  <c r="W30" i="59" s="1"/>
  <c r="W35" i="59"/>
  <c r="W43" i="59"/>
  <c r="W44" i="59" s="1"/>
  <c r="W45" i="59" s="1"/>
  <c r="W46" i="59" s="1"/>
  <c r="W47" i="59" s="1"/>
  <c r="W48" i="59" s="1"/>
  <c r="W49" i="59" s="1"/>
  <c r="W51" i="59"/>
  <c r="W59" i="59"/>
  <c r="V16" i="59"/>
  <c r="H4" i="59"/>
  <c r="C10" i="59"/>
  <c r="V15" i="59"/>
  <c r="V14" i="59"/>
  <c r="V22" i="59"/>
  <c r="R56" i="58"/>
  <c r="W22" i="58"/>
  <c r="W23" i="58" s="1"/>
  <c r="W24" i="58" s="1"/>
  <c r="W43" i="58"/>
  <c r="W44" i="58" s="1"/>
  <c r="W45" i="58" s="1"/>
  <c r="W46" i="58" s="1"/>
  <c r="W47" i="58" s="1"/>
  <c r="W48" i="58" s="1"/>
  <c r="W39" i="58"/>
  <c r="W40" i="58" s="1"/>
  <c r="W14" i="58"/>
  <c r="W15" i="58" s="1"/>
  <c r="W16" i="58" s="1"/>
  <c r="R9" i="58"/>
  <c r="V9" i="58"/>
  <c r="W55" i="58"/>
  <c r="W32" i="58"/>
  <c r="V10" i="58"/>
  <c r="V11" i="58" s="1"/>
  <c r="V12" i="58" s="1"/>
  <c r="V13" i="58" s="1"/>
  <c r="W27" i="58"/>
  <c r="W28" i="58" s="1"/>
  <c r="W29" i="58" s="1"/>
  <c r="W30" i="58" s="1"/>
  <c r="W35" i="58"/>
  <c r="V16" i="58"/>
  <c r="V17" i="58" s="1"/>
  <c r="V18" i="58" s="1"/>
  <c r="V19" i="58" s="1"/>
  <c r="H4" i="58"/>
  <c r="C10" i="58"/>
  <c r="V15" i="58"/>
  <c r="V14" i="58"/>
  <c r="V22" i="58"/>
  <c r="V108" i="57"/>
  <c r="T108" i="57"/>
  <c r="W108" i="57" s="1"/>
  <c r="R108" i="57"/>
  <c r="M108" i="57"/>
  <c r="K108" i="57"/>
  <c r="V107" i="57"/>
  <c r="T107" i="57"/>
  <c r="W107" i="57" s="1"/>
  <c r="R107" i="57"/>
  <c r="C108" i="57" s="1"/>
  <c r="M107" i="57"/>
  <c r="K107" i="57"/>
  <c r="W106" i="57"/>
  <c r="V106" i="57"/>
  <c r="T106" i="57"/>
  <c r="R106" i="57"/>
  <c r="C107" i="57" s="1"/>
  <c r="M106" i="57"/>
  <c r="K106" i="57"/>
  <c r="W105" i="57"/>
  <c r="V105" i="57"/>
  <c r="T105" i="57"/>
  <c r="R105" i="57"/>
  <c r="C106" i="57" s="1"/>
  <c r="M105" i="57"/>
  <c r="K105" i="57"/>
  <c r="V104" i="57"/>
  <c r="T104" i="57"/>
  <c r="W104" i="57" s="1"/>
  <c r="R104" i="57"/>
  <c r="C105" i="57" s="1"/>
  <c r="M104" i="57"/>
  <c r="K104" i="57"/>
  <c r="V103" i="57"/>
  <c r="T103" i="57"/>
  <c r="W103" i="57" s="1"/>
  <c r="R103" i="57"/>
  <c r="C104" i="57" s="1"/>
  <c r="M103" i="57"/>
  <c r="K103" i="57"/>
  <c r="W102" i="57"/>
  <c r="V102" i="57"/>
  <c r="T102" i="57"/>
  <c r="R102" i="57"/>
  <c r="C103" i="57" s="1"/>
  <c r="M102" i="57"/>
  <c r="K102" i="57"/>
  <c r="W101" i="57"/>
  <c r="V101" i="57"/>
  <c r="T101" i="57"/>
  <c r="R101" i="57"/>
  <c r="C102" i="57" s="1"/>
  <c r="M101" i="57"/>
  <c r="K101" i="57"/>
  <c r="V100" i="57"/>
  <c r="T100" i="57"/>
  <c r="W100" i="57" s="1"/>
  <c r="R100" i="57"/>
  <c r="C101" i="57" s="1"/>
  <c r="M100" i="57"/>
  <c r="K100" i="57"/>
  <c r="V99" i="57"/>
  <c r="T99" i="57"/>
  <c r="W99" i="57" s="1"/>
  <c r="R99" i="57"/>
  <c r="C100" i="57" s="1"/>
  <c r="M99" i="57"/>
  <c r="K99" i="57"/>
  <c r="W98" i="57"/>
  <c r="V98" i="57"/>
  <c r="T98" i="57"/>
  <c r="R98" i="57"/>
  <c r="C99" i="57" s="1"/>
  <c r="M98" i="57"/>
  <c r="K98" i="57"/>
  <c r="W97" i="57"/>
  <c r="V97" i="57"/>
  <c r="T97" i="57"/>
  <c r="R97" i="57"/>
  <c r="C98" i="57" s="1"/>
  <c r="M97" i="57"/>
  <c r="K97" i="57"/>
  <c r="V96" i="57"/>
  <c r="T96" i="57"/>
  <c r="W96" i="57" s="1"/>
  <c r="R96" i="57"/>
  <c r="C97" i="57" s="1"/>
  <c r="M96" i="57"/>
  <c r="K96" i="57"/>
  <c r="V95" i="57"/>
  <c r="T95" i="57"/>
  <c r="W95" i="57" s="1"/>
  <c r="R95" i="57"/>
  <c r="C96" i="57" s="1"/>
  <c r="M95" i="57"/>
  <c r="K95" i="57"/>
  <c r="V94" i="57"/>
  <c r="T94" i="57"/>
  <c r="W94" i="57" s="1"/>
  <c r="R94" i="57"/>
  <c r="C95" i="57" s="1"/>
  <c r="M94" i="57"/>
  <c r="K94" i="57"/>
  <c r="V93" i="57"/>
  <c r="T93" i="57"/>
  <c r="W93" i="57" s="1"/>
  <c r="R93" i="57"/>
  <c r="C94" i="57" s="1"/>
  <c r="M93" i="57"/>
  <c r="K93" i="57"/>
  <c r="V92" i="57"/>
  <c r="T92" i="57"/>
  <c r="W92" i="57" s="1"/>
  <c r="R92" i="57"/>
  <c r="C93" i="57" s="1"/>
  <c r="M92" i="57"/>
  <c r="K92" i="57"/>
  <c r="V91" i="57"/>
  <c r="T91" i="57"/>
  <c r="W91" i="57" s="1"/>
  <c r="R91" i="57"/>
  <c r="C92" i="57" s="1"/>
  <c r="M91" i="57"/>
  <c r="K91" i="57"/>
  <c r="W90" i="57"/>
  <c r="V90" i="57"/>
  <c r="T90" i="57"/>
  <c r="R90" i="57"/>
  <c r="C91" i="57" s="1"/>
  <c r="M90" i="57"/>
  <c r="K90" i="57"/>
  <c r="W89" i="57"/>
  <c r="V89" i="57"/>
  <c r="T89" i="57"/>
  <c r="R89" i="57"/>
  <c r="C90" i="57" s="1"/>
  <c r="M89" i="57"/>
  <c r="K89" i="57"/>
  <c r="V88" i="57"/>
  <c r="T88" i="57"/>
  <c r="W88" i="57" s="1"/>
  <c r="R88" i="57"/>
  <c r="C89" i="57" s="1"/>
  <c r="M88" i="57"/>
  <c r="K88" i="57"/>
  <c r="W87" i="57"/>
  <c r="V87" i="57"/>
  <c r="T87" i="57"/>
  <c r="R87" i="57"/>
  <c r="C88" i="57" s="1"/>
  <c r="M87" i="57"/>
  <c r="K87" i="57"/>
  <c r="V86" i="57"/>
  <c r="T86" i="57"/>
  <c r="W86" i="57" s="1"/>
  <c r="R86" i="57"/>
  <c r="C87" i="57" s="1"/>
  <c r="M86" i="57"/>
  <c r="K86" i="57"/>
  <c r="V85" i="57"/>
  <c r="T85" i="57"/>
  <c r="W85" i="57" s="1"/>
  <c r="R85" i="57"/>
  <c r="C86" i="57" s="1"/>
  <c r="M85" i="57"/>
  <c r="K85" i="57"/>
  <c r="V84" i="57"/>
  <c r="T84" i="57"/>
  <c r="W84" i="57" s="1"/>
  <c r="R84" i="57"/>
  <c r="C85" i="57" s="1"/>
  <c r="M84" i="57"/>
  <c r="K84" i="57"/>
  <c r="V83" i="57"/>
  <c r="T83" i="57"/>
  <c r="W83" i="57" s="1"/>
  <c r="R83" i="57"/>
  <c r="C84" i="57" s="1"/>
  <c r="M83" i="57"/>
  <c r="K83" i="57"/>
  <c r="W82" i="57"/>
  <c r="V82" i="57"/>
  <c r="T82" i="57"/>
  <c r="R82" i="57"/>
  <c r="C83" i="57" s="1"/>
  <c r="M82" i="57"/>
  <c r="K82" i="57"/>
  <c r="W81" i="57"/>
  <c r="V81" i="57"/>
  <c r="T81" i="57"/>
  <c r="R81" i="57"/>
  <c r="C82" i="57" s="1"/>
  <c r="M81" i="57"/>
  <c r="K81" i="57"/>
  <c r="V80" i="57"/>
  <c r="T80" i="57"/>
  <c r="W80" i="57" s="1"/>
  <c r="R80" i="57"/>
  <c r="C81" i="57" s="1"/>
  <c r="M80" i="57"/>
  <c r="K80" i="57"/>
  <c r="W79" i="57"/>
  <c r="V79" i="57"/>
  <c r="T79" i="57"/>
  <c r="R79" i="57"/>
  <c r="C80" i="57" s="1"/>
  <c r="M79" i="57"/>
  <c r="K79" i="57"/>
  <c r="V78" i="57"/>
  <c r="T78" i="57"/>
  <c r="W78" i="57" s="1"/>
  <c r="R78" i="57"/>
  <c r="C79" i="57" s="1"/>
  <c r="M78" i="57"/>
  <c r="K78" i="57"/>
  <c r="V77" i="57"/>
  <c r="T77" i="57"/>
  <c r="W77" i="57" s="1"/>
  <c r="R77" i="57"/>
  <c r="C78" i="57" s="1"/>
  <c r="M77" i="57"/>
  <c r="K77" i="57"/>
  <c r="V76" i="57"/>
  <c r="T76" i="57"/>
  <c r="W76" i="57" s="1"/>
  <c r="R76" i="57"/>
  <c r="C77" i="57" s="1"/>
  <c r="M76" i="57"/>
  <c r="K76" i="57"/>
  <c r="V75" i="57"/>
  <c r="T75" i="57"/>
  <c r="W75" i="57" s="1"/>
  <c r="R75" i="57"/>
  <c r="C76" i="57" s="1"/>
  <c r="M75" i="57"/>
  <c r="K75" i="57"/>
  <c r="W74" i="57"/>
  <c r="V74" i="57"/>
  <c r="T74" i="57"/>
  <c r="R74" i="57"/>
  <c r="C75" i="57" s="1"/>
  <c r="M74" i="57"/>
  <c r="K74" i="57"/>
  <c r="V73" i="57"/>
  <c r="T73" i="57"/>
  <c r="W73" i="57" s="1"/>
  <c r="R73" i="57"/>
  <c r="C74" i="57" s="1"/>
  <c r="K73" i="57"/>
  <c r="M73" i="57" s="1"/>
  <c r="V72" i="57"/>
  <c r="T72" i="57"/>
  <c r="W72" i="57" s="1"/>
  <c r="K72" i="57"/>
  <c r="M72" i="57" s="1"/>
  <c r="V71" i="57"/>
  <c r="T71" i="57"/>
  <c r="W71" i="57" s="1"/>
  <c r="M71" i="57"/>
  <c r="K71" i="57"/>
  <c r="W70" i="57"/>
  <c r="V70" i="57"/>
  <c r="T70" i="57"/>
  <c r="R70" i="57"/>
  <c r="C71" i="57" s="1"/>
  <c r="K70" i="57"/>
  <c r="M70" i="57" s="1"/>
  <c r="V69" i="57"/>
  <c r="T69" i="57"/>
  <c r="W69" i="57" s="1"/>
  <c r="M69" i="57"/>
  <c r="K69" i="57"/>
  <c r="V68" i="57"/>
  <c r="T68" i="57"/>
  <c r="W68" i="57" s="1"/>
  <c r="K68" i="57"/>
  <c r="M68" i="57" s="1"/>
  <c r="V67" i="57"/>
  <c r="T67" i="57"/>
  <c r="W67" i="57" s="1"/>
  <c r="K67" i="57"/>
  <c r="M67" i="57" s="1"/>
  <c r="V66" i="57"/>
  <c r="T66" i="57"/>
  <c r="W66" i="57" s="1"/>
  <c r="K66" i="57"/>
  <c r="M66" i="57" s="1"/>
  <c r="V65" i="57"/>
  <c r="T65" i="57"/>
  <c r="W65" i="57" s="1"/>
  <c r="K65" i="57"/>
  <c r="M65" i="57" s="1"/>
  <c r="V64" i="57"/>
  <c r="T64" i="57"/>
  <c r="W64" i="57" s="1"/>
  <c r="R64" i="57"/>
  <c r="C65" i="57" s="1"/>
  <c r="K64" i="57"/>
  <c r="M64" i="57" s="1"/>
  <c r="V63" i="57"/>
  <c r="T63" i="57"/>
  <c r="W63" i="57" s="1"/>
  <c r="M63" i="57"/>
  <c r="K63" i="57"/>
  <c r="V62" i="57"/>
  <c r="T62" i="57"/>
  <c r="W62" i="57" s="1"/>
  <c r="M62" i="57"/>
  <c r="K62" i="57"/>
  <c r="V61" i="57"/>
  <c r="T61" i="57"/>
  <c r="W61" i="57" s="1"/>
  <c r="M61" i="57"/>
  <c r="K61" i="57"/>
  <c r="V60" i="57"/>
  <c r="T60" i="57"/>
  <c r="W60" i="57" s="1"/>
  <c r="R60" i="57"/>
  <c r="C61" i="57" s="1"/>
  <c r="K60" i="57"/>
  <c r="M60" i="57" s="1"/>
  <c r="V59" i="57"/>
  <c r="T59" i="57"/>
  <c r="W59" i="57" s="1"/>
  <c r="K59" i="57"/>
  <c r="M59" i="57" s="1"/>
  <c r="W58" i="57"/>
  <c r="V58" i="57"/>
  <c r="T58" i="57"/>
  <c r="R58" i="57" s="1"/>
  <c r="C59" i="57" s="1"/>
  <c r="M58" i="57"/>
  <c r="K58" i="57"/>
  <c r="V57" i="57"/>
  <c r="T57" i="57"/>
  <c r="W57" i="57" s="1"/>
  <c r="K57" i="57"/>
  <c r="M57" i="57" s="1"/>
  <c r="V56" i="57"/>
  <c r="T56" i="57"/>
  <c r="W56" i="57" s="1"/>
  <c r="K56" i="57"/>
  <c r="M56" i="57" s="1"/>
  <c r="V55" i="57"/>
  <c r="T55" i="57"/>
  <c r="W55" i="57" s="1"/>
  <c r="R55" i="57"/>
  <c r="C56" i="57" s="1"/>
  <c r="M55" i="57"/>
  <c r="K55" i="57"/>
  <c r="V54" i="57"/>
  <c r="T54" i="57"/>
  <c r="W54" i="57" s="1"/>
  <c r="K54" i="57"/>
  <c r="M54" i="57" s="1"/>
  <c r="V53" i="57"/>
  <c r="T53" i="57"/>
  <c r="W53" i="57" s="1"/>
  <c r="M53" i="57"/>
  <c r="K53" i="57"/>
  <c r="V52" i="57"/>
  <c r="T52" i="57"/>
  <c r="W52" i="57" s="1"/>
  <c r="R52" i="57"/>
  <c r="C53" i="57" s="1"/>
  <c r="K52" i="57"/>
  <c r="M52" i="57" s="1"/>
  <c r="V51" i="57"/>
  <c r="T51" i="57"/>
  <c r="W51" i="57" s="1"/>
  <c r="K51" i="57"/>
  <c r="M51" i="57" s="1"/>
  <c r="V50" i="57"/>
  <c r="T50" i="57"/>
  <c r="W50" i="57" s="1"/>
  <c r="M50" i="57"/>
  <c r="K50" i="57"/>
  <c r="V49" i="57"/>
  <c r="T49" i="57"/>
  <c r="W49" i="57" s="1"/>
  <c r="K49" i="57"/>
  <c r="M49" i="57" s="1"/>
  <c r="V48" i="57"/>
  <c r="T48" i="57"/>
  <c r="W48" i="57" s="1"/>
  <c r="K48" i="57"/>
  <c r="M48" i="57" s="1"/>
  <c r="V47" i="57"/>
  <c r="T47" i="57"/>
  <c r="W47" i="57" s="1"/>
  <c r="M47" i="57"/>
  <c r="K47" i="57"/>
  <c r="V46" i="57"/>
  <c r="T46" i="57"/>
  <c r="W46" i="57" s="1"/>
  <c r="K46" i="57"/>
  <c r="M46" i="57" s="1"/>
  <c r="V45" i="57"/>
  <c r="T45" i="57"/>
  <c r="W45" i="57" s="1"/>
  <c r="M45" i="57"/>
  <c r="K45" i="57"/>
  <c r="V44" i="57"/>
  <c r="T44" i="57"/>
  <c r="W44" i="57" s="1"/>
  <c r="R44" i="57"/>
  <c r="C45" i="57" s="1"/>
  <c r="K44" i="57"/>
  <c r="M44" i="57" s="1"/>
  <c r="V43" i="57"/>
  <c r="T43" i="57"/>
  <c r="W43" i="57" s="1"/>
  <c r="K43" i="57"/>
  <c r="M43" i="57" s="1"/>
  <c r="W42" i="57"/>
  <c r="V42" i="57"/>
  <c r="T42" i="57"/>
  <c r="R42" i="57"/>
  <c r="C43" i="57" s="1"/>
  <c r="M42" i="57"/>
  <c r="K42" i="57"/>
  <c r="V41" i="57"/>
  <c r="T41" i="57"/>
  <c r="W41" i="57" s="1"/>
  <c r="R41" i="57"/>
  <c r="C42" i="57" s="1"/>
  <c r="M41" i="57"/>
  <c r="K41" i="57"/>
  <c r="V40" i="57"/>
  <c r="T40" i="57"/>
  <c r="W40" i="57" s="1"/>
  <c r="K40" i="57"/>
  <c r="M40" i="57" s="1"/>
  <c r="V39" i="57"/>
  <c r="T39" i="57"/>
  <c r="W39" i="57" s="1"/>
  <c r="M39" i="57"/>
  <c r="K39" i="57"/>
  <c r="V38" i="57"/>
  <c r="T38" i="57"/>
  <c r="W38" i="57" s="1"/>
  <c r="K38" i="57"/>
  <c r="M38" i="57" s="1"/>
  <c r="V37" i="57"/>
  <c r="T37" i="57"/>
  <c r="W37" i="57" s="1"/>
  <c r="R37" i="57"/>
  <c r="C38" i="57" s="1"/>
  <c r="K37" i="57"/>
  <c r="M37" i="57" s="1"/>
  <c r="V36" i="57"/>
  <c r="T36" i="57"/>
  <c r="W36" i="57" s="1"/>
  <c r="K36" i="57"/>
  <c r="M36" i="57" s="1"/>
  <c r="V35" i="57"/>
  <c r="T35" i="57"/>
  <c r="W35" i="57" s="1"/>
  <c r="K35" i="57"/>
  <c r="M35" i="57" s="1"/>
  <c r="V34" i="57"/>
  <c r="T34" i="57"/>
  <c r="W34" i="57" s="1"/>
  <c r="M34" i="57"/>
  <c r="K34" i="57"/>
  <c r="V33" i="57"/>
  <c r="T33" i="57"/>
  <c r="W33" i="57" s="1"/>
  <c r="K33" i="57"/>
  <c r="M33" i="57" s="1"/>
  <c r="V32" i="57"/>
  <c r="T32" i="57"/>
  <c r="W32" i="57" s="1"/>
  <c r="K32" i="57"/>
  <c r="M32" i="57" s="1"/>
  <c r="V31" i="57"/>
  <c r="T31" i="57"/>
  <c r="W31" i="57" s="1"/>
  <c r="K31" i="57"/>
  <c r="M31" i="57" s="1"/>
  <c r="V30" i="57"/>
  <c r="T30" i="57"/>
  <c r="W30" i="57" s="1"/>
  <c r="R30" i="57"/>
  <c r="C31" i="57" s="1"/>
  <c r="K30" i="57"/>
  <c r="M30" i="57" s="1"/>
  <c r="V29" i="57"/>
  <c r="T29" i="57"/>
  <c r="W29" i="57" s="1"/>
  <c r="K29" i="57"/>
  <c r="M29" i="57" s="1"/>
  <c r="V28" i="57"/>
  <c r="T28" i="57"/>
  <c r="W28" i="57" s="1"/>
  <c r="R28" i="57"/>
  <c r="C29" i="57" s="1"/>
  <c r="M28" i="57"/>
  <c r="K28" i="57"/>
  <c r="V27" i="57"/>
  <c r="T27" i="57"/>
  <c r="W27" i="57" s="1"/>
  <c r="K27" i="57"/>
  <c r="M27" i="57" s="1"/>
  <c r="V26" i="57"/>
  <c r="T26" i="57"/>
  <c r="W26" i="57" s="1"/>
  <c r="M26" i="57"/>
  <c r="K26" i="57"/>
  <c r="V25" i="57"/>
  <c r="T25" i="57"/>
  <c r="W25" i="57" s="1"/>
  <c r="M25" i="57"/>
  <c r="K25" i="57"/>
  <c r="V24" i="57"/>
  <c r="T24" i="57"/>
  <c r="W24" i="57" s="1"/>
  <c r="K24" i="57"/>
  <c r="M24" i="57" s="1"/>
  <c r="V23" i="57"/>
  <c r="T23" i="57"/>
  <c r="W23" i="57" s="1"/>
  <c r="R23" i="57"/>
  <c r="C24" i="57" s="1"/>
  <c r="M23" i="57"/>
  <c r="K23" i="57"/>
  <c r="T22" i="57"/>
  <c r="V22" i="57" s="1"/>
  <c r="K22" i="57"/>
  <c r="M22" i="57" s="1"/>
  <c r="T21" i="57"/>
  <c r="W21" i="57" s="1"/>
  <c r="M21" i="57"/>
  <c r="K21" i="57"/>
  <c r="T20" i="57"/>
  <c r="W20" i="57" s="1"/>
  <c r="R20" i="57"/>
  <c r="C21" i="57" s="1"/>
  <c r="K20" i="57"/>
  <c r="M20" i="57" s="1"/>
  <c r="T19" i="57"/>
  <c r="V19" i="57" s="1"/>
  <c r="M19" i="57"/>
  <c r="T18" i="57"/>
  <c r="V18" i="57" s="1"/>
  <c r="K18" i="57"/>
  <c r="M18" i="57" s="1"/>
  <c r="W17" i="57"/>
  <c r="T17" i="57"/>
  <c r="V17" i="57" s="1"/>
  <c r="R17" i="57"/>
  <c r="C18" i="57" s="1"/>
  <c r="M17" i="57"/>
  <c r="K17" i="57"/>
  <c r="T16" i="57"/>
  <c r="W16" i="57" s="1"/>
  <c r="M16" i="57"/>
  <c r="K16" i="57"/>
  <c r="T15" i="57"/>
  <c r="W15" i="57" s="1"/>
  <c r="R15" i="57"/>
  <c r="M15" i="57"/>
  <c r="K15" i="57"/>
  <c r="T14" i="57"/>
  <c r="V14" i="57" s="1"/>
  <c r="R14" i="57"/>
  <c r="C15" i="57" s="1"/>
  <c r="M14" i="57"/>
  <c r="K14" i="57"/>
  <c r="T13" i="57"/>
  <c r="W13" i="57" s="1"/>
  <c r="R13" i="57"/>
  <c r="C14" i="57" s="1"/>
  <c r="K13" i="57"/>
  <c r="M13" i="57" s="1"/>
  <c r="T12" i="57"/>
  <c r="W12" i="57" s="1"/>
  <c r="K12" i="57"/>
  <c r="M12" i="57" s="1"/>
  <c r="T11" i="57"/>
  <c r="V11" i="57" s="1"/>
  <c r="R11" i="57"/>
  <c r="K11" i="57"/>
  <c r="M11" i="57" s="1"/>
  <c r="T10" i="57"/>
  <c r="V10" i="57" s="1"/>
  <c r="K10" i="57"/>
  <c r="M10" i="57" s="1"/>
  <c r="T9" i="57"/>
  <c r="V9" i="57" s="1"/>
  <c r="R9" i="57"/>
  <c r="C10" i="57" s="1"/>
  <c r="M9" i="57"/>
  <c r="K9" i="57"/>
  <c r="C9" i="57"/>
  <c r="P5" i="62" l="1"/>
  <c r="V10" i="62"/>
  <c r="L5" i="62" s="1"/>
  <c r="C10" i="62"/>
  <c r="P5" i="61"/>
  <c r="V15" i="61"/>
  <c r="V16" i="61" s="1"/>
  <c r="V17" i="61" s="1"/>
  <c r="K10" i="61"/>
  <c r="M10" i="61" s="1"/>
  <c r="R10" i="61" s="1"/>
  <c r="C5" i="60"/>
  <c r="P4" i="60"/>
  <c r="L4" i="60"/>
  <c r="D4" i="60"/>
  <c r="P2" i="60" s="1"/>
  <c r="G5" i="60"/>
  <c r="E5" i="60"/>
  <c r="L5" i="60"/>
  <c r="P5" i="60"/>
  <c r="P5" i="59"/>
  <c r="K10" i="59"/>
  <c r="M10" i="59" s="1"/>
  <c r="R10" i="59" s="1"/>
  <c r="L5" i="59"/>
  <c r="L5" i="58"/>
  <c r="K10" i="58"/>
  <c r="M10" i="58" s="1"/>
  <c r="R10" i="58" s="1"/>
  <c r="P5" i="58"/>
  <c r="R72" i="57"/>
  <c r="C73" i="57" s="1"/>
  <c r="R71" i="57"/>
  <c r="C72" i="57" s="1"/>
  <c r="R69" i="57"/>
  <c r="C70" i="57" s="1"/>
  <c r="R68" i="57"/>
  <c r="C69" i="57" s="1"/>
  <c r="R67" i="57"/>
  <c r="C68" i="57" s="1"/>
  <c r="R66" i="57"/>
  <c r="C67" i="57" s="1"/>
  <c r="R65" i="57"/>
  <c r="C66" i="57" s="1"/>
  <c r="R63" i="57"/>
  <c r="C64" i="57" s="1"/>
  <c r="R62" i="57"/>
  <c r="C63" i="57" s="1"/>
  <c r="R61" i="57"/>
  <c r="C62" i="57" s="1"/>
  <c r="R59" i="57"/>
  <c r="C60" i="57" s="1"/>
  <c r="R57" i="57"/>
  <c r="C58" i="57" s="1"/>
  <c r="R56" i="57"/>
  <c r="C57" i="57" s="1"/>
  <c r="R54" i="57"/>
  <c r="C55" i="57" s="1"/>
  <c r="R53" i="57"/>
  <c r="C54" i="57" s="1"/>
  <c r="R51" i="57"/>
  <c r="C52" i="57" s="1"/>
  <c r="R50" i="57"/>
  <c r="C51" i="57" s="1"/>
  <c r="R49" i="57"/>
  <c r="C50" i="57" s="1"/>
  <c r="R48" i="57"/>
  <c r="C49" i="57" s="1"/>
  <c r="R47" i="57"/>
  <c r="C48" i="57" s="1"/>
  <c r="R46" i="57"/>
  <c r="C47" i="57" s="1"/>
  <c r="R45" i="57"/>
  <c r="C46" i="57" s="1"/>
  <c r="R43" i="57"/>
  <c r="C44" i="57" s="1"/>
  <c r="R40" i="57"/>
  <c r="C41" i="57" s="1"/>
  <c r="R39" i="57"/>
  <c r="C40" i="57" s="1"/>
  <c r="R38" i="57"/>
  <c r="C39" i="57" s="1"/>
  <c r="R36" i="57"/>
  <c r="C37" i="57" s="1"/>
  <c r="R35" i="57"/>
  <c r="C36" i="57" s="1"/>
  <c r="R34" i="57"/>
  <c r="C35" i="57" s="1"/>
  <c r="R33" i="57"/>
  <c r="C34" i="57" s="1"/>
  <c r="R32" i="57"/>
  <c r="C33" i="57" s="1"/>
  <c r="R31" i="57"/>
  <c r="C32" i="57" s="1"/>
  <c r="R29" i="57"/>
  <c r="C30" i="57" s="1"/>
  <c r="R27" i="57"/>
  <c r="C28" i="57" s="1"/>
  <c r="R26" i="57"/>
  <c r="C27" i="57" s="1"/>
  <c r="R25" i="57"/>
  <c r="C26" i="57" s="1"/>
  <c r="R24" i="57"/>
  <c r="C25" i="57" s="1"/>
  <c r="R22" i="57"/>
  <c r="C23" i="57" s="1"/>
  <c r="W22" i="57"/>
  <c r="R21" i="57"/>
  <c r="C22" i="57" s="1"/>
  <c r="V21" i="57"/>
  <c r="R19" i="57"/>
  <c r="C20" i="57" s="1"/>
  <c r="R18" i="57"/>
  <c r="C19" i="57" s="1"/>
  <c r="W18" i="57"/>
  <c r="R16" i="57"/>
  <c r="C17" i="57" s="1"/>
  <c r="W14" i="57"/>
  <c r="V13" i="57"/>
  <c r="R12" i="57"/>
  <c r="C13" i="57" s="1"/>
  <c r="R10" i="57"/>
  <c r="C11" i="57" s="1"/>
  <c r="W10" i="57"/>
  <c r="W9" i="57"/>
  <c r="C12" i="57"/>
  <c r="W11" i="57"/>
  <c r="W19" i="57"/>
  <c r="V16" i="57"/>
  <c r="H4" i="57"/>
  <c r="V15" i="57"/>
  <c r="C16" i="57"/>
  <c r="V12" i="57"/>
  <c r="V20" i="57"/>
  <c r="V108" i="54"/>
  <c r="T108" i="54"/>
  <c r="W108" i="54" s="1"/>
  <c r="R108" i="54"/>
  <c r="M108" i="54"/>
  <c r="K108" i="54"/>
  <c r="V107" i="54"/>
  <c r="T107" i="54"/>
  <c r="W107" i="54" s="1"/>
  <c r="R107" i="54"/>
  <c r="C108" i="54" s="1"/>
  <c r="M107" i="54"/>
  <c r="K107" i="54"/>
  <c r="W106" i="54"/>
  <c r="V106" i="54"/>
  <c r="T106" i="54"/>
  <c r="R106" i="54"/>
  <c r="C107" i="54" s="1"/>
  <c r="M106" i="54"/>
  <c r="K106" i="54"/>
  <c r="V105" i="54"/>
  <c r="T105" i="54"/>
  <c r="W105" i="54" s="1"/>
  <c r="R105" i="54"/>
  <c r="C106" i="54" s="1"/>
  <c r="M105" i="54"/>
  <c r="K105" i="54"/>
  <c r="V104" i="54"/>
  <c r="T104" i="54"/>
  <c r="W104" i="54" s="1"/>
  <c r="R104" i="54"/>
  <c r="C105" i="54" s="1"/>
  <c r="M104" i="54"/>
  <c r="K104" i="54"/>
  <c r="V103" i="54"/>
  <c r="T103" i="54"/>
  <c r="W103" i="54" s="1"/>
  <c r="R103" i="54"/>
  <c r="C104" i="54" s="1"/>
  <c r="M103" i="54"/>
  <c r="K103" i="54"/>
  <c r="W102" i="54"/>
  <c r="V102" i="54"/>
  <c r="T102" i="54"/>
  <c r="R102" i="54"/>
  <c r="C103" i="54" s="1"/>
  <c r="M102" i="54"/>
  <c r="K102" i="54"/>
  <c r="W101" i="54"/>
  <c r="V101" i="54"/>
  <c r="T101" i="54"/>
  <c r="R101" i="54"/>
  <c r="C102" i="54" s="1"/>
  <c r="M101" i="54"/>
  <c r="K101" i="54"/>
  <c r="V100" i="54"/>
  <c r="T100" i="54"/>
  <c r="W100" i="54" s="1"/>
  <c r="R100" i="54"/>
  <c r="C101" i="54" s="1"/>
  <c r="M100" i="54"/>
  <c r="K100" i="54"/>
  <c r="V99" i="54"/>
  <c r="T99" i="54"/>
  <c r="W99" i="54" s="1"/>
  <c r="R99" i="54"/>
  <c r="C100" i="54" s="1"/>
  <c r="M99" i="54"/>
  <c r="K99" i="54"/>
  <c r="W98" i="54"/>
  <c r="V98" i="54"/>
  <c r="T98" i="54"/>
  <c r="R98" i="54"/>
  <c r="C99" i="54" s="1"/>
  <c r="M98" i="54"/>
  <c r="K98" i="54"/>
  <c r="V97" i="54"/>
  <c r="T97" i="54"/>
  <c r="W97" i="54" s="1"/>
  <c r="R97" i="54"/>
  <c r="C98" i="54" s="1"/>
  <c r="M97" i="54"/>
  <c r="K97" i="54"/>
  <c r="V96" i="54"/>
  <c r="T96" i="54"/>
  <c r="W96" i="54" s="1"/>
  <c r="R96" i="54"/>
  <c r="C97" i="54" s="1"/>
  <c r="M96" i="54"/>
  <c r="K96" i="54"/>
  <c r="V95" i="54"/>
  <c r="T95" i="54"/>
  <c r="W95" i="54" s="1"/>
  <c r="R95" i="54"/>
  <c r="C96" i="54" s="1"/>
  <c r="M95" i="54"/>
  <c r="K95" i="54"/>
  <c r="W94" i="54"/>
  <c r="V94" i="54"/>
  <c r="T94" i="54"/>
  <c r="R94" i="54"/>
  <c r="C95" i="54" s="1"/>
  <c r="M94" i="54"/>
  <c r="K94" i="54"/>
  <c r="W93" i="54"/>
  <c r="V93" i="54"/>
  <c r="T93" i="54"/>
  <c r="R93" i="54"/>
  <c r="C94" i="54" s="1"/>
  <c r="M93" i="54"/>
  <c r="K93" i="54"/>
  <c r="V92" i="54"/>
  <c r="T92" i="54"/>
  <c r="W92" i="54" s="1"/>
  <c r="R92" i="54"/>
  <c r="C93" i="54" s="1"/>
  <c r="M92" i="54"/>
  <c r="K92" i="54"/>
  <c r="V91" i="54"/>
  <c r="T91" i="54"/>
  <c r="W91" i="54" s="1"/>
  <c r="R91" i="54"/>
  <c r="C92" i="54" s="1"/>
  <c r="M91" i="54"/>
  <c r="K91" i="54"/>
  <c r="W90" i="54"/>
  <c r="V90" i="54"/>
  <c r="T90" i="54"/>
  <c r="R90" i="54"/>
  <c r="C91" i="54" s="1"/>
  <c r="M90" i="54"/>
  <c r="K90" i="54"/>
  <c r="V89" i="54"/>
  <c r="T89" i="54"/>
  <c r="W89" i="54" s="1"/>
  <c r="R89" i="54"/>
  <c r="C90" i="54" s="1"/>
  <c r="M89" i="54"/>
  <c r="K89" i="54"/>
  <c r="V88" i="54"/>
  <c r="T88" i="54"/>
  <c r="W88" i="54" s="1"/>
  <c r="R88" i="54"/>
  <c r="C89" i="54" s="1"/>
  <c r="M88" i="54"/>
  <c r="K88" i="54"/>
  <c r="V87" i="54"/>
  <c r="T87" i="54"/>
  <c r="W87" i="54" s="1"/>
  <c r="R87" i="54"/>
  <c r="C88" i="54" s="1"/>
  <c r="M87" i="54"/>
  <c r="K87" i="54"/>
  <c r="W86" i="54"/>
  <c r="V86" i="54"/>
  <c r="T86" i="54"/>
  <c r="R86" i="54"/>
  <c r="C87" i="54" s="1"/>
  <c r="M86" i="54"/>
  <c r="K86" i="54"/>
  <c r="W85" i="54"/>
  <c r="V85" i="54"/>
  <c r="T85" i="54"/>
  <c r="R85" i="54"/>
  <c r="C86" i="54" s="1"/>
  <c r="M85" i="54"/>
  <c r="K85" i="54"/>
  <c r="V84" i="54"/>
  <c r="T84" i="54"/>
  <c r="W84" i="54" s="1"/>
  <c r="R84" i="54"/>
  <c r="C85" i="54" s="1"/>
  <c r="M84" i="54"/>
  <c r="K84" i="54"/>
  <c r="V83" i="54"/>
  <c r="T83" i="54"/>
  <c r="W83" i="54" s="1"/>
  <c r="R83" i="54"/>
  <c r="C84" i="54" s="1"/>
  <c r="M83" i="54"/>
  <c r="K83" i="54"/>
  <c r="W82" i="54"/>
  <c r="V82" i="54"/>
  <c r="T82" i="54"/>
  <c r="R82" i="54"/>
  <c r="C83" i="54" s="1"/>
  <c r="M82" i="54"/>
  <c r="K82" i="54"/>
  <c r="V81" i="54"/>
  <c r="T81" i="54"/>
  <c r="W81" i="54" s="1"/>
  <c r="R81" i="54"/>
  <c r="C82" i="54" s="1"/>
  <c r="M81" i="54"/>
  <c r="K81" i="54"/>
  <c r="V80" i="54"/>
  <c r="T80" i="54"/>
  <c r="W80" i="54" s="1"/>
  <c r="R80" i="54"/>
  <c r="C81" i="54" s="1"/>
  <c r="M80" i="54"/>
  <c r="K80" i="54"/>
  <c r="V79" i="54"/>
  <c r="T79" i="54"/>
  <c r="W79" i="54" s="1"/>
  <c r="R79" i="54"/>
  <c r="C80" i="54" s="1"/>
  <c r="M79" i="54"/>
  <c r="K79" i="54"/>
  <c r="W78" i="54"/>
  <c r="V78" i="54"/>
  <c r="T78" i="54"/>
  <c r="R78" i="54"/>
  <c r="C79" i="54" s="1"/>
  <c r="M78" i="54"/>
  <c r="K78" i="54"/>
  <c r="W77" i="54"/>
  <c r="V77" i="54"/>
  <c r="T77" i="54"/>
  <c r="R77" i="54"/>
  <c r="C78" i="54" s="1"/>
  <c r="M77" i="54"/>
  <c r="K77" i="54"/>
  <c r="V76" i="54"/>
  <c r="T76" i="54"/>
  <c r="W76" i="54" s="1"/>
  <c r="R76" i="54"/>
  <c r="C77" i="54" s="1"/>
  <c r="M76" i="54"/>
  <c r="K76" i="54"/>
  <c r="V75" i="54"/>
  <c r="T75" i="54"/>
  <c r="W75" i="54" s="1"/>
  <c r="R75" i="54"/>
  <c r="C76" i="54" s="1"/>
  <c r="M75" i="54"/>
  <c r="K75" i="54"/>
  <c r="W74" i="54"/>
  <c r="V74" i="54"/>
  <c r="T74" i="54"/>
  <c r="R74" i="54"/>
  <c r="C75" i="54" s="1"/>
  <c r="M74" i="54"/>
  <c r="K74" i="54"/>
  <c r="V73" i="54"/>
  <c r="T73" i="54"/>
  <c r="W73" i="54" s="1"/>
  <c r="R73" i="54"/>
  <c r="C74" i="54" s="1"/>
  <c r="M73" i="54"/>
  <c r="K73" i="54"/>
  <c r="V72" i="54"/>
  <c r="T72" i="54"/>
  <c r="W72" i="54" s="1"/>
  <c r="R72" i="54"/>
  <c r="C73" i="54" s="1"/>
  <c r="M72" i="54"/>
  <c r="K72" i="54"/>
  <c r="V71" i="54"/>
  <c r="T71" i="54"/>
  <c r="W71" i="54" s="1"/>
  <c r="R71" i="54"/>
  <c r="C72" i="54" s="1"/>
  <c r="M71" i="54"/>
  <c r="K71" i="54"/>
  <c r="W70" i="54"/>
  <c r="V70" i="54"/>
  <c r="T70" i="54"/>
  <c r="R70" i="54"/>
  <c r="C71" i="54" s="1"/>
  <c r="M70" i="54"/>
  <c r="K70" i="54"/>
  <c r="W69" i="54"/>
  <c r="V69" i="54"/>
  <c r="T69" i="54"/>
  <c r="R69" i="54"/>
  <c r="C70" i="54" s="1"/>
  <c r="M69" i="54"/>
  <c r="K69" i="54"/>
  <c r="V68" i="54"/>
  <c r="T68" i="54"/>
  <c r="W68" i="54" s="1"/>
  <c r="R68" i="54"/>
  <c r="C69" i="54" s="1"/>
  <c r="M68" i="54"/>
  <c r="K68" i="54"/>
  <c r="V67" i="54"/>
  <c r="T67" i="54"/>
  <c r="W67" i="54" s="1"/>
  <c r="R67" i="54"/>
  <c r="C68" i="54" s="1"/>
  <c r="M67" i="54"/>
  <c r="K67" i="54"/>
  <c r="W66" i="54"/>
  <c r="V66" i="54"/>
  <c r="T66" i="54"/>
  <c r="R66" i="54"/>
  <c r="C67" i="54" s="1"/>
  <c r="M66" i="54"/>
  <c r="K66" i="54"/>
  <c r="V65" i="54"/>
  <c r="T65" i="54"/>
  <c r="W65" i="54" s="1"/>
  <c r="R65" i="54"/>
  <c r="C66" i="54" s="1"/>
  <c r="M65" i="54"/>
  <c r="K65" i="54"/>
  <c r="V64" i="54"/>
  <c r="T64" i="54"/>
  <c r="W64" i="54" s="1"/>
  <c r="R64" i="54"/>
  <c r="C65" i="54" s="1"/>
  <c r="M64" i="54"/>
  <c r="K64" i="54"/>
  <c r="V63" i="54"/>
  <c r="T63" i="54"/>
  <c r="W63" i="54" s="1"/>
  <c r="R63" i="54"/>
  <c r="C64" i="54" s="1"/>
  <c r="M63" i="54"/>
  <c r="K63" i="54"/>
  <c r="W62" i="54"/>
  <c r="V62" i="54"/>
  <c r="T62" i="54"/>
  <c r="R62" i="54"/>
  <c r="C63" i="54" s="1"/>
  <c r="M62" i="54"/>
  <c r="K62" i="54"/>
  <c r="W61" i="54"/>
  <c r="V61" i="54"/>
  <c r="T61" i="54"/>
  <c r="R61" i="54"/>
  <c r="C62" i="54" s="1"/>
  <c r="M61" i="54"/>
  <c r="K61" i="54"/>
  <c r="V60" i="54"/>
  <c r="T60" i="54"/>
  <c r="W60" i="54" s="1"/>
  <c r="R60" i="54"/>
  <c r="C61" i="54" s="1"/>
  <c r="M60" i="54"/>
  <c r="K60" i="54"/>
  <c r="V59" i="54"/>
  <c r="T59" i="54"/>
  <c r="W59" i="54" s="1"/>
  <c r="R59" i="54"/>
  <c r="C60" i="54" s="1"/>
  <c r="M59" i="54"/>
  <c r="K59" i="54"/>
  <c r="W58" i="54"/>
  <c r="V58" i="54"/>
  <c r="T58" i="54"/>
  <c r="R58" i="54"/>
  <c r="C59" i="54" s="1"/>
  <c r="M58" i="54"/>
  <c r="K58" i="54"/>
  <c r="V57" i="54"/>
  <c r="T57" i="54"/>
  <c r="W57" i="54" s="1"/>
  <c r="R57" i="54"/>
  <c r="C58" i="54" s="1"/>
  <c r="M57" i="54"/>
  <c r="K57" i="54"/>
  <c r="V56" i="54"/>
  <c r="T56" i="54"/>
  <c r="W56" i="54" s="1"/>
  <c r="R56" i="54"/>
  <c r="C57" i="54" s="1"/>
  <c r="M56" i="54"/>
  <c r="K56" i="54"/>
  <c r="V55" i="54"/>
  <c r="T55" i="54"/>
  <c r="W55" i="54" s="1"/>
  <c r="R55" i="54"/>
  <c r="C56" i="54" s="1"/>
  <c r="M55" i="54"/>
  <c r="K55" i="54"/>
  <c r="W54" i="54"/>
  <c r="V54" i="54"/>
  <c r="T54" i="54"/>
  <c r="R54" i="54"/>
  <c r="C55" i="54" s="1"/>
  <c r="M54" i="54"/>
  <c r="K54" i="54"/>
  <c r="W53" i="54"/>
  <c r="V53" i="54"/>
  <c r="T53" i="54"/>
  <c r="R53" i="54"/>
  <c r="C54" i="54" s="1"/>
  <c r="M53" i="54"/>
  <c r="K53" i="54"/>
  <c r="V52" i="54"/>
  <c r="T52" i="54"/>
  <c r="W52" i="54" s="1"/>
  <c r="R52" i="54"/>
  <c r="C53" i="54" s="1"/>
  <c r="M52" i="54"/>
  <c r="K52" i="54"/>
  <c r="V51" i="54"/>
  <c r="T51" i="54"/>
  <c r="W51" i="54" s="1"/>
  <c r="R51" i="54"/>
  <c r="C52" i="54" s="1"/>
  <c r="M51" i="54"/>
  <c r="K51" i="54"/>
  <c r="W50" i="54"/>
  <c r="V50" i="54"/>
  <c r="T50" i="54"/>
  <c r="R50" i="54"/>
  <c r="C51" i="54" s="1"/>
  <c r="M50" i="54"/>
  <c r="K50" i="54"/>
  <c r="V49" i="54"/>
  <c r="T49" i="54"/>
  <c r="W49" i="54" s="1"/>
  <c r="R49" i="54"/>
  <c r="C50" i="54" s="1"/>
  <c r="M49" i="54"/>
  <c r="K49" i="54"/>
  <c r="V48" i="54"/>
  <c r="T48" i="54"/>
  <c r="W48" i="54" s="1"/>
  <c r="R48" i="54"/>
  <c r="C49" i="54" s="1"/>
  <c r="M48" i="54"/>
  <c r="K48" i="54"/>
  <c r="V47" i="54"/>
  <c r="T47" i="54"/>
  <c r="W47" i="54" s="1"/>
  <c r="W46" i="54"/>
  <c r="V46" i="54"/>
  <c r="T46" i="54"/>
  <c r="V45" i="54"/>
  <c r="T45" i="54"/>
  <c r="W45" i="54" s="1"/>
  <c r="V44" i="54"/>
  <c r="T44" i="54"/>
  <c r="W44" i="54" s="1"/>
  <c r="V43" i="54"/>
  <c r="T43" i="54"/>
  <c r="V42" i="54"/>
  <c r="T42" i="54"/>
  <c r="W42" i="54" s="1"/>
  <c r="V41" i="54"/>
  <c r="T41" i="54"/>
  <c r="V40" i="54"/>
  <c r="T40" i="54"/>
  <c r="V39" i="54"/>
  <c r="T39" i="54"/>
  <c r="V38" i="54"/>
  <c r="T38" i="54"/>
  <c r="V37" i="54"/>
  <c r="T37" i="54"/>
  <c r="V36" i="54"/>
  <c r="T36" i="54"/>
  <c r="V35" i="54"/>
  <c r="T35" i="54"/>
  <c r="V34" i="54"/>
  <c r="T34" i="54"/>
  <c r="W34" i="54" s="1"/>
  <c r="V33" i="54"/>
  <c r="T33" i="54"/>
  <c r="V32" i="54"/>
  <c r="T32" i="54"/>
  <c r="V31" i="54"/>
  <c r="T31" i="54"/>
  <c r="W31" i="54" s="1"/>
  <c r="V30" i="54"/>
  <c r="T30" i="54"/>
  <c r="V29" i="54"/>
  <c r="T29" i="54"/>
  <c r="V28" i="54"/>
  <c r="T28" i="54"/>
  <c r="W28" i="54" s="1"/>
  <c r="W29" i="54" s="1"/>
  <c r="W30" i="54" s="1"/>
  <c r="V27" i="54"/>
  <c r="T27" i="54"/>
  <c r="V26" i="54"/>
  <c r="T26" i="54"/>
  <c r="W26" i="54" s="1"/>
  <c r="V25" i="54"/>
  <c r="T25" i="54"/>
  <c r="V24" i="54"/>
  <c r="T24" i="54"/>
  <c r="V23" i="54"/>
  <c r="T23" i="54"/>
  <c r="W23" i="54" s="1"/>
  <c r="T22" i="54"/>
  <c r="V22" i="54" s="1"/>
  <c r="W21" i="54"/>
  <c r="W22" i="54" s="1"/>
  <c r="T21" i="54"/>
  <c r="T20" i="54"/>
  <c r="T19" i="54"/>
  <c r="V19" i="54" s="1"/>
  <c r="T18" i="54"/>
  <c r="W18" i="54" s="1"/>
  <c r="T17" i="54"/>
  <c r="T16" i="54"/>
  <c r="W16" i="54" s="1"/>
  <c r="V15" i="54"/>
  <c r="T15" i="54"/>
  <c r="T14" i="54"/>
  <c r="V14" i="54" s="1"/>
  <c r="V13" i="54"/>
  <c r="T13" i="54"/>
  <c r="T12" i="54"/>
  <c r="W12" i="54" s="1"/>
  <c r="W13" i="54" s="1"/>
  <c r="T11" i="54"/>
  <c r="V11" i="54" s="1"/>
  <c r="V10" i="54"/>
  <c r="T10" i="54"/>
  <c r="T9" i="54"/>
  <c r="V9" i="54" s="1"/>
  <c r="K9" i="54"/>
  <c r="M9" i="54" s="1"/>
  <c r="C9" i="54"/>
  <c r="V108" i="53"/>
  <c r="T108" i="53"/>
  <c r="W108" i="53" s="1"/>
  <c r="R108" i="53"/>
  <c r="M108" i="53"/>
  <c r="K108" i="53"/>
  <c r="V107" i="53"/>
  <c r="T107" i="53"/>
  <c r="W107" i="53" s="1"/>
  <c r="R107" i="53"/>
  <c r="C108" i="53" s="1"/>
  <c r="M107" i="53"/>
  <c r="K107" i="53"/>
  <c r="W106" i="53"/>
  <c r="V106" i="53"/>
  <c r="T106" i="53"/>
  <c r="R106" i="53"/>
  <c r="C107" i="53" s="1"/>
  <c r="M106" i="53"/>
  <c r="K106" i="53"/>
  <c r="W105" i="53"/>
  <c r="V105" i="53"/>
  <c r="T105" i="53"/>
  <c r="R105" i="53"/>
  <c r="C106" i="53" s="1"/>
  <c r="M105" i="53"/>
  <c r="K105" i="53"/>
  <c r="V104" i="53"/>
  <c r="T104" i="53"/>
  <c r="W104" i="53" s="1"/>
  <c r="R104" i="53"/>
  <c r="C105" i="53" s="1"/>
  <c r="M104" i="53"/>
  <c r="K104" i="53"/>
  <c r="V103" i="53"/>
  <c r="T103" i="53"/>
  <c r="W103" i="53" s="1"/>
  <c r="R103" i="53"/>
  <c r="C104" i="53" s="1"/>
  <c r="M103" i="53"/>
  <c r="K103" i="53"/>
  <c r="W102" i="53"/>
  <c r="V102" i="53"/>
  <c r="T102" i="53"/>
  <c r="R102" i="53"/>
  <c r="C103" i="53" s="1"/>
  <c r="M102" i="53"/>
  <c r="K102" i="53"/>
  <c r="V101" i="53"/>
  <c r="T101" i="53"/>
  <c r="W101" i="53" s="1"/>
  <c r="R101" i="53"/>
  <c r="C102" i="53" s="1"/>
  <c r="M101" i="53"/>
  <c r="K101" i="53"/>
  <c r="V100" i="53"/>
  <c r="T100" i="53"/>
  <c r="W100" i="53" s="1"/>
  <c r="R100" i="53"/>
  <c r="C101" i="53" s="1"/>
  <c r="M100" i="53"/>
  <c r="K100" i="53"/>
  <c r="V99" i="53"/>
  <c r="T99" i="53"/>
  <c r="W99" i="53" s="1"/>
  <c r="R99" i="53"/>
  <c r="C100" i="53" s="1"/>
  <c r="M99" i="53"/>
  <c r="K99" i="53"/>
  <c r="W98" i="53"/>
  <c r="V98" i="53"/>
  <c r="T98" i="53"/>
  <c r="R98" i="53"/>
  <c r="C99" i="53" s="1"/>
  <c r="M98" i="53"/>
  <c r="K98" i="53"/>
  <c r="W97" i="53"/>
  <c r="V97" i="53"/>
  <c r="T97" i="53"/>
  <c r="R97" i="53"/>
  <c r="C98" i="53" s="1"/>
  <c r="M97" i="53"/>
  <c r="K97" i="53"/>
  <c r="V96" i="53"/>
  <c r="T96" i="53"/>
  <c r="W96" i="53" s="1"/>
  <c r="R96" i="53"/>
  <c r="C97" i="53" s="1"/>
  <c r="M96" i="53"/>
  <c r="K96" i="53"/>
  <c r="V95" i="53"/>
  <c r="T95" i="53"/>
  <c r="W95" i="53" s="1"/>
  <c r="R95" i="53"/>
  <c r="C96" i="53" s="1"/>
  <c r="M95" i="53"/>
  <c r="K95" i="53"/>
  <c r="W94" i="53"/>
  <c r="V94" i="53"/>
  <c r="T94" i="53"/>
  <c r="R94" i="53"/>
  <c r="C95" i="53" s="1"/>
  <c r="M94" i="53"/>
  <c r="K94" i="53"/>
  <c r="V93" i="53"/>
  <c r="T93" i="53"/>
  <c r="W93" i="53" s="1"/>
  <c r="R93" i="53"/>
  <c r="C94" i="53" s="1"/>
  <c r="M93" i="53"/>
  <c r="K93" i="53"/>
  <c r="V92" i="53"/>
  <c r="T92" i="53"/>
  <c r="W92" i="53" s="1"/>
  <c r="R92" i="53"/>
  <c r="C93" i="53" s="1"/>
  <c r="M92" i="53"/>
  <c r="K92" i="53"/>
  <c r="V91" i="53"/>
  <c r="T91" i="53"/>
  <c r="W91" i="53" s="1"/>
  <c r="R91" i="53"/>
  <c r="C92" i="53" s="1"/>
  <c r="M91" i="53"/>
  <c r="K91" i="53"/>
  <c r="W90" i="53"/>
  <c r="V90" i="53"/>
  <c r="T90" i="53"/>
  <c r="R90" i="53"/>
  <c r="C91" i="53" s="1"/>
  <c r="M90" i="53"/>
  <c r="K90" i="53"/>
  <c r="W89" i="53"/>
  <c r="V89" i="53"/>
  <c r="T89" i="53"/>
  <c r="R89" i="53"/>
  <c r="C90" i="53" s="1"/>
  <c r="M89" i="53"/>
  <c r="K89" i="53"/>
  <c r="V88" i="53"/>
  <c r="T88" i="53"/>
  <c r="W88" i="53" s="1"/>
  <c r="R88" i="53"/>
  <c r="C89" i="53" s="1"/>
  <c r="M88" i="53"/>
  <c r="K88" i="53"/>
  <c r="V87" i="53"/>
  <c r="T87" i="53"/>
  <c r="W87" i="53" s="1"/>
  <c r="R87" i="53"/>
  <c r="C88" i="53" s="1"/>
  <c r="M87" i="53"/>
  <c r="K87" i="53"/>
  <c r="W86" i="53"/>
  <c r="V86" i="53"/>
  <c r="T86" i="53"/>
  <c r="R86" i="53"/>
  <c r="C87" i="53" s="1"/>
  <c r="M86" i="53"/>
  <c r="K86" i="53"/>
  <c r="V85" i="53"/>
  <c r="T85" i="53"/>
  <c r="W85" i="53" s="1"/>
  <c r="R85" i="53"/>
  <c r="C86" i="53" s="1"/>
  <c r="M85" i="53"/>
  <c r="K85" i="53"/>
  <c r="V84" i="53"/>
  <c r="T84" i="53"/>
  <c r="W84" i="53" s="1"/>
  <c r="R84" i="53"/>
  <c r="C85" i="53" s="1"/>
  <c r="M84" i="53"/>
  <c r="K84" i="53"/>
  <c r="V83" i="53"/>
  <c r="T83" i="53"/>
  <c r="W83" i="53" s="1"/>
  <c r="R83" i="53"/>
  <c r="C84" i="53" s="1"/>
  <c r="M83" i="53"/>
  <c r="K83" i="53"/>
  <c r="W82" i="53"/>
  <c r="V82" i="53"/>
  <c r="T82" i="53"/>
  <c r="R82" i="53"/>
  <c r="C83" i="53" s="1"/>
  <c r="M82" i="53"/>
  <c r="K82" i="53"/>
  <c r="W81" i="53"/>
  <c r="V81" i="53"/>
  <c r="T81" i="53"/>
  <c r="R81" i="53"/>
  <c r="C82" i="53" s="1"/>
  <c r="M81" i="53"/>
  <c r="K81" i="53"/>
  <c r="V80" i="53"/>
  <c r="T80" i="53"/>
  <c r="W80" i="53" s="1"/>
  <c r="R80" i="53"/>
  <c r="C81" i="53" s="1"/>
  <c r="M80" i="53"/>
  <c r="K80" i="53"/>
  <c r="V79" i="53"/>
  <c r="T79" i="53"/>
  <c r="W79" i="53" s="1"/>
  <c r="R79" i="53"/>
  <c r="C80" i="53" s="1"/>
  <c r="M79" i="53"/>
  <c r="K79" i="53"/>
  <c r="V78" i="53"/>
  <c r="T78" i="53"/>
  <c r="W78" i="53" s="1"/>
  <c r="R78" i="53"/>
  <c r="C79" i="53" s="1"/>
  <c r="M78" i="53"/>
  <c r="K78" i="53"/>
  <c r="V77" i="53"/>
  <c r="T77" i="53"/>
  <c r="W77" i="53" s="1"/>
  <c r="R77" i="53"/>
  <c r="C78" i="53" s="1"/>
  <c r="M77" i="53"/>
  <c r="K77" i="53"/>
  <c r="V76" i="53"/>
  <c r="T76" i="53"/>
  <c r="W76" i="53" s="1"/>
  <c r="R76" i="53"/>
  <c r="C77" i="53" s="1"/>
  <c r="M76" i="53"/>
  <c r="K76" i="53"/>
  <c r="V75" i="53"/>
  <c r="T75" i="53"/>
  <c r="W75" i="53" s="1"/>
  <c r="R75" i="53"/>
  <c r="C76" i="53" s="1"/>
  <c r="M75" i="53"/>
  <c r="K75" i="53"/>
  <c r="W74" i="53"/>
  <c r="V74" i="53"/>
  <c r="T74" i="53"/>
  <c r="R74" i="53"/>
  <c r="C75" i="53" s="1"/>
  <c r="M74" i="53"/>
  <c r="K74" i="53"/>
  <c r="W73" i="53"/>
  <c r="V73" i="53"/>
  <c r="T73" i="53"/>
  <c r="R73" i="53"/>
  <c r="C74" i="53" s="1"/>
  <c r="M73" i="53"/>
  <c r="K73" i="53"/>
  <c r="V72" i="53"/>
  <c r="T72" i="53"/>
  <c r="W72" i="53" s="1"/>
  <c r="R72" i="53"/>
  <c r="C73" i="53" s="1"/>
  <c r="M72" i="53"/>
  <c r="K72" i="53"/>
  <c r="V71" i="53"/>
  <c r="T71" i="53"/>
  <c r="W71" i="53" s="1"/>
  <c r="R71" i="53"/>
  <c r="C72" i="53" s="1"/>
  <c r="M71" i="53"/>
  <c r="K71" i="53"/>
  <c r="V70" i="53"/>
  <c r="T70" i="53"/>
  <c r="W70" i="53" s="1"/>
  <c r="R70" i="53"/>
  <c r="C71" i="53" s="1"/>
  <c r="M70" i="53"/>
  <c r="K70" i="53"/>
  <c r="V69" i="53"/>
  <c r="T69" i="53"/>
  <c r="W69" i="53" s="1"/>
  <c r="R69" i="53"/>
  <c r="C70" i="53" s="1"/>
  <c r="M69" i="53"/>
  <c r="K69" i="53"/>
  <c r="V68" i="53"/>
  <c r="T68" i="53"/>
  <c r="W68" i="53" s="1"/>
  <c r="R68" i="53"/>
  <c r="C69" i="53" s="1"/>
  <c r="M68" i="53"/>
  <c r="K68" i="53"/>
  <c r="V67" i="53"/>
  <c r="T67" i="53"/>
  <c r="W67" i="53" s="1"/>
  <c r="R67" i="53"/>
  <c r="C68" i="53" s="1"/>
  <c r="M67" i="53"/>
  <c r="K67" i="53"/>
  <c r="W66" i="53"/>
  <c r="V66" i="53"/>
  <c r="T66" i="53"/>
  <c r="R66" i="53"/>
  <c r="C67" i="53" s="1"/>
  <c r="M66" i="53"/>
  <c r="K66" i="53"/>
  <c r="W65" i="53"/>
  <c r="V65" i="53"/>
  <c r="T65" i="53"/>
  <c r="R65" i="53"/>
  <c r="C66" i="53" s="1"/>
  <c r="M65" i="53"/>
  <c r="K65" i="53"/>
  <c r="V64" i="53"/>
  <c r="T64" i="53"/>
  <c r="W64" i="53" s="1"/>
  <c r="R64" i="53"/>
  <c r="C65" i="53" s="1"/>
  <c r="M64" i="53"/>
  <c r="K64" i="53"/>
  <c r="V63" i="53"/>
  <c r="T63" i="53"/>
  <c r="W63" i="53" s="1"/>
  <c r="R63" i="53"/>
  <c r="C64" i="53" s="1"/>
  <c r="M63" i="53"/>
  <c r="K63" i="53"/>
  <c r="V62" i="53"/>
  <c r="T62" i="53"/>
  <c r="W62" i="53" s="1"/>
  <c r="R62" i="53"/>
  <c r="C63" i="53" s="1"/>
  <c r="M62" i="53"/>
  <c r="K62" i="53"/>
  <c r="V61" i="53"/>
  <c r="T61" i="53"/>
  <c r="W61" i="53" s="1"/>
  <c r="R61" i="53"/>
  <c r="C62" i="53" s="1"/>
  <c r="M61" i="53"/>
  <c r="K61" i="53"/>
  <c r="W60" i="53"/>
  <c r="V60" i="53"/>
  <c r="T60" i="53"/>
  <c r="R60" i="53"/>
  <c r="C61" i="53" s="1"/>
  <c r="M60" i="53"/>
  <c r="K60" i="53"/>
  <c r="V59" i="53"/>
  <c r="T59" i="53"/>
  <c r="W59" i="53" s="1"/>
  <c r="R59" i="53"/>
  <c r="C60" i="53" s="1"/>
  <c r="M59" i="53"/>
  <c r="K59" i="53"/>
  <c r="W58" i="53"/>
  <c r="V58" i="53"/>
  <c r="T58" i="53"/>
  <c r="R58" i="53"/>
  <c r="C59" i="53" s="1"/>
  <c r="M58" i="53"/>
  <c r="K58" i="53"/>
  <c r="W57" i="53"/>
  <c r="V57" i="53"/>
  <c r="T57" i="53"/>
  <c r="R57" i="53"/>
  <c r="C58" i="53" s="1"/>
  <c r="M57" i="53"/>
  <c r="K57" i="53"/>
  <c r="V56" i="53"/>
  <c r="T56" i="53"/>
  <c r="W56" i="53" s="1"/>
  <c r="R56" i="53"/>
  <c r="C57" i="53" s="1"/>
  <c r="M56" i="53"/>
  <c r="K56" i="53"/>
  <c r="V55" i="53"/>
  <c r="T55" i="53"/>
  <c r="W55" i="53" s="1"/>
  <c r="R55" i="53"/>
  <c r="C56" i="53" s="1"/>
  <c r="M55" i="53"/>
  <c r="K55" i="53"/>
  <c r="V54" i="53"/>
  <c r="T54" i="53"/>
  <c r="W54" i="53" s="1"/>
  <c r="R54" i="53"/>
  <c r="C55" i="53" s="1"/>
  <c r="M54" i="53"/>
  <c r="K54" i="53"/>
  <c r="W53" i="53"/>
  <c r="V53" i="53"/>
  <c r="T53" i="53"/>
  <c r="R53" i="53"/>
  <c r="C54" i="53" s="1"/>
  <c r="M53" i="53"/>
  <c r="K53" i="53"/>
  <c r="W52" i="53"/>
  <c r="V52" i="53"/>
  <c r="T52" i="53"/>
  <c r="R52" i="53"/>
  <c r="C53" i="53" s="1"/>
  <c r="M52" i="53"/>
  <c r="K52" i="53"/>
  <c r="V51" i="53"/>
  <c r="T51" i="53"/>
  <c r="W51" i="53" s="1"/>
  <c r="R51" i="53"/>
  <c r="C52" i="53" s="1"/>
  <c r="M51" i="53"/>
  <c r="K51" i="53"/>
  <c r="W50" i="53"/>
  <c r="V50" i="53"/>
  <c r="T50" i="53"/>
  <c r="R50" i="53"/>
  <c r="C51" i="53" s="1"/>
  <c r="M50" i="53"/>
  <c r="K50" i="53"/>
  <c r="W49" i="53"/>
  <c r="V49" i="53"/>
  <c r="T49" i="53"/>
  <c r="R49" i="53"/>
  <c r="C50" i="53" s="1"/>
  <c r="M49" i="53"/>
  <c r="K49" i="53"/>
  <c r="V48" i="53"/>
  <c r="T48" i="53"/>
  <c r="W48" i="53" s="1"/>
  <c r="R48" i="53"/>
  <c r="C49" i="53" s="1"/>
  <c r="M48" i="53"/>
  <c r="K48" i="53"/>
  <c r="V47" i="53"/>
  <c r="T47" i="53"/>
  <c r="W47" i="53" s="1"/>
  <c r="V46" i="53"/>
  <c r="T46" i="53"/>
  <c r="W46" i="53" s="1"/>
  <c r="V45" i="53"/>
  <c r="T45" i="53"/>
  <c r="W45" i="53" s="1"/>
  <c r="V44" i="53"/>
  <c r="T44" i="53"/>
  <c r="W44" i="53" s="1"/>
  <c r="V43" i="53"/>
  <c r="T43" i="53"/>
  <c r="W43" i="53" s="1"/>
  <c r="W42" i="53"/>
  <c r="V42" i="53"/>
  <c r="T42" i="53"/>
  <c r="R42" i="53" s="1"/>
  <c r="V41" i="53"/>
  <c r="T41" i="53"/>
  <c r="V40" i="53"/>
  <c r="T40" i="53"/>
  <c r="V39" i="53"/>
  <c r="T39" i="53"/>
  <c r="V38" i="53"/>
  <c r="T38" i="53"/>
  <c r="V37" i="53"/>
  <c r="T37" i="53"/>
  <c r="V36" i="53"/>
  <c r="T36" i="53"/>
  <c r="V35" i="53"/>
  <c r="T35" i="53"/>
  <c r="W34" i="53"/>
  <c r="V34" i="53"/>
  <c r="T34" i="53"/>
  <c r="V33" i="53"/>
  <c r="T33" i="53"/>
  <c r="W33" i="53" s="1"/>
  <c r="V32" i="53"/>
  <c r="T32" i="53"/>
  <c r="V31" i="53"/>
  <c r="T31" i="53"/>
  <c r="W31" i="53" s="1"/>
  <c r="V30" i="53"/>
  <c r="T30" i="53"/>
  <c r="V29" i="53"/>
  <c r="T29" i="53"/>
  <c r="V28" i="53"/>
  <c r="T28" i="53"/>
  <c r="W28" i="53" s="1"/>
  <c r="V27" i="53"/>
  <c r="T27" i="53"/>
  <c r="V26" i="53"/>
  <c r="T26" i="53"/>
  <c r="W26" i="53" s="1"/>
  <c r="V25" i="53"/>
  <c r="T25" i="53"/>
  <c r="V24" i="53"/>
  <c r="T24" i="53"/>
  <c r="V23" i="53"/>
  <c r="T23" i="53"/>
  <c r="W23" i="53" s="1"/>
  <c r="T22" i="53"/>
  <c r="T21" i="53"/>
  <c r="W21" i="53" s="1"/>
  <c r="V20" i="53"/>
  <c r="T20" i="53"/>
  <c r="T19" i="53"/>
  <c r="V19" i="53" s="1"/>
  <c r="T18" i="53"/>
  <c r="W18" i="53" s="1"/>
  <c r="T17" i="53"/>
  <c r="W17" i="53" s="1"/>
  <c r="T16" i="53"/>
  <c r="T15" i="53"/>
  <c r="T14" i="53"/>
  <c r="W14" i="53" s="1"/>
  <c r="T13" i="53"/>
  <c r="V13" i="53" s="1"/>
  <c r="T12" i="53"/>
  <c r="W12" i="53" s="1"/>
  <c r="W13" i="53" s="1"/>
  <c r="T11" i="53"/>
  <c r="V11" i="53" s="1"/>
  <c r="T10" i="53"/>
  <c r="V10" i="53" s="1"/>
  <c r="T9" i="53"/>
  <c r="V9" i="53" s="1"/>
  <c r="C9" i="53"/>
  <c r="K9" i="53" s="1"/>
  <c r="M9" i="53" s="1"/>
  <c r="T31" i="52"/>
  <c r="T32" i="52"/>
  <c r="T33" i="52"/>
  <c r="T34" i="52"/>
  <c r="T35" i="52"/>
  <c r="T36" i="52"/>
  <c r="T37" i="52"/>
  <c r="T38" i="52"/>
  <c r="T39" i="52"/>
  <c r="T40" i="52"/>
  <c r="T41" i="52"/>
  <c r="T42" i="52"/>
  <c r="T43" i="52"/>
  <c r="T44" i="52"/>
  <c r="T45" i="52"/>
  <c r="T46" i="52"/>
  <c r="T47" i="52"/>
  <c r="K48" i="52"/>
  <c r="M48" i="52"/>
  <c r="R48" i="52"/>
  <c r="T48" i="52"/>
  <c r="K10" i="62" l="1"/>
  <c r="M10" i="62" s="1"/>
  <c r="R10" i="62" s="1"/>
  <c r="L5" i="61"/>
  <c r="C11" i="61"/>
  <c r="I5" i="60"/>
  <c r="C11" i="59"/>
  <c r="C11" i="58"/>
  <c r="D4" i="57"/>
  <c r="P2" i="57" s="1"/>
  <c r="G5" i="57"/>
  <c r="L4" i="57"/>
  <c r="C5" i="57"/>
  <c r="E5" i="57"/>
  <c r="P4" i="57"/>
  <c r="L5" i="57"/>
  <c r="P5" i="57"/>
  <c r="W14" i="54"/>
  <c r="W24" i="54"/>
  <c r="W25" i="54" s="1"/>
  <c r="W15" i="54"/>
  <c r="R28" i="53"/>
  <c r="W32" i="53"/>
  <c r="V12" i="53"/>
  <c r="W22" i="53"/>
  <c r="W9" i="53"/>
  <c r="W10" i="53" s="1"/>
  <c r="W11" i="53" s="1"/>
  <c r="W24" i="53"/>
  <c r="W25" i="53" s="1"/>
  <c r="R9" i="53"/>
  <c r="C10" i="53" s="1"/>
  <c r="W29" i="53"/>
  <c r="W30" i="53" s="1"/>
  <c r="R9" i="54"/>
  <c r="W32" i="54"/>
  <c r="W19" i="54"/>
  <c r="W20" i="54" s="1"/>
  <c r="W27" i="54"/>
  <c r="W35" i="54"/>
  <c r="W36" i="54" s="1"/>
  <c r="W37" i="54" s="1"/>
  <c r="W38" i="54" s="1"/>
  <c r="W39" i="54" s="1"/>
  <c r="W40" i="54" s="1"/>
  <c r="W41" i="54" s="1"/>
  <c r="W43" i="54"/>
  <c r="W9" i="54"/>
  <c r="V16" i="54"/>
  <c r="V17" i="54" s="1"/>
  <c r="V18" i="54" s="1"/>
  <c r="W17" i="54"/>
  <c r="W33" i="54"/>
  <c r="H4" i="54"/>
  <c r="V20" i="54"/>
  <c r="V21" i="54" s="1"/>
  <c r="V12" i="54"/>
  <c r="W15" i="53"/>
  <c r="W19" i="53"/>
  <c r="W20" i="53" s="1"/>
  <c r="W27" i="53"/>
  <c r="W35" i="53"/>
  <c r="W36" i="53" s="1"/>
  <c r="W37" i="53" s="1"/>
  <c r="W38" i="53" s="1"/>
  <c r="W39" i="53" s="1"/>
  <c r="W40" i="53" s="1"/>
  <c r="W41" i="53" s="1"/>
  <c r="H4" i="53"/>
  <c r="V15" i="53"/>
  <c r="V16" i="53" s="1"/>
  <c r="V17" i="53" s="1"/>
  <c r="V18" i="53" s="1"/>
  <c r="W16" i="53"/>
  <c r="V14" i="53"/>
  <c r="V22" i="53"/>
  <c r="V21" i="53"/>
  <c r="V108" i="52"/>
  <c r="T108" i="52"/>
  <c r="W108" i="52" s="1"/>
  <c r="R108" i="52"/>
  <c r="M108" i="52"/>
  <c r="K108" i="52"/>
  <c r="V107" i="52"/>
  <c r="T107" i="52"/>
  <c r="W107" i="52" s="1"/>
  <c r="R107" i="52"/>
  <c r="C108" i="52" s="1"/>
  <c r="M107" i="52"/>
  <c r="K107" i="52"/>
  <c r="V106" i="52"/>
  <c r="T106" i="52"/>
  <c r="W106" i="52" s="1"/>
  <c r="R106" i="52"/>
  <c r="C107" i="52" s="1"/>
  <c r="M106" i="52"/>
  <c r="K106" i="52"/>
  <c r="W105" i="52"/>
  <c r="V105" i="52"/>
  <c r="T105" i="52"/>
  <c r="R105" i="52"/>
  <c r="C106" i="52" s="1"/>
  <c r="M105" i="52"/>
  <c r="K105" i="52"/>
  <c r="V104" i="52"/>
  <c r="T104" i="52"/>
  <c r="W104" i="52" s="1"/>
  <c r="R104" i="52"/>
  <c r="C105" i="52" s="1"/>
  <c r="M104" i="52"/>
  <c r="K104" i="52"/>
  <c r="V103" i="52"/>
  <c r="T103" i="52"/>
  <c r="W103" i="52" s="1"/>
  <c r="R103" i="52"/>
  <c r="C104" i="52" s="1"/>
  <c r="M103" i="52"/>
  <c r="K103" i="52"/>
  <c r="V102" i="52"/>
  <c r="T102" i="52"/>
  <c r="W102" i="52" s="1"/>
  <c r="R102" i="52"/>
  <c r="C103" i="52" s="1"/>
  <c r="M102" i="52"/>
  <c r="K102" i="52"/>
  <c r="V101" i="52"/>
  <c r="T101" i="52"/>
  <c r="W101" i="52" s="1"/>
  <c r="R101" i="52"/>
  <c r="C102" i="52" s="1"/>
  <c r="M101" i="52"/>
  <c r="K101" i="52"/>
  <c r="W100" i="52"/>
  <c r="V100" i="52"/>
  <c r="T100" i="52"/>
  <c r="R100" i="52"/>
  <c r="C101" i="52" s="1"/>
  <c r="M100" i="52"/>
  <c r="K100" i="52"/>
  <c r="V99" i="52"/>
  <c r="T99" i="52"/>
  <c r="W99" i="52" s="1"/>
  <c r="R99" i="52"/>
  <c r="C100" i="52" s="1"/>
  <c r="M99" i="52"/>
  <c r="K99" i="52"/>
  <c r="V98" i="52"/>
  <c r="T98" i="52"/>
  <c r="W98" i="52" s="1"/>
  <c r="R98" i="52"/>
  <c r="C99" i="52" s="1"/>
  <c r="M98" i="52"/>
  <c r="K98" i="52"/>
  <c r="W97" i="52"/>
  <c r="V97" i="52"/>
  <c r="T97" i="52"/>
  <c r="R97" i="52"/>
  <c r="C98" i="52" s="1"/>
  <c r="M97" i="52"/>
  <c r="K97" i="52"/>
  <c r="V96" i="52"/>
  <c r="T96" i="52"/>
  <c r="W96" i="52" s="1"/>
  <c r="R96" i="52"/>
  <c r="C97" i="52" s="1"/>
  <c r="M96" i="52"/>
  <c r="K96" i="52"/>
  <c r="V95" i="52"/>
  <c r="T95" i="52"/>
  <c r="W95" i="52" s="1"/>
  <c r="R95" i="52"/>
  <c r="C96" i="52" s="1"/>
  <c r="M95" i="52"/>
  <c r="K95" i="52"/>
  <c r="V94" i="52"/>
  <c r="T94" i="52"/>
  <c r="W94" i="52" s="1"/>
  <c r="R94" i="52"/>
  <c r="C95" i="52" s="1"/>
  <c r="M94" i="52"/>
  <c r="K94" i="52"/>
  <c r="V93" i="52"/>
  <c r="T93" i="52"/>
  <c r="W93" i="52" s="1"/>
  <c r="R93" i="52"/>
  <c r="C94" i="52" s="1"/>
  <c r="M93" i="52"/>
  <c r="K93" i="52"/>
  <c r="W92" i="52"/>
  <c r="V92" i="52"/>
  <c r="T92" i="52"/>
  <c r="R92" i="52"/>
  <c r="C93" i="52" s="1"/>
  <c r="M92" i="52"/>
  <c r="K92" i="52"/>
  <c r="V91" i="52"/>
  <c r="T91" i="52"/>
  <c r="W91" i="52" s="1"/>
  <c r="R91" i="52"/>
  <c r="C92" i="52" s="1"/>
  <c r="M91" i="52"/>
  <c r="K91" i="52"/>
  <c r="W90" i="52"/>
  <c r="V90" i="52"/>
  <c r="T90" i="52"/>
  <c r="R90" i="52"/>
  <c r="C91" i="52" s="1"/>
  <c r="M90" i="52"/>
  <c r="K90" i="52"/>
  <c r="V89" i="52"/>
  <c r="T89" i="52"/>
  <c r="W89" i="52" s="1"/>
  <c r="R89" i="52"/>
  <c r="C90" i="52" s="1"/>
  <c r="M89" i="52"/>
  <c r="K89" i="52"/>
  <c r="V88" i="52"/>
  <c r="T88" i="52"/>
  <c r="W88" i="52" s="1"/>
  <c r="R88" i="52"/>
  <c r="C89" i="52" s="1"/>
  <c r="M88" i="52"/>
  <c r="K88" i="52"/>
  <c r="V87" i="52"/>
  <c r="T87" i="52"/>
  <c r="W87" i="52" s="1"/>
  <c r="R87" i="52"/>
  <c r="C88" i="52" s="1"/>
  <c r="M87" i="52"/>
  <c r="K87" i="52"/>
  <c r="V86" i="52"/>
  <c r="T86" i="52"/>
  <c r="W86" i="52" s="1"/>
  <c r="R86" i="52"/>
  <c r="C87" i="52" s="1"/>
  <c r="M86" i="52"/>
  <c r="K86" i="52"/>
  <c r="V85" i="52"/>
  <c r="T85" i="52"/>
  <c r="W85" i="52" s="1"/>
  <c r="R85" i="52"/>
  <c r="C86" i="52" s="1"/>
  <c r="M85" i="52"/>
  <c r="K85" i="52"/>
  <c r="W84" i="52"/>
  <c r="V84" i="52"/>
  <c r="T84" i="52"/>
  <c r="R84" i="52"/>
  <c r="C85" i="52" s="1"/>
  <c r="M84" i="52"/>
  <c r="K84" i="52"/>
  <c r="V83" i="52"/>
  <c r="T83" i="52"/>
  <c r="W83" i="52" s="1"/>
  <c r="R83" i="52"/>
  <c r="C84" i="52" s="1"/>
  <c r="M83" i="52"/>
  <c r="K83" i="52"/>
  <c r="W82" i="52"/>
  <c r="V82" i="52"/>
  <c r="T82" i="52"/>
  <c r="R82" i="52"/>
  <c r="C83" i="52" s="1"/>
  <c r="M82" i="52"/>
  <c r="K82" i="52"/>
  <c r="V81" i="52"/>
  <c r="T81" i="52"/>
  <c r="W81" i="52" s="1"/>
  <c r="R81" i="52"/>
  <c r="C82" i="52" s="1"/>
  <c r="M81" i="52"/>
  <c r="K81" i="52"/>
  <c r="V80" i="52"/>
  <c r="T80" i="52"/>
  <c r="W80" i="52" s="1"/>
  <c r="R80" i="52"/>
  <c r="C81" i="52" s="1"/>
  <c r="M80" i="52"/>
  <c r="K80" i="52"/>
  <c r="V79" i="52"/>
  <c r="T79" i="52"/>
  <c r="W79" i="52" s="1"/>
  <c r="R79" i="52"/>
  <c r="C80" i="52" s="1"/>
  <c r="M79" i="52"/>
  <c r="K79" i="52"/>
  <c r="V78" i="52"/>
  <c r="T78" i="52"/>
  <c r="W78" i="52" s="1"/>
  <c r="R78" i="52"/>
  <c r="C79" i="52" s="1"/>
  <c r="M78" i="52"/>
  <c r="K78" i="52"/>
  <c r="V77" i="52"/>
  <c r="T77" i="52"/>
  <c r="W77" i="52" s="1"/>
  <c r="R77" i="52"/>
  <c r="C78" i="52" s="1"/>
  <c r="M77" i="52"/>
  <c r="K77" i="52"/>
  <c r="V76" i="52"/>
  <c r="T76" i="52"/>
  <c r="W76" i="52" s="1"/>
  <c r="R76" i="52"/>
  <c r="C77" i="52" s="1"/>
  <c r="M76" i="52"/>
  <c r="K76" i="52"/>
  <c r="V75" i="52"/>
  <c r="T75" i="52"/>
  <c r="W75" i="52" s="1"/>
  <c r="R75" i="52"/>
  <c r="C76" i="52" s="1"/>
  <c r="M75" i="52"/>
  <c r="K75" i="52"/>
  <c r="W74" i="52"/>
  <c r="V74" i="52"/>
  <c r="T74" i="52"/>
  <c r="R74" i="52"/>
  <c r="C75" i="52" s="1"/>
  <c r="M74" i="52"/>
  <c r="K74" i="52"/>
  <c r="V73" i="52"/>
  <c r="T73" i="52"/>
  <c r="W73" i="52" s="1"/>
  <c r="R73" i="52"/>
  <c r="C74" i="52" s="1"/>
  <c r="M73" i="52"/>
  <c r="K73" i="52"/>
  <c r="V72" i="52"/>
  <c r="T72" i="52"/>
  <c r="W72" i="52" s="1"/>
  <c r="R72" i="52"/>
  <c r="C73" i="52" s="1"/>
  <c r="M72" i="52"/>
  <c r="K72" i="52"/>
  <c r="V71" i="52"/>
  <c r="T71" i="52"/>
  <c r="W71" i="52" s="1"/>
  <c r="R71" i="52"/>
  <c r="C72" i="52" s="1"/>
  <c r="M71" i="52"/>
  <c r="K71" i="52"/>
  <c r="V70" i="52"/>
  <c r="T70" i="52"/>
  <c r="W70" i="52" s="1"/>
  <c r="R70" i="52"/>
  <c r="C71" i="52" s="1"/>
  <c r="M70" i="52"/>
  <c r="K70" i="52"/>
  <c r="V69" i="52"/>
  <c r="T69" i="52"/>
  <c r="W69" i="52" s="1"/>
  <c r="R69" i="52"/>
  <c r="C70" i="52" s="1"/>
  <c r="M69" i="52"/>
  <c r="K69" i="52"/>
  <c r="V68" i="52"/>
  <c r="T68" i="52"/>
  <c r="W68" i="52" s="1"/>
  <c r="R68" i="52"/>
  <c r="C69" i="52" s="1"/>
  <c r="M68" i="52"/>
  <c r="K68" i="52"/>
  <c r="V67" i="52"/>
  <c r="T67" i="52"/>
  <c r="W67" i="52" s="1"/>
  <c r="R67" i="52"/>
  <c r="C68" i="52" s="1"/>
  <c r="M67" i="52"/>
  <c r="K67" i="52"/>
  <c r="W66" i="52"/>
  <c r="V66" i="52"/>
  <c r="T66" i="52"/>
  <c r="R66" i="52"/>
  <c r="C67" i="52" s="1"/>
  <c r="M66" i="52"/>
  <c r="K66" i="52"/>
  <c r="V65" i="52"/>
  <c r="T65" i="52"/>
  <c r="W65" i="52" s="1"/>
  <c r="R65" i="52"/>
  <c r="C66" i="52" s="1"/>
  <c r="M65" i="52"/>
  <c r="K65" i="52"/>
  <c r="V64" i="52"/>
  <c r="T64" i="52"/>
  <c r="W64" i="52" s="1"/>
  <c r="R64" i="52"/>
  <c r="C65" i="52" s="1"/>
  <c r="M64" i="52"/>
  <c r="K64" i="52"/>
  <c r="V63" i="52"/>
  <c r="T63" i="52"/>
  <c r="W63" i="52" s="1"/>
  <c r="R63" i="52"/>
  <c r="C64" i="52" s="1"/>
  <c r="M63" i="52"/>
  <c r="K63" i="52"/>
  <c r="V62" i="52"/>
  <c r="T62" i="52"/>
  <c r="W62" i="52" s="1"/>
  <c r="R62" i="52"/>
  <c r="C63" i="52" s="1"/>
  <c r="M62" i="52"/>
  <c r="K62" i="52"/>
  <c r="V61" i="52"/>
  <c r="T61" i="52"/>
  <c r="W61" i="52" s="1"/>
  <c r="R61" i="52"/>
  <c r="C62" i="52" s="1"/>
  <c r="M61" i="52"/>
  <c r="K61" i="52"/>
  <c r="V60" i="52"/>
  <c r="T60" i="52"/>
  <c r="W60" i="52" s="1"/>
  <c r="R60" i="52"/>
  <c r="C61" i="52" s="1"/>
  <c r="M60" i="52"/>
  <c r="K60" i="52"/>
  <c r="V59" i="52"/>
  <c r="T59" i="52"/>
  <c r="W59" i="52" s="1"/>
  <c r="R59" i="52"/>
  <c r="C60" i="52" s="1"/>
  <c r="M59" i="52"/>
  <c r="K59" i="52"/>
  <c r="W58" i="52"/>
  <c r="V58" i="52"/>
  <c r="T58" i="52"/>
  <c r="R58" i="52"/>
  <c r="C59" i="52" s="1"/>
  <c r="M58" i="52"/>
  <c r="K58" i="52"/>
  <c r="V57" i="52"/>
  <c r="T57" i="52"/>
  <c r="W57" i="52" s="1"/>
  <c r="R57" i="52"/>
  <c r="C58" i="52" s="1"/>
  <c r="M57" i="52"/>
  <c r="K57" i="52"/>
  <c r="V56" i="52"/>
  <c r="T56" i="52"/>
  <c r="W56" i="52" s="1"/>
  <c r="R56" i="52"/>
  <c r="C57" i="52" s="1"/>
  <c r="M56" i="52"/>
  <c r="K56" i="52"/>
  <c r="V55" i="52"/>
  <c r="T55" i="52"/>
  <c r="W55" i="52" s="1"/>
  <c r="R55" i="52"/>
  <c r="C56" i="52" s="1"/>
  <c r="M55" i="52"/>
  <c r="K55" i="52"/>
  <c r="V54" i="52"/>
  <c r="T54" i="52"/>
  <c r="W54" i="52" s="1"/>
  <c r="R54" i="52"/>
  <c r="C55" i="52" s="1"/>
  <c r="M54" i="52"/>
  <c r="K54" i="52"/>
  <c r="V53" i="52"/>
  <c r="T53" i="52"/>
  <c r="W53" i="52" s="1"/>
  <c r="R53" i="52"/>
  <c r="C54" i="52" s="1"/>
  <c r="M53" i="52"/>
  <c r="K53" i="52"/>
  <c r="V52" i="52"/>
  <c r="T52" i="52"/>
  <c r="W52" i="52" s="1"/>
  <c r="R52" i="52"/>
  <c r="C53" i="52" s="1"/>
  <c r="M52" i="52"/>
  <c r="K52" i="52"/>
  <c r="V51" i="52"/>
  <c r="T51" i="52"/>
  <c r="W51" i="52" s="1"/>
  <c r="R51" i="52"/>
  <c r="C52" i="52" s="1"/>
  <c r="M51" i="52"/>
  <c r="K51" i="52"/>
  <c r="W50" i="52"/>
  <c r="V50" i="52"/>
  <c r="T50" i="52"/>
  <c r="R50" i="52"/>
  <c r="C51" i="52" s="1"/>
  <c r="M50" i="52"/>
  <c r="K50" i="52"/>
  <c r="V49" i="52"/>
  <c r="T49" i="52"/>
  <c r="W49" i="52" s="1"/>
  <c r="R49" i="52"/>
  <c r="C50" i="52" s="1"/>
  <c r="M49" i="52"/>
  <c r="K49" i="52"/>
  <c r="V48" i="52"/>
  <c r="W48" i="52"/>
  <c r="C49" i="52"/>
  <c r="V47" i="52"/>
  <c r="W47" i="52"/>
  <c r="V46" i="52"/>
  <c r="W46" i="52"/>
  <c r="V45" i="52"/>
  <c r="W45" i="52"/>
  <c r="V44" i="52"/>
  <c r="W44" i="52"/>
  <c r="V43" i="52"/>
  <c r="W43" i="52"/>
  <c r="V42" i="52"/>
  <c r="W42" i="52"/>
  <c r="V41" i="52"/>
  <c r="V40" i="52"/>
  <c r="V39" i="52"/>
  <c r="V38" i="52"/>
  <c r="V37" i="52"/>
  <c r="V36" i="52"/>
  <c r="V35" i="52"/>
  <c r="W34" i="52"/>
  <c r="W35" i="52" s="1"/>
  <c r="W36" i="52" s="1"/>
  <c r="W37" i="52" s="1"/>
  <c r="W38" i="52" s="1"/>
  <c r="W39" i="52" s="1"/>
  <c r="W40" i="52" s="1"/>
  <c r="W41" i="52" s="1"/>
  <c r="V34" i="52"/>
  <c r="V33" i="52"/>
  <c r="W33" i="52"/>
  <c r="V32" i="52"/>
  <c r="V31" i="52"/>
  <c r="W31" i="52"/>
  <c r="W32" i="52" s="1"/>
  <c r="V30" i="52"/>
  <c r="T30" i="52"/>
  <c r="V29" i="52"/>
  <c r="T29" i="52"/>
  <c r="W29" i="52" s="1"/>
  <c r="K29" i="52"/>
  <c r="M29" i="52" s="1"/>
  <c r="V28" i="52"/>
  <c r="T28" i="52"/>
  <c r="W28" i="52" s="1"/>
  <c r="M28" i="52"/>
  <c r="K28" i="52"/>
  <c r="V27" i="52"/>
  <c r="T27" i="52"/>
  <c r="W27" i="52" s="1"/>
  <c r="K27" i="52"/>
  <c r="M27" i="52" s="1"/>
  <c r="V26" i="52"/>
  <c r="T26" i="52"/>
  <c r="W26" i="52" s="1"/>
  <c r="R26" i="52"/>
  <c r="C27" i="52" s="1"/>
  <c r="M26" i="52"/>
  <c r="K26" i="52"/>
  <c r="V25" i="52"/>
  <c r="T25" i="52"/>
  <c r="W25" i="52" s="1"/>
  <c r="K25" i="52"/>
  <c r="M25" i="52" s="1"/>
  <c r="V24" i="52"/>
  <c r="T24" i="52"/>
  <c r="W24" i="52" s="1"/>
  <c r="K24" i="52"/>
  <c r="M24" i="52" s="1"/>
  <c r="V23" i="52"/>
  <c r="T23" i="52"/>
  <c r="W23" i="52" s="1"/>
  <c r="R23" i="52"/>
  <c r="C24" i="52" s="1"/>
  <c r="M23" i="52"/>
  <c r="K23" i="52"/>
  <c r="T22" i="52"/>
  <c r="W22" i="52" s="1"/>
  <c r="M22" i="52"/>
  <c r="K22" i="52"/>
  <c r="T21" i="52"/>
  <c r="W21" i="52" s="1"/>
  <c r="R21" i="52"/>
  <c r="C22" i="52" s="1"/>
  <c r="M21" i="52"/>
  <c r="K21" i="52"/>
  <c r="T20" i="52"/>
  <c r="W20" i="52" s="1"/>
  <c r="R20" i="52"/>
  <c r="C21" i="52" s="1"/>
  <c r="M20" i="52"/>
  <c r="K20" i="52"/>
  <c r="T19" i="52"/>
  <c r="W19" i="52" s="1"/>
  <c r="M19" i="52"/>
  <c r="K19" i="52"/>
  <c r="T18" i="52"/>
  <c r="V18" i="52" s="1"/>
  <c r="R18" i="52"/>
  <c r="C19" i="52" s="1"/>
  <c r="K18" i="52"/>
  <c r="M18" i="52" s="1"/>
  <c r="T17" i="52"/>
  <c r="W17" i="52" s="1"/>
  <c r="K17" i="52"/>
  <c r="M17" i="52" s="1"/>
  <c r="T16" i="52"/>
  <c r="W16" i="52" s="1"/>
  <c r="K16" i="52"/>
  <c r="M16" i="52" s="1"/>
  <c r="T15" i="52"/>
  <c r="W15" i="52" s="1"/>
  <c r="K15" i="52"/>
  <c r="M15" i="52" s="1"/>
  <c r="T14" i="52"/>
  <c r="W14" i="52" s="1"/>
  <c r="R14" i="52"/>
  <c r="C15" i="52" s="1"/>
  <c r="K14" i="52"/>
  <c r="M14" i="52" s="1"/>
  <c r="T13" i="52"/>
  <c r="W13" i="52" s="1"/>
  <c r="M13" i="52"/>
  <c r="K13" i="52"/>
  <c r="T12" i="52"/>
  <c r="W12" i="52" s="1"/>
  <c r="M12" i="52"/>
  <c r="K12" i="52"/>
  <c r="T11" i="52"/>
  <c r="W11" i="52" s="1"/>
  <c r="M11" i="52"/>
  <c r="K11" i="52"/>
  <c r="T10" i="52"/>
  <c r="R10" i="52" s="1"/>
  <c r="C11" i="52" s="1"/>
  <c r="M10" i="52"/>
  <c r="K10" i="52"/>
  <c r="T9" i="52"/>
  <c r="W9" i="52" s="1"/>
  <c r="K9" i="52"/>
  <c r="M9" i="52" s="1"/>
  <c r="C9" i="52"/>
  <c r="C11" i="62" l="1"/>
  <c r="K11" i="61"/>
  <c r="M11" i="61" s="1"/>
  <c r="R11" i="61" s="1"/>
  <c r="K11" i="59"/>
  <c r="M11" i="59" s="1"/>
  <c r="R11" i="59" s="1"/>
  <c r="K11" i="58"/>
  <c r="M11" i="58" s="1"/>
  <c r="R11" i="58" s="1"/>
  <c r="I5" i="57"/>
  <c r="P5" i="53"/>
  <c r="C10" i="54"/>
  <c r="L5" i="54"/>
  <c r="W10" i="54"/>
  <c r="W11" i="54" s="1"/>
  <c r="L5" i="53"/>
  <c r="K10" i="53"/>
  <c r="M10" i="53" s="1"/>
  <c r="R10" i="53" s="1"/>
  <c r="W30" i="52"/>
  <c r="R29" i="52"/>
  <c r="C30" i="52" s="1"/>
  <c r="K30" i="52" s="1"/>
  <c r="M30" i="52" s="1"/>
  <c r="R30" i="52" s="1"/>
  <c r="C31" i="52" s="1"/>
  <c r="K31" i="52" s="1"/>
  <c r="M31" i="52" s="1"/>
  <c r="R31" i="52" s="1"/>
  <c r="C32" i="52" s="1"/>
  <c r="K32" i="52" s="1"/>
  <c r="M32" i="52" s="1"/>
  <c r="R32" i="52" s="1"/>
  <c r="C33" i="52" s="1"/>
  <c r="K33" i="52" s="1"/>
  <c r="M33" i="52" s="1"/>
  <c r="R33" i="52" s="1"/>
  <c r="C34" i="52" s="1"/>
  <c r="K34" i="52" s="1"/>
  <c r="M34" i="52" s="1"/>
  <c r="R34" i="52" s="1"/>
  <c r="C35" i="52" s="1"/>
  <c r="K35" i="52" s="1"/>
  <c r="M35" i="52" s="1"/>
  <c r="R35" i="52" s="1"/>
  <c r="C36" i="52" s="1"/>
  <c r="K36" i="52" s="1"/>
  <c r="M36" i="52" s="1"/>
  <c r="R36" i="52" s="1"/>
  <c r="C37" i="52" s="1"/>
  <c r="K37" i="52" s="1"/>
  <c r="M37" i="52" s="1"/>
  <c r="R37" i="52" s="1"/>
  <c r="C38" i="52" s="1"/>
  <c r="K38" i="52" s="1"/>
  <c r="M38" i="52" s="1"/>
  <c r="R38" i="52" s="1"/>
  <c r="C39" i="52" s="1"/>
  <c r="K39" i="52" s="1"/>
  <c r="M39" i="52" s="1"/>
  <c r="R39" i="52" s="1"/>
  <c r="C40" i="52" s="1"/>
  <c r="K40" i="52" s="1"/>
  <c r="M40" i="52" s="1"/>
  <c r="R40" i="52" s="1"/>
  <c r="C41" i="52" s="1"/>
  <c r="K41" i="52" s="1"/>
  <c r="M41" i="52" s="1"/>
  <c r="R41" i="52" s="1"/>
  <c r="C42" i="52" s="1"/>
  <c r="K42" i="52" s="1"/>
  <c r="M42" i="52" s="1"/>
  <c r="R42" i="52" s="1"/>
  <c r="C43" i="52" s="1"/>
  <c r="K43" i="52" s="1"/>
  <c r="M43" i="52" s="1"/>
  <c r="R43" i="52" s="1"/>
  <c r="C44" i="52" s="1"/>
  <c r="K44" i="52" s="1"/>
  <c r="M44" i="52" s="1"/>
  <c r="R44" i="52" s="1"/>
  <c r="C45" i="52" s="1"/>
  <c r="K45" i="52" s="1"/>
  <c r="M45" i="52" s="1"/>
  <c r="R45" i="52" s="1"/>
  <c r="C46" i="52" s="1"/>
  <c r="K46" i="52" s="1"/>
  <c r="M46" i="52" s="1"/>
  <c r="R46" i="52" s="1"/>
  <c r="C47" i="52" s="1"/>
  <c r="K47" i="52" s="1"/>
  <c r="M47" i="52" s="1"/>
  <c r="R47" i="52" s="1"/>
  <c r="C48" i="52" s="1"/>
  <c r="R28" i="52"/>
  <c r="C29" i="52" s="1"/>
  <c r="R27" i="52"/>
  <c r="C28" i="52" s="1"/>
  <c r="R25" i="52"/>
  <c r="C26" i="52" s="1"/>
  <c r="R24" i="52"/>
  <c r="C25" i="52" s="1"/>
  <c r="R22" i="52"/>
  <c r="C23" i="52" s="1"/>
  <c r="R19" i="52"/>
  <c r="C20" i="52" s="1"/>
  <c r="V19" i="52"/>
  <c r="R17" i="52"/>
  <c r="C18" i="52" s="1"/>
  <c r="V17" i="52"/>
  <c r="R16" i="52"/>
  <c r="C17" i="52" s="1"/>
  <c r="R15" i="52"/>
  <c r="C16" i="52" s="1"/>
  <c r="V14" i="52"/>
  <c r="R13" i="52"/>
  <c r="C14" i="52" s="1"/>
  <c r="R12" i="52"/>
  <c r="C13" i="52" s="1"/>
  <c r="R11" i="52"/>
  <c r="C12" i="52" s="1"/>
  <c r="R9" i="52"/>
  <c r="V9" i="52"/>
  <c r="H4" i="52"/>
  <c r="V11" i="52"/>
  <c r="W10" i="52"/>
  <c r="V20" i="52"/>
  <c r="V12" i="52"/>
  <c r="V15" i="52"/>
  <c r="V22" i="52"/>
  <c r="W18" i="52"/>
  <c r="V10" i="52"/>
  <c r="V16" i="52"/>
  <c r="V13" i="52"/>
  <c r="V21" i="52"/>
  <c r="K11" i="62" l="1"/>
  <c r="M11" i="62" s="1"/>
  <c r="R11" i="62" s="1"/>
  <c r="C12" i="61"/>
  <c r="C12" i="59"/>
  <c r="C12" i="58"/>
  <c r="P5" i="54"/>
  <c r="K10" i="54"/>
  <c r="M10" i="54" s="1"/>
  <c r="R10" i="54" s="1"/>
  <c r="C11" i="53"/>
  <c r="P4" i="52"/>
  <c r="E5" i="52"/>
  <c r="C10" i="52"/>
  <c r="L4" i="52" s="1"/>
  <c r="G5" i="52"/>
  <c r="C5" i="52"/>
  <c r="D4" i="52"/>
  <c r="P2" i="52" s="1"/>
  <c r="P5" i="52"/>
  <c r="L5" i="52"/>
  <c r="C12" i="62" l="1"/>
  <c r="K12" i="61"/>
  <c r="M12" i="61" s="1"/>
  <c r="R12" i="61" s="1"/>
  <c r="K12" i="59"/>
  <c r="M12" i="59" s="1"/>
  <c r="R12" i="59" s="1"/>
  <c r="K12" i="58"/>
  <c r="M12" i="58" s="1"/>
  <c r="R12" i="58" s="1"/>
  <c r="C11" i="54"/>
  <c r="K11" i="53"/>
  <c r="M11" i="53" s="1"/>
  <c r="R11" i="53" s="1"/>
  <c r="I5" i="52"/>
  <c r="K12" i="62" l="1"/>
  <c r="M12" i="62" s="1"/>
  <c r="R12" i="62" s="1"/>
  <c r="C13" i="61"/>
  <c r="C13" i="59"/>
  <c r="C13" i="58"/>
  <c r="K11" i="54"/>
  <c r="M11" i="54" s="1"/>
  <c r="R11" i="54" s="1"/>
  <c r="C12" i="53"/>
  <c r="C13" i="62" l="1"/>
  <c r="K13" i="61"/>
  <c r="M13" i="61" s="1"/>
  <c r="R13" i="61" s="1"/>
  <c r="K13" i="59"/>
  <c r="M13" i="59" s="1"/>
  <c r="R13" i="59" s="1"/>
  <c r="K13" i="58"/>
  <c r="M13" i="58" s="1"/>
  <c r="R13" i="58" s="1"/>
  <c r="C12" i="54"/>
  <c r="K12" i="53"/>
  <c r="M12" i="53" s="1"/>
  <c r="R12" i="53" s="1"/>
  <c r="R10" i="17"/>
  <c r="T10" i="17"/>
  <c r="R11" i="17"/>
  <c r="C12" i="17"/>
  <c r="T11" i="17"/>
  <c r="R12" i="17"/>
  <c r="T12" i="17"/>
  <c r="R13" i="17"/>
  <c r="T13" i="17"/>
  <c r="R14" i="17"/>
  <c r="T14" i="17"/>
  <c r="R15" i="17"/>
  <c r="T15" i="17"/>
  <c r="R16" i="17"/>
  <c r="T16" i="17"/>
  <c r="R17" i="17"/>
  <c r="T17" i="17"/>
  <c r="R18" i="17"/>
  <c r="T18" i="17"/>
  <c r="R19" i="17"/>
  <c r="T19" i="17"/>
  <c r="R20" i="17"/>
  <c r="C21" i="17"/>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T50" i="17"/>
  <c r="R51" i="17"/>
  <c r="T51" i="17"/>
  <c r="R52" i="17"/>
  <c r="C53" i="17"/>
  <c r="T52" i="17"/>
  <c r="R53" i="17"/>
  <c r="T53" i="17"/>
  <c r="R54" i="17"/>
  <c r="T54" i="17"/>
  <c r="R55" i="17"/>
  <c r="T55" i="17"/>
  <c r="R56" i="17"/>
  <c r="C57" i="17"/>
  <c r="T56" i="17"/>
  <c r="R57" i="17"/>
  <c r="T57" i="17"/>
  <c r="R58" i="17"/>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T71" i="17"/>
  <c r="R72" i="17"/>
  <c r="C73" i="17"/>
  <c r="T72" i="17"/>
  <c r="R73" i="17"/>
  <c r="T73" i="17"/>
  <c r="R74" i="17"/>
  <c r="T74" i="17"/>
  <c r="R75" i="17"/>
  <c r="T75" i="17"/>
  <c r="R76" i="17"/>
  <c r="C77" i="17"/>
  <c r="T76" i="17"/>
  <c r="R77" i="17"/>
  <c r="T77" i="17"/>
  <c r="R78" i="17"/>
  <c r="T78" i="17"/>
  <c r="R79" i="17"/>
  <c r="T79" i="17"/>
  <c r="R80" i="17"/>
  <c r="C81" i="17"/>
  <c r="T80" i="17"/>
  <c r="R81" i="17"/>
  <c r="T81" i="17"/>
  <c r="R82" i="17"/>
  <c r="T82" i="17"/>
  <c r="R83" i="17"/>
  <c r="T83" i="17"/>
  <c r="R84" i="17"/>
  <c r="C85" i="17"/>
  <c r="T84" i="17"/>
  <c r="R85" i="17"/>
  <c r="T85" i="17"/>
  <c r="R86" i="17"/>
  <c r="T86" i="17"/>
  <c r="R87" i="17"/>
  <c r="T87" i="17"/>
  <c r="R88" i="17"/>
  <c r="C89" i="17"/>
  <c r="T88" i="17"/>
  <c r="R89" i="17"/>
  <c r="T89" i="17"/>
  <c r="R90" i="17"/>
  <c r="T90" i="17"/>
  <c r="R91" i="17"/>
  <c r="T91" i="17"/>
  <c r="R92" i="17"/>
  <c r="C93" i="17"/>
  <c r="T92" i="17"/>
  <c r="R93" i="17"/>
  <c r="T93" i="17"/>
  <c r="R94" i="17"/>
  <c r="T94" i="17"/>
  <c r="R95" i="17"/>
  <c r="T95" i="17"/>
  <c r="R96" i="17"/>
  <c r="C97" i="17"/>
  <c r="T96" i="17"/>
  <c r="R97" i="17"/>
  <c r="T97" i="17"/>
  <c r="R98" i="17"/>
  <c r="T98" i="17"/>
  <c r="R99" i="17"/>
  <c r="T99" i="17"/>
  <c r="R100" i="17"/>
  <c r="C101" i="17"/>
  <c r="T100" i="17"/>
  <c r="R101" i="17"/>
  <c r="T101" i="17"/>
  <c r="R102" i="17"/>
  <c r="T102" i="17"/>
  <c r="R103" i="17"/>
  <c r="T103" i="17"/>
  <c r="R104" i="17"/>
  <c r="C105" i="17"/>
  <c r="T104" i="17"/>
  <c r="R105" i="17"/>
  <c r="T105" i="17"/>
  <c r="R106" i="17"/>
  <c r="T106" i="17"/>
  <c r="R107" i="17"/>
  <c r="T107" i="17"/>
  <c r="R108" i="17"/>
  <c r="P2"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C108" i="17"/>
  <c r="K107" i="17"/>
  <c r="C107" i="17"/>
  <c r="K106" i="17"/>
  <c r="C106" i="17"/>
  <c r="K105" i="17"/>
  <c r="K104" i="17"/>
  <c r="C104" i="17"/>
  <c r="K103" i="17"/>
  <c r="C103" i="17"/>
  <c r="K102" i="17"/>
  <c r="C102" i="17"/>
  <c r="K101" i="17"/>
  <c r="K100" i="17"/>
  <c r="C100" i="17"/>
  <c r="K99" i="17"/>
  <c r="C99" i="17"/>
  <c r="K98" i="17"/>
  <c r="C98" i="17"/>
  <c r="K97" i="17"/>
  <c r="K96" i="17"/>
  <c r="C96" i="17"/>
  <c r="K95" i="17"/>
  <c r="C95" i="17"/>
  <c r="K94" i="17"/>
  <c r="C94" i="17"/>
  <c r="K93" i="17"/>
  <c r="K92" i="17"/>
  <c r="C92" i="17"/>
  <c r="K91" i="17"/>
  <c r="C91" i="17"/>
  <c r="K90" i="17"/>
  <c r="C90" i="17"/>
  <c r="K89" i="17"/>
  <c r="K88" i="17"/>
  <c r="C88" i="17"/>
  <c r="K87" i="17"/>
  <c r="C87" i="17"/>
  <c r="K86" i="17"/>
  <c r="C86" i="17"/>
  <c r="K85" i="17"/>
  <c r="K84" i="17"/>
  <c r="C84" i="17"/>
  <c r="K83" i="17"/>
  <c r="C83" i="17"/>
  <c r="K82" i="17"/>
  <c r="C82" i="17"/>
  <c r="K81" i="17"/>
  <c r="K80" i="17"/>
  <c r="C80" i="17"/>
  <c r="K79" i="17"/>
  <c r="C79" i="17"/>
  <c r="K78" i="17"/>
  <c r="C78" i="17"/>
  <c r="K77" i="17"/>
  <c r="K76" i="17"/>
  <c r="C76" i="17"/>
  <c r="K75" i="17"/>
  <c r="C75" i="17"/>
  <c r="K74" i="17"/>
  <c r="C74" i="17"/>
  <c r="K73" i="17"/>
  <c r="K72" i="17"/>
  <c r="C72" i="17"/>
  <c r="K71" i="17"/>
  <c r="C71" i="17"/>
  <c r="K70" i="17"/>
  <c r="C70" i="17"/>
  <c r="K69" i="17"/>
  <c r="K68" i="17"/>
  <c r="C68" i="17"/>
  <c r="K67" i="17"/>
  <c r="C67" i="17"/>
  <c r="K66" i="17"/>
  <c r="C66" i="17"/>
  <c r="K65" i="17"/>
  <c r="K64" i="17"/>
  <c r="C64" i="17"/>
  <c r="K63" i="17"/>
  <c r="C63" i="17"/>
  <c r="K62" i="17"/>
  <c r="C62" i="17"/>
  <c r="K61" i="17"/>
  <c r="K60" i="17"/>
  <c r="C60" i="17"/>
  <c r="K59" i="17"/>
  <c r="C59" i="17"/>
  <c r="K58" i="17"/>
  <c r="C58" i="17"/>
  <c r="K57" i="17"/>
  <c r="K56" i="17"/>
  <c r="C56" i="17"/>
  <c r="K55" i="17"/>
  <c r="C55" i="17"/>
  <c r="K54" i="17"/>
  <c r="C54" i="17"/>
  <c r="K53" i="17"/>
  <c r="K52" i="17"/>
  <c r="C52" i="17"/>
  <c r="K51" i="17"/>
  <c r="C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C17" i="17"/>
  <c r="K16" i="17"/>
  <c r="C16" i="17"/>
  <c r="K15" i="17"/>
  <c r="C15" i="17"/>
  <c r="K14" i="17"/>
  <c r="C14" i="17"/>
  <c r="K13" i="17"/>
  <c r="C13" i="17"/>
  <c r="K12" i="17"/>
  <c r="K11" i="17"/>
  <c r="C11" i="17"/>
  <c r="K10" i="17"/>
  <c r="K9" i="17"/>
  <c r="M9" i="17"/>
  <c r="R9" i="17"/>
  <c r="L2" i="17"/>
  <c r="E5" i="17"/>
  <c r="C10" i="17"/>
  <c r="T9" i="17"/>
  <c r="H4" i="17"/>
  <c r="G5" i="17"/>
  <c r="D4" i="17"/>
  <c r="C5" i="17"/>
  <c r="I5" i="17"/>
  <c r="L4" i="17"/>
  <c r="P4" i="17"/>
  <c r="K13" i="62" l="1"/>
  <c r="M13" i="62" s="1"/>
  <c r="R13" i="62" s="1"/>
  <c r="C14" i="61"/>
  <c r="C14" i="59"/>
  <c r="C14" i="58"/>
  <c r="K12" i="54"/>
  <c r="M12" i="54" s="1"/>
  <c r="R12" i="54" s="1"/>
  <c r="C13" i="53"/>
  <c r="C14" i="62" l="1"/>
  <c r="K14" i="61"/>
  <c r="M14" i="61" s="1"/>
  <c r="R14" i="61" s="1"/>
  <c r="C15" i="61" s="1"/>
  <c r="K15" i="61" s="1"/>
  <c r="M15" i="61" s="1"/>
  <c r="R15" i="61" s="1"/>
  <c r="C16" i="61" s="1"/>
  <c r="K16" i="61" s="1"/>
  <c r="M16" i="61" s="1"/>
  <c r="R16" i="61" s="1"/>
  <c r="C17" i="61" s="1"/>
  <c r="K17" i="61" s="1"/>
  <c r="M17" i="61" s="1"/>
  <c r="R17" i="61" s="1"/>
  <c r="C18" i="61" s="1"/>
  <c r="K18" i="61" s="1"/>
  <c r="M18" i="61" s="1"/>
  <c r="R18" i="61" s="1"/>
  <c r="C19" i="61" s="1"/>
  <c r="K19" i="61" s="1"/>
  <c r="M19" i="61" s="1"/>
  <c r="R19" i="61" s="1"/>
  <c r="C20" i="61" s="1"/>
  <c r="K20" i="61" s="1"/>
  <c r="M20" i="61" s="1"/>
  <c r="R20" i="61" s="1"/>
  <c r="C21" i="61" s="1"/>
  <c r="K21" i="61" s="1"/>
  <c r="M21" i="61" s="1"/>
  <c r="R21" i="61" s="1"/>
  <c r="C22" i="61" s="1"/>
  <c r="K22" i="61" s="1"/>
  <c r="M22" i="61" s="1"/>
  <c r="R22" i="61" s="1"/>
  <c r="C23" i="61" s="1"/>
  <c r="K23" i="61" s="1"/>
  <c r="M23" i="61" s="1"/>
  <c r="R23" i="61" s="1"/>
  <c r="C24" i="61" s="1"/>
  <c r="K24" i="61" s="1"/>
  <c r="M24" i="61" s="1"/>
  <c r="R24" i="61" s="1"/>
  <c r="C25" i="61" s="1"/>
  <c r="K25" i="61" s="1"/>
  <c r="M25" i="61" s="1"/>
  <c r="R25" i="61" s="1"/>
  <c r="C26" i="61" s="1"/>
  <c r="K26" i="61" s="1"/>
  <c r="M26" i="61" s="1"/>
  <c r="R26" i="61" s="1"/>
  <c r="C27" i="61" s="1"/>
  <c r="K27" i="61" s="1"/>
  <c r="M27" i="61" s="1"/>
  <c r="R27" i="61" s="1"/>
  <c r="C28" i="61" s="1"/>
  <c r="K28" i="61" s="1"/>
  <c r="M28" i="61" s="1"/>
  <c r="R28" i="61" s="1"/>
  <c r="C29" i="61" s="1"/>
  <c r="K29" i="61" s="1"/>
  <c r="M29" i="61" s="1"/>
  <c r="R29" i="61" s="1"/>
  <c r="C30" i="61" s="1"/>
  <c r="K30" i="61" s="1"/>
  <c r="M30" i="61" s="1"/>
  <c r="R30" i="61" s="1"/>
  <c r="C31" i="61" s="1"/>
  <c r="K31" i="61" s="1"/>
  <c r="M31" i="61" s="1"/>
  <c r="R31" i="61" s="1"/>
  <c r="C32" i="61" s="1"/>
  <c r="K32" i="61" s="1"/>
  <c r="M32" i="61" s="1"/>
  <c r="R32" i="61" s="1"/>
  <c r="C33" i="61" s="1"/>
  <c r="K33" i="61" s="1"/>
  <c r="M33" i="61" s="1"/>
  <c r="R33" i="61" s="1"/>
  <c r="C34" i="61" s="1"/>
  <c r="K34" i="61" s="1"/>
  <c r="M34" i="61" s="1"/>
  <c r="R34" i="61" s="1"/>
  <c r="C35" i="61" s="1"/>
  <c r="K35" i="61" s="1"/>
  <c r="M35" i="61" s="1"/>
  <c r="R35" i="61" s="1"/>
  <c r="C36" i="61" s="1"/>
  <c r="K36" i="61" s="1"/>
  <c r="M36" i="61" s="1"/>
  <c r="R36" i="61" s="1"/>
  <c r="C37" i="61" s="1"/>
  <c r="K37" i="61" s="1"/>
  <c r="M37" i="61" s="1"/>
  <c r="R37" i="61" s="1"/>
  <c r="C38" i="61" s="1"/>
  <c r="K38" i="61" s="1"/>
  <c r="M38" i="61" s="1"/>
  <c r="R38" i="61" s="1"/>
  <c r="C39" i="61" s="1"/>
  <c r="K39" i="61" s="1"/>
  <c r="M39" i="61" s="1"/>
  <c r="R39" i="61" s="1"/>
  <c r="C40" i="61" s="1"/>
  <c r="K40" i="61" s="1"/>
  <c r="M40" i="61" s="1"/>
  <c r="R40" i="61" s="1"/>
  <c r="C41" i="61" s="1"/>
  <c r="K41" i="61" s="1"/>
  <c r="M41" i="61" s="1"/>
  <c r="R41" i="61" s="1"/>
  <c r="C42" i="61" s="1"/>
  <c r="K42" i="61" s="1"/>
  <c r="M42" i="61" s="1"/>
  <c r="R42" i="61" s="1"/>
  <c r="C43" i="61" s="1"/>
  <c r="K43" i="61" s="1"/>
  <c r="M43" i="61" s="1"/>
  <c r="R43" i="61" s="1"/>
  <c r="C44" i="61" s="1"/>
  <c r="K44" i="61" s="1"/>
  <c r="M44" i="61" s="1"/>
  <c r="R44" i="61" s="1"/>
  <c r="C45" i="61" s="1"/>
  <c r="K45" i="61" s="1"/>
  <c r="M45" i="61" s="1"/>
  <c r="R45" i="61" s="1"/>
  <c r="C46" i="61" s="1"/>
  <c r="K46" i="61" s="1"/>
  <c r="M46" i="61" s="1"/>
  <c r="R46" i="61" s="1"/>
  <c r="C47" i="61" s="1"/>
  <c r="K47" i="61" s="1"/>
  <c r="M47" i="61" s="1"/>
  <c r="R47" i="61" s="1"/>
  <c r="C48" i="61" s="1"/>
  <c r="K48" i="61" s="1"/>
  <c r="M48" i="61" s="1"/>
  <c r="R48" i="61" s="1"/>
  <c r="C49" i="61" s="1"/>
  <c r="K49" i="61" s="1"/>
  <c r="M49" i="61" s="1"/>
  <c r="R49" i="61" s="1"/>
  <c r="C50" i="61" s="1"/>
  <c r="K50" i="61" s="1"/>
  <c r="M50" i="61" s="1"/>
  <c r="R50" i="61" s="1"/>
  <c r="C51" i="61" s="1"/>
  <c r="K51" i="61" s="1"/>
  <c r="M51" i="61" s="1"/>
  <c r="R51" i="61" s="1"/>
  <c r="C52" i="61" s="1"/>
  <c r="K52" i="61" s="1"/>
  <c r="M52" i="61" s="1"/>
  <c r="R52" i="61" s="1"/>
  <c r="C53" i="61" s="1"/>
  <c r="K53" i="61" s="1"/>
  <c r="M53" i="61" s="1"/>
  <c r="R53" i="61" s="1"/>
  <c r="C54" i="61" s="1"/>
  <c r="K54" i="61" s="1"/>
  <c r="M54" i="61" s="1"/>
  <c r="R54" i="61" s="1"/>
  <c r="C55" i="61" s="1"/>
  <c r="K55" i="61" s="1"/>
  <c r="M55" i="61" s="1"/>
  <c r="R55" i="61" s="1"/>
  <c r="C56" i="61" s="1"/>
  <c r="K56" i="61" s="1"/>
  <c r="M56" i="61" s="1"/>
  <c r="R56" i="61" s="1"/>
  <c r="C57" i="61" s="1"/>
  <c r="K57" i="61" s="1"/>
  <c r="M57" i="61" s="1"/>
  <c r="R57" i="61" s="1"/>
  <c r="C58" i="61" s="1"/>
  <c r="K58" i="61" s="1"/>
  <c r="M58" i="61" s="1"/>
  <c r="R58" i="61" s="1"/>
  <c r="C59" i="61" s="1"/>
  <c r="K59" i="61" s="1"/>
  <c r="M59" i="61" s="1"/>
  <c r="R59" i="61" s="1"/>
  <c r="C60" i="61" s="1"/>
  <c r="K60" i="61" s="1"/>
  <c r="M60" i="61" s="1"/>
  <c r="R60" i="61" s="1"/>
  <c r="C61" i="61" s="1"/>
  <c r="K61" i="61" s="1"/>
  <c r="M61" i="61" s="1"/>
  <c r="R61" i="61" s="1"/>
  <c r="C62" i="61" s="1"/>
  <c r="K62" i="61" s="1"/>
  <c r="M62" i="61" s="1"/>
  <c r="R62" i="61" s="1"/>
  <c r="C63" i="61" s="1"/>
  <c r="K63" i="61" s="1"/>
  <c r="M63" i="61" s="1"/>
  <c r="R63" i="61" s="1"/>
  <c r="C64" i="61" s="1"/>
  <c r="K64" i="61" s="1"/>
  <c r="M64" i="61" s="1"/>
  <c r="R64" i="61" s="1"/>
  <c r="C65" i="61" s="1"/>
  <c r="K65" i="61" s="1"/>
  <c r="M65" i="61" s="1"/>
  <c r="R65" i="61" s="1"/>
  <c r="C66" i="61" s="1"/>
  <c r="K66" i="61" s="1"/>
  <c r="M66" i="61" s="1"/>
  <c r="R66" i="61" s="1"/>
  <c r="C67" i="61" s="1"/>
  <c r="K67" i="61" s="1"/>
  <c r="M67" i="61" s="1"/>
  <c r="R67" i="61" s="1"/>
  <c r="C68" i="61" s="1"/>
  <c r="K68" i="61" s="1"/>
  <c r="M68" i="61" s="1"/>
  <c r="R68" i="61" s="1"/>
  <c r="C69" i="61" s="1"/>
  <c r="K69" i="61" s="1"/>
  <c r="M69" i="61" s="1"/>
  <c r="R69" i="61" s="1"/>
  <c r="C70" i="61" s="1"/>
  <c r="K70" i="61" s="1"/>
  <c r="M70" i="61" s="1"/>
  <c r="R70" i="61" s="1"/>
  <c r="C71" i="61" s="1"/>
  <c r="K71" i="61" s="1"/>
  <c r="M71" i="61" s="1"/>
  <c r="R71" i="61" s="1"/>
  <c r="C72" i="61" s="1"/>
  <c r="K72" i="61" s="1"/>
  <c r="M72" i="61" s="1"/>
  <c r="R72" i="61" s="1"/>
  <c r="C73" i="61" s="1"/>
  <c r="K73" i="61" s="1"/>
  <c r="M73" i="61" s="1"/>
  <c r="R73" i="61" s="1"/>
  <c r="C74" i="61" s="1"/>
  <c r="K74" i="61" s="1"/>
  <c r="M74" i="61" s="1"/>
  <c r="R74" i="61" s="1"/>
  <c r="C75" i="61" s="1"/>
  <c r="K75" i="61" s="1"/>
  <c r="M75" i="61" s="1"/>
  <c r="R75" i="61" s="1"/>
  <c r="C76" i="61" s="1"/>
  <c r="K76" i="61" s="1"/>
  <c r="M76" i="61" s="1"/>
  <c r="R76" i="61" s="1"/>
  <c r="C77" i="61" s="1"/>
  <c r="K77" i="61" s="1"/>
  <c r="M77" i="61" s="1"/>
  <c r="R77" i="61" s="1"/>
  <c r="C78" i="61" s="1"/>
  <c r="K78" i="61" s="1"/>
  <c r="M78" i="61" s="1"/>
  <c r="R78" i="61" s="1"/>
  <c r="C79" i="61" s="1"/>
  <c r="K79" i="61" s="1"/>
  <c r="M79" i="61" s="1"/>
  <c r="R79" i="61" s="1"/>
  <c r="C80" i="61" s="1"/>
  <c r="K80" i="61" s="1"/>
  <c r="M80" i="61" s="1"/>
  <c r="R80" i="61" s="1"/>
  <c r="K14" i="59"/>
  <c r="M14" i="59" s="1"/>
  <c r="R14" i="59" s="1"/>
  <c r="C15" i="59" s="1"/>
  <c r="K15" i="59" s="1"/>
  <c r="M15" i="59" s="1"/>
  <c r="R15" i="59" s="1"/>
  <c r="C16" i="59" s="1"/>
  <c r="K16" i="59" s="1"/>
  <c r="M16" i="59" s="1"/>
  <c r="R16" i="59" s="1"/>
  <c r="C17" i="59" s="1"/>
  <c r="K17" i="59" s="1"/>
  <c r="M17" i="59" s="1"/>
  <c r="R17" i="59" s="1"/>
  <c r="C18" i="59" s="1"/>
  <c r="K18" i="59" s="1"/>
  <c r="M18" i="59" s="1"/>
  <c r="R18" i="59" s="1"/>
  <c r="C19" i="59" s="1"/>
  <c r="K19" i="59" s="1"/>
  <c r="M19" i="59" s="1"/>
  <c r="R19" i="59" s="1"/>
  <c r="C20" i="59" s="1"/>
  <c r="K20" i="59" s="1"/>
  <c r="M20" i="59" s="1"/>
  <c r="R20" i="59" s="1"/>
  <c r="C21" i="59" s="1"/>
  <c r="K21" i="59" s="1"/>
  <c r="M21" i="59" s="1"/>
  <c r="R21" i="59" s="1"/>
  <c r="C22" i="59" s="1"/>
  <c r="K22" i="59" s="1"/>
  <c r="M22" i="59" s="1"/>
  <c r="R22" i="59" s="1"/>
  <c r="C23" i="59" s="1"/>
  <c r="K23" i="59" s="1"/>
  <c r="M23" i="59" s="1"/>
  <c r="R23" i="59" s="1"/>
  <c r="C24" i="59" s="1"/>
  <c r="K24" i="59" s="1"/>
  <c r="M24" i="59" s="1"/>
  <c r="R24" i="59" s="1"/>
  <c r="C25" i="59" s="1"/>
  <c r="K25" i="59" s="1"/>
  <c r="M25" i="59" s="1"/>
  <c r="R25" i="59" s="1"/>
  <c r="C26" i="59" s="1"/>
  <c r="K26" i="59" s="1"/>
  <c r="M26" i="59" s="1"/>
  <c r="R26" i="59" s="1"/>
  <c r="C27" i="59" s="1"/>
  <c r="K27" i="59" s="1"/>
  <c r="M27" i="59" s="1"/>
  <c r="R27" i="59" s="1"/>
  <c r="C28" i="59" s="1"/>
  <c r="K28" i="59" s="1"/>
  <c r="M28" i="59" s="1"/>
  <c r="R28" i="59" s="1"/>
  <c r="C29" i="59" s="1"/>
  <c r="K29" i="59" s="1"/>
  <c r="M29" i="59" s="1"/>
  <c r="R29" i="59" s="1"/>
  <c r="C30" i="59" s="1"/>
  <c r="K30" i="59" s="1"/>
  <c r="M30" i="59" s="1"/>
  <c r="R30" i="59" s="1"/>
  <c r="C31" i="59" s="1"/>
  <c r="K31" i="59" s="1"/>
  <c r="M31" i="59" s="1"/>
  <c r="R31" i="59" s="1"/>
  <c r="C32" i="59" s="1"/>
  <c r="K32" i="59" s="1"/>
  <c r="M32" i="59" s="1"/>
  <c r="R32" i="59" s="1"/>
  <c r="C33" i="59" s="1"/>
  <c r="K33" i="59" s="1"/>
  <c r="M33" i="59" s="1"/>
  <c r="R33" i="59" s="1"/>
  <c r="C34" i="59" s="1"/>
  <c r="K34" i="59" s="1"/>
  <c r="M34" i="59" s="1"/>
  <c r="R34" i="59" s="1"/>
  <c r="C35" i="59" s="1"/>
  <c r="K35" i="59" s="1"/>
  <c r="M35" i="59" s="1"/>
  <c r="R35" i="59" s="1"/>
  <c r="C36" i="59" s="1"/>
  <c r="K36" i="59" s="1"/>
  <c r="M36" i="59" s="1"/>
  <c r="R36" i="59" s="1"/>
  <c r="C37" i="59" s="1"/>
  <c r="K37" i="59" s="1"/>
  <c r="M37" i="59" s="1"/>
  <c r="R37" i="59" s="1"/>
  <c r="C38" i="59" s="1"/>
  <c r="K38" i="59" s="1"/>
  <c r="M38" i="59" s="1"/>
  <c r="R38" i="59" s="1"/>
  <c r="C39" i="59" s="1"/>
  <c r="K39" i="59" s="1"/>
  <c r="M39" i="59" s="1"/>
  <c r="R39" i="59" s="1"/>
  <c r="C40" i="59" s="1"/>
  <c r="K40" i="59" s="1"/>
  <c r="M40" i="59" s="1"/>
  <c r="R40" i="59" s="1"/>
  <c r="C41" i="59" s="1"/>
  <c r="K41" i="59" s="1"/>
  <c r="M41" i="59" s="1"/>
  <c r="R41" i="59" s="1"/>
  <c r="C42" i="59" s="1"/>
  <c r="K42" i="59" s="1"/>
  <c r="M42" i="59" s="1"/>
  <c r="R42" i="59" s="1"/>
  <c r="C43" i="59" s="1"/>
  <c r="K43" i="59" s="1"/>
  <c r="M43" i="59" s="1"/>
  <c r="R43" i="59" s="1"/>
  <c r="C44" i="59" s="1"/>
  <c r="K44" i="59" s="1"/>
  <c r="M44" i="59" s="1"/>
  <c r="R44" i="59" s="1"/>
  <c r="C45" i="59" s="1"/>
  <c r="K45" i="59" s="1"/>
  <c r="M45" i="59" s="1"/>
  <c r="R45" i="59" s="1"/>
  <c r="C46" i="59" s="1"/>
  <c r="K46" i="59" s="1"/>
  <c r="M46" i="59" s="1"/>
  <c r="R46" i="59" s="1"/>
  <c r="C47" i="59" s="1"/>
  <c r="K47" i="59" s="1"/>
  <c r="M47" i="59" s="1"/>
  <c r="R47" i="59" s="1"/>
  <c r="C48" i="59" s="1"/>
  <c r="K48" i="59" s="1"/>
  <c r="M48" i="59" s="1"/>
  <c r="R48" i="59" s="1"/>
  <c r="C49" i="59" s="1"/>
  <c r="K49" i="59" s="1"/>
  <c r="M49" i="59" s="1"/>
  <c r="R49" i="59" s="1"/>
  <c r="C50" i="59" s="1"/>
  <c r="K50" i="59" s="1"/>
  <c r="M50" i="59" s="1"/>
  <c r="R50" i="59" s="1"/>
  <c r="C51" i="59" s="1"/>
  <c r="K51" i="59" s="1"/>
  <c r="M51" i="59" s="1"/>
  <c r="R51" i="59" s="1"/>
  <c r="C52" i="59" s="1"/>
  <c r="K52" i="59" s="1"/>
  <c r="M52" i="59" s="1"/>
  <c r="R52" i="59" s="1"/>
  <c r="C53" i="59" s="1"/>
  <c r="K53" i="59" s="1"/>
  <c r="M53" i="59" s="1"/>
  <c r="R53" i="59" s="1"/>
  <c r="C54" i="59" s="1"/>
  <c r="K54" i="59" s="1"/>
  <c r="M54" i="59" s="1"/>
  <c r="R54" i="59" s="1"/>
  <c r="C55" i="59" s="1"/>
  <c r="K55" i="59" s="1"/>
  <c r="M55" i="59" s="1"/>
  <c r="R55" i="59" s="1"/>
  <c r="C56" i="59" s="1"/>
  <c r="K56" i="59" s="1"/>
  <c r="M56" i="59" s="1"/>
  <c r="R56" i="59" s="1"/>
  <c r="C57" i="59" s="1"/>
  <c r="K57" i="59" s="1"/>
  <c r="M57" i="59" s="1"/>
  <c r="R57" i="59" s="1"/>
  <c r="C58" i="59" s="1"/>
  <c r="K58" i="59" s="1"/>
  <c r="M58" i="59" s="1"/>
  <c r="R58" i="59" s="1"/>
  <c r="C59" i="59" s="1"/>
  <c r="K59" i="59" s="1"/>
  <c r="M59" i="59" s="1"/>
  <c r="R59" i="59" s="1"/>
  <c r="C60" i="59" s="1"/>
  <c r="K60" i="59" s="1"/>
  <c r="M60" i="59" s="1"/>
  <c r="R60" i="59" s="1"/>
  <c r="C61" i="59" s="1"/>
  <c r="K61" i="59" s="1"/>
  <c r="M61" i="59" s="1"/>
  <c r="R61" i="59" s="1"/>
  <c r="C62" i="59" s="1"/>
  <c r="K62" i="59" s="1"/>
  <c r="M62" i="59" s="1"/>
  <c r="R62" i="59" s="1"/>
  <c r="C63" i="59" s="1"/>
  <c r="K63" i="59" s="1"/>
  <c r="M63" i="59" s="1"/>
  <c r="R63" i="59" s="1"/>
  <c r="C64" i="59" s="1"/>
  <c r="K64" i="59" s="1"/>
  <c r="M64" i="59" s="1"/>
  <c r="R64" i="59" s="1"/>
  <c r="C65" i="59" s="1"/>
  <c r="K65" i="59" s="1"/>
  <c r="M65" i="59" s="1"/>
  <c r="R65" i="59" s="1"/>
  <c r="C66" i="59" s="1"/>
  <c r="K66" i="59" s="1"/>
  <c r="M66" i="59" s="1"/>
  <c r="R66" i="59" s="1"/>
  <c r="C67" i="59" s="1"/>
  <c r="K67" i="59" s="1"/>
  <c r="M67" i="59" s="1"/>
  <c r="R67" i="59" s="1"/>
  <c r="C68" i="59" s="1"/>
  <c r="K68" i="59" s="1"/>
  <c r="M68" i="59" s="1"/>
  <c r="R68" i="59" s="1"/>
  <c r="C69" i="59" s="1"/>
  <c r="K69" i="59" s="1"/>
  <c r="M69" i="59" s="1"/>
  <c r="R69" i="59" s="1"/>
  <c r="C70" i="59" s="1"/>
  <c r="K70" i="59" s="1"/>
  <c r="M70" i="59" s="1"/>
  <c r="R70" i="59" s="1"/>
  <c r="C71" i="59" s="1"/>
  <c r="K71" i="59" s="1"/>
  <c r="M71" i="59" s="1"/>
  <c r="R71" i="59" s="1"/>
  <c r="C72" i="59" s="1"/>
  <c r="K72" i="59" s="1"/>
  <c r="M72" i="59" s="1"/>
  <c r="R72" i="59" s="1"/>
  <c r="C73" i="59" s="1"/>
  <c r="K73" i="59" s="1"/>
  <c r="M73" i="59" s="1"/>
  <c r="R73" i="59" s="1"/>
  <c r="K14" i="58"/>
  <c r="M14" i="58" s="1"/>
  <c r="R14" i="58" s="1"/>
  <c r="C15" i="58" s="1"/>
  <c r="K15" i="58" s="1"/>
  <c r="M15" i="58" s="1"/>
  <c r="R15" i="58" s="1"/>
  <c r="C16" i="58" s="1"/>
  <c r="K16" i="58" s="1"/>
  <c r="M16" i="58" s="1"/>
  <c r="R16" i="58" s="1"/>
  <c r="C17" i="58" s="1"/>
  <c r="K17" i="58" s="1"/>
  <c r="M17" i="58" s="1"/>
  <c r="R17" i="58" s="1"/>
  <c r="C18" i="58" s="1"/>
  <c r="K18" i="58" s="1"/>
  <c r="M18" i="58" s="1"/>
  <c r="R18" i="58" s="1"/>
  <c r="C19" i="58" s="1"/>
  <c r="K19" i="58" s="1"/>
  <c r="M19" i="58" s="1"/>
  <c r="R19" i="58" s="1"/>
  <c r="C20" i="58" s="1"/>
  <c r="K20" i="58" s="1"/>
  <c r="M20" i="58" s="1"/>
  <c r="R20" i="58" s="1"/>
  <c r="C21" i="58" s="1"/>
  <c r="K21" i="58" s="1"/>
  <c r="M21" i="58" s="1"/>
  <c r="R21" i="58" s="1"/>
  <c r="C22" i="58" s="1"/>
  <c r="K22" i="58" s="1"/>
  <c r="M22" i="58" s="1"/>
  <c r="R22" i="58" s="1"/>
  <c r="C23" i="58" s="1"/>
  <c r="K23" i="58" s="1"/>
  <c r="M23" i="58" s="1"/>
  <c r="R23" i="58" s="1"/>
  <c r="C24" i="58" s="1"/>
  <c r="K24" i="58" s="1"/>
  <c r="M24" i="58" s="1"/>
  <c r="R24" i="58" s="1"/>
  <c r="C25" i="58" s="1"/>
  <c r="K25" i="58" s="1"/>
  <c r="M25" i="58" s="1"/>
  <c r="R25" i="58" s="1"/>
  <c r="C26" i="58" s="1"/>
  <c r="K26" i="58" s="1"/>
  <c r="M26" i="58" s="1"/>
  <c r="R26" i="58" s="1"/>
  <c r="C27" i="58" s="1"/>
  <c r="K27" i="58" s="1"/>
  <c r="M27" i="58" s="1"/>
  <c r="R27" i="58" s="1"/>
  <c r="C28" i="58" s="1"/>
  <c r="K28" i="58" s="1"/>
  <c r="M28" i="58" s="1"/>
  <c r="R28" i="58" s="1"/>
  <c r="C29" i="58" s="1"/>
  <c r="K29" i="58" s="1"/>
  <c r="M29" i="58" s="1"/>
  <c r="R29" i="58" s="1"/>
  <c r="C30" i="58" s="1"/>
  <c r="K30" i="58" s="1"/>
  <c r="M30" i="58" s="1"/>
  <c r="R30" i="58" s="1"/>
  <c r="C31" i="58" s="1"/>
  <c r="K31" i="58" s="1"/>
  <c r="M31" i="58" s="1"/>
  <c r="R31" i="58" s="1"/>
  <c r="C32" i="58" s="1"/>
  <c r="K32" i="58" s="1"/>
  <c r="M32" i="58" s="1"/>
  <c r="R32" i="58" s="1"/>
  <c r="C33" i="58" s="1"/>
  <c r="K33" i="58" s="1"/>
  <c r="M33" i="58" s="1"/>
  <c r="R33" i="58" s="1"/>
  <c r="C34" i="58" s="1"/>
  <c r="K34" i="58" s="1"/>
  <c r="M34" i="58" s="1"/>
  <c r="R34" i="58" s="1"/>
  <c r="C35" i="58" s="1"/>
  <c r="K35" i="58" s="1"/>
  <c r="M35" i="58" s="1"/>
  <c r="R35" i="58" s="1"/>
  <c r="C36" i="58" s="1"/>
  <c r="K36" i="58" s="1"/>
  <c r="M36" i="58" s="1"/>
  <c r="R36" i="58" s="1"/>
  <c r="C37" i="58" s="1"/>
  <c r="K37" i="58" s="1"/>
  <c r="M37" i="58" s="1"/>
  <c r="R37" i="58" s="1"/>
  <c r="C38" i="58" s="1"/>
  <c r="K38" i="58" s="1"/>
  <c r="M38" i="58" s="1"/>
  <c r="R38" i="58" s="1"/>
  <c r="C39" i="58" s="1"/>
  <c r="K39" i="58" s="1"/>
  <c r="M39" i="58" s="1"/>
  <c r="R39" i="58" s="1"/>
  <c r="C40" i="58" s="1"/>
  <c r="K40" i="58" s="1"/>
  <c r="M40" i="58" s="1"/>
  <c r="R40" i="58" s="1"/>
  <c r="C41" i="58" s="1"/>
  <c r="K41" i="58" s="1"/>
  <c r="M41" i="58" s="1"/>
  <c r="R41" i="58" s="1"/>
  <c r="C42" i="58" s="1"/>
  <c r="K42" i="58" s="1"/>
  <c r="M42" i="58" s="1"/>
  <c r="R42" i="58" s="1"/>
  <c r="C43" i="58" s="1"/>
  <c r="K43" i="58" s="1"/>
  <c r="M43" i="58" s="1"/>
  <c r="R43" i="58" s="1"/>
  <c r="C44" i="58" s="1"/>
  <c r="K44" i="58" s="1"/>
  <c r="M44" i="58" s="1"/>
  <c r="R44" i="58" s="1"/>
  <c r="C45" i="58" s="1"/>
  <c r="K45" i="58" s="1"/>
  <c r="M45" i="58" s="1"/>
  <c r="R45" i="58" s="1"/>
  <c r="C46" i="58" s="1"/>
  <c r="K46" i="58" s="1"/>
  <c r="M46" i="58" s="1"/>
  <c r="R46" i="58" s="1"/>
  <c r="C47" i="58" s="1"/>
  <c r="K47" i="58" s="1"/>
  <c r="M47" i="58" s="1"/>
  <c r="R47" i="58" s="1"/>
  <c r="C48" i="58" s="1"/>
  <c r="K48" i="58" s="1"/>
  <c r="M48" i="58" s="1"/>
  <c r="R48" i="58" s="1"/>
  <c r="C49" i="58" s="1"/>
  <c r="K49" i="58" s="1"/>
  <c r="M49" i="58" s="1"/>
  <c r="R49" i="58" s="1"/>
  <c r="C50" i="58" s="1"/>
  <c r="K50" i="58" s="1"/>
  <c r="M50" i="58" s="1"/>
  <c r="R50" i="58" s="1"/>
  <c r="C51" i="58" s="1"/>
  <c r="K51" i="58" s="1"/>
  <c r="M51" i="58" s="1"/>
  <c r="R51" i="58" s="1"/>
  <c r="C52" i="58" s="1"/>
  <c r="K52" i="58" s="1"/>
  <c r="M52" i="58" s="1"/>
  <c r="R52" i="58" s="1"/>
  <c r="C53" i="58" s="1"/>
  <c r="K53" i="58" s="1"/>
  <c r="M53" i="58" s="1"/>
  <c r="R53" i="58" s="1"/>
  <c r="C54" i="58" s="1"/>
  <c r="K54" i="58" s="1"/>
  <c r="M54" i="58" s="1"/>
  <c r="R54" i="58" s="1"/>
  <c r="C55" i="58" s="1"/>
  <c r="K55" i="58" s="1"/>
  <c r="M55" i="58" s="1"/>
  <c r="R55" i="58" s="1"/>
  <c r="C56" i="58" s="1"/>
  <c r="K56" i="58" s="1"/>
  <c r="M56" i="58" s="1"/>
  <c r="C57" i="58" s="1"/>
  <c r="K57" i="58" s="1"/>
  <c r="M57" i="58" s="1"/>
  <c r="R57" i="58" s="1"/>
  <c r="C58" i="58" s="1"/>
  <c r="K58" i="58" s="1"/>
  <c r="M58" i="58" s="1"/>
  <c r="R58" i="58" s="1"/>
  <c r="C59" i="58" s="1"/>
  <c r="K59" i="58" s="1"/>
  <c r="M59" i="58" s="1"/>
  <c r="R59" i="58" s="1"/>
  <c r="C60" i="58" s="1"/>
  <c r="K60" i="58" s="1"/>
  <c r="M60" i="58" s="1"/>
  <c r="R60" i="58" s="1"/>
  <c r="C61" i="58" s="1"/>
  <c r="K61" i="58" s="1"/>
  <c r="M61" i="58" s="1"/>
  <c r="R61" i="58" s="1"/>
  <c r="C62" i="58" s="1"/>
  <c r="K62" i="58" s="1"/>
  <c r="M62" i="58" s="1"/>
  <c r="R62" i="58" s="1"/>
  <c r="C63" i="58" s="1"/>
  <c r="K63" i="58" s="1"/>
  <c r="M63" i="58" s="1"/>
  <c r="R63" i="58" s="1"/>
  <c r="C64" i="58" s="1"/>
  <c r="K64" i="58" s="1"/>
  <c r="M64" i="58" s="1"/>
  <c r="R64" i="58" s="1"/>
  <c r="C65" i="58" s="1"/>
  <c r="K65" i="58" s="1"/>
  <c r="M65" i="58" s="1"/>
  <c r="R65" i="58" s="1"/>
  <c r="C66" i="58" s="1"/>
  <c r="K66" i="58" s="1"/>
  <c r="M66" i="58" s="1"/>
  <c r="R66" i="58" s="1"/>
  <c r="C67" i="58" s="1"/>
  <c r="K67" i="58" s="1"/>
  <c r="M67" i="58" s="1"/>
  <c r="R67" i="58" s="1"/>
  <c r="C68" i="58" s="1"/>
  <c r="K68" i="58" s="1"/>
  <c r="M68" i="58" s="1"/>
  <c r="R68" i="58" s="1"/>
  <c r="C69" i="58" s="1"/>
  <c r="K69" i="58" s="1"/>
  <c r="M69" i="58" s="1"/>
  <c r="R69" i="58" s="1"/>
  <c r="C70" i="58" s="1"/>
  <c r="K70" i="58" s="1"/>
  <c r="M70" i="58" s="1"/>
  <c r="R70" i="58" s="1"/>
  <c r="C71" i="58" s="1"/>
  <c r="K71" i="58" s="1"/>
  <c r="M71" i="58" s="1"/>
  <c r="R71" i="58" s="1"/>
  <c r="C72" i="58" s="1"/>
  <c r="K72" i="58" s="1"/>
  <c r="M72" i="58" s="1"/>
  <c r="R72" i="58" s="1"/>
  <c r="C73" i="58" s="1"/>
  <c r="K73" i="58" s="1"/>
  <c r="M73" i="58" s="1"/>
  <c r="R73" i="58" s="1"/>
  <c r="C13" i="54"/>
  <c r="K13" i="53"/>
  <c r="M13" i="53" s="1"/>
  <c r="R13" i="53" s="1"/>
  <c r="K14" i="62" l="1"/>
  <c r="M14" i="62" s="1"/>
  <c r="R14" i="62" s="1"/>
  <c r="C15" i="62" s="1"/>
  <c r="K15" i="62" s="1"/>
  <c r="M15" i="62" s="1"/>
  <c r="R15" i="62" s="1"/>
  <c r="C16" i="62" s="1"/>
  <c r="K16" i="62" s="1"/>
  <c r="M16" i="62" s="1"/>
  <c r="R16" i="62" s="1"/>
  <c r="C17" i="62" s="1"/>
  <c r="K17" i="62" s="1"/>
  <c r="M17" i="62" s="1"/>
  <c r="R17" i="62" s="1"/>
  <c r="C18" i="62" s="1"/>
  <c r="K18" i="62" s="1"/>
  <c r="M18" i="62" s="1"/>
  <c r="R18" i="62" s="1"/>
  <c r="C19" i="62" s="1"/>
  <c r="K19" i="62" s="1"/>
  <c r="M19" i="62" s="1"/>
  <c r="R19" i="62" s="1"/>
  <c r="C20" i="62" s="1"/>
  <c r="K20" i="62" s="1"/>
  <c r="M20" i="62" s="1"/>
  <c r="R20" i="62" s="1"/>
  <c r="C21" i="62" s="1"/>
  <c r="K21" i="62" s="1"/>
  <c r="M21" i="62" s="1"/>
  <c r="R21" i="62" s="1"/>
  <c r="C22" i="62" s="1"/>
  <c r="K22" i="62" s="1"/>
  <c r="M22" i="62" s="1"/>
  <c r="R22" i="62" s="1"/>
  <c r="C23" i="62" s="1"/>
  <c r="K23" i="62" s="1"/>
  <c r="M23" i="62" s="1"/>
  <c r="R23" i="62" s="1"/>
  <c r="C24" i="62" s="1"/>
  <c r="K24" i="62" s="1"/>
  <c r="M24" i="62" s="1"/>
  <c r="R24" i="62" s="1"/>
  <c r="C25" i="62" s="1"/>
  <c r="K25" i="62" s="1"/>
  <c r="M25" i="62" s="1"/>
  <c r="R25" i="62" s="1"/>
  <c r="C26" i="62" s="1"/>
  <c r="K26" i="62" s="1"/>
  <c r="M26" i="62" s="1"/>
  <c r="R26" i="62" s="1"/>
  <c r="C27" i="62" s="1"/>
  <c r="K27" i="62" s="1"/>
  <c r="M27" i="62" s="1"/>
  <c r="R27" i="62" s="1"/>
  <c r="C28" i="62" s="1"/>
  <c r="K28" i="62" s="1"/>
  <c r="M28" i="62" s="1"/>
  <c r="R28" i="62" s="1"/>
  <c r="C29" i="62" s="1"/>
  <c r="K29" i="62" s="1"/>
  <c r="M29" i="62" s="1"/>
  <c r="R29" i="62" s="1"/>
  <c r="C30" i="62" s="1"/>
  <c r="K30" i="62" s="1"/>
  <c r="M30" i="62" s="1"/>
  <c r="R30" i="62" s="1"/>
  <c r="C31" i="62" s="1"/>
  <c r="K31" i="62" s="1"/>
  <c r="M31" i="62" s="1"/>
  <c r="R31" i="62" s="1"/>
  <c r="C32" i="62" s="1"/>
  <c r="K32" i="62" s="1"/>
  <c r="M32" i="62" s="1"/>
  <c r="R32" i="62" s="1"/>
  <c r="C33" i="62" s="1"/>
  <c r="K33" i="62" s="1"/>
  <c r="M33" i="62" s="1"/>
  <c r="R33" i="62" s="1"/>
  <c r="C34" i="62" s="1"/>
  <c r="K34" i="62" s="1"/>
  <c r="M34" i="62" s="1"/>
  <c r="R34" i="62" s="1"/>
  <c r="C35" i="62" s="1"/>
  <c r="K35" i="62" s="1"/>
  <c r="M35" i="62" s="1"/>
  <c r="R35" i="62" s="1"/>
  <c r="C36" i="62" s="1"/>
  <c r="K36" i="62" s="1"/>
  <c r="M36" i="62" s="1"/>
  <c r="R36" i="62" s="1"/>
  <c r="C37" i="62" s="1"/>
  <c r="K37" i="62" s="1"/>
  <c r="M37" i="62" s="1"/>
  <c r="R37" i="62" s="1"/>
  <c r="C38" i="62" s="1"/>
  <c r="K38" i="62" s="1"/>
  <c r="M38" i="62" s="1"/>
  <c r="R38" i="62" s="1"/>
  <c r="C39" i="62" s="1"/>
  <c r="K39" i="62" s="1"/>
  <c r="M39" i="62" s="1"/>
  <c r="R39" i="62" s="1"/>
  <c r="C40" i="62" s="1"/>
  <c r="K40" i="62" s="1"/>
  <c r="M40" i="62" s="1"/>
  <c r="R40" i="62" s="1"/>
  <c r="C41" i="62" s="1"/>
  <c r="K41" i="62" s="1"/>
  <c r="M41" i="62" s="1"/>
  <c r="R41" i="62" s="1"/>
  <c r="C42" i="62" s="1"/>
  <c r="K42" i="62" s="1"/>
  <c r="M42" i="62" s="1"/>
  <c r="R42" i="62" s="1"/>
  <c r="C43" i="62" s="1"/>
  <c r="K43" i="62" s="1"/>
  <c r="M43" i="62" s="1"/>
  <c r="R43" i="62" s="1"/>
  <c r="C44" i="62" s="1"/>
  <c r="K44" i="62" s="1"/>
  <c r="M44" i="62" s="1"/>
  <c r="R44" i="62" s="1"/>
  <c r="C45" i="62" s="1"/>
  <c r="K45" i="62" s="1"/>
  <c r="M45" i="62" s="1"/>
  <c r="R45" i="62" s="1"/>
  <c r="C46" i="62" s="1"/>
  <c r="K46" i="62" s="1"/>
  <c r="M46" i="62" s="1"/>
  <c r="R46" i="62" s="1"/>
  <c r="C47" i="62" s="1"/>
  <c r="K47" i="62" s="1"/>
  <c r="M47" i="62" s="1"/>
  <c r="R47" i="62" s="1"/>
  <c r="C48" i="62" s="1"/>
  <c r="K48" i="62" s="1"/>
  <c r="M48" i="62" s="1"/>
  <c r="R48" i="62" s="1"/>
  <c r="C49" i="62" s="1"/>
  <c r="K49" i="62" s="1"/>
  <c r="M49" i="62" s="1"/>
  <c r="R49" i="62" s="1"/>
  <c r="C50" i="62" s="1"/>
  <c r="K50" i="62" s="1"/>
  <c r="M50" i="62" s="1"/>
  <c r="R50" i="62" s="1"/>
  <c r="C51" i="62" s="1"/>
  <c r="K51" i="62" s="1"/>
  <c r="M51" i="62" s="1"/>
  <c r="R51" i="62" s="1"/>
  <c r="C52" i="62" s="1"/>
  <c r="K52" i="62" s="1"/>
  <c r="M52" i="62" s="1"/>
  <c r="R52" i="62" s="1"/>
  <c r="C53" i="62" s="1"/>
  <c r="K53" i="62" s="1"/>
  <c r="M53" i="62" s="1"/>
  <c r="R53" i="62" s="1"/>
  <c r="C54" i="62" s="1"/>
  <c r="K54" i="62" s="1"/>
  <c r="M54" i="62" s="1"/>
  <c r="R54" i="62" s="1"/>
  <c r="C55" i="62" s="1"/>
  <c r="K55" i="62" s="1"/>
  <c r="M55" i="62" s="1"/>
  <c r="R55" i="62" s="1"/>
  <c r="C56" i="62" s="1"/>
  <c r="K56" i="62" s="1"/>
  <c r="M56" i="62" s="1"/>
  <c r="R56" i="62" s="1"/>
  <c r="C57" i="62" s="1"/>
  <c r="K57" i="62" s="1"/>
  <c r="M57" i="62" s="1"/>
  <c r="R57" i="62" s="1"/>
  <c r="C58" i="62" s="1"/>
  <c r="K58" i="62" s="1"/>
  <c r="M58" i="62" s="1"/>
  <c r="R58" i="62" s="1"/>
  <c r="C59" i="62" s="1"/>
  <c r="K59" i="62" s="1"/>
  <c r="M59" i="62" s="1"/>
  <c r="R59" i="62" s="1"/>
  <c r="C60" i="62" s="1"/>
  <c r="K60" i="62" s="1"/>
  <c r="M60" i="62" s="1"/>
  <c r="R60" i="62" s="1"/>
  <c r="C61" i="62" s="1"/>
  <c r="K61" i="62" s="1"/>
  <c r="M61" i="62" s="1"/>
  <c r="R61" i="62" s="1"/>
  <c r="C62" i="62" s="1"/>
  <c r="K62" i="62" s="1"/>
  <c r="M62" i="62" s="1"/>
  <c r="R62" i="62" s="1"/>
  <c r="C63" i="62" s="1"/>
  <c r="K63" i="62" s="1"/>
  <c r="M63" i="62" s="1"/>
  <c r="R63" i="62" s="1"/>
  <c r="C64" i="62" s="1"/>
  <c r="K64" i="62" s="1"/>
  <c r="M64" i="62" s="1"/>
  <c r="R64" i="62" s="1"/>
  <c r="C65" i="62" s="1"/>
  <c r="K65" i="62" s="1"/>
  <c r="M65" i="62" s="1"/>
  <c r="R65" i="62" s="1"/>
  <c r="C66" i="62" s="1"/>
  <c r="K66" i="62" s="1"/>
  <c r="M66" i="62" s="1"/>
  <c r="R66" i="62" s="1"/>
  <c r="C67" i="62" s="1"/>
  <c r="K67" i="62" s="1"/>
  <c r="M67" i="62" s="1"/>
  <c r="R67" i="62" s="1"/>
  <c r="C68" i="62" s="1"/>
  <c r="K68" i="62" s="1"/>
  <c r="M68" i="62" s="1"/>
  <c r="R68" i="62" s="1"/>
  <c r="C69" i="62" s="1"/>
  <c r="K69" i="62" s="1"/>
  <c r="M69" i="62" s="1"/>
  <c r="R69" i="62" s="1"/>
  <c r="C70" i="62" s="1"/>
  <c r="K70" i="62" s="1"/>
  <c r="M70" i="62" s="1"/>
  <c r="R70" i="62" s="1"/>
  <c r="C71" i="62" s="1"/>
  <c r="K71" i="62" s="1"/>
  <c r="M71" i="62" s="1"/>
  <c r="R71" i="62" s="1"/>
  <c r="C72" i="62" s="1"/>
  <c r="K72" i="62" s="1"/>
  <c r="M72" i="62" s="1"/>
  <c r="R72" i="62" s="1"/>
  <c r="C73" i="62" s="1"/>
  <c r="K73" i="62" s="1"/>
  <c r="M73" i="62" s="1"/>
  <c r="R73" i="62" s="1"/>
  <c r="C74" i="62" s="1"/>
  <c r="K74" i="62" s="1"/>
  <c r="M74" i="62" s="1"/>
  <c r="R74" i="62" s="1"/>
  <c r="C75" i="62" s="1"/>
  <c r="K75" i="62" s="1"/>
  <c r="M75" i="62" s="1"/>
  <c r="R75" i="62" s="1"/>
  <c r="C76" i="62" s="1"/>
  <c r="K76" i="62" s="1"/>
  <c r="M76" i="62" s="1"/>
  <c r="R76" i="62" s="1"/>
  <c r="C77" i="62" s="1"/>
  <c r="K77" i="62" s="1"/>
  <c r="M77" i="62" s="1"/>
  <c r="R77" i="62" s="1"/>
  <c r="C78" i="62" s="1"/>
  <c r="K78" i="62" s="1"/>
  <c r="M78" i="62" s="1"/>
  <c r="R78" i="62" s="1"/>
  <c r="C79" i="62" s="1"/>
  <c r="K79" i="62" s="1"/>
  <c r="M79" i="62" s="1"/>
  <c r="R79" i="62" s="1"/>
  <c r="C80" i="62" s="1"/>
  <c r="K80" i="62" s="1"/>
  <c r="M80" i="62" s="1"/>
  <c r="R80" i="62" s="1"/>
  <c r="C81" i="61"/>
  <c r="L4" i="61" s="1"/>
  <c r="C5" i="61"/>
  <c r="P4" i="61"/>
  <c r="D4" i="61"/>
  <c r="P2" i="61" s="1"/>
  <c r="E5" i="61"/>
  <c r="G5" i="61"/>
  <c r="C74" i="59"/>
  <c r="L4" i="59" s="1"/>
  <c r="C5" i="59"/>
  <c r="D4" i="59"/>
  <c r="P2" i="59" s="1"/>
  <c r="E5" i="59"/>
  <c r="P4" i="59"/>
  <c r="G5" i="59"/>
  <c r="C74" i="58"/>
  <c r="L4" i="58" s="1"/>
  <c r="C5" i="58"/>
  <c r="D4" i="58"/>
  <c r="P2" i="58" s="1"/>
  <c r="P4" i="58"/>
  <c r="E5" i="58"/>
  <c r="G5" i="58"/>
  <c r="K13" i="54"/>
  <c r="M13" i="54" s="1"/>
  <c r="R13" i="54" s="1"/>
  <c r="C14" i="53"/>
  <c r="C81" i="62" l="1"/>
  <c r="L4" i="62" s="1"/>
  <c r="D4" i="62"/>
  <c r="P2" i="62" s="1"/>
  <c r="E5" i="62"/>
  <c r="C5" i="62"/>
  <c r="G5" i="62"/>
  <c r="P4" i="62"/>
  <c r="I5" i="61"/>
  <c r="I5" i="59"/>
  <c r="I5" i="58"/>
  <c r="C14" i="54"/>
  <c r="K14" i="53"/>
  <c r="M14" i="53" s="1"/>
  <c r="R14" i="53" s="1"/>
  <c r="C15" i="53" s="1"/>
  <c r="K15" i="53" s="1"/>
  <c r="M15" i="53" s="1"/>
  <c r="R15" i="53" s="1"/>
  <c r="C16" i="53" s="1"/>
  <c r="K16" i="53" s="1"/>
  <c r="M16" i="53" s="1"/>
  <c r="R16" i="53" s="1"/>
  <c r="C17" i="53" s="1"/>
  <c r="K17" i="53" s="1"/>
  <c r="M17" i="53" s="1"/>
  <c r="R17" i="53" s="1"/>
  <c r="C18" i="53" s="1"/>
  <c r="K18" i="53" s="1"/>
  <c r="M18" i="53" s="1"/>
  <c r="R18" i="53" s="1"/>
  <c r="C19" i="53" s="1"/>
  <c r="K19" i="53" s="1"/>
  <c r="M19" i="53" s="1"/>
  <c r="R19" i="53" s="1"/>
  <c r="C20" i="53" s="1"/>
  <c r="K20" i="53" s="1"/>
  <c r="M20" i="53" s="1"/>
  <c r="R20" i="53" s="1"/>
  <c r="C21" i="53" s="1"/>
  <c r="K21" i="53" s="1"/>
  <c r="M21" i="53" s="1"/>
  <c r="R21" i="53" s="1"/>
  <c r="C22" i="53" s="1"/>
  <c r="K22" i="53" s="1"/>
  <c r="M22" i="53" s="1"/>
  <c r="R22" i="53" s="1"/>
  <c r="C23" i="53" s="1"/>
  <c r="K23" i="53" s="1"/>
  <c r="M23" i="53" s="1"/>
  <c r="R23" i="53" s="1"/>
  <c r="C24" i="53" s="1"/>
  <c r="K24" i="53" s="1"/>
  <c r="M24" i="53" s="1"/>
  <c r="R24" i="53" s="1"/>
  <c r="C25" i="53" s="1"/>
  <c r="K25" i="53" s="1"/>
  <c r="M25" i="53" s="1"/>
  <c r="R25" i="53" s="1"/>
  <c r="C26" i="53" s="1"/>
  <c r="K26" i="53" s="1"/>
  <c r="M26" i="53" s="1"/>
  <c r="R26" i="53" s="1"/>
  <c r="C27" i="53" s="1"/>
  <c r="K27" i="53" s="1"/>
  <c r="M27" i="53" s="1"/>
  <c r="R27" i="53" s="1"/>
  <c r="C28" i="53" s="1"/>
  <c r="K28" i="53" s="1"/>
  <c r="M28" i="53" s="1"/>
  <c r="C29" i="53" s="1"/>
  <c r="K29" i="53" s="1"/>
  <c r="M29" i="53" s="1"/>
  <c r="R29" i="53" s="1"/>
  <c r="C30" i="53" s="1"/>
  <c r="K30" i="53" s="1"/>
  <c r="M30" i="53" s="1"/>
  <c r="R30" i="53" s="1"/>
  <c r="C31" i="53" s="1"/>
  <c r="K31" i="53" s="1"/>
  <c r="M31" i="53" s="1"/>
  <c r="R31" i="53" s="1"/>
  <c r="C32" i="53" s="1"/>
  <c r="K32" i="53" s="1"/>
  <c r="M32" i="53" s="1"/>
  <c r="R32" i="53" s="1"/>
  <c r="C33" i="53" s="1"/>
  <c r="K33" i="53" s="1"/>
  <c r="M33" i="53" s="1"/>
  <c r="R33" i="53" s="1"/>
  <c r="C34" i="53" s="1"/>
  <c r="K34" i="53" s="1"/>
  <c r="M34" i="53" s="1"/>
  <c r="R34" i="53" s="1"/>
  <c r="C35" i="53" s="1"/>
  <c r="K35" i="53" s="1"/>
  <c r="M35" i="53" s="1"/>
  <c r="R35" i="53" s="1"/>
  <c r="C36" i="53" s="1"/>
  <c r="K36" i="53" s="1"/>
  <c r="M36" i="53" s="1"/>
  <c r="R36" i="53" s="1"/>
  <c r="C37" i="53" s="1"/>
  <c r="K37" i="53" s="1"/>
  <c r="M37" i="53" s="1"/>
  <c r="R37" i="53" s="1"/>
  <c r="C38" i="53" s="1"/>
  <c r="K38" i="53" s="1"/>
  <c r="M38" i="53" s="1"/>
  <c r="R38" i="53" s="1"/>
  <c r="C39" i="53" s="1"/>
  <c r="K39" i="53" s="1"/>
  <c r="M39" i="53" s="1"/>
  <c r="R39" i="53" s="1"/>
  <c r="C40" i="53" s="1"/>
  <c r="K40" i="53" s="1"/>
  <c r="M40" i="53" s="1"/>
  <c r="R40" i="53" s="1"/>
  <c r="C41" i="53" s="1"/>
  <c r="K41" i="53" s="1"/>
  <c r="M41" i="53" s="1"/>
  <c r="R41" i="53" s="1"/>
  <c r="C42" i="53" s="1"/>
  <c r="K42" i="53" s="1"/>
  <c r="M42" i="53" s="1"/>
  <c r="C43" i="53" s="1"/>
  <c r="K43" i="53" s="1"/>
  <c r="M43" i="53" s="1"/>
  <c r="R43" i="53" s="1"/>
  <c r="C44" i="53" s="1"/>
  <c r="K44" i="53" s="1"/>
  <c r="M44" i="53" s="1"/>
  <c r="R44" i="53" s="1"/>
  <c r="C45" i="53" s="1"/>
  <c r="K45" i="53" s="1"/>
  <c r="M45" i="53" s="1"/>
  <c r="R45" i="53" s="1"/>
  <c r="C46" i="53" s="1"/>
  <c r="K46" i="53" s="1"/>
  <c r="M46" i="53" s="1"/>
  <c r="R46" i="53" s="1"/>
  <c r="C47" i="53" s="1"/>
  <c r="K47" i="53" s="1"/>
  <c r="M47" i="53" s="1"/>
  <c r="R47" i="53" s="1"/>
  <c r="I5" i="62" l="1"/>
  <c r="K14" i="54"/>
  <c r="M14" i="54" s="1"/>
  <c r="R14" i="54" s="1"/>
  <c r="C15" i="54" s="1"/>
  <c r="K15" i="54" s="1"/>
  <c r="M15" i="54" s="1"/>
  <c r="R15" i="54" s="1"/>
  <c r="C16" i="54" s="1"/>
  <c r="K16" i="54" s="1"/>
  <c r="M16" i="54" s="1"/>
  <c r="R16" i="54" s="1"/>
  <c r="C17" i="54" s="1"/>
  <c r="K17" i="54" s="1"/>
  <c r="M17" i="54" s="1"/>
  <c r="R17" i="54" s="1"/>
  <c r="C18" i="54" s="1"/>
  <c r="K18" i="54" s="1"/>
  <c r="M18" i="54" s="1"/>
  <c r="R18" i="54" s="1"/>
  <c r="C19" i="54" s="1"/>
  <c r="K19" i="54" s="1"/>
  <c r="M19" i="54" s="1"/>
  <c r="R19" i="54" s="1"/>
  <c r="C20" i="54" s="1"/>
  <c r="K20" i="54" s="1"/>
  <c r="M20" i="54" s="1"/>
  <c r="R20" i="54" s="1"/>
  <c r="C21" i="54" s="1"/>
  <c r="K21" i="54" s="1"/>
  <c r="M21" i="54" s="1"/>
  <c r="R21" i="54" s="1"/>
  <c r="C22" i="54" s="1"/>
  <c r="K22" i="54" s="1"/>
  <c r="M22" i="54" s="1"/>
  <c r="R22" i="54" s="1"/>
  <c r="C23" i="54" s="1"/>
  <c r="K23" i="54" s="1"/>
  <c r="M23" i="54" s="1"/>
  <c r="R23" i="54" s="1"/>
  <c r="C24" i="54" s="1"/>
  <c r="K24" i="54" s="1"/>
  <c r="M24" i="54" s="1"/>
  <c r="R24" i="54" s="1"/>
  <c r="C25" i="54" s="1"/>
  <c r="K25" i="54" s="1"/>
  <c r="M25" i="54" s="1"/>
  <c r="R25" i="54" s="1"/>
  <c r="C26" i="54" s="1"/>
  <c r="K26" i="54" s="1"/>
  <c r="M26" i="54" s="1"/>
  <c r="R26" i="54" s="1"/>
  <c r="C27" i="54" s="1"/>
  <c r="K27" i="54" s="1"/>
  <c r="M27" i="54" s="1"/>
  <c r="R27" i="54" s="1"/>
  <c r="C28" i="54" s="1"/>
  <c r="K28" i="54" s="1"/>
  <c r="M28" i="54" s="1"/>
  <c r="R28" i="54" s="1"/>
  <c r="C29" i="54" s="1"/>
  <c r="K29" i="54" s="1"/>
  <c r="M29" i="54" s="1"/>
  <c r="R29" i="54" s="1"/>
  <c r="C30" i="54" s="1"/>
  <c r="K30" i="54" s="1"/>
  <c r="M30" i="54" s="1"/>
  <c r="R30" i="54" s="1"/>
  <c r="C31" i="54" s="1"/>
  <c r="K31" i="54" s="1"/>
  <c r="M31" i="54" s="1"/>
  <c r="R31" i="54" s="1"/>
  <c r="C32" i="54" s="1"/>
  <c r="K32" i="54" s="1"/>
  <c r="M32" i="54" s="1"/>
  <c r="R32" i="54" s="1"/>
  <c r="C33" i="54" s="1"/>
  <c r="K33" i="54" s="1"/>
  <c r="M33" i="54" s="1"/>
  <c r="R33" i="54" s="1"/>
  <c r="C34" i="54" s="1"/>
  <c r="K34" i="54" s="1"/>
  <c r="M34" i="54" s="1"/>
  <c r="R34" i="54" s="1"/>
  <c r="C35" i="54" s="1"/>
  <c r="K35" i="54" s="1"/>
  <c r="M35" i="54" s="1"/>
  <c r="R35" i="54" s="1"/>
  <c r="C36" i="54" s="1"/>
  <c r="K36" i="54" s="1"/>
  <c r="M36" i="54" s="1"/>
  <c r="R36" i="54" s="1"/>
  <c r="C37" i="54" s="1"/>
  <c r="K37" i="54" s="1"/>
  <c r="M37" i="54" s="1"/>
  <c r="R37" i="54" s="1"/>
  <c r="C38" i="54" s="1"/>
  <c r="K38" i="54" s="1"/>
  <c r="M38" i="54" s="1"/>
  <c r="R38" i="54" s="1"/>
  <c r="C39" i="54" s="1"/>
  <c r="K39" i="54" s="1"/>
  <c r="M39" i="54" s="1"/>
  <c r="R39" i="54" s="1"/>
  <c r="C40" i="54" s="1"/>
  <c r="K40" i="54" s="1"/>
  <c r="M40" i="54" s="1"/>
  <c r="R40" i="54" s="1"/>
  <c r="C41" i="54" s="1"/>
  <c r="K41" i="54" s="1"/>
  <c r="M41" i="54" s="1"/>
  <c r="R41" i="54" s="1"/>
  <c r="C42" i="54" s="1"/>
  <c r="K42" i="54" s="1"/>
  <c r="M42" i="54" s="1"/>
  <c r="R42" i="54" s="1"/>
  <c r="C43" i="54" s="1"/>
  <c r="K43" i="54" s="1"/>
  <c r="M43" i="54" s="1"/>
  <c r="R43" i="54" s="1"/>
  <c r="C44" i="54" s="1"/>
  <c r="K44" i="54" s="1"/>
  <c r="M44" i="54" s="1"/>
  <c r="R44" i="54" s="1"/>
  <c r="C45" i="54" s="1"/>
  <c r="K45" i="54" s="1"/>
  <c r="M45" i="54" s="1"/>
  <c r="R45" i="54" s="1"/>
  <c r="C46" i="54" s="1"/>
  <c r="K46" i="54" s="1"/>
  <c r="M46" i="54" s="1"/>
  <c r="R46" i="54" s="1"/>
  <c r="C47" i="54" s="1"/>
  <c r="K47" i="54" s="1"/>
  <c r="M47" i="54" s="1"/>
  <c r="R47" i="54" s="1"/>
  <c r="C48" i="53"/>
  <c r="L4" i="53" s="1"/>
  <c r="D4" i="53"/>
  <c r="P2" i="53" s="1"/>
  <c r="C5" i="53"/>
  <c r="P4" i="53"/>
  <c r="E5" i="53"/>
  <c r="G5" i="53"/>
  <c r="I5" i="53" l="1"/>
  <c r="C48" i="54"/>
  <c r="L4" i="54" s="1"/>
  <c r="P4" i="54"/>
  <c r="C5" i="54"/>
  <c r="G5" i="54"/>
  <c r="E5" i="54"/>
  <c r="D4" i="54"/>
  <c r="P2" i="54" s="1"/>
  <c r="I5" i="54" l="1"/>
</calcChain>
</file>

<file path=xl/sharedStrings.xml><?xml version="1.0" encoding="utf-8"?>
<sst xmlns="http://schemas.openxmlformats.org/spreadsheetml/2006/main" count="1046" uniqueCount="70">
  <si>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</si>
  <si>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</si>
  <si>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</si>
  <si>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</si>
  <si>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</si>
  <si>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</si>
  <si>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</si>
  <si>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</si>
  <si>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</si>
  <si>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</si>
  <si>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</si>
  <si>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</si>
  <si>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</si>
  <si>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</si>
  <si>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</si>
  <si>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</si>
  <si>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</si>
  <si>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</si>
  <si>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</si>
  <si>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</si>
  <si>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</si>
  <si>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</si>
  <si>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</si>
  <si>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</si>
  <si>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</si>
  <si>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</si>
  <si>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</si>
  <si>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</si>
  <si>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</si>
  <si>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</si>
  <si>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</si>
  <si>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</si>
  <si>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</si>
  <si>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</si>
  <si>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</si>
  <si>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</si>
  <si>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</si>
  <si>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</si>
  <si>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</si>
  <si>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</si>
  <si>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</si>
  <si>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</si>
  <si>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</si>
  <si>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</si>
  <si>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</si>
  <si>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</si>
  <si>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</si>
  <si>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</si>
  <si>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</si>
  <si>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</si>
  <si>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</si>
  <si>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</si>
  <si>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</si>
  <si>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</si>
  <si>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</si>
  <si>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</si>
  <si>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</si>
  <si>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USDJPY</t>
    <phoneticPr fontId="2"/>
  </si>
  <si>
    <t>フィボナッチトレースメントで損切り幅1に対して利益は×1.5を狙う。</t>
    <rPh sb="14" eb="16">
      <t>ソンギ</t>
    </rPh>
    <rPh sb="17" eb="18">
      <t>ハバ</t>
    </rPh>
    <rPh sb="20" eb="21">
      <t>タイ</t>
    </rPh>
    <rPh sb="23" eb="25">
      <t>リエキ</t>
    </rPh>
    <rPh sb="31" eb="32">
      <t>ネラ</t>
    </rPh>
    <phoneticPr fontId="3"/>
  </si>
  <si>
    <t>4H</t>
    <phoneticPr fontId="3"/>
  </si>
  <si>
    <t>GBPUSD</t>
    <phoneticPr fontId="2"/>
  </si>
  <si>
    <t>フィボナッチトレースメントで損切り幅1に対して利益は×1.27を狙う。</t>
    <rPh sb="14" eb="16">
      <t>ソンギ</t>
    </rPh>
    <rPh sb="17" eb="18">
      <t>ハバ</t>
    </rPh>
    <rPh sb="20" eb="21">
      <t>タイ</t>
    </rPh>
    <rPh sb="23" eb="25">
      <t>リエキ</t>
    </rPh>
    <rPh sb="32" eb="33">
      <t>ネラ</t>
    </rPh>
    <phoneticPr fontId="3"/>
  </si>
  <si>
    <t>1./15</t>
    <phoneticPr fontId="2"/>
  </si>
  <si>
    <t>フィボナッチトレースメントで損切り幅1に対して利益は×2を狙う。</t>
    <rPh sb="14" eb="16">
      <t>ソンギ</t>
    </rPh>
    <rPh sb="17" eb="18">
      <t>ハバ</t>
    </rPh>
    <rPh sb="20" eb="21">
      <t>タイ</t>
    </rPh>
    <rPh sb="23" eb="25">
      <t>リエキ</t>
    </rPh>
    <rPh sb="29" eb="30">
      <t>ネラ</t>
    </rPh>
    <phoneticPr fontId="3"/>
  </si>
  <si>
    <t>ポンドの値動きに驚きました。通貨によって動きが違うと聞いてはいましたがPBが出来そうで出来ないもどかしさのようなものを感じました。ポンドがらみでPBを探すときにはSMAの値を変えた方がいいのか、どんな通貨ペアであってもSMAの値を変えずにPBを探した方がいいのかどうかと考えてしまいました。</t>
    <rPh sb="4" eb="6">
      <t>ネウゴ</t>
    </rPh>
    <rPh sb="8" eb="9">
      <t>オドロ</t>
    </rPh>
    <rPh sb="14" eb="16">
      <t>ツウカ</t>
    </rPh>
    <rPh sb="20" eb="21">
      <t>ウゴ</t>
    </rPh>
    <rPh sb="23" eb="24">
      <t>チガ</t>
    </rPh>
    <rPh sb="26" eb="27">
      <t>キ</t>
    </rPh>
    <rPh sb="38" eb="40">
      <t>デキ</t>
    </rPh>
    <rPh sb="43" eb="45">
      <t>デキ</t>
    </rPh>
    <rPh sb="59" eb="60">
      <t>カン</t>
    </rPh>
    <rPh sb="75" eb="76">
      <t>サガ</t>
    </rPh>
    <rPh sb="85" eb="86">
      <t>アタイ</t>
    </rPh>
    <rPh sb="87" eb="88">
      <t>カ</t>
    </rPh>
    <rPh sb="90" eb="91">
      <t>ホウ</t>
    </rPh>
    <rPh sb="100" eb="102">
      <t>ツウカ</t>
    </rPh>
    <rPh sb="113" eb="114">
      <t>アタイ</t>
    </rPh>
    <rPh sb="115" eb="116">
      <t>カ</t>
    </rPh>
    <rPh sb="122" eb="123">
      <t>サガ</t>
    </rPh>
    <rPh sb="125" eb="126">
      <t>ホウ</t>
    </rPh>
    <rPh sb="135" eb="136">
      <t>カンガ</t>
    </rPh>
    <phoneticPr fontId="2"/>
  </si>
  <si>
    <t>PBの利益が出る前に反対方向に値動きがこんなにあること、とても驚きました。USDJPYと違ってEURUSDが大きな流れが続いていたので同じヨーロッパ圏であるGBPUSDも大きな流れが続くと思っていましたが値動きが激しくて損切り幅を大きくしないと対応できないのだろうかと感じました。きちんとPBを探せていないのか、FIBの引き方が間違っているのかと何度も見直してみましたが検証結果は心が折れそうな数字でした。それぞれの通貨の違いを知ることが出来て検証の重要性を改めて感じることが出来ました。</t>
    <rPh sb="3" eb="5">
      <t>リエキ</t>
    </rPh>
    <rPh sb="6" eb="7">
      <t>デ</t>
    </rPh>
    <rPh sb="8" eb="9">
      <t>マエ</t>
    </rPh>
    <rPh sb="10" eb="12">
      <t>ハンタイ</t>
    </rPh>
    <rPh sb="12" eb="14">
      <t>ホウコウ</t>
    </rPh>
    <rPh sb="15" eb="17">
      <t>ネウゴ</t>
    </rPh>
    <rPh sb="31" eb="32">
      <t>オドロ</t>
    </rPh>
    <rPh sb="44" eb="45">
      <t>チガ</t>
    </rPh>
    <rPh sb="54" eb="55">
      <t>オオ</t>
    </rPh>
    <rPh sb="57" eb="58">
      <t>ナガ</t>
    </rPh>
    <rPh sb="60" eb="61">
      <t>ツヅ</t>
    </rPh>
    <rPh sb="67" eb="68">
      <t>オナ</t>
    </rPh>
    <rPh sb="74" eb="75">
      <t>ケン</t>
    </rPh>
    <rPh sb="85" eb="86">
      <t>オオ</t>
    </rPh>
    <rPh sb="88" eb="89">
      <t>ナガ</t>
    </rPh>
    <rPh sb="91" eb="92">
      <t>ツヅ</t>
    </rPh>
    <rPh sb="94" eb="95">
      <t>オモ</t>
    </rPh>
    <rPh sb="102" eb="104">
      <t>ネウゴ</t>
    </rPh>
    <rPh sb="106" eb="107">
      <t>ハゲ</t>
    </rPh>
    <rPh sb="110" eb="112">
      <t>ソンギ</t>
    </rPh>
    <rPh sb="113" eb="114">
      <t>ハバ</t>
    </rPh>
    <rPh sb="115" eb="116">
      <t>オオ</t>
    </rPh>
    <rPh sb="122" eb="124">
      <t>タイオウ</t>
    </rPh>
    <rPh sb="134" eb="135">
      <t>カン</t>
    </rPh>
    <rPh sb="147" eb="148">
      <t>サガ</t>
    </rPh>
    <rPh sb="160" eb="161">
      <t>ヒ</t>
    </rPh>
    <rPh sb="162" eb="163">
      <t>カタ</t>
    </rPh>
    <rPh sb="164" eb="166">
      <t>マチガ</t>
    </rPh>
    <rPh sb="173" eb="175">
      <t>ナンド</t>
    </rPh>
    <rPh sb="176" eb="178">
      <t>ミナオ</t>
    </rPh>
    <rPh sb="185" eb="189">
      <t>ケンショウケッカ</t>
    </rPh>
    <rPh sb="190" eb="191">
      <t>ココロ</t>
    </rPh>
    <rPh sb="192" eb="193">
      <t>オ</t>
    </rPh>
    <rPh sb="197" eb="199">
      <t>スウジ</t>
    </rPh>
    <rPh sb="208" eb="210">
      <t>ツウカ</t>
    </rPh>
    <rPh sb="211" eb="212">
      <t>チガ</t>
    </rPh>
    <rPh sb="214" eb="215">
      <t>シ</t>
    </rPh>
    <rPh sb="219" eb="221">
      <t>デキ</t>
    </rPh>
    <rPh sb="222" eb="224">
      <t>ケンショウ</t>
    </rPh>
    <rPh sb="225" eb="228">
      <t>ジュウヨウセイ</t>
    </rPh>
    <rPh sb="229" eb="230">
      <t>アラタ</t>
    </rPh>
    <rPh sb="232" eb="233">
      <t>カン</t>
    </rPh>
    <rPh sb="238" eb="240">
      <t>デキ</t>
    </rPh>
    <phoneticPr fontId="2"/>
  </si>
  <si>
    <t>どのような値動きの通貨ペアがあるのか、もっと知りたいと思います。心折れながらも検証をするおかげでリアルトレードの成功につながるのだと自分に言い聞かせてこのまま検証を続けていきます。</t>
    <rPh sb="5" eb="7">
      <t>ネウゴ</t>
    </rPh>
    <rPh sb="9" eb="11">
      <t>ツウカ</t>
    </rPh>
    <rPh sb="22" eb="23">
      <t>シ</t>
    </rPh>
    <rPh sb="27" eb="28">
      <t>オモ</t>
    </rPh>
    <rPh sb="32" eb="33">
      <t>ココロ</t>
    </rPh>
    <rPh sb="33" eb="34">
      <t>オ</t>
    </rPh>
    <rPh sb="39" eb="41">
      <t>ケンショウ</t>
    </rPh>
    <rPh sb="56" eb="58">
      <t>セイコウ</t>
    </rPh>
    <rPh sb="66" eb="68">
      <t>ジブン</t>
    </rPh>
    <rPh sb="69" eb="70">
      <t>イ</t>
    </rPh>
    <rPh sb="71" eb="72">
      <t>キ</t>
    </rPh>
    <rPh sb="79" eb="81">
      <t>ケンショウ</t>
    </rPh>
    <rPh sb="82" eb="83">
      <t>ツヅ</t>
    </rPh>
    <phoneticPr fontId="2"/>
  </si>
  <si>
    <t>GBPUSD</t>
    <phoneticPr fontId="2"/>
  </si>
  <si>
    <t>EURUSD</t>
    <phoneticPr fontId="2"/>
  </si>
  <si>
    <t>1H</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</si>
</sst>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0"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02">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8" fillId="0" borderId="1" xfId="0" applyNumberFormat="1" applyFont="1" applyFill="1" applyBorder="1" applyAlignment="1">
      <alignment horizontal="center" vertical="center"/>
    </xf>
    <xf numFmtId="0" fontId="7" fillId="4" borderId="2" xfId="0" applyFont="1" applyFill="1" applyBorder="1" applyAlignment="1">
      <alignment vertical="center"/>
    </xf>
    <xf numFmtId="0" fontId="0" fillId="0" borderId="3" xfId="0" applyBorder="1" applyAlignment="1">
      <alignment horizontal="center" vertical="center"/>
    </xf>
    <xf numFmtId="0" fontId="7" fillId="0" borderId="3" xfId="0" applyFont="1" applyFill="1" applyBorder="1" applyAlignment="1">
      <alignment horizontal="center" vertical="center"/>
    </xf>
    <xf numFmtId="0" fontId="0" fillId="0" borderId="3" xfId="0" applyFill="1" applyBorder="1" applyAlignment="1">
      <alignment horizontal="center" vertical="center"/>
    </xf>
    <xf numFmtId="0" fontId="7" fillId="0" borderId="3" xfId="0" applyFont="1" applyFill="1" applyBorder="1" applyAlignment="1">
      <alignment vertical="center"/>
    </xf>
    <xf numFmtId="0" fontId="0" fillId="0" borderId="4" xfId="0" applyFill="1" applyBorder="1" applyAlignment="1">
      <alignment horizontal="center" vertical="center"/>
    </xf>
    <xf numFmtId="0" fontId="7"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7" fillId="4" borderId="6" xfId="0" applyFont="1" applyFill="1" applyBorder="1" applyAlignment="1">
      <alignment vertical="center"/>
    </xf>
    <xf numFmtId="0" fontId="7" fillId="5"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0" fillId="0" borderId="0" xfId="0" applyFont="1" applyAlignment="1">
      <alignment horizontal="center" vertical="center"/>
    </xf>
    <xf numFmtId="10" fontId="0" fillId="0" borderId="0" xfId="0" applyNumberFormat="1" applyAlignment="1">
      <alignment horizontal="center" vertical="center"/>
    </xf>
    <xf numFmtId="10" fontId="0" fillId="0" borderId="0" xfId="0" applyNumberFormat="1">
      <alignment vertical="center"/>
    </xf>
    <xf numFmtId="0" fontId="8" fillId="0" borderId="1"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11" borderId="1" xfId="0" applyFill="1" applyBorder="1" applyAlignment="1">
      <alignment horizontal="center" vertical="center"/>
    </xf>
    <xf numFmtId="180" fontId="0" fillId="11" borderId="1" xfId="0" applyNumberFormat="1" applyFill="1"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7" fillId="4"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80" fontId="8" fillId="0" borderId="7" xfId="0" applyNumberFormat="1" applyFont="1" applyFill="1" applyBorder="1" applyAlignment="1">
      <alignment horizontal="center" vertical="center"/>
    </xf>
    <xf numFmtId="180" fontId="8" fillId="0" borderId="2"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4">
    <cellStyle name="パーセント" xfId="1" builtinId="5"/>
    <cellStyle name="標準" xfId="0" builtinId="0"/>
    <cellStyle name="標準 2" xfId="2" xr:uid="{00000000-0005-0000-0000-000002000000}"/>
    <cellStyle name="標準 3" xfId="3" xr:uid="{00000000-0005-0000-0000-000003000000}"/>
  </cellStyles>
  <dxfs count="8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106680</xdr:rowOff>
    </xdr:from>
    <xdr:to>
      <xdr:col>13</xdr:col>
      <xdr:colOff>548640</xdr:colOff>
      <xdr:row>38</xdr:row>
      <xdr:rowOff>160020</xdr:rowOff>
    </xdr:to>
    <xdr:pic>
      <xdr:nvPicPr>
        <xdr:cNvPr id="2" name="図 1">
          <a:extLst>
            <a:ext uri="{FF2B5EF4-FFF2-40B4-BE49-F238E27FC236}">
              <a16:creationId xmlns:a16="http://schemas.microsoft.com/office/drawing/2014/main" id="{0C3C55FA-4CE3-437B-AFF3-359239DD1D64}"/>
            </a:ext>
          </a:extLst>
        </xdr:cNvPr>
        <xdr:cNvPicPr>
          <a:picLocks noChangeAspect="1"/>
        </xdr:cNvPicPr>
      </xdr:nvPicPr>
      <xdr:blipFill>
        <a:blip xmlns:r="http://schemas.openxmlformats.org/officeDocument/2006/relationships" r:embed="rId1"/>
        <a:stretch>
          <a:fillRect/>
        </a:stretch>
      </xdr:blipFill>
      <xdr:spPr>
        <a:xfrm>
          <a:off x="7620" y="106680"/>
          <a:ext cx="8465820" cy="6423660"/>
        </a:xfrm>
        <a:prstGeom prst="rect">
          <a:avLst/>
        </a:prstGeom>
      </xdr:spPr>
    </xdr:pic>
    <xdr:clientData/>
  </xdr:twoCellAnchor>
  <xdr:twoCellAnchor editAs="oneCell">
    <xdr:from>
      <xdr:col>0</xdr:col>
      <xdr:colOff>0</xdr:colOff>
      <xdr:row>39</xdr:row>
      <xdr:rowOff>60960</xdr:rowOff>
    </xdr:from>
    <xdr:to>
      <xdr:col>13</xdr:col>
      <xdr:colOff>571500</xdr:colOff>
      <xdr:row>77</xdr:row>
      <xdr:rowOff>144780</xdr:rowOff>
    </xdr:to>
    <xdr:pic>
      <xdr:nvPicPr>
        <xdr:cNvPr id="3" name="図 2">
          <a:extLst>
            <a:ext uri="{FF2B5EF4-FFF2-40B4-BE49-F238E27FC236}">
              <a16:creationId xmlns:a16="http://schemas.microsoft.com/office/drawing/2014/main" id="{0B939ECB-5FF8-4788-B4C4-5943CC866CEE}"/>
            </a:ext>
          </a:extLst>
        </xdr:cNvPr>
        <xdr:cNvPicPr>
          <a:picLocks noChangeAspect="1"/>
        </xdr:cNvPicPr>
      </xdr:nvPicPr>
      <xdr:blipFill>
        <a:blip xmlns:r="http://schemas.openxmlformats.org/officeDocument/2006/relationships" r:embed="rId2"/>
        <a:stretch>
          <a:fillRect/>
        </a:stretch>
      </xdr:blipFill>
      <xdr:spPr>
        <a:xfrm>
          <a:off x="0" y="6598920"/>
          <a:ext cx="8496300" cy="6454140"/>
        </a:xfrm>
        <a:prstGeom prst="rect">
          <a:avLst/>
        </a:prstGeom>
      </xdr:spPr>
    </xdr:pic>
    <xdr:clientData/>
  </xdr:twoCellAnchor>
  <xdr:twoCellAnchor editAs="oneCell">
    <xdr:from>
      <xdr:col>0</xdr:col>
      <xdr:colOff>38101</xdr:colOff>
      <xdr:row>78</xdr:row>
      <xdr:rowOff>45720</xdr:rowOff>
    </xdr:from>
    <xdr:to>
      <xdr:col>13</xdr:col>
      <xdr:colOff>525781</xdr:colOff>
      <xdr:row>116</xdr:row>
      <xdr:rowOff>137160</xdr:rowOff>
    </xdr:to>
    <xdr:pic>
      <xdr:nvPicPr>
        <xdr:cNvPr id="4" name="図 3">
          <a:extLst>
            <a:ext uri="{FF2B5EF4-FFF2-40B4-BE49-F238E27FC236}">
              <a16:creationId xmlns:a16="http://schemas.microsoft.com/office/drawing/2014/main" id="{D63DDB07-4115-4264-A8E0-02B10A3FE93B}"/>
            </a:ext>
          </a:extLst>
        </xdr:cNvPr>
        <xdr:cNvPicPr>
          <a:picLocks noChangeAspect="1"/>
        </xdr:cNvPicPr>
      </xdr:nvPicPr>
      <xdr:blipFill>
        <a:blip xmlns:r="http://schemas.openxmlformats.org/officeDocument/2006/relationships" r:embed="rId3"/>
        <a:stretch>
          <a:fillRect/>
        </a:stretch>
      </xdr:blipFill>
      <xdr:spPr>
        <a:xfrm>
          <a:off x="38101" y="13121640"/>
          <a:ext cx="8412480" cy="6461760"/>
        </a:xfrm>
        <a:prstGeom prst="rect">
          <a:avLst/>
        </a:prstGeom>
      </xdr:spPr>
    </xdr:pic>
    <xdr:clientData/>
  </xdr:twoCellAnchor>
  <xdr:twoCellAnchor editAs="oneCell">
    <xdr:from>
      <xdr:col>0</xdr:col>
      <xdr:colOff>22860</xdr:colOff>
      <xdr:row>117</xdr:row>
      <xdr:rowOff>91440</xdr:rowOff>
    </xdr:from>
    <xdr:to>
      <xdr:col>13</xdr:col>
      <xdr:colOff>556260</xdr:colOff>
      <xdr:row>155</xdr:row>
      <xdr:rowOff>137160</xdr:rowOff>
    </xdr:to>
    <xdr:pic>
      <xdr:nvPicPr>
        <xdr:cNvPr id="5" name="図 4">
          <a:extLst>
            <a:ext uri="{FF2B5EF4-FFF2-40B4-BE49-F238E27FC236}">
              <a16:creationId xmlns:a16="http://schemas.microsoft.com/office/drawing/2014/main" id="{DF59A3A3-0CA7-4EE3-81B8-A565E6295C7B}"/>
            </a:ext>
          </a:extLst>
        </xdr:cNvPr>
        <xdr:cNvPicPr>
          <a:picLocks noChangeAspect="1"/>
        </xdr:cNvPicPr>
      </xdr:nvPicPr>
      <xdr:blipFill>
        <a:blip xmlns:r="http://schemas.openxmlformats.org/officeDocument/2006/relationships" r:embed="rId4"/>
        <a:stretch>
          <a:fillRect/>
        </a:stretch>
      </xdr:blipFill>
      <xdr:spPr>
        <a:xfrm>
          <a:off x="22860" y="19705320"/>
          <a:ext cx="8458200" cy="6416040"/>
        </a:xfrm>
        <a:prstGeom prst="rect">
          <a:avLst/>
        </a:prstGeom>
      </xdr:spPr>
    </xdr:pic>
    <xdr:clientData/>
  </xdr:twoCellAnchor>
  <xdr:twoCellAnchor editAs="oneCell">
    <xdr:from>
      <xdr:col>0</xdr:col>
      <xdr:colOff>30480</xdr:colOff>
      <xdr:row>156</xdr:row>
      <xdr:rowOff>60960</xdr:rowOff>
    </xdr:from>
    <xdr:to>
      <xdr:col>13</xdr:col>
      <xdr:colOff>556260</xdr:colOff>
      <xdr:row>194</xdr:row>
      <xdr:rowOff>114300</xdr:rowOff>
    </xdr:to>
    <xdr:pic>
      <xdr:nvPicPr>
        <xdr:cNvPr id="6" name="図 5">
          <a:extLst>
            <a:ext uri="{FF2B5EF4-FFF2-40B4-BE49-F238E27FC236}">
              <a16:creationId xmlns:a16="http://schemas.microsoft.com/office/drawing/2014/main" id="{E6B965C1-5666-4C7B-A6B8-99F29E7CFABB}"/>
            </a:ext>
          </a:extLst>
        </xdr:cNvPr>
        <xdr:cNvPicPr>
          <a:picLocks noChangeAspect="1"/>
        </xdr:cNvPicPr>
      </xdr:nvPicPr>
      <xdr:blipFill>
        <a:blip xmlns:r="http://schemas.openxmlformats.org/officeDocument/2006/relationships" r:embed="rId5"/>
        <a:stretch>
          <a:fillRect/>
        </a:stretch>
      </xdr:blipFill>
      <xdr:spPr>
        <a:xfrm>
          <a:off x="30480" y="26212800"/>
          <a:ext cx="8450580" cy="6423660"/>
        </a:xfrm>
        <a:prstGeom prst="rect">
          <a:avLst/>
        </a:prstGeom>
      </xdr:spPr>
    </xdr:pic>
    <xdr:clientData/>
  </xdr:twoCellAnchor>
  <xdr:twoCellAnchor editAs="oneCell">
    <xdr:from>
      <xdr:col>0</xdr:col>
      <xdr:colOff>0</xdr:colOff>
      <xdr:row>195</xdr:row>
      <xdr:rowOff>38100</xdr:rowOff>
    </xdr:from>
    <xdr:to>
      <xdr:col>13</xdr:col>
      <xdr:colOff>586740</xdr:colOff>
      <xdr:row>233</xdr:row>
      <xdr:rowOff>152400</xdr:rowOff>
    </xdr:to>
    <xdr:pic>
      <xdr:nvPicPr>
        <xdr:cNvPr id="8" name="図 7">
          <a:extLst>
            <a:ext uri="{FF2B5EF4-FFF2-40B4-BE49-F238E27FC236}">
              <a16:creationId xmlns:a16="http://schemas.microsoft.com/office/drawing/2014/main" id="{D633E2FE-73A4-4B94-B5F2-C5209DB30847}"/>
            </a:ext>
          </a:extLst>
        </xdr:cNvPr>
        <xdr:cNvPicPr>
          <a:picLocks noChangeAspect="1"/>
        </xdr:cNvPicPr>
      </xdr:nvPicPr>
      <xdr:blipFill>
        <a:blip xmlns:r="http://schemas.openxmlformats.org/officeDocument/2006/relationships" r:embed="rId6"/>
        <a:stretch>
          <a:fillRect/>
        </a:stretch>
      </xdr:blipFill>
      <xdr:spPr>
        <a:xfrm>
          <a:off x="0" y="32727900"/>
          <a:ext cx="8511540" cy="6484620"/>
        </a:xfrm>
        <a:prstGeom prst="rect">
          <a:avLst/>
        </a:prstGeom>
      </xdr:spPr>
    </xdr:pic>
    <xdr:clientData/>
  </xdr:twoCellAnchor>
  <xdr:twoCellAnchor editAs="oneCell">
    <xdr:from>
      <xdr:col>0</xdr:col>
      <xdr:colOff>0</xdr:colOff>
      <xdr:row>234</xdr:row>
      <xdr:rowOff>30480</xdr:rowOff>
    </xdr:from>
    <xdr:to>
      <xdr:col>13</xdr:col>
      <xdr:colOff>563880</xdr:colOff>
      <xdr:row>272</xdr:row>
      <xdr:rowOff>76200</xdr:rowOff>
    </xdr:to>
    <xdr:pic>
      <xdr:nvPicPr>
        <xdr:cNvPr id="10" name="図 9">
          <a:extLst>
            <a:ext uri="{FF2B5EF4-FFF2-40B4-BE49-F238E27FC236}">
              <a16:creationId xmlns:a16="http://schemas.microsoft.com/office/drawing/2014/main" id="{AD616985-1227-4FCC-B40A-8173BD40B085}"/>
            </a:ext>
          </a:extLst>
        </xdr:cNvPr>
        <xdr:cNvPicPr>
          <a:picLocks noChangeAspect="1"/>
        </xdr:cNvPicPr>
      </xdr:nvPicPr>
      <xdr:blipFill>
        <a:blip xmlns:r="http://schemas.openxmlformats.org/officeDocument/2006/relationships" r:embed="rId7"/>
        <a:stretch>
          <a:fillRect/>
        </a:stretch>
      </xdr:blipFill>
      <xdr:spPr>
        <a:xfrm>
          <a:off x="0" y="39258240"/>
          <a:ext cx="8488680" cy="6416040"/>
        </a:xfrm>
        <a:prstGeom prst="rect">
          <a:avLst/>
        </a:prstGeom>
      </xdr:spPr>
    </xdr:pic>
    <xdr:clientData/>
  </xdr:twoCellAnchor>
  <xdr:twoCellAnchor editAs="oneCell">
    <xdr:from>
      <xdr:col>0</xdr:col>
      <xdr:colOff>0</xdr:colOff>
      <xdr:row>273</xdr:row>
      <xdr:rowOff>45720</xdr:rowOff>
    </xdr:from>
    <xdr:to>
      <xdr:col>13</xdr:col>
      <xdr:colOff>586740</xdr:colOff>
      <xdr:row>311</xdr:row>
      <xdr:rowOff>144780</xdr:rowOff>
    </xdr:to>
    <xdr:pic>
      <xdr:nvPicPr>
        <xdr:cNvPr id="12" name="図 11">
          <a:extLst>
            <a:ext uri="{FF2B5EF4-FFF2-40B4-BE49-F238E27FC236}">
              <a16:creationId xmlns:a16="http://schemas.microsoft.com/office/drawing/2014/main" id="{57E6AC1B-5084-488E-887D-47406475CB60}"/>
            </a:ext>
          </a:extLst>
        </xdr:cNvPr>
        <xdr:cNvPicPr>
          <a:picLocks noChangeAspect="1"/>
        </xdr:cNvPicPr>
      </xdr:nvPicPr>
      <xdr:blipFill>
        <a:blip xmlns:r="http://schemas.openxmlformats.org/officeDocument/2006/relationships" r:embed="rId8"/>
        <a:stretch>
          <a:fillRect/>
        </a:stretch>
      </xdr:blipFill>
      <xdr:spPr>
        <a:xfrm>
          <a:off x="0" y="45811440"/>
          <a:ext cx="8511540" cy="6469380"/>
        </a:xfrm>
        <a:prstGeom prst="rect">
          <a:avLst/>
        </a:prstGeom>
      </xdr:spPr>
    </xdr:pic>
    <xdr:clientData/>
  </xdr:twoCellAnchor>
  <xdr:twoCellAnchor editAs="oneCell">
    <xdr:from>
      <xdr:col>0</xdr:col>
      <xdr:colOff>0</xdr:colOff>
      <xdr:row>312</xdr:row>
      <xdr:rowOff>45720</xdr:rowOff>
    </xdr:from>
    <xdr:to>
      <xdr:col>13</xdr:col>
      <xdr:colOff>586740</xdr:colOff>
      <xdr:row>350</xdr:row>
      <xdr:rowOff>144780</xdr:rowOff>
    </xdr:to>
    <xdr:pic>
      <xdr:nvPicPr>
        <xdr:cNvPr id="13" name="図 12">
          <a:extLst>
            <a:ext uri="{FF2B5EF4-FFF2-40B4-BE49-F238E27FC236}">
              <a16:creationId xmlns:a16="http://schemas.microsoft.com/office/drawing/2014/main" id="{099B4BAF-E96A-41FB-B3C6-EC16A374016E}"/>
            </a:ext>
          </a:extLst>
        </xdr:cNvPr>
        <xdr:cNvPicPr>
          <a:picLocks noChangeAspect="1"/>
        </xdr:cNvPicPr>
      </xdr:nvPicPr>
      <xdr:blipFill>
        <a:blip xmlns:r="http://schemas.openxmlformats.org/officeDocument/2006/relationships" r:embed="rId9"/>
        <a:stretch>
          <a:fillRect/>
        </a:stretch>
      </xdr:blipFill>
      <xdr:spPr>
        <a:xfrm>
          <a:off x="0" y="52349400"/>
          <a:ext cx="8511540" cy="6469380"/>
        </a:xfrm>
        <a:prstGeom prst="rect">
          <a:avLst/>
        </a:prstGeom>
      </xdr:spPr>
    </xdr:pic>
    <xdr:clientData/>
  </xdr:twoCellAnchor>
  <xdr:twoCellAnchor editAs="oneCell">
    <xdr:from>
      <xdr:col>0</xdr:col>
      <xdr:colOff>0</xdr:colOff>
      <xdr:row>351</xdr:row>
      <xdr:rowOff>22860</xdr:rowOff>
    </xdr:from>
    <xdr:to>
      <xdr:col>13</xdr:col>
      <xdr:colOff>548640</xdr:colOff>
      <xdr:row>389</xdr:row>
      <xdr:rowOff>144780</xdr:rowOff>
    </xdr:to>
    <xdr:pic>
      <xdr:nvPicPr>
        <xdr:cNvPr id="15" name="図 14">
          <a:extLst>
            <a:ext uri="{FF2B5EF4-FFF2-40B4-BE49-F238E27FC236}">
              <a16:creationId xmlns:a16="http://schemas.microsoft.com/office/drawing/2014/main" id="{82F472E0-3000-43B5-B3A3-C1C53CF5E853}"/>
            </a:ext>
          </a:extLst>
        </xdr:cNvPr>
        <xdr:cNvPicPr>
          <a:picLocks noChangeAspect="1"/>
        </xdr:cNvPicPr>
      </xdr:nvPicPr>
      <xdr:blipFill>
        <a:blip xmlns:r="http://schemas.openxmlformats.org/officeDocument/2006/relationships" r:embed="rId10"/>
        <a:stretch>
          <a:fillRect/>
        </a:stretch>
      </xdr:blipFill>
      <xdr:spPr>
        <a:xfrm>
          <a:off x="0" y="58864500"/>
          <a:ext cx="8473440" cy="6492240"/>
        </a:xfrm>
        <a:prstGeom prst="rect">
          <a:avLst/>
        </a:prstGeom>
      </xdr:spPr>
    </xdr:pic>
    <xdr:clientData/>
  </xdr:twoCellAnchor>
  <xdr:twoCellAnchor editAs="oneCell">
    <xdr:from>
      <xdr:col>0</xdr:col>
      <xdr:colOff>0</xdr:colOff>
      <xdr:row>390</xdr:row>
      <xdr:rowOff>45720</xdr:rowOff>
    </xdr:from>
    <xdr:to>
      <xdr:col>13</xdr:col>
      <xdr:colOff>541020</xdr:colOff>
      <xdr:row>428</xdr:row>
      <xdr:rowOff>137160</xdr:rowOff>
    </xdr:to>
    <xdr:pic>
      <xdr:nvPicPr>
        <xdr:cNvPr id="17" name="図 16">
          <a:extLst>
            <a:ext uri="{FF2B5EF4-FFF2-40B4-BE49-F238E27FC236}">
              <a16:creationId xmlns:a16="http://schemas.microsoft.com/office/drawing/2014/main" id="{739B2F9B-2495-4266-AA55-B88E465B68CA}"/>
            </a:ext>
          </a:extLst>
        </xdr:cNvPr>
        <xdr:cNvPicPr>
          <a:picLocks noChangeAspect="1"/>
        </xdr:cNvPicPr>
      </xdr:nvPicPr>
      <xdr:blipFill>
        <a:blip xmlns:r="http://schemas.openxmlformats.org/officeDocument/2006/relationships" r:embed="rId11"/>
        <a:stretch>
          <a:fillRect/>
        </a:stretch>
      </xdr:blipFill>
      <xdr:spPr>
        <a:xfrm>
          <a:off x="0" y="65425320"/>
          <a:ext cx="8465820" cy="6461760"/>
        </a:xfrm>
        <a:prstGeom prst="rect">
          <a:avLst/>
        </a:prstGeom>
      </xdr:spPr>
    </xdr:pic>
    <xdr:clientData/>
  </xdr:twoCellAnchor>
  <xdr:twoCellAnchor editAs="oneCell">
    <xdr:from>
      <xdr:col>0</xdr:col>
      <xdr:colOff>0</xdr:colOff>
      <xdr:row>429</xdr:row>
      <xdr:rowOff>60960</xdr:rowOff>
    </xdr:from>
    <xdr:to>
      <xdr:col>13</xdr:col>
      <xdr:colOff>571500</xdr:colOff>
      <xdr:row>467</xdr:row>
      <xdr:rowOff>137160</xdr:rowOff>
    </xdr:to>
    <xdr:pic>
      <xdr:nvPicPr>
        <xdr:cNvPr id="19" name="図 18">
          <a:extLst>
            <a:ext uri="{FF2B5EF4-FFF2-40B4-BE49-F238E27FC236}">
              <a16:creationId xmlns:a16="http://schemas.microsoft.com/office/drawing/2014/main" id="{AED063E2-2938-4D29-9DDC-6FEAD6E1966E}"/>
            </a:ext>
          </a:extLst>
        </xdr:cNvPr>
        <xdr:cNvPicPr>
          <a:picLocks noChangeAspect="1"/>
        </xdr:cNvPicPr>
      </xdr:nvPicPr>
      <xdr:blipFill>
        <a:blip xmlns:r="http://schemas.openxmlformats.org/officeDocument/2006/relationships" r:embed="rId12"/>
        <a:stretch>
          <a:fillRect/>
        </a:stretch>
      </xdr:blipFill>
      <xdr:spPr>
        <a:xfrm>
          <a:off x="0" y="71978520"/>
          <a:ext cx="8496300" cy="6446520"/>
        </a:xfrm>
        <a:prstGeom prst="rect">
          <a:avLst/>
        </a:prstGeom>
      </xdr:spPr>
    </xdr:pic>
    <xdr:clientData/>
  </xdr:twoCellAnchor>
  <xdr:twoCellAnchor editAs="oneCell">
    <xdr:from>
      <xdr:col>0</xdr:col>
      <xdr:colOff>0</xdr:colOff>
      <xdr:row>741</xdr:row>
      <xdr:rowOff>76200</xdr:rowOff>
    </xdr:from>
    <xdr:to>
      <xdr:col>13</xdr:col>
      <xdr:colOff>548640</xdr:colOff>
      <xdr:row>779</xdr:row>
      <xdr:rowOff>160020</xdr:rowOff>
    </xdr:to>
    <xdr:pic>
      <xdr:nvPicPr>
        <xdr:cNvPr id="21" name="図 20">
          <a:extLst>
            <a:ext uri="{FF2B5EF4-FFF2-40B4-BE49-F238E27FC236}">
              <a16:creationId xmlns:a16="http://schemas.microsoft.com/office/drawing/2014/main" id="{67193A4D-D72A-47C3-A3EE-E28444FA157B}"/>
            </a:ext>
          </a:extLst>
        </xdr:cNvPr>
        <xdr:cNvPicPr>
          <a:picLocks noChangeAspect="1"/>
        </xdr:cNvPicPr>
      </xdr:nvPicPr>
      <xdr:blipFill>
        <a:blip xmlns:r="http://schemas.openxmlformats.org/officeDocument/2006/relationships" r:embed="rId13"/>
        <a:stretch>
          <a:fillRect/>
        </a:stretch>
      </xdr:blipFill>
      <xdr:spPr>
        <a:xfrm>
          <a:off x="0" y="124297440"/>
          <a:ext cx="8473440" cy="6454140"/>
        </a:xfrm>
        <a:prstGeom prst="rect">
          <a:avLst/>
        </a:prstGeom>
      </xdr:spPr>
    </xdr:pic>
    <xdr:clientData/>
  </xdr:twoCellAnchor>
  <xdr:twoCellAnchor editAs="oneCell">
    <xdr:from>
      <xdr:col>0</xdr:col>
      <xdr:colOff>0</xdr:colOff>
      <xdr:row>468</xdr:row>
      <xdr:rowOff>45720</xdr:rowOff>
    </xdr:from>
    <xdr:to>
      <xdr:col>13</xdr:col>
      <xdr:colOff>594360</xdr:colOff>
      <xdr:row>506</xdr:row>
      <xdr:rowOff>144780</xdr:rowOff>
    </xdr:to>
    <xdr:pic>
      <xdr:nvPicPr>
        <xdr:cNvPr id="22" name="図 21">
          <a:extLst>
            <a:ext uri="{FF2B5EF4-FFF2-40B4-BE49-F238E27FC236}">
              <a16:creationId xmlns:a16="http://schemas.microsoft.com/office/drawing/2014/main" id="{8D38599D-8E62-4A53-9456-360234CC6716}"/>
            </a:ext>
          </a:extLst>
        </xdr:cNvPr>
        <xdr:cNvPicPr>
          <a:picLocks noChangeAspect="1"/>
        </xdr:cNvPicPr>
      </xdr:nvPicPr>
      <xdr:blipFill>
        <a:blip xmlns:r="http://schemas.openxmlformats.org/officeDocument/2006/relationships" r:embed="rId14"/>
        <a:stretch>
          <a:fillRect/>
        </a:stretch>
      </xdr:blipFill>
      <xdr:spPr>
        <a:xfrm>
          <a:off x="0" y="78501240"/>
          <a:ext cx="8519160" cy="6469380"/>
        </a:xfrm>
        <a:prstGeom prst="rect">
          <a:avLst/>
        </a:prstGeom>
      </xdr:spPr>
    </xdr:pic>
    <xdr:clientData/>
  </xdr:twoCellAnchor>
  <xdr:twoCellAnchor editAs="oneCell">
    <xdr:from>
      <xdr:col>0</xdr:col>
      <xdr:colOff>0</xdr:colOff>
      <xdr:row>507</xdr:row>
      <xdr:rowOff>45720</xdr:rowOff>
    </xdr:from>
    <xdr:to>
      <xdr:col>13</xdr:col>
      <xdr:colOff>502920</xdr:colOff>
      <xdr:row>545</xdr:row>
      <xdr:rowOff>106680</xdr:rowOff>
    </xdr:to>
    <xdr:pic>
      <xdr:nvPicPr>
        <xdr:cNvPr id="23" name="図 22">
          <a:extLst>
            <a:ext uri="{FF2B5EF4-FFF2-40B4-BE49-F238E27FC236}">
              <a16:creationId xmlns:a16="http://schemas.microsoft.com/office/drawing/2014/main" id="{ED87841C-4D2D-414B-A472-41351D8A65D7}"/>
            </a:ext>
          </a:extLst>
        </xdr:cNvPr>
        <xdr:cNvPicPr>
          <a:picLocks noChangeAspect="1"/>
        </xdr:cNvPicPr>
      </xdr:nvPicPr>
      <xdr:blipFill>
        <a:blip xmlns:r="http://schemas.openxmlformats.org/officeDocument/2006/relationships" r:embed="rId15"/>
        <a:stretch>
          <a:fillRect/>
        </a:stretch>
      </xdr:blipFill>
      <xdr:spPr>
        <a:xfrm>
          <a:off x="0" y="85039200"/>
          <a:ext cx="8427720" cy="6431280"/>
        </a:xfrm>
        <a:prstGeom prst="rect">
          <a:avLst/>
        </a:prstGeom>
      </xdr:spPr>
    </xdr:pic>
    <xdr:clientData/>
  </xdr:twoCellAnchor>
  <xdr:twoCellAnchor editAs="oneCell">
    <xdr:from>
      <xdr:col>0</xdr:col>
      <xdr:colOff>0</xdr:colOff>
      <xdr:row>546</xdr:row>
      <xdr:rowOff>53340</xdr:rowOff>
    </xdr:from>
    <xdr:to>
      <xdr:col>13</xdr:col>
      <xdr:colOff>518160</xdr:colOff>
      <xdr:row>584</xdr:row>
      <xdr:rowOff>137160</xdr:rowOff>
    </xdr:to>
    <xdr:pic>
      <xdr:nvPicPr>
        <xdr:cNvPr id="25" name="図 24">
          <a:extLst>
            <a:ext uri="{FF2B5EF4-FFF2-40B4-BE49-F238E27FC236}">
              <a16:creationId xmlns:a16="http://schemas.microsoft.com/office/drawing/2014/main" id="{1DA020D4-B1DB-47CD-A6DD-2D911E1E244A}"/>
            </a:ext>
          </a:extLst>
        </xdr:cNvPr>
        <xdr:cNvPicPr>
          <a:picLocks noChangeAspect="1"/>
        </xdr:cNvPicPr>
      </xdr:nvPicPr>
      <xdr:blipFill>
        <a:blip xmlns:r="http://schemas.openxmlformats.org/officeDocument/2006/relationships" r:embed="rId16"/>
        <a:stretch>
          <a:fillRect/>
        </a:stretch>
      </xdr:blipFill>
      <xdr:spPr>
        <a:xfrm>
          <a:off x="0" y="91584780"/>
          <a:ext cx="8442960" cy="6454140"/>
        </a:xfrm>
        <a:prstGeom prst="rect">
          <a:avLst/>
        </a:prstGeom>
      </xdr:spPr>
    </xdr:pic>
    <xdr:clientData/>
  </xdr:twoCellAnchor>
  <xdr:twoCellAnchor editAs="oneCell">
    <xdr:from>
      <xdr:col>0</xdr:col>
      <xdr:colOff>0</xdr:colOff>
      <xdr:row>585</xdr:row>
      <xdr:rowOff>76200</xdr:rowOff>
    </xdr:from>
    <xdr:to>
      <xdr:col>13</xdr:col>
      <xdr:colOff>510540</xdr:colOff>
      <xdr:row>623</xdr:row>
      <xdr:rowOff>106680</xdr:rowOff>
    </xdr:to>
    <xdr:pic>
      <xdr:nvPicPr>
        <xdr:cNvPr id="27" name="図 26">
          <a:extLst>
            <a:ext uri="{FF2B5EF4-FFF2-40B4-BE49-F238E27FC236}">
              <a16:creationId xmlns:a16="http://schemas.microsoft.com/office/drawing/2014/main" id="{50147552-2968-4DD3-BAB9-19AA4EB8ED6A}"/>
            </a:ext>
          </a:extLst>
        </xdr:cNvPr>
        <xdr:cNvPicPr>
          <a:picLocks noChangeAspect="1"/>
        </xdr:cNvPicPr>
      </xdr:nvPicPr>
      <xdr:blipFill>
        <a:blip xmlns:r="http://schemas.openxmlformats.org/officeDocument/2006/relationships" r:embed="rId17"/>
        <a:stretch>
          <a:fillRect/>
        </a:stretch>
      </xdr:blipFill>
      <xdr:spPr>
        <a:xfrm>
          <a:off x="0" y="98145600"/>
          <a:ext cx="8435340" cy="6400800"/>
        </a:xfrm>
        <a:prstGeom prst="rect">
          <a:avLst/>
        </a:prstGeom>
      </xdr:spPr>
    </xdr:pic>
    <xdr:clientData/>
  </xdr:twoCellAnchor>
  <xdr:twoCellAnchor editAs="oneCell">
    <xdr:from>
      <xdr:col>0</xdr:col>
      <xdr:colOff>0</xdr:colOff>
      <xdr:row>624</xdr:row>
      <xdr:rowOff>60960</xdr:rowOff>
    </xdr:from>
    <xdr:to>
      <xdr:col>13</xdr:col>
      <xdr:colOff>548640</xdr:colOff>
      <xdr:row>662</xdr:row>
      <xdr:rowOff>106680</xdr:rowOff>
    </xdr:to>
    <xdr:pic>
      <xdr:nvPicPr>
        <xdr:cNvPr id="28" name="図 27">
          <a:extLst>
            <a:ext uri="{FF2B5EF4-FFF2-40B4-BE49-F238E27FC236}">
              <a16:creationId xmlns:a16="http://schemas.microsoft.com/office/drawing/2014/main" id="{8CCD3B23-4988-4544-93F9-90853359A246}"/>
            </a:ext>
          </a:extLst>
        </xdr:cNvPr>
        <xdr:cNvPicPr>
          <a:picLocks noChangeAspect="1"/>
        </xdr:cNvPicPr>
      </xdr:nvPicPr>
      <xdr:blipFill>
        <a:blip xmlns:r="http://schemas.openxmlformats.org/officeDocument/2006/relationships" r:embed="rId18"/>
        <a:stretch>
          <a:fillRect/>
        </a:stretch>
      </xdr:blipFill>
      <xdr:spPr>
        <a:xfrm>
          <a:off x="0" y="104668320"/>
          <a:ext cx="8473440" cy="6416040"/>
        </a:xfrm>
        <a:prstGeom prst="rect">
          <a:avLst/>
        </a:prstGeom>
      </xdr:spPr>
    </xdr:pic>
    <xdr:clientData/>
  </xdr:twoCellAnchor>
  <xdr:twoCellAnchor editAs="oneCell">
    <xdr:from>
      <xdr:col>0</xdr:col>
      <xdr:colOff>0</xdr:colOff>
      <xdr:row>663</xdr:row>
      <xdr:rowOff>45720</xdr:rowOff>
    </xdr:from>
    <xdr:to>
      <xdr:col>13</xdr:col>
      <xdr:colOff>548640</xdr:colOff>
      <xdr:row>701</xdr:row>
      <xdr:rowOff>106680</xdr:rowOff>
    </xdr:to>
    <xdr:pic>
      <xdr:nvPicPr>
        <xdr:cNvPr id="30" name="図 29">
          <a:extLst>
            <a:ext uri="{FF2B5EF4-FFF2-40B4-BE49-F238E27FC236}">
              <a16:creationId xmlns:a16="http://schemas.microsoft.com/office/drawing/2014/main" id="{82362787-0CCB-4DE3-9F99-528121EB41AC}"/>
            </a:ext>
          </a:extLst>
        </xdr:cNvPr>
        <xdr:cNvPicPr>
          <a:picLocks noChangeAspect="1"/>
        </xdr:cNvPicPr>
      </xdr:nvPicPr>
      <xdr:blipFill>
        <a:blip xmlns:r="http://schemas.openxmlformats.org/officeDocument/2006/relationships" r:embed="rId19"/>
        <a:stretch>
          <a:fillRect/>
        </a:stretch>
      </xdr:blipFill>
      <xdr:spPr>
        <a:xfrm>
          <a:off x="0" y="111191040"/>
          <a:ext cx="8473440" cy="6431280"/>
        </a:xfrm>
        <a:prstGeom prst="rect">
          <a:avLst/>
        </a:prstGeom>
      </xdr:spPr>
    </xdr:pic>
    <xdr:clientData/>
  </xdr:twoCellAnchor>
  <xdr:twoCellAnchor editAs="oneCell">
    <xdr:from>
      <xdr:col>0</xdr:col>
      <xdr:colOff>22860</xdr:colOff>
      <xdr:row>702</xdr:row>
      <xdr:rowOff>53340</xdr:rowOff>
    </xdr:from>
    <xdr:to>
      <xdr:col>13</xdr:col>
      <xdr:colOff>601980</xdr:colOff>
      <xdr:row>740</xdr:row>
      <xdr:rowOff>160020</xdr:rowOff>
    </xdr:to>
    <xdr:pic>
      <xdr:nvPicPr>
        <xdr:cNvPr id="32" name="図 31">
          <a:extLst>
            <a:ext uri="{FF2B5EF4-FFF2-40B4-BE49-F238E27FC236}">
              <a16:creationId xmlns:a16="http://schemas.microsoft.com/office/drawing/2014/main" id="{D6D72A19-FC9A-4BE2-96AD-7333861F9510}"/>
            </a:ext>
          </a:extLst>
        </xdr:cNvPr>
        <xdr:cNvPicPr>
          <a:picLocks noChangeAspect="1"/>
        </xdr:cNvPicPr>
      </xdr:nvPicPr>
      <xdr:blipFill>
        <a:blip xmlns:r="http://schemas.openxmlformats.org/officeDocument/2006/relationships" r:embed="rId20"/>
        <a:stretch>
          <a:fillRect/>
        </a:stretch>
      </xdr:blipFill>
      <xdr:spPr>
        <a:xfrm>
          <a:off x="22860" y="117736620"/>
          <a:ext cx="8503920" cy="6477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B13"/>
  <sheetViews>
    <sheetView workbookViewId="0">
      <selection activeCell="A3" sqref="A3"/>
    </sheetView>
  </sheetViews>
  <sheetFormatPr defaultRowHeight="13.2" x14ac:dyDescent="0.2"/>
  <sheetData>
    <row r="2" spans="1:2" x14ac:dyDescent="0.2">
      <c r="A2" t="s">
        <v>47</v>
      </c>
    </row>
    <row r="3" spans="1:2" x14ac:dyDescent="0.2">
      <c r="A3">
        <v>100000</v>
      </c>
    </row>
    <row r="5" spans="1:2" x14ac:dyDescent="0.2">
      <c r="A5" t="s">
        <v>48</v>
      </c>
    </row>
    <row r="6" spans="1:2" x14ac:dyDescent="0.2">
      <c r="A6" t="s">
        <v>55</v>
      </c>
      <c r="B6">
        <v>90</v>
      </c>
    </row>
    <row r="7" spans="1:2" x14ac:dyDescent="0.2">
      <c r="A7" t="s">
        <v>54</v>
      </c>
      <c r="B7">
        <v>90</v>
      </c>
    </row>
    <row r="8" spans="1:2" x14ac:dyDescent="0.2">
      <c r="A8" t="s">
        <v>52</v>
      </c>
      <c r="B8">
        <v>110</v>
      </c>
    </row>
    <row r="9" spans="1:2" x14ac:dyDescent="0.2">
      <c r="A9" t="s">
        <v>50</v>
      </c>
      <c r="B9">
        <v>120</v>
      </c>
    </row>
    <row r="10" spans="1:2" x14ac:dyDescent="0.2">
      <c r="A10" t="s">
        <v>51</v>
      </c>
      <c r="B10">
        <v>150</v>
      </c>
    </row>
    <row r="11" spans="1:2" x14ac:dyDescent="0.2">
      <c r="A11" t="s">
        <v>56</v>
      </c>
      <c r="B11">
        <v>100</v>
      </c>
    </row>
    <row r="12" spans="1:2" x14ac:dyDescent="0.2">
      <c r="A12" t="s">
        <v>53</v>
      </c>
      <c r="B12">
        <v>80</v>
      </c>
    </row>
    <row r="13" spans="1:2" x14ac:dyDescent="0.2">
      <c r="A13" t="s">
        <v>49</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4FCD-E9B9-40AB-9465-B6930FA6D428}">
  <dimension ref="B2:W109"/>
  <sheetViews>
    <sheetView tabSelected="1" zoomScale="115" zoomScaleNormal="115" workbookViewId="0">
      <pane ySplit="8" topLeftCell="A70" activePane="bottomLeft" state="frozen"/>
      <selection pane="bottomLeft" activeCell="Y3" sqref="Y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69</v>
      </c>
      <c r="I2" s="60"/>
      <c r="J2" s="58" t="s">
        <v>7</v>
      </c>
      <c r="K2" s="58"/>
      <c r="L2" s="64">
        <v>300000</v>
      </c>
      <c r="M2" s="63"/>
      <c r="N2" s="58" t="s">
        <v>8</v>
      </c>
      <c r="O2" s="58"/>
      <c r="P2" s="59">
        <f>SUM(L2,D4)</f>
        <v>294116.53350213851</v>
      </c>
      <c r="Q2" s="60"/>
      <c r="R2" s="1"/>
      <c r="S2" s="1"/>
      <c r="T2" s="1"/>
    </row>
    <row r="3" spans="2:23" ht="57" customHeight="1" x14ac:dyDescent="0.2">
      <c r="B3" s="58" t="s">
        <v>9</v>
      </c>
      <c r="C3" s="58"/>
      <c r="D3" s="61" t="s">
        <v>38</v>
      </c>
      <c r="E3" s="61"/>
      <c r="F3" s="61"/>
      <c r="G3" s="61"/>
      <c r="H3" s="61"/>
      <c r="I3" s="61"/>
      <c r="J3" s="58" t="s">
        <v>10</v>
      </c>
      <c r="K3" s="58"/>
      <c r="L3" s="61" t="s">
        <v>63</v>
      </c>
      <c r="M3" s="62"/>
      <c r="N3" s="62"/>
      <c r="O3" s="62"/>
      <c r="P3" s="62"/>
      <c r="Q3" s="62"/>
      <c r="R3" s="1"/>
      <c r="S3" s="1"/>
    </row>
    <row r="4" spans="2:23" x14ac:dyDescent="0.2">
      <c r="B4" s="58" t="s">
        <v>11</v>
      </c>
      <c r="C4" s="58"/>
      <c r="D4" s="78">
        <f>SUM($R$9:$S$993)</f>
        <v>-5883.4664978614765</v>
      </c>
      <c r="E4" s="78"/>
      <c r="F4" s="58" t="s">
        <v>12</v>
      </c>
      <c r="G4" s="58"/>
      <c r="H4" s="79">
        <f>SUM($T$9:$U$108)</f>
        <v>77.999999999986969</v>
      </c>
      <c r="I4" s="60"/>
      <c r="J4" s="80" t="s">
        <v>13</v>
      </c>
      <c r="K4" s="80"/>
      <c r="L4" s="59">
        <f>MAX($C$9:$D$990)-C9</f>
        <v>54008.43293757143</v>
      </c>
      <c r="M4" s="59"/>
      <c r="N4" s="80" t="s">
        <v>14</v>
      </c>
      <c r="O4" s="80"/>
      <c r="P4" s="78">
        <f>SUMIF(R9:S990,"&lt;0",R9:S990)</f>
        <v>-392072.46877299086</v>
      </c>
      <c r="Q4" s="78"/>
      <c r="R4" s="1"/>
      <c r="S4" s="1"/>
      <c r="T4" s="1"/>
    </row>
    <row r="5" spans="2:23" x14ac:dyDescent="0.2">
      <c r="B5" s="55" t="s">
        <v>15</v>
      </c>
      <c r="C5" s="54">
        <f>COUNTIF($R$9:$R$990,"&gt;0")</f>
        <v>25</v>
      </c>
      <c r="D5" s="53" t="s">
        <v>16</v>
      </c>
      <c r="E5" s="16">
        <f>COUNTIF($R$9:$R$990,"&lt;0")</f>
        <v>47</v>
      </c>
      <c r="F5" s="53" t="s">
        <v>17</v>
      </c>
      <c r="G5" s="54">
        <f>COUNTIF($R$9:$R$990,"=0")</f>
        <v>0</v>
      </c>
      <c r="H5" s="53" t="s">
        <v>18</v>
      </c>
      <c r="I5" s="3">
        <f>C5/SUM(C5,E5,G5)</f>
        <v>0.34722222222222221</v>
      </c>
      <c r="J5" s="88" t="s">
        <v>19</v>
      </c>
      <c r="K5" s="58"/>
      <c r="L5" s="89">
        <f>MAX(V9:V993)</f>
        <v>3</v>
      </c>
      <c r="M5" s="90"/>
      <c r="N5" s="18" t="s">
        <v>20</v>
      </c>
      <c r="O5" s="9"/>
      <c r="P5" s="89">
        <f>MAX(W9:W993)</f>
        <v>8</v>
      </c>
      <c r="Q5" s="90"/>
      <c r="R5" s="1"/>
      <c r="S5" s="36"/>
      <c r="T5" s="1"/>
    </row>
    <row r="6" spans="2:23" x14ac:dyDescent="0.2">
      <c r="B6" s="11"/>
      <c r="C6" s="14"/>
      <c r="D6" s="15"/>
      <c r="E6" s="12"/>
      <c r="F6" s="11"/>
      <c r="G6" s="12"/>
      <c r="H6" s="11"/>
      <c r="I6" s="17"/>
      <c r="J6" s="11"/>
      <c r="K6" s="11"/>
      <c r="L6" s="12"/>
      <c r="M6" s="12"/>
      <c r="N6" s="13"/>
      <c r="O6" s="13"/>
      <c r="P6" s="10"/>
      <c r="Q6" s="5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57">
        <v>1</v>
      </c>
      <c r="C9" s="91">
        <f>L2</f>
        <v>300000</v>
      </c>
      <c r="D9" s="91"/>
      <c r="E9" s="57">
        <v>2018</v>
      </c>
      <c r="F9" s="8">
        <v>43474</v>
      </c>
      <c r="G9" s="57" t="s">
        <v>4</v>
      </c>
      <c r="H9" s="92">
        <v>1.35707</v>
      </c>
      <c r="I9" s="92"/>
      <c r="J9" s="57">
        <v>8.1999999999999993</v>
      </c>
      <c r="K9" s="93">
        <f t="shared" ref="K9:K72" si="0">IF(J9="","",C9*0.03)</f>
        <v>9000</v>
      </c>
      <c r="L9" s="94"/>
      <c r="M9" s="6">
        <f>IF(J9="","",(K9/J9)/LOOKUP(RIGHT($D$2,3),定数!$A$6:$A$13,定数!$B$6:$B$13))</f>
        <v>9.1463414634146361</v>
      </c>
      <c r="N9" s="57">
        <v>2018</v>
      </c>
      <c r="O9" s="8">
        <v>43474</v>
      </c>
      <c r="P9" s="92">
        <v>1.35625</v>
      </c>
      <c r="Q9" s="92"/>
      <c r="R9" s="95">
        <f>IF(P9="","",T9*M9*LOOKUP(RIGHT($D$2,3),定数!$A$6:$A$13,定数!$B$6:$B$13))</f>
        <v>-9000.0000000004729</v>
      </c>
      <c r="S9" s="95"/>
      <c r="T9" s="96">
        <f>IF(P9="","",IF(G9="買",(P9-H9),(H9-P9))*IF(RIGHT($D$2,3)="JPY",100,10000))</f>
        <v>-8.2000000000004292</v>
      </c>
      <c r="U9" s="96"/>
      <c r="V9" s="35">
        <f>IF(T9&lt;&gt;"",IF(T9&gt;0,1+V8,0),"")</f>
        <v>0</v>
      </c>
      <c r="W9">
        <f>IF(T9&lt;&gt;"",IF(T9&lt;0,1+W8,0),"")</f>
        <v>1</v>
      </c>
    </row>
    <row r="10" spans="2:23" x14ac:dyDescent="0.2">
      <c r="B10" s="57">
        <v>2</v>
      </c>
      <c r="C10" s="91">
        <f t="shared" ref="C10:C73" si="1">IF(R9="","",C9+R9)</f>
        <v>290999.99999999953</v>
      </c>
      <c r="D10" s="91"/>
      <c r="E10" s="57">
        <v>2018</v>
      </c>
      <c r="F10" s="8">
        <v>43477</v>
      </c>
      <c r="G10" s="57" t="s">
        <v>4</v>
      </c>
      <c r="H10" s="92">
        <v>1.35405</v>
      </c>
      <c r="I10" s="92"/>
      <c r="J10" s="57">
        <v>11.2</v>
      </c>
      <c r="K10" s="93">
        <f t="shared" si="0"/>
        <v>8729.9999999999854</v>
      </c>
      <c r="L10" s="94"/>
      <c r="M10" s="6">
        <f>IF(J10="","",(K10/J10)/LOOKUP(RIGHT($D$2,3),定数!$A$6:$A$13,定数!$B$6:$B$13))</f>
        <v>6.4955357142857038</v>
      </c>
      <c r="N10" s="57">
        <v>2018</v>
      </c>
      <c r="O10" s="8">
        <v>43477</v>
      </c>
      <c r="P10" s="92">
        <v>1.35619</v>
      </c>
      <c r="Q10" s="92"/>
      <c r="R10" s="95">
        <f>IF(P10="","",T10*M10*LOOKUP(RIGHT($D$2,3),定数!$A$6:$A$13,定数!$B$6:$B$13))</f>
        <v>16680.535714285928</v>
      </c>
      <c r="S10" s="95"/>
      <c r="T10" s="96">
        <f>IF(P10="","",IF(G10="買",(P10-H10),(H10-P10))*IF(RIGHT($D$2,3)="JPY",100,10000))</f>
        <v>21.400000000000308</v>
      </c>
      <c r="U10" s="96"/>
      <c r="V10" s="23">
        <f>IF(T10&lt;&gt;"",IF(T10&gt;0,1+V9,0),"")</f>
        <v>1</v>
      </c>
      <c r="W10">
        <f t="shared" ref="W10:W73" si="2">IF(T10&lt;&gt;"",IF(T10&lt;0,1+W9,0),"")</f>
        <v>0</v>
      </c>
    </row>
    <row r="11" spans="2:23" x14ac:dyDescent="0.2">
      <c r="B11" s="57">
        <v>3</v>
      </c>
      <c r="C11" s="91">
        <f t="shared" si="1"/>
        <v>307680.53571428545</v>
      </c>
      <c r="D11" s="91"/>
      <c r="E11" s="57">
        <v>2018</v>
      </c>
      <c r="F11" s="8">
        <v>43481</v>
      </c>
      <c r="G11" s="57" t="s">
        <v>4</v>
      </c>
      <c r="H11" s="92">
        <v>1.38026</v>
      </c>
      <c r="I11" s="92"/>
      <c r="J11" s="57">
        <v>24.2</v>
      </c>
      <c r="K11" s="93">
        <f t="shared" si="0"/>
        <v>9230.4160714285626</v>
      </c>
      <c r="L11" s="94"/>
      <c r="M11" s="6">
        <f>IF(J11="","",(K11/J11)/LOOKUP(RIGHT($D$2,3),定数!$A$6:$A$13,定数!$B$6:$B$13))</f>
        <v>3.1785179309327005</v>
      </c>
      <c r="N11" s="57">
        <v>2018</v>
      </c>
      <c r="O11" s="8">
        <v>43481</v>
      </c>
      <c r="P11" s="92">
        <v>1.37784</v>
      </c>
      <c r="Q11" s="92"/>
      <c r="R11" s="95">
        <f>IF(P11="","",T11*M11*LOOKUP(RIGHT($D$2,3),定数!$A$6:$A$13,定数!$B$6:$B$13))</f>
        <v>-9230.416071428901</v>
      </c>
      <c r="S11" s="95"/>
      <c r="T11" s="96">
        <f t="shared" ref="T11:T74" si="3">IF(P11="","",IF(G11="買",(P11-H11),(H11-P11))*IF(RIGHT($D$2,3)="JPY",100,10000))</f>
        <v>-24.200000000000887</v>
      </c>
      <c r="U11" s="96"/>
      <c r="V11" s="23">
        <f>IF(T11&lt;&gt;"",IF(T11&gt;0,1+V10,0),"")</f>
        <v>0</v>
      </c>
      <c r="W11">
        <f t="shared" si="2"/>
        <v>1</v>
      </c>
    </row>
    <row r="12" spans="2:23" x14ac:dyDescent="0.2">
      <c r="B12" s="57">
        <v>4</v>
      </c>
      <c r="C12" s="91">
        <f t="shared" si="1"/>
        <v>298450.11964285653</v>
      </c>
      <c r="D12" s="91"/>
      <c r="E12" s="57">
        <v>2018</v>
      </c>
      <c r="F12" s="8">
        <v>43481</v>
      </c>
      <c r="G12" s="57" t="s">
        <v>3</v>
      </c>
      <c r="H12" s="92">
        <v>1.3782700000000001</v>
      </c>
      <c r="I12" s="92"/>
      <c r="J12" s="57">
        <v>19.7</v>
      </c>
      <c r="K12" s="93">
        <f t="shared" si="0"/>
        <v>8953.5035892856959</v>
      </c>
      <c r="L12" s="94"/>
      <c r="M12" s="6">
        <f>IF(J12="","",(K12/J12)/LOOKUP(RIGHT($D$2,3),定数!$A$6:$A$13,定数!$B$6:$B$13))</f>
        <v>3.7874380665337122</v>
      </c>
      <c r="N12" s="57">
        <v>2018</v>
      </c>
      <c r="O12" s="8">
        <v>43481</v>
      </c>
      <c r="P12" s="92">
        <v>1.37443</v>
      </c>
      <c r="Q12" s="92"/>
      <c r="R12" s="95">
        <f>IF(P12="","",T12*M12*LOOKUP(RIGHT($D$2,3),定数!$A$6:$A$13,定数!$B$6:$B$13))</f>
        <v>17452.514610587645</v>
      </c>
      <c r="S12" s="95"/>
      <c r="T12" s="96">
        <f t="shared" si="3"/>
        <v>38.400000000000659</v>
      </c>
      <c r="U12" s="96"/>
      <c r="V12" s="23">
        <f>IF(T12&lt;&gt;"",IF(T12&gt;0,1+V11,0),"")</f>
        <v>1</v>
      </c>
      <c r="W12">
        <f t="shared" si="2"/>
        <v>0</v>
      </c>
    </row>
    <row r="13" spans="2:23" x14ac:dyDescent="0.2">
      <c r="B13" s="57">
        <v>5</v>
      </c>
      <c r="C13" s="91">
        <f t="shared" si="1"/>
        <v>315902.63425344415</v>
      </c>
      <c r="D13" s="91"/>
      <c r="E13" s="57">
        <v>2018</v>
      </c>
      <c r="F13" s="8">
        <v>43484</v>
      </c>
      <c r="G13" s="57" t="s">
        <v>4</v>
      </c>
      <c r="H13" s="92">
        <v>1.3895900000000001</v>
      </c>
      <c r="I13" s="92"/>
      <c r="J13" s="57">
        <v>20.100000000000001</v>
      </c>
      <c r="K13" s="93">
        <f t="shared" si="0"/>
        <v>9477.079027603324</v>
      </c>
      <c r="L13" s="94"/>
      <c r="M13" s="6">
        <f>IF(J13="","",(K13/J13)/LOOKUP(RIGHT($D$2,3),定数!$A$6:$A$13,定数!$B$6:$B$13))</f>
        <v>3.92913724195826</v>
      </c>
      <c r="N13" s="57">
        <v>2018</v>
      </c>
      <c r="O13" s="8">
        <v>43484</v>
      </c>
      <c r="P13" s="92">
        <v>1.39351</v>
      </c>
      <c r="Q13" s="92"/>
      <c r="R13" s="95">
        <f>IF(P13="","",T13*M13*LOOKUP(RIGHT($D$2,3),定数!$A$6:$A$13,定数!$B$6:$B$13))</f>
        <v>18482.661586171296</v>
      </c>
      <c r="S13" s="95"/>
      <c r="T13" s="96">
        <f t="shared" si="3"/>
        <v>39.199999999999235</v>
      </c>
      <c r="U13" s="96"/>
      <c r="V13" s="23">
        <f t="shared" ref="V13:V22" si="4">IF(T13&lt;&gt;"",IF(T13&gt;0,1+V12,0),"")</f>
        <v>2</v>
      </c>
      <c r="W13">
        <f t="shared" si="2"/>
        <v>0</v>
      </c>
    </row>
    <row r="14" spans="2:23" x14ac:dyDescent="0.2">
      <c r="B14" s="57">
        <v>6</v>
      </c>
      <c r="C14" s="91">
        <f t="shared" si="1"/>
        <v>334385.29583961546</v>
      </c>
      <c r="D14" s="91"/>
      <c r="E14" s="57">
        <v>2018</v>
      </c>
      <c r="F14" s="8">
        <v>43496</v>
      </c>
      <c r="G14" s="57" t="s">
        <v>4</v>
      </c>
      <c r="H14" s="92">
        <v>1.4157900000000001</v>
      </c>
      <c r="I14" s="92"/>
      <c r="J14" s="57">
        <v>22.8</v>
      </c>
      <c r="K14" s="93">
        <f t="shared" si="0"/>
        <v>10031.558875188462</v>
      </c>
      <c r="L14" s="94"/>
      <c r="M14" s="6">
        <f>IF(J14="","",(K14/J14)/LOOKUP(RIGHT($D$2,3),定数!$A$6:$A$13,定数!$B$6:$B$13))</f>
        <v>3.666505436837888</v>
      </c>
      <c r="N14" s="57">
        <v>2018</v>
      </c>
      <c r="O14" s="8">
        <v>43496</v>
      </c>
      <c r="P14" s="92">
        <v>1.42025</v>
      </c>
      <c r="Q14" s="92"/>
      <c r="R14" s="95">
        <f>IF(P14="","",T14*M14*LOOKUP(RIGHT($D$2,3),定数!$A$6:$A$13,定数!$B$6:$B$13))</f>
        <v>19623.137097955972</v>
      </c>
      <c r="S14" s="95"/>
      <c r="T14" s="96">
        <f t="shared" si="3"/>
        <v>44.599999999999085</v>
      </c>
      <c r="U14" s="96"/>
      <c r="V14" s="23">
        <f t="shared" si="4"/>
        <v>3</v>
      </c>
      <c r="W14">
        <f t="shared" si="2"/>
        <v>0</v>
      </c>
    </row>
    <row r="15" spans="2:23" x14ac:dyDescent="0.2">
      <c r="B15" s="57">
        <v>7</v>
      </c>
      <c r="C15" s="91">
        <f t="shared" si="1"/>
        <v>354008.43293757143</v>
      </c>
      <c r="D15" s="91"/>
      <c r="E15" s="57">
        <v>2018</v>
      </c>
      <c r="F15" s="8">
        <v>43496</v>
      </c>
      <c r="G15" s="57" t="s">
        <v>4</v>
      </c>
      <c r="H15" s="92">
        <v>1.4183600000000001</v>
      </c>
      <c r="I15" s="92"/>
      <c r="J15" s="57">
        <v>33.4</v>
      </c>
      <c r="K15" s="93">
        <f t="shared" si="0"/>
        <v>10620.252988127142</v>
      </c>
      <c r="L15" s="94"/>
      <c r="M15" s="6">
        <f>IF(J15="","",(K15/J15)/LOOKUP(RIGHT($D$2,3),定数!$A$6:$A$13,定数!$B$6:$B$13))</f>
        <v>2.6497637195926003</v>
      </c>
      <c r="N15" s="57">
        <v>2018</v>
      </c>
      <c r="O15" s="8">
        <v>43497</v>
      </c>
      <c r="P15" s="92">
        <v>1.4150199999999999</v>
      </c>
      <c r="Q15" s="92"/>
      <c r="R15" s="95">
        <f>IF(P15="","",T15*M15*LOOKUP(RIGHT($D$2,3),定数!$A$6:$A$13,定数!$B$6:$B$13))</f>
        <v>-10620.252988127526</v>
      </c>
      <c r="S15" s="95"/>
      <c r="T15" s="96">
        <f t="shared" si="3"/>
        <v>-33.400000000001207</v>
      </c>
      <c r="U15" s="96"/>
      <c r="V15" s="23">
        <f t="shared" si="4"/>
        <v>0</v>
      </c>
      <c r="W15">
        <f t="shared" si="2"/>
        <v>1</v>
      </c>
    </row>
    <row r="16" spans="2:23" x14ac:dyDescent="0.2">
      <c r="B16" s="57">
        <v>8</v>
      </c>
      <c r="C16" s="91">
        <f t="shared" si="1"/>
        <v>343388.1799494439</v>
      </c>
      <c r="D16" s="91"/>
      <c r="E16" s="57">
        <v>2018</v>
      </c>
      <c r="F16" s="8">
        <v>43498</v>
      </c>
      <c r="G16" s="57" t="s">
        <v>4</v>
      </c>
      <c r="H16" s="92">
        <v>1.4268400000000001</v>
      </c>
      <c r="I16" s="92"/>
      <c r="J16" s="57">
        <v>14.5</v>
      </c>
      <c r="K16" s="93">
        <f t="shared" si="0"/>
        <v>10301.645398483317</v>
      </c>
      <c r="L16" s="94"/>
      <c r="M16" s="6">
        <f>IF(J16="","",(K16/J16)/LOOKUP(RIGHT($D$2,3),定数!$A$6:$A$13,定数!$B$6:$B$13))</f>
        <v>5.9204858611973084</v>
      </c>
      <c r="N16" s="57">
        <v>2018</v>
      </c>
      <c r="O16" s="8">
        <v>43498</v>
      </c>
      <c r="P16" s="92">
        <v>1.4253899999999999</v>
      </c>
      <c r="Q16" s="92"/>
      <c r="R16" s="95">
        <f>IF(P16="","",T16*M16*LOOKUP(RIGHT($D$2,3),定数!$A$6:$A$13,定数!$B$6:$B$13))</f>
        <v>-10301.645398484548</v>
      </c>
      <c r="S16" s="95"/>
      <c r="T16" s="96">
        <f t="shared" si="3"/>
        <v>-14.500000000001734</v>
      </c>
      <c r="U16" s="96"/>
      <c r="V16" s="23">
        <f t="shared" si="4"/>
        <v>0</v>
      </c>
      <c r="W16">
        <f t="shared" si="2"/>
        <v>2</v>
      </c>
    </row>
    <row r="17" spans="2:23" x14ac:dyDescent="0.2">
      <c r="B17" s="57">
        <v>9</v>
      </c>
      <c r="C17" s="91">
        <f t="shared" si="1"/>
        <v>333086.53455095936</v>
      </c>
      <c r="D17" s="91"/>
      <c r="E17" s="57">
        <v>2018</v>
      </c>
      <c r="F17" s="8">
        <v>43499</v>
      </c>
      <c r="G17" s="57" t="s">
        <v>3</v>
      </c>
      <c r="H17" s="92">
        <v>1.4147000000000001</v>
      </c>
      <c r="I17" s="92"/>
      <c r="J17" s="57">
        <v>26.4</v>
      </c>
      <c r="K17" s="93">
        <f t="shared" si="0"/>
        <v>9992.596036528781</v>
      </c>
      <c r="L17" s="94"/>
      <c r="M17" s="6">
        <f>IF(J17="","",(K17/J17)/LOOKUP(RIGHT($D$2,3),定数!$A$6:$A$13,定数!$B$6:$B$13))</f>
        <v>3.1542285468840849</v>
      </c>
      <c r="N17" s="57">
        <v>2018</v>
      </c>
      <c r="O17" s="8">
        <v>43501</v>
      </c>
      <c r="P17" s="92">
        <v>1.4095200000000001</v>
      </c>
      <c r="Q17" s="92"/>
      <c r="R17" s="95">
        <f>IF(P17="","",T17*M17*LOOKUP(RIGHT($D$2,3),定数!$A$6:$A$13,定数!$B$6:$B$13))</f>
        <v>19606.684647431328</v>
      </c>
      <c r="S17" s="95"/>
      <c r="T17" s="96">
        <f t="shared" si="3"/>
        <v>51.799999999999628</v>
      </c>
      <c r="U17" s="96"/>
      <c r="V17" s="23">
        <f t="shared" si="4"/>
        <v>1</v>
      </c>
      <c r="W17">
        <f t="shared" si="2"/>
        <v>0</v>
      </c>
    </row>
    <row r="18" spans="2:23" x14ac:dyDescent="0.2">
      <c r="B18" s="57">
        <v>10</v>
      </c>
      <c r="C18" s="91">
        <f t="shared" si="1"/>
        <v>352693.21919839067</v>
      </c>
      <c r="D18" s="91"/>
      <c r="E18" s="57">
        <v>2018</v>
      </c>
      <c r="F18" s="8">
        <v>43503</v>
      </c>
      <c r="G18" s="57" t="s">
        <v>4</v>
      </c>
      <c r="H18" s="92">
        <v>1.3967400000000001</v>
      </c>
      <c r="I18" s="92"/>
      <c r="J18" s="57">
        <v>18.7</v>
      </c>
      <c r="K18" s="93">
        <f t="shared" si="0"/>
        <v>10580.796575951719</v>
      </c>
      <c r="L18" s="94"/>
      <c r="M18" s="6">
        <f>IF(J18="","",(K18/J18)/LOOKUP(RIGHT($D$2,3),定数!$A$6:$A$13,定数!$B$6:$B$13))</f>
        <v>4.7151499892832982</v>
      </c>
      <c r="N18" s="57">
        <v>2018</v>
      </c>
      <c r="O18" s="8">
        <v>43503</v>
      </c>
      <c r="P18" s="92">
        <v>1.3948700000000001</v>
      </c>
      <c r="Q18" s="92"/>
      <c r="R18" s="95">
        <f>IF(P18="","",T18*M18*LOOKUP(RIGHT($D$2,3),定数!$A$6:$A$13,定数!$B$6:$B$13))</f>
        <v>-10580.796575951937</v>
      </c>
      <c r="S18" s="95"/>
      <c r="T18" s="96">
        <f t="shared" si="3"/>
        <v>-18.700000000000383</v>
      </c>
      <c r="U18" s="96"/>
      <c r="V18" s="23">
        <f t="shared" si="4"/>
        <v>0</v>
      </c>
      <c r="W18">
        <f t="shared" si="2"/>
        <v>1</v>
      </c>
    </row>
    <row r="19" spans="2:23" x14ac:dyDescent="0.2">
      <c r="B19" s="57">
        <v>11</v>
      </c>
      <c r="C19" s="91">
        <f t="shared" si="1"/>
        <v>342112.42262243875</v>
      </c>
      <c r="D19" s="91"/>
      <c r="E19" s="57">
        <v>2018</v>
      </c>
      <c r="F19" s="8">
        <v>43504</v>
      </c>
      <c r="G19" s="57" t="s">
        <v>3</v>
      </c>
      <c r="H19" s="92">
        <v>1.38757</v>
      </c>
      <c r="I19" s="92"/>
      <c r="J19" s="57">
        <v>40.4</v>
      </c>
      <c r="K19" s="93">
        <f t="shared" si="0"/>
        <v>10263.372678673162</v>
      </c>
      <c r="L19" s="94"/>
      <c r="M19" s="6">
        <f>IF(J19="","",(K19/J19)/LOOKUP(RIGHT($D$2,3),定数!$A$6:$A$13,定数!$B$6:$B$13))</f>
        <v>2.1170323182081607</v>
      </c>
      <c r="N19" s="57">
        <v>2018</v>
      </c>
      <c r="O19" s="8">
        <v>43504</v>
      </c>
      <c r="P19" s="92">
        <v>1.39161</v>
      </c>
      <c r="Q19" s="92"/>
      <c r="R19" s="95">
        <f>IF(P19="","",T19*M19*LOOKUP(RIGHT($D$2,3),定数!$A$6:$A$13,定数!$B$6:$B$13))</f>
        <v>-10263.372678673273</v>
      </c>
      <c r="S19" s="95"/>
      <c r="T19" s="96">
        <f t="shared" si="3"/>
        <v>-40.400000000000432</v>
      </c>
      <c r="U19" s="96"/>
      <c r="V19" s="23">
        <f t="shared" si="4"/>
        <v>0</v>
      </c>
      <c r="W19">
        <f t="shared" si="2"/>
        <v>2</v>
      </c>
    </row>
    <row r="20" spans="2:23" x14ac:dyDescent="0.2">
      <c r="B20" s="57">
        <v>12</v>
      </c>
      <c r="C20" s="91">
        <f t="shared" si="1"/>
        <v>331849.04994376551</v>
      </c>
      <c r="D20" s="91"/>
      <c r="E20" s="57">
        <v>2018</v>
      </c>
      <c r="F20" s="8">
        <v>43517</v>
      </c>
      <c r="G20" s="57" t="s">
        <v>4</v>
      </c>
      <c r="H20" s="92">
        <v>1.40086</v>
      </c>
      <c r="I20" s="92"/>
      <c r="J20" s="57">
        <v>15.3</v>
      </c>
      <c r="K20" s="93">
        <f t="shared" si="0"/>
        <v>9955.4714983129652</v>
      </c>
      <c r="L20" s="94"/>
      <c r="M20" s="6">
        <f>IF(J20="","",(K20/J20)/LOOKUP(RIGHT($D$2,3),定数!$A$6:$A$13,定数!$B$6:$B$13))</f>
        <v>5.4223700971203508</v>
      </c>
      <c r="N20" s="57">
        <v>2018</v>
      </c>
      <c r="O20" s="8">
        <v>43517</v>
      </c>
      <c r="P20" s="92">
        <v>1.39933</v>
      </c>
      <c r="Q20" s="92"/>
      <c r="R20" s="95">
        <f>IF(P20="","",T20*M20*LOOKUP(RIGHT($D$2,3),定数!$A$6:$A$13,定数!$B$6:$B$13))</f>
        <v>-9955.4714983131689</v>
      </c>
      <c r="S20" s="95"/>
      <c r="T20" s="96">
        <f t="shared" si="3"/>
        <v>-15.300000000000313</v>
      </c>
      <c r="U20" s="96"/>
      <c r="V20" s="23">
        <f t="shared" si="4"/>
        <v>0</v>
      </c>
      <c r="W20">
        <f t="shared" si="2"/>
        <v>3</v>
      </c>
    </row>
    <row r="21" spans="2:23" x14ac:dyDescent="0.2">
      <c r="B21" s="57">
        <v>13</v>
      </c>
      <c r="C21" s="91">
        <f t="shared" si="1"/>
        <v>321893.57844545232</v>
      </c>
      <c r="D21" s="91"/>
      <c r="E21" s="57">
        <v>2018</v>
      </c>
      <c r="F21" s="8">
        <v>43518</v>
      </c>
      <c r="G21" s="57" t="s">
        <v>3</v>
      </c>
      <c r="H21" s="92">
        <v>1.38802</v>
      </c>
      <c r="I21" s="92"/>
      <c r="J21" s="57">
        <v>20.9</v>
      </c>
      <c r="K21" s="93">
        <f t="shared" si="0"/>
        <v>9656.8073533635688</v>
      </c>
      <c r="L21" s="94"/>
      <c r="M21" s="6">
        <f>IF(J21="","",(K21/J21)/LOOKUP(RIGHT($D$2,3),定数!$A$6:$A$13,定数!$B$6:$B$13))</f>
        <v>3.8504016560460803</v>
      </c>
      <c r="N21" s="57">
        <v>2018</v>
      </c>
      <c r="O21" s="8">
        <v>43518</v>
      </c>
      <c r="P21" s="92">
        <v>1.39011</v>
      </c>
      <c r="Q21" s="92"/>
      <c r="R21" s="95">
        <f>IF(P21="","",T21*M21*LOOKUP(RIGHT($D$2,3),定数!$A$6:$A$13,定数!$B$6:$B$13))</f>
        <v>-9656.807353363225</v>
      </c>
      <c r="S21" s="95"/>
      <c r="T21" s="96">
        <f t="shared" si="3"/>
        <v>-20.899999999999253</v>
      </c>
      <c r="U21" s="96"/>
      <c r="V21" s="23">
        <f t="shared" si="4"/>
        <v>0</v>
      </c>
      <c r="W21">
        <f t="shared" si="2"/>
        <v>4</v>
      </c>
    </row>
    <row r="22" spans="2:23" x14ac:dyDescent="0.2">
      <c r="B22" s="57">
        <v>14</v>
      </c>
      <c r="C22" s="91">
        <f t="shared" si="1"/>
        <v>312236.77109208913</v>
      </c>
      <c r="D22" s="91"/>
      <c r="E22" s="57">
        <v>2018</v>
      </c>
      <c r="F22" s="8">
        <v>43519</v>
      </c>
      <c r="G22" s="57" t="s">
        <v>4</v>
      </c>
      <c r="H22" s="92">
        <v>1.3960600000000001</v>
      </c>
      <c r="I22" s="92"/>
      <c r="J22" s="57">
        <v>16.100000000000001</v>
      </c>
      <c r="K22" s="93">
        <f t="shared" si="0"/>
        <v>9367.1031327626733</v>
      </c>
      <c r="L22" s="94"/>
      <c r="M22" s="6">
        <f>IF(J22="","",(K22/J22)/LOOKUP(RIGHT($D$2,3),定数!$A$6:$A$13,定数!$B$6:$B$13))</f>
        <v>4.8483970666473466</v>
      </c>
      <c r="N22" s="57">
        <v>2018</v>
      </c>
      <c r="O22" s="8">
        <v>43519</v>
      </c>
      <c r="P22" s="92">
        <v>1.39445</v>
      </c>
      <c r="Q22" s="92"/>
      <c r="R22" s="95">
        <f>IF(P22="","",T22*M22*LOOKUP(RIGHT($D$2,3),定数!$A$6:$A$13,定数!$B$6:$B$13))</f>
        <v>-9367.1031327633209</v>
      </c>
      <c r="S22" s="95"/>
      <c r="T22" s="96">
        <f t="shared" si="3"/>
        <v>-16.100000000001113</v>
      </c>
      <c r="U22" s="96"/>
      <c r="V22" s="23">
        <f t="shared" si="4"/>
        <v>0</v>
      </c>
      <c r="W22">
        <f t="shared" si="2"/>
        <v>5</v>
      </c>
    </row>
    <row r="23" spans="2:23" x14ac:dyDescent="0.2">
      <c r="B23" s="57">
        <v>15</v>
      </c>
      <c r="C23" s="91">
        <f t="shared" si="1"/>
        <v>302869.66795932583</v>
      </c>
      <c r="D23" s="91"/>
      <c r="E23" s="57">
        <v>2018</v>
      </c>
      <c r="F23" s="8">
        <v>43519</v>
      </c>
      <c r="G23" s="57" t="s">
        <v>4</v>
      </c>
      <c r="H23" s="92">
        <v>1.39828</v>
      </c>
      <c r="I23" s="92"/>
      <c r="J23" s="57">
        <v>78.7</v>
      </c>
      <c r="K23" s="93">
        <f t="shared" si="0"/>
        <v>9086.0900387797737</v>
      </c>
      <c r="L23" s="94"/>
      <c r="M23" s="6">
        <f>IF(J23="","",(K23/J23)/LOOKUP(RIGHT($D$2,3),定数!$A$6:$A$13,定数!$B$6:$B$13))</f>
        <v>0.96210186772339823</v>
      </c>
      <c r="N23" s="57">
        <v>2018</v>
      </c>
      <c r="O23" s="8">
        <v>43523</v>
      </c>
      <c r="P23" s="92">
        <v>1.3904099999999999</v>
      </c>
      <c r="Q23" s="92"/>
      <c r="R23" s="95">
        <f>IF(P23="","",T23*M23*LOOKUP(RIGHT($D$2,3),定数!$A$6:$A$13,定数!$B$6:$B$13))</f>
        <v>-9086.0900387798229</v>
      </c>
      <c r="S23" s="95"/>
      <c r="T23" s="96">
        <f t="shared" si="3"/>
        <v>-78.700000000000443</v>
      </c>
      <c r="U23" s="96"/>
      <c r="V23" t="str">
        <f t="shared" ref="V23:W74" si="5">IF(S23&lt;&gt;"",IF(S23&lt;0,1+V22,0),"")</f>
        <v/>
      </c>
      <c r="W23">
        <f t="shared" si="2"/>
        <v>6</v>
      </c>
    </row>
    <row r="24" spans="2:23" x14ac:dyDescent="0.2">
      <c r="B24" s="57">
        <v>16</v>
      </c>
      <c r="C24" s="91">
        <f t="shared" si="1"/>
        <v>293783.577920546</v>
      </c>
      <c r="D24" s="91"/>
      <c r="E24" s="57">
        <v>2018</v>
      </c>
      <c r="F24" s="8">
        <v>43523</v>
      </c>
      <c r="G24" s="57" t="s">
        <v>3</v>
      </c>
      <c r="H24" s="92">
        <v>1.3960399999999999</v>
      </c>
      <c r="I24" s="92"/>
      <c r="J24" s="57">
        <v>12</v>
      </c>
      <c r="K24" s="93">
        <f t="shared" si="0"/>
        <v>8813.50733761638</v>
      </c>
      <c r="L24" s="94"/>
      <c r="M24" s="6">
        <f>IF(J24="","",(K24/J24)/LOOKUP(RIGHT($D$2,3),定数!$A$6:$A$13,定数!$B$6:$B$13))</f>
        <v>6.1204912066780413</v>
      </c>
      <c r="N24" s="57">
        <v>2018</v>
      </c>
      <c r="O24" s="8">
        <v>43523</v>
      </c>
      <c r="P24" s="92">
        <v>1.39724</v>
      </c>
      <c r="Q24" s="92"/>
      <c r="R24" s="95">
        <f>IF(P24="","",T24*M24*LOOKUP(RIGHT($D$2,3),定数!$A$6:$A$13,定数!$B$6:$B$13))</f>
        <v>-8813.5073376170403</v>
      </c>
      <c r="S24" s="95"/>
      <c r="T24" s="96">
        <f t="shared" si="3"/>
        <v>-12.000000000000899</v>
      </c>
      <c r="U24" s="96"/>
      <c r="V24" t="str">
        <f t="shared" si="5"/>
        <v/>
      </c>
      <c r="W24">
        <f t="shared" si="2"/>
        <v>7</v>
      </c>
    </row>
    <row r="25" spans="2:23" x14ac:dyDescent="0.2">
      <c r="B25" s="57">
        <v>17</v>
      </c>
      <c r="C25" s="91">
        <f t="shared" si="1"/>
        <v>284970.07058292895</v>
      </c>
      <c r="D25" s="91"/>
      <c r="E25" s="57">
        <v>2018</v>
      </c>
      <c r="F25" s="8">
        <v>43524</v>
      </c>
      <c r="G25" s="57" t="s">
        <v>3</v>
      </c>
      <c r="H25" s="92">
        <v>1.38812</v>
      </c>
      <c r="I25" s="92"/>
      <c r="J25" s="57">
        <v>32.700000000000003</v>
      </c>
      <c r="K25" s="93">
        <f t="shared" si="0"/>
        <v>8549.1021174878679</v>
      </c>
      <c r="L25" s="94"/>
      <c r="M25" s="6">
        <f>IF(J25="","",(K25/J25)/LOOKUP(RIGHT($D$2,3),定数!$A$6:$A$13,定数!$B$6:$B$13))</f>
        <v>2.1786702643954809</v>
      </c>
      <c r="N25" s="57">
        <v>2018</v>
      </c>
      <c r="O25" s="8">
        <v>43524</v>
      </c>
      <c r="P25" s="92">
        <v>1.38168</v>
      </c>
      <c r="Q25" s="92"/>
      <c r="R25" s="95">
        <f>IF(P25="","",T25*M25*LOOKUP(RIGHT($D$2,3),定数!$A$6:$A$13,定数!$B$6:$B$13))</f>
        <v>16836.763803248279</v>
      </c>
      <c r="S25" s="95"/>
      <c r="T25" s="96">
        <f t="shared" si="3"/>
        <v>64.400000000000006</v>
      </c>
      <c r="U25" s="96"/>
      <c r="V25" t="str">
        <f t="shared" si="5"/>
        <v/>
      </c>
      <c r="W25">
        <f t="shared" si="2"/>
        <v>0</v>
      </c>
    </row>
    <row r="26" spans="2:23" x14ac:dyDescent="0.2">
      <c r="B26" s="57">
        <v>18</v>
      </c>
      <c r="C26" s="91">
        <f t="shared" si="1"/>
        <v>301806.83438617724</v>
      </c>
      <c r="D26" s="91"/>
      <c r="E26" s="57">
        <v>2018</v>
      </c>
      <c r="F26" s="8">
        <v>43529</v>
      </c>
      <c r="G26" s="57" t="s">
        <v>4</v>
      </c>
      <c r="H26" s="92">
        <v>1.38232</v>
      </c>
      <c r="I26" s="92"/>
      <c r="J26" s="57">
        <v>39.700000000000003</v>
      </c>
      <c r="K26" s="93">
        <f t="shared" si="0"/>
        <v>9054.2050315853176</v>
      </c>
      <c r="L26" s="94"/>
      <c r="M26" s="6">
        <f>IF(J26="","",(K26/J26)/LOOKUP(RIGHT($D$2,3),定数!$A$6:$A$13,定数!$B$6:$B$13))</f>
        <v>1.9005468160338617</v>
      </c>
      <c r="N26" s="57">
        <v>2018</v>
      </c>
      <c r="O26" s="8">
        <v>43530</v>
      </c>
      <c r="P26" s="92">
        <v>1.3901600000000001</v>
      </c>
      <c r="Q26" s="92"/>
      <c r="R26" s="95">
        <f>IF(P26="","",T26*M26*LOOKUP(RIGHT($D$2,3),定数!$A$6:$A$13,定数!$B$6:$B$13))</f>
        <v>17880.34444524673</v>
      </c>
      <c r="S26" s="95"/>
      <c r="T26" s="96">
        <f t="shared" si="3"/>
        <v>78.400000000000688</v>
      </c>
      <c r="U26" s="96"/>
      <c r="V26" t="str">
        <f t="shared" si="5"/>
        <v/>
      </c>
      <c r="W26">
        <f t="shared" si="2"/>
        <v>0</v>
      </c>
    </row>
    <row r="27" spans="2:23" x14ac:dyDescent="0.2">
      <c r="B27" s="57">
        <v>19</v>
      </c>
      <c r="C27" s="91">
        <f t="shared" si="1"/>
        <v>319687.17883142398</v>
      </c>
      <c r="D27" s="91"/>
      <c r="E27" s="57">
        <v>2018</v>
      </c>
      <c r="F27" s="8">
        <v>43532</v>
      </c>
      <c r="G27" s="57" t="s">
        <v>4</v>
      </c>
      <c r="H27" s="92">
        <v>1.39063</v>
      </c>
      <c r="I27" s="92"/>
      <c r="J27" s="57">
        <v>10.3</v>
      </c>
      <c r="K27" s="93">
        <f t="shared" si="0"/>
        <v>9590.6153649427197</v>
      </c>
      <c r="L27" s="94"/>
      <c r="M27" s="6">
        <f>IF(J27="","",(K27/J27)/LOOKUP(RIGHT($D$2,3),定数!$A$6:$A$13,定数!$B$6:$B$13))</f>
        <v>7.759397544452038</v>
      </c>
      <c r="N27" s="57">
        <v>2018</v>
      </c>
      <c r="O27" s="8">
        <v>43532</v>
      </c>
      <c r="P27" s="92">
        <v>1.3895999999999999</v>
      </c>
      <c r="Q27" s="92"/>
      <c r="R27" s="95">
        <f>IF(P27="","",T27*M27*LOOKUP(RIGHT($D$2,3),定数!$A$6:$A$13,定数!$B$6:$B$13))</f>
        <v>-9590.6153649435237</v>
      </c>
      <c r="S27" s="95"/>
      <c r="T27" s="96">
        <f t="shared" si="3"/>
        <v>-10.300000000000864</v>
      </c>
      <c r="U27" s="96"/>
      <c r="V27" t="str">
        <f t="shared" si="5"/>
        <v/>
      </c>
      <c r="W27">
        <f t="shared" si="2"/>
        <v>1</v>
      </c>
    </row>
    <row r="28" spans="2:23" x14ac:dyDescent="0.2">
      <c r="B28" s="57">
        <v>20</v>
      </c>
      <c r="C28" s="91">
        <f t="shared" si="1"/>
        <v>310096.56346648047</v>
      </c>
      <c r="D28" s="91"/>
      <c r="E28" s="57">
        <v>2018</v>
      </c>
      <c r="F28" s="8">
        <v>43537</v>
      </c>
      <c r="G28" s="57" t="s">
        <v>3</v>
      </c>
      <c r="H28" s="92">
        <v>1.3884000000000001</v>
      </c>
      <c r="I28" s="92"/>
      <c r="J28" s="57">
        <v>12.9</v>
      </c>
      <c r="K28" s="93">
        <f t="shared" si="0"/>
        <v>9302.8969039944132</v>
      </c>
      <c r="L28" s="94"/>
      <c r="M28" s="6">
        <f>IF(J28="","",(K28/J28)/LOOKUP(RIGHT($D$2,3),定数!$A$6:$A$13,定数!$B$6:$B$13))</f>
        <v>6.0096233229938063</v>
      </c>
      <c r="N28" s="57">
        <v>2018</v>
      </c>
      <c r="O28" s="8">
        <v>43537</v>
      </c>
      <c r="P28" s="92">
        <v>1.3896900000000001</v>
      </c>
      <c r="Q28" s="92"/>
      <c r="R28" s="95">
        <f>IF(P28="","",T28*M28*LOOKUP(RIGHT($D$2,3),定数!$A$6:$A$13,定数!$B$6:$B$13))</f>
        <v>-9302.8969039945096</v>
      </c>
      <c r="S28" s="95"/>
      <c r="T28" s="96">
        <f t="shared" si="3"/>
        <v>-12.900000000000134</v>
      </c>
      <c r="U28" s="96"/>
      <c r="V28" t="str">
        <f t="shared" si="5"/>
        <v/>
      </c>
      <c r="W28">
        <f t="shared" si="2"/>
        <v>2</v>
      </c>
    </row>
    <row r="29" spans="2:23" x14ac:dyDescent="0.2">
      <c r="B29" s="57">
        <v>21</v>
      </c>
      <c r="C29" s="91">
        <f t="shared" si="1"/>
        <v>300793.66656248597</v>
      </c>
      <c r="D29" s="91"/>
      <c r="E29" s="57">
        <v>2018</v>
      </c>
      <c r="F29" s="8">
        <v>43545</v>
      </c>
      <c r="G29" s="57" t="s">
        <v>3</v>
      </c>
      <c r="H29" s="92">
        <v>1.3993800000000001</v>
      </c>
      <c r="I29" s="92"/>
      <c r="J29" s="57">
        <v>14.9</v>
      </c>
      <c r="K29" s="93">
        <f t="shared" si="0"/>
        <v>9023.8099968745792</v>
      </c>
      <c r="L29" s="94"/>
      <c r="M29" s="6">
        <f>IF(J29="","",(K29/J29)/LOOKUP(RIGHT($D$2,3),定数!$A$6:$A$13,定数!$B$6:$B$13))</f>
        <v>5.0468736000417103</v>
      </c>
      <c r="N29" s="57">
        <v>2018</v>
      </c>
      <c r="O29" s="8">
        <v>43545</v>
      </c>
      <c r="P29" s="92">
        <v>1.4008700000000001</v>
      </c>
      <c r="Q29" s="92"/>
      <c r="R29" s="95">
        <f>IF(P29="","",T29*M29*LOOKUP(RIGHT($D$2,3),定数!$A$6:$A$13,定数!$B$6:$B$13))</f>
        <v>-9023.8099968745264</v>
      </c>
      <c r="S29" s="95"/>
      <c r="T29" s="96">
        <f t="shared" si="3"/>
        <v>-14.899999999999913</v>
      </c>
      <c r="U29" s="96"/>
      <c r="V29" t="str">
        <f t="shared" si="5"/>
        <v/>
      </c>
      <c r="W29">
        <f t="shared" si="2"/>
        <v>3</v>
      </c>
    </row>
    <row r="30" spans="2:23" x14ac:dyDescent="0.2">
      <c r="B30" s="57">
        <v>22</v>
      </c>
      <c r="C30" s="91">
        <f t="shared" si="1"/>
        <v>291769.85656561144</v>
      </c>
      <c r="D30" s="91"/>
      <c r="E30" s="57">
        <v>2018</v>
      </c>
      <c r="F30" s="8">
        <v>43545</v>
      </c>
      <c r="G30" s="57" t="s">
        <v>4</v>
      </c>
      <c r="H30" s="92">
        <v>1.4013800000000001</v>
      </c>
      <c r="I30" s="92"/>
      <c r="J30" s="57">
        <v>11.3</v>
      </c>
      <c r="K30" s="93">
        <f t="shared" si="0"/>
        <v>8753.095696968343</v>
      </c>
      <c r="L30" s="94"/>
      <c r="M30" s="6">
        <f>IF(J30="","",(K30/J30)/LOOKUP(RIGHT($D$2,3),定数!$A$6:$A$13,定数!$B$6:$B$13))</f>
        <v>6.4550853222480402</v>
      </c>
      <c r="N30" s="57">
        <v>2018</v>
      </c>
      <c r="O30" s="8">
        <v>43545</v>
      </c>
      <c r="P30" s="92">
        <v>1.40354</v>
      </c>
      <c r="Q30" s="92"/>
      <c r="R30" s="95">
        <f>IF(P30="","",T30*M30*LOOKUP(RIGHT($D$2,3),定数!$A$6:$A$13,定数!$B$6:$B$13))</f>
        <v>16731.581155266453</v>
      </c>
      <c r="S30" s="95"/>
      <c r="T30" s="96">
        <f t="shared" si="3"/>
        <v>21.599999999999397</v>
      </c>
      <c r="U30" s="96"/>
      <c r="V30" t="str">
        <f t="shared" si="5"/>
        <v/>
      </c>
      <c r="W30">
        <f t="shared" si="2"/>
        <v>0</v>
      </c>
    </row>
    <row r="31" spans="2:23" x14ac:dyDescent="0.2">
      <c r="B31" s="57">
        <v>23</v>
      </c>
      <c r="C31" s="91">
        <f t="shared" si="1"/>
        <v>308501.43772087788</v>
      </c>
      <c r="D31" s="91"/>
      <c r="E31" s="57">
        <v>2018</v>
      </c>
      <c r="F31" s="8">
        <v>43557</v>
      </c>
      <c r="G31" s="57" t="s">
        <v>4</v>
      </c>
      <c r="H31" s="92">
        <v>1.4052800000000001</v>
      </c>
      <c r="I31" s="92"/>
      <c r="J31" s="57">
        <v>13.4</v>
      </c>
      <c r="K31" s="93">
        <f t="shared" si="0"/>
        <v>9255.0431316263366</v>
      </c>
      <c r="L31" s="94"/>
      <c r="M31" s="6">
        <f>IF(J31="","",(K31/J31)/LOOKUP(RIGHT($D$2,3),定数!$A$6:$A$13,定数!$B$6:$B$13))</f>
        <v>5.7556238380760796</v>
      </c>
      <c r="N31" s="57">
        <v>2018</v>
      </c>
      <c r="O31" s="8">
        <v>43557</v>
      </c>
      <c r="P31" s="92">
        <v>1.40394</v>
      </c>
      <c r="Q31" s="92"/>
      <c r="R31" s="95">
        <f>IF(P31="","",T31*M31*LOOKUP(RIGHT($D$2,3),定数!$A$6:$A$13,定数!$B$6:$B$13))</f>
        <v>-9255.043131627157</v>
      </c>
      <c r="S31" s="95"/>
      <c r="T31" s="96">
        <f t="shared" si="3"/>
        <v>-13.400000000001189</v>
      </c>
      <c r="U31" s="96"/>
      <c r="V31" t="str">
        <f t="shared" si="5"/>
        <v/>
      </c>
      <c r="W31">
        <f t="shared" si="2"/>
        <v>1</v>
      </c>
    </row>
    <row r="32" spans="2:23" x14ac:dyDescent="0.2">
      <c r="B32" s="57">
        <v>24</v>
      </c>
      <c r="C32" s="91">
        <f t="shared" si="1"/>
        <v>299246.39458925073</v>
      </c>
      <c r="D32" s="91"/>
      <c r="E32" s="57">
        <v>2018</v>
      </c>
      <c r="F32" s="8">
        <v>43564</v>
      </c>
      <c r="G32" s="57" t="s">
        <v>4</v>
      </c>
      <c r="H32" s="92">
        <v>1.40923</v>
      </c>
      <c r="I32" s="92"/>
      <c r="J32" s="57">
        <v>7.6</v>
      </c>
      <c r="K32" s="93">
        <f t="shared" si="0"/>
        <v>8977.3918376775218</v>
      </c>
      <c r="L32" s="94"/>
      <c r="M32" s="6">
        <f>IF(J32="","",(K32/J32)/LOOKUP(RIGHT($D$2,3),定数!$A$6:$A$13,定数!$B$6:$B$13))</f>
        <v>9.843631400962197</v>
      </c>
      <c r="N32" s="57">
        <v>2018</v>
      </c>
      <c r="O32" s="8">
        <v>43564</v>
      </c>
      <c r="P32" s="92">
        <v>1.41065</v>
      </c>
      <c r="Q32" s="92"/>
      <c r="R32" s="95">
        <f>IF(P32="","",T32*M32*LOOKUP(RIGHT($D$2,3),定数!$A$6:$A$13,定数!$B$6:$B$13))</f>
        <v>16773.54790723931</v>
      </c>
      <c r="S32" s="95"/>
      <c r="T32" s="96">
        <f t="shared" si="3"/>
        <v>14.199999999999768</v>
      </c>
      <c r="U32" s="96"/>
      <c r="V32" t="str">
        <f t="shared" si="5"/>
        <v/>
      </c>
      <c r="W32">
        <f t="shared" si="2"/>
        <v>0</v>
      </c>
    </row>
    <row r="33" spans="2:23" x14ac:dyDescent="0.2">
      <c r="B33" s="57">
        <v>25</v>
      </c>
      <c r="C33" s="91">
        <f t="shared" si="1"/>
        <v>316019.94249649002</v>
      </c>
      <c r="D33" s="91"/>
      <c r="E33" s="57">
        <v>2018</v>
      </c>
      <c r="F33" s="8">
        <v>43572</v>
      </c>
      <c r="G33" s="57" t="s">
        <v>4</v>
      </c>
      <c r="H33" s="92">
        <v>1.4339500000000001</v>
      </c>
      <c r="I33" s="92"/>
      <c r="J33" s="57">
        <v>5.6</v>
      </c>
      <c r="K33" s="93">
        <f t="shared" si="0"/>
        <v>9480.5982748947008</v>
      </c>
      <c r="L33" s="94"/>
      <c r="M33" s="6">
        <f>IF(J33="","",(K33/J33)/LOOKUP(RIGHT($D$2,3),定数!$A$6:$A$13,定数!$B$6:$B$13))</f>
        <v>14.108033147164734</v>
      </c>
      <c r="N33" s="57">
        <v>2018</v>
      </c>
      <c r="O33" s="8">
        <v>43572</v>
      </c>
      <c r="P33" s="92">
        <v>1.4333899999999999</v>
      </c>
      <c r="Q33" s="92"/>
      <c r="R33" s="95">
        <f>IF(P33="","",T33*M33*LOOKUP(RIGHT($D$2,3),定数!$A$6:$A$13,定数!$B$6:$B$13))</f>
        <v>-9480.5982748966635</v>
      </c>
      <c r="S33" s="95"/>
      <c r="T33" s="96">
        <f t="shared" si="3"/>
        <v>-5.6000000000011596</v>
      </c>
      <c r="U33" s="96"/>
      <c r="V33" t="str">
        <f t="shared" si="5"/>
        <v/>
      </c>
      <c r="W33">
        <f t="shared" si="2"/>
        <v>1</v>
      </c>
    </row>
    <row r="34" spans="2:23" x14ac:dyDescent="0.2">
      <c r="B34" s="57">
        <v>26</v>
      </c>
      <c r="C34" s="91">
        <f t="shared" si="1"/>
        <v>306539.34422159335</v>
      </c>
      <c r="D34" s="91"/>
      <c r="E34" s="57">
        <v>2018</v>
      </c>
      <c r="F34" s="8">
        <v>43581</v>
      </c>
      <c r="G34" s="57" t="s">
        <v>3</v>
      </c>
      <c r="H34" s="92">
        <v>1.3932100000000001</v>
      </c>
      <c r="I34" s="92"/>
      <c r="J34" s="57">
        <v>23.3</v>
      </c>
      <c r="K34" s="93">
        <f t="shared" si="0"/>
        <v>9196.1803266478</v>
      </c>
      <c r="L34" s="94"/>
      <c r="M34" s="6">
        <f>IF(J34="","",(K34/J34)/LOOKUP(RIGHT($D$2,3),定数!$A$6:$A$13,定数!$B$6:$B$13))</f>
        <v>3.2890487577424179</v>
      </c>
      <c r="N34" s="57">
        <v>2018</v>
      </c>
      <c r="O34" s="8">
        <v>43581</v>
      </c>
      <c r="P34" s="92">
        <v>1.39554</v>
      </c>
      <c r="Q34" s="92"/>
      <c r="R34" s="95">
        <f>IF(P34="","",T34*M34*LOOKUP(RIGHT($D$2,3),定数!$A$6:$A$13,定数!$B$6:$B$13))</f>
        <v>-9196.1803266475763</v>
      </c>
      <c r="S34" s="95"/>
      <c r="T34" s="96">
        <f t="shared" si="3"/>
        <v>-23.299999999999432</v>
      </c>
      <c r="U34" s="96"/>
      <c r="V34" t="str">
        <f t="shared" si="5"/>
        <v/>
      </c>
      <c r="W34">
        <f t="shared" si="2"/>
        <v>2</v>
      </c>
    </row>
    <row r="35" spans="2:23" x14ac:dyDescent="0.2">
      <c r="B35" s="57">
        <v>27</v>
      </c>
      <c r="C35" s="91">
        <f t="shared" si="1"/>
        <v>297343.16389494576</v>
      </c>
      <c r="D35" s="91"/>
      <c r="E35" s="57">
        <v>2018</v>
      </c>
      <c r="F35" s="8">
        <v>43603</v>
      </c>
      <c r="G35" s="57" t="s">
        <v>4</v>
      </c>
      <c r="H35" s="92">
        <v>1.3524099999999999</v>
      </c>
      <c r="I35" s="92"/>
      <c r="J35" s="57">
        <v>21.9</v>
      </c>
      <c r="K35" s="93">
        <f t="shared" si="0"/>
        <v>8920.2949168483719</v>
      </c>
      <c r="L35" s="94"/>
      <c r="M35" s="6">
        <f>IF(J35="","",(K35/J35)/LOOKUP(RIGHT($D$2,3),定数!$A$6:$A$13,定数!$B$6:$B$13))</f>
        <v>3.394328354965134</v>
      </c>
      <c r="N35" s="57">
        <v>2018</v>
      </c>
      <c r="O35" s="8">
        <v>43603</v>
      </c>
      <c r="P35" s="92">
        <v>1.35022</v>
      </c>
      <c r="Q35" s="92"/>
      <c r="R35" s="95">
        <f>IF(P35="","",T35*M35*LOOKUP(RIGHT($D$2,3),定数!$A$6:$A$13,定数!$B$6:$B$13))</f>
        <v>-8920.2949168480227</v>
      </c>
      <c r="S35" s="95"/>
      <c r="T35" s="96">
        <f t="shared" si="3"/>
        <v>-21.899999999999142</v>
      </c>
      <c r="U35" s="96"/>
      <c r="V35" t="str">
        <f t="shared" si="5"/>
        <v/>
      </c>
      <c r="W35">
        <f t="shared" si="2"/>
        <v>3</v>
      </c>
    </row>
    <row r="36" spans="2:23" x14ac:dyDescent="0.2">
      <c r="B36" s="57">
        <v>28</v>
      </c>
      <c r="C36" s="91">
        <f t="shared" si="1"/>
        <v>288422.86897809774</v>
      </c>
      <c r="D36" s="91"/>
      <c r="E36" s="57">
        <v>2018</v>
      </c>
      <c r="F36" s="8">
        <v>43609</v>
      </c>
      <c r="G36" s="57" t="s">
        <v>3</v>
      </c>
      <c r="H36" s="92">
        <v>1.33344</v>
      </c>
      <c r="I36" s="92"/>
      <c r="J36" s="57">
        <v>20.7</v>
      </c>
      <c r="K36" s="93">
        <f t="shared" si="0"/>
        <v>8652.6860693429317</v>
      </c>
      <c r="L36" s="94"/>
      <c r="M36" s="6">
        <f>IF(J36="","",(K36/J36)/LOOKUP(RIGHT($D$2,3),定数!$A$6:$A$13,定数!$B$6:$B$13))</f>
        <v>3.4833679828272675</v>
      </c>
      <c r="N36" s="57">
        <v>2018</v>
      </c>
      <c r="O36" s="8">
        <v>43609</v>
      </c>
      <c r="P36" s="92">
        <v>1.33551</v>
      </c>
      <c r="Q36" s="92"/>
      <c r="R36" s="95">
        <f>IF(P36="","",T36*M36*LOOKUP(RIGHT($D$2,3),定数!$A$6:$A$13,定数!$B$6:$B$13))</f>
        <v>-8652.686069342999</v>
      </c>
      <c r="S36" s="95"/>
      <c r="T36" s="96">
        <f t="shared" si="3"/>
        <v>-20.700000000000163</v>
      </c>
      <c r="U36" s="96"/>
      <c r="V36" t="str">
        <f t="shared" si="5"/>
        <v/>
      </c>
      <c r="W36">
        <f t="shared" si="2"/>
        <v>4</v>
      </c>
    </row>
    <row r="37" spans="2:23" x14ac:dyDescent="0.2">
      <c r="B37" s="57">
        <v>29</v>
      </c>
      <c r="C37" s="91">
        <f t="shared" si="1"/>
        <v>279770.18290875474</v>
      </c>
      <c r="D37" s="91"/>
      <c r="E37" s="57">
        <v>2018</v>
      </c>
      <c r="F37" s="8">
        <v>43609</v>
      </c>
      <c r="G37" s="57" t="s">
        <v>3</v>
      </c>
      <c r="H37" s="92">
        <v>1.3333200000000001</v>
      </c>
      <c r="I37" s="92"/>
      <c r="J37" s="57">
        <v>18.399999999999999</v>
      </c>
      <c r="K37" s="93">
        <f t="shared" si="0"/>
        <v>8393.105487262641</v>
      </c>
      <c r="L37" s="94"/>
      <c r="M37" s="6">
        <f>IF(J37="","",(K37/J37)/LOOKUP(RIGHT($D$2,3),定数!$A$6:$A$13,定数!$B$6:$B$13))</f>
        <v>3.8012253112602541</v>
      </c>
      <c r="N37" s="57">
        <v>2018</v>
      </c>
      <c r="O37" s="8">
        <v>43609</v>
      </c>
      <c r="P37" s="92">
        <v>1.3351599999999999</v>
      </c>
      <c r="Q37" s="92"/>
      <c r="R37" s="95">
        <f>IF(P37="","",T37*M37*LOOKUP(RIGHT($D$2,3),定数!$A$6:$A$13,定数!$B$6:$B$13))</f>
        <v>-8393.1054872619188</v>
      </c>
      <c r="S37" s="95"/>
      <c r="T37" s="96">
        <f t="shared" si="3"/>
        <v>-18.399999999998418</v>
      </c>
      <c r="U37" s="96"/>
      <c r="V37" t="str">
        <f t="shared" si="5"/>
        <v/>
      </c>
      <c r="W37">
        <f t="shared" si="2"/>
        <v>5</v>
      </c>
    </row>
    <row r="38" spans="2:23" x14ac:dyDescent="0.2">
      <c r="B38" s="57">
        <v>30</v>
      </c>
      <c r="C38" s="91">
        <f t="shared" si="1"/>
        <v>271377.07742149284</v>
      </c>
      <c r="D38" s="91"/>
      <c r="E38" s="57">
        <v>2018</v>
      </c>
      <c r="F38" s="8">
        <v>43609</v>
      </c>
      <c r="G38" s="57" t="s">
        <v>4</v>
      </c>
      <c r="H38" s="92">
        <v>1.3372599999999999</v>
      </c>
      <c r="I38" s="92"/>
      <c r="J38" s="57">
        <v>16.399999999999999</v>
      </c>
      <c r="K38" s="93">
        <f t="shared" si="0"/>
        <v>8141.3123226447851</v>
      </c>
      <c r="L38" s="94"/>
      <c r="M38" s="6">
        <f>IF(J38="","",(K38/J38)/LOOKUP(RIGHT($D$2,3),定数!$A$6:$A$13,定数!$B$6:$B$13))</f>
        <v>4.1368456924008061</v>
      </c>
      <c r="N38" s="57">
        <v>2018</v>
      </c>
      <c r="O38" s="8">
        <v>43609</v>
      </c>
      <c r="P38" s="92">
        <v>1.33562</v>
      </c>
      <c r="Q38" s="92"/>
      <c r="R38" s="95">
        <f>IF(P38="","",T38*M38*LOOKUP(RIGHT($D$2,3),定数!$A$6:$A$13,定数!$B$6:$B$13))</f>
        <v>-8141.3123226441103</v>
      </c>
      <c r="S38" s="95"/>
      <c r="T38" s="96">
        <f t="shared" si="3"/>
        <v>-16.399999999998638</v>
      </c>
      <c r="U38" s="96"/>
      <c r="V38" t="str">
        <f t="shared" si="5"/>
        <v/>
      </c>
      <c r="W38">
        <f t="shared" si="2"/>
        <v>6</v>
      </c>
    </row>
    <row r="39" spans="2:23" x14ac:dyDescent="0.2">
      <c r="B39" s="57">
        <v>31</v>
      </c>
      <c r="C39" s="91">
        <f t="shared" si="1"/>
        <v>263235.76509884873</v>
      </c>
      <c r="D39" s="91"/>
      <c r="E39" s="57">
        <v>2018</v>
      </c>
      <c r="F39" s="8">
        <v>43615</v>
      </c>
      <c r="G39" s="57" t="s">
        <v>3</v>
      </c>
      <c r="H39" s="92">
        <v>1.32464</v>
      </c>
      <c r="I39" s="92"/>
      <c r="J39" s="57">
        <v>14.1</v>
      </c>
      <c r="K39" s="93">
        <f t="shared" si="0"/>
        <v>7897.0729529654618</v>
      </c>
      <c r="L39" s="94"/>
      <c r="M39" s="6">
        <f>IF(J39="","",(K39/J39)/LOOKUP(RIGHT($D$2,3),定数!$A$6:$A$13,定数!$B$6:$B$13))</f>
        <v>4.6673007996249778</v>
      </c>
      <c r="N39" s="57">
        <v>2018</v>
      </c>
      <c r="O39" s="8">
        <v>43615</v>
      </c>
      <c r="P39" s="92">
        <v>1.32605</v>
      </c>
      <c r="Q39" s="92"/>
      <c r="R39" s="95">
        <f>IF(P39="","",T39*M39*LOOKUP(RIGHT($D$2,3),定数!$A$6:$A$13,定数!$B$6:$B$13))</f>
        <v>-7897.0729529649652</v>
      </c>
      <c r="S39" s="95"/>
      <c r="T39" s="96">
        <f t="shared" si="3"/>
        <v>-14.099999999999113</v>
      </c>
      <c r="U39" s="96"/>
      <c r="V39" t="str">
        <f t="shared" si="5"/>
        <v/>
      </c>
      <c r="W39">
        <f t="shared" si="2"/>
        <v>7</v>
      </c>
    </row>
    <row r="40" spans="2:23" x14ac:dyDescent="0.2">
      <c r="B40" s="57">
        <v>32</v>
      </c>
      <c r="C40" s="91">
        <f t="shared" si="1"/>
        <v>255338.69214588378</v>
      </c>
      <c r="D40" s="91"/>
      <c r="E40" s="57">
        <v>2018</v>
      </c>
      <c r="F40" s="8">
        <v>43616</v>
      </c>
      <c r="G40" s="57" t="s">
        <v>4</v>
      </c>
      <c r="H40" s="92">
        <v>1.33412</v>
      </c>
      <c r="I40" s="92"/>
      <c r="J40" s="57">
        <v>29.4</v>
      </c>
      <c r="K40" s="93">
        <f t="shared" si="0"/>
        <v>7660.1607643765128</v>
      </c>
      <c r="L40" s="94"/>
      <c r="M40" s="6">
        <f>IF(J40="","",(K40/J40)/LOOKUP(RIGHT($D$2,3),定数!$A$6:$A$13,定数!$B$6:$B$13))</f>
        <v>2.171247382192889</v>
      </c>
      <c r="N40" s="57">
        <v>2018</v>
      </c>
      <c r="O40" s="8">
        <v>43616</v>
      </c>
      <c r="P40" s="92">
        <v>1.33118</v>
      </c>
      <c r="Q40" s="92"/>
      <c r="R40" s="95">
        <f>IF(P40="","",T40*M40*LOOKUP(RIGHT($D$2,3),定数!$A$6:$A$13,定数!$B$6:$B$13))</f>
        <v>-7660.1607643763637</v>
      </c>
      <c r="S40" s="95"/>
      <c r="T40" s="96">
        <f t="shared" si="3"/>
        <v>-29.399999999999427</v>
      </c>
      <c r="U40" s="96"/>
      <c r="V40" t="str">
        <f t="shared" si="5"/>
        <v/>
      </c>
      <c r="W40">
        <f t="shared" si="2"/>
        <v>8</v>
      </c>
    </row>
    <row r="41" spans="2:23" x14ac:dyDescent="0.2">
      <c r="B41" s="57">
        <v>33</v>
      </c>
      <c r="C41" s="91">
        <f t="shared" si="1"/>
        <v>247678.5313815074</v>
      </c>
      <c r="D41" s="91"/>
      <c r="E41" s="57">
        <v>2018</v>
      </c>
      <c r="F41" s="8">
        <v>43617</v>
      </c>
      <c r="G41" s="57" t="s">
        <v>4</v>
      </c>
      <c r="H41" s="92">
        <v>1.3338000000000001</v>
      </c>
      <c r="I41" s="92"/>
      <c r="J41" s="57">
        <v>54.5</v>
      </c>
      <c r="K41" s="93">
        <f t="shared" si="0"/>
        <v>7430.355941445222</v>
      </c>
      <c r="L41" s="94"/>
      <c r="M41" s="6">
        <f>IF(J41="","",(K41/J41)/LOOKUP(RIGHT($D$2,3),定数!$A$6:$A$13,定数!$B$6:$B$13))</f>
        <v>1.1361400522087495</v>
      </c>
      <c r="N41" s="57">
        <v>2018</v>
      </c>
      <c r="O41" s="8">
        <v>43623</v>
      </c>
      <c r="P41" s="92">
        <v>1.3446</v>
      </c>
      <c r="Q41" s="92"/>
      <c r="R41" s="95">
        <f>IF(P41="","",T41*M41*LOOKUP(RIGHT($D$2,3),定数!$A$6:$A$13,定数!$B$6:$B$13))</f>
        <v>14724.375076625285</v>
      </c>
      <c r="S41" s="95"/>
      <c r="T41" s="96">
        <f t="shared" si="3"/>
        <v>107.9999999999992</v>
      </c>
      <c r="U41" s="96"/>
      <c r="V41" t="str">
        <f t="shared" si="5"/>
        <v/>
      </c>
      <c r="W41">
        <f t="shared" si="2"/>
        <v>0</v>
      </c>
    </row>
    <row r="42" spans="2:23" x14ac:dyDescent="0.2">
      <c r="B42" s="57">
        <v>34</v>
      </c>
      <c r="C42" s="91">
        <f t="shared" si="1"/>
        <v>262402.90645813267</v>
      </c>
      <c r="D42" s="91"/>
      <c r="E42" s="57">
        <v>2018</v>
      </c>
      <c r="F42" s="8">
        <v>43621</v>
      </c>
      <c r="G42" s="57" t="s">
        <v>3</v>
      </c>
      <c r="H42" s="92">
        <v>1.33114</v>
      </c>
      <c r="I42" s="92"/>
      <c r="J42" s="57">
        <v>7.7</v>
      </c>
      <c r="K42" s="93">
        <f t="shared" si="0"/>
        <v>7872.0871937439797</v>
      </c>
      <c r="L42" s="94"/>
      <c r="M42" s="6">
        <f>IF(J42="","",(K42/J42)/LOOKUP(RIGHT($D$2,3),定数!$A$6:$A$13,定数!$B$6:$B$13))</f>
        <v>8.5195748850043067</v>
      </c>
      <c r="N42" s="57">
        <v>2018</v>
      </c>
      <c r="O42" s="8">
        <v>43621</v>
      </c>
      <c r="P42" s="92">
        <v>1.3319099999999999</v>
      </c>
      <c r="Q42" s="92"/>
      <c r="R42" s="95">
        <f>IF(P42="","",T42*M42*LOOKUP(RIGHT($D$2,3),定数!$A$6:$A$13,定数!$B$6:$B$13))</f>
        <v>-7872.0871937433394</v>
      </c>
      <c r="S42" s="95"/>
      <c r="T42" s="96">
        <f t="shared" si="3"/>
        <v>-7.699999999999374</v>
      </c>
      <c r="U42" s="96"/>
      <c r="V42" t="str">
        <f t="shared" si="5"/>
        <v/>
      </c>
      <c r="W42">
        <f t="shared" si="2"/>
        <v>1</v>
      </c>
    </row>
    <row r="43" spans="2:23" x14ac:dyDescent="0.2">
      <c r="B43" s="57">
        <v>35</v>
      </c>
      <c r="C43" s="91">
        <f t="shared" si="1"/>
        <v>254530.81926438934</v>
      </c>
      <c r="D43" s="91"/>
      <c r="E43" s="57">
        <v>2018</v>
      </c>
      <c r="F43" s="8">
        <v>43624</v>
      </c>
      <c r="G43" s="57" t="s">
        <v>4</v>
      </c>
      <c r="H43" s="92">
        <v>1.3427800000000001</v>
      </c>
      <c r="I43" s="92"/>
      <c r="J43" s="57">
        <v>10.5</v>
      </c>
      <c r="K43" s="93">
        <f t="shared" si="0"/>
        <v>7635.9245779316798</v>
      </c>
      <c r="L43" s="94"/>
      <c r="M43" s="6">
        <f>IF(J43="","",(K43/J43)/LOOKUP(RIGHT($D$2,3),定数!$A$6:$A$13,定数!$B$6:$B$13))</f>
        <v>6.0602576015330794</v>
      </c>
      <c r="N43" s="57">
        <v>2018</v>
      </c>
      <c r="O43" s="8">
        <v>43624</v>
      </c>
      <c r="P43" s="92">
        <v>1.3417300000000001</v>
      </c>
      <c r="Q43" s="92"/>
      <c r="R43" s="95">
        <f>IF(P43="","",T43*M43*LOOKUP(RIGHT($D$2,3),定数!$A$6:$A$13,定数!$B$6:$B$13))</f>
        <v>-7635.9245779316461</v>
      </c>
      <c r="S43" s="95"/>
      <c r="T43" s="96">
        <f t="shared" si="3"/>
        <v>-10.499999999999954</v>
      </c>
      <c r="U43" s="96"/>
      <c r="V43" t="str">
        <f t="shared" si="5"/>
        <v/>
      </c>
      <c r="W43">
        <f t="shared" si="2"/>
        <v>2</v>
      </c>
    </row>
    <row r="44" spans="2:23" x14ac:dyDescent="0.2">
      <c r="B44" s="57">
        <v>36</v>
      </c>
      <c r="C44" s="91">
        <f t="shared" si="1"/>
        <v>246894.8946864577</v>
      </c>
      <c r="D44" s="91"/>
      <c r="E44" s="57">
        <v>2018</v>
      </c>
      <c r="F44" s="8">
        <v>43632</v>
      </c>
      <c r="G44" s="57" t="s">
        <v>4</v>
      </c>
      <c r="H44" s="92">
        <v>1.3285199999999999</v>
      </c>
      <c r="I44" s="92"/>
      <c r="J44" s="57">
        <v>11.9</v>
      </c>
      <c r="K44" s="93">
        <f t="shared" si="0"/>
        <v>7406.846840593731</v>
      </c>
      <c r="L44" s="94"/>
      <c r="M44" s="6">
        <f>IF(J44="","",(K44/J44)/LOOKUP(RIGHT($D$2,3),定数!$A$6:$A$13,定数!$B$6:$B$13))</f>
        <v>5.1868675354297835</v>
      </c>
      <c r="N44" s="57">
        <v>2018</v>
      </c>
      <c r="O44" s="8">
        <v>43634</v>
      </c>
      <c r="P44" s="92">
        <v>1.3273299999999999</v>
      </c>
      <c r="Q44" s="92"/>
      <c r="R44" s="95">
        <f>IF(P44="","",T44*M44*LOOKUP(RIGHT($D$2,3),定数!$A$6:$A$13,定数!$B$6:$B$13))</f>
        <v>-7406.846840593882</v>
      </c>
      <c r="S44" s="95"/>
      <c r="T44" s="96">
        <f t="shared" si="3"/>
        <v>-11.900000000000244</v>
      </c>
      <c r="U44" s="96"/>
      <c r="V44" t="str">
        <f t="shared" si="5"/>
        <v/>
      </c>
      <c r="W44">
        <f t="shared" si="2"/>
        <v>3</v>
      </c>
    </row>
    <row r="45" spans="2:23" x14ac:dyDescent="0.2">
      <c r="B45" s="57">
        <v>37</v>
      </c>
      <c r="C45" s="91">
        <f t="shared" si="1"/>
        <v>239488.04784586382</v>
      </c>
      <c r="D45" s="91"/>
      <c r="E45" s="57">
        <v>2018</v>
      </c>
      <c r="F45" s="8">
        <v>43636</v>
      </c>
      <c r="G45" s="57" t="s">
        <v>3</v>
      </c>
      <c r="H45" s="92">
        <v>1.3166</v>
      </c>
      <c r="I45" s="92"/>
      <c r="J45" s="57">
        <v>19.5</v>
      </c>
      <c r="K45" s="93">
        <f t="shared" si="0"/>
        <v>7184.6414353759146</v>
      </c>
      <c r="L45" s="94"/>
      <c r="M45" s="6">
        <f>IF(J45="","",(K45/J45)/LOOKUP(RIGHT($D$2,3),定数!$A$6:$A$13,定数!$B$6:$B$13))</f>
        <v>3.0703595877674847</v>
      </c>
      <c r="N45" s="57">
        <v>2018</v>
      </c>
      <c r="O45" s="8">
        <v>43636</v>
      </c>
      <c r="P45" s="92">
        <v>1.3185500000000001</v>
      </c>
      <c r="Q45" s="92"/>
      <c r="R45" s="95">
        <f>IF(P45="","",T45*M45*LOOKUP(RIGHT($D$2,3),定数!$A$6:$A$13,定数!$B$6:$B$13))</f>
        <v>-7184.6414353763503</v>
      </c>
      <c r="S45" s="95"/>
      <c r="T45" s="96">
        <f t="shared" si="3"/>
        <v>-19.500000000001183</v>
      </c>
      <c r="U45" s="96"/>
      <c r="V45" t="str">
        <f t="shared" si="5"/>
        <v/>
      </c>
      <c r="W45">
        <f t="shared" si="2"/>
        <v>4</v>
      </c>
    </row>
    <row r="46" spans="2:23" x14ac:dyDescent="0.2">
      <c r="B46" s="57">
        <v>38</v>
      </c>
      <c r="C46" s="91">
        <f t="shared" si="1"/>
        <v>232303.40641048749</v>
      </c>
      <c r="D46" s="91"/>
      <c r="E46" s="57">
        <v>2018</v>
      </c>
      <c r="F46" s="8">
        <v>43636</v>
      </c>
      <c r="G46" s="57" t="s">
        <v>3</v>
      </c>
      <c r="H46" s="92">
        <v>1.31647</v>
      </c>
      <c r="I46" s="92"/>
      <c r="J46" s="57">
        <v>21.5</v>
      </c>
      <c r="K46" s="93">
        <f t="shared" si="0"/>
        <v>6969.1021923146245</v>
      </c>
      <c r="L46" s="94"/>
      <c r="M46" s="6">
        <f>IF(J46="","",(K46/J46)/LOOKUP(RIGHT($D$2,3),定数!$A$6:$A$13,定数!$B$6:$B$13))</f>
        <v>2.7012024001219475</v>
      </c>
      <c r="N46" s="57">
        <v>2018</v>
      </c>
      <c r="O46" s="8">
        <v>43636</v>
      </c>
      <c r="P46" s="92">
        <v>1.3186199999999999</v>
      </c>
      <c r="Q46" s="92"/>
      <c r="R46" s="95">
        <f>IF(P46="","",T46*M46*LOOKUP(RIGHT($D$2,3),定数!$A$6:$A$13,定数!$B$6:$B$13))</f>
        <v>-6969.1021923142162</v>
      </c>
      <c r="S46" s="95"/>
      <c r="T46" s="96">
        <f t="shared" si="3"/>
        <v>-21.499999999998742</v>
      </c>
      <c r="U46" s="96"/>
      <c r="V46" t="str">
        <f t="shared" si="5"/>
        <v/>
      </c>
      <c r="W46">
        <f t="shared" si="2"/>
        <v>5</v>
      </c>
    </row>
    <row r="47" spans="2:23" x14ac:dyDescent="0.2">
      <c r="B47" s="57">
        <v>39</v>
      </c>
      <c r="C47" s="91">
        <f t="shared" si="1"/>
        <v>225334.30421817326</v>
      </c>
      <c r="D47" s="91"/>
      <c r="E47" s="57">
        <v>2018</v>
      </c>
      <c r="F47" s="8">
        <v>43638</v>
      </c>
      <c r="G47" s="57" t="s">
        <v>4</v>
      </c>
      <c r="H47" s="92">
        <v>1.32504</v>
      </c>
      <c r="I47" s="92"/>
      <c r="J47" s="57">
        <v>13.3</v>
      </c>
      <c r="K47" s="93">
        <f t="shared" si="0"/>
        <v>6760.0291265451979</v>
      </c>
      <c r="L47" s="94"/>
      <c r="M47" s="6">
        <f>IF(J47="","",(K47/J47)/LOOKUP(RIGHT($D$2,3),定数!$A$6:$A$13,定数!$B$6:$B$13))</f>
        <v>4.2356072221461138</v>
      </c>
      <c r="N47" s="57">
        <v>2018</v>
      </c>
      <c r="O47" s="8">
        <v>43638</v>
      </c>
      <c r="P47" s="92">
        <v>1.3275999999999999</v>
      </c>
      <c r="Q47" s="92"/>
      <c r="R47" s="95">
        <f>IF(P47="","",T47*M47*LOOKUP(RIGHT($D$2,3),定数!$A$6:$A$13,定数!$B$6:$B$13))</f>
        <v>13011.785386432332</v>
      </c>
      <c r="S47" s="95"/>
      <c r="T47" s="96">
        <f t="shared" si="3"/>
        <v>25.599999999998957</v>
      </c>
      <c r="U47" s="96"/>
      <c r="V47" t="str">
        <f t="shared" si="5"/>
        <v/>
      </c>
      <c r="W47">
        <f t="shared" si="2"/>
        <v>0</v>
      </c>
    </row>
    <row r="48" spans="2:23" x14ac:dyDescent="0.2">
      <c r="B48" s="57">
        <v>40</v>
      </c>
      <c r="C48" s="91">
        <f t="shared" si="1"/>
        <v>238346.0896046056</v>
      </c>
      <c r="D48" s="91"/>
      <c r="E48" s="57">
        <v>2018</v>
      </c>
      <c r="F48" s="8">
        <v>43641</v>
      </c>
      <c r="G48" s="57" t="s">
        <v>3</v>
      </c>
      <c r="H48" s="92">
        <v>1.32385</v>
      </c>
      <c r="I48" s="92"/>
      <c r="J48" s="57">
        <v>28</v>
      </c>
      <c r="K48" s="93">
        <f t="shared" si="0"/>
        <v>7150.3826881381674</v>
      </c>
      <c r="L48" s="94"/>
      <c r="M48" s="6">
        <f>IF(J48="","",(K48/J48)/LOOKUP(RIGHT($D$2,3),定数!$A$6:$A$13,定数!$B$6:$B$13))</f>
        <v>2.128090085755407</v>
      </c>
      <c r="N48" s="57">
        <v>2018</v>
      </c>
      <c r="O48" s="8">
        <v>43641</v>
      </c>
      <c r="P48" s="92">
        <v>1.3266500000000001</v>
      </c>
      <c r="Q48" s="92"/>
      <c r="R48" s="95">
        <f>IF(P48="","",T48*M48*LOOKUP(RIGHT($D$2,3),定数!$A$6:$A$13,定数!$B$6:$B$13))</f>
        <v>-7150.3826881385139</v>
      </c>
      <c r="S48" s="95"/>
      <c r="T48" s="96">
        <f t="shared" si="3"/>
        <v>-28.000000000001357</v>
      </c>
      <c r="U48" s="96"/>
      <c r="V48" t="str">
        <f t="shared" si="5"/>
        <v/>
      </c>
      <c r="W48">
        <f t="shared" si="2"/>
        <v>1</v>
      </c>
    </row>
    <row r="49" spans="2:23" x14ac:dyDescent="0.2">
      <c r="B49" s="57">
        <v>41</v>
      </c>
      <c r="C49" s="91">
        <f t="shared" si="1"/>
        <v>231195.70691646708</v>
      </c>
      <c r="D49" s="91"/>
      <c r="E49" s="57">
        <v>2018</v>
      </c>
      <c r="F49" s="8">
        <v>43642</v>
      </c>
      <c r="G49" s="57" t="s">
        <v>4</v>
      </c>
      <c r="H49" s="92">
        <v>1.32819</v>
      </c>
      <c r="I49" s="92"/>
      <c r="J49" s="57">
        <v>9.4</v>
      </c>
      <c r="K49" s="93">
        <f t="shared" si="0"/>
        <v>6935.8712074940122</v>
      </c>
      <c r="L49" s="94"/>
      <c r="M49" s="6">
        <f>IF(J49="","",(K49/J49)/LOOKUP(RIGHT($D$2,3),定数!$A$6:$A$13,定数!$B$6:$B$13))</f>
        <v>6.1488219924592302</v>
      </c>
      <c r="N49" s="57">
        <v>2018</v>
      </c>
      <c r="O49" s="8">
        <v>43642</v>
      </c>
      <c r="P49" s="92">
        <v>1.32725</v>
      </c>
      <c r="Q49" s="92"/>
      <c r="R49" s="95">
        <f>IF(P49="","",T49*M49*LOOKUP(RIGHT($D$2,3),定数!$A$6:$A$13,定数!$B$6:$B$13))</f>
        <v>-6935.8712074935756</v>
      </c>
      <c r="S49" s="95"/>
      <c r="T49" s="96">
        <f t="shared" si="3"/>
        <v>-9.3999999999994088</v>
      </c>
      <c r="U49" s="96"/>
      <c r="V49" t="str">
        <f t="shared" si="5"/>
        <v/>
      </c>
      <c r="W49">
        <f t="shared" si="2"/>
        <v>2</v>
      </c>
    </row>
    <row r="50" spans="2:23" x14ac:dyDescent="0.2">
      <c r="B50" s="57">
        <v>42</v>
      </c>
      <c r="C50" s="91">
        <f t="shared" si="1"/>
        <v>224259.83570897352</v>
      </c>
      <c r="D50" s="91"/>
      <c r="E50" s="57">
        <v>2018</v>
      </c>
      <c r="F50" s="8">
        <v>43645</v>
      </c>
      <c r="G50" s="57" t="s">
        <v>3</v>
      </c>
      <c r="H50" s="92">
        <v>1.3072900000000001</v>
      </c>
      <c r="I50" s="92"/>
      <c r="J50" s="57">
        <v>10.4</v>
      </c>
      <c r="K50" s="93">
        <f t="shared" si="0"/>
        <v>6727.7950712692054</v>
      </c>
      <c r="L50" s="94"/>
      <c r="M50" s="6">
        <f>IF(J50="","",(K50/J50)/LOOKUP(RIGHT($D$2,3),定数!$A$6:$A$13,定数!$B$6:$B$13))</f>
        <v>5.3908614353118631</v>
      </c>
      <c r="N50" s="57">
        <v>2018</v>
      </c>
      <c r="O50" s="8">
        <v>43645</v>
      </c>
      <c r="P50" s="92">
        <v>1.30833</v>
      </c>
      <c r="Q50" s="92"/>
      <c r="R50" s="95">
        <f>IF(P50="","",T50*M50*LOOKUP(RIGHT($D$2,3),定数!$A$6:$A$13,定数!$B$6:$B$13))</f>
        <v>-6727.7950712687516</v>
      </c>
      <c r="S50" s="95"/>
      <c r="T50" s="96">
        <f t="shared" si="3"/>
        <v>-10.399999999999299</v>
      </c>
      <c r="U50" s="96"/>
      <c r="V50" t="str">
        <f t="shared" si="5"/>
        <v/>
      </c>
      <c r="W50">
        <f t="shared" si="2"/>
        <v>3</v>
      </c>
    </row>
    <row r="51" spans="2:23" x14ac:dyDescent="0.2">
      <c r="B51" s="57">
        <v>43</v>
      </c>
      <c r="C51" s="91">
        <f t="shared" si="1"/>
        <v>217532.04063770478</v>
      </c>
      <c r="D51" s="91"/>
      <c r="E51" s="57">
        <v>2018</v>
      </c>
      <c r="F51" s="8">
        <v>43649</v>
      </c>
      <c r="G51" s="57" t="s">
        <v>4</v>
      </c>
      <c r="H51" s="92">
        <v>1.31799</v>
      </c>
      <c r="I51" s="92"/>
      <c r="J51" s="57">
        <v>23.5</v>
      </c>
      <c r="K51" s="93">
        <f t="shared" si="0"/>
        <v>6525.9612191311435</v>
      </c>
      <c r="L51" s="94"/>
      <c r="M51" s="6">
        <f>IF(J51="","",(K51/J51)/LOOKUP(RIGHT($D$2,3),定数!$A$6:$A$13,定数!$B$6:$B$13))</f>
        <v>2.3141706450819659</v>
      </c>
      <c r="N51" s="57">
        <v>2018</v>
      </c>
      <c r="O51" s="8">
        <v>43650</v>
      </c>
      <c r="P51" s="92">
        <v>1.3225899999999999</v>
      </c>
      <c r="Q51" s="92"/>
      <c r="R51" s="95">
        <f>IF(P51="","",T51*M51*LOOKUP(RIGHT($D$2,3),定数!$A$6:$A$13,定数!$B$6:$B$13))</f>
        <v>12774.221960852279</v>
      </c>
      <c r="S51" s="95"/>
      <c r="T51" s="96">
        <f t="shared" si="3"/>
        <v>45.999999999999375</v>
      </c>
      <c r="U51" s="96"/>
      <c r="V51" t="str">
        <f t="shared" si="5"/>
        <v/>
      </c>
      <c r="W51">
        <f t="shared" si="2"/>
        <v>0</v>
      </c>
    </row>
    <row r="52" spans="2:23" x14ac:dyDescent="0.2">
      <c r="B52" s="57">
        <v>44</v>
      </c>
      <c r="C52" s="91">
        <f t="shared" si="1"/>
        <v>230306.26259855705</v>
      </c>
      <c r="D52" s="91"/>
      <c r="E52" s="57">
        <v>2018</v>
      </c>
      <c r="F52" s="8">
        <v>43650</v>
      </c>
      <c r="G52" s="57" t="s">
        <v>4</v>
      </c>
      <c r="H52" s="92">
        <v>1.3214900000000001</v>
      </c>
      <c r="I52" s="92"/>
      <c r="J52" s="57">
        <v>15.4</v>
      </c>
      <c r="K52" s="93">
        <f t="shared" si="0"/>
        <v>6909.1878779567114</v>
      </c>
      <c r="L52" s="94"/>
      <c r="M52" s="6">
        <f>IF(J52="","",(K52/J52)/LOOKUP(RIGHT($D$2,3),定数!$A$6:$A$13,定数!$B$6:$B$13))</f>
        <v>3.7387380291973549</v>
      </c>
      <c r="N52" s="57">
        <v>2018</v>
      </c>
      <c r="O52" s="8">
        <v>43651</v>
      </c>
      <c r="P52" s="92">
        <v>1.32447</v>
      </c>
      <c r="Q52" s="92"/>
      <c r="R52" s="95">
        <f>IF(P52="","",T52*M52*LOOKUP(RIGHT($D$2,3),定数!$A$6:$A$13,定数!$B$6:$B$13))</f>
        <v>13369.727192409662</v>
      </c>
      <c r="S52" s="95"/>
      <c r="T52" s="96">
        <f t="shared" si="3"/>
        <v>29.799999999999827</v>
      </c>
      <c r="U52" s="96"/>
      <c r="V52" t="str">
        <f t="shared" si="5"/>
        <v/>
      </c>
      <c r="W52">
        <f t="shared" si="2"/>
        <v>0</v>
      </c>
    </row>
    <row r="53" spans="2:23" x14ac:dyDescent="0.2">
      <c r="B53" s="57">
        <v>45</v>
      </c>
      <c r="C53" s="91">
        <f t="shared" si="1"/>
        <v>243675.98979096671</v>
      </c>
      <c r="D53" s="91"/>
      <c r="E53" s="57">
        <v>2018</v>
      </c>
      <c r="F53" s="8">
        <v>43651</v>
      </c>
      <c r="G53" s="57" t="s">
        <v>4</v>
      </c>
      <c r="H53" s="92">
        <v>1.3237099999999999</v>
      </c>
      <c r="I53" s="92"/>
      <c r="J53" s="57">
        <v>23.2</v>
      </c>
      <c r="K53" s="93">
        <f t="shared" si="0"/>
        <v>7310.2796937290013</v>
      </c>
      <c r="L53" s="94"/>
      <c r="M53" s="6">
        <f>IF(J53="","",(K53/J53)/LOOKUP(RIGHT($D$2,3),定数!$A$6:$A$13,定数!$B$6:$B$13))</f>
        <v>2.6258188555061066</v>
      </c>
      <c r="N53" s="57">
        <v>2018</v>
      </c>
      <c r="O53" s="8">
        <v>43651</v>
      </c>
      <c r="P53" s="92">
        <v>1.3213900000000001</v>
      </c>
      <c r="Q53" s="92"/>
      <c r="R53" s="95">
        <f>IF(P53="","",T53*M53*LOOKUP(RIGHT($D$2,3),定数!$A$6:$A$13,定数!$B$6:$B$13))</f>
        <v>-7310.2796937286157</v>
      </c>
      <c r="S53" s="95"/>
      <c r="T53" s="96">
        <f t="shared" si="3"/>
        <v>-23.199999999998777</v>
      </c>
      <c r="U53" s="96"/>
      <c r="V53" t="str">
        <f t="shared" si="5"/>
        <v/>
      </c>
      <c r="W53">
        <f t="shared" si="2"/>
        <v>1</v>
      </c>
    </row>
    <row r="54" spans="2:23" x14ac:dyDescent="0.2">
      <c r="B54" s="57">
        <v>46</v>
      </c>
      <c r="C54" s="91">
        <f t="shared" si="1"/>
        <v>236365.7100972381</v>
      </c>
      <c r="D54" s="91"/>
      <c r="E54" s="57">
        <v>2018</v>
      </c>
      <c r="F54" s="8">
        <v>43651</v>
      </c>
      <c r="G54" s="57" t="s">
        <v>4</v>
      </c>
      <c r="H54" s="92">
        <v>1.32413</v>
      </c>
      <c r="I54" s="92"/>
      <c r="J54" s="57">
        <v>14</v>
      </c>
      <c r="K54" s="93">
        <f t="shared" si="0"/>
        <v>7090.9713029171426</v>
      </c>
      <c r="L54" s="94"/>
      <c r="M54" s="6">
        <f>IF(J54="","",(K54/J54)/LOOKUP(RIGHT($D$2,3),定数!$A$6:$A$13,定数!$B$6:$B$13))</f>
        <v>4.2208162517363945</v>
      </c>
      <c r="N54" s="57">
        <v>2018</v>
      </c>
      <c r="O54" s="8">
        <v>43651</v>
      </c>
      <c r="P54" s="92">
        <v>1.32273</v>
      </c>
      <c r="Q54" s="92"/>
      <c r="R54" s="95">
        <f>IF(P54="","",T54*M54*LOOKUP(RIGHT($D$2,3),定数!$A$6:$A$13,定数!$B$6:$B$13))</f>
        <v>-7090.9713029174864</v>
      </c>
      <c r="S54" s="95"/>
      <c r="T54" s="96">
        <f t="shared" si="3"/>
        <v>-14.000000000000679</v>
      </c>
      <c r="U54" s="96"/>
      <c r="V54" t="str">
        <f t="shared" si="5"/>
        <v/>
      </c>
      <c r="W54">
        <f t="shared" si="2"/>
        <v>2</v>
      </c>
    </row>
    <row r="55" spans="2:23" x14ac:dyDescent="0.2">
      <c r="B55" s="57">
        <v>47</v>
      </c>
      <c r="C55" s="91">
        <f t="shared" si="1"/>
        <v>229274.73879432061</v>
      </c>
      <c r="D55" s="91"/>
      <c r="E55" s="57">
        <v>2018</v>
      </c>
      <c r="F55" s="8">
        <v>43664</v>
      </c>
      <c r="G55" s="57" t="s">
        <v>3</v>
      </c>
      <c r="H55" s="92">
        <v>1.3036000000000001</v>
      </c>
      <c r="I55" s="92"/>
      <c r="J55" s="57">
        <v>20</v>
      </c>
      <c r="K55" s="93">
        <f t="shared" si="0"/>
        <v>6878.2421638296182</v>
      </c>
      <c r="L55" s="94"/>
      <c r="M55" s="6">
        <f>IF(J55="","",(K55/J55)/LOOKUP(RIGHT($D$2,3),定数!$A$6:$A$13,定数!$B$6:$B$13))</f>
        <v>2.8659342349290076</v>
      </c>
      <c r="N55" s="57">
        <v>2018</v>
      </c>
      <c r="O55" s="8">
        <v>43664</v>
      </c>
      <c r="P55" s="92">
        <v>1.3056000000000001</v>
      </c>
      <c r="Q55" s="92"/>
      <c r="R55" s="95">
        <f>IF(P55="","",T55*M55*LOOKUP(RIGHT($D$2,3),定数!$A$6:$A$13,定数!$B$6:$B$13))</f>
        <v>-6878.2421638296237</v>
      </c>
      <c r="S55" s="95"/>
      <c r="T55" s="96">
        <f t="shared" si="3"/>
        <v>-20.000000000000018</v>
      </c>
      <c r="U55" s="96"/>
      <c r="V55" t="str">
        <f t="shared" si="5"/>
        <v/>
      </c>
      <c r="W55">
        <f t="shared" si="2"/>
        <v>3</v>
      </c>
    </row>
    <row r="56" spans="2:23" x14ac:dyDescent="0.2">
      <c r="B56" s="57">
        <v>48</v>
      </c>
      <c r="C56" s="91">
        <f t="shared" si="1"/>
        <v>222396.49663049099</v>
      </c>
      <c r="D56" s="91"/>
      <c r="E56" s="57">
        <v>2018</v>
      </c>
      <c r="F56" s="8">
        <v>43665</v>
      </c>
      <c r="G56" s="57" t="s">
        <v>4</v>
      </c>
      <c r="H56" s="92">
        <v>1.3076700000000001</v>
      </c>
      <c r="I56" s="92"/>
      <c r="J56" s="57">
        <v>14</v>
      </c>
      <c r="K56" s="93">
        <f t="shared" si="0"/>
        <v>6671.8948989147293</v>
      </c>
      <c r="L56" s="94"/>
      <c r="M56" s="6">
        <f>IF(J56="","",(K56/J56)/LOOKUP(RIGHT($D$2,3),定数!$A$6:$A$13,定数!$B$6:$B$13))</f>
        <v>3.9713660112587674</v>
      </c>
      <c r="N56" s="57">
        <v>2018</v>
      </c>
      <c r="O56" s="8">
        <v>43665</v>
      </c>
      <c r="P56" s="92">
        <v>1.30627</v>
      </c>
      <c r="Q56" s="92"/>
      <c r="R56" s="95">
        <f>IF(P56="","",T56*M56*LOOKUP(RIGHT($D$2,3),定数!$A$6:$A$13,定数!$B$6:$B$13))</f>
        <v>-6671.8948989150531</v>
      </c>
      <c r="S56" s="95"/>
      <c r="T56" s="96">
        <f t="shared" si="3"/>
        <v>-14.000000000000679</v>
      </c>
      <c r="U56" s="96"/>
      <c r="V56" t="str">
        <f t="shared" si="5"/>
        <v/>
      </c>
      <c r="W56">
        <f t="shared" si="2"/>
        <v>4</v>
      </c>
    </row>
    <row r="57" spans="2:23" x14ac:dyDescent="0.2">
      <c r="B57" s="57">
        <v>49</v>
      </c>
      <c r="C57" s="91">
        <f t="shared" si="1"/>
        <v>215724.60173157594</v>
      </c>
      <c r="D57" s="91"/>
      <c r="E57" s="57">
        <v>2018</v>
      </c>
      <c r="F57" s="8">
        <v>43671</v>
      </c>
      <c r="G57" s="57" t="s">
        <v>4</v>
      </c>
      <c r="H57" s="92">
        <v>1.3141</v>
      </c>
      <c r="I57" s="92"/>
      <c r="J57" s="57">
        <v>13.3</v>
      </c>
      <c r="K57" s="93">
        <f t="shared" si="0"/>
        <v>6471.7380519472781</v>
      </c>
      <c r="L57" s="94"/>
      <c r="M57" s="6">
        <f>IF(J57="","",(K57/J57)/LOOKUP(RIGHT($D$2,3),定数!$A$6:$A$13,定数!$B$6:$B$13))</f>
        <v>4.0549737167589459</v>
      </c>
      <c r="N57" s="57">
        <v>2018</v>
      </c>
      <c r="O57" s="8">
        <v>43671</v>
      </c>
      <c r="P57" s="92">
        <v>1.3166599999999999</v>
      </c>
      <c r="Q57" s="92"/>
      <c r="R57" s="95">
        <f>IF(P57="","",T57*M57*LOOKUP(RIGHT($D$2,3),定数!$A$6:$A$13,定数!$B$6:$B$13))</f>
        <v>12456.879257882974</v>
      </c>
      <c r="S57" s="95"/>
      <c r="T57" s="96">
        <f t="shared" si="3"/>
        <v>25.599999999998957</v>
      </c>
      <c r="U57" s="96"/>
      <c r="V57" t="str">
        <f t="shared" si="5"/>
        <v/>
      </c>
      <c r="W57">
        <f t="shared" si="2"/>
        <v>0</v>
      </c>
    </row>
    <row r="58" spans="2:23" x14ac:dyDescent="0.2">
      <c r="B58" s="57">
        <v>50</v>
      </c>
      <c r="C58" s="91">
        <f t="shared" si="1"/>
        <v>228181.48098945891</v>
      </c>
      <c r="D58" s="91"/>
      <c r="E58" s="57">
        <v>2018</v>
      </c>
      <c r="F58" s="8">
        <v>43671</v>
      </c>
      <c r="G58" s="57" t="s">
        <v>4</v>
      </c>
      <c r="H58" s="92">
        <v>1.3140400000000001</v>
      </c>
      <c r="I58" s="92"/>
      <c r="J58" s="57">
        <v>9.3000000000000007</v>
      </c>
      <c r="K58" s="93">
        <f t="shared" si="0"/>
        <v>6845.4444296837673</v>
      </c>
      <c r="L58" s="94"/>
      <c r="M58" s="6">
        <f>IF(J58="","",(K58/J58)/LOOKUP(RIGHT($D$2,3),定数!$A$6:$A$13,定数!$B$6:$B$13))</f>
        <v>6.1339107792865288</v>
      </c>
      <c r="N58" s="57">
        <v>2018</v>
      </c>
      <c r="O58" s="8">
        <v>43671</v>
      </c>
      <c r="P58" s="92">
        <v>1.3158000000000001</v>
      </c>
      <c r="Q58" s="92"/>
      <c r="R58" s="95">
        <f>IF(P58="","",T58*M58*LOOKUP(RIGHT($D$2,3),定数!$A$6:$A$13,定数!$B$6:$B$13))</f>
        <v>12954.819565853029</v>
      </c>
      <c r="S58" s="95"/>
      <c r="T58" s="96">
        <f t="shared" si="3"/>
        <v>17.599999999999838</v>
      </c>
      <c r="U58" s="96"/>
      <c r="V58" t="str">
        <f t="shared" si="5"/>
        <v/>
      </c>
      <c r="W58">
        <f t="shared" si="2"/>
        <v>0</v>
      </c>
    </row>
    <row r="59" spans="2:23" x14ac:dyDescent="0.2">
      <c r="B59" s="57">
        <v>51</v>
      </c>
      <c r="C59" s="91">
        <f t="shared" si="1"/>
        <v>241136.30055531193</v>
      </c>
      <c r="D59" s="91"/>
      <c r="E59" s="57">
        <v>2018</v>
      </c>
      <c r="F59" s="8">
        <v>43678</v>
      </c>
      <c r="G59" s="57" t="s">
        <v>3</v>
      </c>
      <c r="H59" s="92">
        <v>1.3119099999999999</v>
      </c>
      <c r="I59" s="92"/>
      <c r="J59" s="57">
        <v>11.3</v>
      </c>
      <c r="K59" s="93">
        <f t="shared" si="0"/>
        <v>7234.0890166593572</v>
      </c>
      <c r="L59" s="94"/>
      <c r="M59" s="6">
        <f>IF(J59="","",(K59/J59)/LOOKUP(RIGHT($D$2,3),定数!$A$6:$A$13,定数!$B$6:$B$13))</f>
        <v>5.3348739060909711</v>
      </c>
      <c r="N59" s="57">
        <v>2018</v>
      </c>
      <c r="O59" s="8">
        <v>43678</v>
      </c>
      <c r="P59" s="92">
        <v>1.30975</v>
      </c>
      <c r="Q59" s="92"/>
      <c r="R59" s="95">
        <f>IF(P59="","",T59*M59*LOOKUP(RIGHT($D$2,3),定数!$A$6:$A$13,定数!$B$6:$B$13))</f>
        <v>13827.993164587411</v>
      </c>
      <c r="S59" s="95"/>
      <c r="T59" s="96">
        <f t="shared" si="3"/>
        <v>21.599999999999397</v>
      </c>
      <c r="U59" s="96"/>
      <c r="V59" t="str">
        <f t="shared" si="5"/>
        <v/>
      </c>
      <c r="W59">
        <f t="shared" si="2"/>
        <v>0</v>
      </c>
    </row>
    <row r="60" spans="2:23" x14ac:dyDescent="0.2">
      <c r="B60" s="57">
        <v>52</v>
      </c>
      <c r="C60" s="91">
        <f t="shared" si="1"/>
        <v>254964.29371989935</v>
      </c>
      <c r="D60" s="91"/>
      <c r="E60" s="57">
        <v>2018</v>
      </c>
      <c r="F60" s="8">
        <v>43678</v>
      </c>
      <c r="G60" s="57" t="s">
        <v>3</v>
      </c>
      <c r="H60" s="92">
        <v>1.3114600000000001</v>
      </c>
      <c r="I60" s="92"/>
      <c r="J60" s="57">
        <v>8.5</v>
      </c>
      <c r="K60" s="93">
        <f t="shared" si="0"/>
        <v>7648.9288115969803</v>
      </c>
      <c r="L60" s="94"/>
      <c r="M60" s="6">
        <f>IF(J60="","",(K60/J60)/LOOKUP(RIGHT($D$2,3),定数!$A$6:$A$13,定数!$B$6:$B$13))</f>
        <v>7.4989498152911569</v>
      </c>
      <c r="N60" s="57">
        <v>2018</v>
      </c>
      <c r="O60" s="8">
        <v>43678</v>
      </c>
      <c r="P60" s="92">
        <v>1.30986</v>
      </c>
      <c r="Q60" s="92"/>
      <c r="R60" s="95">
        <f>IF(P60="","",T60*M60*LOOKUP(RIGHT($D$2,3),定数!$A$6:$A$13,定数!$B$6:$B$13))</f>
        <v>14397.983645359434</v>
      </c>
      <c r="S60" s="95"/>
      <c r="T60" s="96">
        <f t="shared" si="3"/>
        <v>16.000000000000458</v>
      </c>
      <c r="U60" s="96"/>
      <c r="V60" t="str">
        <f t="shared" si="5"/>
        <v/>
      </c>
      <c r="W60">
        <f t="shared" si="2"/>
        <v>0</v>
      </c>
    </row>
    <row r="61" spans="2:23" x14ac:dyDescent="0.2">
      <c r="B61" s="57">
        <v>53</v>
      </c>
      <c r="C61" s="91">
        <f t="shared" si="1"/>
        <v>269362.27736525878</v>
      </c>
      <c r="D61" s="91"/>
      <c r="E61" s="57">
        <v>2018</v>
      </c>
      <c r="F61" s="8">
        <v>43686</v>
      </c>
      <c r="G61" s="57" t="s">
        <v>3</v>
      </c>
      <c r="H61" s="92">
        <v>1.2876399999999999</v>
      </c>
      <c r="I61" s="92"/>
      <c r="J61" s="57">
        <v>20.2</v>
      </c>
      <c r="K61" s="93">
        <f t="shared" si="0"/>
        <v>8080.868320957763</v>
      </c>
      <c r="L61" s="94"/>
      <c r="M61" s="6">
        <f>IF(J61="","",(K61/J61)/LOOKUP(RIGHT($D$2,3),定数!$A$6:$A$13,定数!$B$6:$B$13))</f>
        <v>3.3336915515502321</v>
      </c>
      <c r="N61" s="57">
        <v>2018</v>
      </c>
      <c r="O61" s="8">
        <v>43686</v>
      </c>
      <c r="P61" s="92">
        <v>1.28966</v>
      </c>
      <c r="Q61" s="92"/>
      <c r="R61" s="95">
        <f>IF(P61="","",T61*M61*LOOKUP(RIGHT($D$2,3),定数!$A$6:$A$13,定数!$B$6:$B$13))</f>
        <v>-8080.8683209582932</v>
      </c>
      <c r="S61" s="95"/>
      <c r="T61" s="96">
        <f t="shared" si="3"/>
        <v>-20.200000000001328</v>
      </c>
      <c r="U61" s="96"/>
      <c r="V61" t="str">
        <f t="shared" si="5"/>
        <v/>
      </c>
      <c r="W61">
        <f t="shared" si="2"/>
        <v>1</v>
      </c>
    </row>
    <row r="62" spans="2:23" x14ac:dyDescent="0.2">
      <c r="B62" s="57">
        <v>54</v>
      </c>
      <c r="C62" s="91">
        <f t="shared" si="1"/>
        <v>261281.4090443005</v>
      </c>
      <c r="D62" s="91"/>
      <c r="E62" s="57">
        <v>2018</v>
      </c>
      <c r="F62" s="8">
        <v>43700</v>
      </c>
      <c r="G62" s="57" t="s">
        <v>3</v>
      </c>
      <c r="H62" s="92">
        <v>1.2872600000000001</v>
      </c>
      <c r="I62" s="92"/>
      <c r="J62" s="57">
        <v>12.4</v>
      </c>
      <c r="K62" s="93">
        <f t="shared" si="0"/>
        <v>7838.4422713290151</v>
      </c>
      <c r="L62" s="94"/>
      <c r="M62" s="6">
        <f>IF(J62="","",(K62/J62)/LOOKUP(RIGHT($D$2,3),定数!$A$6:$A$13,定数!$B$6:$B$13))</f>
        <v>5.2677703436350907</v>
      </c>
      <c r="N62" s="57">
        <v>2018</v>
      </c>
      <c r="O62" s="8">
        <v>43700</v>
      </c>
      <c r="P62" s="92">
        <v>1.2885</v>
      </c>
      <c r="Q62" s="92"/>
      <c r="R62" s="95">
        <f>IF(P62="","",T62*M62*LOOKUP(RIGHT($D$2,3),定数!$A$6:$A$13,定数!$B$6:$B$13))</f>
        <v>-7838.4422713284321</v>
      </c>
      <c r="S62" s="95"/>
      <c r="T62" s="96">
        <f t="shared" si="3"/>
        <v>-12.399999999999078</v>
      </c>
      <c r="U62" s="96"/>
      <c r="V62" t="str">
        <f t="shared" si="5"/>
        <v/>
      </c>
      <c r="W62">
        <f t="shared" si="2"/>
        <v>2</v>
      </c>
    </row>
    <row r="63" spans="2:23" x14ac:dyDescent="0.2">
      <c r="B63" s="57">
        <v>55</v>
      </c>
      <c r="C63" s="91">
        <f t="shared" si="1"/>
        <v>253442.96677297205</v>
      </c>
      <c r="D63" s="91"/>
      <c r="E63" s="57">
        <v>2018</v>
      </c>
      <c r="F63" s="8">
        <v>43707</v>
      </c>
      <c r="G63" s="57" t="s">
        <v>3</v>
      </c>
      <c r="H63" s="92">
        <v>1.30128</v>
      </c>
      <c r="I63" s="92"/>
      <c r="J63" s="57">
        <v>17.2</v>
      </c>
      <c r="K63" s="93">
        <f t="shared" si="0"/>
        <v>7603.2890031891611</v>
      </c>
      <c r="L63" s="94"/>
      <c r="M63" s="6">
        <f>IF(J63="","",(K63/J63)/LOOKUP(RIGHT($D$2,3),定数!$A$6:$A$13,定数!$B$6:$B$13))</f>
        <v>3.6837640519327333</v>
      </c>
      <c r="N63" s="57">
        <v>2018</v>
      </c>
      <c r="O63" s="8">
        <v>43707</v>
      </c>
      <c r="P63" s="92">
        <v>1.2979400000000001</v>
      </c>
      <c r="Q63" s="92"/>
      <c r="R63" s="95">
        <f>IF(P63="","",T63*M63*LOOKUP(RIGHT($D$2,3),定数!$A$6:$A$13,定数!$B$6:$B$13))</f>
        <v>14764.526320145944</v>
      </c>
      <c r="S63" s="95"/>
      <c r="T63" s="96">
        <f t="shared" si="3"/>
        <v>33.399999999998983</v>
      </c>
      <c r="U63" s="96"/>
      <c r="V63" t="str">
        <f t="shared" si="5"/>
        <v/>
      </c>
      <c r="W63">
        <f t="shared" si="2"/>
        <v>0</v>
      </c>
    </row>
    <row r="64" spans="2:23" x14ac:dyDescent="0.2">
      <c r="B64" s="57">
        <v>56</v>
      </c>
      <c r="C64" s="91">
        <f t="shared" si="1"/>
        <v>268207.49309311801</v>
      </c>
      <c r="D64" s="91"/>
      <c r="E64" s="57">
        <v>2018</v>
      </c>
      <c r="F64" s="8">
        <v>43707</v>
      </c>
      <c r="G64" s="57" t="s">
        <v>3</v>
      </c>
      <c r="H64" s="92">
        <v>1.29982</v>
      </c>
      <c r="I64" s="92"/>
      <c r="J64" s="57">
        <v>25.5</v>
      </c>
      <c r="K64" s="93">
        <f t="shared" si="0"/>
        <v>8046.2247927935405</v>
      </c>
      <c r="L64" s="94"/>
      <c r="M64" s="6">
        <f>IF(J64="","",(K64/J64)/LOOKUP(RIGHT($D$2,3),定数!$A$6:$A$13,定数!$B$6:$B$13))</f>
        <v>2.6294852264031179</v>
      </c>
      <c r="N64" s="57">
        <v>2018</v>
      </c>
      <c r="O64" s="8">
        <v>43708</v>
      </c>
      <c r="P64" s="92">
        <v>1.30237</v>
      </c>
      <c r="Q64" s="92"/>
      <c r="R64" s="95">
        <f>IF(P64="","",T64*M64*LOOKUP(RIGHT($D$2,3),定数!$A$6:$A$13,定数!$B$6:$B$13))</f>
        <v>-8046.2247927937051</v>
      </c>
      <c r="S64" s="95"/>
      <c r="T64" s="96">
        <f t="shared" si="3"/>
        <v>-25.500000000000522</v>
      </c>
      <c r="U64" s="96"/>
      <c r="V64" t="str">
        <f t="shared" si="5"/>
        <v/>
      </c>
      <c r="W64">
        <f t="shared" si="2"/>
        <v>1</v>
      </c>
    </row>
    <row r="65" spans="2:23" x14ac:dyDescent="0.2">
      <c r="B65" s="57">
        <v>57</v>
      </c>
      <c r="C65" s="91">
        <f t="shared" si="1"/>
        <v>260161.2683003243</v>
      </c>
      <c r="D65" s="91"/>
      <c r="E65" s="57">
        <v>2018</v>
      </c>
      <c r="F65" s="8">
        <v>43714</v>
      </c>
      <c r="G65" s="57" t="s">
        <v>3</v>
      </c>
      <c r="H65" s="92">
        <v>1.29112</v>
      </c>
      <c r="I65" s="92"/>
      <c r="J65" s="57">
        <v>49.7</v>
      </c>
      <c r="K65" s="93">
        <f t="shared" si="0"/>
        <v>7804.8380490097288</v>
      </c>
      <c r="L65" s="94"/>
      <c r="M65" s="6">
        <f>IF(J65="","",(K65/J65)/LOOKUP(RIGHT($D$2,3),定数!$A$6:$A$13,定数!$B$6:$B$13))</f>
        <v>1.308658291249116</v>
      </c>
      <c r="N65" s="57">
        <v>2018</v>
      </c>
      <c r="O65" s="8">
        <v>43716</v>
      </c>
      <c r="P65" s="92">
        <v>1.29609</v>
      </c>
      <c r="Q65" s="92"/>
      <c r="R65" s="95">
        <f>IF(P65="","",T65*M65*LOOKUP(RIGHT($D$2,3),定数!$A$6:$A$13,定数!$B$6:$B$13))</f>
        <v>-7804.8380490096015</v>
      </c>
      <c r="S65" s="95"/>
      <c r="T65" s="96">
        <f t="shared" si="3"/>
        <v>-49.699999999999193</v>
      </c>
      <c r="U65" s="96"/>
      <c r="V65" t="str">
        <f t="shared" si="5"/>
        <v/>
      </c>
      <c r="W65">
        <f t="shared" si="2"/>
        <v>2</v>
      </c>
    </row>
    <row r="66" spans="2:23" x14ac:dyDescent="0.2">
      <c r="B66" s="57">
        <v>58</v>
      </c>
      <c r="C66" s="91">
        <f t="shared" si="1"/>
        <v>252356.43025131471</v>
      </c>
      <c r="D66" s="91"/>
      <c r="E66" s="57">
        <v>2018</v>
      </c>
      <c r="F66" s="8">
        <v>43726</v>
      </c>
      <c r="G66" s="57" t="s">
        <v>3</v>
      </c>
      <c r="H66" s="92">
        <v>1.3133699999999999</v>
      </c>
      <c r="I66" s="92"/>
      <c r="J66" s="57">
        <v>14.7</v>
      </c>
      <c r="K66" s="93">
        <f t="shared" si="0"/>
        <v>7570.692907539441</v>
      </c>
      <c r="L66" s="94"/>
      <c r="M66" s="6">
        <f>IF(J66="","",(K66/J66)/LOOKUP(RIGHT($D$2,3),定数!$A$6:$A$13,定数!$B$6:$B$13))</f>
        <v>4.291776024682223</v>
      </c>
      <c r="N66" s="57">
        <v>2018</v>
      </c>
      <c r="O66" s="8">
        <v>43726</v>
      </c>
      <c r="P66" s="92">
        <v>1.31484</v>
      </c>
      <c r="Q66" s="92"/>
      <c r="R66" s="95">
        <f>IF(P66="","",T66*M66*LOOKUP(RIGHT($D$2,3),定数!$A$6:$A$13,定数!$B$6:$B$13))</f>
        <v>-7570.6929075398657</v>
      </c>
      <c r="S66" s="95"/>
      <c r="T66" s="96">
        <f t="shared" si="3"/>
        <v>-14.700000000000824</v>
      </c>
      <c r="U66" s="96"/>
      <c r="V66" t="str">
        <f t="shared" si="5"/>
        <v/>
      </c>
      <c r="W66">
        <f t="shared" si="2"/>
        <v>3</v>
      </c>
    </row>
    <row r="67" spans="2:23" x14ac:dyDescent="0.2">
      <c r="B67" s="57">
        <v>59</v>
      </c>
      <c r="C67" s="91">
        <f t="shared" si="1"/>
        <v>244785.73734377485</v>
      </c>
      <c r="D67" s="91"/>
      <c r="E67" s="57">
        <v>2018</v>
      </c>
      <c r="F67" s="8">
        <v>43733</v>
      </c>
      <c r="G67" s="57" t="s">
        <v>3</v>
      </c>
      <c r="H67" s="92">
        <v>1.3101100000000001</v>
      </c>
      <c r="I67" s="92"/>
      <c r="J67" s="57">
        <v>21.1</v>
      </c>
      <c r="K67" s="93">
        <f t="shared" si="0"/>
        <v>7343.5721203132453</v>
      </c>
      <c r="L67" s="94"/>
      <c r="M67" s="6">
        <f>IF(J67="","",(K67/J67)/LOOKUP(RIGHT($D$2,3),定数!$A$6:$A$13,定数!$B$6:$B$13))</f>
        <v>2.9003049448314551</v>
      </c>
      <c r="N67" s="57">
        <v>2018</v>
      </c>
      <c r="O67" s="8">
        <v>43733</v>
      </c>
      <c r="P67" s="92">
        <v>1.3122199999999999</v>
      </c>
      <c r="Q67" s="92"/>
      <c r="R67" s="95">
        <f>IF(P67="","",T67*M67*LOOKUP(RIGHT($D$2,3),定数!$A$6:$A$13,定数!$B$6:$B$13))</f>
        <v>-7343.5721203126677</v>
      </c>
      <c r="S67" s="95"/>
      <c r="T67" s="96">
        <f t="shared" si="3"/>
        <v>-21.099999999998342</v>
      </c>
      <c r="U67" s="96"/>
      <c r="V67" t="str">
        <f t="shared" si="5"/>
        <v/>
      </c>
      <c r="W67">
        <f t="shared" si="2"/>
        <v>4</v>
      </c>
    </row>
    <row r="68" spans="2:23" x14ac:dyDescent="0.2">
      <c r="B68" s="57">
        <v>60</v>
      </c>
      <c r="C68" s="91">
        <f t="shared" si="1"/>
        <v>237442.16522346219</v>
      </c>
      <c r="D68" s="91"/>
      <c r="E68" s="57">
        <v>2018</v>
      </c>
      <c r="F68" s="8">
        <v>43734</v>
      </c>
      <c r="G68" s="57" t="s">
        <v>4</v>
      </c>
      <c r="H68" s="92">
        <v>1.3167899999999999</v>
      </c>
      <c r="I68" s="92"/>
      <c r="J68" s="57">
        <v>18.8</v>
      </c>
      <c r="K68" s="93">
        <f t="shared" si="0"/>
        <v>7123.2649567038652</v>
      </c>
      <c r="L68" s="94"/>
      <c r="M68" s="6">
        <f>IF(J68="","",(K68/J68)/LOOKUP(RIGHT($D$2,3),定数!$A$6:$A$13,定数!$B$6:$B$13))</f>
        <v>3.1574756013758267</v>
      </c>
      <c r="N68" s="57">
        <v>2018</v>
      </c>
      <c r="O68" s="8">
        <v>43734</v>
      </c>
      <c r="P68" s="92">
        <v>1.31491</v>
      </c>
      <c r="Q68" s="92"/>
      <c r="R68" s="95">
        <f>IF(P68="","",T68*M68*LOOKUP(RIGHT($D$2,3),定数!$A$6:$A$13,定数!$B$6:$B$13))</f>
        <v>-7123.2649567034168</v>
      </c>
      <c r="S68" s="95"/>
      <c r="T68" s="96">
        <f t="shared" si="3"/>
        <v>-18.799999999998818</v>
      </c>
      <c r="U68" s="96"/>
      <c r="V68" t="str">
        <f t="shared" si="5"/>
        <v/>
      </c>
      <c r="W68">
        <f t="shared" si="2"/>
        <v>5</v>
      </c>
    </row>
    <row r="69" spans="2:23" x14ac:dyDescent="0.2">
      <c r="B69" s="57">
        <v>61</v>
      </c>
      <c r="C69" s="91">
        <f t="shared" si="1"/>
        <v>230318.90026675878</v>
      </c>
      <c r="D69" s="91"/>
      <c r="E69" s="57">
        <v>2018</v>
      </c>
      <c r="F69" s="8">
        <v>43739</v>
      </c>
      <c r="G69" s="57" t="s">
        <v>3</v>
      </c>
      <c r="H69" s="92">
        <v>1.3029599999999999</v>
      </c>
      <c r="I69" s="92"/>
      <c r="J69" s="57">
        <v>8.1</v>
      </c>
      <c r="K69" s="93">
        <f t="shared" si="0"/>
        <v>6909.567008002763</v>
      </c>
      <c r="L69" s="94"/>
      <c r="M69" s="6">
        <f>IF(J69="","",(K69/J69)/LOOKUP(RIGHT($D$2,3),定数!$A$6:$A$13,定数!$B$6:$B$13))</f>
        <v>7.1086080329246535</v>
      </c>
      <c r="N69" s="57">
        <v>2018</v>
      </c>
      <c r="O69" s="8">
        <v>43739</v>
      </c>
      <c r="P69" s="92">
        <v>1.3037700000000001</v>
      </c>
      <c r="Q69" s="92"/>
      <c r="R69" s="95">
        <f>IF(P69="","",T69*M69*LOOKUP(RIGHT($D$2,3),定数!$A$6:$A$13,定数!$B$6:$B$13))</f>
        <v>-6909.5670080044647</v>
      </c>
      <c r="S69" s="95"/>
      <c r="T69" s="96">
        <f t="shared" si="3"/>
        <v>-8.1000000000019945</v>
      </c>
      <c r="U69" s="96"/>
      <c r="V69" t="str">
        <f t="shared" si="5"/>
        <v/>
      </c>
      <c r="W69">
        <f t="shared" si="2"/>
        <v>6</v>
      </c>
    </row>
    <row r="70" spans="2:23" x14ac:dyDescent="0.2">
      <c r="B70" s="57">
        <v>62</v>
      </c>
      <c r="C70" s="91">
        <f t="shared" si="1"/>
        <v>223409.33325875431</v>
      </c>
      <c r="D70" s="91"/>
      <c r="E70" s="57">
        <v>2018</v>
      </c>
      <c r="F70" s="8">
        <v>43749</v>
      </c>
      <c r="G70" s="57" t="s">
        <v>4</v>
      </c>
      <c r="H70" s="92">
        <v>1.3207100000000001</v>
      </c>
      <c r="I70" s="92"/>
      <c r="J70" s="57">
        <v>6.5</v>
      </c>
      <c r="K70" s="93">
        <f t="shared" si="0"/>
        <v>6702.2799977626291</v>
      </c>
      <c r="L70" s="94"/>
      <c r="M70" s="6">
        <f>IF(J70="","",(K70/J70)/LOOKUP(RIGHT($D$2,3),定数!$A$6:$A$13,定数!$B$6:$B$13))</f>
        <v>8.5926666637982425</v>
      </c>
      <c r="N70" s="57">
        <v>2018</v>
      </c>
      <c r="O70" s="8">
        <v>43749</v>
      </c>
      <c r="P70" s="92">
        <v>1.3219099999999999</v>
      </c>
      <c r="Q70" s="92"/>
      <c r="R70" s="95">
        <f>IF(P70="","",T70*M70*LOOKUP(RIGHT($D$2,3),定数!$A$6:$A$13,定数!$B$6:$B$13))</f>
        <v>12373.439995868106</v>
      </c>
      <c r="S70" s="95"/>
      <c r="T70" s="96">
        <f t="shared" si="3"/>
        <v>11.999999999998678</v>
      </c>
      <c r="U70" s="96"/>
      <c r="V70" t="str">
        <f t="shared" si="5"/>
        <v/>
      </c>
      <c r="W70">
        <f t="shared" si="2"/>
        <v>0</v>
      </c>
    </row>
    <row r="71" spans="2:23" x14ac:dyDescent="0.2">
      <c r="B71" s="57">
        <v>63</v>
      </c>
      <c r="C71" s="91">
        <f t="shared" si="1"/>
        <v>235782.77325462241</v>
      </c>
      <c r="D71" s="91"/>
      <c r="E71" s="57">
        <v>2018</v>
      </c>
      <c r="F71" s="8">
        <v>43758</v>
      </c>
      <c r="G71" s="57" t="s">
        <v>4</v>
      </c>
      <c r="H71" s="92">
        <v>1.30491</v>
      </c>
      <c r="I71" s="92"/>
      <c r="J71" s="57">
        <v>19.2</v>
      </c>
      <c r="K71" s="93">
        <f t="shared" si="0"/>
        <v>7073.4831976386722</v>
      </c>
      <c r="L71" s="94"/>
      <c r="M71" s="6">
        <f>IF(J71="","",(K71/J71)/LOOKUP(RIGHT($D$2,3),定数!$A$6:$A$13,定数!$B$6:$B$13))</f>
        <v>3.0700881934195627</v>
      </c>
      <c r="N71" s="57">
        <v>2018</v>
      </c>
      <c r="O71" s="8">
        <v>43758</v>
      </c>
      <c r="P71" s="92">
        <v>1.3086500000000001</v>
      </c>
      <c r="Q71" s="92"/>
      <c r="R71" s="95">
        <f>IF(P71="","",T71*M71*LOOKUP(RIGHT($D$2,3),定数!$A$6:$A$13,定数!$B$6:$B$13))</f>
        <v>13778.555812067279</v>
      </c>
      <c r="S71" s="95"/>
      <c r="T71" s="96">
        <f t="shared" si="3"/>
        <v>37.400000000000766</v>
      </c>
      <c r="U71" s="96"/>
      <c r="V71" t="str">
        <f t="shared" si="5"/>
        <v/>
      </c>
      <c r="W71">
        <f t="shared" si="2"/>
        <v>0</v>
      </c>
    </row>
    <row r="72" spans="2:23" x14ac:dyDescent="0.2">
      <c r="B72" s="57">
        <v>64</v>
      </c>
      <c r="C72" s="91">
        <f t="shared" si="1"/>
        <v>249561.32906668971</v>
      </c>
      <c r="D72" s="91"/>
      <c r="E72" s="57">
        <v>2018</v>
      </c>
      <c r="F72" s="8">
        <v>43777</v>
      </c>
      <c r="G72" s="57" t="s">
        <v>3</v>
      </c>
      <c r="H72" s="92">
        <v>1.30942</v>
      </c>
      <c r="I72" s="92"/>
      <c r="J72" s="57">
        <v>30.7</v>
      </c>
      <c r="K72" s="93">
        <f t="shared" si="0"/>
        <v>7486.8398720006908</v>
      </c>
      <c r="L72" s="94"/>
      <c r="M72" s="6">
        <f>IF(J72="","",(K72/J72)/LOOKUP(RIGHT($D$2,3),定数!$A$6:$A$13,定数!$B$6:$B$13))</f>
        <v>2.032258380021903</v>
      </c>
      <c r="N72" s="57">
        <v>2018</v>
      </c>
      <c r="O72" s="8">
        <v>43778</v>
      </c>
      <c r="P72" s="92">
        <v>1.3124899999999999</v>
      </c>
      <c r="Q72" s="92"/>
      <c r="R72" s="95">
        <f>IF(P72="","",T72*M72*LOOKUP(RIGHT($D$2,3),定数!$A$6:$A$13,定数!$B$6:$B$13))</f>
        <v>-7486.8398720004616</v>
      </c>
      <c r="S72" s="95"/>
      <c r="T72" s="96">
        <f t="shared" si="3"/>
        <v>-30.699999999999061</v>
      </c>
      <c r="U72" s="96"/>
      <c r="V72" t="str">
        <f t="shared" si="5"/>
        <v/>
      </c>
      <c r="W72">
        <f t="shared" si="2"/>
        <v>1</v>
      </c>
    </row>
    <row r="73" spans="2:23" x14ac:dyDescent="0.2">
      <c r="B73" s="57">
        <v>65</v>
      </c>
      <c r="C73" s="91">
        <f t="shared" si="1"/>
        <v>242074.48919468926</v>
      </c>
      <c r="D73" s="91"/>
      <c r="E73" s="57">
        <v>2018</v>
      </c>
      <c r="F73" s="8">
        <v>43782</v>
      </c>
      <c r="G73" s="57" t="s">
        <v>4</v>
      </c>
      <c r="H73" s="92">
        <v>1.28976</v>
      </c>
      <c r="I73" s="92"/>
      <c r="J73" s="57">
        <v>36.4</v>
      </c>
      <c r="K73" s="93">
        <f t="shared" ref="K73:K108" si="6">IF(J73="","",C73*0.03)</f>
        <v>7262.2346758406775</v>
      </c>
      <c r="L73" s="94"/>
      <c r="M73" s="6">
        <f>IF(J73="","",(K73/J73)/LOOKUP(RIGHT($D$2,3),定数!$A$6:$A$13,定数!$B$6:$B$13))</f>
        <v>1.6625995136997889</v>
      </c>
      <c r="N73" s="57">
        <v>2018</v>
      </c>
      <c r="O73" s="8">
        <v>43782</v>
      </c>
      <c r="P73" s="92">
        <v>1.29694</v>
      </c>
      <c r="Q73" s="92"/>
      <c r="R73" s="95">
        <f>IF(P73="","",T73*M73*LOOKUP(RIGHT($D$2,3),定数!$A$6:$A$13,定数!$B$6:$B$13))</f>
        <v>14324.957410037308</v>
      </c>
      <c r="S73" s="95"/>
      <c r="T73" s="96">
        <f t="shared" si="3"/>
        <v>71.799999999999642</v>
      </c>
      <c r="U73" s="96"/>
      <c r="V73" t="str">
        <f t="shared" si="5"/>
        <v/>
      </c>
      <c r="W73">
        <f t="shared" si="2"/>
        <v>0</v>
      </c>
    </row>
    <row r="74" spans="2:23" x14ac:dyDescent="0.2">
      <c r="B74" s="57">
        <v>66</v>
      </c>
      <c r="C74" s="91">
        <f t="shared" ref="C74:C108" si="7">IF(R73="","",C73+R73)</f>
        <v>256399.44660472657</v>
      </c>
      <c r="D74" s="91"/>
      <c r="E74" s="57">
        <v>2018</v>
      </c>
      <c r="F74" s="8">
        <v>43785</v>
      </c>
      <c r="G74" s="57" t="s">
        <v>3</v>
      </c>
      <c r="H74" s="92">
        <v>1.2728900000000001</v>
      </c>
      <c r="I74" s="92"/>
      <c r="J74" s="57">
        <v>62.3</v>
      </c>
      <c r="K74" s="93">
        <f t="shared" si="6"/>
        <v>7691.9833981417969</v>
      </c>
      <c r="L74" s="94"/>
      <c r="M74" s="6">
        <f>IF(J74="","",(K74/J74)/LOOKUP(RIGHT($D$2,3),定数!$A$6:$A$13,定数!$B$6:$B$13))</f>
        <v>1.0288902351714551</v>
      </c>
      <c r="N74" s="57">
        <v>2018</v>
      </c>
      <c r="O74" s="8">
        <v>43785</v>
      </c>
      <c r="P74" s="92">
        <v>1.27912</v>
      </c>
      <c r="Q74" s="92"/>
      <c r="R74" s="95">
        <f>IF(P74="","",T74*M74*LOOKUP(RIGHT($D$2,3),定数!$A$6:$A$13,定数!$B$6:$B$13))</f>
        <v>-7691.983398141746</v>
      </c>
      <c r="S74" s="95"/>
      <c r="T74" s="96">
        <f t="shared" si="3"/>
        <v>-62.299999999999578</v>
      </c>
      <c r="U74" s="96"/>
      <c r="V74" t="str">
        <f t="shared" si="5"/>
        <v/>
      </c>
      <c r="W74">
        <f t="shared" si="5"/>
        <v>1</v>
      </c>
    </row>
    <row r="75" spans="2:23" x14ac:dyDescent="0.2">
      <c r="B75" s="57">
        <v>67</v>
      </c>
      <c r="C75" s="91">
        <f t="shared" si="7"/>
        <v>248707.46320658483</v>
      </c>
      <c r="D75" s="91"/>
      <c r="E75" s="57">
        <v>2018</v>
      </c>
      <c r="F75" s="8">
        <v>43791</v>
      </c>
      <c r="G75" s="57" t="s">
        <v>4</v>
      </c>
      <c r="H75" s="92">
        <v>1.27915</v>
      </c>
      <c r="I75" s="92"/>
      <c r="J75" s="57">
        <v>19.399999999999999</v>
      </c>
      <c r="K75" s="93">
        <f t="shared" si="6"/>
        <v>7461.2238961975445</v>
      </c>
      <c r="L75" s="94"/>
      <c r="M75" s="6">
        <f>IF(J75="","",(K75/J75)/LOOKUP(RIGHT($D$2,3),定数!$A$6:$A$13,定数!$B$6:$B$13))</f>
        <v>3.2049930825590831</v>
      </c>
      <c r="N75" s="57">
        <v>2018</v>
      </c>
      <c r="O75" s="8">
        <v>43791</v>
      </c>
      <c r="P75" s="92">
        <v>1.2829299999999999</v>
      </c>
      <c r="Q75" s="92"/>
      <c r="R75" s="95">
        <f>IF(P75="","",T75*M75*LOOKUP(RIGHT($D$2,3),定数!$A$6:$A$13,定数!$B$6:$B$13))</f>
        <v>14537.848622487596</v>
      </c>
      <c r="S75" s="95"/>
      <c r="T75" s="96">
        <f t="shared" ref="T75:T108" si="8">IF(P75="","",IF(G75="買",(P75-H75),(H75-P75))*IF(RIGHT($D$2,3)="JPY",100,10000))</f>
        <v>37.799999999998946</v>
      </c>
      <c r="U75" s="96"/>
      <c r="V75" t="str">
        <f t="shared" ref="V75:W90" si="9">IF(S75&lt;&gt;"",IF(S75&lt;0,1+V74,0),"")</f>
        <v/>
      </c>
      <c r="W75">
        <f t="shared" si="9"/>
        <v>0</v>
      </c>
    </row>
    <row r="76" spans="2:23" x14ac:dyDescent="0.2">
      <c r="B76" s="57">
        <v>68</v>
      </c>
      <c r="C76" s="91">
        <f t="shared" si="7"/>
        <v>263245.31182907242</v>
      </c>
      <c r="D76" s="91"/>
      <c r="E76" s="57">
        <v>2018</v>
      </c>
      <c r="F76" s="8">
        <v>43803</v>
      </c>
      <c r="G76" s="57" t="s">
        <v>4</v>
      </c>
      <c r="H76" s="92">
        <v>1.2746299999999999</v>
      </c>
      <c r="I76" s="92"/>
      <c r="J76" s="57">
        <v>20.3</v>
      </c>
      <c r="K76" s="93">
        <f t="shared" si="6"/>
        <v>7897.3593548721728</v>
      </c>
      <c r="L76" s="94"/>
      <c r="M76" s="6">
        <f>IF(J76="","",(K76/J76)/LOOKUP(RIGHT($D$2,3),定数!$A$6:$A$13,定数!$B$6:$B$13))</f>
        <v>3.2419373377964584</v>
      </c>
      <c r="N76" s="57">
        <v>2018</v>
      </c>
      <c r="O76" s="8">
        <v>43803</v>
      </c>
      <c r="P76" s="92">
        <v>1.2785899999999999</v>
      </c>
      <c r="Q76" s="92"/>
      <c r="R76" s="95">
        <f>IF(P76="","",T76*M76*LOOKUP(RIGHT($D$2,3),定数!$A$6:$A$13,定数!$B$6:$B$13))</f>
        <v>15405.68622920863</v>
      </c>
      <c r="S76" s="95"/>
      <c r="T76" s="96">
        <f t="shared" si="8"/>
        <v>39.599999999999639</v>
      </c>
      <c r="U76" s="96"/>
      <c r="V76" t="str">
        <f t="shared" si="9"/>
        <v/>
      </c>
      <c r="W76">
        <f t="shared" si="9"/>
        <v>0</v>
      </c>
    </row>
    <row r="77" spans="2:23" x14ac:dyDescent="0.2">
      <c r="B77" s="57">
        <v>69</v>
      </c>
      <c r="C77" s="91">
        <f t="shared" si="7"/>
        <v>278650.99805828102</v>
      </c>
      <c r="D77" s="91"/>
      <c r="E77" s="57">
        <v>2018</v>
      </c>
      <c r="F77" s="8">
        <v>43809</v>
      </c>
      <c r="G77" s="57" t="s">
        <v>3</v>
      </c>
      <c r="H77" s="92">
        <v>1.2704500000000001</v>
      </c>
      <c r="I77" s="92"/>
      <c r="J77" s="57">
        <v>54.6</v>
      </c>
      <c r="K77" s="93">
        <f t="shared" si="6"/>
        <v>8359.5299417484312</v>
      </c>
      <c r="L77" s="94"/>
      <c r="M77" s="6">
        <f>IF(J77="","",(K77/J77)/LOOKUP(RIGHT($D$2,3),定数!$A$6:$A$13,定数!$B$6:$B$13))</f>
        <v>1.2758745332338877</v>
      </c>
      <c r="N77" s="57">
        <v>2018</v>
      </c>
      <c r="O77" s="8">
        <v>43810</v>
      </c>
      <c r="P77" s="92">
        <v>1.25963</v>
      </c>
      <c r="Q77" s="92"/>
      <c r="R77" s="95">
        <f>IF(P77="","",T77*M77*LOOKUP(RIGHT($D$2,3),定数!$A$6:$A$13,定数!$B$6:$B$13))</f>
        <v>16565.954939508876</v>
      </c>
      <c r="S77" s="95"/>
      <c r="T77" s="96">
        <f t="shared" si="8"/>
        <v>108.20000000000051</v>
      </c>
      <c r="U77" s="96"/>
      <c r="V77" t="str">
        <f t="shared" si="9"/>
        <v/>
      </c>
      <c r="W77">
        <f t="shared" si="9"/>
        <v>0</v>
      </c>
    </row>
    <row r="78" spans="2:23" x14ac:dyDescent="0.2">
      <c r="B78" s="57">
        <v>70</v>
      </c>
      <c r="C78" s="91">
        <f t="shared" si="7"/>
        <v>295216.95299778989</v>
      </c>
      <c r="D78" s="91"/>
      <c r="E78" s="57">
        <v>2018</v>
      </c>
      <c r="F78" s="8">
        <v>43826</v>
      </c>
      <c r="G78" s="57" t="s">
        <v>3</v>
      </c>
      <c r="H78" s="92">
        <v>1.26667</v>
      </c>
      <c r="I78" s="92"/>
      <c r="J78" s="57">
        <v>31.7</v>
      </c>
      <c r="K78" s="93">
        <f t="shared" si="6"/>
        <v>8856.5085899336973</v>
      </c>
      <c r="L78" s="94"/>
      <c r="M78" s="6">
        <f>IF(J78="","",(K78/J78)/LOOKUP(RIGHT($D$2,3),定数!$A$6:$A$13,定数!$B$6:$B$13))</f>
        <v>2.3282094084999208</v>
      </c>
      <c r="N78" s="57">
        <v>2018</v>
      </c>
      <c r="O78" s="8">
        <v>43827</v>
      </c>
      <c r="P78" s="92">
        <v>1.2698400000000001</v>
      </c>
      <c r="Q78" s="92"/>
      <c r="R78" s="95">
        <f>IF(P78="","",T78*M78*LOOKUP(RIGHT($D$2,3),定数!$A$6:$A$13,定数!$B$6:$B$13))</f>
        <v>-8856.5085899340265</v>
      </c>
      <c r="S78" s="95"/>
      <c r="T78" s="96">
        <f t="shared" si="8"/>
        <v>-31.700000000001172</v>
      </c>
      <c r="U78" s="96"/>
      <c r="V78" t="str">
        <f t="shared" si="9"/>
        <v/>
      </c>
      <c r="W78">
        <f t="shared" si="9"/>
        <v>1</v>
      </c>
    </row>
    <row r="79" spans="2:23" x14ac:dyDescent="0.2">
      <c r="B79" s="57">
        <v>71</v>
      </c>
      <c r="C79" s="91">
        <f t="shared" si="7"/>
        <v>286360.44440785586</v>
      </c>
      <c r="D79" s="91"/>
      <c r="E79" s="57">
        <v>2018</v>
      </c>
      <c r="F79" s="8">
        <v>43827</v>
      </c>
      <c r="G79" s="57" t="s">
        <v>4</v>
      </c>
      <c r="H79" s="92">
        <v>1.2689600000000001</v>
      </c>
      <c r="I79" s="92"/>
      <c r="J79" s="57">
        <v>26.1</v>
      </c>
      <c r="K79" s="93">
        <f t="shared" si="6"/>
        <v>8590.8133322356753</v>
      </c>
      <c r="L79" s="94"/>
      <c r="M79" s="6">
        <f>IF(J79="","",(K79/J79)/LOOKUP(RIGHT($D$2,3),定数!$A$6:$A$13,定数!$B$6:$B$13))</f>
        <v>2.7429161341748642</v>
      </c>
      <c r="N79" s="57">
        <v>2018</v>
      </c>
      <c r="O79" s="8">
        <v>43830</v>
      </c>
      <c r="P79" s="92">
        <v>1.2740800000000001</v>
      </c>
      <c r="Q79" s="92"/>
      <c r="R79" s="95">
        <f>IF(P79="","",T79*M79*LOOKUP(RIGHT($D$2,3),定数!$A$6:$A$13,定数!$B$6:$B$13))</f>
        <v>16852.47672837041</v>
      </c>
      <c r="S79" s="95"/>
      <c r="T79" s="96">
        <f t="shared" si="8"/>
        <v>51.200000000000131</v>
      </c>
      <c r="U79" s="96"/>
      <c r="V79" t="str">
        <f t="shared" si="9"/>
        <v/>
      </c>
      <c r="W79">
        <f t="shared" si="9"/>
        <v>0</v>
      </c>
    </row>
    <row r="80" spans="2:23" x14ac:dyDescent="0.2">
      <c r="B80" s="57">
        <v>72</v>
      </c>
      <c r="C80" s="91">
        <f t="shared" si="7"/>
        <v>303212.92113622627</v>
      </c>
      <c r="D80" s="91"/>
      <c r="E80" s="57">
        <v>2018</v>
      </c>
      <c r="F80" s="8">
        <v>43828</v>
      </c>
      <c r="G80" s="57" t="s">
        <v>4</v>
      </c>
      <c r="H80" s="92">
        <v>1.27</v>
      </c>
      <c r="I80" s="92"/>
      <c r="J80" s="57">
        <v>8.6</v>
      </c>
      <c r="K80" s="93">
        <f t="shared" si="6"/>
        <v>9096.3876340867882</v>
      </c>
      <c r="L80" s="94"/>
      <c r="M80" s="6">
        <f>IF(J80="","",(K80/J80)/LOOKUP(RIGHT($D$2,3),定数!$A$6:$A$13,定数!$B$6:$B$13))</f>
        <v>8.8143291027972754</v>
      </c>
      <c r="N80" s="57">
        <v>2018</v>
      </c>
      <c r="O80" s="8">
        <v>43830</v>
      </c>
      <c r="P80" s="92">
        <v>1.2691399999999999</v>
      </c>
      <c r="Q80" s="92"/>
      <c r="R80" s="95">
        <f>IF(P80="","",T80*M80*LOOKUP(RIGHT($D$2,3),定数!$A$6:$A$13,定数!$B$6:$B$13))</f>
        <v>-9096.387634087665</v>
      </c>
      <c r="S80" s="95"/>
      <c r="T80" s="96">
        <f t="shared" si="8"/>
        <v>-8.6000000000008292</v>
      </c>
      <c r="U80" s="96"/>
      <c r="V80" t="str">
        <f t="shared" si="9"/>
        <v/>
      </c>
      <c r="W80">
        <f t="shared" si="9"/>
        <v>1</v>
      </c>
    </row>
    <row r="81" spans="2:23" x14ac:dyDescent="0.2">
      <c r="B81" s="57">
        <v>73</v>
      </c>
      <c r="C81" s="91">
        <f t="shared" si="7"/>
        <v>294116.53350213863</v>
      </c>
      <c r="D81" s="91"/>
      <c r="E81" s="57"/>
      <c r="F81" s="8"/>
      <c r="G81" s="57"/>
      <c r="H81" s="92"/>
      <c r="I81" s="92"/>
      <c r="J81" s="57"/>
      <c r="K81" s="93" t="str">
        <f t="shared" si="6"/>
        <v/>
      </c>
      <c r="L81" s="94"/>
      <c r="M81" s="6" t="str">
        <f>IF(J81="","",(K81/J81)/LOOKUP(RIGHT($D$2,3),定数!$A$6:$A$13,定数!$B$6:$B$13))</f>
        <v/>
      </c>
      <c r="N81" s="57"/>
      <c r="O81" s="8"/>
      <c r="P81" s="92"/>
      <c r="Q81" s="92"/>
      <c r="R81" s="95" t="str">
        <f>IF(P81="","",T81*M81*LOOKUP(RIGHT($D$2,3),定数!$A$6:$A$13,定数!$B$6:$B$13))</f>
        <v/>
      </c>
      <c r="S81" s="95"/>
      <c r="T81" s="96" t="str">
        <f t="shared" si="8"/>
        <v/>
      </c>
      <c r="U81" s="96"/>
      <c r="V81" t="str">
        <f t="shared" si="9"/>
        <v/>
      </c>
      <c r="W81" t="str">
        <f t="shared" si="9"/>
        <v/>
      </c>
    </row>
    <row r="82" spans="2:23" x14ac:dyDescent="0.2">
      <c r="B82" s="57">
        <v>74</v>
      </c>
      <c r="C82" s="91" t="str">
        <f t="shared" si="7"/>
        <v/>
      </c>
      <c r="D82" s="91"/>
      <c r="E82" s="57"/>
      <c r="F82" s="8"/>
      <c r="G82" s="57"/>
      <c r="H82" s="92"/>
      <c r="I82" s="92"/>
      <c r="J82" s="57"/>
      <c r="K82" s="93" t="str">
        <f t="shared" si="6"/>
        <v/>
      </c>
      <c r="L82" s="94"/>
      <c r="M82" s="6" t="str">
        <f>IF(J82="","",(K82/J82)/LOOKUP(RIGHT($D$2,3),定数!$A$6:$A$13,定数!$B$6:$B$13))</f>
        <v/>
      </c>
      <c r="N82" s="57"/>
      <c r="O82" s="8"/>
      <c r="P82" s="92"/>
      <c r="Q82" s="92"/>
      <c r="R82" s="95" t="str">
        <f>IF(P82="","",T82*M82*LOOKUP(RIGHT($D$2,3),定数!$A$6:$A$13,定数!$B$6:$B$13))</f>
        <v/>
      </c>
      <c r="S82" s="95"/>
      <c r="T82" s="96" t="str">
        <f t="shared" si="8"/>
        <v/>
      </c>
      <c r="U82" s="96"/>
      <c r="V82" t="str">
        <f t="shared" si="9"/>
        <v/>
      </c>
      <c r="W82" t="str">
        <f t="shared" si="9"/>
        <v/>
      </c>
    </row>
    <row r="83" spans="2:23" x14ac:dyDescent="0.2">
      <c r="B83" s="57">
        <v>75</v>
      </c>
      <c r="C83" s="91" t="str">
        <f t="shared" si="7"/>
        <v/>
      </c>
      <c r="D83" s="91"/>
      <c r="E83" s="57"/>
      <c r="F83" s="8"/>
      <c r="G83" s="57"/>
      <c r="H83" s="92"/>
      <c r="I83" s="92"/>
      <c r="J83" s="57"/>
      <c r="K83" s="93" t="str">
        <f t="shared" si="6"/>
        <v/>
      </c>
      <c r="L83" s="94"/>
      <c r="M83" s="6" t="str">
        <f>IF(J83="","",(K83/J83)/LOOKUP(RIGHT($D$2,3),定数!$A$6:$A$13,定数!$B$6:$B$13))</f>
        <v/>
      </c>
      <c r="N83" s="57"/>
      <c r="O83" s="8"/>
      <c r="P83" s="92"/>
      <c r="Q83" s="92"/>
      <c r="R83" s="95" t="str">
        <f>IF(P83="","",T83*M83*LOOKUP(RIGHT($D$2,3),定数!$A$6:$A$13,定数!$B$6:$B$13))</f>
        <v/>
      </c>
      <c r="S83" s="95"/>
      <c r="T83" s="96" t="str">
        <f t="shared" si="8"/>
        <v/>
      </c>
      <c r="U83" s="96"/>
      <c r="V83" t="str">
        <f t="shared" si="9"/>
        <v/>
      </c>
      <c r="W83" t="str">
        <f t="shared" si="9"/>
        <v/>
      </c>
    </row>
    <row r="84" spans="2:23" x14ac:dyDescent="0.2">
      <c r="B84" s="57">
        <v>76</v>
      </c>
      <c r="C84" s="91" t="str">
        <f t="shared" si="7"/>
        <v/>
      </c>
      <c r="D84" s="91"/>
      <c r="E84" s="57"/>
      <c r="F84" s="8"/>
      <c r="G84" s="57"/>
      <c r="H84" s="92"/>
      <c r="I84" s="92"/>
      <c r="J84" s="57"/>
      <c r="K84" s="93" t="str">
        <f t="shared" si="6"/>
        <v/>
      </c>
      <c r="L84" s="94"/>
      <c r="M84" s="6" t="str">
        <f>IF(J84="","",(K84/J84)/LOOKUP(RIGHT($D$2,3),定数!$A$6:$A$13,定数!$B$6:$B$13))</f>
        <v/>
      </c>
      <c r="N84" s="57"/>
      <c r="O84" s="8"/>
      <c r="P84" s="92"/>
      <c r="Q84" s="92"/>
      <c r="R84" s="95" t="str">
        <f>IF(P84="","",T84*M84*LOOKUP(RIGHT($D$2,3),定数!$A$6:$A$13,定数!$B$6:$B$13))</f>
        <v/>
      </c>
      <c r="S84" s="95"/>
      <c r="T84" s="96" t="str">
        <f t="shared" si="8"/>
        <v/>
      </c>
      <c r="U84" s="96"/>
      <c r="V84" t="str">
        <f t="shared" si="9"/>
        <v/>
      </c>
      <c r="W84" t="str">
        <f t="shared" si="9"/>
        <v/>
      </c>
    </row>
    <row r="85" spans="2:23" x14ac:dyDescent="0.2">
      <c r="B85" s="57">
        <v>77</v>
      </c>
      <c r="C85" s="91" t="str">
        <f t="shared" si="7"/>
        <v/>
      </c>
      <c r="D85" s="91"/>
      <c r="E85" s="57"/>
      <c r="F85" s="8"/>
      <c r="G85" s="57"/>
      <c r="H85" s="92"/>
      <c r="I85" s="92"/>
      <c r="J85" s="57"/>
      <c r="K85" s="93" t="str">
        <f t="shared" si="6"/>
        <v/>
      </c>
      <c r="L85" s="94"/>
      <c r="M85" s="6" t="str">
        <f>IF(J85="","",(K85/J85)/LOOKUP(RIGHT($D$2,3),定数!$A$6:$A$13,定数!$B$6:$B$13))</f>
        <v/>
      </c>
      <c r="N85" s="57"/>
      <c r="O85" s="8"/>
      <c r="P85" s="92"/>
      <c r="Q85" s="92"/>
      <c r="R85" s="95" t="str">
        <f>IF(P85="","",T85*M85*LOOKUP(RIGHT($D$2,3),定数!$A$6:$A$13,定数!$B$6:$B$13))</f>
        <v/>
      </c>
      <c r="S85" s="95"/>
      <c r="T85" s="96" t="str">
        <f t="shared" si="8"/>
        <v/>
      </c>
      <c r="U85" s="96"/>
      <c r="V85" t="str">
        <f t="shared" si="9"/>
        <v/>
      </c>
      <c r="W85" t="str">
        <f t="shared" si="9"/>
        <v/>
      </c>
    </row>
    <row r="86" spans="2:23" x14ac:dyDescent="0.2">
      <c r="B86" s="57">
        <v>78</v>
      </c>
      <c r="C86" s="91" t="str">
        <f t="shared" si="7"/>
        <v/>
      </c>
      <c r="D86" s="91"/>
      <c r="E86" s="57"/>
      <c r="F86" s="8"/>
      <c r="G86" s="57"/>
      <c r="H86" s="92"/>
      <c r="I86" s="92"/>
      <c r="J86" s="57"/>
      <c r="K86" s="93" t="str">
        <f t="shared" si="6"/>
        <v/>
      </c>
      <c r="L86" s="94"/>
      <c r="M86" s="6" t="str">
        <f>IF(J86="","",(K86/J86)/LOOKUP(RIGHT($D$2,3),定数!$A$6:$A$13,定数!$B$6:$B$13))</f>
        <v/>
      </c>
      <c r="N86" s="57"/>
      <c r="O86" s="8"/>
      <c r="P86" s="92"/>
      <c r="Q86" s="92"/>
      <c r="R86" s="95" t="str">
        <f>IF(P86="","",T86*M86*LOOKUP(RIGHT($D$2,3),定数!$A$6:$A$13,定数!$B$6:$B$13))</f>
        <v/>
      </c>
      <c r="S86" s="95"/>
      <c r="T86" s="96" t="str">
        <f t="shared" si="8"/>
        <v/>
      </c>
      <c r="U86" s="96"/>
      <c r="V86" t="str">
        <f t="shared" si="9"/>
        <v/>
      </c>
      <c r="W86" t="str">
        <f t="shared" si="9"/>
        <v/>
      </c>
    </row>
    <row r="87" spans="2:23" x14ac:dyDescent="0.2">
      <c r="B87" s="57">
        <v>79</v>
      </c>
      <c r="C87" s="91" t="str">
        <f t="shared" si="7"/>
        <v/>
      </c>
      <c r="D87" s="91"/>
      <c r="E87" s="57"/>
      <c r="F87" s="8"/>
      <c r="G87" s="57"/>
      <c r="H87" s="92"/>
      <c r="I87" s="92"/>
      <c r="J87" s="57"/>
      <c r="K87" s="93" t="str">
        <f t="shared" si="6"/>
        <v/>
      </c>
      <c r="L87" s="94"/>
      <c r="M87" s="6" t="str">
        <f>IF(J87="","",(K87/J87)/LOOKUP(RIGHT($D$2,3),定数!$A$6:$A$13,定数!$B$6:$B$13))</f>
        <v/>
      </c>
      <c r="N87" s="57"/>
      <c r="O87" s="8"/>
      <c r="P87" s="92"/>
      <c r="Q87" s="92"/>
      <c r="R87" s="95" t="str">
        <f>IF(P87="","",T87*M87*LOOKUP(RIGHT($D$2,3),定数!$A$6:$A$13,定数!$B$6:$B$13))</f>
        <v/>
      </c>
      <c r="S87" s="95"/>
      <c r="T87" s="96" t="str">
        <f t="shared" si="8"/>
        <v/>
      </c>
      <c r="U87" s="96"/>
      <c r="V87" t="str">
        <f t="shared" si="9"/>
        <v/>
      </c>
      <c r="W87" t="str">
        <f t="shared" si="9"/>
        <v/>
      </c>
    </row>
    <row r="88" spans="2:23" x14ac:dyDescent="0.2">
      <c r="B88" s="57">
        <v>80</v>
      </c>
      <c r="C88" s="91" t="str">
        <f t="shared" si="7"/>
        <v/>
      </c>
      <c r="D88" s="91"/>
      <c r="E88" s="57"/>
      <c r="F88" s="8"/>
      <c r="G88" s="57"/>
      <c r="H88" s="92"/>
      <c r="I88" s="92"/>
      <c r="J88" s="57"/>
      <c r="K88" s="93" t="str">
        <f t="shared" si="6"/>
        <v/>
      </c>
      <c r="L88" s="94"/>
      <c r="M88" s="6" t="str">
        <f>IF(J88="","",(K88/J88)/LOOKUP(RIGHT($D$2,3),定数!$A$6:$A$13,定数!$B$6:$B$13))</f>
        <v/>
      </c>
      <c r="N88" s="57"/>
      <c r="O88" s="8"/>
      <c r="P88" s="92"/>
      <c r="Q88" s="92"/>
      <c r="R88" s="95" t="str">
        <f>IF(P88="","",T88*M88*LOOKUP(RIGHT($D$2,3),定数!$A$6:$A$13,定数!$B$6:$B$13))</f>
        <v/>
      </c>
      <c r="S88" s="95"/>
      <c r="T88" s="96" t="str">
        <f t="shared" si="8"/>
        <v/>
      </c>
      <c r="U88" s="96"/>
      <c r="V88" t="str">
        <f t="shared" si="9"/>
        <v/>
      </c>
      <c r="W88" t="str">
        <f t="shared" si="9"/>
        <v/>
      </c>
    </row>
    <row r="89" spans="2:23" x14ac:dyDescent="0.2">
      <c r="B89" s="57">
        <v>81</v>
      </c>
      <c r="C89" s="91" t="str">
        <f t="shared" si="7"/>
        <v/>
      </c>
      <c r="D89" s="91"/>
      <c r="E89" s="57"/>
      <c r="F89" s="8"/>
      <c r="G89" s="57"/>
      <c r="H89" s="92"/>
      <c r="I89" s="92"/>
      <c r="J89" s="57"/>
      <c r="K89" s="93" t="str">
        <f t="shared" si="6"/>
        <v/>
      </c>
      <c r="L89" s="94"/>
      <c r="M89" s="6" t="str">
        <f>IF(J89="","",(K89/J89)/LOOKUP(RIGHT($D$2,3),定数!$A$6:$A$13,定数!$B$6:$B$13))</f>
        <v/>
      </c>
      <c r="N89" s="57"/>
      <c r="O89" s="8"/>
      <c r="P89" s="92"/>
      <c r="Q89" s="92"/>
      <c r="R89" s="95" t="str">
        <f>IF(P89="","",T89*M89*LOOKUP(RIGHT($D$2,3),定数!$A$6:$A$13,定数!$B$6:$B$13))</f>
        <v/>
      </c>
      <c r="S89" s="95"/>
      <c r="T89" s="96" t="str">
        <f t="shared" si="8"/>
        <v/>
      </c>
      <c r="U89" s="96"/>
      <c r="V89" t="str">
        <f t="shared" si="9"/>
        <v/>
      </c>
      <c r="W89" t="str">
        <f t="shared" si="9"/>
        <v/>
      </c>
    </row>
    <row r="90" spans="2:23" x14ac:dyDescent="0.2">
      <c r="B90" s="57">
        <v>82</v>
      </c>
      <c r="C90" s="91" t="str">
        <f t="shared" si="7"/>
        <v/>
      </c>
      <c r="D90" s="91"/>
      <c r="E90" s="57"/>
      <c r="F90" s="8"/>
      <c r="G90" s="57"/>
      <c r="H90" s="92"/>
      <c r="I90" s="92"/>
      <c r="J90" s="57"/>
      <c r="K90" s="93" t="str">
        <f t="shared" si="6"/>
        <v/>
      </c>
      <c r="L90" s="94"/>
      <c r="M90" s="6" t="str">
        <f>IF(J90="","",(K90/J90)/LOOKUP(RIGHT($D$2,3),定数!$A$6:$A$13,定数!$B$6:$B$13))</f>
        <v/>
      </c>
      <c r="N90" s="57"/>
      <c r="O90" s="8"/>
      <c r="P90" s="92"/>
      <c r="Q90" s="92"/>
      <c r="R90" s="95" t="str">
        <f>IF(P90="","",T90*M90*LOOKUP(RIGHT($D$2,3),定数!$A$6:$A$13,定数!$B$6:$B$13))</f>
        <v/>
      </c>
      <c r="S90" s="95"/>
      <c r="T90" s="96" t="str">
        <f t="shared" si="8"/>
        <v/>
      </c>
      <c r="U90" s="96"/>
      <c r="V90" t="str">
        <f t="shared" si="9"/>
        <v/>
      </c>
      <c r="W90" t="str">
        <f t="shared" si="9"/>
        <v/>
      </c>
    </row>
    <row r="91" spans="2:23" x14ac:dyDescent="0.2">
      <c r="B91" s="57">
        <v>83</v>
      </c>
      <c r="C91" s="91" t="str">
        <f t="shared" si="7"/>
        <v/>
      </c>
      <c r="D91" s="91"/>
      <c r="E91" s="57"/>
      <c r="F91" s="8"/>
      <c r="G91" s="57"/>
      <c r="H91" s="92"/>
      <c r="I91" s="92"/>
      <c r="J91" s="57"/>
      <c r="K91" s="93" t="str">
        <f t="shared" si="6"/>
        <v/>
      </c>
      <c r="L91" s="94"/>
      <c r="M91" s="6" t="str">
        <f>IF(J91="","",(K91/J91)/LOOKUP(RIGHT($D$2,3),定数!$A$6:$A$13,定数!$B$6:$B$13))</f>
        <v/>
      </c>
      <c r="N91" s="5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57">
        <v>84</v>
      </c>
      <c r="C92" s="91" t="str">
        <f t="shared" si="7"/>
        <v/>
      </c>
      <c r="D92" s="91"/>
      <c r="E92" s="57"/>
      <c r="F92" s="8"/>
      <c r="G92" s="57"/>
      <c r="H92" s="92"/>
      <c r="I92" s="92"/>
      <c r="J92" s="57"/>
      <c r="K92" s="93" t="str">
        <f t="shared" si="6"/>
        <v/>
      </c>
      <c r="L92" s="94"/>
      <c r="M92" s="6" t="str">
        <f>IF(J92="","",(K92/J92)/LOOKUP(RIGHT($D$2,3),定数!$A$6:$A$13,定数!$B$6:$B$13))</f>
        <v/>
      </c>
      <c r="N92" s="57"/>
      <c r="O92" s="8"/>
      <c r="P92" s="92"/>
      <c r="Q92" s="92"/>
      <c r="R92" s="95" t="str">
        <f>IF(P92="","",T92*M92*LOOKUP(RIGHT($D$2,3),定数!$A$6:$A$13,定数!$B$6:$B$13))</f>
        <v/>
      </c>
      <c r="S92" s="95"/>
      <c r="T92" s="96" t="str">
        <f t="shared" si="8"/>
        <v/>
      </c>
      <c r="U92" s="96"/>
      <c r="V92" t="str">
        <f t="shared" si="10"/>
        <v/>
      </c>
      <c r="W92" t="str">
        <f t="shared" si="10"/>
        <v/>
      </c>
    </row>
    <row r="93" spans="2:23" x14ac:dyDescent="0.2">
      <c r="B93" s="57">
        <v>85</v>
      </c>
      <c r="C93" s="91" t="str">
        <f t="shared" si="7"/>
        <v/>
      </c>
      <c r="D93" s="91"/>
      <c r="E93" s="57"/>
      <c r="F93" s="8"/>
      <c r="G93" s="57"/>
      <c r="H93" s="92"/>
      <c r="I93" s="92"/>
      <c r="J93" s="57"/>
      <c r="K93" s="93" t="str">
        <f t="shared" si="6"/>
        <v/>
      </c>
      <c r="L93" s="94"/>
      <c r="M93" s="6" t="str">
        <f>IF(J93="","",(K93/J93)/LOOKUP(RIGHT($D$2,3),定数!$A$6:$A$13,定数!$B$6:$B$13))</f>
        <v/>
      </c>
      <c r="N93" s="57"/>
      <c r="O93" s="8"/>
      <c r="P93" s="92"/>
      <c r="Q93" s="92"/>
      <c r="R93" s="95" t="str">
        <f>IF(P93="","",T93*M93*LOOKUP(RIGHT($D$2,3),定数!$A$6:$A$13,定数!$B$6:$B$13))</f>
        <v/>
      </c>
      <c r="S93" s="95"/>
      <c r="T93" s="96" t="str">
        <f t="shared" si="8"/>
        <v/>
      </c>
      <c r="U93" s="96"/>
      <c r="V93" t="str">
        <f t="shared" si="10"/>
        <v/>
      </c>
      <c r="W93" t="str">
        <f t="shared" si="10"/>
        <v/>
      </c>
    </row>
    <row r="94" spans="2:23" x14ac:dyDescent="0.2">
      <c r="B94" s="57">
        <v>86</v>
      </c>
      <c r="C94" s="91" t="str">
        <f t="shared" si="7"/>
        <v/>
      </c>
      <c r="D94" s="91"/>
      <c r="E94" s="57"/>
      <c r="F94" s="8"/>
      <c r="G94" s="57"/>
      <c r="H94" s="92"/>
      <c r="I94" s="92"/>
      <c r="J94" s="57"/>
      <c r="K94" s="93" t="str">
        <f t="shared" si="6"/>
        <v/>
      </c>
      <c r="L94" s="94"/>
      <c r="M94" s="6" t="str">
        <f>IF(J94="","",(K94/J94)/LOOKUP(RIGHT($D$2,3),定数!$A$6:$A$13,定数!$B$6:$B$13))</f>
        <v/>
      </c>
      <c r="N94" s="57"/>
      <c r="O94" s="8"/>
      <c r="P94" s="92"/>
      <c r="Q94" s="92"/>
      <c r="R94" s="95" t="str">
        <f>IF(P94="","",T94*M94*LOOKUP(RIGHT($D$2,3),定数!$A$6:$A$13,定数!$B$6:$B$13))</f>
        <v/>
      </c>
      <c r="S94" s="95"/>
      <c r="T94" s="96" t="str">
        <f t="shared" si="8"/>
        <v/>
      </c>
      <c r="U94" s="96"/>
      <c r="V94" t="str">
        <f t="shared" si="10"/>
        <v/>
      </c>
      <c r="W94" t="str">
        <f t="shared" si="10"/>
        <v/>
      </c>
    </row>
    <row r="95" spans="2:23" x14ac:dyDescent="0.2">
      <c r="B95" s="57">
        <v>87</v>
      </c>
      <c r="C95" s="91" t="str">
        <f t="shared" si="7"/>
        <v/>
      </c>
      <c r="D95" s="91"/>
      <c r="E95" s="57"/>
      <c r="F95" s="8"/>
      <c r="G95" s="57"/>
      <c r="H95" s="92"/>
      <c r="I95" s="92"/>
      <c r="J95" s="57"/>
      <c r="K95" s="93" t="str">
        <f t="shared" si="6"/>
        <v/>
      </c>
      <c r="L95" s="94"/>
      <c r="M95" s="6" t="str">
        <f>IF(J95="","",(K95/J95)/LOOKUP(RIGHT($D$2,3),定数!$A$6:$A$13,定数!$B$6:$B$13))</f>
        <v/>
      </c>
      <c r="N95" s="57"/>
      <c r="O95" s="8"/>
      <c r="P95" s="92"/>
      <c r="Q95" s="92"/>
      <c r="R95" s="95" t="str">
        <f>IF(P95="","",T95*M95*LOOKUP(RIGHT($D$2,3),定数!$A$6:$A$13,定数!$B$6:$B$13))</f>
        <v/>
      </c>
      <c r="S95" s="95"/>
      <c r="T95" s="96" t="str">
        <f t="shared" si="8"/>
        <v/>
      </c>
      <c r="U95" s="96"/>
      <c r="V95" t="str">
        <f t="shared" si="10"/>
        <v/>
      </c>
      <c r="W95" t="str">
        <f t="shared" si="10"/>
        <v/>
      </c>
    </row>
    <row r="96" spans="2:23" x14ac:dyDescent="0.2">
      <c r="B96" s="57">
        <v>88</v>
      </c>
      <c r="C96" s="91" t="str">
        <f t="shared" si="7"/>
        <v/>
      </c>
      <c r="D96" s="91"/>
      <c r="E96" s="57"/>
      <c r="F96" s="8"/>
      <c r="G96" s="57"/>
      <c r="H96" s="92"/>
      <c r="I96" s="92"/>
      <c r="J96" s="57"/>
      <c r="K96" s="93" t="str">
        <f t="shared" si="6"/>
        <v/>
      </c>
      <c r="L96" s="94"/>
      <c r="M96" s="6" t="str">
        <f>IF(J96="","",(K96/J96)/LOOKUP(RIGHT($D$2,3),定数!$A$6:$A$13,定数!$B$6:$B$13))</f>
        <v/>
      </c>
      <c r="N96" s="57"/>
      <c r="O96" s="8"/>
      <c r="P96" s="92"/>
      <c r="Q96" s="92"/>
      <c r="R96" s="95" t="str">
        <f>IF(P96="","",T96*M96*LOOKUP(RIGHT($D$2,3),定数!$A$6:$A$13,定数!$B$6:$B$13))</f>
        <v/>
      </c>
      <c r="S96" s="95"/>
      <c r="T96" s="96" t="str">
        <f t="shared" si="8"/>
        <v/>
      </c>
      <c r="U96" s="96"/>
      <c r="V96" t="str">
        <f t="shared" si="10"/>
        <v/>
      </c>
      <c r="W96" t="str">
        <f t="shared" si="10"/>
        <v/>
      </c>
    </row>
    <row r="97" spans="2:23" x14ac:dyDescent="0.2">
      <c r="B97" s="57">
        <v>89</v>
      </c>
      <c r="C97" s="91" t="str">
        <f t="shared" si="7"/>
        <v/>
      </c>
      <c r="D97" s="91"/>
      <c r="E97" s="57"/>
      <c r="F97" s="8"/>
      <c r="G97" s="57"/>
      <c r="H97" s="92"/>
      <c r="I97" s="92"/>
      <c r="J97" s="57"/>
      <c r="K97" s="93" t="str">
        <f t="shared" si="6"/>
        <v/>
      </c>
      <c r="L97" s="94"/>
      <c r="M97" s="6" t="str">
        <f>IF(J97="","",(K97/J97)/LOOKUP(RIGHT($D$2,3),定数!$A$6:$A$13,定数!$B$6:$B$13))</f>
        <v/>
      </c>
      <c r="N97" s="57"/>
      <c r="O97" s="8"/>
      <c r="P97" s="92"/>
      <c r="Q97" s="92"/>
      <c r="R97" s="95" t="str">
        <f>IF(P97="","",T97*M97*LOOKUP(RIGHT($D$2,3),定数!$A$6:$A$13,定数!$B$6:$B$13))</f>
        <v/>
      </c>
      <c r="S97" s="95"/>
      <c r="T97" s="96" t="str">
        <f t="shared" si="8"/>
        <v/>
      </c>
      <c r="U97" s="96"/>
      <c r="V97" t="str">
        <f t="shared" si="10"/>
        <v/>
      </c>
      <c r="W97" t="str">
        <f t="shared" si="10"/>
        <v/>
      </c>
    </row>
    <row r="98" spans="2:23" x14ac:dyDescent="0.2">
      <c r="B98" s="57">
        <v>90</v>
      </c>
      <c r="C98" s="91" t="str">
        <f t="shared" si="7"/>
        <v/>
      </c>
      <c r="D98" s="91"/>
      <c r="E98" s="57"/>
      <c r="F98" s="8"/>
      <c r="G98" s="57"/>
      <c r="H98" s="92"/>
      <c r="I98" s="92"/>
      <c r="J98" s="57"/>
      <c r="K98" s="93" t="str">
        <f t="shared" si="6"/>
        <v/>
      </c>
      <c r="L98" s="94"/>
      <c r="M98" s="6" t="str">
        <f>IF(J98="","",(K98/J98)/LOOKUP(RIGHT($D$2,3),定数!$A$6:$A$13,定数!$B$6:$B$13))</f>
        <v/>
      </c>
      <c r="N98" s="57"/>
      <c r="O98" s="8"/>
      <c r="P98" s="92"/>
      <c r="Q98" s="92"/>
      <c r="R98" s="95" t="str">
        <f>IF(P98="","",T98*M98*LOOKUP(RIGHT($D$2,3),定数!$A$6:$A$13,定数!$B$6:$B$13))</f>
        <v/>
      </c>
      <c r="S98" s="95"/>
      <c r="T98" s="96" t="str">
        <f t="shared" si="8"/>
        <v/>
      </c>
      <c r="U98" s="96"/>
      <c r="V98" t="str">
        <f t="shared" si="10"/>
        <v/>
      </c>
      <c r="W98" t="str">
        <f t="shared" si="10"/>
        <v/>
      </c>
    </row>
    <row r="99" spans="2:23" x14ac:dyDescent="0.2">
      <c r="B99" s="57">
        <v>91</v>
      </c>
      <c r="C99" s="91" t="str">
        <f t="shared" si="7"/>
        <v/>
      </c>
      <c r="D99" s="91"/>
      <c r="E99" s="57"/>
      <c r="F99" s="8"/>
      <c r="G99" s="57"/>
      <c r="H99" s="92"/>
      <c r="I99" s="92"/>
      <c r="J99" s="57"/>
      <c r="K99" s="93" t="str">
        <f t="shared" si="6"/>
        <v/>
      </c>
      <c r="L99" s="94"/>
      <c r="M99" s="6" t="str">
        <f>IF(J99="","",(K99/J99)/LOOKUP(RIGHT($D$2,3),定数!$A$6:$A$13,定数!$B$6:$B$13))</f>
        <v/>
      </c>
      <c r="N99" s="57"/>
      <c r="O99" s="8"/>
      <c r="P99" s="92"/>
      <c r="Q99" s="92"/>
      <c r="R99" s="95" t="str">
        <f>IF(P99="","",T99*M99*LOOKUP(RIGHT($D$2,3),定数!$A$6:$A$13,定数!$B$6:$B$13))</f>
        <v/>
      </c>
      <c r="S99" s="95"/>
      <c r="T99" s="96" t="str">
        <f t="shared" si="8"/>
        <v/>
      </c>
      <c r="U99" s="96"/>
      <c r="V99" t="str">
        <f t="shared" si="10"/>
        <v/>
      </c>
      <c r="W99" t="str">
        <f t="shared" si="10"/>
        <v/>
      </c>
    </row>
    <row r="100" spans="2:23" x14ac:dyDescent="0.2">
      <c r="B100" s="57">
        <v>92</v>
      </c>
      <c r="C100" s="91" t="str">
        <f t="shared" si="7"/>
        <v/>
      </c>
      <c r="D100" s="91"/>
      <c r="E100" s="57"/>
      <c r="F100" s="8"/>
      <c r="G100" s="57"/>
      <c r="H100" s="92"/>
      <c r="I100" s="92"/>
      <c r="J100" s="57"/>
      <c r="K100" s="93" t="str">
        <f t="shared" si="6"/>
        <v/>
      </c>
      <c r="L100" s="94"/>
      <c r="M100" s="6" t="str">
        <f>IF(J100="","",(K100/J100)/LOOKUP(RIGHT($D$2,3),定数!$A$6:$A$13,定数!$B$6:$B$13))</f>
        <v/>
      </c>
      <c r="N100" s="5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57">
        <v>93</v>
      </c>
      <c r="C101" s="91" t="str">
        <f t="shared" si="7"/>
        <v/>
      </c>
      <c r="D101" s="91"/>
      <c r="E101" s="57"/>
      <c r="F101" s="8"/>
      <c r="G101" s="57"/>
      <c r="H101" s="92"/>
      <c r="I101" s="92"/>
      <c r="J101" s="57"/>
      <c r="K101" s="93" t="str">
        <f t="shared" si="6"/>
        <v/>
      </c>
      <c r="L101" s="94"/>
      <c r="M101" s="6" t="str">
        <f>IF(J101="","",(K101/J101)/LOOKUP(RIGHT($D$2,3),定数!$A$6:$A$13,定数!$B$6:$B$13))</f>
        <v/>
      </c>
      <c r="N101" s="5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57">
        <v>94</v>
      </c>
      <c r="C102" s="91" t="str">
        <f t="shared" si="7"/>
        <v/>
      </c>
      <c r="D102" s="91"/>
      <c r="E102" s="57"/>
      <c r="F102" s="8"/>
      <c r="G102" s="57"/>
      <c r="H102" s="92"/>
      <c r="I102" s="92"/>
      <c r="J102" s="57"/>
      <c r="K102" s="93" t="str">
        <f t="shared" si="6"/>
        <v/>
      </c>
      <c r="L102" s="94"/>
      <c r="M102" s="6" t="str">
        <f>IF(J102="","",(K102/J102)/LOOKUP(RIGHT($D$2,3),定数!$A$6:$A$13,定数!$B$6:$B$13))</f>
        <v/>
      </c>
      <c r="N102" s="5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57">
        <v>95</v>
      </c>
      <c r="C103" s="91" t="str">
        <f t="shared" si="7"/>
        <v/>
      </c>
      <c r="D103" s="91"/>
      <c r="E103" s="57"/>
      <c r="F103" s="8"/>
      <c r="G103" s="57"/>
      <c r="H103" s="92"/>
      <c r="I103" s="92"/>
      <c r="J103" s="57"/>
      <c r="K103" s="93" t="str">
        <f t="shared" si="6"/>
        <v/>
      </c>
      <c r="L103" s="94"/>
      <c r="M103" s="6" t="str">
        <f>IF(J103="","",(K103/J103)/LOOKUP(RIGHT($D$2,3),定数!$A$6:$A$13,定数!$B$6:$B$13))</f>
        <v/>
      </c>
      <c r="N103" s="5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57">
        <v>96</v>
      </c>
      <c r="C104" s="91" t="str">
        <f t="shared" si="7"/>
        <v/>
      </c>
      <c r="D104" s="91"/>
      <c r="E104" s="57"/>
      <c r="F104" s="8"/>
      <c r="G104" s="57"/>
      <c r="H104" s="92"/>
      <c r="I104" s="92"/>
      <c r="J104" s="57"/>
      <c r="K104" s="93" t="str">
        <f t="shared" si="6"/>
        <v/>
      </c>
      <c r="L104" s="94"/>
      <c r="M104" s="6" t="str">
        <f>IF(J104="","",(K104/J104)/LOOKUP(RIGHT($D$2,3),定数!$A$6:$A$13,定数!$B$6:$B$13))</f>
        <v/>
      </c>
      <c r="N104" s="5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57">
        <v>97</v>
      </c>
      <c r="C105" s="91" t="str">
        <f t="shared" si="7"/>
        <v/>
      </c>
      <c r="D105" s="91"/>
      <c r="E105" s="57"/>
      <c r="F105" s="8"/>
      <c r="G105" s="57"/>
      <c r="H105" s="92"/>
      <c r="I105" s="92"/>
      <c r="J105" s="57"/>
      <c r="K105" s="93" t="str">
        <f t="shared" si="6"/>
        <v/>
      </c>
      <c r="L105" s="94"/>
      <c r="M105" s="6" t="str">
        <f>IF(J105="","",(K105/J105)/LOOKUP(RIGHT($D$2,3),定数!$A$6:$A$13,定数!$B$6:$B$13))</f>
        <v/>
      </c>
      <c r="N105" s="5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57">
        <v>98</v>
      </c>
      <c r="C106" s="91" t="str">
        <f t="shared" si="7"/>
        <v/>
      </c>
      <c r="D106" s="91"/>
      <c r="E106" s="57"/>
      <c r="F106" s="8"/>
      <c r="G106" s="57"/>
      <c r="H106" s="92"/>
      <c r="I106" s="92"/>
      <c r="J106" s="57"/>
      <c r="K106" s="93" t="str">
        <f t="shared" si="6"/>
        <v/>
      </c>
      <c r="L106" s="94"/>
      <c r="M106" s="6" t="str">
        <f>IF(J106="","",(K106/J106)/LOOKUP(RIGHT($D$2,3),定数!$A$6:$A$13,定数!$B$6:$B$13))</f>
        <v/>
      </c>
      <c r="N106" s="5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57">
        <v>99</v>
      </c>
      <c r="C107" s="91" t="str">
        <f t="shared" si="7"/>
        <v/>
      </c>
      <c r="D107" s="91"/>
      <c r="E107" s="57"/>
      <c r="F107" s="8"/>
      <c r="G107" s="57"/>
      <c r="H107" s="92"/>
      <c r="I107" s="92"/>
      <c r="J107" s="57"/>
      <c r="K107" s="93" t="str">
        <f t="shared" si="6"/>
        <v/>
      </c>
      <c r="L107" s="94"/>
      <c r="M107" s="6" t="str">
        <f>IF(J107="","",(K107/J107)/LOOKUP(RIGHT($D$2,3),定数!$A$6:$A$13,定数!$B$6:$B$13))</f>
        <v/>
      </c>
      <c r="N107" s="5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57">
        <v>100</v>
      </c>
      <c r="C108" s="91" t="str">
        <f t="shared" si="7"/>
        <v/>
      </c>
      <c r="D108" s="91"/>
      <c r="E108" s="57"/>
      <c r="F108" s="8"/>
      <c r="G108" s="57"/>
      <c r="H108" s="92"/>
      <c r="I108" s="92"/>
      <c r="J108" s="57"/>
      <c r="K108" s="93" t="str">
        <f t="shared" si="6"/>
        <v/>
      </c>
      <c r="L108" s="94"/>
      <c r="M108" s="6" t="str">
        <f>IF(J108="","",(K108/J108)/LOOKUP(RIGHT($D$2,3),定数!$A$6:$A$13,定数!$B$6:$B$13))</f>
        <v/>
      </c>
      <c r="N108" s="5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4F62A475-1F74-4FAF-824B-547274A42148}">
      <formula1>"買,売"</formula1>
    </dataValidation>
  </dataValidation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J29"/>
  <sheetViews>
    <sheetView topLeftCell="A13" zoomScale="145" zoomScaleNormal="145" zoomScaleSheetLayoutView="100" workbookViewId="0">
      <selection activeCell="A22" sqref="A22:J29"/>
    </sheetView>
  </sheetViews>
  <sheetFormatPr defaultColWidth="9" defaultRowHeight="13.2" x14ac:dyDescent="0.2"/>
  <sheetData>
    <row r="1" spans="1:10" x14ac:dyDescent="0.2">
      <c r="A1" t="s">
        <v>0</v>
      </c>
    </row>
    <row r="2" spans="1:10" x14ac:dyDescent="0.2">
      <c r="A2" s="97" t="s">
        <v>64</v>
      </c>
      <c r="B2" s="98"/>
      <c r="C2" s="98"/>
      <c r="D2" s="98"/>
      <c r="E2" s="98"/>
      <c r="F2" s="98"/>
      <c r="G2" s="98"/>
      <c r="H2" s="98"/>
      <c r="I2" s="98"/>
      <c r="J2" s="98"/>
    </row>
    <row r="3" spans="1:10" x14ac:dyDescent="0.2">
      <c r="A3" s="98"/>
      <c r="B3" s="98"/>
      <c r="C3" s="98"/>
      <c r="D3" s="98"/>
      <c r="E3" s="98"/>
      <c r="F3" s="98"/>
      <c r="G3" s="98"/>
      <c r="H3" s="98"/>
      <c r="I3" s="98"/>
      <c r="J3" s="98"/>
    </row>
    <row r="4" spans="1:10" x14ac:dyDescent="0.2">
      <c r="A4" s="98"/>
      <c r="B4" s="98"/>
      <c r="C4" s="98"/>
      <c r="D4" s="98"/>
      <c r="E4" s="98"/>
      <c r="F4" s="98"/>
      <c r="G4" s="98"/>
      <c r="H4" s="98"/>
      <c r="I4" s="98"/>
      <c r="J4" s="98"/>
    </row>
    <row r="5" spans="1:10" x14ac:dyDescent="0.2">
      <c r="A5" s="98"/>
      <c r="B5" s="98"/>
      <c r="C5" s="98"/>
      <c r="D5" s="98"/>
      <c r="E5" s="98"/>
      <c r="F5" s="98"/>
      <c r="G5" s="98"/>
      <c r="H5" s="98"/>
      <c r="I5" s="98"/>
      <c r="J5" s="98"/>
    </row>
    <row r="6" spans="1:10" x14ac:dyDescent="0.2">
      <c r="A6" s="98"/>
      <c r="B6" s="98"/>
      <c r="C6" s="98"/>
      <c r="D6" s="98"/>
      <c r="E6" s="98"/>
      <c r="F6" s="98"/>
      <c r="G6" s="98"/>
      <c r="H6" s="98"/>
      <c r="I6" s="98"/>
      <c r="J6" s="98"/>
    </row>
    <row r="7" spans="1:10" x14ac:dyDescent="0.2">
      <c r="A7" s="98"/>
      <c r="B7" s="98"/>
      <c r="C7" s="98"/>
      <c r="D7" s="98"/>
      <c r="E7" s="98"/>
      <c r="F7" s="98"/>
      <c r="G7" s="98"/>
      <c r="H7" s="98"/>
      <c r="I7" s="98"/>
      <c r="J7" s="98"/>
    </row>
    <row r="8" spans="1:10" x14ac:dyDescent="0.2">
      <c r="A8" s="98"/>
      <c r="B8" s="98"/>
      <c r="C8" s="98"/>
      <c r="D8" s="98"/>
      <c r="E8" s="98"/>
      <c r="F8" s="98"/>
      <c r="G8" s="98"/>
      <c r="H8" s="98"/>
      <c r="I8" s="98"/>
      <c r="J8" s="98"/>
    </row>
    <row r="9" spans="1:10" x14ac:dyDescent="0.2">
      <c r="A9" s="98"/>
      <c r="B9" s="98"/>
      <c r="C9" s="98"/>
      <c r="D9" s="98"/>
      <c r="E9" s="98"/>
      <c r="F9" s="98"/>
      <c r="G9" s="98"/>
      <c r="H9" s="98"/>
      <c r="I9" s="98"/>
      <c r="J9" s="98"/>
    </row>
    <row r="11" spans="1:10" x14ac:dyDescent="0.2">
      <c r="A11" t="s">
        <v>1</v>
      </c>
    </row>
    <row r="12" spans="1:10" x14ac:dyDescent="0.2">
      <c r="A12" s="99" t="s">
        <v>65</v>
      </c>
      <c r="B12" s="100"/>
      <c r="C12" s="100"/>
      <c r="D12" s="100"/>
      <c r="E12" s="100"/>
      <c r="F12" s="100"/>
      <c r="G12" s="100"/>
      <c r="H12" s="100"/>
      <c r="I12" s="100"/>
      <c r="J12" s="100"/>
    </row>
    <row r="13" spans="1:10" x14ac:dyDescent="0.2">
      <c r="A13" s="100"/>
      <c r="B13" s="100"/>
      <c r="C13" s="100"/>
      <c r="D13" s="100"/>
      <c r="E13" s="100"/>
      <c r="F13" s="100"/>
      <c r="G13" s="100"/>
      <c r="H13" s="100"/>
      <c r="I13" s="100"/>
      <c r="J13" s="100"/>
    </row>
    <row r="14" spans="1:10" x14ac:dyDescent="0.2">
      <c r="A14" s="100"/>
      <c r="B14" s="100"/>
      <c r="C14" s="100"/>
      <c r="D14" s="100"/>
      <c r="E14" s="100"/>
      <c r="F14" s="100"/>
      <c r="G14" s="100"/>
      <c r="H14" s="100"/>
      <c r="I14" s="100"/>
      <c r="J14" s="100"/>
    </row>
    <row r="15" spans="1:10" x14ac:dyDescent="0.2">
      <c r="A15" s="100"/>
      <c r="B15" s="100"/>
      <c r="C15" s="100"/>
      <c r="D15" s="100"/>
      <c r="E15" s="100"/>
      <c r="F15" s="100"/>
      <c r="G15" s="100"/>
      <c r="H15" s="100"/>
      <c r="I15" s="100"/>
      <c r="J15" s="100"/>
    </row>
    <row r="16" spans="1:10" x14ac:dyDescent="0.2">
      <c r="A16" s="100"/>
      <c r="B16" s="100"/>
      <c r="C16" s="100"/>
      <c r="D16" s="100"/>
      <c r="E16" s="100"/>
      <c r="F16" s="100"/>
      <c r="G16" s="100"/>
      <c r="H16" s="100"/>
      <c r="I16" s="100"/>
      <c r="J16" s="100"/>
    </row>
    <row r="17" spans="1:10" x14ac:dyDescent="0.2">
      <c r="A17" s="100"/>
      <c r="B17" s="100"/>
      <c r="C17" s="100"/>
      <c r="D17" s="100"/>
      <c r="E17" s="100"/>
      <c r="F17" s="100"/>
      <c r="G17" s="100"/>
      <c r="H17" s="100"/>
      <c r="I17" s="100"/>
      <c r="J17" s="100"/>
    </row>
    <row r="18" spans="1:10" x14ac:dyDescent="0.2">
      <c r="A18" s="100"/>
      <c r="B18" s="100"/>
      <c r="C18" s="100"/>
      <c r="D18" s="100"/>
      <c r="E18" s="100"/>
      <c r="F18" s="100"/>
      <c r="G18" s="100"/>
      <c r="H18" s="100"/>
      <c r="I18" s="100"/>
      <c r="J18" s="100"/>
    </row>
    <row r="19" spans="1:10" x14ac:dyDescent="0.2">
      <c r="A19" s="100"/>
      <c r="B19" s="100"/>
      <c r="C19" s="100"/>
      <c r="D19" s="100"/>
      <c r="E19" s="100"/>
      <c r="F19" s="100"/>
      <c r="G19" s="100"/>
      <c r="H19" s="100"/>
      <c r="I19" s="100"/>
      <c r="J19" s="100"/>
    </row>
    <row r="21" spans="1:10" x14ac:dyDescent="0.2">
      <c r="A21" t="s">
        <v>2</v>
      </c>
    </row>
    <row r="22" spans="1:10" x14ac:dyDescent="0.2">
      <c r="A22" s="101" t="s">
        <v>66</v>
      </c>
      <c r="B22" s="101"/>
      <c r="C22" s="101"/>
      <c r="D22" s="101"/>
      <c r="E22" s="101"/>
      <c r="F22" s="101"/>
      <c r="G22" s="101"/>
      <c r="H22" s="101"/>
      <c r="I22" s="101"/>
      <c r="J22" s="101"/>
    </row>
    <row r="23" spans="1:10" x14ac:dyDescent="0.2">
      <c r="A23" s="101"/>
      <c r="B23" s="101"/>
      <c r="C23" s="101"/>
      <c r="D23" s="101"/>
      <c r="E23" s="101"/>
      <c r="F23" s="101"/>
      <c r="G23" s="101"/>
      <c r="H23" s="101"/>
      <c r="I23" s="101"/>
      <c r="J23" s="101"/>
    </row>
    <row r="24" spans="1:10" x14ac:dyDescent="0.2">
      <c r="A24" s="101"/>
      <c r="B24" s="101"/>
      <c r="C24" s="101"/>
      <c r="D24" s="101"/>
      <c r="E24" s="101"/>
      <c r="F24" s="101"/>
      <c r="G24" s="101"/>
      <c r="H24" s="101"/>
      <c r="I24" s="101"/>
      <c r="J24" s="101"/>
    </row>
    <row r="25" spans="1:10" x14ac:dyDescent="0.2">
      <c r="A25" s="101"/>
      <c r="B25" s="101"/>
      <c r="C25" s="101"/>
      <c r="D25" s="101"/>
      <c r="E25" s="101"/>
      <c r="F25" s="101"/>
      <c r="G25" s="101"/>
      <c r="H25" s="101"/>
      <c r="I25" s="101"/>
      <c r="J25" s="101"/>
    </row>
    <row r="26" spans="1:10" x14ac:dyDescent="0.2">
      <c r="A26" s="101"/>
      <c r="B26" s="101"/>
      <c r="C26" s="101"/>
      <c r="D26" s="101"/>
      <c r="E26" s="101"/>
      <c r="F26" s="101"/>
      <c r="G26" s="101"/>
      <c r="H26" s="101"/>
      <c r="I26" s="101"/>
      <c r="J26" s="101"/>
    </row>
    <row r="27" spans="1:10" x14ac:dyDescent="0.2">
      <c r="A27" s="101"/>
      <c r="B27" s="101"/>
      <c r="C27" s="101"/>
      <c r="D27" s="101"/>
      <c r="E27" s="101"/>
      <c r="F27" s="101"/>
      <c r="G27" s="101"/>
      <c r="H27" s="101"/>
      <c r="I27" s="101"/>
      <c r="J27" s="101"/>
    </row>
    <row r="28" spans="1:10" x14ac:dyDescent="0.2">
      <c r="A28" s="101"/>
      <c r="B28" s="101"/>
      <c r="C28" s="101"/>
      <c r="D28" s="101"/>
      <c r="E28" s="101"/>
      <c r="F28" s="101"/>
      <c r="G28" s="101"/>
      <c r="H28" s="101"/>
      <c r="I28" s="101"/>
      <c r="J28" s="101"/>
    </row>
    <row r="29" spans="1:10" x14ac:dyDescent="0.2">
      <c r="A29" s="101"/>
      <c r="B29" s="101"/>
      <c r="C29" s="101"/>
      <c r="D29" s="101"/>
      <c r="E29" s="101"/>
      <c r="F29" s="101"/>
      <c r="G29" s="101"/>
      <c r="H29" s="101"/>
      <c r="I29" s="101"/>
      <c r="J29" s="101"/>
    </row>
  </sheetData>
  <mergeCells count="3">
    <mergeCell ref="A2:J9"/>
    <mergeCell ref="A12:J19"/>
    <mergeCell ref="A22:J29"/>
  </mergeCells>
  <phoneticPr fontId="2"/>
  <pageMargins left="0.75" right="0.75" top="1" bottom="1" header="0.51111111111111107" footer="0.51111111111111107"/>
  <pageSetup paperSize="9" firstPageNumber="429496319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26C2-BEED-44E7-8457-D227C7690BA3}">
  <dimension ref="A1"/>
  <sheetViews>
    <sheetView topLeftCell="A740" workbookViewId="0">
      <selection activeCell="Q763" sqref="Q763"/>
    </sheetView>
  </sheetViews>
  <sheetFormatPr defaultRowHeight="13.2" x14ac:dyDescent="0.2"/>
  <sheetData/>
  <phoneticPr fontId="2"/>
  <pageMargins left="0.7" right="0.7" top="0.75" bottom="0.75" header="0.3" footer="0.3"/>
  <pageSetup paperSize="9"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I12"/>
  <sheetViews>
    <sheetView zoomScaleSheetLayoutView="100" workbookViewId="0">
      <selection activeCell="J6" sqref="J6"/>
    </sheetView>
  </sheetViews>
  <sheetFormatPr defaultRowHeight="16.2" x14ac:dyDescent="0.2"/>
  <cols>
    <col min="1" max="1" width="3.109375" style="27" customWidth="1"/>
    <col min="2" max="2" width="13.21875" style="24" customWidth="1"/>
    <col min="3" max="3" width="15.77734375" style="26" customWidth="1"/>
    <col min="4" max="4" width="13" style="26" customWidth="1"/>
    <col min="5" max="5" width="15.88671875" style="32" customWidth="1"/>
    <col min="6" max="6" width="15.88671875" style="26" customWidth="1"/>
    <col min="7" max="7" width="15.88671875" style="32" customWidth="1"/>
    <col min="8" max="8" width="15.88671875" style="26" customWidth="1"/>
    <col min="9" max="9" width="15.88671875" style="32" customWidth="1"/>
    <col min="10" max="16384" width="8.88671875" style="27"/>
  </cols>
  <sheetData>
    <row r="2" spans="2:9" x14ac:dyDescent="0.2">
      <c r="B2" s="25" t="s">
        <v>39</v>
      </c>
      <c r="C2" s="27"/>
    </row>
    <row r="4" spans="2:9" x14ac:dyDescent="0.2">
      <c r="B4" s="30" t="s">
        <v>42</v>
      </c>
      <c r="C4" s="30" t="s">
        <v>40</v>
      </c>
      <c r="D4" s="30" t="s">
        <v>44</v>
      </c>
      <c r="E4" s="31" t="s">
        <v>41</v>
      </c>
      <c r="F4" s="30" t="s">
        <v>45</v>
      </c>
      <c r="G4" s="31" t="s">
        <v>41</v>
      </c>
      <c r="H4" s="30" t="s">
        <v>46</v>
      </c>
      <c r="I4" s="31" t="s">
        <v>41</v>
      </c>
    </row>
    <row r="5" spans="2:9" x14ac:dyDescent="0.2">
      <c r="B5" s="28" t="s">
        <v>43</v>
      </c>
      <c r="C5" s="29" t="s">
        <v>57</v>
      </c>
      <c r="D5" s="29">
        <v>46</v>
      </c>
      <c r="E5" s="33">
        <v>43482</v>
      </c>
      <c r="F5" s="29">
        <v>51</v>
      </c>
      <c r="G5" s="33">
        <v>43482</v>
      </c>
      <c r="H5" s="29">
        <v>87</v>
      </c>
      <c r="I5" s="33">
        <v>43482</v>
      </c>
    </row>
    <row r="6" spans="2:9" x14ac:dyDescent="0.2">
      <c r="B6" s="28" t="s">
        <v>43</v>
      </c>
      <c r="C6" s="29" t="s">
        <v>68</v>
      </c>
      <c r="D6" s="29">
        <v>35</v>
      </c>
      <c r="E6" s="33">
        <v>43488</v>
      </c>
      <c r="F6" s="29">
        <v>57</v>
      </c>
      <c r="G6" s="33">
        <v>43488</v>
      </c>
      <c r="H6" s="29">
        <v>76</v>
      </c>
      <c r="I6" s="33">
        <v>43488</v>
      </c>
    </row>
    <row r="7" spans="2:9" x14ac:dyDescent="0.2">
      <c r="B7" s="28" t="s">
        <v>43</v>
      </c>
      <c r="C7" s="29" t="s">
        <v>67</v>
      </c>
      <c r="D7" s="29">
        <v>39</v>
      </c>
      <c r="E7" s="33">
        <v>43493</v>
      </c>
      <c r="F7" s="29">
        <v>65</v>
      </c>
      <c r="G7" s="33">
        <v>43493</v>
      </c>
      <c r="H7" s="29">
        <v>72</v>
      </c>
      <c r="I7" s="33">
        <v>43493</v>
      </c>
    </row>
    <row r="8" spans="2:9" x14ac:dyDescent="0.2">
      <c r="B8" s="28" t="s">
        <v>43</v>
      </c>
      <c r="C8" s="29"/>
      <c r="D8" s="29"/>
      <c r="E8" s="34"/>
      <c r="F8" s="29"/>
      <c r="G8" s="34"/>
      <c r="H8" s="29"/>
      <c r="I8" s="34"/>
    </row>
    <row r="9" spans="2:9" x14ac:dyDescent="0.2">
      <c r="B9" s="28" t="s">
        <v>43</v>
      </c>
      <c r="C9" s="29"/>
      <c r="D9" s="29"/>
      <c r="E9" s="34"/>
      <c r="F9" s="29"/>
      <c r="G9" s="34"/>
      <c r="H9" s="29"/>
      <c r="I9" s="34"/>
    </row>
    <row r="10" spans="2:9" x14ac:dyDescent="0.2">
      <c r="B10" s="28" t="s">
        <v>43</v>
      </c>
      <c r="C10" s="29"/>
      <c r="D10" s="29"/>
      <c r="E10" s="34"/>
      <c r="F10" s="29"/>
      <c r="G10" s="34"/>
      <c r="H10" s="29"/>
      <c r="I10" s="34"/>
    </row>
    <row r="11" spans="2:9" x14ac:dyDescent="0.2">
      <c r="B11" s="28" t="s">
        <v>43</v>
      </c>
      <c r="C11" s="29"/>
      <c r="D11" s="29"/>
      <c r="E11" s="34"/>
      <c r="F11" s="29"/>
      <c r="G11" s="34"/>
      <c r="H11" s="29"/>
      <c r="I11" s="34"/>
    </row>
    <row r="12" spans="2:9" x14ac:dyDescent="0.2">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3" bestFit="1" customWidth="1"/>
  </cols>
  <sheetData>
    <row r="2" spans="2:21" x14ac:dyDescent="0.2">
      <c r="B2" s="58" t="s">
        <v>5</v>
      </c>
      <c r="C2" s="58"/>
      <c r="D2" s="60"/>
      <c r="E2" s="60"/>
      <c r="F2" s="58" t="s">
        <v>6</v>
      </c>
      <c r="G2" s="58"/>
      <c r="H2" s="60" t="s">
        <v>36</v>
      </c>
      <c r="I2" s="60"/>
      <c r="J2" s="58" t="s">
        <v>7</v>
      </c>
      <c r="K2" s="58"/>
      <c r="L2" s="59">
        <f>C9</f>
        <v>1000000</v>
      </c>
      <c r="M2" s="60"/>
      <c r="N2" s="58" t="s">
        <v>8</v>
      </c>
      <c r="O2" s="58"/>
      <c r="P2" s="59" t="e">
        <f>C108+R108</f>
        <v>#VALUE!</v>
      </c>
      <c r="Q2" s="60"/>
      <c r="R2" s="1"/>
      <c r="S2" s="1"/>
      <c r="T2" s="1"/>
    </row>
    <row r="3" spans="2:21" ht="57" customHeight="1" x14ac:dyDescent="0.2">
      <c r="B3" s="58" t="s">
        <v>9</v>
      </c>
      <c r="C3" s="58"/>
      <c r="D3" s="61" t="s">
        <v>38</v>
      </c>
      <c r="E3" s="61"/>
      <c r="F3" s="61"/>
      <c r="G3" s="61"/>
      <c r="H3" s="61"/>
      <c r="I3" s="61"/>
      <c r="J3" s="58" t="s">
        <v>10</v>
      </c>
      <c r="K3" s="58"/>
      <c r="L3" s="61" t="s">
        <v>35</v>
      </c>
      <c r="M3" s="62"/>
      <c r="N3" s="62"/>
      <c r="O3" s="62"/>
      <c r="P3" s="62"/>
      <c r="Q3" s="62"/>
      <c r="R3" s="1"/>
      <c r="S3" s="1"/>
    </row>
    <row r="4" spans="2:21" x14ac:dyDescent="0.2">
      <c r="B4" s="58" t="s">
        <v>11</v>
      </c>
      <c r="C4" s="58"/>
      <c r="D4" s="78">
        <f>SUM($R$9:$S$993)</f>
        <v>153684.21052631587</v>
      </c>
      <c r="E4" s="78"/>
      <c r="F4" s="58" t="s">
        <v>12</v>
      </c>
      <c r="G4" s="58"/>
      <c r="H4" s="79">
        <f>SUM($T$9:$U$108)</f>
        <v>292.00000000000017</v>
      </c>
      <c r="I4" s="60"/>
      <c r="J4" s="80" t="s">
        <v>13</v>
      </c>
      <c r="K4" s="80"/>
      <c r="L4" s="59">
        <f>MAX($C$9:$D$990)-C9</f>
        <v>153684.21052631596</v>
      </c>
      <c r="M4" s="59"/>
      <c r="N4" s="80" t="s">
        <v>14</v>
      </c>
      <c r="O4" s="80"/>
      <c r="P4" s="78">
        <f>MIN($C$9:$D$990)-C9</f>
        <v>0</v>
      </c>
      <c r="Q4" s="78"/>
      <c r="R4" s="1"/>
      <c r="S4" s="1"/>
      <c r="T4" s="1"/>
    </row>
    <row r="5" spans="2:21" x14ac:dyDescent="0.2">
      <c r="B5" s="22" t="s">
        <v>15</v>
      </c>
      <c r="C5" s="2">
        <f>COUNTIF($R$9:$R$990,"&gt;0")</f>
        <v>1</v>
      </c>
      <c r="D5" s="21" t="s">
        <v>16</v>
      </c>
      <c r="E5" s="16">
        <f>COUNTIF($R$9:$R$990,"&lt;0")</f>
        <v>0</v>
      </c>
      <c r="F5" s="21" t="s">
        <v>17</v>
      </c>
      <c r="G5" s="2">
        <f>COUNTIF($R$9:$R$990,"=0")</f>
        <v>0</v>
      </c>
      <c r="H5" s="21" t="s">
        <v>18</v>
      </c>
      <c r="I5" s="3">
        <f>C5/SUM(C5,E5,G5)</f>
        <v>1</v>
      </c>
      <c r="J5" s="88" t="s">
        <v>19</v>
      </c>
      <c r="K5" s="58"/>
      <c r="L5" s="89"/>
      <c r="M5" s="90"/>
      <c r="N5" s="18" t="s">
        <v>20</v>
      </c>
      <c r="O5" s="9"/>
      <c r="P5" s="89"/>
      <c r="Q5" s="90"/>
      <c r="R5" s="1"/>
      <c r="S5" s="1"/>
      <c r="T5" s="1"/>
    </row>
    <row r="6" spans="2:21" x14ac:dyDescent="0.2">
      <c r="B6" s="11"/>
      <c r="C6" s="14"/>
      <c r="D6" s="15"/>
      <c r="E6" s="12"/>
      <c r="F6" s="11"/>
      <c r="G6" s="12"/>
      <c r="H6" s="11"/>
      <c r="I6" s="17"/>
      <c r="J6" s="11"/>
      <c r="K6" s="11"/>
      <c r="L6" s="12"/>
      <c r="M6" s="12"/>
      <c r="N6" s="13"/>
      <c r="O6" s="13"/>
      <c r="P6" s="10"/>
      <c r="Q6" s="7"/>
      <c r="R6" s="1"/>
      <c r="S6" s="1"/>
      <c r="T6" s="1"/>
    </row>
    <row r="7" spans="2:21"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1"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1" x14ac:dyDescent="0.2">
      <c r="B9" s="20">
        <v>1</v>
      </c>
      <c r="C9" s="91">
        <v>1000000</v>
      </c>
      <c r="D9" s="91"/>
      <c r="E9" s="20">
        <v>2001</v>
      </c>
      <c r="F9" s="8">
        <v>42111</v>
      </c>
      <c r="G9" s="20" t="s">
        <v>4</v>
      </c>
      <c r="H9" s="92">
        <v>105.33</v>
      </c>
      <c r="I9" s="92"/>
      <c r="J9" s="20">
        <v>57</v>
      </c>
      <c r="K9" s="91">
        <f t="shared" ref="K9:K72" si="0">IF(F9="","",C9*0.03)</f>
        <v>30000</v>
      </c>
      <c r="L9" s="91"/>
      <c r="M9" s="6">
        <f>IF(J9="","",(K9/J9)/1000)</f>
        <v>0.52631578947368418</v>
      </c>
      <c r="N9" s="20">
        <v>2001</v>
      </c>
      <c r="O9" s="8">
        <v>42111</v>
      </c>
      <c r="P9" s="92">
        <v>108.25</v>
      </c>
      <c r="Q9" s="92"/>
      <c r="R9" s="95">
        <f>IF(O9="","",(IF(G9="売",H9-P9,P9-H9))*M9*100000)</f>
        <v>153684.21052631587</v>
      </c>
      <c r="S9" s="95"/>
      <c r="T9" s="96">
        <f>IF(O9="","",IF(R9&lt;0,J9*(-1),IF(G9="買",(P9-H9)*100,(H9-P9)*100)))</f>
        <v>292.00000000000017</v>
      </c>
      <c r="U9" s="96"/>
    </row>
    <row r="10" spans="2:21" x14ac:dyDescent="0.2">
      <c r="B10" s="20">
        <v>2</v>
      </c>
      <c r="C10" s="91">
        <f t="shared" ref="C10:C73" si="1">IF(R9="","",C9+R9)</f>
        <v>1153684.210526316</v>
      </c>
      <c r="D10" s="91"/>
      <c r="E10" s="20"/>
      <c r="F10" s="8"/>
      <c r="G10" s="20" t="s">
        <v>4</v>
      </c>
      <c r="H10" s="92"/>
      <c r="I10" s="92"/>
      <c r="J10" s="20"/>
      <c r="K10" s="91" t="str">
        <f t="shared" si="0"/>
        <v/>
      </c>
      <c r="L10" s="91"/>
      <c r="M10" s="6" t="str">
        <f t="shared" ref="M10:M73" si="2">IF(J10="","",(K10/J10)/1000)</f>
        <v/>
      </c>
      <c r="N10" s="20"/>
      <c r="O10" s="8"/>
      <c r="P10" s="92"/>
      <c r="Q10" s="92"/>
      <c r="R10" s="95" t="str">
        <f t="shared" ref="R10:R73" si="3">IF(O10="","",(IF(G10="売",H10-P10,P10-H10))*M10*100000)</f>
        <v/>
      </c>
      <c r="S10" s="95"/>
      <c r="T10" s="96" t="str">
        <f t="shared" ref="T10:T73" si="4">IF(O10="","",IF(R10&lt;0,J10*(-1),IF(G10="買",(P10-H10)*100,(H10-P10)*100)))</f>
        <v/>
      </c>
      <c r="U10" s="96"/>
    </row>
    <row r="11" spans="2:21" x14ac:dyDescent="0.2">
      <c r="B11" s="20">
        <v>3</v>
      </c>
      <c r="C11" s="91" t="str">
        <f t="shared" si="1"/>
        <v/>
      </c>
      <c r="D11" s="91"/>
      <c r="E11" s="20"/>
      <c r="F11" s="8"/>
      <c r="G11" s="20" t="s">
        <v>4</v>
      </c>
      <c r="H11" s="92"/>
      <c r="I11" s="92"/>
      <c r="J11" s="20"/>
      <c r="K11" s="91" t="str">
        <f t="shared" si="0"/>
        <v/>
      </c>
      <c r="L11" s="91"/>
      <c r="M11" s="6" t="str">
        <f t="shared" si="2"/>
        <v/>
      </c>
      <c r="N11" s="20"/>
      <c r="O11" s="8"/>
      <c r="P11" s="92"/>
      <c r="Q11" s="92"/>
      <c r="R11" s="95" t="str">
        <f t="shared" si="3"/>
        <v/>
      </c>
      <c r="S11" s="95"/>
      <c r="T11" s="96" t="str">
        <f t="shared" si="4"/>
        <v/>
      </c>
      <c r="U11" s="96"/>
    </row>
    <row r="12" spans="2:21" x14ac:dyDescent="0.2">
      <c r="B12" s="20">
        <v>4</v>
      </c>
      <c r="C12" s="91" t="str">
        <f t="shared" si="1"/>
        <v/>
      </c>
      <c r="D12" s="91"/>
      <c r="E12" s="20"/>
      <c r="F12" s="8"/>
      <c r="G12" s="20" t="s">
        <v>3</v>
      </c>
      <c r="H12" s="92"/>
      <c r="I12" s="92"/>
      <c r="J12" s="20"/>
      <c r="K12" s="91" t="str">
        <f t="shared" si="0"/>
        <v/>
      </c>
      <c r="L12" s="91"/>
      <c r="M12" s="6" t="str">
        <f t="shared" si="2"/>
        <v/>
      </c>
      <c r="N12" s="20"/>
      <c r="O12" s="8"/>
      <c r="P12" s="92"/>
      <c r="Q12" s="92"/>
      <c r="R12" s="95" t="str">
        <f t="shared" si="3"/>
        <v/>
      </c>
      <c r="S12" s="95"/>
      <c r="T12" s="96" t="str">
        <f t="shared" si="4"/>
        <v/>
      </c>
      <c r="U12" s="96"/>
    </row>
    <row r="13" spans="2:21" x14ac:dyDescent="0.2">
      <c r="B13" s="20">
        <v>5</v>
      </c>
      <c r="C13" s="91" t="str">
        <f t="shared" si="1"/>
        <v/>
      </c>
      <c r="D13" s="91"/>
      <c r="E13" s="20"/>
      <c r="F13" s="8"/>
      <c r="G13" s="20" t="s">
        <v>3</v>
      </c>
      <c r="H13" s="92"/>
      <c r="I13" s="92"/>
      <c r="J13" s="20"/>
      <c r="K13" s="91" t="str">
        <f t="shared" si="0"/>
        <v/>
      </c>
      <c r="L13" s="91"/>
      <c r="M13" s="6" t="str">
        <f t="shared" si="2"/>
        <v/>
      </c>
      <c r="N13" s="20"/>
      <c r="O13" s="8"/>
      <c r="P13" s="92"/>
      <c r="Q13" s="92"/>
      <c r="R13" s="95" t="str">
        <f t="shared" si="3"/>
        <v/>
      </c>
      <c r="S13" s="95"/>
      <c r="T13" s="96" t="str">
        <f t="shared" si="4"/>
        <v/>
      </c>
      <c r="U13" s="96"/>
    </row>
    <row r="14" spans="2:21" x14ac:dyDescent="0.2">
      <c r="B14" s="20">
        <v>6</v>
      </c>
      <c r="C14" s="91" t="str">
        <f t="shared" si="1"/>
        <v/>
      </c>
      <c r="D14" s="91"/>
      <c r="E14" s="20"/>
      <c r="F14" s="8"/>
      <c r="G14" s="20" t="s">
        <v>4</v>
      </c>
      <c r="H14" s="92"/>
      <c r="I14" s="92"/>
      <c r="J14" s="20"/>
      <c r="K14" s="91" t="str">
        <f t="shared" si="0"/>
        <v/>
      </c>
      <c r="L14" s="91"/>
      <c r="M14" s="6" t="str">
        <f t="shared" si="2"/>
        <v/>
      </c>
      <c r="N14" s="20"/>
      <c r="O14" s="8"/>
      <c r="P14" s="92"/>
      <c r="Q14" s="92"/>
      <c r="R14" s="95" t="str">
        <f t="shared" si="3"/>
        <v/>
      </c>
      <c r="S14" s="95"/>
      <c r="T14" s="96" t="str">
        <f t="shared" si="4"/>
        <v/>
      </c>
      <c r="U14" s="96"/>
    </row>
    <row r="15" spans="2:21" x14ac:dyDescent="0.2">
      <c r="B15" s="20">
        <v>7</v>
      </c>
      <c r="C15" s="91" t="str">
        <f t="shared" si="1"/>
        <v/>
      </c>
      <c r="D15" s="91"/>
      <c r="E15" s="20"/>
      <c r="F15" s="8"/>
      <c r="G15" s="20" t="s">
        <v>4</v>
      </c>
      <c r="H15" s="92"/>
      <c r="I15" s="92"/>
      <c r="J15" s="20"/>
      <c r="K15" s="91" t="str">
        <f t="shared" si="0"/>
        <v/>
      </c>
      <c r="L15" s="91"/>
      <c r="M15" s="6" t="str">
        <f t="shared" si="2"/>
        <v/>
      </c>
      <c r="N15" s="20"/>
      <c r="O15" s="8"/>
      <c r="P15" s="92"/>
      <c r="Q15" s="92"/>
      <c r="R15" s="95" t="str">
        <f t="shared" si="3"/>
        <v/>
      </c>
      <c r="S15" s="95"/>
      <c r="T15" s="96" t="str">
        <f t="shared" si="4"/>
        <v/>
      </c>
      <c r="U15" s="96"/>
    </row>
    <row r="16" spans="2:21" x14ac:dyDescent="0.2">
      <c r="B16" s="20">
        <v>8</v>
      </c>
      <c r="C16" s="91" t="str">
        <f t="shared" si="1"/>
        <v/>
      </c>
      <c r="D16" s="91"/>
      <c r="E16" s="20"/>
      <c r="F16" s="8"/>
      <c r="G16" s="20" t="s">
        <v>4</v>
      </c>
      <c r="H16" s="92"/>
      <c r="I16" s="92"/>
      <c r="J16" s="20"/>
      <c r="K16" s="91" t="str">
        <f t="shared" si="0"/>
        <v/>
      </c>
      <c r="L16" s="91"/>
      <c r="M16" s="6" t="str">
        <f t="shared" si="2"/>
        <v/>
      </c>
      <c r="N16" s="20"/>
      <c r="O16" s="8"/>
      <c r="P16" s="92"/>
      <c r="Q16" s="92"/>
      <c r="R16" s="95" t="str">
        <f t="shared" si="3"/>
        <v/>
      </c>
      <c r="S16" s="95"/>
      <c r="T16" s="96" t="str">
        <f t="shared" si="4"/>
        <v/>
      </c>
      <c r="U16" s="96"/>
    </row>
    <row r="17" spans="2:21" x14ac:dyDescent="0.2">
      <c r="B17" s="20">
        <v>9</v>
      </c>
      <c r="C17" s="91" t="str">
        <f t="shared" si="1"/>
        <v/>
      </c>
      <c r="D17" s="91"/>
      <c r="E17" s="20"/>
      <c r="F17" s="8"/>
      <c r="G17" s="20" t="s">
        <v>4</v>
      </c>
      <c r="H17" s="92"/>
      <c r="I17" s="92"/>
      <c r="J17" s="20"/>
      <c r="K17" s="91" t="str">
        <f t="shared" si="0"/>
        <v/>
      </c>
      <c r="L17" s="91"/>
      <c r="M17" s="6" t="str">
        <f t="shared" si="2"/>
        <v/>
      </c>
      <c r="N17" s="20"/>
      <c r="O17" s="8"/>
      <c r="P17" s="92"/>
      <c r="Q17" s="92"/>
      <c r="R17" s="95" t="str">
        <f t="shared" si="3"/>
        <v/>
      </c>
      <c r="S17" s="95"/>
      <c r="T17" s="96" t="str">
        <f t="shared" si="4"/>
        <v/>
      </c>
      <c r="U17" s="96"/>
    </row>
    <row r="18" spans="2:21" x14ac:dyDescent="0.2">
      <c r="B18" s="20">
        <v>10</v>
      </c>
      <c r="C18" s="91" t="str">
        <f t="shared" si="1"/>
        <v/>
      </c>
      <c r="D18" s="91"/>
      <c r="E18" s="20"/>
      <c r="F18" s="8"/>
      <c r="G18" s="20" t="s">
        <v>4</v>
      </c>
      <c r="H18" s="92"/>
      <c r="I18" s="92"/>
      <c r="J18" s="20"/>
      <c r="K18" s="91" t="str">
        <f t="shared" si="0"/>
        <v/>
      </c>
      <c r="L18" s="91"/>
      <c r="M18" s="6" t="str">
        <f t="shared" si="2"/>
        <v/>
      </c>
      <c r="N18" s="20"/>
      <c r="O18" s="8"/>
      <c r="P18" s="92"/>
      <c r="Q18" s="92"/>
      <c r="R18" s="95" t="str">
        <f t="shared" si="3"/>
        <v/>
      </c>
      <c r="S18" s="95"/>
      <c r="T18" s="96" t="str">
        <f t="shared" si="4"/>
        <v/>
      </c>
      <c r="U18" s="96"/>
    </row>
    <row r="19" spans="2:21" x14ac:dyDescent="0.2">
      <c r="B19" s="20">
        <v>11</v>
      </c>
      <c r="C19" s="91" t="str">
        <f t="shared" si="1"/>
        <v/>
      </c>
      <c r="D19" s="91"/>
      <c r="E19" s="20"/>
      <c r="F19" s="8"/>
      <c r="G19" s="20" t="s">
        <v>4</v>
      </c>
      <c r="H19" s="92"/>
      <c r="I19" s="92"/>
      <c r="J19" s="20"/>
      <c r="K19" s="91" t="str">
        <f t="shared" si="0"/>
        <v/>
      </c>
      <c r="L19" s="91"/>
      <c r="M19" s="6" t="str">
        <f t="shared" si="2"/>
        <v/>
      </c>
      <c r="N19" s="20"/>
      <c r="O19" s="8"/>
      <c r="P19" s="92"/>
      <c r="Q19" s="92"/>
      <c r="R19" s="95" t="str">
        <f t="shared" si="3"/>
        <v/>
      </c>
      <c r="S19" s="95"/>
      <c r="T19" s="96" t="str">
        <f t="shared" si="4"/>
        <v/>
      </c>
      <c r="U19" s="96"/>
    </row>
    <row r="20" spans="2:21" x14ac:dyDescent="0.2">
      <c r="B20" s="20">
        <v>12</v>
      </c>
      <c r="C20" s="91" t="str">
        <f t="shared" si="1"/>
        <v/>
      </c>
      <c r="D20" s="91"/>
      <c r="E20" s="20"/>
      <c r="F20" s="8"/>
      <c r="G20" s="20" t="s">
        <v>4</v>
      </c>
      <c r="H20" s="92"/>
      <c r="I20" s="92"/>
      <c r="J20" s="20"/>
      <c r="K20" s="91" t="str">
        <f t="shared" si="0"/>
        <v/>
      </c>
      <c r="L20" s="91"/>
      <c r="M20" s="6" t="str">
        <f t="shared" si="2"/>
        <v/>
      </c>
      <c r="N20" s="20"/>
      <c r="O20" s="8"/>
      <c r="P20" s="92"/>
      <c r="Q20" s="92"/>
      <c r="R20" s="95" t="str">
        <f t="shared" si="3"/>
        <v/>
      </c>
      <c r="S20" s="95"/>
      <c r="T20" s="96" t="str">
        <f t="shared" si="4"/>
        <v/>
      </c>
      <c r="U20" s="96"/>
    </row>
    <row r="21" spans="2:21" x14ac:dyDescent="0.2">
      <c r="B21" s="20">
        <v>13</v>
      </c>
      <c r="C21" s="91" t="str">
        <f t="shared" si="1"/>
        <v/>
      </c>
      <c r="D21" s="91"/>
      <c r="E21" s="20"/>
      <c r="F21" s="8"/>
      <c r="G21" s="20" t="s">
        <v>4</v>
      </c>
      <c r="H21" s="92"/>
      <c r="I21" s="92"/>
      <c r="J21" s="20"/>
      <c r="K21" s="91" t="str">
        <f t="shared" si="0"/>
        <v/>
      </c>
      <c r="L21" s="91"/>
      <c r="M21" s="6" t="str">
        <f t="shared" si="2"/>
        <v/>
      </c>
      <c r="N21" s="20"/>
      <c r="O21" s="8"/>
      <c r="P21" s="92"/>
      <c r="Q21" s="92"/>
      <c r="R21" s="95" t="str">
        <f t="shared" si="3"/>
        <v/>
      </c>
      <c r="S21" s="95"/>
      <c r="T21" s="96" t="str">
        <f t="shared" si="4"/>
        <v/>
      </c>
      <c r="U21" s="96"/>
    </row>
    <row r="22" spans="2:21" x14ac:dyDescent="0.2">
      <c r="B22" s="20">
        <v>14</v>
      </c>
      <c r="C22" s="91" t="str">
        <f t="shared" si="1"/>
        <v/>
      </c>
      <c r="D22" s="91"/>
      <c r="E22" s="20"/>
      <c r="F22" s="8"/>
      <c r="G22" s="20" t="s">
        <v>3</v>
      </c>
      <c r="H22" s="92"/>
      <c r="I22" s="92"/>
      <c r="J22" s="20"/>
      <c r="K22" s="91" t="str">
        <f t="shared" si="0"/>
        <v/>
      </c>
      <c r="L22" s="91"/>
      <c r="M22" s="6" t="str">
        <f t="shared" si="2"/>
        <v/>
      </c>
      <c r="N22" s="20"/>
      <c r="O22" s="8"/>
      <c r="P22" s="92"/>
      <c r="Q22" s="92"/>
      <c r="R22" s="95" t="str">
        <f t="shared" si="3"/>
        <v/>
      </c>
      <c r="S22" s="95"/>
      <c r="T22" s="96" t="str">
        <f t="shared" si="4"/>
        <v/>
      </c>
      <c r="U22" s="96"/>
    </row>
    <row r="23" spans="2:21" x14ac:dyDescent="0.2">
      <c r="B23" s="20">
        <v>15</v>
      </c>
      <c r="C23" s="91" t="str">
        <f t="shared" si="1"/>
        <v/>
      </c>
      <c r="D23" s="91"/>
      <c r="E23" s="20"/>
      <c r="F23" s="8"/>
      <c r="G23" s="20" t="s">
        <v>4</v>
      </c>
      <c r="H23" s="92"/>
      <c r="I23" s="92"/>
      <c r="J23" s="20"/>
      <c r="K23" s="91" t="str">
        <f t="shared" si="0"/>
        <v/>
      </c>
      <c r="L23" s="91"/>
      <c r="M23" s="6" t="str">
        <f t="shared" si="2"/>
        <v/>
      </c>
      <c r="N23" s="20"/>
      <c r="O23" s="8"/>
      <c r="P23" s="92"/>
      <c r="Q23" s="92"/>
      <c r="R23" s="95" t="str">
        <f t="shared" si="3"/>
        <v/>
      </c>
      <c r="S23" s="95"/>
      <c r="T23" s="96" t="str">
        <f t="shared" si="4"/>
        <v/>
      </c>
      <c r="U23" s="96"/>
    </row>
    <row r="24" spans="2:21" x14ac:dyDescent="0.2">
      <c r="B24" s="20">
        <v>16</v>
      </c>
      <c r="C24" s="91" t="str">
        <f t="shared" si="1"/>
        <v/>
      </c>
      <c r="D24" s="91"/>
      <c r="E24" s="20"/>
      <c r="F24" s="8"/>
      <c r="G24" s="20" t="s">
        <v>4</v>
      </c>
      <c r="H24" s="92"/>
      <c r="I24" s="92"/>
      <c r="J24" s="20"/>
      <c r="K24" s="91" t="str">
        <f t="shared" si="0"/>
        <v/>
      </c>
      <c r="L24" s="91"/>
      <c r="M24" s="6" t="str">
        <f t="shared" si="2"/>
        <v/>
      </c>
      <c r="N24" s="20"/>
      <c r="O24" s="8"/>
      <c r="P24" s="92"/>
      <c r="Q24" s="92"/>
      <c r="R24" s="95" t="str">
        <f t="shared" si="3"/>
        <v/>
      </c>
      <c r="S24" s="95"/>
      <c r="T24" s="96" t="str">
        <f t="shared" si="4"/>
        <v/>
      </c>
      <c r="U24" s="96"/>
    </row>
    <row r="25" spans="2:21" x14ac:dyDescent="0.2">
      <c r="B25" s="20">
        <v>17</v>
      </c>
      <c r="C25" s="91" t="str">
        <f t="shared" si="1"/>
        <v/>
      </c>
      <c r="D25" s="91"/>
      <c r="E25" s="20"/>
      <c r="F25" s="8"/>
      <c r="G25" s="20" t="s">
        <v>4</v>
      </c>
      <c r="H25" s="92"/>
      <c r="I25" s="92"/>
      <c r="J25" s="20"/>
      <c r="K25" s="91" t="str">
        <f t="shared" si="0"/>
        <v/>
      </c>
      <c r="L25" s="91"/>
      <c r="M25" s="6" t="str">
        <f t="shared" si="2"/>
        <v/>
      </c>
      <c r="N25" s="20"/>
      <c r="O25" s="8"/>
      <c r="P25" s="92"/>
      <c r="Q25" s="92"/>
      <c r="R25" s="95" t="str">
        <f t="shared" si="3"/>
        <v/>
      </c>
      <c r="S25" s="95"/>
      <c r="T25" s="96" t="str">
        <f t="shared" si="4"/>
        <v/>
      </c>
      <c r="U25" s="96"/>
    </row>
    <row r="26" spans="2:21" x14ac:dyDescent="0.2">
      <c r="B26" s="20">
        <v>18</v>
      </c>
      <c r="C26" s="91" t="str">
        <f t="shared" si="1"/>
        <v/>
      </c>
      <c r="D26" s="91"/>
      <c r="E26" s="20"/>
      <c r="F26" s="8"/>
      <c r="G26" s="20" t="s">
        <v>4</v>
      </c>
      <c r="H26" s="92"/>
      <c r="I26" s="92"/>
      <c r="J26" s="20"/>
      <c r="K26" s="91" t="str">
        <f t="shared" si="0"/>
        <v/>
      </c>
      <c r="L26" s="91"/>
      <c r="M26" s="6" t="str">
        <f t="shared" si="2"/>
        <v/>
      </c>
      <c r="N26" s="20"/>
      <c r="O26" s="8"/>
      <c r="P26" s="92"/>
      <c r="Q26" s="92"/>
      <c r="R26" s="95" t="str">
        <f t="shared" si="3"/>
        <v/>
      </c>
      <c r="S26" s="95"/>
      <c r="T26" s="96" t="str">
        <f t="shared" si="4"/>
        <v/>
      </c>
      <c r="U26" s="96"/>
    </row>
    <row r="27" spans="2:21" x14ac:dyDescent="0.2">
      <c r="B27" s="20">
        <v>19</v>
      </c>
      <c r="C27" s="91" t="str">
        <f t="shared" si="1"/>
        <v/>
      </c>
      <c r="D27" s="91"/>
      <c r="E27" s="20"/>
      <c r="F27" s="8"/>
      <c r="G27" s="20" t="s">
        <v>3</v>
      </c>
      <c r="H27" s="92"/>
      <c r="I27" s="92"/>
      <c r="J27" s="20"/>
      <c r="K27" s="91" t="str">
        <f t="shared" si="0"/>
        <v/>
      </c>
      <c r="L27" s="91"/>
      <c r="M27" s="6" t="str">
        <f t="shared" si="2"/>
        <v/>
      </c>
      <c r="N27" s="20"/>
      <c r="O27" s="8"/>
      <c r="P27" s="92"/>
      <c r="Q27" s="92"/>
      <c r="R27" s="95" t="str">
        <f t="shared" si="3"/>
        <v/>
      </c>
      <c r="S27" s="95"/>
      <c r="T27" s="96" t="str">
        <f t="shared" si="4"/>
        <v/>
      </c>
      <c r="U27" s="96"/>
    </row>
    <row r="28" spans="2:21" x14ac:dyDescent="0.2">
      <c r="B28" s="20">
        <v>20</v>
      </c>
      <c r="C28" s="91" t="str">
        <f t="shared" si="1"/>
        <v/>
      </c>
      <c r="D28" s="91"/>
      <c r="E28" s="20"/>
      <c r="F28" s="8"/>
      <c r="G28" s="20" t="s">
        <v>4</v>
      </c>
      <c r="H28" s="92"/>
      <c r="I28" s="92"/>
      <c r="J28" s="20"/>
      <c r="K28" s="91" t="str">
        <f t="shared" si="0"/>
        <v/>
      </c>
      <c r="L28" s="91"/>
      <c r="M28" s="6" t="str">
        <f t="shared" si="2"/>
        <v/>
      </c>
      <c r="N28" s="20"/>
      <c r="O28" s="8"/>
      <c r="P28" s="92"/>
      <c r="Q28" s="92"/>
      <c r="R28" s="95" t="str">
        <f t="shared" si="3"/>
        <v/>
      </c>
      <c r="S28" s="95"/>
      <c r="T28" s="96" t="str">
        <f t="shared" si="4"/>
        <v/>
      </c>
      <c r="U28" s="96"/>
    </row>
    <row r="29" spans="2:21" x14ac:dyDescent="0.2">
      <c r="B29" s="20">
        <v>21</v>
      </c>
      <c r="C29" s="91" t="str">
        <f t="shared" si="1"/>
        <v/>
      </c>
      <c r="D29" s="91"/>
      <c r="E29" s="20"/>
      <c r="F29" s="8"/>
      <c r="G29" s="20" t="s">
        <v>3</v>
      </c>
      <c r="H29" s="92"/>
      <c r="I29" s="92"/>
      <c r="J29" s="20"/>
      <c r="K29" s="91" t="str">
        <f t="shared" si="0"/>
        <v/>
      </c>
      <c r="L29" s="91"/>
      <c r="M29" s="6" t="str">
        <f t="shared" si="2"/>
        <v/>
      </c>
      <c r="N29" s="20"/>
      <c r="O29" s="8"/>
      <c r="P29" s="92"/>
      <c r="Q29" s="92"/>
      <c r="R29" s="95" t="str">
        <f t="shared" si="3"/>
        <v/>
      </c>
      <c r="S29" s="95"/>
      <c r="T29" s="96" t="str">
        <f t="shared" si="4"/>
        <v/>
      </c>
      <c r="U29" s="96"/>
    </row>
    <row r="30" spans="2:21" x14ac:dyDescent="0.2">
      <c r="B30" s="20">
        <v>22</v>
      </c>
      <c r="C30" s="91" t="str">
        <f t="shared" si="1"/>
        <v/>
      </c>
      <c r="D30" s="91"/>
      <c r="E30" s="20"/>
      <c r="F30" s="8"/>
      <c r="G30" s="20" t="s">
        <v>3</v>
      </c>
      <c r="H30" s="92"/>
      <c r="I30" s="92"/>
      <c r="J30" s="20"/>
      <c r="K30" s="91" t="str">
        <f t="shared" si="0"/>
        <v/>
      </c>
      <c r="L30" s="91"/>
      <c r="M30" s="6" t="str">
        <f t="shared" si="2"/>
        <v/>
      </c>
      <c r="N30" s="20"/>
      <c r="O30" s="8"/>
      <c r="P30" s="92"/>
      <c r="Q30" s="92"/>
      <c r="R30" s="95" t="str">
        <f t="shared" si="3"/>
        <v/>
      </c>
      <c r="S30" s="95"/>
      <c r="T30" s="96" t="str">
        <f t="shared" si="4"/>
        <v/>
      </c>
      <c r="U30" s="96"/>
    </row>
    <row r="31" spans="2:21" x14ac:dyDescent="0.2">
      <c r="B31" s="20">
        <v>23</v>
      </c>
      <c r="C31" s="91" t="str">
        <f t="shared" si="1"/>
        <v/>
      </c>
      <c r="D31" s="91"/>
      <c r="E31" s="20"/>
      <c r="F31" s="8"/>
      <c r="G31" s="20" t="s">
        <v>3</v>
      </c>
      <c r="H31" s="92"/>
      <c r="I31" s="92"/>
      <c r="J31" s="20"/>
      <c r="K31" s="91" t="str">
        <f t="shared" si="0"/>
        <v/>
      </c>
      <c r="L31" s="91"/>
      <c r="M31" s="6" t="str">
        <f t="shared" si="2"/>
        <v/>
      </c>
      <c r="N31" s="20"/>
      <c r="O31" s="8"/>
      <c r="P31" s="92"/>
      <c r="Q31" s="92"/>
      <c r="R31" s="95" t="str">
        <f t="shared" si="3"/>
        <v/>
      </c>
      <c r="S31" s="95"/>
      <c r="T31" s="96" t="str">
        <f t="shared" si="4"/>
        <v/>
      </c>
      <c r="U31" s="96"/>
    </row>
    <row r="32" spans="2:21" x14ac:dyDescent="0.2">
      <c r="B32" s="20">
        <v>24</v>
      </c>
      <c r="C32" s="91" t="str">
        <f t="shared" si="1"/>
        <v/>
      </c>
      <c r="D32" s="91"/>
      <c r="E32" s="20"/>
      <c r="F32" s="8"/>
      <c r="G32" s="20" t="s">
        <v>3</v>
      </c>
      <c r="H32" s="92"/>
      <c r="I32" s="92"/>
      <c r="J32" s="20"/>
      <c r="K32" s="91" t="str">
        <f t="shared" si="0"/>
        <v/>
      </c>
      <c r="L32" s="91"/>
      <c r="M32" s="6" t="str">
        <f t="shared" si="2"/>
        <v/>
      </c>
      <c r="N32" s="20"/>
      <c r="O32" s="8"/>
      <c r="P32" s="92"/>
      <c r="Q32" s="92"/>
      <c r="R32" s="95" t="str">
        <f t="shared" si="3"/>
        <v/>
      </c>
      <c r="S32" s="95"/>
      <c r="T32" s="96" t="str">
        <f t="shared" si="4"/>
        <v/>
      </c>
      <c r="U32" s="96"/>
    </row>
    <row r="33" spans="2:21" x14ac:dyDescent="0.2">
      <c r="B33" s="20">
        <v>25</v>
      </c>
      <c r="C33" s="91" t="str">
        <f t="shared" si="1"/>
        <v/>
      </c>
      <c r="D33" s="91"/>
      <c r="E33" s="20"/>
      <c r="F33" s="8"/>
      <c r="G33" s="20" t="s">
        <v>4</v>
      </c>
      <c r="H33" s="92"/>
      <c r="I33" s="92"/>
      <c r="J33" s="20"/>
      <c r="K33" s="91" t="str">
        <f t="shared" si="0"/>
        <v/>
      </c>
      <c r="L33" s="91"/>
      <c r="M33" s="6" t="str">
        <f t="shared" si="2"/>
        <v/>
      </c>
      <c r="N33" s="20"/>
      <c r="O33" s="8"/>
      <c r="P33" s="92"/>
      <c r="Q33" s="92"/>
      <c r="R33" s="95" t="str">
        <f t="shared" si="3"/>
        <v/>
      </c>
      <c r="S33" s="95"/>
      <c r="T33" s="96" t="str">
        <f t="shared" si="4"/>
        <v/>
      </c>
      <c r="U33" s="96"/>
    </row>
    <row r="34" spans="2:21" x14ac:dyDescent="0.2">
      <c r="B34" s="20">
        <v>26</v>
      </c>
      <c r="C34" s="91" t="str">
        <f t="shared" si="1"/>
        <v/>
      </c>
      <c r="D34" s="91"/>
      <c r="E34" s="20"/>
      <c r="F34" s="8"/>
      <c r="G34" s="20" t="s">
        <v>3</v>
      </c>
      <c r="H34" s="92"/>
      <c r="I34" s="92"/>
      <c r="J34" s="20"/>
      <c r="K34" s="91" t="str">
        <f t="shared" si="0"/>
        <v/>
      </c>
      <c r="L34" s="91"/>
      <c r="M34" s="6" t="str">
        <f t="shared" si="2"/>
        <v/>
      </c>
      <c r="N34" s="20"/>
      <c r="O34" s="8"/>
      <c r="P34" s="92"/>
      <c r="Q34" s="92"/>
      <c r="R34" s="95" t="str">
        <f t="shared" si="3"/>
        <v/>
      </c>
      <c r="S34" s="95"/>
      <c r="T34" s="96" t="str">
        <f t="shared" si="4"/>
        <v/>
      </c>
      <c r="U34" s="96"/>
    </row>
    <row r="35" spans="2:21" x14ac:dyDescent="0.2">
      <c r="B35" s="20">
        <v>27</v>
      </c>
      <c r="C35" s="91" t="str">
        <f t="shared" si="1"/>
        <v/>
      </c>
      <c r="D35" s="91"/>
      <c r="E35" s="20"/>
      <c r="F35" s="8"/>
      <c r="G35" s="20" t="s">
        <v>3</v>
      </c>
      <c r="H35" s="92"/>
      <c r="I35" s="92"/>
      <c r="J35" s="20"/>
      <c r="K35" s="91" t="str">
        <f t="shared" si="0"/>
        <v/>
      </c>
      <c r="L35" s="91"/>
      <c r="M35" s="6" t="str">
        <f t="shared" si="2"/>
        <v/>
      </c>
      <c r="N35" s="20"/>
      <c r="O35" s="8"/>
      <c r="P35" s="92"/>
      <c r="Q35" s="92"/>
      <c r="R35" s="95" t="str">
        <f t="shared" si="3"/>
        <v/>
      </c>
      <c r="S35" s="95"/>
      <c r="T35" s="96" t="str">
        <f t="shared" si="4"/>
        <v/>
      </c>
      <c r="U35" s="96"/>
    </row>
    <row r="36" spans="2:21" x14ac:dyDescent="0.2">
      <c r="B36" s="20">
        <v>28</v>
      </c>
      <c r="C36" s="91" t="str">
        <f t="shared" si="1"/>
        <v/>
      </c>
      <c r="D36" s="91"/>
      <c r="E36" s="20"/>
      <c r="F36" s="8"/>
      <c r="G36" s="20" t="s">
        <v>3</v>
      </c>
      <c r="H36" s="92"/>
      <c r="I36" s="92"/>
      <c r="J36" s="20"/>
      <c r="K36" s="91" t="str">
        <f t="shared" si="0"/>
        <v/>
      </c>
      <c r="L36" s="91"/>
      <c r="M36" s="6" t="str">
        <f t="shared" si="2"/>
        <v/>
      </c>
      <c r="N36" s="20"/>
      <c r="O36" s="8"/>
      <c r="P36" s="92"/>
      <c r="Q36" s="92"/>
      <c r="R36" s="95" t="str">
        <f t="shared" si="3"/>
        <v/>
      </c>
      <c r="S36" s="95"/>
      <c r="T36" s="96" t="str">
        <f t="shared" si="4"/>
        <v/>
      </c>
      <c r="U36" s="96"/>
    </row>
    <row r="37" spans="2:21" x14ac:dyDescent="0.2">
      <c r="B37" s="20">
        <v>29</v>
      </c>
      <c r="C37" s="91" t="str">
        <f t="shared" si="1"/>
        <v/>
      </c>
      <c r="D37" s="91"/>
      <c r="E37" s="20"/>
      <c r="F37" s="8"/>
      <c r="G37" s="20" t="s">
        <v>3</v>
      </c>
      <c r="H37" s="92"/>
      <c r="I37" s="92"/>
      <c r="J37" s="20"/>
      <c r="K37" s="91" t="str">
        <f t="shared" si="0"/>
        <v/>
      </c>
      <c r="L37" s="91"/>
      <c r="M37" s="6" t="str">
        <f t="shared" si="2"/>
        <v/>
      </c>
      <c r="N37" s="20"/>
      <c r="O37" s="8"/>
      <c r="P37" s="92"/>
      <c r="Q37" s="92"/>
      <c r="R37" s="95" t="str">
        <f t="shared" si="3"/>
        <v/>
      </c>
      <c r="S37" s="95"/>
      <c r="T37" s="96" t="str">
        <f t="shared" si="4"/>
        <v/>
      </c>
      <c r="U37" s="96"/>
    </row>
    <row r="38" spans="2:21" x14ac:dyDescent="0.2">
      <c r="B38" s="20">
        <v>30</v>
      </c>
      <c r="C38" s="91" t="str">
        <f t="shared" si="1"/>
        <v/>
      </c>
      <c r="D38" s="91"/>
      <c r="E38" s="20"/>
      <c r="F38" s="8"/>
      <c r="G38" s="20" t="s">
        <v>4</v>
      </c>
      <c r="H38" s="92"/>
      <c r="I38" s="92"/>
      <c r="J38" s="20"/>
      <c r="K38" s="91" t="str">
        <f t="shared" si="0"/>
        <v/>
      </c>
      <c r="L38" s="91"/>
      <c r="M38" s="6" t="str">
        <f t="shared" si="2"/>
        <v/>
      </c>
      <c r="N38" s="20"/>
      <c r="O38" s="8"/>
      <c r="P38" s="92"/>
      <c r="Q38" s="92"/>
      <c r="R38" s="95" t="str">
        <f t="shared" si="3"/>
        <v/>
      </c>
      <c r="S38" s="95"/>
      <c r="T38" s="96" t="str">
        <f t="shared" si="4"/>
        <v/>
      </c>
      <c r="U38" s="96"/>
    </row>
    <row r="39" spans="2:21" x14ac:dyDescent="0.2">
      <c r="B39" s="20">
        <v>31</v>
      </c>
      <c r="C39" s="91" t="str">
        <f t="shared" si="1"/>
        <v/>
      </c>
      <c r="D39" s="91"/>
      <c r="E39" s="20"/>
      <c r="F39" s="8"/>
      <c r="G39" s="20" t="s">
        <v>4</v>
      </c>
      <c r="H39" s="92"/>
      <c r="I39" s="92"/>
      <c r="J39" s="20"/>
      <c r="K39" s="91" t="str">
        <f t="shared" si="0"/>
        <v/>
      </c>
      <c r="L39" s="91"/>
      <c r="M39" s="6" t="str">
        <f t="shared" si="2"/>
        <v/>
      </c>
      <c r="N39" s="20"/>
      <c r="O39" s="8"/>
      <c r="P39" s="92"/>
      <c r="Q39" s="92"/>
      <c r="R39" s="95" t="str">
        <f t="shared" si="3"/>
        <v/>
      </c>
      <c r="S39" s="95"/>
      <c r="T39" s="96" t="str">
        <f t="shared" si="4"/>
        <v/>
      </c>
      <c r="U39" s="96"/>
    </row>
    <row r="40" spans="2:21" x14ac:dyDescent="0.2">
      <c r="B40" s="20">
        <v>32</v>
      </c>
      <c r="C40" s="91" t="str">
        <f t="shared" si="1"/>
        <v/>
      </c>
      <c r="D40" s="91"/>
      <c r="E40" s="20"/>
      <c r="F40" s="8"/>
      <c r="G40" s="20" t="s">
        <v>4</v>
      </c>
      <c r="H40" s="92"/>
      <c r="I40" s="92"/>
      <c r="J40" s="20"/>
      <c r="K40" s="91" t="str">
        <f t="shared" si="0"/>
        <v/>
      </c>
      <c r="L40" s="91"/>
      <c r="M40" s="6" t="str">
        <f t="shared" si="2"/>
        <v/>
      </c>
      <c r="N40" s="20"/>
      <c r="O40" s="8"/>
      <c r="P40" s="92"/>
      <c r="Q40" s="92"/>
      <c r="R40" s="95" t="str">
        <f t="shared" si="3"/>
        <v/>
      </c>
      <c r="S40" s="95"/>
      <c r="T40" s="96" t="str">
        <f t="shared" si="4"/>
        <v/>
      </c>
      <c r="U40" s="96"/>
    </row>
    <row r="41" spans="2:21" x14ac:dyDescent="0.2">
      <c r="B41" s="20">
        <v>33</v>
      </c>
      <c r="C41" s="91" t="str">
        <f t="shared" si="1"/>
        <v/>
      </c>
      <c r="D41" s="91"/>
      <c r="E41" s="20"/>
      <c r="F41" s="8"/>
      <c r="G41" s="20" t="s">
        <v>3</v>
      </c>
      <c r="H41" s="92"/>
      <c r="I41" s="92"/>
      <c r="J41" s="20"/>
      <c r="K41" s="91" t="str">
        <f t="shared" si="0"/>
        <v/>
      </c>
      <c r="L41" s="91"/>
      <c r="M41" s="6" t="str">
        <f t="shared" si="2"/>
        <v/>
      </c>
      <c r="N41" s="20"/>
      <c r="O41" s="8"/>
      <c r="P41" s="92"/>
      <c r="Q41" s="92"/>
      <c r="R41" s="95" t="str">
        <f t="shared" si="3"/>
        <v/>
      </c>
      <c r="S41" s="95"/>
      <c r="T41" s="96" t="str">
        <f t="shared" si="4"/>
        <v/>
      </c>
      <c r="U41" s="96"/>
    </row>
    <row r="42" spans="2:21" x14ac:dyDescent="0.2">
      <c r="B42" s="20">
        <v>34</v>
      </c>
      <c r="C42" s="91" t="str">
        <f t="shared" si="1"/>
        <v/>
      </c>
      <c r="D42" s="91"/>
      <c r="E42" s="20"/>
      <c r="F42" s="8"/>
      <c r="G42" s="20" t="s">
        <v>4</v>
      </c>
      <c r="H42" s="92"/>
      <c r="I42" s="92"/>
      <c r="J42" s="20"/>
      <c r="K42" s="91" t="str">
        <f t="shared" si="0"/>
        <v/>
      </c>
      <c r="L42" s="91"/>
      <c r="M42" s="6" t="str">
        <f t="shared" si="2"/>
        <v/>
      </c>
      <c r="N42" s="20"/>
      <c r="O42" s="8"/>
      <c r="P42" s="92"/>
      <c r="Q42" s="92"/>
      <c r="R42" s="95" t="str">
        <f t="shared" si="3"/>
        <v/>
      </c>
      <c r="S42" s="95"/>
      <c r="T42" s="96" t="str">
        <f t="shared" si="4"/>
        <v/>
      </c>
      <c r="U42" s="96"/>
    </row>
    <row r="43" spans="2:21" x14ac:dyDescent="0.2">
      <c r="B43" s="20">
        <v>35</v>
      </c>
      <c r="C43" s="91" t="str">
        <f t="shared" si="1"/>
        <v/>
      </c>
      <c r="D43" s="91"/>
      <c r="E43" s="20"/>
      <c r="F43" s="8"/>
      <c r="G43" s="20" t="s">
        <v>3</v>
      </c>
      <c r="H43" s="92"/>
      <c r="I43" s="92"/>
      <c r="J43" s="20"/>
      <c r="K43" s="91" t="str">
        <f t="shared" si="0"/>
        <v/>
      </c>
      <c r="L43" s="91"/>
      <c r="M43" s="6" t="str">
        <f t="shared" si="2"/>
        <v/>
      </c>
      <c r="N43" s="20"/>
      <c r="O43" s="8"/>
      <c r="P43" s="92"/>
      <c r="Q43" s="92"/>
      <c r="R43" s="95" t="str">
        <f t="shared" si="3"/>
        <v/>
      </c>
      <c r="S43" s="95"/>
      <c r="T43" s="96" t="str">
        <f t="shared" si="4"/>
        <v/>
      </c>
      <c r="U43" s="96"/>
    </row>
    <row r="44" spans="2:21" x14ac:dyDescent="0.2">
      <c r="B44" s="20">
        <v>36</v>
      </c>
      <c r="C44" s="91" t="str">
        <f t="shared" si="1"/>
        <v/>
      </c>
      <c r="D44" s="91"/>
      <c r="E44" s="20"/>
      <c r="F44" s="8"/>
      <c r="G44" s="20" t="s">
        <v>4</v>
      </c>
      <c r="H44" s="92"/>
      <c r="I44" s="92"/>
      <c r="J44" s="20"/>
      <c r="K44" s="91" t="str">
        <f t="shared" si="0"/>
        <v/>
      </c>
      <c r="L44" s="91"/>
      <c r="M44" s="6" t="str">
        <f t="shared" si="2"/>
        <v/>
      </c>
      <c r="N44" s="20"/>
      <c r="O44" s="8"/>
      <c r="P44" s="92"/>
      <c r="Q44" s="92"/>
      <c r="R44" s="95" t="str">
        <f t="shared" si="3"/>
        <v/>
      </c>
      <c r="S44" s="95"/>
      <c r="T44" s="96" t="str">
        <f t="shared" si="4"/>
        <v/>
      </c>
      <c r="U44" s="96"/>
    </row>
    <row r="45" spans="2:21" x14ac:dyDescent="0.2">
      <c r="B45" s="20">
        <v>37</v>
      </c>
      <c r="C45" s="91" t="str">
        <f t="shared" si="1"/>
        <v/>
      </c>
      <c r="D45" s="91"/>
      <c r="E45" s="20"/>
      <c r="F45" s="8"/>
      <c r="G45" s="20" t="s">
        <v>3</v>
      </c>
      <c r="H45" s="92"/>
      <c r="I45" s="92"/>
      <c r="J45" s="20"/>
      <c r="K45" s="91" t="str">
        <f t="shared" si="0"/>
        <v/>
      </c>
      <c r="L45" s="91"/>
      <c r="M45" s="6" t="str">
        <f t="shared" si="2"/>
        <v/>
      </c>
      <c r="N45" s="20"/>
      <c r="O45" s="8"/>
      <c r="P45" s="92"/>
      <c r="Q45" s="92"/>
      <c r="R45" s="95" t="str">
        <f t="shared" si="3"/>
        <v/>
      </c>
      <c r="S45" s="95"/>
      <c r="T45" s="96" t="str">
        <f t="shared" si="4"/>
        <v/>
      </c>
      <c r="U45" s="96"/>
    </row>
    <row r="46" spans="2:21" x14ac:dyDescent="0.2">
      <c r="B46" s="20">
        <v>38</v>
      </c>
      <c r="C46" s="91" t="str">
        <f t="shared" si="1"/>
        <v/>
      </c>
      <c r="D46" s="91"/>
      <c r="E46" s="20"/>
      <c r="F46" s="8"/>
      <c r="G46" s="20" t="s">
        <v>4</v>
      </c>
      <c r="H46" s="92"/>
      <c r="I46" s="92"/>
      <c r="J46" s="20"/>
      <c r="K46" s="91" t="str">
        <f t="shared" si="0"/>
        <v/>
      </c>
      <c r="L46" s="91"/>
      <c r="M46" s="6" t="str">
        <f t="shared" si="2"/>
        <v/>
      </c>
      <c r="N46" s="20"/>
      <c r="O46" s="8"/>
      <c r="P46" s="92"/>
      <c r="Q46" s="92"/>
      <c r="R46" s="95" t="str">
        <f t="shared" si="3"/>
        <v/>
      </c>
      <c r="S46" s="95"/>
      <c r="T46" s="96" t="str">
        <f t="shared" si="4"/>
        <v/>
      </c>
      <c r="U46" s="96"/>
    </row>
    <row r="47" spans="2:21" x14ac:dyDescent="0.2">
      <c r="B47" s="20">
        <v>39</v>
      </c>
      <c r="C47" s="91" t="str">
        <f t="shared" si="1"/>
        <v/>
      </c>
      <c r="D47" s="91"/>
      <c r="E47" s="20"/>
      <c r="F47" s="8"/>
      <c r="G47" s="20" t="s">
        <v>4</v>
      </c>
      <c r="H47" s="92"/>
      <c r="I47" s="92"/>
      <c r="J47" s="20"/>
      <c r="K47" s="91" t="str">
        <f t="shared" si="0"/>
        <v/>
      </c>
      <c r="L47" s="91"/>
      <c r="M47" s="6" t="str">
        <f t="shared" si="2"/>
        <v/>
      </c>
      <c r="N47" s="20"/>
      <c r="O47" s="8"/>
      <c r="P47" s="92"/>
      <c r="Q47" s="92"/>
      <c r="R47" s="95" t="str">
        <f t="shared" si="3"/>
        <v/>
      </c>
      <c r="S47" s="95"/>
      <c r="T47" s="96" t="str">
        <f t="shared" si="4"/>
        <v/>
      </c>
      <c r="U47" s="96"/>
    </row>
    <row r="48" spans="2:21" x14ac:dyDescent="0.2">
      <c r="B48" s="20">
        <v>40</v>
      </c>
      <c r="C48" s="91" t="str">
        <f t="shared" si="1"/>
        <v/>
      </c>
      <c r="D48" s="91"/>
      <c r="E48" s="20"/>
      <c r="F48" s="8"/>
      <c r="G48" s="20" t="s">
        <v>37</v>
      </c>
      <c r="H48" s="92"/>
      <c r="I48" s="92"/>
      <c r="J48" s="20"/>
      <c r="K48" s="91" t="str">
        <f t="shared" si="0"/>
        <v/>
      </c>
      <c r="L48" s="91"/>
      <c r="M48" s="6" t="str">
        <f t="shared" si="2"/>
        <v/>
      </c>
      <c r="N48" s="20"/>
      <c r="O48" s="8"/>
      <c r="P48" s="92"/>
      <c r="Q48" s="92"/>
      <c r="R48" s="95" t="str">
        <f t="shared" si="3"/>
        <v/>
      </c>
      <c r="S48" s="95"/>
      <c r="T48" s="96" t="str">
        <f t="shared" si="4"/>
        <v/>
      </c>
      <c r="U48" s="96"/>
    </row>
    <row r="49" spans="2:21" x14ac:dyDescent="0.2">
      <c r="B49" s="20">
        <v>41</v>
      </c>
      <c r="C49" s="91" t="str">
        <f t="shared" si="1"/>
        <v/>
      </c>
      <c r="D49" s="91"/>
      <c r="E49" s="20"/>
      <c r="F49" s="8"/>
      <c r="G49" s="20" t="s">
        <v>4</v>
      </c>
      <c r="H49" s="92"/>
      <c r="I49" s="92"/>
      <c r="J49" s="20"/>
      <c r="K49" s="91" t="str">
        <f t="shared" si="0"/>
        <v/>
      </c>
      <c r="L49" s="91"/>
      <c r="M49" s="6" t="str">
        <f t="shared" si="2"/>
        <v/>
      </c>
      <c r="N49" s="20"/>
      <c r="O49" s="8"/>
      <c r="P49" s="92"/>
      <c r="Q49" s="92"/>
      <c r="R49" s="95" t="str">
        <f t="shared" si="3"/>
        <v/>
      </c>
      <c r="S49" s="95"/>
      <c r="T49" s="96" t="str">
        <f t="shared" si="4"/>
        <v/>
      </c>
      <c r="U49" s="96"/>
    </row>
    <row r="50" spans="2:21" x14ac:dyDescent="0.2">
      <c r="B50" s="20">
        <v>42</v>
      </c>
      <c r="C50" s="91" t="str">
        <f t="shared" si="1"/>
        <v/>
      </c>
      <c r="D50" s="91"/>
      <c r="E50" s="20"/>
      <c r="F50" s="8"/>
      <c r="G50" s="20" t="s">
        <v>4</v>
      </c>
      <c r="H50" s="92"/>
      <c r="I50" s="92"/>
      <c r="J50" s="20"/>
      <c r="K50" s="91" t="str">
        <f t="shared" si="0"/>
        <v/>
      </c>
      <c r="L50" s="91"/>
      <c r="M50" s="6" t="str">
        <f t="shared" si="2"/>
        <v/>
      </c>
      <c r="N50" s="20"/>
      <c r="O50" s="8"/>
      <c r="P50" s="92"/>
      <c r="Q50" s="92"/>
      <c r="R50" s="95" t="str">
        <f t="shared" si="3"/>
        <v/>
      </c>
      <c r="S50" s="95"/>
      <c r="T50" s="96" t="str">
        <f t="shared" si="4"/>
        <v/>
      </c>
      <c r="U50" s="96"/>
    </row>
    <row r="51" spans="2:21" x14ac:dyDescent="0.2">
      <c r="B51" s="20">
        <v>43</v>
      </c>
      <c r="C51" s="91" t="str">
        <f t="shared" si="1"/>
        <v/>
      </c>
      <c r="D51" s="91"/>
      <c r="E51" s="20"/>
      <c r="F51" s="8"/>
      <c r="G51" s="20" t="s">
        <v>3</v>
      </c>
      <c r="H51" s="92"/>
      <c r="I51" s="92"/>
      <c r="J51" s="20"/>
      <c r="K51" s="91" t="str">
        <f t="shared" si="0"/>
        <v/>
      </c>
      <c r="L51" s="91"/>
      <c r="M51" s="6" t="str">
        <f t="shared" si="2"/>
        <v/>
      </c>
      <c r="N51" s="20"/>
      <c r="O51" s="8"/>
      <c r="P51" s="92"/>
      <c r="Q51" s="92"/>
      <c r="R51" s="95" t="str">
        <f t="shared" si="3"/>
        <v/>
      </c>
      <c r="S51" s="95"/>
      <c r="T51" s="96" t="str">
        <f t="shared" si="4"/>
        <v/>
      </c>
      <c r="U51" s="96"/>
    </row>
    <row r="52" spans="2:21" x14ac:dyDescent="0.2">
      <c r="B52" s="20">
        <v>44</v>
      </c>
      <c r="C52" s="91" t="str">
        <f t="shared" si="1"/>
        <v/>
      </c>
      <c r="D52" s="91"/>
      <c r="E52" s="20"/>
      <c r="F52" s="8"/>
      <c r="G52" s="20" t="s">
        <v>3</v>
      </c>
      <c r="H52" s="92"/>
      <c r="I52" s="92"/>
      <c r="J52" s="20"/>
      <c r="K52" s="91" t="str">
        <f t="shared" si="0"/>
        <v/>
      </c>
      <c r="L52" s="91"/>
      <c r="M52" s="6" t="str">
        <f t="shared" si="2"/>
        <v/>
      </c>
      <c r="N52" s="20"/>
      <c r="O52" s="8"/>
      <c r="P52" s="92"/>
      <c r="Q52" s="92"/>
      <c r="R52" s="95" t="str">
        <f t="shared" si="3"/>
        <v/>
      </c>
      <c r="S52" s="95"/>
      <c r="T52" s="96" t="str">
        <f t="shared" si="4"/>
        <v/>
      </c>
      <c r="U52" s="96"/>
    </row>
    <row r="53" spans="2:21" x14ac:dyDescent="0.2">
      <c r="B53" s="20">
        <v>45</v>
      </c>
      <c r="C53" s="91" t="str">
        <f t="shared" si="1"/>
        <v/>
      </c>
      <c r="D53" s="91"/>
      <c r="E53" s="20"/>
      <c r="F53" s="8"/>
      <c r="G53" s="20" t="s">
        <v>4</v>
      </c>
      <c r="H53" s="92"/>
      <c r="I53" s="92"/>
      <c r="J53" s="20"/>
      <c r="K53" s="91" t="str">
        <f t="shared" si="0"/>
        <v/>
      </c>
      <c r="L53" s="91"/>
      <c r="M53" s="6" t="str">
        <f t="shared" si="2"/>
        <v/>
      </c>
      <c r="N53" s="20"/>
      <c r="O53" s="8"/>
      <c r="P53" s="92"/>
      <c r="Q53" s="92"/>
      <c r="R53" s="95" t="str">
        <f t="shared" si="3"/>
        <v/>
      </c>
      <c r="S53" s="95"/>
      <c r="T53" s="96" t="str">
        <f t="shared" si="4"/>
        <v/>
      </c>
      <c r="U53" s="96"/>
    </row>
    <row r="54" spans="2:21" x14ac:dyDescent="0.2">
      <c r="B54" s="20">
        <v>46</v>
      </c>
      <c r="C54" s="91" t="str">
        <f t="shared" si="1"/>
        <v/>
      </c>
      <c r="D54" s="91"/>
      <c r="E54" s="20"/>
      <c r="F54" s="8"/>
      <c r="G54" s="20" t="s">
        <v>4</v>
      </c>
      <c r="H54" s="92"/>
      <c r="I54" s="92"/>
      <c r="J54" s="20"/>
      <c r="K54" s="91" t="str">
        <f t="shared" si="0"/>
        <v/>
      </c>
      <c r="L54" s="91"/>
      <c r="M54" s="6" t="str">
        <f t="shared" si="2"/>
        <v/>
      </c>
      <c r="N54" s="20"/>
      <c r="O54" s="8"/>
      <c r="P54" s="92"/>
      <c r="Q54" s="92"/>
      <c r="R54" s="95" t="str">
        <f t="shared" si="3"/>
        <v/>
      </c>
      <c r="S54" s="95"/>
      <c r="T54" s="96" t="str">
        <f t="shared" si="4"/>
        <v/>
      </c>
      <c r="U54" s="96"/>
    </row>
    <row r="55" spans="2:21" x14ac:dyDescent="0.2">
      <c r="B55" s="20">
        <v>47</v>
      </c>
      <c r="C55" s="91" t="str">
        <f t="shared" si="1"/>
        <v/>
      </c>
      <c r="D55" s="91"/>
      <c r="E55" s="20"/>
      <c r="F55" s="8"/>
      <c r="G55" s="20" t="s">
        <v>3</v>
      </c>
      <c r="H55" s="92"/>
      <c r="I55" s="92"/>
      <c r="J55" s="20"/>
      <c r="K55" s="91" t="str">
        <f t="shared" si="0"/>
        <v/>
      </c>
      <c r="L55" s="91"/>
      <c r="M55" s="6" t="str">
        <f t="shared" si="2"/>
        <v/>
      </c>
      <c r="N55" s="20"/>
      <c r="O55" s="8"/>
      <c r="P55" s="92"/>
      <c r="Q55" s="92"/>
      <c r="R55" s="95" t="str">
        <f t="shared" si="3"/>
        <v/>
      </c>
      <c r="S55" s="95"/>
      <c r="T55" s="96" t="str">
        <f t="shared" si="4"/>
        <v/>
      </c>
      <c r="U55" s="96"/>
    </row>
    <row r="56" spans="2:21" x14ac:dyDescent="0.2">
      <c r="B56" s="20">
        <v>48</v>
      </c>
      <c r="C56" s="91" t="str">
        <f t="shared" si="1"/>
        <v/>
      </c>
      <c r="D56" s="91"/>
      <c r="E56" s="20"/>
      <c r="F56" s="8"/>
      <c r="G56" s="20" t="s">
        <v>3</v>
      </c>
      <c r="H56" s="92"/>
      <c r="I56" s="92"/>
      <c r="J56" s="20"/>
      <c r="K56" s="91" t="str">
        <f t="shared" si="0"/>
        <v/>
      </c>
      <c r="L56" s="91"/>
      <c r="M56" s="6" t="str">
        <f t="shared" si="2"/>
        <v/>
      </c>
      <c r="N56" s="20"/>
      <c r="O56" s="8"/>
      <c r="P56" s="92"/>
      <c r="Q56" s="92"/>
      <c r="R56" s="95" t="str">
        <f t="shared" si="3"/>
        <v/>
      </c>
      <c r="S56" s="95"/>
      <c r="T56" s="96" t="str">
        <f t="shared" si="4"/>
        <v/>
      </c>
      <c r="U56" s="96"/>
    </row>
    <row r="57" spans="2:21" x14ac:dyDescent="0.2">
      <c r="B57" s="20">
        <v>49</v>
      </c>
      <c r="C57" s="91" t="str">
        <f t="shared" si="1"/>
        <v/>
      </c>
      <c r="D57" s="91"/>
      <c r="E57" s="20"/>
      <c r="F57" s="8"/>
      <c r="G57" s="20" t="s">
        <v>3</v>
      </c>
      <c r="H57" s="92"/>
      <c r="I57" s="92"/>
      <c r="J57" s="20"/>
      <c r="K57" s="91" t="str">
        <f t="shared" si="0"/>
        <v/>
      </c>
      <c r="L57" s="91"/>
      <c r="M57" s="6" t="str">
        <f t="shared" si="2"/>
        <v/>
      </c>
      <c r="N57" s="20"/>
      <c r="O57" s="8"/>
      <c r="P57" s="92"/>
      <c r="Q57" s="92"/>
      <c r="R57" s="95" t="str">
        <f t="shared" si="3"/>
        <v/>
      </c>
      <c r="S57" s="95"/>
      <c r="T57" s="96" t="str">
        <f t="shared" si="4"/>
        <v/>
      </c>
      <c r="U57" s="96"/>
    </row>
    <row r="58" spans="2:21" x14ac:dyDescent="0.2">
      <c r="B58" s="20">
        <v>50</v>
      </c>
      <c r="C58" s="91" t="str">
        <f t="shared" si="1"/>
        <v/>
      </c>
      <c r="D58" s="91"/>
      <c r="E58" s="20"/>
      <c r="F58" s="8"/>
      <c r="G58" s="20" t="s">
        <v>3</v>
      </c>
      <c r="H58" s="92"/>
      <c r="I58" s="92"/>
      <c r="J58" s="20"/>
      <c r="K58" s="91" t="str">
        <f t="shared" si="0"/>
        <v/>
      </c>
      <c r="L58" s="91"/>
      <c r="M58" s="6" t="str">
        <f t="shared" si="2"/>
        <v/>
      </c>
      <c r="N58" s="20"/>
      <c r="O58" s="8"/>
      <c r="P58" s="92"/>
      <c r="Q58" s="92"/>
      <c r="R58" s="95" t="str">
        <f t="shared" si="3"/>
        <v/>
      </c>
      <c r="S58" s="95"/>
      <c r="T58" s="96" t="str">
        <f t="shared" si="4"/>
        <v/>
      </c>
      <c r="U58" s="96"/>
    </row>
    <row r="59" spans="2:21" x14ac:dyDescent="0.2">
      <c r="B59" s="20">
        <v>51</v>
      </c>
      <c r="C59" s="91" t="str">
        <f t="shared" si="1"/>
        <v/>
      </c>
      <c r="D59" s="91"/>
      <c r="E59" s="20"/>
      <c r="F59" s="8"/>
      <c r="G59" s="20" t="s">
        <v>3</v>
      </c>
      <c r="H59" s="92"/>
      <c r="I59" s="92"/>
      <c r="J59" s="20"/>
      <c r="K59" s="91" t="str">
        <f t="shared" si="0"/>
        <v/>
      </c>
      <c r="L59" s="91"/>
      <c r="M59" s="6" t="str">
        <f t="shared" si="2"/>
        <v/>
      </c>
      <c r="N59" s="20"/>
      <c r="O59" s="8"/>
      <c r="P59" s="92"/>
      <c r="Q59" s="92"/>
      <c r="R59" s="95" t="str">
        <f t="shared" si="3"/>
        <v/>
      </c>
      <c r="S59" s="95"/>
      <c r="T59" s="96" t="str">
        <f t="shared" si="4"/>
        <v/>
      </c>
      <c r="U59" s="96"/>
    </row>
    <row r="60" spans="2:21" x14ac:dyDescent="0.2">
      <c r="B60" s="20">
        <v>52</v>
      </c>
      <c r="C60" s="91" t="str">
        <f t="shared" si="1"/>
        <v/>
      </c>
      <c r="D60" s="91"/>
      <c r="E60" s="20"/>
      <c r="F60" s="8"/>
      <c r="G60" s="20" t="s">
        <v>3</v>
      </c>
      <c r="H60" s="92"/>
      <c r="I60" s="92"/>
      <c r="J60" s="20"/>
      <c r="K60" s="91" t="str">
        <f t="shared" si="0"/>
        <v/>
      </c>
      <c r="L60" s="91"/>
      <c r="M60" s="6" t="str">
        <f t="shared" si="2"/>
        <v/>
      </c>
      <c r="N60" s="20"/>
      <c r="O60" s="8"/>
      <c r="P60" s="92"/>
      <c r="Q60" s="92"/>
      <c r="R60" s="95" t="str">
        <f t="shared" si="3"/>
        <v/>
      </c>
      <c r="S60" s="95"/>
      <c r="T60" s="96" t="str">
        <f t="shared" si="4"/>
        <v/>
      </c>
      <c r="U60" s="96"/>
    </row>
    <row r="61" spans="2:21" x14ac:dyDescent="0.2">
      <c r="B61" s="20">
        <v>53</v>
      </c>
      <c r="C61" s="91" t="str">
        <f t="shared" si="1"/>
        <v/>
      </c>
      <c r="D61" s="91"/>
      <c r="E61" s="20"/>
      <c r="F61" s="8"/>
      <c r="G61" s="20" t="s">
        <v>3</v>
      </c>
      <c r="H61" s="92"/>
      <c r="I61" s="92"/>
      <c r="J61" s="20"/>
      <c r="K61" s="91" t="str">
        <f t="shared" si="0"/>
        <v/>
      </c>
      <c r="L61" s="91"/>
      <c r="M61" s="6" t="str">
        <f t="shared" si="2"/>
        <v/>
      </c>
      <c r="N61" s="20"/>
      <c r="O61" s="8"/>
      <c r="P61" s="92"/>
      <c r="Q61" s="92"/>
      <c r="R61" s="95" t="str">
        <f t="shared" si="3"/>
        <v/>
      </c>
      <c r="S61" s="95"/>
      <c r="T61" s="96" t="str">
        <f t="shared" si="4"/>
        <v/>
      </c>
      <c r="U61" s="96"/>
    </row>
    <row r="62" spans="2:21" x14ac:dyDescent="0.2">
      <c r="B62" s="20">
        <v>54</v>
      </c>
      <c r="C62" s="91" t="str">
        <f t="shared" si="1"/>
        <v/>
      </c>
      <c r="D62" s="91"/>
      <c r="E62" s="20"/>
      <c r="F62" s="8"/>
      <c r="G62" s="20" t="s">
        <v>3</v>
      </c>
      <c r="H62" s="92"/>
      <c r="I62" s="92"/>
      <c r="J62" s="20"/>
      <c r="K62" s="91" t="str">
        <f t="shared" si="0"/>
        <v/>
      </c>
      <c r="L62" s="91"/>
      <c r="M62" s="6" t="str">
        <f t="shared" si="2"/>
        <v/>
      </c>
      <c r="N62" s="20"/>
      <c r="O62" s="8"/>
      <c r="P62" s="92"/>
      <c r="Q62" s="92"/>
      <c r="R62" s="95" t="str">
        <f t="shared" si="3"/>
        <v/>
      </c>
      <c r="S62" s="95"/>
      <c r="T62" s="96" t="str">
        <f t="shared" si="4"/>
        <v/>
      </c>
      <c r="U62" s="96"/>
    </row>
    <row r="63" spans="2:21" x14ac:dyDescent="0.2">
      <c r="B63" s="20">
        <v>55</v>
      </c>
      <c r="C63" s="91" t="str">
        <f t="shared" si="1"/>
        <v/>
      </c>
      <c r="D63" s="91"/>
      <c r="E63" s="20"/>
      <c r="F63" s="8"/>
      <c r="G63" s="20" t="s">
        <v>4</v>
      </c>
      <c r="H63" s="92"/>
      <c r="I63" s="92"/>
      <c r="J63" s="20"/>
      <c r="K63" s="91" t="str">
        <f t="shared" si="0"/>
        <v/>
      </c>
      <c r="L63" s="91"/>
      <c r="M63" s="6" t="str">
        <f t="shared" si="2"/>
        <v/>
      </c>
      <c r="N63" s="20"/>
      <c r="O63" s="8"/>
      <c r="P63" s="92"/>
      <c r="Q63" s="92"/>
      <c r="R63" s="95" t="str">
        <f t="shared" si="3"/>
        <v/>
      </c>
      <c r="S63" s="95"/>
      <c r="T63" s="96" t="str">
        <f t="shared" si="4"/>
        <v/>
      </c>
      <c r="U63" s="96"/>
    </row>
    <row r="64" spans="2:21" x14ac:dyDescent="0.2">
      <c r="B64" s="20">
        <v>56</v>
      </c>
      <c r="C64" s="91" t="str">
        <f t="shared" si="1"/>
        <v/>
      </c>
      <c r="D64" s="91"/>
      <c r="E64" s="20"/>
      <c r="F64" s="8"/>
      <c r="G64" s="20" t="s">
        <v>3</v>
      </c>
      <c r="H64" s="92"/>
      <c r="I64" s="92"/>
      <c r="J64" s="20"/>
      <c r="K64" s="91" t="str">
        <f t="shared" si="0"/>
        <v/>
      </c>
      <c r="L64" s="91"/>
      <c r="M64" s="6" t="str">
        <f t="shared" si="2"/>
        <v/>
      </c>
      <c r="N64" s="20"/>
      <c r="O64" s="8"/>
      <c r="P64" s="92"/>
      <c r="Q64" s="92"/>
      <c r="R64" s="95" t="str">
        <f t="shared" si="3"/>
        <v/>
      </c>
      <c r="S64" s="95"/>
      <c r="T64" s="96" t="str">
        <f t="shared" si="4"/>
        <v/>
      </c>
      <c r="U64" s="96"/>
    </row>
    <row r="65" spans="2:21" x14ac:dyDescent="0.2">
      <c r="B65" s="20">
        <v>57</v>
      </c>
      <c r="C65" s="91" t="str">
        <f t="shared" si="1"/>
        <v/>
      </c>
      <c r="D65" s="91"/>
      <c r="E65" s="20"/>
      <c r="F65" s="8"/>
      <c r="G65" s="20" t="s">
        <v>3</v>
      </c>
      <c r="H65" s="92"/>
      <c r="I65" s="92"/>
      <c r="J65" s="20"/>
      <c r="K65" s="91" t="str">
        <f t="shared" si="0"/>
        <v/>
      </c>
      <c r="L65" s="91"/>
      <c r="M65" s="6" t="str">
        <f t="shared" si="2"/>
        <v/>
      </c>
      <c r="N65" s="20"/>
      <c r="O65" s="8"/>
      <c r="P65" s="92"/>
      <c r="Q65" s="92"/>
      <c r="R65" s="95" t="str">
        <f t="shared" si="3"/>
        <v/>
      </c>
      <c r="S65" s="95"/>
      <c r="T65" s="96" t="str">
        <f t="shared" si="4"/>
        <v/>
      </c>
      <c r="U65" s="96"/>
    </row>
    <row r="66" spans="2:21" x14ac:dyDescent="0.2">
      <c r="B66" s="20">
        <v>58</v>
      </c>
      <c r="C66" s="91" t="str">
        <f t="shared" si="1"/>
        <v/>
      </c>
      <c r="D66" s="91"/>
      <c r="E66" s="20"/>
      <c r="F66" s="8"/>
      <c r="G66" s="20" t="s">
        <v>3</v>
      </c>
      <c r="H66" s="92"/>
      <c r="I66" s="92"/>
      <c r="J66" s="20"/>
      <c r="K66" s="91" t="str">
        <f t="shared" si="0"/>
        <v/>
      </c>
      <c r="L66" s="91"/>
      <c r="M66" s="6" t="str">
        <f t="shared" si="2"/>
        <v/>
      </c>
      <c r="N66" s="20"/>
      <c r="O66" s="8"/>
      <c r="P66" s="92"/>
      <c r="Q66" s="92"/>
      <c r="R66" s="95" t="str">
        <f t="shared" si="3"/>
        <v/>
      </c>
      <c r="S66" s="95"/>
      <c r="T66" s="96" t="str">
        <f t="shared" si="4"/>
        <v/>
      </c>
      <c r="U66" s="96"/>
    </row>
    <row r="67" spans="2:21" x14ac:dyDescent="0.2">
      <c r="B67" s="20">
        <v>59</v>
      </c>
      <c r="C67" s="91" t="str">
        <f t="shared" si="1"/>
        <v/>
      </c>
      <c r="D67" s="91"/>
      <c r="E67" s="20"/>
      <c r="F67" s="8"/>
      <c r="G67" s="20" t="s">
        <v>3</v>
      </c>
      <c r="H67" s="92"/>
      <c r="I67" s="92"/>
      <c r="J67" s="20"/>
      <c r="K67" s="91" t="str">
        <f t="shared" si="0"/>
        <v/>
      </c>
      <c r="L67" s="91"/>
      <c r="M67" s="6" t="str">
        <f t="shared" si="2"/>
        <v/>
      </c>
      <c r="N67" s="20"/>
      <c r="O67" s="8"/>
      <c r="P67" s="92"/>
      <c r="Q67" s="92"/>
      <c r="R67" s="95" t="str">
        <f t="shared" si="3"/>
        <v/>
      </c>
      <c r="S67" s="95"/>
      <c r="T67" s="96" t="str">
        <f t="shared" si="4"/>
        <v/>
      </c>
      <c r="U67" s="96"/>
    </row>
    <row r="68" spans="2:21" x14ac:dyDescent="0.2">
      <c r="B68" s="20">
        <v>60</v>
      </c>
      <c r="C68" s="91" t="str">
        <f t="shared" si="1"/>
        <v/>
      </c>
      <c r="D68" s="91"/>
      <c r="E68" s="20"/>
      <c r="F68" s="8"/>
      <c r="G68" s="20" t="s">
        <v>4</v>
      </c>
      <c r="H68" s="92"/>
      <c r="I68" s="92"/>
      <c r="J68" s="20"/>
      <c r="K68" s="91" t="str">
        <f t="shared" si="0"/>
        <v/>
      </c>
      <c r="L68" s="91"/>
      <c r="M68" s="6" t="str">
        <f t="shared" si="2"/>
        <v/>
      </c>
      <c r="N68" s="20"/>
      <c r="O68" s="8"/>
      <c r="P68" s="92"/>
      <c r="Q68" s="92"/>
      <c r="R68" s="95" t="str">
        <f t="shared" si="3"/>
        <v/>
      </c>
      <c r="S68" s="95"/>
      <c r="T68" s="96" t="str">
        <f t="shared" si="4"/>
        <v/>
      </c>
      <c r="U68" s="96"/>
    </row>
    <row r="69" spans="2:21" x14ac:dyDescent="0.2">
      <c r="B69" s="20">
        <v>61</v>
      </c>
      <c r="C69" s="91" t="str">
        <f t="shared" si="1"/>
        <v/>
      </c>
      <c r="D69" s="91"/>
      <c r="E69" s="20"/>
      <c r="F69" s="8"/>
      <c r="G69" s="20" t="s">
        <v>4</v>
      </c>
      <c r="H69" s="92"/>
      <c r="I69" s="92"/>
      <c r="J69" s="20"/>
      <c r="K69" s="91" t="str">
        <f t="shared" si="0"/>
        <v/>
      </c>
      <c r="L69" s="91"/>
      <c r="M69" s="6" t="str">
        <f t="shared" si="2"/>
        <v/>
      </c>
      <c r="N69" s="20"/>
      <c r="O69" s="8"/>
      <c r="P69" s="92"/>
      <c r="Q69" s="92"/>
      <c r="R69" s="95" t="str">
        <f t="shared" si="3"/>
        <v/>
      </c>
      <c r="S69" s="95"/>
      <c r="T69" s="96" t="str">
        <f t="shared" si="4"/>
        <v/>
      </c>
      <c r="U69" s="96"/>
    </row>
    <row r="70" spans="2:21" x14ac:dyDescent="0.2">
      <c r="B70" s="20">
        <v>62</v>
      </c>
      <c r="C70" s="91" t="str">
        <f t="shared" si="1"/>
        <v/>
      </c>
      <c r="D70" s="91"/>
      <c r="E70" s="20"/>
      <c r="F70" s="8"/>
      <c r="G70" s="20" t="s">
        <v>3</v>
      </c>
      <c r="H70" s="92"/>
      <c r="I70" s="92"/>
      <c r="J70" s="20"/>
      <c r="K70" s="91" t="str">
        <f t="shared" si="0"/>
        <v/>
      </c>
      <c r="L70" s="91"/>
      <c r="M70" s="6" t="str">
        <f t="shared" si="2"/>
        <v/>
      </c>
      <c r="N70" s="20"/>
      <c r="O70" s="8"/>
      <c r="P70" s="92"/>
      <c r="Q70" s="92"/>
      <c r="R70" s="95" t="str">
        <f t="shared" si="3"/>
        <v/>
      </c>
      <c r="S70" s="95"/>
      <c r="T70" s="96" t="str">
        <f t="shared" si="4"/>
        <v/>
      </c>
      <c r="U70" s="96"/>
    </row>
    <row r="71" spans="2:21" x14ac:dyDescent="0.2">
      <c r="B71" s="20">
        <v>63</v>
      </c>
      <c r="C71" s="91" t="str">
        <f t="shared" si="1"/>
        <v/>
      </c>
      <c r="D71" s="91"/>
      <c r="E71" s="20"/>
      <c r="F71" s="8"/>
      <c r="G71" s="20" t="s">
        <v>4</v>
      </c>
      <c r="H71" s="92"/>
      <c r="I71" s="92"/>
      <c r="J71" s="20"/>
      <c r="K71" s="91" t="str">
        <f t="shared" si="0"/>
        <v/>
      </c>
      <c r="L71" s="91"/>
      <c r="M71" s="6" t="str">
        <f t="shared" si="2"/>
        <v/>
      </c>
      <c r="N71" s="20"/>
      <c r="O71" s="8"/>
      <c r="P71" s="92"/>
      <c r="Q71" s="92"/>
      <c r="R71" s="95" t="str">
        <f t="shared" si="3"/>
        <v/>
      </c>
      <c r="S71" s="95"/>
      <c r="T71" s="96" t="str">
        <f t="shared" si="4"/>
        <v/>
      </c>
      <c r="U71" s="96"/>
    </row>
    <row r="72" spans="2:21" x14ac:dyDescent="0.2">
      <c r="B72" s="20">
        <v>64</v>
      </c>
      <c r="C72" s="91" t="str">
        <f t="shared" si="1"/>
        <v/>
      </c>
      <c r="D72" s="91"/>
      <c r="E72" s="20"/>
      <c r="F72" s="8"/>
      <c r="G72" s="20" t="s">
        <v>3</v>
      </c>
      <c r="H72" s="92"/>
      <c r="I72" s="92"/>
      <c r="J72" s="20"/>
      <c r="K72" s="91" t="str">
        <f t="shared" si="0"/>
        <v/>
      </c>
      <c r="L72" s="91"/>
      <c r="M72" s="6" t="str">
        <f t="shared" si="2"/>
        <v/>
      </c>
      <c r="N72" s="20"/>
      <c r="O72" s="8"/>
      <c r="P72" s="92"/>
      <c r="Q72" s="92"/>
      <c r="R72" s="95" t="str">
        <f t="shared" si="3"/>
        <v/>
      </c>
      <c r="S72" s="95"/>
      <c r="T72" s="96" t="str">
        <f t="shared" si="4"/>
        <v/>
      </c>
      <c r="U72" s="96"/>
    </row>
    <row r="73" spans="2:21" x14ac:dyDescent="0.2">
      <c r="B73" s="20">
        <v>65</v>
      </c>
      <c r="C73" s="91" t="str">
        <f t="shared" si="1"/>
        <v/>
      </c>
      <c r="D73" s="91"/>
      <c r="E73" s="20"/>
      <c r="F73" s="8"/>
      <c r="G73" s="20" t="s">
        <v>4</v>
      </c>
      <c r="H73" s="92"/>
      <c r="I73" s="92"/>
      <c r="J73" s="20"/>
      <c r="K73" s="91" t="str">
        <f t="shared" ref="K73:K108" si="5">IF(F73="","",C73*0.03)</f>
        <v/>
      </c>
      <c r="L73" s="91"/>
      <c r="M73" s="6" t="str">
        <f t="shared" si="2"/>
        <v/>
      </c>
      <c r="N73" s="20"/>
      <c r="O73" s="8"/>
      <c r="P73" s="92"/>
      <c r="Q73" s="92"/>
      <c r="R73" s="95" t="str">
        <f t="shared" si="3"/>
        <v/>
      </c>
      <c r="S73" s="95"/>
      <c r="T73" s="96" t="str">
        <f t="shared" si="4"/>
        <v/>
      </c>
      <c r="U73" s="96"/>
    </row>
    <row r="74" spans="2:21" x14ac:dyDescent="0.2">
      <c r="B74" s="20">
        <v>66</v>
      </c>
      <c r="C74" s="91" t="str">
        <f t="shared" ref="C74:C108" si="6">IF(R73="","",C73+R73)</f>
        <v/>
      </c>
      <c r="D74" s="91"/>
      <c r="E74" s="20"/>
      <c r="F74" s="8"/>
      <c r="G74" s="20" t="s">
        <v>4</v>
      </c>
      <c r="H74" s="92"/>
      <c r="I74" s="92"/>
      <c r="J74" s="20"/>
      <c r="K74" s="91" t="str">
        <f t="shared" si="5"/>
        <v/>
      </c>
      <c r="L74" s="91"/>
      <c r="M74" s="6" t="str">
        <f t="shared" ref="M74:M108" si="7">IF(J74="","",(K74/J74)/1000)</f>
        <v/>
      </c>
      <c r="N74" s="20"/>
      <c r="O74" s="8"/>
      <c r="P74" s="92"/>
      <c r="Q74" s="92"/>
      <c r="R74" s="95" t="str">
        <f t="shared" ref="R74:R108" si="8">IF(O74="","",(IF(G74="売",H74-P74,P74-H74))*M74*100000)</f>
        <v/>
      </c>
      <c r="S74" s="95"/>
      <c r="T74" s="96" t="str">
        <f t="shared" ref="T74:T108" si="9">IF(O74="","",IF(R74&lt;0,J74*(-1),IF(G74="買",(P74-H74)*100,(H74-P74)*100)))</f>
        <v/>
      </c>
      <c r="U74" s="96"/>
    </row>
    <row r="75" spans="2:21" x14ac:dyDescent="0.2">
      <c r="B75" s="20">
        <v>67</v>
      </c>
      <c r="C75" s="91" t="str">
        <f t="shared" si="6"/>
        <v/>
      </c>
      <c r="D75" s="91"/>
      <c r="E75" s="20"/>
      <c r="F75" s="8"/>
      <c r="G75" s="20" t="s">
        <v>3</v>
      </c>
      <c r="H75" s="92"/>
      <c r="I75" s="92"/>
      <c r="J75" s="20"/>
      <c r="K75" s="91" t="str">
        <f t="shared" si="5"/>
        <v/>
      </c>
      <c r="L75" s="91"/>
      <c r="M75" s="6" t="str">
        <f t="shared" si="7"/>
        <v/>
      </c>
      <c r="N75" s="20"/>
      <c r="O75" s="8"/>
      <c r="P75" s="92"/>
      <c r="Q75" s="92"/>
      <c r="R75" s="95" t="str">
        <f t="shared" si="8"/>
        <v/>
      </c>
      <c r="S75" s="95"/>
      <c r="T75" s="96" t="str">
        <f t="shared" si="9"/>
        <v/>
      </c>
      <c r="U75" s="96"/>
    </row>
    <row r="76" spans="2:21" x14ac:dyDescent="0.2">
      <c r="B76" s="20">
        <v>68</v>
      </c>
      <c r="C76" s="91" t="str">
        <f t="shared" si="6"/>
        <v/>
      </c>
      <c r="D76" s="91"/>
      <c r="E76" s="20"/>
      <c r="F76" s="8"/>
      <c r="G76" s="20" t="s">
        <v>3</v>
      </c>
      <c r="H76" s="92"/>
      <c r="I76" s="92"/>
      <c r="J76" s="20"/>
      <c r="K76" s="91" t="str">
        <f t="shared" si="5"/>
        <v/>
      </c>
      <c r="L76" s="91"/>
      <c r="M76" s="6" t="str">
        <f t="shared" si="7"/>
        <v/>
      </c>
      <c r="N76" s="20"/>
      <c r="O76" s="8"/>
      <c r="P76" s="92"/>
      <c r="Q76" s="92"/>
      <c r="R76" s="95" t="str">
        <f t="shared" si="8"/>
        <v/>
      </c>
      <c r="S76" s="95"/>
      <c r="T76" s="96" t="str">
        <f t="shared" si="9"/>
        <v/>
      </c>
      <c r="U76" s="96"/>
    </row>
    <row r="77" spans="2:21" x14ac:dyDescent="0.2">
      <c r="B77" s="20">
        <v>69</v>
      </c>
      <c r="C77" s="91" t="str">
        <f t="shared" si="6"/>
        <v/>
      </c>
      <c r="D77" s="91"/>
      <c r="E77" s="20"/>
      <c r="F77" s="8"/>
      <c r="G77" s="20" t="s">
        <v>3</v>
      </c>
      <c r="H77" s="92"/>
      <c r="I77" s="92"/>
      <c r="J77" s="20"/>
      <c r="K77" s="91" t="str">
        <f t="shared" si="5"/>
        <v/>
      </c>
      <c r="L77" s="91"/>
      <c r="M77" s="6" t="str">
        <f t="shared" si="7"/>
        <v/>
      </c>
      <c r="N77" s="20"/>
      <c r="O77" s="8"/>
      <c r="P77" s="92"/>
      <c r="Q77" s="92"/>
      <c r="R77" s="95" t="str">
        <f t="shared" si="8"/>
        <v/>
      </c>
      <c r="S77" s="95"/>
      <c r="T77" s="96" t="str">
        <f t="shared" si="9"/>
        <v/>
      </c>
      <c r="U77" s="96"/>
    </row>
    <row r="78" spans="2:21" x14ac:dyDescent="0.2">
      <c r="B78" s="20">
        <v>70</v>
      </c>
      <c r="C78" s="91" t="str">
        <f t="shared" si="6"/>
        <v/>
      </c>
      <c r="D78" s="91"/>
      <c r="E78" s="20"/>
      <c r="F78" s="8"/>
      <c r="G78" s="20" t="s">
        <v>4</v>
      </c>
      <c r="H78" s="92"/>
      <c r="I78" s="92"/>
      <c r="J78" s="20"/>
      <c r="K78" s="91" t="str">
        <f t="shared" si="5"/>
        <v/>
      </c>
      <c r="L78" s="91"/>
      <c r="M78" s="6" t="str">
        <f t="shared" si="7"/>
        <v/>
      </c>
      <c r="N78" s="20"/>
      <c r="O78" s="8"/>
      <c r="P78" s="92"/>
      <c r="Q78" s="92"/>
      <c r="R78" s="95" t="str">
        <f t="shared" si="8"/>
        <v/>
      </c>
      <c r="S78" s="95"/>
      <c r="T78" s="96" t="str">
        <f t="shared" si="9"/>
        <v/>
      </c>
      <c r="U78" s="96"/>
    </row>
    <row r="79" spans="2:21" x14ac:dyDescent="0.2">
      <c r="B79" s="20">
        <v>71</v>
      </c>
      <c r="C79" s="91" t="str">
        <f t="shared" si="6"/>
        <v/>
      </c>
      <c r="D79" s="91"/>
      <c r="E79" s="20"/>
      <c r="F79" s="8"/>
      <c r="G79" s="20" t="s">
        <v>3</v>
      </c>
      <c r="H79" s="92"/>
      <c r="I79" s="92"/>
      <c r="J79" s="20"/>
      <c r="K79" s="91" t="str">
        <f t="shared" si="5"/>
        <v/>
      </c>
      <c r="L79" s="91"/>
      <c r="M79" s="6" t="str">
        <f t="shared" si="7"/>
        <v/>
      </c>
      <c r="N79" s="20"/>
      <c r="O79" s="8"/>
      <c r="P79" s="92"/>
      <c r="Q79" s="92"/>
      <c r="R79" s="95" t="str">
        <f t="shared" si="8"/>
        <v/>
      </c>
      <c r="S79" s="95"/>
      <c r="T79" s="96" t="str">
        <f t="shared" si="9"/>
        <v/>
      </c>
      <c r="U79" s="96"/>
    </row>
    <row r="80" spans="2:21" x14ac:dyDescent="0.2">
      <c r="B80" s="20">
        <v>72</v>
      </c>
      <c r="C80" s="91" t="str">
        <f t="shared" si="6"/>
        <v/>
      </c>
      <c r="D80" s="91"/>
      <c r="E80" s="20"/>
      <c r="F80" s="8"/>
      <c r="G80" s="20" t="s">
        <v>4</v>
      </c>
      <c r="H80" s="92"/>
      <c r="I80" s="92"/>
      <c r="J80" s="20"/>
      <c r="K80" s="91" t="str">
        <f t="shared" si="5"/>
        <v/>
      </c>
      <c r="L80" s="91"/>
      <c r="M80" s="6" t="str">
        <f t="shared" si="7"/>
        <v/>
      </c>
      <c r="N80" s="20"/>
      <c r="O80" s="8"/>
      <c r="P80" s="92"/>
      <c r="Q80" s="92"/>
      <c r="R80" s="95" t="str">
        <f t="shared" si="8"/>
        <v/>
      </c>
      <c r="S80" s="95"/>
      <c r="T80" s="96" t="str">
        <f t="shared" si="9"/>
        <v/>
      </c>
      <c r="U80" s="96"/>
    </row>
    <row r="81" spans="2:21" x14ac:dyDescent="0.2">
      <c r="B81" s="20">
        <v>73</v>
      </c>
      <c r="C81" s="91" t="str">
        <f t="shared" si="6"/>
        <v/>
      </c>
      <c r="D81" s="91"/>
      <c r="E81" s="20"/>
      <c r="F81" s="8"/>
      <c r="G81" s="20" t="s">
        <v>3</v>
      </c>
      <c r="H81" s="92"/>
      <c r="I81" s="92"/>
      <c r="J81" s="20"/>
      <c r="K81" s="91" t="str">
        <f t="shared" si="5"/>
        <v/>
      </c>
      <c r="L81" s="91"/>
      <c r="M81" s="6" t="str">
        <f t="shared" si="7"/>
        <v/>
      </c>
      <c r="N81" s="20"/>
      <c r="O81" s="8"/>
      <c r="P81" s="92"/>
      <c r="Q81" s="92"/>
      <c r="R81" s="95" t="str">
        <f t="shared" si="8"/>
        <v/>
      </c>
      <c r="S81" s="95"/>
      <c r="T81" s="96" t="str">
        <f t="shared" si="9"/>
        <v/>
      </c>
      <c r="U81" s="96"/>
    </row>
    <row r="82" spans="2:21" x14ac:dyDescent="0.2">
      <c r="B82" s="20">
        <v>74</v>
      </c>
      <c r="C82" s="91" t="str">
        <f t="shared" si="6"/>
        <v/>
      </c>
      <c r="D82" s="91"/>
      <c r="E82" s="20"/>
      <c r="F82" s="8"/>
      <c r="G82" s="20" t="s">
        <v>3</v>
      </c>
      <c r="H82" s="92"/>
      <c r="I82" s="92"/>
      <c r="J82" s="20"/>
      <c r="K82" s="91" t="str">
        <f t="shared" si="5"/>
        <v/>
      </c>
      <c r="L82" s="91"/>
      <c r="M82" s="6" t="str">
        <f t="shared" si="7"/>
        <v/>
      </c>
      <c r="N82" s="20"/>
      <c r="O82" s="8"/>
      <c r="P82" s="92"/>
      <c r="Q82" s="92"/>
      <c r="R82" s="95" t="str">
        <f t="shared" si="8"/>
        <v/>
      </c>
      <c r="S82" s="95"/>
      <c r="T82" s="96" t="str">
        <f t="shared" si="9"/>
        <v/>
      </c>
      <c r="U82" s="96"/>
    </row>
    <row r="83" spans="2:21" x14ac:dyDescent="0.2">
      <c r="B83" s="20">
        <v>75</v>
      </c>
      <c r="C83" s="91" t="str">
        <f t="shared" si="6"/>
        <v/>
      </c>
      <c r="D83" s="91"/>
      <c r="E83" s="20"/>
      <c r="F83" s="8"/>
      <c r="G83" s="20" t="s">
        <v>3</v>
      </c>
      <c r="H83" s="92"/>
      <c r="I83" s="92"/>
      <c r="J83" s="20"/>
      <c r="K83" s="91" t="str">
        <f t="shared" si="5"/>
        <v/>
      </c>
      <c r="L83" s="91"/>
      <c r="M83" s="6" t="str">
        <f t="shared" si="7"/>
        <v/>
      </c>
      <c r="N83" s="20"/>
      <c r="O83" s="8"/>
      <c r="P83" s="92"/>
      <c r="Q83" s="92"/>
      <c r="R83" s="95" t="str">
        <f t="shared" si="8"/>
        <v/>
      </c>
      <c r="S83" s="95"/>
      <c r="T83" s="96" t="str">
        <f t="shared" si="9"/>
        <v/>
      </c>
      <c r="U83" s="96"/>
    </row>
    <row r="84" spans="2:21" x14ac:dyDescent="0.2">
      <c r="B84" s="20">
        <v>76</v>
      </c>
      <c r="C84" s="91" t="str">
        <f t="shared" si="6"/>
        <v/>
      </c>
      <c r="D84" s="91"/>
      <c r="E84" s="20"/>
      <c r="F84" s="8"/>
      <c r="G84" s="20" t="s">
        <v>3</v>
      </c>
      <c r="H84" s="92"/>
      <c r="I84" s="92"/>
      <c r="J84" s="20"/>
      <c r="K84" s="91" t="str">
        <f t="shared" si="5"/>
        <v/>
      </c>
      <c r="L84" s="91"/>
      <c r="M84" s="6" t="str">
        <f t="shared" si="7"/>
        <v/>
      </c>
      <c r="N84" s="20"/>
      <c r="O84" s="8"/>
      <c r="P84" s="92"/>
      <c r="Q84" s="92"/>
      <c r="R84" s="95" t="str">
        <f t="shared" si="8"/>
        <v/>
      </c>
      <c r="S84" s="95"/>
      <c r="T84" s="96" t="str">
        <f t="shared" si="9"/>
        <v/>
      </c>
      <c r="U84" s="96"/>
    </row>
    <row r="85" spans="2:21" x14ac:dyDescent="0.2">
      <c r="B85" s="20">
        <v>77</v>
      </c>
      <c r="C85" s="91" t="str">
        <f t="shared" si="6"/>
        <v/>
      </c>
      <c r="D85" s="91"/>
      <c r="E85" s="20"/>
      <c r="F85" s="8"/>
      <c r="G85" s="20" t="s">
        <v>4</v>
      </c>
      <c r="H85" s="92"/>
      <c r="I85" s="92"/>
      <c r="J85" s="20"/>
      <c r="K85" s="91" t="str">
        <f t="shared" si="5"/>
        <v/>
      </c>
      <c r="L85" s="91"/>
      <c r="M85" s="6" t="str">
        <f t="shared" si="7"/>
        <v/>
      </c>
      <c r="N85" s="20"/>
      <c r="O85" s="8"/>
      <c r="P85" s="92"/>
      <c r="Q85" s="92"/>
      <c r="R85" s="95" t="str">
        <f t="shared" si="8"/>
        <v/>
      </c>
      <c r="S85" s="95"/>
      <c r="T85" s="96" t="str">
        <f t="shared" si="9"/>
        <v/>
      </c>
      <c r="U85" s="96"/>
    </row>
    <row r="86" spans="2:21" x14ac:dyDescent="0.2">
      <c r="B86" s="20">
        <v>78</v>
      </c>
      <c r="C86" s="91" t="str">
        <f t="shared" si="6"/>
        <v/>
      </c>
      <c r="D86" s="91"/>
      <c r="E86" s="20"/>
      <c r="F86" s="8"/>
      <c r="G86" s="20" t="s">
        <v>3</v>
      </c>
      <c r="H86" s="92"/>
      <c r="I86" s="92"/>
      <c r="J86" s="20"/>
      <c r="K86" s="91" t="str">
        <f t="shared" si="5"/>
        <v/>
      </c>
      <c r="L86" s="91"/>
      <c r="M86" s="6" t="str">
        <f t="shared" si="7"/>
        <v/>
      </c>
      <c r="N86" s="20"/>
      <c r="O86" s="8"/>
      <c r="P86" s="92"/>
      <c r="Q86" s="92"/>
      <c r="R86" s="95" t="str">
        <f t="shared" si="8"/>
        <v/>
      </c>
      <c r="S86" s="95"/>
      <c r="T86" s="96" t="str">
        <f t="shared" si="9"/>
        <v/>
      </c>
      <c r="U86" s="96"/>
    </row>
    <row r="87" spans="2:21" x14ac:dyDescent="0.2">
      <c r="B87" s="20">
        <v>79</v>
      </c>
      <c r="C87" s="91" t="str">
        <f t="shared" si="6"/>
        <v/>
      </c>
      <c r="D87" s="91"/>
      <c r="E87" s="20"/>
      <c r="F87" s="8"/>
      <c r="G87" s="20" t="s">
        <v>4</v>
      </c>
      <c r="H87" s="92"/>
      <c r="I87" s="92"/>
      <c r="J87" s="20"/>
      <c r="K87" s="91" t="str">
        <f t="shared" si="5"/>
        <v/>
      </c>
      <c r="L87" s="91"/>
      <c r="M87" s="6" t="str">
        <f t="shared" si="7"/>
        <v/>
      </c>
      <c r="N87" s="20"/>
      <c r="O87" s="8"/>
      <c r="P87" s="92"/>
      <c r="Q87" s="92"/>
      <c r="R87" s="95" t="str">
        <f t="shared" si="8"/>
        <v/>
      </c>
      <c r="S87" s="95"/>
      <c r="T87" s="96" t="str">
        <f t="shared" si="9"/>
        <v/>
      </c>
      <c r="U87" s="96"/>
    </row>
    <row r="88" spans="2:21" x14ac:dyDescent="0.2">
      <c r="B88" s="20">
        <v>80</v>
      </c>
      <c r="C88" s="91" t="str">
        <f t="shared" si="6"/>
        <v/>
      </c>
      <c r="D88" s="91"/>
      <c r="E88" s="20"/>
      <c r="F88" s="8"/>
      <c r="G88" s="20" t="s">
        <v>4</v>
      </c>
      <c r="H88" s="92"/>
      <c r="I88" s="92"/>
      <c r="J88" s="20"/>
      <c r="K88" s="91" t="str">
        <f t="shared" si="5"/>
        <v/>
      </c>
      <c r="L88" s="91"/>
      <c r="M88" s="6" t="str">
        <f t="shared" si="7"/>
        <v/>
      </c>
      <c r="N88" s="20"/>
      <c r="O88" s="8"/>
      <c r="P88" s="92"/>
      <c r="Q88" s="92"/>
      <c r="R88" s="95" t="str">
        <f t="shared" si="8"/>
        <v/>
      </c>
      <c r="S88" s="95"/>
      <c r="T88" s="96" t="str">
        <f t="shared" si="9"/>
        <v/>
      </c>
      <c r="U88" s="96"/>
    </row>
    <row r="89" spans="2:21" x14ac:dyDescent="0.2">
      <c r="B89" s="20">
        <v>81</v>
      </c>
      <c r="C89" s="91" t="str">
        <f t="shared" si="6"/>
        <v/>
      </c>
      <c r="D89" s="91"/>
      <c r="E89" s="20"/>
      <c r="F89" s="8"/>
      <c r="G89" s="20" t="s">
        <v>4</v>
      </c>
      <c r="H89" s="92"/>
      <c r="I89" s="92"/>
      <c r="J89" s="20"/>
      <c r="K89" s="91" t="str">
        <f t="shared" si="5"/>
        <v/>
      </c>
      <c r="L89" s="91"/>
      <c r="M89" s="6" t="str">
        <f t="shared" si="7"/>
        <v/>
      </c>
      <c r="N89" s="20"/>
      <c r="O89" s="8"/>
      <c r="P89" s="92"/>
      <c r="Q89" s="92"/>
      <c r="R89" s="95" t="str">
        <f t="shared" si="8"/>
        <v/>
      </c>
      <c r="S89" s="95"/>
      <c r="T89" s="96" t="str">
        <f t="shared" si="9"/>
        <v/>
      </c>
      <c r="U89" s="96"/>
    </row>
    <row r="90" spans="2:21" x14ac:dyDescent="0.2">
      <c r="B90" s="20">
        <v>82</v>
      </c>
      <c r="C90" s="91" t="str">
        <f t="shared" si="6"/>
        <v/>
      </c>
      <c r="D90" s="91"/>
      <c r="E90" s="20"/>
      <c r="F90" s="8"/>
      <c r="G90" s="20" t="s">
        <v>4</v>
      </c>
      <c r="H90" s="92"/>
      <c r="I90" s="92"/>
      <c r="J90" s="20"/>
      <c r="K90" s="91" t="str">
        <f t="shared" si="5"/>
        <v/>
      </c>
      <c r="L90" s="91"/>
      <c r="M90" s="6" t="str">
        <f t="shared" si="7"/>
        <v/>
      </c>
      <c r="N90" s="20"/>
      <c r="O90" s="8"/>
      <c r="P90" s="92"/>
      <c r="Q90" s="92"/>
      <c r="R90" s="95" t="str">
        <f t="shared" si="8"/>
        <v/>
      </c>
      <c r="S90" s="95"/>
      <c r="T90" s="96" t="str">
        <f t="shared" si="9"/>
        <v/>
      </c>
      <c r="U90" s="96"/>
    </row>
    <row r="91" spans="2:21" x14ac:dyDescent="0.2">
      <c r="B91" s="20">
        <v>83</v>
      </c>
      <c r="C91" s="91" t="str">
        <f t="shared" si="6"/>
        <v/>
      </c>
      <c r="D91" s="91"/>
      <c r="E91" s="20"/>
      <c r="F91" s="8"/>
      <c r="G91" s="20" t="s">
        <v>4</v>
      </c>
      <c r="H91" s="92"/>
      <c r="I91" s="92"/>
      <c r="J91" s="20"/>
      <c r="K91" s="91" t="str">
        <f t="shared" si="5"/>
        <v/>
      </c>
      <c r="L91" s="91"/>
      <c r="M91" s="6" t="str">
        <f t="shared" si="7"/>
        <v/>
      </c>
      <c r="N91" s="20"/>
      <c r="O91" s="8"/>
      <c r="P91" s="92"/>
      <c r="Q91" s="92"/>
      <c r="R91" s="95" t="str">
        <f t="shared" si="8"/>
        <v/>
      </c>
      <c r="S91" s="95"/>
      <c r="T91" s="96" t="str">
        <f t="shared" si="9"/>
        <v/>
      </c>
      <c r="U91" s="96"/>
    </row>
    <row r="92" spans="2:21" x14ac:dyDescent="0.2">
      <c r="B92" s="20">
        <v>84</v>
      </c>
      <c r="C92" s="91" t="str">
        <f t="shared" si="6"/>
        <v/>
      </c>
      <c r="D92" s="91"/>
      <c r="E92" s="20"/>
      <c r="F92" s="8"/>
      <c r="G92" s="20" t="s">
        <v>3</v>
      </c>
      <c r="H92" s="92"/>
      <c r="I92" s="92"/>
      <c r="J92" s="20"/>
      <c r="K92" s="91" t="str">
        <f t="shared" si="5"/>
        <v/>
      </c>
      <c r="L92" s="91"/>
      <c r="M92" s="6" t="str">
        <f t="shared" si="7"/>
        <v/>
      </c>
      <c r="N92" s="20"/>
      <c r="O92" s="8"/>
      <c r="P92" s="92"/>
      <c r="Q92" s="92"/>
      <c r="R92" s="95" t="str">
        <f t="shared" si="8"/>
        <v/>
      </c>
      <c r="S92" s="95"/>
      <c r="T92" s="96" t="str">
        <f t="shared" si="9"/>
        <v/>
      </c>
      <c r="U92" s="96"/>
    </row>
    <row r="93" spans="2:21" x14ac:dyDescent="0.2">
      <c r="B93" s="20">
        <v>85</v>
      </c>
      <c r="C93" s="91" t="str">
        <f t="shared" si="6"/>
        <v/>
      </c>
      <c r="D93" s="91"/>
      <c r="E93" s="20"/>
      <c r="F93" s="8"/>
      <c r="G93" s="20" t="s">
        <v>4</v>
      </c>
      <c r="H93" s="92"/>
      <c r="I93" s="92"/>
      <c r="J93" s="20"/>
      <c r="K93" s="91" t="str">
        <f t="shared" si="5"/>
        <v/>
      </c>
      <c r="L93" s="91"/>
      <c r="M93" s="6" t="str">
        <f t="shared" si="7"/>
        <v/>
      </c>
      <c r="N93" s="20"/>
      <c r="O93" s="8"/>
      <c r="P93" s="92"/>
      <c r="Q93" s="92"/>
      <c r="R93" s="95" t="str">
        <f t="shared" si="8"/>
        <v/>
      </c>
      <c r="S93" s="95"/>
      <c r="T93" s="96" t="str">
        <f t="shared" si="9"/>
        <v/>
      </c>
      <c r="U93" s="96"/>
    </row>
    <row r="94" spans="2:21" x14ac:dyDescent="0.2">
      <c r="B94" s="20">
        <v>86</v>
      </c>
      <c r="C94" s="91" t="str">
        <f t="shared" si="6"/>
        <v/>
      </c>
      <c r="D94" s="91"/>
      <c r="E94" s="20"/>
      <c r="F94" s="8"/>
      <c r="G94" s="20" t="s">
        <v>3</v>
      </c>
      <c r="H94" s="92"/>
      <c r="I94" s="92"/>
      <c r="J94" s="20"/>
      <c r="K94" s="91" t="str">
        <f t="shared" si="5"/>
        <v/>
      </c>
      <c r="L94" s="91"/>
      <c r="M94" s="6" t="str">
        <f t="shared" si="7"/>
        <v/>
      </c>
      <c r="N94" s="20"/>
      <c r="O94" s="8"/>
      <c r="P94" s="92"/>
      <c r="Q94" s="92"/>
      <c r="R94" s="95" t="str">
        <f t="shared" si="8"/>
        <v/>
      </c>
      <c r="S94" s="95"/>
      <c r="T94" s="96" t="str">
        <f t="shared" si="9"/>
        <v/>
      </c>
      <c r="U94" s="96"/>
    </row>
    <row r="95" spans="2:21" x14ac:dyDescent="0.2">
      <c r="B95" s="20">
        <v>87</v>
      </c>
      <c r="C95" s="91" t="str">
        <f t="shared" si="6"/>
        <v/>
      </c>
      <c r="D95" s="91"/>
      <c r="E95" s="20"/>
      <c r="F95" s="8"/>
      <c r="G95" s="20" t="s">
        <v>4</v>
      </c>
      <c r="H95" s="92"/>
      <c r="I95" s="92"/>
      <c r="J95" s="20"/>
      <c r="K95" s="91" t="str">
        <f t="shared" si="5"/>
        <v/>
      </c>
      <c r="L95" s="91"/>
      <c r="M95" s="6" t="str">
        <f t="shared" si="7"/>
        <v/>
      </c>
      <c r="N95" s="20"/>
      <c r="O95" s="8"/>
      <c r="P95" s="92"/>
      <c r="Q95" s="92"/>
      <c r="R95" s="95" t="str">
        <f t="shared" si="8"/>
        <v/>
      </c>
      <c r="S95" s="95"/>
      <c r="T95" s="96" t="str">
        <f t="shared" si="9"/>
        <v/>
      </c>
      <c r="U95" s="96"/>
    </row>
    <row r="96" spans="2:21" x14ac:dyDescent="0.2">
      <c r="B96" s="20">
        <v>88</v>
      </c>
      <c r="C96" s="91" t="str">
        <f t="shared" si="6"/>
        <v/>
      </c>
      <c r="D96" s="91"/>
      <c r="E96" s="20"/>
      <c r="F96" s="8"/>
      <c r="G96" s="20" t="s">
        <v>3</v>
      </c>
      <c r="H96" s="92"/>
      <c r="I96" s="92"/>
      <c r="J96" s="20"/>
      <c r="K96" s="91" t="str">
        <f t="shared" si="5"/>
        <v/>
      </c>
      <c r="L96" s="91"/>
      <c r="M96" s="6" t="str">
        <f t="shared" si="7"/>
        <v/>
      </c>
      <c r="N96" s="20"/>
      <c r="O96" s="8"/>
      <c r="P96" s="92"/>
      <c r="Q96" s="92"/>
      <c r="R96" s="95" t="str">
        <f t="shared" si="8"/>
        <v/>
      </c>
      <c r="S96" s="95"/>
      <c r="T96" s="96" t="str">
        <f t="shared" si="9"/>
        <v/>
      </c>
      <c r="U96" s="96"/>
    </row>
    <row r="97" spans="2:21" x14ac:dyDescent="0.2">
      <c r="B97" s="20">
        <v>89</v>
      </c>
      <c r="C97" s="91" t="str">
        <f t="shared" si="6"/>
        <v/>
      </c>
      <c r="D97" s="91"/>
      <c r="E97" s="20"/>
      <c r="F97" s="8"/>
      <c r="G97" s="20" t="s">
        <v>4</v>
      </c>
      <c r="H97" s="92"/>
      <c r="I97" s="92"/>
      <c r="J97" s="20"/>
      <c r="K97" s="91" t="str">
        <f t="shared" si="5"/>
        <v/>
      </c>
      <c r="L97" s="91"/>
      <c r="M97" s="6" t="str">
        <f t="shared" si="7"/>
        <v/>
      </c>
      <c r="N97" s="20"/>
      <c r="O97" s="8"/>
      <c r="P97" s="92"/>
      <c r="Q97" s="92"/>
      <c r="R97" s="95" t="str">
        <f t="shared" si="8"/>
        <v/>
      </c>
      <c r="S97" s="95"/>
      <c r="T97" s="96" t="str">
        <f t="shared" si="9"/>
        <v/>
      </c>
      <c r="U97" s="96"/>
    </row>
    <row r="98" spans="2:21" x14ac:dyDescent="0.2">
      <c r="B98" s="20">
        <v>90</v>
      </c>
      <c r="C98" s="91" t="str">
        <f t="shared" si="6"/>
        <v/>
      </c>
      <c r="D98" s="91"/>
      <c r="E98" s="20"/>
      <c r="F98" s="8"/>
      <c r="G98" s="20" t="s">
        <v>3</v>
      </c>
      <c r="H98" s="92"/>
      <c r="I98" s="92"/>
      <c r="J98" s="20"/>
      <c r="K98" s="91" t="str">
        <f t="shared" si="5"/>
        <v/>
      </c>
      <c r="L98" s="91"/>
      <c r="M98" s="6" t="str">
        <f t="shared" si="7"/>
        <v/>
      </c>
      <c r="N98" s="20"/>
      <c r="O98" s="8"/>
      <c r="P98" s="92"/>
      <c r="Q98" s="92"/>
      <c r="R98" s="95" t="str">
        <f t="shared" si="8"/>
        <v/>
      </c>
      <c r="S98" s="95"/>
      <c r="T98" s="96" t="str">
        <f t="shared" si="9"/>
        <v/>
      </c>
      <c r="U98" s="96"/>
    </row>
    <row r="99" spans="2:21" x14ac:dyDescent="0.2">
      <c r="B99" s="20">
        <v>91</v>
      </c>
      <c r="C99" s="91" t="str">
        <f t="shared" si="6"/>
        <v/>
      </c>
      <c r="D99" s="91"/>
      <c r="E99" s="20"/>
      <c r="F99" s="8"/>
      <c r="G99" s="20" t="s">
        <v>4</v>
      </c>
      <c r="H99" s="92"/>
      <c r="I99" s="92"/>
      <c r="J99" s="20"/>
      <c r="K99" s="91" t="str">
        <f t="shared" si="5"/>
        <v/>
      </c>
      <c r="L99" s="91"/>
      <c r="M99" s="6" t="str">
        <f t="shared" si="7"/>
        <v/>
      </c>
      <c r="N99" s="20"/>
      <c r="O99" s="8"/>
      <c r="P99" s="92"/>
      <c r="Q99" s="92"/>
      <c r="R99" s="95" t="str">
        <f t="shared" si="8"/>
        <v/>
      </c>
      <c r="S99" s="95"/>
      <c r="T99" s="96" t="str">
        <f t="shared" si="9"/>
        <v/>
      </c>
      <c r="U99" s="96"/>
    </row>
    <row r="100" spans="2:21" x14ac:dyDescent="0.2">
      <c r="B100" s="20">
        <v>92</v>
      </c>
      <c r="C100" s="91" t="str">
        <f t="shared" si="6"/>
        <v/>
      </c>
      <c r="D100" s="91"/>
      <c r="E100" s="20"/>
      <c r="F100" s="8"/>
      <c r="G100" s="20" t="s">
        <v>4</v>
      </c>
      <c r="H100" s="92"/>
      <c r="I100" s="92"/>
      <c r="J100" s="20"/>
      <c r="K100" s="91" t="str">
        <f t="shared" si="5"/>
        <v/>
      </c>
      <c r="L100" s="91"/>
      <c r="M100" s="6" t="str">
        <f t="shared" si="7"/>
        <v/>
      </c>
      <c r="N100" s="20"/>
      <c r="O100" s="8"/>
      <c r="P100" s="92"/>
      <c r="Q100" s="92"/>
      <c r="R100" s="95" t="str">
        <f t="shared" si="8"/>
        <v/>
      </c>
      <c r="S100" s="95"/>
      <c r="T100" s="96" t="str">
        <f t="shared" si="9"/>
        <v/>
      </c>
      <c r="U100" s="96"/>
    </row>
    <row r="101" spans="2:21" x14ac:dyDescent="0.2">
      <c r="B101" s="20">
        <v>93</v>
      </c>
      <c r="C101" s="91" t="str">
        <f t="shared" si="6"/>
        <v/>
      </c>
      <c r="D101" s="91"/>
      <c r="E101" s="20"/>
      <c r="F101" s="8"/>
      <c r="G101" s="20" t="s">
        <v>3</v>
      </c>
      <c r="H101" s="92"/>
      <c r="I101" s="92"/>
      <c r="J101" s="20"/>
      <c r="K101" s="91" t="str">
        <f t="shared" si="5"/>
        <v/>
      </c>
      <c r="L101" s="91"/>
      <c r="M101" s="6" t="str">
        <f t="shared" si="7"/>
        <v/>
      </c>
      <c r="N101" s="20"/>
      <c r="O101" s="8"/>
      <c r="P101" s="92"/>
      <c r="Q101" s="92"/>
      <c r="R101" s="95" t="str">
        <f t="shared" si="8"/>
        <v/>
      </c>
      <c r="S101" s="95"/>
      <c r="T101" s="96" t="str">
        <f t="shared" si="9"/>
        <v/>
      </c>
      <c r="U101" s="96"/>
    </row>
    <row r="102" spans="2:21" x14ac:dyDescent="0.2">
      <c r="B102" s="20">
        <v>94</v>
      </c>
      <c r="C102" s="91" t="str">
        <f t="shared" si="6"/>
        <v/>
      </c>
      <c r="D102" s="91"/>
      <c r="E102" s="20"/>
      <c r="F102" s="8"/>
      <c r="G102" s="20" t="s">
        <v>3</v>
      </c>
      <c r="H102" s="92"/>
      <c r="I102" s="92"/>
      <c r="J102" s="20"/>
      <c r="K102" s="91" t="str">
        <f t="shared" si="5"/>
        <v/>
      </c>
      <c r="L102" s="91"/>
      <c r="M102" s="6" t="str">
        <f t="shared" si="7"/>
        <v/>
      </c>
      <c r="N102" s="20"/>
      <c r="O102" s="8"/>
      <c r="P102" s="92"/>
      <c r="Q102" s="92"/>
      <c r="R102" s="95" t="str">
        <f t="shared" si="8"/>
        <v/>
      </c>
      <c r="S102" s="95"/>
      <c r="T102" s="96" t="str">
        <f t="shared" si="9"/>
        <v/>
      </c>
      <c r="U102" s="96"/>
    </row>
    <row r="103" spans="2:21" x14ac:dyDescent="0.2">
      <c r="B103" s="20">
        <v>95</v>
      </c>
      <c r="C103" s="91" t="str">
        <f t="shared" si="6"/>
        <v/>
      </c>
      <c r="D103" s="91"/>
      <c r="E103" s="20"/>
      <c r="F103" s="8"/>
      <c r="G103" s="20" t="s">
        <v>3</v>
      </c>
      <c r="H103" s="92"/>
      <c r="I103" s="92"/>
      <c r="J103" s="20"/>
      <c r="K103" s="91" t="str">
        <f t="shared" si="5"/>
        <v/>
      </c>
      <c r="L103" s="91"/>
      <c r="M103" s="6" t="str">
        <f t="shared" si="7"/>
        <v/>
      </c>
      <c r="N103" s="20"/>
      <c r="O103" s="8"/>
      <c r="P103" s="92"/>
      <c r="Q103" s="92"/>
      <c r="R103" s="95" t="str">
        <f t="shared" si="8"/>
        <v/>
      </c>
      <c r="S103" s="95"/>
      <c r="T103" s="96" t="str">
        <f t="shared" si="9"/>
        <v/>
      </c>
      <c r="U103" s="96"/>
    </row>
    <row r="104" spans="2:21" x14ac:dyDescent="0.2">
      <c r="B104" s="20">
        <v>96</v>
      </c>
      <c r="C104" s="91" t="str">
        <f t="shared" si="6"/>
        <v/>
      </c>
      <c r="D104" s="91"/>
      <c r="E104" s="20"/>
      <c r="F104" s="8"/>
      <c r="G104" s="20" t="s">
        <v>4</v>
      </c>
      <c r="H104" s="92"/>
      <c r="I104" s="92"/>
      <c r="J104" s="20"/>
      <c r="K104" s="91" t="str">
        <f t="shared" si="5"/>
        <v/>
      </c>
      <c r="L104" s="91"/>
      <c r="M104" s="6" t="str">
        <f t="shared" si="7"/>
        <v/>
      </c>
      <c r="N104" s="20"/>
      <c r="O104" s="8"/>
      <c r="P104" s="92"/>
      <c r="Q104" s="92"/>
      <c r="R104" s="95" t="str">
        <f t="shared" si="8"/>
        <v/>
      </c>
      <c r="S104" s="95"/>
      <c r="T104" s="96" t="str">
        <f t="shared" si="9"/>
        <v/>
      </c>
      <c r="U104" s="96"/>
    </row>
    <row r="105" spans="2:21" x14ac:dyDescent="0.2">
      <c r="B105" s="20">
        <v>97</v>
      </c>
      <c r="C105" s="91" t="str">
        <f t="shared" si="6"/>
        <v/>
      </c>
      <c r="D105" s="91"/>
      <c r="E105" s="20"/>
      <c r="F105" s="8"/>
      <c r="G105" s="20" t="s">
        <v>3</v>
      </c>
      <c r="H105" s="92"/>
      <c r="I105" s="92"/>
      <c r="J105" s="20"/>
      <c r="K105" s="91" t="str">
        <f t="shared" si="5"/>
        <v/>
      </c>
      <c r="L105" s="91"/>
      <c r="M105" s="6" t="str">
        <f t="shared" si="7"/>
        <v/>
      </c>
      <c r="N105" s="20"/>
      <c r="O105" s="8"/>
      <c r="P105" s="92"/>
      <c r="Q105" s="92"/>
      <c r="R105" s="95" t="str">
        <f t="shared" si="8"/>
        <v/>
      </c>
      <c r="S105" s="95"/>
      <c r="T105" s="96" t="str">
        <f t="shared" si="9"/>
        <v/>
      </c>
      <c r="U105" s="96"/>
    </row>
    <row r="106" spans="2:21" x14ac:dyDescent="0.2">
      <c r="B106" s="20">
        <v>98</v>
      </c>
      <c r="C106" s="91" t="str">
        <f t="shared" si="6"/>
        <v/>
      </c>
      <c r="D106" s="91"/>
      <c r="E106" s="20"/>
      <c r="F106" s="8"/>
      <c r="G106" s="20" t="s">
        <v>4</v>
      </c>
      <c r="H106" s="92"/>
      <c r="I106" s="92"/>
      <c r="J106" s="20"/>
      <c r="K106" s="91" t="str">
        <f t="shared" si="5"/>
        <v/>
      </c>
      <c r="L106" s="91"/>
      <c r="M106" s="6" t="str">
        <f t="shared" si="7"/>
        <v/>
      </c>
      <c r="N106" s="20"/>
      <c r="O106" s="8"/>
      <c r="P106" s="92"/>
      <c r="Q106" s="92"/>
      <c r="R106" s="95" t="str">
        <f t="shared" si="8"/>
        <v/>
      </c>
      <c r="S106" s="95"/>
      <c r="T106" s="96" t="str">
        <f t="shared" si="9"/>
        <v/>
      </c>
      <c r="U106" s="96"/>
    </row>
    <row r="107" spans="2:21" x14ac:dyDescent="0.2">
      <c r="B107" s="20">
        <v>99</v>
      </c>
      <c r="C107" s="91" t="str">
        <f t="shared" si="6"/>
        <v/>
      </c>
      <c r="D107" s="91"/>
      <c r="E107" s="20"/>
      <c r="F107" s="8"/>
      <c r="G107" s="20" t="s">
        <v>4</v>
      </c>
      <c r="H107" s="92"/>
      <c r="I107" s="92"/>
      <c r="J107" s="20"/>
      <c r="K107" s="91" t="str">
        <f t="shared" si="5"/>
        <v/>
      </c>
      <c r="L107" s="91"/>
      <c r="M107" s="6" t="str">
        <f t="shared" si="7"/>
        <v/>
      </c>
      <c r="N107" s="20"/>
      <c r="O107" s="8"/>
      <c r="P107" s="92"/>
      <c r="Q107" s="92"/>
      <c r="R107" s="95" t="str">
        <f t="shared" si="8"/>
        <v/>
      </c>
      <c r="S107" s="95"/>
      <c r="T107" s="96" t="str">
        <f t="shared" si="9"/>
        <v/>
      </c>
      <c r="U107" s="96"/>
    </row>
    <row r="108" spans="2:21" x14ac:dyDescent="0.2">
      <c r="B108" s="20">
        <v>100</v>
      </c>
      <c r="C108" s="91" t="str">
        <f t="shared" si="6"/>
        <v/>
      </c>
      <c r="D108" s="91"/>
      <c r="E108" s="20"/>
      <c r="F108" s="8"/>
      <c r="G108" s="20" t="s">
        <v>3</v>
      </c>
      <c r="H108" s="92"/>
      <c r="I108" s="92"/>
      <c r="J108" s="20"/>
      <c r="K108" s="91" t="str">
        <f t="shared" si="5"/>
        <v/>
      </c>
      <c r="L108" s="91"/>
      <c r="M108" s="6" t="str">
        <f t="shared" si="7"/>
        <v/>
      </c>
      <c r="N108" s="20"/>
      <c r="O108" s="8"/>
      <c r="P108" s="92"/>
      <c r="Q108" s="92"/>
      <c r="R108" s="95" t="str">
        <f t="shared" si="8"/>
        <v/>
      </c>
      <c r="S108" s="95"/>
      <c r="T108" s="96" t="str">
        <f t="shared" si="9"/>
        <v/>
      </c>
      <c r="U108" s="96"/>
    </row>
    <row r="109" spans="2:21"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FDCFE-97C3-4CE4-A708-D20B2274D692}">
  <dimension ref="B2:W109"/>
  <sheetViews>
    <sheetView zoomScale="115" zoomScaleNormal="115" workbookViewId="0">
      <pane ySplit="8" topLeftCell="A9" activePane="bottomLeft" state="frozen"/>
      <selection pane="bottomLeft" activeCell="T9" sqref="T9:U9"/>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36</v>
      </c>
      <c r="I2" s="60"/>
      <c r="J2" s="58" t="s">
        <v>7</v>
      </c>
      <c r="K2" s="58"/>
      <c r="L2" s="64">
        <v>300000</v>
      </c>
      <c r="M2" s="63"/>
      <c r="N2" s="58" t="s">
        <v>8</v>
      </c>
      <c r="O2" s="58"/>
      <c r="P2" s="59">
        <f>SUM(L2,D4)</f>
        <v>353239.56331757316</v>
      </c>
      <c r="Q2" s="60"/>
      <c r="R2" s="1"/>
      <c r="S2" s="1"/>
      <c r="T2" s="1"/>
    </row>
    <row r="3" spans="2:23" ht="57" customHeight="1" x14ac:dyDescent="0.2">
      <c r="B3" s="58" t="s">
        <v>9</v>
      </c>
      <c r="C3" s="58"/>
      <c r="D3" s="61" t="s">
        <v>38</v>
      </c>
      <c r="E3" s="61"/>
      <c r="F3" s="61"/>
      <c r="G3" s="61"/>
      <c r="H3" s="61"/>
      <c r="I3" s="61"/>
      <c r="J3" s="58" t="s">
        <v>10</v>
      </c>
      <c r="K3" s="58"/>
      <c r="L3" s="61" t="s">
        <v>61</v>
      </c>
      <c r="M3" s="62"/>
      <c r="N3" s="62"/>
      <c r="O3" s="62"/>
      <c r="P3" s="62"/>
      <c r="Q3" s="62"/>
      <c r="R3" s="1"/>
      <c r="S3" s="1"/>
    </row>
    <row r="4" spans="2:23" x14ac:dyDescent="0.2">
      <c r="B4" s="58" t="s">
        <v>11</v>
      </c>
      <c r="C4" s="58"/>
      <c r="D4" s="78">
        <f>SUM($R$9:$S$993)</f>
        <v>53239.563317573193</v>
      </c>
      <c r="E4" s="78"/>
      <c r="F4" s="58" t="s">
        <v>12</v>
      </c>
      <c r="G4" s="58"/>
      <c r="H4" s="79">
        <f>SUM($T$9:$U$108)</f>
        <v>602.92300000000864</v>
      </c>
      <c r="I4" s="60"/>
      <c r="J4" s="80" t="s">
        <v>13</v>
      </c>
      <c r="K4" s="80"/>
      <c r="L4" s="59">
        <f>MAX($C$9:$D$990)-C9</f>
        <v>53239.563317573105</v>
      </c>
      <c r="M4" s="59"/>
      <c r="N4" s="80" t="s">
        <v>14</v>
      </c>
      <c r="O4" s="80"/>
      <c r="P4" s="78">
        <f>SUMIF(R9:S990,"&lt;0",R9:S990)</f>
        <v>-182915.54576620233</v>
      </c>
      <c r="Q4" s="78"/>
      <c r="R4" s="1"/>
      <c r="S4" s="1"/>
      <c r="T4" s="1"/>
    </row>
    <row r="5" spans="2:23" x14ac:dyDescent="0.2">
      <c r="B5" s="39" t="s">
        <v>15</v>
      </c>
      <c r="C5" s="42">
        <f>COUNTIF($R$9:$R$990,"&gt;0")</f>
        <v>20</v>
      </c>
      <c r="D5" s="40" t="s">
        <v>16</v>
      </c>
      <c r="E5" s="16">
        <f>COUNTIF($R$9:$R$990,"&lt;0")</f>
        <v>19</v>
      </c>
      <c r="F5" s="40" t="s">
        <v>17</v>
      </c>
      <c r="G5" s="42">
        <f>COUNTIF($R$9:$R$990,"=0")</f>
        <v>0</v>
      </c>
      <c r="H5" s="40" t="s">
        <v>18</v>
      </c>
      <c r="I5" s="3">
        <f>C5/SUM(C5,E5,G5)</f>
        <v>0.51282051282051277</v>
      </c>
      <c r="J5" s="88" t="s">
        <v>19</v>
      </c>
      <c r="K5" s="58"/>
      <c r="L5" s="89">
        <f>MAX(V9:V993)</f>
        <v>3</v>
      </c>
      <c r="M5" s="90"/>
      <c r="N5" s="18" t="s">
        <v>20</v>
      </c>
      <c r="O5" s="9"/>
      <c r="P5" s="89">
        <f>MAX(W9:W993)</f>
        <v>7</v>
      </c>
      <c r="Q5" s="90"/>
      <c r="R5" s="1"/>
      <c r="S5" s="36"/>
      <c r="T5" s="1"/>
    </row>
    <row r="6" spans="2:23" x14ac:dyDescent="0.2">
      <c r="B6" s="11"/>
      <c r="C6" s="14"/>
      <c r="D6" s="15"/>
      <c r="E6" s="12"/>
      <c r="F6" s="11"/>
      <c r="G6" s="12"/>
      <c r="H6" s="11"/>
      <c r="I6" s="17"/>
      <c r="J6" s="11"/>
      <c r="K6" s="11"/>
      <c r="L6" s="12"/>
      <c r="M6" s="12"/>
      <c r="N6" s="13"/>
      <c r="O6" s="13"/>
      <c r="P6" s="10"/>
      <c r="Q6" s="41"/>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38">
        <v>1</v>
      </c>
      <c r="C9" s="91">
        <f>L2</f>
        <v>300000</v>
      </c>
      <c r="D9" s="91"/>
      <c r="E9" s="38">
        <v>2008</v>
      </c>
      <c r="F9" s="8">
        <v>43469</v>
      </c>
      <c r="G9" s="38" t="s">
        <v>3</v>
      </c>
      <c r="H9" s="92">
        <v>1.9672000000000001</v>
      </c>
      <c r="I9" s="92"/>
      <c r="J9" s="38">
        <v>177</v>
      </c>
      <c r="K9" s="93">
        <f t="shared" ref="K9:K72" si="0">IF(J9="","",C9*0.03)</f>
        <v>9000</v>
      </c>
      <c r="L9" s="94"/>
      <c r="M9" s="6">
        <f>IF(J9="","",(K9/J9)/LOOKUP(RIGHT($D$2,3),定数!$A$6:$A$13,定数!$B$6:$B$13))</f>
        <v>0.42372881355932202</v>
      </c>
      <c r="N9" s="38">
        <v>2008</v>
      </c>
      <c r="O9" s="8">
        <v>43486</v>
      </c>
      <c r="P9" s="92">
        <v>1.9448209999999999</v>
      </c>
      <c r="Q9" s="92"/>
      <c r="R9" s="95">
        <f>IF(P9="","",T9*M9*LOOKUP(RIGHT($D$2,3),定数!$A$6:$A$13,定数!$B$6:$B$13))</f>
        <v>11379.152542372956</v>
      </c>
      <c r="S9" s="95"/>
      <c r="T9" s="96">
        <f>IF(P9="","",IF(G9="買",(P9-H9),(H9-P9))*IF(RIGHT($D$2,3)="JPY",100,10000))</f>
        <v>223.7900000000015</v>
      </c>
      <c r="U9" s="96"/>
      <c r="V9" s="35">
        <f>IF(T9&lt;&gt;"",IF(T9&gt;0,1+V8,0),"")</f>
        <v>1</v>
      </c>
      <c r="W9">
        <f>IF(T9&lt;&gt;"",IF(T9&lt;0,1+W8,0),"")</f>
        <v>0</v>
      </c>
    </row>
    <row r="10" spans="2:23" x14ac:dyDescent="0.2">
      <c r="B10" s="38">
        <v>2</v>
      </c>
      <c r="C10" s="91">
        <f t="shared" ref="C10:C73" si="1">IF(R9="","",C9+R9)</f>
        <v>311379.15254237293</v>
      </c>
      <c r="D10" s="91"/>
      <c r="E10" s="38">
        <v>2008</v>
      </c>
      <c r="F10" s="8" t="s">
        <v>62</v>
      </c>
      <c r="G10" s="38" t="s">
        <v>3</v>
      </c>
      <c r="H10" s="92">
        <v>1.9535</v>
      </c>
      <c r="I10" s="92"/>
      <c r="J10" s="38">
        <v>205</v>
      </c>
      <c r="K10" s="93">
        <f t="shared" si="0"/>
        <v>9341.3745762711878</v>
      </c>
      <c r="L10" s="94"/>
      <c r="M10" s="6">
        <f>IF(J10="","",(K10/J10)/LOOKUP(RIGHT($D$2,3),定数!$A$6:$A$13,定数!$B$6:$B$13))</f>
        <v>0.37973067383216208</v>
      </c>
      <c r="N10" s="38">
        <v>2008</v>
      </c>
      <c r="O10" s="8">
        <v>43482</v>
      </c>
      <c r="P10" s="92">
        <v>1.974</v>
      </c>
      <c r="Q10" s="92"/>
      <c r="R10" s="95">
        <f>IF(P10="","",T10*M10*LOOKUP(RIGHT($D$2,3),定数!$A$6:$A$13,定数!$B$6:$B$13))</f>
        <v>-9341.3745762711715</v>
      </c>
      <c r="S10" s="95"/>
      <c r="T10" s="96">
        <f>IF(P10="","",IF(G10="買",(P10-H10),(H10-P10))*IF(RIGHT($D$2,3)="JPY",100,10000))</f>
        <v>-204.99999999999963</v>
      </c>
      <c r="U10" s="96"/>
      <c r="V10" s="23">
        <f>IF(T10&lt;&gt;"",IF(T10&gt;0,1+V9,0),"")</f>
        <v>0</v>
      </c>
      <c r="W10">
        <f t="shared" ref="W10:W73" si="2">IF(T10&lt;&gt;"",IF(T10&lt;0,1+W9,0),"")</f>
        <v>1</v>
      </c>
    </row>
    <row r="11" spans="2:23" x14ac:dyDescent="0.2">
      <c r="B11" s="38">
        <v>3</v>
      </c>
      <c r="C11" s="91">
        <f t="shared" si="1"/>
        <v>302037.77796610177</v>
      </c>
      <c r="D11" s="91"/>
      <c r="E11" s="38">
        <v>2008</v>
      </c>
      <c r="F11" s="8">
        <v>43565</v>
      </c>
      <c r="G11" s="38" t="s">
        <v>3</v>
      </c>
      <c r="H11" s="92">
        <v>1.9703599999999999</v>
      </c>
      <c r="I11" s="92"/>
      <c r="J11" s="38">
        <v>138</v>
      </c>
      <c r="K11" s="93">
        <f t="shared" si="0"/>
        <v>9061.1333389830525</v>
      </c>
      <c r="L11" s="94"/>
      <c r="M11" s="6">
        <f>IF(J11="","",(K11/J11)/LOOKUP(RIGHT($D$2,3),定数!$A$6:$A$13,定数!$B$6:$B$13))</f>
        <v>0.54716988761974961</v>
      </c>
      <c r="N11" s="38">
        <v>2008</v>
      </c>
      <c r="O11" s="8">
        <v>43569</v>
      </c>
      <c r="P11" s="92">
        <v>1.9841599999999999</v>
      </c>
      <c r="Q11" s="92"/>
      <c r="R11" s="95">
        <f>IF(P11="","",T11*M11*LOOKUP(RIGHT($D$2,3),定数!$A$6:$A$13,定数!$B$6:$B$13))</f>
        <v>-9061.1333389830761</v>
      </c>
      <c r="S11" s="95"/>
      <c r="T11" s="96">
        <f t="shared" ref="T11:T74" si="3">IF(P11="","",IF(G11="買",(P11-H11),(H11-P11))*IF(RIGHT($D$2,3)="JPY",100,10000))</f>
        <v>-138.00000000000034</v>
      </c>
      <c r="U11" s="96"/>
      <c r="V11" s="23">
        <f>IF(T11&lt;&gt;"",IF(T11&gt;0,1+V10,0),"")</f>
        <v>0</v>
      </c>
      <c r="W11">
        <f t="shared" si="2"/>
        <v>2</v>
      </c>
    </row>
    <row r="12" spans="2:23" x14ac:dyDescent="0.2">
      <c r="B12" s="38">
        <v>4</v>
      </c>
      <c r="C12" s="91">
        <f t="shared" si="1"/>
        <v>292976.64462711872</v>
      </c>
      <c r="D12" s="91"/>
      <c r="E12" s="38">
        <v>2008</v>
      </c>
      <c r="F12" s="8">
        <v>43677</v>
      </c>
      <c r="G12" s="38" t="s">
        <v>3</v>
      </c>
      <c r="H12" s="92">
        <v>1.97776</v>
      </c>
      <c r="I12" s="92"/>
      <c r="J12" s="38">
        <v>150.1</v>
      </c>
      <c r="K12" s="93">
        <f t="shared" si="0"/>
        <v>8789.2993388135619</v>
      </c>
      <c r="L12" s="94"/>
      <c r="M12" s="6">
        <f>IF(J12="","",(K12/J12)/LOOKUP(RIGHT($D$2,3),定数!$A$6:$A$13,定数!$B$6:$B$13))</f>
        <v>0.48796909498187663</v>
      </c>
      <c r="N12" s="38">
        <v>2008</v>
      </c>
      <c r="O12" s="8">
        <v>43682</v>
      </c>
      <c r="P12" s="92">
        <v>1.9587973000000001</v>
      </c>
      <c r="Q12" s="92"/>
      <c r="R12" s="95">
        <f>IF(P12="","",T12*M12*LOOKUP(RIGHT($D$2,3),定数!$A$6:$A$13,定数!$B$6:$B$13))</f>
        <v>11103.853868895332</v>
      </c>
      <c r="S12" s="95"/>
      <c r="T12" s="96">
        <f t="shared" si="3"/>
        <v>189.62699999999887</v>
      </c>
      <c r="U12" s="96"/>
      <c r="V12" s="23">
        <f>IF(T12&lt;&gt;"",IF(T12&gt;0,1+V11,0),"")</f>
        <v>1</v>
      </c>
      <c r="W12">
        <f t="shared" si="2"/>
        <v>0</v>
      </c>
    </row>
    <row r="13" spans="2:23" x14ac:dyDescent="0.2">
      <c r="B13" s="38">
        <v>5</v>
      </c>
      <c r="C13" s="91">
        <f t="shared" si="1"/>
        <v>304080.49849601404</v>
      </c>
      <c r="D13" s="91"/>
      <c r="E13" s="38">
        <v>2008</v>
      </c>
      <c r="F13" s="8">
        <v>43788</v>
      </c>
      <c r="G13" s="38" t="s">
        <v>3</v>
      </c>
      <c r="H13" s="92">
        <v>1.4900599999999999</v>
      </c>
      <c r="I13" s="92"/>
      <c r="J13" s="38">
        <v>346.7</v>
      </c>
      <c r="K13" s="93">
        <f t="shared" si="0"/>
        <v>9122.4149548804216</v>
      </c>
      <c r="L13" s="94"/>
      <c r="M13" s="6">
        <f>IF(J13="","",(K13/J13)/LOOKUP(RIGHT($D$2,3),定数!$A$6:$A$13,定数!$B$6:$B$13))</f>
        <v>0.21926773759447221</v>
      </c>
      <c r="N13" s="38">
        <v>2008</v>
      </c>
      <c r="O13" s="8">
        <v>43794</v>
      </c>
      <c r="P13" s="92">
        <v>1.5247299999999999</v>
      </c>
      <c r="Q13" s="92"/>
      <c r="R13" s="95">
        <f>IF(P13="","",T13*M13*LOOKUP(RIGHT($D$2,3),定数!$A$6:$A$13,定数!$B$6:$B$13))</f>
        <v>-9122.4149548804144</v>
      </c>
      <c r="S13" s="95"/>
      <c r="T13" s="96">
        <f t="shared" si="3"/>
        <v>-346.69999999999976</v>
      </c>
      <c r="U13" s="96"/>
      <c r="V13" s="23">
        <f t="shared" ref="V13:V22" si="4">IF(T13&lt;&gt;"",IF(T13&gt;0,1+V12,0),"")</f>
        <v>0</v>
      </c>
      <c r="W13">
        <f t="shared" si="2"/>
        <v>1</v>
      </c>
    </row>
    <row r="14" spans="2:23" x14ac:dyDescent="0.2">
      <c r="B14" s="38">
        <v>6</v>
      </c>
      <c r="C14" s="91">
        <f t="shared" si="1"/>
        <v>294958.08354113362</v>
      </c>
      <c r="D14" s="91"/>
      <c r="E14" s="38">
        <v>2009</v>
      </c>
      <c r="F14" s="8">
        <v>43530</v>
      </c>
      <c r="G14" s="38" t="s">
        <v>3</v>
      </c>
      <c r="H14" s="92">
        <v>1.4037999999999999</v>
      </c>
      <c r="I14" s="92"/>
      <c r="J14" s="38">
        <v>265.8</v>
      </c>
      <c r="K14" s="93">
        <f t="shared" si="0"/>
        <v>8848.742506234008</v>
      </c>
      <c r="L14" s="94"/>
      <c r="M14" s="6">
        <f>IF(J14="","",(K14/J14)/LOOKUP(RIGHT($D$2,3),定数!$A$6:$A$13,定数!$B$6:$B$13))</f>
        <v>0.27742483403041157</v>
      </c>
      <c r="N14" s="38">
        <v>2009</v>
      </c>
      <c r="O14" s="8">
        <v>43534</v>
      </c>
      <c r="P14" s="92">
        <v>1.3701433999999999</v>
      </c>
      <c r="Q14" s="92"/>
      <c r="R14" s="95">
        <f>IF(P14="","",T14*M14*LOOKUP(RIGHT($D$2,3),定数!$A$6:$A$13,定数!$B$6:$B$13))</f>
        <v>11204.612002833552</v>
      </c>
      <c r="S14" s="95"/>
      <c r="T14" s="96">
        <f t="shared" si="3"/>
        <v>336.56600000000037</v>
      </c>
      <c r="U14" s="96"/>
      <c r="V14" s="23">
        <f t="shared" si="4"/>
        <v>1</v>
      </c>
      <c r="W14">
        <f t="shared" si="2"/>
        <v>0</v>
      </c>
    </row>
    <row r="15" spans="2:23" x14ac:dyDescent="0.2">
      <c r="B15" s="38">
        <v>7</v>
      </c>
      <c r="C15" s="91">
        <f t="shared" si="1"/>
        <v>306162.69554396719</v>
      </c>
      <c r="D15" s="91"/>
      <c r="E15" s="38">
        <v>2009</v>
      </c>
      <c r="F15" s="8">
        <v>43641</v>
      </c>
      <c r="G15" s="38" t="s">
        <v>4</v>
      </c>
      <c r="H15" s="92">
        <v>1.6468</v>
      </c>
      <c r="I15" s="92"/>
      <c r="J15" s="38">
        <v>236.7</v>
      </c>
      <c r="K15" s="93">
        <f t="shared" si="0"/>
        <v>9184.8808663190157</v>
      </c>
      <c r="L15" s="94"/>
      <c r="M15" s="6">
        <f>IF(J15="","",(K15/J15)/LOOKUP(RIGHT($D$2,3),定数!$A$6:$A$13,定数!$B$6:$B$13))</f>
        <v>0.32336575363748121</v>
      </c>
      <c r="N15" s="38">
        <v>2009</v>
      </c>
      <c r="O15" s="8">
        <v>43652</v>
      </c>
      <c r="P15" s="92">
        <v>1.62313</v>
      </c>
      <c r="Q15" s="92"/>
      <c r="R15" s="95">
        <f>IF(P15="","",T15*M15*LOOKUP(RIGHT($D$2,3),定数!$A$6:$A$13,定数!$B$6:$B$13))</f>
        <v>-9184.8808663190484</v>
      </c>
      <c r="S15" s="95"/>
      <c r="T15" s="96">
        <f t="shared" si="3"/>
        <v>-236.70000000000078</v>
      </c>
      <c r="U15" s="96"/>
      <c r="V15" s="23">
        <f t="shared" si="4"/>
        <v>0</v>
      </c>
      <c r="W15">
        <f t="shared" si="2"/>
        <v>1</v>
      </c>
    </row>
    <row r="16" spans="2:23" x14ac:dyDescent="0.2">
      <c r="B16" s="38">
        <v>8</v>
      </c>
      <c r="C16" s="91">
        <f t="shared" si="1"/>
        <v>296977.81467764813</v>
      </c>
      <c r="D16" s="91"/>
      <c r="E16" s="38">
        <v>2009</v>
      </c>
      <c r="F16" s="8">
        <v>43738</v>
      </c>
      <c r="G16" s="38" t="s">
        <v>3</v>
      </c>
      <c r="H16" s="92">
        <v>1.5942700000000001</v>
      </c>
      <c r="I16" s="92"/>
      <c r="J16" s="38">
        <v>182.2</v>
      </c>
      <c r="K16" s="93">
        <f t="shared" si="0"/>
        <v>8909.3344403294432</v>
      </c>
      <c r="L16" s="94"/>
      <c r="M16" s="6">
        <f>IF(J16="","",(K16/J16)/LOOKUP(RIGHT($D$2,3),定数!$A$6:$A$13,定数!$B$6:$B$13))</f>
        <v>0.40748876876735474</v>
      </c>
      <c r="N16" s="38">
        <v>2009</v>
      </c>
      <c r="O16" s="8">
        <v>43751</v>
      </c>
      <c r="P16" s="92">
        <v>1.5712306</v>
      </c>
      <c r="Q16" s="92"/>
      <c r="R16" s="95">
        <f>IF(P16="","",T16*M16*LOOKUP(RIGHT($D$2,3),定数!$A$6:$A$13,定数!$B$6:$B$13))</f>
        <v>11265.956086966333</v>
      </c>
      <c r="S16" s="95"/>
      <c r="T16" s="96">
        <f t="shared" si="3"/>
        <v>230.39400000000043</v>
      </c>
      <c r="U16" s="96"/>
      <c r="V16" s="23">
        <f t="shared" si="4"/>
        <v>1</v>
      </c>
      <c r="W16">
        <f t="shared" si="2"/>
        <v>0</v>
      </c>
    </row>
    <row r="17" spans="2:23" x14ac:dyDescent="0.2">
      <c r="B17" s="38">
        <v>9</v>
      </c>
      <c r="C17" s="91">
        <f t="shared" si="1"/>
        <v>308243.77076461446</v>
      </c>
      <c r="D17" s="91"/>
      <c r="E17" s="38">
        <v>2009</v>
      </c>
      <c r="F17" s="8">
        <v>43744</v>
      </c>
      <c r="G17" s="38" t="s">
        <v>3</v>
      </c>
      <c r="H17" s="92">
        <v>1.5874299999999999</v>
      </c>
      <c r="I17" s="92"/>
      <c r="J17" s="38">
        <v>172.5</v>
      </c>
      <c r="K17" s="93">
        <f t="shared" si="0"/>
        <v>9247.3131229384326</v>
      </c>
      <c r="L17" s="94"/>
      <c r="M17" s="6">
        <f>IF(J17="","",(K17/J17)/LOOKUP(RIGHT($D$2,3),定数!$A$6:$A$13,定数!$B$6:$B$13))</f>
        <v>0.44673010255741219</v>
      </c>
      <c r="N17" s="38">
        <v>2009</v>
      </c>
      <c r="O17" s="8">
        <v>43746</v>
      </c>
      <c r="P17" s="92">
        <v>1.5656224999999999</v>
      </c>
      <c r="Q17" s="92"/>
      <c r="R17" s="95">
        <f>IF(P17="","",T17*M17*LOOKUP(RIGHT($D$2,3),定数!$A$6:$A$13,定数!$B$6:$B$13))</f>
        <v>11690.480053824907</v>
      </c>
      <c r="S17" s="95"/>
      <c r="T17" s="96">
        <f t="shared" si="3"/>
        <v>218.07499999999979</v>
      </c>
      <c r="U17" s="96"/>
      <c r="V17" s="23">
        <f t="shared" si="4"/>
        <v>2</v>
      </c>
      <c r="W17">
        <f t="shared" si="2"/>
        <v>0</v>
      </c>
    </row>
    <row r="18" spans="2:23" x14ac:dyDescent="0.2">
      <c r="B18" s="38">
        <v>10</v>
      </c>
      <c r="C18" s="91">
        <f t="shared" si="1"/>
        <v>319934.25081843935</v>
      </c>
      <c r="D18" s="91"/>
      <c r="E18" s="38">
        <v>2009</v>
      </c>
      <c r="F18" s="8">
        <v>43772</v>
      </c>
      <c r="G18" s="38" t="s">
        <v>4</v>
      </c>
      <c r="H18" s="92">
        <v>1.6453599999999999</v>
      </c>
      <c r="I18" s="92"/>
      <c r="J18" s="38">
        <v>193</v>
      </c>
      <c r="K18" s="93">
        <f t="shared" si="0"/>
        <v>9598.0275245531793</v>
      </c>
      <c r="L18" s="94"/>
      <c r="M18" s="6">
        <f>IF(J18="","",(K18/J18)/LOOKUP(RIGHT($D$2,3),定数!$A$6:$A$13,定数!$B$6:$B$13))</f>
        <v>0.41442260468709757</v>
      </c>
      <c r="N18" s="38">
        <v>2009</v>
      </c>
      <c r="O18" s="8">
        <v>43778</v>
      </c>
      <c r="P18" s="92">
        <v>1.6697709999999999</v>
      </c>
      <c r="Q18" s="92"/>
      <c r="R18" s="95">
        <f>IF(P18="","",T18*M18*LOOKUP(RIGHT($D$2,3),定数!$A$6:$A$13,定数!$B$6:$B$13))</f>
        <v>12139.764243620068</v>
      </c>
      <c r="S18" s="95"/>
      <c r="T18" s="96">
        <f t="shared" si="3"/>
        <v>244.10999999999962</v>
      </c>
      <c r="U18" s="96"/>
      <c r="V18" s="23">
        <f t="shared" si="4"/>
        <v>3</v>
      </c>
      <c r="W18">
        <f t="shared" si="2"/>
        <v>0</v>
      </c>
    </row>
    <row r="19" spans="2:23" x14ac:dyDescent="0.2">
      <c r="B19" s="38">
        <v>11</v>
      </c>
      <c r="C19" s="91">
        <f t="shared" si="1"/>
        <v>332074.01506205939</v>
      </c>
      <c r="D19" s="91"/>
      <c r="E19" s="38">
        <v>2010</v>
      </c>
      <c r="F19" s="8">
        <v>43695</v>
      </c>
      <c r="G19" s="38" t="s">
        <v>3</v>
      </c>
      <c r="H19" s="92">
        <v>1.5494600000000001</v>
      </c>
      <c r="I19" s="92"/>
      <c r="J19" s="38">
        <v>192.1</v>
      </c>
      <c r="K19" s="93">
        <f t="shared" si="0"/>
        <v>9962.2204518617818</v>
      </c>
      <c r="L19" s="94"/>
      <c r="M19" s="6">
        <f>IF(J19="","",(K19/J19)/LOOKUP(RIGHT($D$2,3),定数!$A$6:$A$13,定数!$B$6:$B$13))</f>
        <v>0.43216295557269574</v>
      </c>
      <c r="N19" s="38">
        <v>2010</v>
      </c>
      <c r="O19" s="8">
        <v>43725</v>
      </c>
      <c r="P19" s="92">
        <v>1.56867</v>
      </c>
      <c r="Q19" s="92"/>
      <c r="R19" s="95">
        <f>IF(P19="","",T19*M19*LOOKUP(RIGHT($D$2,3),定数!$A$6:$A$13,定数!$B$6:$B$13))</f>
        <v>-9962.2204518617546</v>
      </c>
      <c r="S19" s="95"/>
      <c r="T19" s="96">
        <f t="shared" si="3"/>
        <v>-192.09999999999948</v>
      </c>
      <c r="U19" s="96"/>
      <c r="V19" s="23">
        <f t="shared" si="4"/>
        <v>0</v>
      </c>
      <c r="W19">
        <f t="shared" si="2"/>
        <v>1</v>
      </c>
    </row>
    <row r="20" spans="2:23" x14ac:dyDescent="0.2">
      <c r="B20" s="38">
        <v>12</v>
      </c>
      <c r="C20" s="91">
        <f t="shared" si="1"/>
        <v>322111.79461019766</v>
      </c>
      <c r="D20" s="91"/>
      <c r="E20" s="38">
        <v>2010</v>
      </c>
      <c r="F20" s="8">
        <v>43696</v>
      </c>
      <c r="G20" s="38" t="s">
        <v>3</v>
      </c>
      <c r="H20" s="92">
        <v>1.5506</v>
      </c>
      <c r="I20" s="92"/>
      <c r="J20" s="38">
        <v>163.6</v>
      </c>
      <c r="K20" s="93">
        <f t="shared" si="0"/>
        <v>9663.3538383059295</v>
      </c>
      <c r="L20" s="94"/>
      <c r="M20" s="6">
        <f>IF(J20="","",(K20/J20)/LOOKUP(RIGHT($D$2,3),定数!$A$6:$A$13,定数!$B$6:$B$13))</f>
        <v>0.49222462501558323</v>
      </c>
      <c r="N20" s="38">
        <v>2010</v>
      </c>
      <c r="O20" s="8">
        <v>43725</v>
      </c>
      <c r="P20" s="92">
        <v>1.5669599999999999</v>
      </c>
      <c r="Q20" s="92"/>
      <c r="R20" s="95">
        <f>IF(P20="","",T20*M20*LOOKUP(RIGHT($D$2,3),定数!$A$6:$A$13,定数!$B$6:$B$13))</f>
        <v>-9663.3538383058876</v>
      </c>
      <c r="S20" s="95"/>
      <c r="T20" s="96">
        <f t="shared" si="3"/>
        <v>-163.59999999999931</v>
      </c>
      <c r="U20" s="96"/>
      <c r="V20" s="23">
        <f t="shared" si="4"/>
        <v>0</v>
      </c>
      <c r="W20">
        <f t="shared" si="2"/>
        <v>2</v>
      </c>
    </row>
    <row r="21" spans="2:23" x14ac:dyDescent="0.2">
      <c r="B21" s="38">
        <v>13</v>
      </c>
      <c r="C21" s="91">
        <f t="shared" si="1"/>
        <v>312448.44077189179</v>
      </c>
      <c r="D21" s="91"/>
      <c r="E21" s="38">
        <v>2011</v>
      </c>
      <c r="F21" s="8">
        <v>43476</v>
      </c>
      <c r="G21" s="38" t="s">
        <v>4</v>
      </c>
      <c r="H21" s="92">
        <v>1.56399</v>
      </c>
      <c r="I21" s="92"/>
      <c r="J21" s="38">
        <v>128.4</v>
      </c>
      <c r="K21" s="93">
        <f t="shared" si="0"/>
        <v>9373.4532231567537</v>
      </c>
      <c r="L21" s="94"/>
      <c r="M21" s="6">
        <f>IF(J21="","",(K21/J21)/LOOKUP(RIGHT($D$2,3),定数!$A$6:$A$13,定数!$B$6:$B$13))</f>
        <v>0.60834976785804473</v>
      </c>
      <c r="N21" s="38">
        <v>2011</v>
      </c>
      <c r="O21" s="8">
        <v>43478</v>
      </c>
      <c r="P21" s="92">
        <v>1.5801970000000001</v>
      </c>
      <c r="Q21" s="92"/>
      <c r="R21" s="95">
        <f>IF(P21="","",T21*M21*LOOKUP(RIGHT($D$2,3),定数!$A$6:$A$13,定数!$B$6:$B$13))</f>
        <v>11831.429625210456</v>
      </c>
      <c r="S21" s="95"/>
      <c r="T21" s="96">
        <f t="shared" si="3"/>
        <v>162.07000000000082</v>
      </c>
      <c r="U21" s="96"/>
      <c r="V21" s="23">
        <f t="shared" si="4"/>
        <v>1</v>
      </c>
      <c r="W21">
        <f t="shared" si="2"/>
        <v>0</v>
      </c>
    </row>
    <row r="22" spans="2:23" x14ac:dyDescent="0.2">
      <c r="B22" s="38">
        <v>14</v>
      </c>
      <c r="C22" s="91">
        <f t="shared" si="1"/>
        <v>324279.87039710226</v>
      </c>
      <c r="D22" s="91"/>
      <c r="E22" s="38">
        <v>2011</v>
      </c>
      <c r="F22" s="8">
        <v>43489</v>
      </c>
      <c r="G22" s="38" t="s">
        <v>4</v>
      </c>
      <c r="H22" s="92">
        <v>1.60137</v>
      </c>
      <c r="I22" s="92"/>
      <c r="J22" s="38">
        <v>94</v>
      </c>
      <c r="K22" s="93">
        <f t="shared" si="0"/>
        <v>9728.3961119130672</v>
      </c>
      <c r="L22" s="94"/>
      <c r="M22" s="6">
        <f>IF(J22="","",(K22/J22)/LOOKUP(RIGHT($D$2,3),定数!$A$6:$A$13,定数!$B$6:$B$13))</f>
        <v>0.86244646382208034</v>
      </c>
      <c r="N22" s="38">
        <v>2011</v>
      </c>
      <c r="O22" s="8">
        <v>43490</v>
      </c>
      <c r="P22" s="92">
        <v>1.5919700000000001</v>
      </c>
      <c r="Q22" s="92"/>
      <c r="R22" s="95">
        <f>IF(P22="","",T22*M22*LOOKUP(RIGHT($D$2,3),定数!$A$6:$A$13,定数!$B$6:$B$13))</f>
        <v>-9728.3961119129126</v>
      </c>
      <c r="S22" s="95"/>
      <c r="T22" s="96">
        <f t="shared" si="3"/>
        <v>-93.999999999998522</v>
      </c>
      <c r="U22" s="96"/>
      <c r="V22" s="23">
        <f t="shared" si="4"/>
        <v>0</v>
      </c>
      <c r="W22">
        <f t="shared" si="2"/>
        <v>1</v>
      </c>
    </row>
    <row r="23" spans="2:23" x14ac:dyDescent="0.2">
      <c r="B23" s="38">
        <v>15</v>
      </c>
      <c r="C23" s="91">
        <f t="shared" si="1"/>
        <v>314551.47428518935</v>
      </c>
      <c r="D23" s="91"/>
      <c r="E23" s="38">
        <v>2011</v>
      </c>
      <c r="F23" s="8">
        <v>43596</v>
      </c>
      <c r="G23" s="38" t="s">
        <v>3</v>
      </c>
      <c r="H23" s="92">
        <v>1.6319900000000001</v>
      </c>
      <c r="I23" s="92"/>
      <c r="J23" s="38">
        <v>196.5</v>
      </c>
      <c r="K23" s="93">
        <f t="shared" si="0"/>
        <v>9436.5442285556801</v>
      </c>
      <c r="L23" s="94"/>
      <c r="M23" s="6">
        <f>IF(J23="","",(K23/J23)/LOOKUP(RIGHT($D$2,3),定数!$A$6:$A$13,定数!$B$6:$B$13))</f>
        <v>0.40019271537555895</v>
      </c>
      <c r="N23" s="38">
        <v>2011</v>
      </c>
      <c r="O23" s="8">
        <v>43608</v>
      </c>
      <c r="P23" s="92">
        <v>1.6071344999999999</v>
      </c>
      <c r="Q23" s="92"/>
      <c r="R23" s="95">
        <f>IF(P23="","",T23*M23*LOOKUP(RIGHT($D$2,3),定数!$A$6:$A$13,定数!$B$6:$B$13))</f>
        <v>11936.388044420715</v>
      </c>
      <c r="S23" s="95"/>
      <c r="T23" s="96">
        <f t="shared" si="3"/>
        <v>248.55500000000143</v>
      </c>
      <c r="U23" s="96"/>
      <c r="V23" t="str">
        <f t="shared" ref="V23:W74" si="5">IF(S23&lt;&gt;"",IF(S23&lt;0,1+V22,0),"")</f>
        <v/>
      </c>
      <c r="W23">
        <f t="shared" si="2"/>
        <v>0</v>
      </c>
    </row>
    <row r="24" spans="2:23" x14ac:dyDescent="0.2">
      <c r="B24" s="38">
        <v>16</v>
      </c>
      <c r="C24" s="91">
        <f t="shared" si="1"/>
        <v>326487.86232961004</v>
      </c>
      <c r="D24" s="91"/>
      <c r="E24" s="38">
        <v>2012</v>
      </c>
      <c r="F24" s="8">
        <v>43502</v>
      </c>
      <c r="G24" s="38" t="s">
        <v>4</v>
      </c>
      <c r="H24" s="92">
        <v>1.5841000000000001</v>
      </c>
      <c r="I24" s="92"/>
      <c r="J24" s="38">
        <v>112</v>
      </c>
      <c r="K24" s="93">
        <f t="shared" si="0"/>
        <v>9794.6358698883014</v>
      </c>
      <c r="L24" s="94"/>
      <c r="M24" s="6">
        <f>IF(J24="","",(K24/J24)/LOOKUP(RIGHT($D$2,3),定数!$A$6:$A$13,定数!$B$6:$B$13))</f>
        <v>0.72876754984287961</v>
      </c>
      <c r="N24" s="38">
        <v>2012</v>
      </c>
      <c r="O24" s="8">
        <v>43506</v>
      </c>
      <c r="P24" s="92">
        <v>1.5729</v>
      </c>
      <c r="Q24" s="92"/>
      <c r="R24" s="95">
        <f>IF(P24="","",T24*M24*LOOKUP(RIGHT($D$2,3),定数!$A$6:$A$13,定数!$B$6:$B$13))</f>
        <v>-9794.6358698883905</v>
      </c>
      <c r="S24" s="95"/>
      <c r="T24" s="96">
        <f t="shared" si="3"/>
        <v>-112.00000000000099</v>
      </c>
      <c r="U24" s="96"/>
      <c r="V24" t="str">
        <f t="shared" si="5"/>
        <v/>
      </c>
      <c r="W24">
        <f t="shared" si="2"/>
        <v>1</v>
      </c>
    </row>
    <row r="25" spans="2:23" x14ac:dyDescent="0.2">
      <c r="B25" s="38">
        <v>17</v>
      </c>
      <c r="C25" s="91">
        <f t="shared" si="1"/>
        <v>316693.22645972163</v>
      </c>
      <c r="D25" s="91"/>
      <c r="E25" s="38">
        <v>2012</v>
      </c>
      <c r="F25" s="8">
        <v>43729</v>
      </c>
      <c r="G25" s="38" t="s">
        <v>4</v>
      </c>
      <c r="H25" s="92">
        <v>1.6309499999999999</v>
      </c>
      <c r="I25" s="92"/>
      <c r="J25" s="38">
        <v>97.9</v>
      </c>
      <c r="K25" s="93">
        <f t="shared" si="0"/>
        <v>9500.7967937916492</v>
      </c>
      <c r="L25" s="94"/>
      <c r="M25" s="6">
        <f>IF(J25="","",(K25/J25)/LOOKUP(RIGHT($D$2,3),定数!$A$6:$A$13,定数!$B$6:$B$13))</f>
        <v>0.8087161043404536</v>
      </c>
      <c r="N25" s="38">
        <v>2012</v>
      </c>
      <c r="O25" s="8">
        <v>43734</v>
      </c>
      <c r="P25" s="92">
        <v>1.6211599999999999</v>
      </c>
      <c r="Q25" s="92"/>
      <c r="R25" s="95">
        <f>IF(P25="","",T25*M25*LOOKUP(RIGHT($D$2,3),定数!$A$6:$A$13,定数!$B$6:$B$13))</f>
        <v>-9500.7967937916146</v>
      </c>
      <c r="S25" s="95"/>
      <c r="T25" s="96">
        <f t="shared" si="3"/>
        <v>-97.89999999999965</v>
      </c>
      <c r="U25" s="96"/>
      <c r="V25" t="str">
        <f t="shared" si="5"/>
        <v/>
      </c>
      <c r="W25">
        <f t="shared" si="2"/>
        <v>2</v>
      </c>
    </row>
    <row r="26" spans="2:23" x14ac:dyDescent="0.2">
      <c r="B26" s="38">
        <v>18</v>
      </c>
      <c r="C26" s="91">
        <f t="shared" si="1"/>
        <v>307192.42966592999</v>
      </c>
      <c r="D26" s="91"/>
      <c r="E26" s="38">
        <v>2012</v>
      </c>
      <c r="F26" s="8">
        <v>43776</v>
      </c>
      <c r="G26" s="38" t="s">
        <v>3</v>
      </c>
      <c r="H26" s="92">
        <v>1.5952599999999999</v>
      </c>
      <c r="I26" s="92"/>
      <c r="J26" s="38">
        <v>88.8</v>
      </c>
      <c r="K26" s="93">
        <f t="shared" si="0"/>
        <v>9215.7728899778995</v>
      </c>
      <c r="L26" s="94"/>
      <c r="M26" s="6">
        <f>IF(J26="","",(K26/J26)/LOOKUP(RIGHT($D$2,3),定数!$A$6:$A$13,定数!$B$6:$B$13))</f>
        <v>0.86484355198741558</v>
      </c>
      <c r="N26" s="38">
        <v>2012</v>
      </c>
      <c r="O26" s="8">
        <v>43783</v>
      </c>
      <c r="P26" s="92">
        <v>1.5840824</v>
      </c>
      <c r="Q26" s="92"/>
      <c r="R26" s="95">
        <f>IF(P26="","",T26*M26*LOOKUP(RIGHT($D$2,3),定数!$A$6:$A$13,定数!$B$6:$B$13))</f>
        <v>11600.250344033338</v>
      </c>
      <c r="S26" s="95"/>
      <c r="T26" s="96">
        <f t="shared" si="3"/>
        <v>111.77599999999899</v>
      </c>
      <c r="U26" s="96"/>
      <c r="V26" t="str">
        <f t="shared" si="5"/>
        <v/>
      </c>
      <c r="W26">
        <f t="shared" si="2"/>
        <v>0</v>
      </c>
    </row>
    <row r="27" spans="2:23" x14ac:dyDescent="0.2">
      <c r="B27" s="38">
        <v>19</v>
      </c>
      <c r="C27" s="91">
        <f t="shared" si="1"/>
        <v>318792.68000996334</v>
      </c>
      <c r="D27" s="91"/>
      <c r="E27" s="38">
        <v>2012</v>
      </c>
      <c r="F27" s="8">
        <v>43797</v>
      </c>
      <c r="G27" s="38" t="s">
        <v>4</v>
      </c>
      <c r="H27" s="92">
        <v>1.60212</v>
      </c>
      <c r="I27" s="92"/>
      <c r="J27" s="38">
        <v>60.1</v>
      </c>
      <c r="K27" s="93">
        <f t="shared" si="0"/>
        <v>9563.7804002988996</v>
      </c>
      <c r="L27" s="94"/>
      <c r="M27" s="6">
        <f>IF(J27="","",(K27/J27)/LOOKUP(RIGHT($D$2,3),定数!$A$6:$A$13,定数!$B$6:$B$13))</f>
        <v>1.3260926789099972</v>
      </c>
      <c r="N27" s="38">
        <v>2012</v>
      </c>
      <c r="O27" s="8">
        <v>43802</v>
      </c>
      <c r="P27" s="92">
        <v>1.609653</v>
      </c>
      <c r="Q27" s="92"/>
      <c r="R27" s="95">
        <f>IF(P27="","",T27*M27*LOOKUP(RIGHT($D$2,3),定数!$A$6:$A$13,定数!$B$6:$B$13))</f>
        <v>11987.34738027483</v>
      </c>
      <c r="S27" s="95"/>
      <c r="T27" s="96">
        <f t="shared" si="3"/>
        <v>75.330000000000126</v>
      </c>
      <c r="U27" s="96"/>
      <c r="V27" t="str">
        <f t="shared" si="5"/>
        <v/>
      </c>
      <c r="W27">
        <f t="shared" si="2"/>
        <v>0</v>
      </c>
    </row>
    <row r="28" spans="2:23" x14ac:dyDescent="0.2">
      <c r="B28" s="38">
        <v>20</v>
      </c>
      <c r="C28" s="91">
        <f t="shared" si="1"/>
        <v>330780.02739023819</v>
      </c>
      <c r="D28" s="91"/>
      <c r="E28" s="38">
        <v>2013</v>
      </c>
      <c r="F28" s="8">
        <v>43524</v>
      </c>
      <c r="G28" s="38" t="s">
        <v>3</v>
      </c>
      <c r="H28" s="92">
        <v>1.51468</v>
      </c>
      <c r="I28" s="92"/>
      <c r="J28" s="38">
        <v>74</v>
      </c>
      <c r="K28" s="93">
        <f t="shared" si="0"/>
        <v>9923.400821707146</v>
      </c>
      <c r="L28" s="94"/>
      <c r="M28" s="6">
        <f>IF(J28="","",(K28/J28)/LOOKUP(RIGHT($D$2,3),定数!$A$6:$A$13,定数!$B$6:$B$13))</f>
        <v>1.1175000925345884</v>
      </c>
      <c r="N28" s="38">
        <v>2013</v>
      </c>
      <c r="O28" s="8">
        <v>43525</v>
      </c>
      <c r="P28" s="92">
        <v>1.505382</v>
      </c>
      <c r="Q28" s="92"/>
      <c r="R28" s="95">
        <f>IF(P28="","",T28*M28*LOOKUP(RIGHT($D$2,3),定数!$A$6:$A$13,定数!$B$6:$B$13))</f>
        <v>12468.619032463963</v>
      </c>
      <c r="S28" s="95"/>
      <c r="T28" s="96">
        <f t="shared" si="3"/>
        <v>92.980000000000288</v>
      </c>
      <c r="U28" s="96"/>
      <c r="V28" t="str">
        <f t="shared" si="5"/>
        <v/>
      </c>
      <c r="W28">
        <f t="shared" si="2"/>
        <v>0</v>
      </c>
    </row>
    <row r="29" spans="2:23" x14ac:dyDescent="0.2">
      <c r="B29" s="38">
        <v>21</v>
      </c>
      <c r="C29" s="91">
        <f t="shared" si="1"/>
        <v>343248.64642270218</v>
      </c>
      <c r="D29" s="91"/>
      <c r="E29" s="38">
        <v>2013</v>
      </c>
      <c r="F29" s="8">
        <v>43752</v>
      </c>
      <c r="G29" s="38" t="s">
        <v>3</v>
      </c>
      <c r="H29" s="92">
        <v>1.59524</v>
      </c>
      <c r="I29" s="92"/>
      <c r="J29" s="38">
        <v>64.7</v>
      </c>
      <c r="K29" s="93">
        <f t="shared" si="0"/>
        <v>10297.459392681065</v>
      </c>
      <c r="L29" s="94"/>
      <c r="M29" s="6">
        <f>IF(J29="","",(K29/J29)/LOOKUP(RIGHT($D$2,3),定数!$A$6:$A$13,定数!$B$6:$B$13))</f>
        <v>1.3263085255900393</v>
      </c>
      <c r="N29" s="38">
        <v>2013</v>
      </c>
      <c r="O29" s="8">
        <v>43755</v>
      </c>
      <c r="P29" s="92">
        <v>1.60171</v>
      </c>
      <c r="Q29" s="92"/>
      <c r="R29" s="95">
        <f>IF(P29="","",T29*M29*LOOKUP(RIGHT($D$2,3),定数!$A$6:$A$13,定数!$B$6:$B$13))</f>
        <v>-10297.459392681027</v>
      </c>
      <c r="S29" s="95"/>
      <c r="T29" s="96">
        <f t="shared" si="3"/>
        <v>-64.699999999999761</v>
      </c>
      <c r="U29" s="96"/>
      <c r="V29" t="str">
        <f t="shared" si="5"/>
        <v/>
      </c>
      <c r="W29">
        <f t="shared" si="2"/>
        <v>1</v>
      </c>
    </row>
    <row r="30" spans="2:23" x14ac:dyDescent="0.2">
      <c r="B30" s="38">
        <v>22</v>
      </c>
      <c r="C30" s="91">
        <f t="shared" si="1"/>
        <v>332951.18703002116</v>
      </c>
      <c r="D30" s="91"/>
      <c r="E30" s="38">
        <v>2014</v>
      </c>
      <c r="F30" s="8">
        <v>43523</v>
      </c>
      <c r="G30" s="38" t="s">
        <v>4</v>
      </c>
      <c r="H30" s="92">
        <v>1.6698599999999999</v>
      </c>
      <c r="I30" s="92"/>
      <c r="J30" s="38">
        <v>83.2</v>
      </c>
      <c r="K30" s="93">
        <f t="shared" si="0"/>
        <v>9988.5356109006352</v>
      </c>
      <c r="L30" s="94"/>
      <c r="M30" s="6">
        <f>IF(J30="","",(K30/J30)/LOOKUP(RIGHT($D$2,3),定数!$A$6:$A$13,定数!$B$6:$B$13))</f>
        <v>1.0004542879507847</v>
      </c>
      <c r="N30" s="38">
        <v>2014</v>
      </c>
      <c r="O30" s="8">
        <v>43536</v>
      </c>
      <c r="P30" s="92">
        <v>1.66154</v>
      </c>
      <c r="Q30" s="92"/>
      <c r="R30" s="95">
        <f>IF(P30="","",T30*M30*LOOKUP(RIGHT($D$2,3),定数!$A$6:$A$13,定数!$B$6:$B$13))</f>
        <v>-9988.5356109004933</v>
      </c>
      <c r="S30" s="95"/>
      <c r="T30" s="96">
        <f t="shared" si="3"/>
        <v>-83.199999999998823</v>
      </c>
      <c r="U30" s="96"/>
      <c r="V30" t="str">
        <f t="shared" si="5"/>
        <v/>
      </c>
      <c r="W30">
        <f t="shared" si="2"/>
        <v>2</v>
      </c>
    </row>
    <row r="31" spans="2:23" x14ac:dyDescent="0.2">
      <c r="B31" s="38">
        <v>23</v>
      </c>
      <c r="C31" s="91">
        <f t="shared" ref="C31:C48" si="6">IF(R30="","",C30+R30)</f>
        <v>322962.65141912067</v>
      </c>
      <c r="D31" s="91"/>
      <c r="E31" s="38">
        <v>2014</v>
      </c>
      <c r="F31" s="8">
        <v>43570</v>
      </c>
      <c r="G31" s="38" t="s">
        <v>4</v>
      </c>
      <c r="H31" s="92">
        <v>1.6749099999999999</v>
      </c>
      <c r="I31" s="92"/>
      <c r="J31" s="38">
        <v>90.2</v>
      </c>
      <c r="K31" s="93">
        <f t="shared" ref="K31:K48" si="7">IF(J31="","",C31*0.03)</f>
        <v>9688.8795425736189</v>
      </c>
      <c r="L31" s="94"/>
      <c r="M31" s="6">
        <f>IF(J31="","",(K31/J31)/LOOKUP(RIGHT($D$2,3),定数!$A$6:$A$13,定数!$B$6:$B$13))</f>
        <v>0.89512929994213031</v>
      </c>
      <c r="N31" s="38">
        <v>2014</v>
      </c>
      <c r="O31" s="8">
        <v>43585</v>
      </c>
      <c r="P31" s="92">
        <v>1.6862649999999999</v>
      </c>
      <c r="Q31" s="92"/>
      <c r="R31" s="95">
        <f>IF(P31="","",T31*M31*LOOKUP(RIGHT($D$2,3),定数!$A$6:$A$13,定数!$B$6:$B$13))</f>
        <v>12197.031841011472</v>
      </c>
      <c r="S31" s="95"/>
      <c r="T31" s="96">
        <f t="shared" ref="T31:T48" si="8">IF(P31="","",IF(G31="買",(P31-H31),(H31-P31))*IF(RIGHT($D$2,3)="JPY",100,10000))</f>
        <v>113.55000000000004</v>
      </c>
      <c r="U31" s="96"/>
      <c r="V31" t="str">
        <f t="shared" si="5"/>
        <v/>
      </c>
      <c r="W31">
        <f t="shared" si="2"/>
        <v>0</v>
      </c>
    </row>
    <row r="32" spans="2:23" x14ac:dyDescent="0.2">
      <c r="B32" s="38">
        <v>24</v>
      </c>
      <c r="C32" s="91">
        <f t="shared" si="6"/>
        <v>335159.68326013215</v>
      </c>
      <c r="D32" s="91"/>
      <c r="E32" s="38">
        <v>2014</v>
      </c>
      <c r="F32" s="8">
        <v>43619</v>
      </c>
      <c r="G32" s="38" t="s">
        <v>3</v>
      </c>
      <c r="H32" s="92">
        <v>1.67286</v>
      </c>
      <c r="I32" s="92"/>
      <c r="J32" s="38">
        <v>52.6</v>
      </c>
      <c r="K32" s="93">
        <f t="shared" si="7"/>
        <v>10054.790497803964</v>
      </c>
      <c r="L32" s="94"/>
      <c r="M32" s="6">
        <f>IF(J32="","",(K32/J32)/LOOKUP(RIGHT($D$2,3),定数!$A$6:$A$13,定数!$B$6:$B$13))</f>
        <v>1.5929642740500576</v>
      </c>
      <c r="N32" s="38">
        <v>2014</v>
      </c>
      <c r="O32" s="8">
        <v>43621</v>
      </c>
      <c r="P32" s="92">
        <v>1.6781200000000001</v>
      </c>
      <c r="Q32" s="92"/>
      <c r="R32" s="95">
        <f>IF(P32="","",T32*M32*LOOKUP(RIGHT($D$2,3),定数!$A$6:$A$13,定数!$B$6:$B$13))</f>
        <v>-10054.790497804044</v>
      </c>
      <c r="S32" s="95"/>
      <c r="T32" s="96">
        <f t="shared" si="8"/>
        <v>-52.600000000000421</v>
      </c>
      <c r="U32" s="96"/>
      <c r="V32" t="str">
        <f t="shared" si="5"/>
        <v/>
      </c>
      <c r="W32">
        <f t="shared" si="2"/>
        <v>1</v>
      </c>
    </row>
    <row r="33" spans="2:23" x14ac:dyDescent="0.2">
      <c r="B33" s="38">
        <v>25</v>
      </c>
      <c r="C33" s="91">
        <f t="shared" si="6"/>
        <v>325104.89276232809</v>
      </c>
      <c r="D33" s="91"/>
      <c r="E33" s="38">
        <v>2014</v>
      </c>
      <c r="F33" s="8">
        <v>43654</v>
      </c>
      <c r="G33" s="38" t="s">
        <v>4</v>
      </c>
      <c r="H33" s="92">
        <v>1.7147399999999999</v>
      </c>
      <c r="I33" s="92"/>
      <c r="J33" s="38">
        <v>63.2</v>
      </c>
      <c r="K33" s="93">
        <f t="shared" si="7"/>
        <v>9753.1467828698424</v>
      </c>
      <c r="L33" s="94"/>
      <c r="M33" s="6">
        <f>IF(J33="","",(K33/J33)/LOOKUP(RIGHT($D$2,3),定数!$A$6:$A$13,定数!$B$6:$B$13))</f>
        <v>1.2860161897243991</v>
      </c>
      <c r="N33" s="38">
        <v>2014</v>
      </c>
      <c r="O33" s="8">
        <v>43660</v>
      </c>
      <c r="P33" s="92">
        <v>1.722666</v>
      </c>
      <c r="Q33" s="92"/>
      <c r="R33" s="95">
        <f>IF(P33="","",T33*M33*LOOKUP(RIGHT($D$2,3),定数!$A$6:$A$13,定数!$B$6:$B$13))</f>
        <v>12231.557183706858</v>
      </c>
      <c r="S33" s="95"/>
      <c r="T33" s="96">
        <f t="shared" si="8"/>
        <v>79.260000000001</v>
      </c>
      <c r="U33" s="96"/>
      <c r="V33" t="str">
        <f t="shared" si="5"/>
        <v/>
      </c>
      <c r="W33">
        <f t="shared" si="2"/>
        <v>0</v>
      </c>
    </row>
    <row r="34" spans="2:23" x14ac:dyDescent="0.2">
      <c r="B34" s="38">
        <v>26</v>
      </c>
      <c r="C34" s="91">
        <f t="shared" si="6"/>
        <v>337336.44994603493</v>
      </c>
      <c r="D34" s="91"/>
      <c r="E34" s="38">
        <v>2015</v>
      </c>
      <c r="F34" s="8">
        <v>43520</v>
      </c>
      <c r="G34" s="38" t="s">
        <v>4</v>
      </c>
      <c r="H34" s="92">
        <v>1.54738</v>
      </c>
      <c r="I34" s="92"/>
      <c r="J34" s="38">
        <v>72.900000000000006</v>
      </c>
      <c r="K34" s="93">
        <f t="shared" si="7"/>
        <v>10120.093498381048</v>
      </c>
      <c r="L34" s="94"/>
      <c r="M34" s="6">
        <f>IF(J34="","",(K34/J34)/LOOKUP(RIGHT($D$2,3),定数!$A$6:$A$13,定数!$B$6:$B$13))</f>
        <v>1.1568465361661004</v>
      </c>
      <c r="N34" s="38">
        <v>2015</v>
      </c>
      <c r="O34" s="8">
        <v>43522</v>
      </c>
      <c r="P34" s="92">
        <v>1.556538</v>
      </c>
      <c r="Q34" s="92"/>
      <c r="R34" s="95">
        <f>IF(P34="","",T34*M34*LOOKUP(RIGHT($D$2,3),定数!$A$6:$A$13,定数!$B$6:$B$13))</f>
        <v>12713.280693850978</v>
      </c>
      <c r="S34" s="95"/>
      <c r="T34" s="96">
        <f t="shared" si="8"/>
        <v>91.58</v>
      </c>
      <c r="U34" s="96"/>
      <c r="V34" t="str">
        <f t="shared" si="5"/>
        <v/>
      </c>
      <c r="W34">
        <f t="shared" si="2"/>
        <v>0</v>
      </c>
    </row>
    <row r="35" spans="2:23" x14ac:dyDescent="0.2">
      <c r="B35" s="38">
        <v>27</v>
      </c>
      <c r="C35" s="91">
        <f t="shared" si="6"/>
        <v>350049.73063988594</v>
      </c>
      <c r="D35" s="91"/>
      <c r="E35" s="38">
        <v>2015</v>
      </c>
      <c r="F35" s="8">
        <v>43697</v>
      </c>
      <c r="G35" s="38" t="s">
        <v>4</v>
      </c>
      <c r="H35" s="92">
        <v>1.5701400000000001</v>
      </c>
      <c r="I35" s="92"/>
      <c r="J35" s="38">
        <v>95.9</v>
      </c>
      <c r="K35" s="93">
        <f t="shared" si="7"/>
        <v>10501.491919196578</v>
      </c>
      <c r="L35" s="94"/>
      <c r="M35" s="6">
        <f>IF(J35="","",(K35/J35)/LOOKUP(RIGHT($D$2,3),定数!$A$6:$A$13,定数!$B$6:$B$13))</f>
        <v>0.91253840104245554</v>
      </c>
      <c r="N35" s="38">
        <v>2015</v>
      </c>
      <c r="O35" s="8">
        <v>43703</v>
      </c>
      <c r="P35" s="92">
        <v>1.5605500000000001</v>
      </c>
      <c r="Q35" s="92"/>
      <c r="R35" s="95">
        <f>IF(P35="","",T35*M35*LOOKUP(RIGHT($D$2,3),定数!$A$6:$A$13,定数!$B$6:$B$13))</f>
        <v>-10501.491919196566</v>
      </c>
      <c r="S35" s="95"/>
      <c r="T35" s="96">
        <f t="shared" si="8"/>
        <v>-95.899999999999878</v>
      </c>
      <c r="U35" s="96"/>
      <c r="V35" t="str">
        <f t="shared" si="5"/>
        <v/>
      </c>
      <c r="W35">
        <f t="shared" si="2"/>
        <v>1</v>
      </c>
    </row>
    <row r="36" spans="2:23" x14ac:dyDescent="0.2">
      <c r="B36" s="38">
        <v>28</v>
      </c>
      <c r="C36" s="91">
        <f t="shared" si="6"/>
        <v>339548.23872068938</v>
      </c>
      <c r="D36" s="91"/>
      <c r="E36" s="38">
        <v>2016</v>
      </c>
      <c r="F36" s="8">
        <v>43490</v>
      </c>
      <c r="G36" s="38" t="s">
        <v>3</v>
      </c>
      <c r="H36" s="92">
        <v>1.4221600000000001</v>
      </c>
      <c r="I36" s="92"/>
      <c r="J36" s="38">
        <v>86.9</v>
      </c>
      <c r="K36" s="93">
        <f t="shared" si="7"/>
        <v>10186.447161620681</v>
      </c>
      <c r="L36" s="94"/>
      <c r="M36" s="6">
        <f>IF(J36="","",(K36/J36)/LOOKUP(RIGHT($D$2,3),定数!$A$6:$A$13,定数!$B$6:$B$13))</f>
        <v>0.97683612980635603</v>
      </c>
      <c r="N36" s="38">
        <v>2016</v>
      </c>
      <c r="O36" s="8">
        <v>43491</v>
      </c>
      <c r="P36" s="92">
        <v>1.43085</v>
      </c>
      <c r="Q36" s="92"/>
      <c r="R36" s="95">
        <f>IF(P36="","",T36*M36*LOOKUP(RIGHT($D$2,3),定数!$A$6:$A$13,定数!$B$6:$B$13))</f>
        <v>-10186.447161620521</v>
      </c>
      <c r="S36" s="95"/>
      <c r="T36" s="96">
        <f t="shared" si="8"/>
        <v>-86.899999999998641</v>
      </c>
      <c r="U36" s="96"/>
      <c r="V36" t="str">
        <f t="shared" si="5"/>
        <v/>
      </c>
      <c r="W36">
        <f t="shared" si="2"/>
        <v>2</v>
      </c>
    </row>
    <row r="37" spans="2:23" x14ac:dyDescent="0.2">
      <c r="B37" s="38">
        <v>29</v>
      </c>
      <c r="C37" s="91">
        <f t="shared" si="6"/>
        <v>329361.79155906884</v>
      </c>
      <c r="D37" s="91"/>
      <c r="E37" s="38">
        <v>2016</v>
      </c>
      <c r="F37" s="8">
        <v>43648</v>
      </c>
      <c r="G37" s="38" t="s">
        <v>4</v>
      </c>
      <c r="H37" s="92">
        <v>1.3269</v>
      </c>
      <c r="I37" s="92"/>
      <c r="J37" s="38">
        <v>114.2</v>
      </c>
      <c r="K37" s="93">
        <f t="shared" si="7"/>
        <v>9880.8537467720653</v>
      </c>
      <c r="L37" s="94"/>
      <c r="M37" s="6">
        <f>IF(J37="","",(K37/J37)/LOOKUP(RIGHT($D$2,3),定数!$A$6:$A$13,定数!$B$6:$B$13))</f>
        <v>0.72101968379831183</v>
      </c>
      <c r="N37" s="38">
        <v>2016</v>
      </c>
      <c r="O37" s="8">
        <v>43668</v>
      </c>
      <c r="P37" s="92">
        <v>1.31548</v>
      </c>
      <c r="Q37" s="92"/>
      <c r="R37" s="95">
        <f>IF(P37="","",T37*M37*LOOKUP(RIGHT($D$2,3),定数!$A$6:$A$13,定数!$B$6:$B$13))</f>
        <v>-9880.8537467720525</v>
      </c>
      <c r="S37" s="95"/>
      <c r="T37" s="96">
        <f t="shared" si="8"/>
        <v>-114.19999999999986</v>
      </c>
      <c r="U37" s="96"/>
      <c r="V37" t="str">
        <f t="shared" si="5"/>
        <v/>
      </c>
      <c r="W37">
        <f t="shared" si="2"/>
        <v>3</v>
      </c>
    </row>
    <row r="38" spans="2:23" x14ac:dyDescent="0.2">
      <c r="B38" s="38">
        <v>30</v>
      </c>
      <c r="C38" s="91">
        <f t="shared" si="6"/>
        <v>319480.93781229679</v>
      </c>
      <c r="D38" s="91"/>
      <c r="E38" s="38">
        <v>2017</v>
      </c>
      <c r="F38" s="8">
        <v>43496</v>
      </c>
      <c r="G38" s="38" t="s">
        <v>4</v>
      </c>
      <c r="H38" s="92">
        <v>1.2544200000000001</v>
      </c>
      <c r="I38" s="92"/>
      <c r="J38" s="38">
        <v>132.9</v>
      </c>
      <c r="K38" s="93">
        <f t="shared" si="7"/>
        <v>9584.4281343689036</v>
      </c>
      <c r="L38" s="94"/>
      <c r="M38" s="6">
        <f>IF(J38="","",(K38/J38)/LOOKUP(RIGHT($D$2,3),定数!$A$6:$A$13,定数!$B$6:$B$13))</f>
        <v>0.60097994321350034</v>
      </c>
      <c r="N38" s="38">
        <v>2017</v>
      </c>
      <c r="O38" s="8">
        <v>43503</v>
      </c>
      <c r="P38" s="92">
        <v>1.2411300000000001</v>
      </c>
      <c r="Q38" s="92"/>
      <c r="R38" s="95">
        <f>IF(P38="","",T38*M38*LOOKUP(RIGHT($D$2,3),定数!$A$6:$A$13,定数!$B$6:$B$13))</f>
        <v>-9584.4281343689199</v>
      </c>
      <c r="S38" s="95"/>
      <c r="T38" s="96">
        <f t="shared" si="8"/>
        <v>-132.90000000000023</v>
      </c>
      <c r="U38" s="96"/>
      <c r="V38" t="str">
        <f t="shared" si="5"/>
        <v/>
      </c>
      <c r="W38">
        <f t="shared" si="2"/>
        <v>4</v>
      </c>
    </row>
    <row r="39" spans="2:23" x14ac:dyDescent="0.2">
      <c r="B39" s="38">
        <v>31</v>
      </c>
      <c r="C39" s="91">
        <f t="shared" si="6"/>
        <v>309896.50967792788</v>
      </c>
      <c r="D39" s="91"/>
      <c r="E39" s="38">
        <v>2017</v>
      </c>
      <c r="F39" s="8">
        <v>43587</v>
      </c>
      <c r="G39" s="38" t="s">
        <v>4</v>
      </c>
      <c r="H39" s="92">
        <v>1.29297</v>
      </c>
      <c r="I39" s="92"/>
      <c r="J39" s="38">
        <v>66.3</v>
      </c>
      <c r="K39" s="93">
        <f t="shared" si="7"/>
        <v>9296.8952903378358</v>
      </c>
      <c r="L39" s="94"/>
      <c r="M39" s="6">
        <f>IF(J39="","",(K39/J39)/LOOKUP(RIGHT($D$2,3),定数!$A$6:$A$13,定数!$B$6:$B$13))</f>
        <v>1.1685388751053087</v>
      </c>
      <c r="N39" s="38">
        <v>2017</v>
      </c>
      <c r="O39" s="8">
        <v>5.4</v>
      </c>
      <c r="P39" s="92">
        <v>1.28634</v>
      </c>
      <c r="Q39" s="92"/>
      <c r="R39" s="95">
        <f>IF(P39="","",T39*M39*LOOKUP(RIGHT($D$2,3),定数!$A$6:$A$13,定数!$B$6:$B$13))</f>
        <v>-9296.895290337714</v>
      </c>
      <c r="S39" s="95"/>
      <c r="T39" s="96">
        <f t="shared" si="8"/>
        <v>-66.29999999999913</v>
      </c>
      <c r="U39" s="96"/>
      <c r="V39" t="str">
        <f t="shared" si="5"/>
        <v/>
      </c>
      <c r="W39">
        <f t="shared" si="2"/>
        <v>5</v>
      </c>
    </row>
    <row r="40" spans="2:23" x14ac:dyDescent="0.2">
      <c r="B40" s="38">
        <v>32</v>
      </c>
      <c r="C40" s="91">
        <f t="shared" si="6"/>
        <v>300599.61438759015</v>
      </c>
      <c r="D40" s="91"/>
      <c r="E40" s="38">
        <v>2017</v>
      </c>
      <c r="F40" s="8">
        <v>43594</v>
      </c>
      <c r="G40" s="38" t="s">
        <v>4</v>
      </c>
      <c r="H40" s="92">
        <v>1.2961</v>
      </c>
      <c r="I40" s="92"/>
      <c r="J40" s="38">
        <v>59.1</v>
      </c>
      <c r="K40" s="93">
        <f t="shared" si="7"/>
        <v>9017.9884316277039</v>
      </c>
      <c r="L40" s="94"/>
      <c r="M40" s="6">
        <f>IF(J40="","",(K40/J40)/LOOKUP(RIGHT($D$2,3),定数!$A$6:$A$13,定数!$B$6:$B$13))</f>
        <v>1.2715719728747468</v>
      </c>
      <c r="N40" s="38">
        <v>2017</v>
      </c>
      <c r="O40" s="8">
        <v>43596</v>
      </c>
      <c r="P40" s="92">
        <v>1.2901899999999999</v>
      </c>
      <c r="Q40" s="92"/>
      <c r="R40" s="95">
        <f>IF(P40="","",T40*M40*LOOKUP(RIGHT($D$2,3),定数!$A$6:$A$13,定数!$B$6:$B$13))</f>
        <v>-9017.9884316278276</v>
      </c>
      <c r="S40" s="95"/>
      <c r="T40" s="96">
        <f t="shared" si="8"/>
        <v>-59.100000000000819</v>
      </c>
      <c r="U40" s="96"/>
      <c r="V40" t="str">
        <f t="shared" si="5"/>
        <v/>
      </c>
      <c r="W40">
        <f t="shared" si="2"/>
        <v>6</v>
      </c>
    </row>
    <row r="41" spans="2:23" x14ac:dyDescent="0.2">
      <c r="B41" s="38">
        <v>33</v>
      </c>
      <c r="C41" s="91">
        <f t="shared" si="6"/>
        <v>291581.62595596234</v>
      </c>
      <c r="D41" s="91"/>
      <c r="E41" s="38">
        <v>2017</v>
      </c>
      <c r="F41" s="8">
        <v>43604</v>
      </c>
      <c r="G41" s="38" t="s">
        <v>4</v>
      </c>
      <c r="H41" s="92">
        <v>1.3029500000000001</v>
      </c>
      <c r="I41" s="92"/>
      <c r="J41" s="38">
        <v>140.80000000000001</v>
      </c>
      <c r="K41" s="93">
        <f t="shared" si="7"/>
        <v>8747.4487786788704</v>
      </c>
      <c r="L41" s="94"/>
      <c r="M41" s="6">
        <f>IF(J41="","",(K41/J41)/LOOKUP(RIGHT($D$2,3),定数!$A$6:$A$13,定数!$B$6:$B$13))</f>
        <v>0.51772305745021718</v>
      </c>
      <c r="N41" s="38">
        <v>2017</v>
      </c>
      <c r="O41" s="8">
        <v>43611</v>
      </c>
      <c r="P41" s="92">
        <v>1.28887</v>
      </c>
      <c r="Q41" s="92"/>
      <c r="R41" s="95">
        <f>IF(P41="","",T41*M41*LOOKUP(RIGHT($D$2,3),定数!$A$6:$A$13,定数!$B$6:$B$13))</f>
        <v>-8747.4487786789268</v>
      </c>
      <c r="S41" s="95"/>
      <c r="T41" s="96">
        <f t="shared" si="8"/>
        <v>-140.80000000000092</v>
      </c>
      <c r="U41" s="96"/>
      <c r="V41" t="str">
        <f t="shared" si="5"/>
        <v/>
      </c>
      <c r="W41">
        <f t="shared" si="2"/>
        <v>7</v>
      </c>
    </row>
    <row r="42" spans="2:23" x14ac:dyDescent="0.2">
      <c r="B42" s="38">
        <v>34</v>
      </c>
      <c r="C42" s="91">
        <f t="shared" si="6"/>
        <v>282834.17717728339</v>
      </c>
      <c r="D42" s="91"/>
      <c r="E42" s="38">
        <v>2017</v>
      </c>
      <c r="F42" s="8">
        <v>43635</v>
      </c>
      <c r="G42" s="38" t="s">
        <v>3</v>
      </c>
      <c r="H42" s="92">
        <v>1.2746200000000001</v>
      </c>
      <c r="I42" s="92"/>
      <c r="J42" s="38">
        <v>67.5</v>
      </c>
      <c r="K42" s="93">
        <f t="shared" si="7"/>
        <v>8485.0253153185022</v>
      </c>
      <c r="L42" s="94"/>
      <c r="M42" s="6">
        <f>IF(J42="","",(K42/J42)/LOOKUP(RIGHT($D$2,3),定数!$A$6:$A$13,定数!$B$6:$B$13))</f>
        <v>1.047533989545494</v>
      </c>
      <c r="N42" s="38">
        <v>2017</v>
      </c>
      <c r="O42" s="8">
        <v>43636</v>
      </c>
      <c r="P42" s="92">
        <v>1.2661475</v>
      </c>
      <c r="Q42" s="92"/>
      <c r="R42" s="95">
        <f>IF(P42="","",T42*M42*LOOKUP(RIGHT($D$2,3),定数!$A$6:$A$13,定数!$B$6:$B$13))</f>
        <v>10650.278071709168</v>
      </c>
      <c r="S42" s="95"/>
      <c r="T42" s="96">
        <f t="shared" si="8"/>
        <v>84.725000000001046</v>
      </c>
      <c r="U42" s="96"/>
      <c r="V42" t="str">
        <f t="shared" si="5"/>
        <v/>
      </c>
      <c r="W42">
        <f t="shared" si="2"/>
        <v>0</v>
      </c>
    </row>
    <row r="43" spans="2:23" x14ac:dyDescent="0.2">
      <c r="B43" s="38">
        <v>35</v>
      </c>
      <c r="C43" s="91">
        <f t="shared" si="6"/>
        <v>293484.45524899254</v>
      </c>
      <c r="D43" s="91"/>
      <c r="E43" s="38">
        <v>2017</v>
      </c>
      <c r="F43" s="8">
        <v>43672</v>
      </c>
      <c r="G43" s="38" t="s">
        <v>4</v>
      </c>
      <c r="H43" s="92">
        <v>1.3062199999999999</v>
      </c>
      <c r="I43" s="92"/>
      <c r="J43" s="38">
        <v>62.9</v>
      </c>
      <c r="K43" s="93">
        <f t="shared" si="7"/>
        <v>8804.5336574697758</v>
      </c>
      <c r="L43" s="94"/>
      <c r="M43" s="6">
        <f>IF(J43="","",(K43/J43)/LOOKUP(RIGHT($D$2,3),定数!$A$6:$A$13,定数!$B$6:$B$13))</f>
        <v>1.1664723976510036</v>
      </c>
      <c r="N43" s="38">
        <v>2017</v>
      </c>
      <c r="O43" s="8">
        <v>43673</v>
      </c>
      <c r="P43" s="92">
        <v>1.3141080000000001</v>
      </c>
      <c r="Q43" s="92"/>
      <c r="R43" s="95">
        <f>IF(P43="","",T43*M43*LOOKUP(RIGHT($D$2,3),定数!$A$6:$A$13,定数!$B$6:$B$13))</f>
        <v>11041.361127205506</v>
      </c>
      <c r="S43" s="95"/>
      <c r="T43" s="96">
        <f t="shared" si="8"/>
        <v>78.880000000001175</v>
      </c>
      <c r="U43" s="96"/>
      <c r="V43" t="str">
        <f t="shared" si="5"/>
        <v/>
      </c>
      <c r="W43">
        <f t="shared" si="2"/>
        <v>0</v>
      </c>
    </row>
    <row r="44" spans="2:23" x14ac:dyDescent="0.2">
      <c r="B44" s="38">
        <v>36</v>
      </c>
      <c r="C44" s="91">
        <f t="shared" si="6"/>
        <v>304525.81637619802</v>
      </c>
      <c r="D44" s="91"/>
      <c r="E44" s="38">
        <v>2018</v>
      </c>
      <c r="F44" s="8">
        <v>43602</v>
      </c>
      <c r="G44" s="38" t="s">
        <v>3</v>
      </c>
      <c r="H44" s="92">
        <v>1.3469</v>
      </c>
      <c r="I44" s="92"/>
      <c r="J44" s="38">
        <v>99.2</v>
      </c>
      <c r="K44" s="93">
        <f t="shared" si="7"/>
        <v>9135.7744912859398</v>
      </c>
      <c r="L44" s="94"/>
      <c r="M44" s="6">
        <f>IF(J44="","",(K44/J44)/LOOKUP(RIGHT($D$2,3),定数!$A$6:$A$13,定数!$B$6:$B$13))</f>
        <v>0.76745417433517638</v>
      </c>
      <c r="N44" s="38">
        <v>2018</v>
      </c>
      <c r="O44" s="8">
        <v>43609</v>
      </c>
      <c r="P44" s="92">
        <v>1.3344016000000001</v>
      </c>
      <c r="Q44" s="92"/>
      <c r="R44" s="95">
        <f>IF(P44="","",T44*M44*LOOKUP(RIGHT($D$2,3),定数!$A$6:$A$13,定数!$B$6:$B$13))</f>
        <v>11510.339103012839</v>
      </c>
      <c r="S44" s="95"/>
      <c r="T44" s="96">
        <f t="shared" si="8"/>
        <v>124.9839999999991</v>
      </c>
      <c r="U44" s="96"/>
      <c r="V44" t="str">
        <f t="shared" si="5"/>
        <v/>
      </c>
      <c r="W44">
        <f t="shared" si="2"/>
        <v>0</v>
      </c>
    </row>
    <row r="45" spans="2:23" x14ac:dyDescent="0.2">
      <c r="B45" s="38">
        <v>37</v>
      </c>
      <c r="C45" s="91">
        <f t="shared" si="6"/>
        <v>316036.15547921084</v>
      </c>
      <c r="D45" s="91"/>
      <c r="E45" s="38">
        <v>2018</v>
      </c>
      <c r="F45" s="8">
        <v>43607</v>
      </c>
      <c r="G45" s="38" t="s">
        <v>3</v>
      </c>
      <c r="H45" s="92">
        <v>1.3403</v>
      </c>
      <c r="I45" s="92"/>
      <c r="J45" s="38">
        <v>88</v>
      </c>
      <c r="K45" s="93">
        <f t="shared" si="7"/>
        <v>9481.0846643763252</v>
      </c>
      <c r="L45" s="94"/>
      <c r="M45" s="6">
        <f>IF(J45="","",(K45/J45)/LOOKUP(RIGHT($D$2,3),定数!$A$6:$A$13,定数!$B$6:$B$13))</f>
        <v>0.89782998715684892</v>
      </c>
      <c r="N45" s="38">
        <v>2018</v>
      </c>
      <c r="O45" s="8">
        <v>43611</v>
      </c>
      <c r="P45" s="92">
        <v>1.329224</v>
      </c>
      <c r="Q45" s="92"/>
      <c r="R45" s="95">
        <f>IF(P45="","",T45*M45*LOOKUP(RIGHT($D$2,3),定数!$A$6:$A$13,定数!$B$6:$B$13))</f>
        <v>11933.237925299203</v>
      </c>
      <c r="S45" s="95"/>
      <c r="T45" s="96">
        <f t="shared" si="8"/>
        <v>110.76000000000086</v>
      </c>
      <c r="U45" s="96"/>
      <c r="V45" t="str">
        <f t="shared" si="5"/>
        <v/>
      </c>
      <c r="W45">
        <f t="shared" si="2"/>
        <v>0</v>
      </c>
    </row>
    <row r="46" spans="2:23" x14ac:dyDescent="0.2">
      <c r="B46" s="38">
        <v>38</v>
      </c>
      <c r="C46" s="91">
        <f t="shared" si="6"/>
        <v>327969.39340451005</v>
      </c>
      <c r="D46" s="91"/>
      <c r="E46" s="38">
        <v>2018</v>
      </c>
      <c r="F46" s="8">
        <v>43714</v>
      </c>
      <c r="G46" s="38" t="s">
        <v>4</v>
      </c>
      <c r="H46" s="92">
        <v>1.29619</v>
      </c>
      <c r="I46" s="92"/>
      <c r="J46" s="38">
        <v>88.7</v>
      </c>
      <c r="K46" s="93">
        <f t="shared" si="7"/>
        <v>9839.0818021353007</v>
      </c>
      <c r="L46" s="94"/>
      <c r="M46" s="6">
        <f>IF(J46="","",(K46/J46)/LOOKUP(RIGHT($D$2,3),定数!$A$6:$A$13,定数!$B$6:$B$13))</f>
        <v>0.92437822267336534</v>
      </c>
      <c r="N46" s="38">
        <v>2018</v>
      </c>
      <c r="O46" s="8">
        <v>43719</v>
      </c>
      <c r="P46" s="92">
        <v>1.307355</v>
      </c>
      <c r="Q46" s="92"/>
      <c r="R46" s="95">
        <f>IF(P46="","",T46*M46*LOOKUP(RIGHT($D$2,3),定数!$A$6:$A$13,定数!$B$6:$B$13))</f>
        <v>12384.81942737785</v>
      </c>
      <c r="S46" s="95"/>
      <c r="T46" s="96">
        <f t="shared" si="8"/>
        <v>111.65000000000092</v>
      </c>
      <c r="U46" s="96"/>
      <c r="V46" t="str">
        <f t="shared" si="5"/>
        <v/>
      </c>
      <c r="W46">
        <f t="shared" si="2"/>
        <v>0</v>
      </c>
    </row>
    <row r="47" spans="2:23" x14ac:dyDescent="0.2">
      <c r="B47" s="38">
        <v>39</v>
      </c>
      <c r="C47" s="91">
        <f t="shared" si="6"/>
        <v>340354.21283188788</v>
      </c>
      <c r="D47" s="91"/>
      <c r="E47" s="38">
        <v>2018</v>
      </c>
      <c r="F47" s="8">
        <v>43803</v>
      </c>
      <c r="G47" s="38" t="s">
        <v>3</v>
      </c>
      <c r="H47" s="92">
        <v>1.2714799999999999</v>
      </c>
      <c r="I47" s="92"/>
      <c r="J47" s="38">
        <v>124.3</v>
      </c>
      <c r="K47" s="93">
        <f t="shared" si="7"/>
        <v>10210.626384956637</v>
      </c>
      <c r="L47" s="94"/>
      <c r="M47" s="6">
        <f>IF(J47="","",(K47/J47)/LOOKUP(RIGHT($D$2,3),定数!$A$6:$A$13,定数!$B$6:$B$13))</f>
        <v>0.68454186008022511</v>
      </c>
      <c r="N47" s="38">
        <v>2018</v>
      </c>
      <c r="O47" s="8">
        <v>43810</v>
      </c>
      <c r="P47" s="92">
        <v>1.2557939</v>
      </c>
      <c r="Q47" s="92"/>
      <c r="R47" s="95">
        <f>IF(P47="","",T47*M47*LOOKUP(RIGHT($D$2,3),定数!$A$6:$A$13,定数!$B$6:$B$13))</f>
        <v>12885.350485685241</v>
      </c>
      <c r="S47" s="95"/>
      <c r="T47" s="96">
        <f t="shared" si="8"/>
        <v>156.86099999999925</v>
      </c>
      <c r="U47" s="96"/>
      <c r="V47" t="str">
        <f t="shared" si="5"/>
        <v/>
      </c>
      <c r="W47">
        <f t="shared" si="2"/>
        <v>0</v>
      </c>
    </row>
    <row r="48" spans="2:23" x14ac:dyDescent="0.2">
      <c r="B48" s="38">
        <v>40</v>
      </c>
      <c r="C48" s="91">
        <f t="shared" si="6"/>
        <v>353239.56331757311</v>
      </c>
      <c r="D48" s="91"/>
      <c r="E48" s="38"/>
      <c r="F48" s="8"/>
      <c r="G48" s="38"/>
      <c r="H48" s="92"/>
      <c r="I48" s="92"/>
      <c r="J48" s="38"/>
      <c r="K48" s="93" t="str">
        <f t="shared" si="7"/>
        <v/>
      </c>
      <c r="L48" s="94"/>
      <c r="M48" s="6" t="str">
        <f>IF(J48="","",(K48/J48)/LOOKUP(RIGHT($D$2,3),定数!$A$6:$A$13,定数!$B$6:$B$13))</f>
        <v/>
      </c>
      <c r="N48" s="38"/>
      <c r="O48" s="8"/>
      <c r="P48" s="92"/>
      <c r="Q48" s="92"/>
      <c r="R48" s="95" t="str">
        <f>IF(P48="","",T48*M48*LOOKUP(RIGHT($D$2,3),定数!$A$6:$A$13,定数!$B$6:$B$13))</f>
        <v/>
      </c>
      <c r="S48" s="95"/>
      <c r="T48" s="96" t="str">
        <f t="shared" si="8"/>
        <v/>
      </c>
      <c r="U48" s="96"/>
      <c r="V48" t="str">
        <f t="shared" si="5"/>
        <v/>
      </c>
      <c r="W48" t="str">
        <f t="shared" si="2"/>
        <v/>
      </c>
    </row>
    <row r="49" spans="2:23" x14ac:dyDescent="0.2">
      <c r="B49" s="38">
        <v>41</v>
      </c>
      <c r="C49" s="91" t="str">
        <f t="shared" si="1"/>
        <v/>
      </c>
      <c r="D49" s="91"/>
      <c r="E49" s="38"/>
      <c r="F49" s="8"/>
      <c r="G49" s="38"/>
      <c r="H49" s="92"/>
      <c r="I49" s="92"/>
      <c r="J49" s="38"/>
      <c r="K49" s="93" t="str">
        <f t="shared" si="0"/>
        <v/>
      </c>
      <c r="L49" s="94"/>
      <c r="M49" s="6" t="str">
        <f>IF(J49="","",(K49/J49)/LOOKUP(RIGHT($D$2,3),定数!$A$6:$A$13,定数!$B$6:$B$13))</f>
        <v/>
      </c>
      <c r="N49" s="38"/>
      <c r="O49" s="8"/>
      <c r="P49" s="92"/>
      <c r="Q49" s="92"/>
      <c r="R49" s="95" t="str">
        <f>IF(P49="","",T49*M49*LOOKUP(RIGHT($D$2,3),定数!$A$6:$A$13,定数!$B$6:$B$13))</f>
        <v/>
      </c>
      <c r="S49" s="95"/>
      <c r="T49" s="96" t="str">
        <f t="shared" si="3"/>
        <v/>
      </c>
      <c r="U49" s="96"/>
      <c r="V49" t="str">
        <f t="shared" si="5"/>
        <v/>
      </c>
      <c r="W49" t="str">
        <f t="shared" si="2"/>
        <v/>
      </c>
    </row>
    <row r="50" spans="2:23" x14ac:dyDescent="0.2">
      <c r="B50" s="38">
        <v>42</v>
      </c>
      <c r="C50" s="91" t="str">
        <f t="shared" si="1"/>
        <v/>
      </c>
      <c r="D50" s="91"/>
      <c r="E50" s="38"/>
      <c r="F50" s="8"/>
      <c r="G50" s="38"/>
      <c r="H50" s="92"/>
      <c r="I50" s="92"/>
      <c r="J50" s="38"/>
      <c r="K50" s="93" t="str">
        <f t="shared" si="0"/>
        <v/>
      </c>
      <c r="L50" s="94"/>
      <c r="M50" s="6" t="str">
        <f>IF(J50="","",(K50/J50)/LOOKUP(RIGHT($D$2,3),定数!$A$6:$A$13,定数!$B$6:$B$13))</f>
        <v/>
      </c>
      <c r="N50" s="38"/>
      <c r="O50" s="8"/>
      <c r="P50" s="92"/>
      <c r="Q50" s="92"/>
      <c r="R50" s="95" t="str">
        <f>IF(P50="","",T50*M50*LOOKUP(RIGHT($D$2,3),定数!$A$6:$A$13,定数!$B$6:$B$13))</f>
        <v/>
      </c>
      <c r="S50" s="95"/>
      <c r="T50" s="96" t="str">
        <f t="shared" si="3"/>
        <v/>
      </c>
      <c r="U50" s="96"/>
      <c r="V50" t="str">
        <f t="shared" si="5"/>
        <v/>
      </c>
      <c r="W50" t="str">
        <f t="shared" si="2"/>
        <v/>
      </c>
    </row>
    <row r="51" spans="2:23" x14ac:dyDescent="0.2">
      <c r="B51" s="38">
        <v>43</v>
      </c>
      <c r="C51" s="91" t="str">
        <f t="shared" si="1"/>
        <v/>
      </c>
      <c r="D51" s="91"/>
      <c r="E51" s="38"/>
      <c r="F51" s="8"/>
      <c r="G51" s="38"/>
      <c r="H51" s="92"/>
      <c r="I51" s="92"/>
      <c r="J51" s="38"/>
      <c r="K51" s="93" t="str">
        <f t="shared" si="0"/>
        <v/>
      </c>
      <c r="L51" s="94"/>
      <c r="M51" s="6" t="str">
        <f>IF(J51="","",(K51/J51)/LOOKUP(RIGHT($D$2,3),定数!$A$6:$A$13,定数!$B$6:$B$13))</f>
        <v/>
      </c>
      <c r="N51" s="38"/>
      <c r="O51" s="8"/>
      <c r="P51" s="92"/>
      <c r="Q51" s="92"/>
      <c r="R51" s="95" t="str">
        <f>IF(P51="","",T51*M51*LOOKUP(RIGHT($D$2,3),定数!$A$6:$A$13,定数!$B$6:$B$13))</f>
        <v/>
      </c>
      <c r="S51" s="95"/>
      <c r="T51" s="96" t="str">
        <f t="shared" si="3"/>
        <v/>
      </c>
      <c r="U51" s="96"/>
      <c r="V51" t="str">
        <f t="shared" si="5"/>
        <v/>
      </c>
      <c r="W51" t="str">
        <f t="shared" si="2"/>
        <v/>
      </c>
    </row>
    <row r="52" spans="2:23" x14ac:dyDescent="0.2">
      <c r="B52" s="38">
        <v>44</v>
      </c>
      <c r="C52" s="91" t="str">
        <f t="shared" si="1"/>
        <v/>
      </c>
      <c r="D52" s="91"/>
      <c r="E52" s="38"/>
      <c r="F52" s="8"/>
      <c r="G52" s="38"/>
      <c r="H52" s="92"/>
      <c r="I52" s="92"/>
      <c r="J52" s="38"/>
      <c r="K52" s="93" t="str">
        <f t="shared" si="0"/>
        <v/>
      </c>
      <c r="L52" s="94"/>
      <c r="M52" s="6" t="str">
        <f>IF(J52="","",(K52/J52)/LOOKUP(RIGHT($D$2,3),定数!$A$6:$A$13,定数!$B$6:$B$13))</f>
        <v/>
      </c>
      <c r="N52" s="38"/>
      <c r="O52" s="8"/>
      <c r="P52" s="92"/>
      <c r="Q52" s="92"/>
      <c r="R52" s="95" t="str">
        <f>IF(P52="","",T52*M52*LOOKUP(RIGHT($D$2,3),定数!$A$6:$A$13,定数!$B$6:$B$13))</f>
        <v/>
      </c>
      <c r="S52" s="95"/>
      <c r="T52" s="96" t="str">
        <f t="shared" si="3"/>
        <v/>
      </c>
      <c r="U52" s="96"/>
      <c r="V52" t="str">
        <f t="shared" si="5"/>
        <v/>
      </c>
      <c r="W52" t="str">
        <f t="shared" si="2"/>
        <v/>
      </c>
    </row>
    <row r="53" spans="2:23" x14ac:dyDescent="0.2">
      <c r="B53" s="38">
        <v>45</v>
      </c>
      <c r="C53" s="91" t="str">
        <f t="shared" si="1"/>
        <v/>
      </c>
      <c r="D53" s="91"/>
      <c r="E53" s="38"/>
      <c r="F53" s="8"/>
      <c r="G53" s="38"/>
      <c r="H53" s="92"/>
      <c r="I53" s="92"/>
      <c r="J53" s="38"/>
      <c r="K53" s="93" t="str">
        <f t="shared" si="0"/>
        <v/>
      </c>
      <c r="L53" s="94"/>
      <c r="M53" s="6" t="str">
        <f>IF(J53="","",(K53/J53)/LOOKUP(RIGHT($D$2,3),定数!$A$6:$A$13,定数!$B$6:$B$13))</f>
        <v/>
      </c>
      <c r="N53" s="38"/>
      <c r="O53" s="8"/>
      <c r="P53" s="92"/>
      <c r="Q53" s="92"/>
      <c r="R53" s="95" t="str">
        <f>IF(P53="","",T53*M53*LOOKUP(RIGHT($D$2,3),定数!$A$6:$A$13,定数!$B$6:$B$13))</f>
        <v/>
      </c>
      <c r="S53" s="95"/>
      <c r="T53" s="96" t="str">
        <f t="shared" si="3"/>
        <v/>
      </c>
      <c r="U53" s="96"/>
      <c r="V53" t="str">
        <f t="shared" si="5"/>
        <v/>
      </c>
      <c r="W53" t="str">
        <f t="shared" si="2"/>
        <v/>
      </c>
    </row>
    <row r="54" spans="2:23" x14ac:dyDescent="0.2">
      <c r="B54" s="38">
        <v>46</v>
      </c>
      <c r="C54" s="91" t="str">
        <f t="shared" si="1"/>
        <v/>
      </c>
      <c r="D54" s="91"/>
      <c r="E54" s="38"/>
      <c r="F54" s="8"/>
      <c r="G54" s="38"/>
      <c r="H54" s="92"/>
      <c r="I54" s="92"/>
      <c r="J54" s="38"/>
      <c r="K54" s="93" t="str">
        <f t="shared" si="0"/>
        <v/>
      </c>
      <c r="L54" s="94"/>
      <c r="M54" s="6" t="str">
        <f>IF(J54="","",(K54/J54)/LOOKUP(RIGHT($D$2,3),定数!$A$6:$A$13,定数!$B$6:$B$13))</f>
        <v/>
      </c>
      <c r="N54" s="38"/>
      <c r="O54" s="8"/>
      <c r="P54" s="92"/>
      <c r="Q54" s="92"/>
      <c r="R54" s="95" t="str">
        <f>IF(P54="","",T54*M54*LOOKUP(RIGHT($D$2,3),定数!$A$6:$A$13,定数!$B$6:$B$13))</f>
        <v/>
      </c>
      <c r="S54" s="95"/>
      <c r="T54" s="96" t="str">
        <f t="shared" si="3"/>
        <v/>
      </c>
      <c r="U54" s="96"/>
      <c r="V54" t="str">
        <f t="shared" si="5"/>
        <v/>
      </c>
      <c r="W54" t="str">
        <f t="shared" si="2"/>
        <v/>
      </c>
    </row>
    <row r="55" spans="2:23" x14ac:dyDescent="0.2">
      <c r="B55" s="38">
        <v>47</v>
      </c>
      <c r="C55" s="91" t="str">
        <f t="shared" si="1"/>
        <v/>
      </c>
      <c r="D55" s="91"/>
      <c r="E55" s="38"/>
      <c r="F55" s="8"/>
      <c r="G55" s="38"/>
      <c r="H55" s="92"/>
      <c r="I55" s="92"/>
      <c r="J55" s="38"/>
      <c r="K55" s="93" t="str">
        <f t="shared" si="0"/>
        <v/>
      </c>
      <c r="L55" s="94"/>
      <c r="M55" s="6" t="str">
        <f>IF(J55="","",(K55/J55)/LOOKUP(RIGHT($D$2,3),定数!$A$6:$A$13,定数!$B$6:$B$13))</f>
        <v/>
      </c>
      <c r="N55" s="38"/>
      <c r="O55" s="8"/>
      <c r="P55" s="92"/>
      <c r="Q55" s="92"/>
      <c r="R55" s="95" t="str">
        <f>IF(P55="","",T55*M55*LOOKUP(RIGHT($D$2,3),定数!$A$6:$A$13,定数!$B$6:$B$13))</f>
        <v/>
      </c>
      <c r="S55" s="95"/>
      <c r="T55" s="96" t="str">
        <f t="shared" si="3"/>
        <v/>
      </c>
      <c r="U55" s="96"/>
      <c r="V55" t="str">
        <f t="shared" si="5"/>
        <v/>
      </c>
      <c r="W55" t="str">
        <f t="shared" si="2"/>
        <v/>
      </c>
    </row>
    <row r="56" spans="2:23" x14ac:dyDescent="0.2">
      <c r="B56" s="38">
        <v>48</v>
      </c>
      <c r="C56" s="91" t="str">
        <f t="shared" si="1"/>
        <v/>
      </c>
      <c r="D56" s="91"/>
      <c r="E56" s="38"/>
      <c r="F56" s="8"/>
      <c r="G56" s="38"/>
      <c r="H56" s="92"/>
      <c r="I56" s="92"/>
      <c r="J56" s="38"/>
      <c r="K56" s="93" t="str">
        <f t="shared" si="0"/>
        <v/>
      </c>
      <c r="L56" s="94"/>
      <c r="M56" s="6" t="str">
        <f>IF(J56="","",(K56/J56)/LOOKUP(RIGHT($D$2,3),定数!$A$6:$A$13,定数!$B$6:$B$13))</f>
        <v/>
      </c>
      <c r="N56" s="38"/>
      <c r="O56" s="8"/>
      <c r="P56" s="92"/>
      <c r="Q56" s="92"/>
      <c r="R56" s="95" t="str">
        <f>IF(P56="","",T56*M56*LOOKUP(RIGHT($D$2,3),定数!$A$6:$A$13,定数!$B$6:$B$13))</f>
        <v/>
      </c>
      <c r="S56" s="95"/>
      <c r="T56" s="96" t="str">
        <f t="shared" si="3"/>
        <v/>
      </c>
      <c r="U56" s="96"/>
      <c r="V56" t="str">
        <f t="shared" si="5"/>
        <v/>
      </c>
      <c r="W56" t="str">
        <f t="shared" si="2"/>
        <v/>
      </c>
    </row>
    <row r="57" spans="2:23" x14ac:dyDescent="0.2">
      <c r="B57" s="38">
        <v>49</v>
      </c>
      <c r="C57" s="91" t="str">
        <f t="shared" si="1"/>
        <v/>
      </c>
      <c r="D57" s="91"/>
      <c r="E57" s="38"/>
      <c r="F57" s="8"/>
      <c r="G57" s="38"/>
      <c r="H57" s="92"/>
      <c r="I57" s="92"/>
      <c r="J57" s="38"/>
      <c r="K57" s="93" t="str">
        <f t="shared" si="0"/>
        <v/>
      </c>
      <c r="L57" s="94"/>
      <c r="M57" s="6" t="str">
        <f>IF(J57="","",(K57/J57)/LOOKUP(RIGHT($D$2,3),定数!$A$6:$A$13,定数!$B$6:$B$13))</f>
        <v/>
      </c>
      <c r="N57" s="38"/>
      <c r="O57" s="8"/>
      <c r="P57" s="92"/>
      <c r="Q57" s="92"/>
      <c r="R57" s="95" t="str">
        <f>IF(P57="","",T57*M57*LOOKUP(RIGHT($D$2,3),定数!$A$6:$A$13,定数!$B$6:$B$13))</f>
        <v/>
      </c>
      <c r="S57" s="95"/>
      <c r="T57" s="96" t="str">
        <f t="shared" si="3"/>
        <v/>
      </c>
      <c r="U57" s="96"/>
      <c r="V57" t="str">
        <f t="shared" si="5"/>
        <v/>
      </c>
      <c r="W57" t="str">
        <f t="shared" si="2"/>
        <v/>
      </c>
    </row>
    <row r="58" spans="2:23" x14ac:dyDescent="0.2">
      <c r="B58" s="38">
        <v>50</v>
      </c>
      <c r="C58" s="91" t="str">
        <f t="shared" si="1"/>
        <v/>
      </c>
      <c r="D58" s="91"/>
      <c r="E58" s="38"/>
      <c r="F58" s="8"/>
      <c r="G58" s="38"/>
      <c r="H58" s="92"/>
      <c r="I58" s="92"/>
      <c r="J58" s="38"/>
      <c r="K58" s="93" t="str">
        <f t="shared" si="0"/>
        <v/>
      </c>
      <c r="L58" s="94"/>
      <c r="M58" s="6" t="str">
        <f>IF(J58="","",(K58/J58)/LOOKUP(RIGHT($D$2,3),定数!$A$6:$A$13,定数!$B$6:$B$13))</f>
        <v/>
      </c>
      <c r="N58" s="38"/>
      <c r="O58" s="8"/>
      <c r="P58" s="92"/>
      <c r="Q58" s="92"/>
      <c r="R58" s="95" t="str">
        <f>IF(P58="","",T58*M58*LOOKUP(RIGHT($D$2,3),定数!$A$6:$A$13,定数!$B$6:$B$13))</f>
        <v/>
      </c>
      <c r="S58" s="95"/>
      <c r="T58" s="96" t="str">
        <f t="shared" si="3"/>
        <v/>
      </c>
      <c r="U58" s="96"/>
      <c r="V58" t="str">
        <f t="shared" si="5"/>
        <v/>
      </c>
      <c r="W58" t="str">
        <f t="shared" si="2"/>
        <v/>
      </c>
    </row>
    <row r="59" spans="2:23" x14ac:dyDescent="0.2">
      <c r="B59" s="38">
        <v>51</v>
      </c>
      <c r="C59" s="91" t="str">
        <f t="shared" si="1"/>
        <v/>
      </c>
      <c r="D59" s="91"/>
      <c r="E59" s="38"/>
      <c r="F59" s="8"/>
      <c r="G59" s="38"/>
      <c r="H59" s="92"/>
      <c r="I59" s="92"/>
      <c r="J59" s="38"/>
      <c r="K59" s="93" t="str">
        <f t="shared" si="0"/>
        <v/>
      </c>
      <c r="L59" s="94"/>
      <c r="M59" s="6" t="str">
        <f>IF(J59="","",(K59/J59)/LOOKUP(RIGHT($D$2,3),定数!$A$6:$A$13,定数!$B$6:$B$13))</f>
        <v/>
      </c>
      <c r="N59" s="38"/>
      <c r="O59" s="8"/>
      <c r="P59" s="92"/>
      <c r="Q59" s="92"/>
      <c r="R59" s="95" t="str">
        <f>IF(P59="","",T59*M59*LOOKUP(RIGHT($D$2,3),定数!$A$6:$A$13,定数!$B$6:$B$13))</f>
        <v/>
      </c>
      <c r="S59" s="95"/>
      <c r="T59" s="96" t="str">
        <f t="shared" si="3"/>
        <v/>
      </c>
      <c r="U59" s="96"/>
      <c r="V59" t="str">
        <f t="shared" si="5"/>
        <v/>
      </c>
      <c r="W59" t="str">
        <f t="shared" si="2"/>
        <v/>
      </c>
    </row>
    <row r="60" spans="2:23" x14ac:dyDescent="0.2">
      <c r="B60" s="38">
        <v>52</v>
      </c>
      <c r="C60" s="91" t="str">
        <f t="shared" si="1"/>
        <v/>
      </c>
      <c r="D60" s="91"/>
      <c r="E60" s="38"/>
      <c r="F60" s="8"/>
      <c r="G60" s="38"/>
      <c r="H60" s="92"/>
      <c r="I60" s="92"/>
      <c r="J60" s="38"/>
      <c r="K60" s="93" t="str">
        <f t="shared" si="0"/>
        <v/>
      </c>
      <c r="L60" s="94"/>
      <c r="M60" s="6" t="str">
        <f>IF(J60="","",(K60/J60)/LOOKUP(RIGHT($D$2,3),定数!$A$6:$A$13,定数!$B$6:$B$13))</f>
        <v/>
      </c>
      <c r="N60" s="38"/>
      <c r="O60" s="8"/>
      <c r="P60" s="92"/>
      <c r="Q60" s="92"/>
      <c r="R60" s="95" t="str">
        <f>IF(P60="","",T60*M60*LOOKUP(RIGHT($D$2,3),定数!$A$6:$A$13,定数!$B$6:$B$13))</f>
        <v/>
      </c>
      <c r="S60" s="95"/>
      <c r="T60" s="96" t="str">
        <f t="shared" si="3"/>
        <v/>
      </c>
      <c r="U60" s="96"/>
      <c r="V60" t="str">
        <f t="shared" si="5"/>
        <v/>
      </c>
      <c r="W60" t="str">
        <f t="shared" si="2"/>
        <v/>
      </c>
    </row>
    <row r="61" spans="2:23" x14ac:dyDescent="0.2">
      <c r="B61" s="38">
        <v>53</v>
      </c>
      <c r="C61" s="91" t="str">
        <f t="shared" si="1"/>
        <v/>
      </c>
      <c r="D61" s="91"/>
      <c r="E61" s="38"/>
      <c r="F61" s="8"/>
      <c r="G61" s="38"/>
      <c r="H61" s="92"/>
      <c r="I61" s="92"/>
      <c r="J61" s="38"/>
      <c r="K61" s="93" t="str">
        <f t="shared" si="0"/>
        <v/>
      </c>
      <c r="L61" s="94"/>
      <c r="M61" s="6" t="str">
        <f>IF(J61="","",(K61/J61)/LOOKUP(RIGHT($D$2,3),定数!$A$6:$A$13,定数!$B$6:$B$13))</f>
        <v/>
      </c>
      <c r="N61" s="38"/>
      <c r="O61" s="8"/>
      <c r="P61" s="92"/>
      <c r="Q61" s="92"/>
      <c r="R61" s="95" t="str">
        <f>IF(P61="","",T61*M61*LOOKUP(RIGHT($D$2,3),定数!$A$6:$A$13,定数!$B$6:$B$13))</f>
        <v/>
      </c>
      <c r="S61" s="95"/>
      <c r="T61" s="96" t="str">
        <f t="shared" si="3"/>
        <v/>
      </c>
      <c r="U61" s="96"/>
      <c r="V61" t="str">
        <f t="shared" si="5"/>
        <v/>
      </c>
      <c r="W61" t="str">
        <f t="shared" si="2"/>
        <v/>
      </c>
    </row>
    <row r="62" spans="2:23" x14ac:dyDescent="0.2">
      <c r="B62" s="38">
        <v>54</v>
      </c>
      <c r="C62" s="91" t="str">
        <f t="shared" si="1"/>
        <v/>
      </c>
      <c r="D62" s="91"/>
      <c r="E62" s="38"/>
      <c r="F62" s="8"/>
      <c r="G62" s="38"/>
      <c r="H62" s="92"/>
      <c r="I62" s="92"/>
      <c r="J62" s="38"/>
      <c r="K62" s="93" t="str">
        <f t="shared" si="0"/>
        <v/>
      </c>
      <c r="L62" s="94"/>
      <c r="M62" s="6" t="str">
        <f>IF(J62="","",(K62/J62)/LOOKUP(RIGHT($D$2,3),定数!$A$6:$A$13,定数!$B$6:$B$13))</f>
        <v/>
      </c>
      <c r="N62" s="38"/>
      <c r="O62" s="8"/>
      <c r="P62" s="92"/>
      <c r="Q62" s="92"/>
      <c r="R62" s="95" t="str">
        <f>IF(P62="","",T62*M62*LOOKUP(RIGHT($D$2,3),定数!$A$6:$A$13,定数!$B$6:$B$13))</f>
        <v/>
      </c>
      <c r="S62" s="95"/>
      <c r="T62" s="96" t="str">
        <f t="shared" si="3"/>
        <v/>
      </c>
      <c r="U62" s="96"/>
      <c r="V62" t="str">
        <f t="shared" si="5"/>
        <v/>
      </c>
      <c r="W62" t="str">
        <f t="shared" si="2"/>
        <v/>
      </c>
    </row>
    <row r="63" spans="2:23" x14ac:dyDescent="0.2">
      <c r="B63" s="38">
        <v>55</v>
      </c>
      <c r="C63" s="91" t="str">
        <f t="shared" si="1"/>
        <v/>
      </c>
      <c r="D63" s="91"/>
      <c r="E63" s="38"/>
      <c r="F63" s="8"/>
      <c r="G63" s="38"/>
      <c r="H63" s="92"/>
      <c r="I63" s="92"/>
      <c r="J63" s="38"/>
      <c r="K63" s="93" t="str">
        <f t="shared" si="0"/>
        <v/>
      </c>
      <c r="L63" s="94"/>
      <c r="M63" s="6" t="str">
        <f>IF(J63="","",(K63/J63)/LOOKUP(RIGHT($D$2,3),定数!$A$6:$A$13,定数!$B$6:$B$13))</f>
        <v/>
      </c>
      <c r="N63" s="38"/>
      <c r="O63" s="8"/>
      <c r="P63" s="92"/>
      <c r="Q63" s="92"/>
      <c r="R63" s="95" t="str">
        <f>IF(P63="","",T63*M63*LOOKUP(RIGHT($D$2,3),定数!$A$6:$A$13,定数!$B$6:$B$13))</f>
        <v/>
      </c>
      <c r="S63" s="95"/>
      <c r="T63" s="96" t="str">
        <f t="shared" si="3"/>
        <v/>
      </c>
      <c r="U63" s="96"/>
      <c r="V63" t="str">
        <f t="shared" si="5"/>
        <v/>
      </c>
      <c r="W63" t="str">
        <f t="shared" si="2"/>
        <v/>
      </c>
    </row>
    <row r="64" spans="2:23" x14ac:dyDescent="0.2">
      <c r="B64" s="38">
        <v>56</v>
      </c>
      <c r="C64" s="91" t="str">
        <f t="shared" si="1"/>
        <v/>
      </c>
      <c r="D64" s="91"/>
      <c r="E64" s="38"/>
      <c r="F64" s="8"/>
      <c r="G64" s="38"/>
      <c r="H64" s="92"/>
      <c r="I64" s="92"/>
      <c r="J64" s="38"/>
      <c r="K64" s="93" t="str">
        <f t="shared" si="0"/>
        <v/>
      </c>
      <c r="L64" s="94"/>
      <c r="M64" s="6" t="str">
        <f>IF(J64="","",(K64/J64)/LOOKUP(RIGHT($D$2,3),定数!$A$6:$A$13,定数!$B$6:$B$13))</f>
        <v/>
      </c>
      <c r="N64" s="38"/>
      <c r="O64" s="8"/>
      <c r="P64" s="92"/>
      <c r="Q64" s="92"/>
      <c r="R64" s="95" t="str">
        <f>IF(P64="","",T64*M64*LOOKUP(RIGHT($D$2,3),定数!$A$6:$A$13,定数!$B$6:$B$13))</f>
        <v/>
      </c>
      <c r="S64" s="95"/>
      <c r="T64" s="96" t="str">
        <f t="shared" si="3"/>
        <v/>
      </c>
      <c r="U64" s="96"/>
      <c r="V64" t="str">
        <f t="shared" si="5"/>
        <v/>
      </c>
      <c r="W64" t="str">
        <f t="shared" si="2"/>
        <v/>
      </c>
    </row>
    <row r="65" spans="2:23" x14ac:dyDescent="0.2">
      <c r="B65" s="38">
        <v>57</v>
      </c>
      <c r="C65" s="91" t="str">
        <f t="shared" si="1"/>
        <v/>
      </c>
      <c r="D65" s="91"/>
      <c r="E65" s="38"/>
      <c r="F65" s="8"/>
      <c r="G65" s="38"/>
      <c r="H65" s="92"/>
      <c r="I65" s="92"/>
      <c r="J65" s="38"/>
      <c r="K65" s="93" t="str">
        <f t="shared" si="0"/>
        <v/>
      </c>
      <c r="L65" s="94"/>
      <c r="M65" s="6" t="str">
        <f>IF(J65="","",(K65/J65)/LOOKUP(RIGHT($D$2,3),定数!$A$6:$A$13,定数!$B$6:$B$13))</f>
        <v/>
      </c>
      <c r="N65" s="38"/>
      <c r="O65" s="8"/>
      <c r="P65" s="92"/>
      <c r="Q65" s="92"/>
      <c r="R65" s="95" t="str">
        <f>IF(P65="","",T65*M65*LOOKUP(RIGHT($D$2,3),定数!$A$6:$A$13,定数!$B$6:$B$13))</f>
        <v/>
      </c>
      <c r="S65" s="95"/>
      <c r="T65" s="96" t="str">
        <f t="shared" si="3"/>
        <v/>
      </c>
      <c r="U65" s="96"/>
      <c r="V65" t="str">
        <f t="shared" si="5"/>
        <v/>
      </c>
      <c r="W65" t="str">
        <f t="shared" si="2"/>
        <v/>
      </c>
    </row>
    <row r="66" spans="2:23" x14ac:dyDescent="0.2">
      <c r="B66" s="38">
        <v>58</v>
      </c>
      <c r="C66" s="91" t="str">
        <f t="shared" si="1"/>
        <v/>
      </c>
      <c r="D66" s="91"/>
      <c r="E66" s="38"/>
      <c r="F66" s="8"/>
      <c r="G66" s="38"/>
      <c r="H66" s="92"/>
      <c r="I66" s="92"/>
      <c r="J66" s="38"/>
      <c r="K66" s="93" t="str">
        <f t="shared" si="0"/>
        <v/>
      </c>
      <c r="L66" s="94"/>
      <c r="M66" s="6" t="str">
        <f>IF(J66="","",(K66/J66)/LOOKUP(RIGHT($D$2,3),定数!$A$6:$A$13,定数!$B$6:$B$13))</f>
        <v/>
      </c>
      <c r="N66" s="38"/>
      <c r="O66" s="8"/>
      <c r="P66" s="92"/>
      <c r="Q66" s="92"/>
      <c r="R66" s="95" t="str">
        <f>IF(P66="","",T66*M66*LOOKUP(RIGHT($D$2,3),定数!$A$6:$A$13,定数!$B$6:$B$13))</f>
        <v/>
      </c>
      <c r="S66" s="95"/>
      <c r="T66" s="96" t="str">
        <f t="shared" si="3"/>
        <v/>
      </c>
      <c r="U66" s="96"/>
      <c r="V66" t="str">
        <f t="shared" si="5"/>
        <v/>
      </c>
      <c r="W66" t="str">
        <f t="shared" si="2"/>
        <v/>
      </c>
    </row>
    <row r="67" spans="2:23" x14ac:dyDescent="0.2">
      <c r="B67" s="38">
        <v>59</v>
      </c>
      <c r="C67" s="91" t="str">
        <f t="shared" si="1"/>
        <v/>
      </c>
      <c r="D67" s="91"/>
      <c r="E67" s="38"/>
      <c r="F67" s="8"/>
      <c r="G67" s="38"/>
      <c r="H67" s="92"/>
      <c r="I67" s="92"/>
      <c r="J67" s="38"/>
      <c r="K67" s="93" t="str">
        <f t="shared" si="0"/>
        <v/>
      </c>
      <c r="L67" s="94"/>
      <c r="M67" s="6" t="str">
        <f>IF(J67="","",(K67/J67)/LOOKUP(RIGHT($D$2,3),定数!$A$6:$A$13,定数!$B$6:$B$13))</f>
        <v/>
      </c>
      <c r="N67" s="38"/>
      <c r="O67" s="8"/>
      <c r="P67" s="92"/>
      <c r="Q67" s="92"/>
      <c r="R67" s="95" t="str">
        <f>IF(P67="","",T67*M67*LOOKUP(RIGHT($D$2,3),定数!$A$6:$A$13,定数!$B$6:$B$13))</f>
        <v/>
      </c>
      <c r="S67" s="95"/>
      <c r="T67" s="96" t="str">
        <f t="shared" si="3"/>
        <v/>
      </c>
      <c r="U67" s="96"/>
      <c r="V67" t="str">
        <f t="shared" si="5"/>
        <v/>
      </c>
      <c r="W67" t="str">
        <f t="shared" si="2"/>
        <v/>
      </c>
    </row>
    <row r="68" spans="2:23" x14ac:dyDescent="0.2">
      <c r="B68" s="38">
        <v>60</v>
      </c>
      <c r="C68" s="91" t="str">
        <f t="shared" si="1"/>
        <v/>
      </c>
      <c r="D68" s="91"/>
      <c r="E68" s="38"/>
      <c r="F68" s="8"/>
      <c r="G68" s="38"/>
      <c r="H68" s="92"/>
      <c r="I68" s="92"/>
      <c r="J68" s="38"/>
      <c r="K68" s="93" t="str">
        <f t="shared" si="0"/>
        <v/>
      </c>
      <c r="L68" s="94"/>
      <c r="M68" s="6" t="str">
        <f>IF(J68="","",(K68/J68)/LOOKUP(RIGHT($D$2,3),定数!$A$6:$A$13,定数!$B$6:$B$13))</f>
        <v/>
      </c>
      <c r="N68" s="38"/>
      <c r="O68" s="8"/>
      <c r="P68" s="92"/>
      <c r="Q68" s="92"/>
      <c r="R68" s="95" t="str">
        <f>IF(P68="","",T68*M68*LOOKUP(RIGHT($D$2,3),定数!$A$6:$A$13,定数!$B$6:$B$13))</f>
        <v/>
      </c>
      <c r="S68" s="95"/>
      <c r="T68" s="96" t="str">
        <f t="shared" si="3"/>
        <v/>
      </c>
      <c r="U68" s="96"/>
      <c r="V68" t="str">
        <f t="shared" si="5"/>
        <v/>
      </c>
      <c r="W68" t="str">
        <f t="shared" si="2"/>
        <v/>
      </c>
    </row>
    <row r="69" spans="2:23" x14ac:dyDescent="0.2">
      <c r="B69" s="38">
        <v>61</v>
      </c>
      <c r="C69" s="91" t="str">
        <f t="shared" si="1"/>
        <v/>
      </c>
      <c r="D69" s="91"/>
      <c r="E69" s="38"/>
      <c r="F69" s="8"/>
      <c r="G69" s="38"/>
      <c r="H69" s="92"/>
      <c r="I69" s="92"/>
      <c r="J69" s="38"/>
      <c r="K69" s="93" t="str">
        <f t="shared" si="0"/>
        <v/>
      </c>
      <c r="L69" s="94"/>
      <c r="M69" s="6" t="str">
        <f>IF(J69="","",(K69/J69)/LOOKUP(RIGHT($D$2,3),定数!$A$6:$A$13,定数!$B$6:$B$13))</f>
        <v/>
      </c>
      <c r="N69" s="38"/>
      <c r="O69" s="8"/>
      <c r="P69" s="92"/>
      <c r="Q69" s="92"/>
      <c r="R69" s="95" t="str">
        <f>IF(P69="","",T69*M69*LOOKUP(RIGHT($D$2,3),定数!$A$6:$A$13,定数!$B$6:$B$13))</f>
        <v/>
      </c>
      <c r="S69" s="95"/>
      <c r="T69" s="96" t="str">
        <f t="shared" si="3"/>
        <v/>
      </c>
      <c r="U69" s="96"/>
      <c r="V69" t="str">
        <f t="shared" si="5"/>
        <v/>
      </c>
      <c r="W69" t="str">
        <f t="shared" si="2"/>
        <v/>
      </c>
    </row>
    <row r="70" spans="2:23" x14ac:dyDescent="0.2">
      <c r="B70" s="38">
        <v>62</v>
      </c>
      <c r="C70" s="91" t="str">
        <f t="shared" si="1"/>
        <v/>
      </c>
      <c r="D70" s="91"/>
      <c r="E70" s="38"/>
      <c r="F70" s="8"/>
      <c r="G70" s="38"/>
      <c r="H70" s="92"/>
      <c r="I70" s="92"/>
      <c r="J70" s="38"/>
      <c r="K70" s="93" t="str">
        <f t="shared" si="0"/>
        <v/>
      </c>
      <c r="L70" s="94"/>
      <c r="M70" s="6" t="str">
        <f>IF(J70="","",(K70/J70)/LOOKUP(RIGHT($D$2,3),定数!$A$6:$A$13,定数!$B$6:$B$13))</f>
        <v/>
      </c>
      <c r="N70" s="38"/>
      <c r="O70" s="8"/>
      <c r="P70" s="92"/>
      <c r="Q70" s="92"/>
      <c r="R70" s="95" t="str">
        <f>IF(P70="","",T70*M70*LOOKUP(RIGHT($D$2,3),定数!$A$6:$A$13,定数!$B$6:$B$13))</f>
        <v/>
      </c>
      <c r="S70" s="95"/>
      <c r="T70" s="96" t="str">
        <f t="shared" si="3"/>
        <v/>
      </c>
      <c r="U70" s="96"/>
      <c r="V70" t="str">
        <f t="shared" si="5"/>
        <v/>
      </c>
      <c r="W70" t="str">
        <f t="shared" si="2"/>
        <v/>
      </c>
    </row>
    <row r="71" spans="2:23" x14ac:dyDescent="0.2">
      <c r="B71" s="38">
        <v>63</v>
      </c>
      <c r="C71" s="91" t="str">
        <f t="shared" si="1"/>
        <v/>
      </c>
      <c r="D71" s="91"/>
      <c r="E71" s="38"/>
      <c r="F71" s="8"/>
      <c r="G71" s="38"/>
      <c r="H71" s="92"/>
      <c r="I71" s="92"/>
      <c r="J71" s="38"/>
      <c r="K71" s="93" t="str">
        <f t="shared" si="0"/>
        <v/>
      </c>
      <c r="L71" s="94"/>
      <c r="M71" s="6" t="str">
        <f>IF(J71="","",(K71/J71)/LOOKUP(RIGHT($D$2,3),定数!$A$6:$A$13,定数!$B$6:$B$13))</f>
        <v/>
      </c>
      <c r="N71" s="38"/>
      <c r="O71" s="8"/>
      <c r="P71" s="92"/>
      <c r="Q71" s="92"/>
      <c r="R71" s="95" t="str">
        <f>IF(P71="","",T71*M71*LOOKUP(RIGHT($D$2,3),定数!$A$6:$A$13,定数!$B$6:$B$13))</f>
        <v/>
      </c>
      <c r="S71" s="95"/>
      <c r="T71" s="96" t="str">
        <f t="shared" si="3"/>
        <v/>
      </c>
      <c r="U71" s="96"/>
      <c r="V71" t="str">
        <f t="shared" si="5"/>
        <v/>
      </c>
      <c r="W71" t="str">
        <f t="shared" si="2"/>
        <v/>
      </c>
    </row>
    <row r="72" spans="2:23" x14ac:dyDescent="0.2">
      <c r="B72" s="38">
        <v>64</v>
      </c>
      <c r="C72" s="91" t="str">
        <f t="shared" si="1"/>
        <v/>
      </c>
      <c r="D72" s="91"/>
      <c r="E72" s="38"/>
      <c r="F72" s="8"/>
      <c r="G72" s="38"/>
      <c r="H72" s="92"/>
      <c r="I72" s="92"/>
      <c r="J72" s="38"/>
      <c r="K72" s="93" t="str">
        <f t="shared" si="0"/>
        <v/>
      </c>
      <c r="L72" s="94"/>
      <c r="M72" s="6" t="str">
        <f>IF(J72="","",(K72/J72)/LOOKUP(RIGHT($D$2,3),定数!$A$6:$A$13,定数!$B$6:$B$13))</f>
        <v/>
      </c>
      <c r="N72" s="38"/>
      <c r="O72" s="8"/>
      <c r="P72" s="92"/>
      <c r="Q72" s="92"/>
      <c r="R72" s="95" t="str">
        <f>IF(P72="","",T72*M72*LOOKUP(RIGHT($D$2,3),定数!$A$6:$A$13,定数!$B$6:$B$13))</f>
        <v/>
      </c>
      <c r="S72" s="95"/>
      <c r="T72" s="96" t="str">
        <f t="shared" si="3"/>
        <v/>
      </c>
      <c r="U72" s="96"/>
      <c r="V72" t="str">
        <f t="shared" si="5"/>
        <v/>
      </c>
      <c r="W72" t="str">
        <f t="shared" si="2"/>
        <v/>
      </c>
    </row>
    <row r="73" spans="2:23" x14ac:dyDescent="0.2">
      <c r="B73" s="38">
        <v>65</v>
      </c>
      <c r="C73" s="91" t="str">
        <f t="shared" si="1"/>
        <v/>
      </c>
      <c r="D73" s="91"/>
      <c r="E73" s="38"/>
      <c r="F73" s="8"/>
      <c r="G73" s="38"/>
      <c r="H73" s="92"/>
      <c r="I73" s="92"/>
      <c r="J73" s="38"/>
      <c r="K73" s="93" t="str">
        <f t="shared" ref="K73:K108" si="9">IF(J73="","",C73*0.03)</f>
        <v/>
      </c>
      <c r="L73" s="94"/>
      <c r="M73" s="6" t="str">
        <f>IF(J73="","",(K73/J73)/LOOKUP(RIGHT($D$2,3),定数!$A$6:$A$13,定数!$B$6:$B$13))</f>
        <v/>
      </c>
      <c r="N73" s="38"/>
      <c r="O73" s="8"/>
      <c r="P73" s="92"/>
      <c r="Q73" s="92"/>
      <c r="R73" s="95" t="str">
        <f>IF(P73="","",T73*M73*LOOKUP(RIGHT($D$2,3),定数!$A$6:$A$13,定数!$B$6:$B$13))</f>
        <v/>
      </c>
      <c r="S73" s="95"/>
      <c r="T73" s="96" t="str">
        <f t="shared" si="3"/>
        <v/>
      </c>
      <c r="U73" s="96"/>
      <c r="V73" t="str">
        <f t="shared" si="5"/>
        <v/>
      </c>
      <c r="W73" t="str">
        <f t="shared" si="2"/>
        <v/>
      </c>
    </row>
    <row r="74" spans="2:23" x14ac:dyDescent="0.2">
      <c r="B74" s="38">
        <v>66</v>
      </c>
      <c r="C74" s="91" t="str">
        <f t="shared" ref="C74:C108" si="10">IF(R73="","",C73+R73)</f>
        <v/>
      </c>
      <c r="D74" s="91"/>
      <c r="E74" s="38"/>
      <c r="F74" s="8"/>
      <c r="G74" s="38"/>
      <c r="H74" s="92"/>
      <c r="I74" s="92"/>
      <c r="J74" s="38"/>
      <c r="K74" s="93" t="str">
        <f t="shared" si="9"/>
        <v/>
      </c>
      <c r="L74" s="94"/>
      <c r="M74" s="6" t="str">
        <f>IF(J74="","",(K74/J74)/LOOKUP(RIGHT($D$2,3),定数!$A$6:$A$13,定数!$B$6:$B$13))</f>
        <v/>
      </c>
      <c r="N74" s="38"/>
      <c r="O74" s="8"/>
      <c r="P74" s="92"/>
      <c r="Q74" s="92"/>
      <c r="R74" s="95" t="str">
        <f>IF(P74="","",T74*M74*LOOKUP(RIGHT($D$2,3),定数!$A$6:$A$13,定数!$B$6:$B$13))</f>
        <v/>
      </c>
      <c r="S74" s="95"/>
      <c r="T74" s="96" t="str">
        <f t="shared" si="3"/>
        <v/>
      </c>
      <c r="U74" s="96"/>
      <c r="V74" t="str">
        <f t="shared" si="5"/>
        <v/>
      </c>
      <c r="W74" t="str">
        <f t="shared" si="5"/>
        <v/>
      </c>
    </row>
    <row r="75" spans="2:23" x14ac:dyDescent="0.2">
      <c r="B75" s="38">
        <v>67</v>
      </c>
      <c r="C75" s="91" t="str">
        <f t="shared" si="10"/>
        <v/>
      </c>
      <c r="D75" s="91"/>
      <c r="E75" s="38"/>
      <c r="F75" s="8"/>
      <c r="G75" s="38"/>
      <c r="H75" s="92"/>
      <c r="I75" s="92"/>
      <c r="J75" s="38"/>
      <c r="K75" s="93" t="str">
        <f t="shared" si="9"/>
        <v/>
      </c>
      <c r="L75" s="94"/>
      <c r="M75" s="6" t="str">
        <f>IF(J75="","",(K75/J75)/LOOKUP(RIGHT($D$2,3),定数!$A$6:$A$13,定数!$B$6:$B$13))</f>
        <v/>
      </c>
      <c r="N75" s="38"/>
      <c r="O75" s="8"/>
      <c r="P75" s="92"/>
      <c r="Q75" s="92"/>
      <c r="R75" s="95" t="str">
        <f>IF(P75="","",T75*M75*LOOKUP(RIGHT($D$2,3),定数!$A$6:$A$13,定数!$B$6:$B$13))</f>
        <v/>
      </c>
      <c r="S75" s="95"/>
      <c r="T75" s="96" t="str">
        <f t="shared" ref="T75:T108" si="11">IF(P75="","",IF(G75="買",(P75-H75),(H75-P75))*IF(RIGHT($D$2,3)="JPY",100,10000))</f>
        <v/>
      </c>
      <c r="U75" s="96"/>
      <c r="V75" t="str">
        <f t="shared" ref="V75:W90" si="12">IF(S75&lt;&gt;"",IF(S75&lt;0,1+V74,0),"")</f>
        <v/>
      </c>
      <c r="W75" t="str">
        <f t="shared" si="12"/>
        <v/>
      </c>
    </row>
    <row r="76" spans="2:23" x14ac:dyDescent="0.2">
      <c r="B76" s="38">
        <v>68</v>
      </c>
      <c r="C76" s="91" t="str">
        <f t="shared" si="10"/>
        <v/>
      </c>
      <c r="D76" s="91"/>
      <c r="E76" s="38"/>
      <c r="F76" s="8"/>
      <c r="G76" s="38"/>
      <c r="H76" s="92"/>
      <c r="I76" s="92"/>
      <c r="J76" s="38"/>
      <c r="K76" s="93" t="str">
        <f t="shared" si="9"/>
        <v/>
      </c>
      <c r="L76" s="94"/>
      <c r="M76" s="6" t="str">
        <f>IF(J76="","",(K76/J76)/LOOKUP(RIGHT($D$2,3),定数!$A$6:$A$13,定数!$B$6:$B$13))</f>
        <v/>
      </c>
      <c r="N76" s="38"/>
      <c r="O76" s="8"/>
      <c r="P76" s="92"/>
      <c r="Q76" s="92"/>
      <c r="R76" s="95" t="str">
        <f>IF(P76="","",T76*M76*LOOKUP(RIGHT($D$2,3),定数!$A$6:$A$13,定数!$B$6:$B$13))</f>
        <v/>
      </c>
      <c r="S76" s="95"/>
      <c r="T76" s="96" t="str">
        <f t="shared" si="11"/>
        <v/>
      </c>
      <c r="U76" s="96"/>
      <c r="V76" t="str">
        <f t="shared" si="12"/>
        <v/>
      </c>
      <c r="W76" t="str">
        <f t="shared" si="12"/>
        <v/>
      </c>
    </row>
    <row r="77" spans="2:23" x14ac:dyDescent="0.2">
      <c r="B77" s="38">
        <v>69</v>
      </c>
      <c r="C77" s="91" t="str">
        <f t="shared" si="10"/>
        <v/>
      </c>
      <c r="D77" s="91"/>
      <c r="E77" s="38"/>
      <c r="F77" s="8"/>
      <c r="G77" s="38"/>
      <c r="H77" s="92"/>
      <c r="I77" s="92"/>
      <c r="J77" s="38"/>
      <c r="K77" s="93" t="str">
        <f t="shared" si="9"/>
        <v/>
      </c>
      <c r="L77" s="94"/>
      <c r="M77" s="6" t="str">
        <f>IF(J77="","",(K77/J77)/LOOKUP(RIGHT($D$2,3),定数!$A$6:$A$13,定数!$B$6:$B$13))</f>
        <v/>
      </c>
      <c r="N77" s="38"/>
      <c r="O77" s="8"/>
      <c r="P77" s="92"/>
      <c r="Q77" s="92"/>
      <c r="R77" s="95" t="str">
        <f>IF(P77="","",T77*M77*LOOKUP(RIGHT($D$2,3),定数!$A$6:$A$13,定数!$B$6:$B$13))</f>
        <v/>
      </c>
      <c r="S77" s="95"/>
      <c r="T77" s="96" t="str">
        <f t="shared" si="11"/>
        <v/>
      </c>
      <c r="U77" s="96"/>
      <c r="V77" t="str">
        <f t="shared" si="12"/>
        <v/>
      </c>
      <c r="W77" t="str">
        <f t="shared" si="12"/>
        <v/>
      </c>
    </row>
    <row r="78" spans="2:23" x14ac:dyDescent="0.2">
      <c r="B78" s="38">
        <v>70</v>
      </c>
      <c r="C78" s="91" t="str">
        <f t="shared" si="10"/>
        <v/>
      </c>
      <c r="D78" s="91"/>
      <c r="E78" s="38"/>
      <c r="F78" s="8"/>
      <c r="G78" s="38"/>
      <c r="H78" s="92"/>
      <c r="I78" s="92"/>
      <c r="J78" s="38"/>
      <c r="K78" s="93" t="str">
        <f t="shared" si="9"/>
        <v/>
      </c>
      <c r="L78" s="94"/>
      <c r="M78" s="6" t="str">
        <f>IF(J78="","",(K78/J78)/LOOKUP(RIGHT($D$2,3),定数!$A$6:$A$13,定数!$B$6:$B$13))</f>
        <v/>
      </c>
      <c r="N78" s="38"/>
      <c r="O78" s="8"/>
      <c r="P78" s="92"/>
      <c r="Q78" s="92"/>
      <c r="R78" s="95" t="str">
        <f>IF(P78="","",T78*M78*LOOKUP(RIGHT($D$2,3),定数!$A$6:$A$13,定数!$B$6:$B$13))</f>
        <v/>
      </c>
      <c r="S78" s="95"/>
      <c r="T78" s="96" t="str">
        <f t="shared" si="11"/>
        <v/>
      </c>
      <c r="U78" s="96"/>
      <c r="V78" t="str">
        <f t="shared" si="12"/>
        <v/>
      </c>
      <c r="W78" t="str">
        <f t="shared" si="12"/>
        <v/>
      </c>
    </row>
    <row r="79" spans="2:23" x14ac:dyDescent="0.2">
      <c r="B79" s="38">
        <v>71</v>
      </c>
      <c r="C79" s="91" t="str">
        <f t="shared" si="10"/>
        <v/>
      </c>
      <c r="D79" s="91"/>
      <c r="E79" s="38"/>
      <c r="F79" s="8"/>
      <c r="G79" s="38"/>
      <c r="H79" s="92"/>
      <c r="I79" s="92"/>
      <c r="J79" s="38"/>
      <c r="K79" s="93" t="str">
        <f t="shared" si="9"/>
        <v/>
      </c>
      <c r="L79" s="94"/>
      <c r="M79" s="6" t="str">
        <f>IF(J79="","",(K79/J79)/LOOKUP(RIGHT($D$2,3),定数!$A$6:$A$13,定数!$B$6:$B$13))</f>
        <v/>
      </c>
      <c r="N79" s="38"/>
      <c r="O79" s="8"/>
      <c r="P79" s="92"/>
      <c r="Q79" s="92"/>
      <c r="R79" s="95" t="str">
        <f>IF(P79="","",T79*M79*LOOKUP(RIGHT($D$2,3),定数!$A$6:$A$13,定数!$B$6:$B$13))</f>
        <v/>
      </c>
      <c r="S79" s="95"/>
      <c r="T79" s="96" t="str">
        <f t="shared" si="11"/>
        <v/>
      </c>
      <c r="U79" s="96"/>
      <c r="V79" t="str">
        <f t="shared" si="12"/>
        <v/>
      </c>
      <c r="W79" t="str">
        <f t="shared" si="12"/>
        <v/>
      </c>
    </row>
    <row r="80" spans="2:23" x14ac:dyDescent="0.2">
      <c r="B80" s="38">
        <v>72</v>
      </c>
      <c r="C80" s="91" t="str">
        <f t="shared" si="10"/>
        <v/>
      </c>
      <c r="D80" s="91"/>
      <c r="E80" s="38"/>
      <c r="F80" s="8"/>
      <c r="G80" s="38"/>
      <c r="H80" s="92"/>
      <c r="I80" s="92"/>
      <c r="J80" s="38"/>
      <c r="K80" s="93" t="str">
        <f t="shared" si="9"/>
        <v/>
      </c>
      <c r="L80" s="94"/>
      <c r="M80" s="6" t="str">
        <f>IF(J80="","",(K80/J80)/LOOKUP(RIGHT($D$2,3),定数!$A$6:$A$13,定数!$B$6:$B$13))</f>
        <v/>
      </c>
      <c r="N80" s="38"/>
      <c r="O80" s="8"/>
      <c r="P80" s="92"/>
      <c r="Q80" s="92"/>
      <c r="R80" s="95" t="str">
        <f>IF(P80="","",T80*M80*LOOKUP(RIGHT($D$2,3),定数!$A$6:$A$13,定数!$B$6:$B$13))</f>
        <v/>
      </c>
      <c r="S80" s="95"/>
      <c r="T80" s="96" t="str">
        <f t="shared" si="11"/>
        <v/>
      </c>
      <c r="U80" s="96"/>
      <c r="V80" t="str">
        <f t="shared" si="12"/>
        <v/>
      </c>
      <c r="W80" t="str">
        <f t="shared" si="12"/>
        <v/>
      </c>
    </row>
    <row r="81" spans="2:23" x14ac:dyDescent="0.2">
      <c r="B81" s="38">
        <v>73</v>
      </c>
      <c r="C81" s="91" t="str">
        <f t="shared" si="10"/>
        <v/>
      </c>
      <c r="D81" s="91"/>
      <c r="E81" s="38"/>
      <c r="F81" s="8"/>
      <c r="G81" s="38"/>
      <c r="H81" s="92"/>
      <c r="I81" s="92"/>
      <c r="J81" s="38"/>
      <c r="K81" s="93" t="str">
        <f t="shared" si="9"/>
        <v/>
      </c>
      <c r="L81" s="94"/>
      <c r="M81" s="6" t="str">
        <f>IF(J81="","",(K81/J81)/LOOKUP(RIGHT($D$2,3),定数!$A$6:$A$13,定数!$B$6:$B$13))</f>
        <v/>
      </c>
      <c r="N81" s="38"/>
      <c r="O81" s="8"/>
      <c r="P81" s="92"/>
      <c r="Q81" s="92"/>
      <c r="R81" s="95" t="str">
        <f>IF(P81="","",T81*M81*LOOKUP(RIGHT($D$2,3),定数!$A$6:$A$13,定数!$B$6:$B$13))</f>
        <v/>
      </c>
      <c r="S81" s="95"/>
      <c r="T81" s="96" t="str">
        <f t="shared" si="11"/>
        <v/>
      </c>
      <c r="U81" s="96"/>
      <c r="V81" t="str">
        <f t="shared" si="12"/>
        <v/>
      </c>
      <c r="W81" t="str">
        <f t="shared" si="12"/>
        <v/>
      </c>
    </row>
    <row r="82" spans="2:23" x14ac:dyDescent="0.2">
      <c r="B82" s="38">
        <v>74</v>
      </c>
      <c r="C82" s="91" t="str">
        <f t="shared" si="10"/>
        <v/>
      </c>
      <c r="D82" s="91"/>
      <c r="E82" s="38"/>
      <c r="F82" s="8"/>
      <c r="G82" s="38"/>
      <c r="H82" s="92"/>
      <c r="I82" s="92"/>
      <c r="J82" s="38"/>
      <c r="K82" s="93" t="str">
        <f t="shared" si="9"/>
        <v/>
      </c>
      <c r="L82" s="94"/>
      <c r="M82" s="6" t="str">
        <f>IF(J82="","",(K82/J82)/LOOKUP(RIGHT($D$2,3),定数!$A$6:$A$13,定数!$B$6:$B$13))</f>
        <v/>
      </c>
      <c r="N82" s="38"/>
      <c r="O82" s="8"/>
      <c r="P82" s="92"/>
      <c r="Q82" s="92"/>
      <c r="R82" s="95" t="str">
        <f>IF(P82="","",T82*M82*LOOKUP(RIGHT($D$2,3),定数!$A$6:$A$13,定数!$B$6:$B$13))</f>
        <v/>
      </c>
      <c r="S82" s="95"/>
      <c r="T82" s="96" t="str">
        <f t="shared" si="11"/>
        <v/>
      </c>
      <c r="U82" s="96"/>
      <c r="V82" t="str">
        <f t="shared" si="12"/>
        <v/>
      </c>
      <c r="W82" t="str">
        <f t="shared" si="12"/>
        <v/>
      </c>
    </row>
    <row r="83" spans="2:23" x14ac:dyDescent="0.2">
      <c r="B83" s="38">
        <v>75</v>
      </c>
      <c r="C83" s="91" t="str">
        <f t="shared" si="10"/>
        <v/>
      </c>
      <c r="D83" s="91"/>
      <c r="E83" s="38"/>
      <c r="F83" s="8"/>
      <c r="G83" s="38"/>
      <c r="H83" s="92"/>
      <c r="I83" s="92"/>
      <c r="J83" s="38"/>
      <c r="K83" s="93" t="str">
        <f t="shared" si="9"/>
        <v/>
      </c>
      <c r="L83" s="94"/>
      <c r="M83" s="6" t="str">
        <f>IF(J83="","",(K83/J83)/LOOKUP(RIGHT($D$2,3),定数!$A$6:$A$13,定数!$B$6:$B$13))</f>
        <v/>
      </c>
      <c r="N83" s="38"/>
      <c r="O83" s="8"/>
      <c r="P83" s="92"/>
      <c r="Q83" s="92"/>
      <c r="R83" s="95" t="str">
        <f>IF(P83="","",T83*M83*LOOKUP(RIGHT($D$2,3),定数!$A$6:$A$13,定数!$B$6:$B$13))</f>
        <v/>
      </c>
      <c r="S83" s="95"/>
      <c r="T83" s="96" t="str">
        <f t="shared" si="11"/>
        <v/>
      </c>
      <c r="U83" s="96"/>
      <c r="V83" t="str">
        <f t="shared" si="12"/>
        <v/>
      </c>
      <c r="W83" t="str">
        <f t="shared" si="12"/>
        <v/>
      </c>
    </row>
    <row r="84" spans="2:23" x14ac:dyDescent="0.2">
      <c r="B84" s="38">
        <v>76</v>
      </c>
      <c r="C84" s="91" t="str">
        <f t="shared" si="10"/>
        <v/>
      </c>
      <c r="D84" s="91"/>
      <c r="E84" s="38"/>
      <c r="F84" s="8"/>
      <c r="G84" s="38"/>
      <c r="H84" s="92"/>
      <c r="I84" s="92"/>
      <c r="J84" s="38"/>
      <c r="K84" s="93" t="str">
        <f t="shared" si="9"/>
        <v/>
      </c>
      <c r="L84" s="94"/>
      <c r="M84" s="6" t="str">
        <f>IF(J84="","",(K84/J84)/LOOKUP(RIGHT($D$2,3),定数!$A$6:$A$13,定数!$B$6:$B$13))</f>
        <v/>
      </c>
      <c r="N84" s="38"/>
      <c r="O84" s="8"/>
      <c r="P84" s="92"/>
      <c r="Q84" s="92"/>
      <c r="R84" s="95" t="str">
        <f>IF(P84="","",T84*M84*LOOKUP(RIGHT($D$2,3),定数!$A$6:$A$13,定数!$B$6:$B$13))</f>
        <v/>
      </c>
      <c r="S84" s="95"/>
      <c r="T84" s="96" t="str">
        <f t="shared" si="11"/>
        <v/>
      </c>
      <c r="U84" s="96"/>
      <c r="V84" t="str">
        <f t="shared" si="12"/>
        <v/>
      </c>
      <c r="W84" t="str">
        <f t="shared" si="12"/>
        <v/>
      </c>
    </row>
    <row r="85" spans="2:23" x14ac:dyDescent="0.2">
      <c r="B85" s="38">
        <v>77</v>
      </c>
      <c r="C85" s="91" t="str">
        <f t="shared" si="10"/>
        <v/>
      </c>
      <c r="D85" s="91"/>
      <c r="E85" s="38"/>
      <c r="F85" s="8"/>
      <c r="G85" s="38"/>
      <c r="H85" s="92"/>
      <c r="I85" s="92"/>
      <c r="J85" s="38"/>
      <c r="K85" s="93" t="str">
        <f t="shared" si="9"/>
        <v/>
      </c>
      <c r="L85" s="94"/>
      <c r="M85" s="6" t="str">
        <f>IF(J85="","",(K85/J85)/LOOKUP(RIGHT($D$2,3),定数!$A$6:$A$13,定数!$B$6:$B$13))</f>
        <v/>
      </c>
      <c r="N85" s="38"/>
      <c r="O85" s="8"/>
      <c r="P85" s="92"/>
      <c r="Q85" s="92"/>
      <c r="R85" s="95" t="str">
        <f>IF(P85="","",T85*M85*LOOKUP(RIGHT($D$2,3),定数!$A$6:$A$13,定数!$B$6:$B$13))</f>
        <v/>
      </c>
      <c r="S85" s="95"/>
      <c r="T85" s="96" t="str">
        <f t="shared" si="11"/>
        <v/>
      </c>
      <c r="U85" s="96"/>
      <c r="V85" t="str">
        <f t="shared" si="12"/>
        <v/>
      </c>
      <c r="W85" t="str">
        <f t="shared" si="12"/>
        <v/>
      </c>
    </row>
    <row r="86" spans="2:23" x14ac:dyDescent="0.2">
      <c r="B86" s="38">
        <v>78</v>
      </c>
      <c r="C86" s="91" t="str">
        <f t="shared" si="10"/>
        <v/>
      </c>
      <c r="D86" s="91"/>
      <c r="E86" s="38"/>
      <c r="F86" s="8"/>
      <c r="G86" s="38"/>
      <c r="H86" s="92"/>
      <c r="I86" s="92"/>
      <c r="J86" s="38"/>
      <c r="K86" s="93" t="str">
        <f t="shared" si="9"/>
        <v/>
      </c>
      <c r="L86" s="94"/>
      <c r="M86" s="6" t="str">
        <f>IF(J86="","",(K86/J86)/LOOKUP(RIGHT($D$2,3),定数!$A$6:$A$13,定数!$B$6:$B$13))</f>
        <v/>
      </c>
      <c r="N86" s="38"/>
      <c r="O86" s="8"/>
      <c r="P86" s="92"/>
      <c r="Q86" s="92"/>
      <c r="R86" s="95" t="str">
        <f>IF(P86="","",T86*M86*LOOKUP(RIGHT($D$2,3),定数!$A$6:$A$13,定数!$B$6:$B$13))</f>
        <v/>
      </c>
      <c r="S86" s="95"/>
      <c r="T86" s="96" t="str">
        <f t="shared" si="11"/>
        <v/>
      </c>
      <c r="U86" s="96"/>
      <c r="V86" t="str">
        <f t="shared" si="12"/>
        <v/>
      </c>
      <c r="W86" t="str">
        <f t="shared" si="12"/>
        <v/>
      </c>
    </row>
    <row r="87" spans="2:23" x14ac:dyDescent="0.2">
      <c r="B87" s="38">
        <v>79</v>
      </c>
      <c r="C87" s="91" t="str">
        <f t="shared" si="10"/>
        <v/>
      </c>
      <c r="D87" s="91"/>
      <c r="E87" s="38"/>
      <c r="F87" s="8"/>
      <c r="G87" s="38"/>
      <c r="H87" s="92"/>
      <c r="I87" s="92"/>
      <c r="J87" s="38"/>
      <c r="K87" s="93" t="str">
        <f t="shared" si="9"/>
        <v/>
      </c>
      <c r="L87" s="94"/>
      <c r="M87" s="6" t="str">
        <f>IF(J87="","",(K87/J87)/LOOKUP(RIGHT($D$2,3),定数!$A$6:$A$13,定数!$B$6:$B$13))</f>
        <v/>
      </c>
      <c r="N87" s="38"/>
      <c r="O87" s="8"/>
      <c r="P87" s="92"/>
      <c r="Q87" s="92"/>
      <c r="R87" s="95" t="str">
        <f>IF(P87="","",T87*M87*LOOKUP(RIGHT($D$2,3),定数!$A$6:$A$13,定数!$B$6:$B$13))</f>
        <v/>
      </c>
      <c r="S87" s="95"/>
      <c r="T87" s="96" t="str">
        <f t="shared" si="11"/>
        <v/>
      </c>
      <c r="U87" s="96"/>
      <c r="V87" t="str">
        <f t="shared" si="12"/>
        <v/>
      </c>
      <c r="W87" t="str">
        <f t="shared" si="12"/>
        <v/>
      </c>
    </row>
    <row r="88" spans="2:23" x14ac:dyDescent="0.2">
      <c r="B88" s="38">
        <v>80</v>
      </c>
      <c r="C88" s="91" t="str">
        <f t="shared" si="10"/>
        <v/>
      </c>
      <c r="D88" s="91"/>
      <c r="E88" s="38"/>
      <c r="F88" s="8"/>
      <c r="G88" s="38"/>
      <c r="H88" s="92"/>
      <c r="I88" s="92"/>
      <c r="J88" s="38"/>
      <c r="K88" s="93" t="str">
        <f t="shared" si="9"/>
        <v/>
      </c>
      <c r="L88" s="94"/>
      <c r="M88" s="6" t="str">
        <f>IF(J88="","",(K88/J88)/LOOKUP(RIGHT($D$2,3),定数!$A$6:$A$13,定数!$B$6:$B$13))</f>
        <v/>
      </c>
      <c r="N88" s="38"/>
      <c r="O88" s="8"/>
      <c r="P88" s="92"/>
      <c r="Q88" s="92"/>
      <c r="R88" s="95" t="str">
        <f>IF(P88="","",T88*M88*LOOKUP(RIGHT($D$2,3),定数!$A$6:$A$13,定数!$B$6:$B$13))</f>
        <v/>
      </c>
      <c r="S88" s="95"/>
      <c r="T88" s="96" t="str">
        <f t="shared" si="11"/>
        <v/>
      </c>
      <c r="U88" s="96"/>
      <c r="V88" t="str">
        <f t="shared" si="12"/>
        <v/>
      </c>
      <c r="W88" t="str">
        <f t="shared" si="12"/>
        <v/>
      </c>
    </row>
    <row r="89" spans="2:23" x14ac:dyDescent="0.2">
      <c r="B89" s="38">
        <v>81</v>
      </c>
      <c r="C89" s="91" t="str">
        <f t="shared" si="10"/>
        <v/>
      </c>
      <c r="D89" s="91"/>
      <c r="E89" s="38"/>
      <c r="F89" s="8"/>
      <c r="G89" s="38"/>
      <c r="H89" s="92"/>
      <c r="I89" s="92"/>
      <c r="J89" s="38"/>
      <c r="K89" s="93" t="str">
        <f t="shared" si="9"/>
        <v/>
      </c>
      <c r="L89" s="94"/>
      <c r="M89" s="6" t="str">
        <f>IF(J89="","",(K89/J89)/LOOKUP(RIGHT($D$2,3),定数!$A$6:$A$13,定数!$B$6:$B$13))</f>
        <v/>
      </c>
      <c r="N89" s="38"/>
      <c r="O89" s="8"/>
      <c r="P89" s="92"/>
      <c r="Q89" s="92"/>
      <c r="R89" s="95" t="str">
        <f>IF(P89="","",T89*M89*LOOKUP(RIGHT($D$2,3),定数!$A$6:$A$13,定数!$B$6:$B$13))</f>
        <v/>
      </c>
      <c r="S89" s="95"/>
      <c r="T89" s="96" t="str">
        <f t="shared" si="11"/>
        <v/>
      </c>
      <c r="U89" s="96"/>
      <c r="V89" t="str">
        <f t="shared" si="12"/>
        <v/>
      </c>
      <c r="W89" t="str">
        <f t="shared" si="12"/>
        <v/>
      </c>
    </row>
    <row r="90" spans="2:23" x14ac:dyDescent="0.2">
      <c r="B90" s="38">
        <v>82</v>
      </c>
      <c r="C90" s="91" t="str">
        <f t="shared" si="10"/>
        <v/>
      </c>
      <c r="D90" s="91"/>
      <c r="E90" s="38"/>
      <c r="F90" s="8"/>
      <c r="G90" s="38"/>
      <c r="H90" s="92"/>
      <c r="I90" s="92"/>
      <c r="J90" s="38"/>
      <c r="K90" s="93" t="str">
        <f t="shared" si="9"/>
        <v/>
      </c>
      <c r="L90" s="94"/>
      <c r="M90" s="6" t="str">
        <f>IF(J90="","",(K90/J90)/LOOKUP(RIGHT($D$2,3),定数!$A$6:$A$13,定数!$B$6:$B$13))</f>
        <v/>
      </c>
      <c r="N90" s="38"/>
      <c r="O90" s="8"/>
      <c r="P90" s="92"/>
      <c r="Q90" s="92"/>
      <c r="R90" s="95" t="str">
        <f>IF(P90="","",T90*M90*LOOKUP(RIGHT($D$2,3),定数!$A$6:$A$13,定数!$B$6:$B$13))</f>
        <v/>
      </c>
      <c r="S90" s="95"/>
      <c r="T90" s="96" t="str">
        <f t="shared" si="11"/>
        <v/>
      </c>
      <c r="U90" s="96"/>
      <c r="V90" t="str">
        <f t="shared" si="12"/>
        <v/>
      </c>
      <c r="W90" t="str">
        <f t="shared" si="12"/>
        <v/>
      </c>
    </row>
    <row r="91" spans="2:23" x14ac:dyDescent="0.2">
      <c r="B91" s="38">
        <v>83</v>
      </c>
      <c r="C91" s="91" t="str">
        <f t="shared" si="10"/>
        <v/>
      </c>
      <c r="D91" s="91"/>
      <c r="E91" s="38"/>
      <c r="F91" s="8"/>
      <c r="G91" s="38"/>
      <c r="H91" s="92"/>
      <c r="I91" s="92"/>
      <c r="J91" s="38"/>
      <c r="K91" s="93" t="str">
        <f t="shared" si="9"/>
        <v/>
      </c>
      <c r="L91" s="94"/>
      <c r="M91" s="6" t="str">
        <f>IF(J91="","",(K91/J91)/LOOKUP(RIGHT($D$2,3),定数!$A$6:$A$13,定数!$B$6:$B$13))</f>
        <v/>
      </c>
      <c r="N91" s="38"/>
      <c r="O91" s="8"/>
      <c r="P91" s="92"/>
      <c r="Q91" s="92"/>
      <c r="R91" s="95" t="str">
        <f>IF(P91="","",T91*M91*LOOKUP(RIGHT($D$2,3),定数!$A$6:$A$13,定数!$B$6:$B$13))</f>
        <v/>
      </c>
      <c r="S91" s="95"/>
      <c r="T91" s="96" t="str">
        <f t="shared" si="11"/>
        <v/>
      </c>
      <c r="U91" s="96"/>
      <c r="V91" t="str">
        <f t="shared" ref="V91:W106" si="13">IF(S91&lt;&gt;"",IF(S91&lt;0,1+V90,0),"")</f>
        <v/>
      </c>
      <c r="W91" t="str">
        <f t="shared" si="13"/>
        <v/>
      </c>
    </row>
    <row r="92" spans="2:23" x14ac:dyDescent="0.2">
      <c r="B92" s="38">
        <v>84</v>
      </c>
      <c r="C92" s="91" t="str">
        <f t="shared" si="10"/>
        <v/>
      </c>
      <c r="D92" s="91"/>
      <c r="E92" s="38"/>
      <c r="F92" s="8"/>
      <c r="G92" s="38"/>
      <c r="H92" s="92"/>
      <c r="I92" s="92"/>
      <c r="J92" s="38"/>
      <c r="K92" s="93" t="str">
        <f t="shared" si="9"/>
        <v/>
      </c>
      <c r="L92" s="94"/>
      <c r="M92" s="6" t="str">
        <f>IF(J92="","",(K92/J92)/LOOKUP(RIGHT($D$2,3),定数!$A$6:$A$13,定数!$B$6:$B$13))</f>
        <v/>
      </c>
      <c r="N92" s="38"/>
      <c r="O92" s="8"/>
      <c r="P92" s="92"/>
      <c r="Q92" s="92"/>
      <c r="R92" s="95" t="str">
        <f>IF(P92="","",T92*M92*LOOKUP(RIGHT($D$2,3),定数!$A$6:$A$13,定数!$B$6:$B$13))</f>
        <v/>
      </c>
      <c r="S92" s="95"/>
      <c r="T92" s="96" t="str">
        <f t="shared" si="11"/>
        <v/>
      </c>
      <c r="U92" s="96"/>
      <c r="V92" t="str">
        <f t="shared" si="13"/>
        <v/>
      </c>
      <c r="W92" t="str">
        <f t="shared" si="13"/>
        <v/>
      </c>
    </row>
    <row r="93" spans="2:23" x14ac:dyDescent="0.2">
      <c r="B93" s="38">
        <v>85</v>
      </c>
      <c r="C93" s="91" t="str">
        <f t="shared" si="10"/>
        <v/>
      </c>
      <c r="D93" s="91"/>
      <c r="E93" s="38"/>
      <c r="F93" s="8"/>
      <c r="G93" s="38"/>
      <c r="H93" s="92"/>
      <c r="I93" s="92"/>
      <c r="J93" s="38"/>
      <c r="K93" s="93" t="str">
        <f t="shared" si="9"/>
        <v/>
      </c>
      <c r="L93" s="94"/>
      <c r="M93" s="6" t="str">
        <f>IF(J93="","",(K93/J93)/LOOKUP(RIGHT($D$2,3),定数!$A$6:$A$13,定数!$B$6:$B$13))</f>
        <v/>
      </c>
      <c r="N93" s="38"/>
      <c r="O93" s="8"/>
      <c r="P93" s="92"/>
      <c r="Q93" s="92"/>
      <c r="R93" s="95" t="str">
        <f>IF(P93="","",T93*M93*LOOKUP(RIGHT($D$2,3),定数!$A$6:$A$13,定数!$B$6:$B$13))</f>
        <v/>
      </c>
      <c r="S93" s="95"/>
      <c r="T93" s="96" t="str">
        <f t="shared" si="11"/>
        <v/>
      </c>
      <c r="U93" s="96"/>
      <c r="V93" t="str">
        <f t="shared" si="13"/>
        <v/>
      </c>
      <c r="W93" t="str">
        <f t="shared" si="13"/>
        <v/>
      </c>
    </row>
    <row r="94" spans="2:23" x14ac:dyDescent="0.2">
      <c r="B94" s="38">
        <v>86</v>
      </c>
      <c r="C94" s="91" t="str">
        <f t="shared" si="10"/>
        <v/>
      </c>
      <c r="D94" s="91"/>
      <c r="E94" s="38"/>
      <c r="F94" s="8"/>
      <c r="G94" s="38"/>
      <c r="H94" s="92"/>
      <c r="I94" s="92"/>
      <c r="J94" s="38"/>
      <c r="K94" s="93" t="str">
        <f t="shared" si="9"/>
        <v/>
      </c>
      <c r="L94" s="94"/>
      <c r="M94" s="6" t="str">
        <f>IF(J94="","",(K94/J94)/LOOKUP(RIGHT($D$2,3),定数!$A$6:$A$13,定数!$B$6:$B$13))</f>
        <v/>
      </c>
      <c r="N94" s="38"/>
      <c r="O94" s="8"/>
      <c r="P94" s="92"/>
      <c r="Q94" s="92"/>
      <c r="R94" s="95" t="str">
        <f>IF(P94="","",T94*M94*LOOKUP(RIGHT($D$2,3),定数!$A$6:$A$13,定数!$B$6:$B$13))</f>
        <v/>
      </c>
      <c r="S94" s="95"/>
      <c r="T94" s="96" t="str">
        <f t="shared" si="11"/>
        <v/>
      </c>
      <c r="U94" s="96"/>
      <c r="V94" t="str">
        <f t="shared" si="13"/>
        <v/>
      </c>
      <c r="W94" t="str">
        <f t="shared" si="13"/>
        <v/>
      </c>
    </row>
    <row r="95" spans="2:23" x14ac:dyDescent="0.2">
      <c r="B95" s="38">
        <v>87</v>
      </c>
      <c r="C95" s="91" t="str">
        <f t="shared" si="10"/>
        <v/>
      </c>
      <c r="D95" s="91"/>
      <c r="E95" s="38"/>
      <c r="F95" s="8"/>
      <c r="G95" s="38"/>
      <c r="H95" s="92"/>
      <c r="I95" s="92"/>
      <c r="J95" s="38"/>
      <c r="K95" s="93" t="str">
        <f t="shared" si="9"/>
        <v/>
      </c>
      <c r="L95" s="94"/>
      <c r="M95" s="6" t="str">
        <f>IF(J95="","",(K95/J95)/LOOKUP(RIGHT($D$2,3),定数!$A$6:$A$13,定数!$B$6:$B$13))</f>
        <v/>
      </c>
      <c r="N95" s="38"/>
      <c r="O95" s="8"/>
      <c r="P95" s="92"/>
      <c r="Q95" s="92"/>
      <c r="R95" s="95" t="str">
        <f>IF(P95="","",T95*M95*LOOKUP(RIGHT($D$2,3),定数!$A$6:$A$13,定数!$B$6:$B$13))</f>
        <v/>
      </c>
      <c r="S95" s="95"/>
      <c r="T95" s="96" t="str">
        <f t="shared" si="11"/>
        <v/>
      </c>
      <c r="U95" s="96"/>
      <c r="V95" t="str">
        <f t="shared" si="13"/>
        <v/>
      </c>
      <c r="W95" t="str">
        <f t="shared" si="13"/>
        <v/>
      </c>
    </row>
    <row r="96" spans="2:23" x14ac:dyDescent="0.2">
      <c r="B96" s="38">
        <v>88</v>
      </c>
      <c r="C96" s="91" t="str">
        <f t="shared" si="10"/>
        <v/>
      </c>
      <c r="D96" s="91"/>
      <c r="E96" s="38"/>
      <c r="F96" s="8"/>
      <c r="G96" s="38"/>
      <c r="H96" s="92"/>
      <c r="I96" s="92"/>
      <c r="J96" s="38"/>
      <c r="K96" s="93" t="str">
        <f t="shared" si="9"/>
        <v/>
      </c>
      <c r="L96" s="94"/>
      <c r="M96" s="6" t="str">
        <f>IF(J96="","",(K96/J96)/LOOKUP(RIGHT($D$2,3),定数!$A$6:$A$13,定数!$B$6:$B$13))</f>
        <v/>
      </c>
      <c r="N96" s="38"/>
      <c r="O96" s="8"/>
      <c r="P96" s="92"/>
      <c r="Q96" s="92"/>
      <c r="R96" s="95" t="str">
        <f>IF(P96="","",T96*M96*LOOKUP(RIGHT($D$2,3),定数!$A$6:$A$13,定数!$B$6:$B$13))</f>
        <v/>
      </c>
      <c r="S96" s="95"/>
      <c r="T96" s="96" t="str">
        <f t="shared" si="11"/>
        <v/>
      </c>
      <c r="U96" s="96"/>
      <c r="V96" t="str">
        <f t="shared" si="13"/>
        <v/>
      </c>
      <c r="W96" t="str">
        <f t="shared" si="13"/>
        <v/>
      </c>
    </row>
    <row r="97" spans="2:23" x14ac:dyDescent="0.2">
      <c r="B97" s="38">
        <v>89</v>
      </c>
      <c r="C97" s="91" t="str">
        <f t="shared" si="10"/>
        <v/>
      </c>
      <c r="D97" s="91"/>
      <c r="E97" s="38"/>
      <c r="F97" s="8"/>
      <c r="G97" s="38"/>
      <c r="H97" s="92"/>
      <c r="I97" s="92"/>
      <c r="J97" s="38"/>
      <c r="K97" s="93" t="str">
        <f t="shared" si="9"/>
        <v/>
      </c>
      <c r="L97" s="94"/>
      <c r="M97" s="6" t="str">
        <f>IF(J97="","",(K97/J97)/LOOKUP(RIGHT($D$2,3),定数!$A$6:$A$13,定数!$B$6:$B$13))</f>
        <v/>
      </c>
      <c r="N97" s="38"/>
      <c r="O97" s="8"/>
      <c r="P97" s="92"/>
      <c r="Q97" s="92"/>
      <c r="R97" s="95" t="str">
        <f>IF(P97="","",T97*M97*LOOKUP(RIGHT($D$2,3),定数!$A$6:$A$13,定数!$B$6:$B$13))</f>
        <v/>
      </c>
      <c r="S97" s="95"/>
      <c r="T97" s="96" t="str">
        <f t="shared" si="11"/>
        <v/>
      </c>
      <c r="U97" s="96"/>
      <c r="V97" t="str">
        <f t="shared" si="13"/>
        <v/>
      </c>
      <c r="W97" t="str">
        <f t="shared" si="13"/>
        <v/>
      </c>
    </row>
    <row r="98" spans="2:23" x14ac:dyDescent="0.2">
      <c r="B98" s="38">
        <v>90</v>
      </c>
      <c r="C98" s="91" t="str">
        <f t="shared" si="10"/>
        <v/>
      </c>
      <c r="D98" s="91"/>
      <c r="E98" s="38"/>
      <c r="F98" s="8"/>
      <c r="G98" s="38"/>
      <c r="H98" s="92"/>
      <c r="I98" s="92"/>
      <c r="J98" s="38"/>
      <c r="K98" s="93" t="str">
        <f t="shared" si="9"/>
        <v/>
      </c>
      <c r="L98" s="94"/>
      <c r="M98" s="6" t="str">
        <f>IF(J98="","",(K98/J98)/LOOKUP(RIGHT($D$2,3),定数!$A$6:$A$13,定数!$B$6:$B$13))</f>
        <v/>
      </c>
      <c r="N98" s="38"/>
      <c r="O98" s="8"/>
      <c r="P98" s="92"/>
      <c r="Q98" s="92"/>
      <c r="R98" s="95" t="str">
        <f>IF(P98="","",T98*M98*LOOKUP(RIGHT($D$2,3),定数!$A$6:$A$13,定数!$B$6:$B$13))</f>
        <v/>
      </c>
      <c r="S98" s="95"/>
      <c r="T98" s="96" t="str">
        <f t="shared" si="11"/>
        <v/>
      </c>
      <c r="U98" s="96"/>
      <c r="V98" t="str">
        <f t="shared" si="13"/>
        <v/>
      </c>
      <c r="W98" t="str">
        <f t="shared" si="13"/>
        <v/>
      </c>
    </row>
    <row r="99" spans="2:23" x14ac:dyDescent="0.2">
      <c r="B99" s="38">
        <v>91</v>
      </c>
      <c r="C99" s="91" t="str">
        <f t="shared" si="10"/>
        <v/>
      </c>
      <c r="D99" s="91"/>
      <c r="E99" s="38"/>
      <c r="F99" s="8"/>
      <c r="G99" s="38"/>
      <c r="H99" s="92"/>
      <c r="I99" s="92"/>
      <c r="J99" s="38"/>
      <c r="K99" s="93" t="str">
        <f t="shared" si="9"/>
        <v/>
      </c>
      <c r="L99" s="94"/>
      <c r="M99" s="6" t="str">
        <f>IF(J99="","",(K99/J99)/LOOKUP(RIGHT($D$2,3),定数!$A$6:$A$13,定数!$B$6:$B$13))</f>
        <v/>
      </c>
      <c r="N99" s="38"/>
      <c r="O99" s="8"/>
      <c r="P99" s="92"/>
      <c r="Q99" s="92"/>
      <c r="R99" s="95" t="str">
        <f>IF(P99="","",T99*M99*LOOKUP(RIGHT($D$2,3),定数!$A$6:$A$13,定数!$B$6:$B$13))</f>
        <v/>
      </c>
      <c r="S99" s="95"/>
      <c r="T99" s="96" t="str">
        <f t="shared" si="11"/>
        <v/>
      </c>
      <c r="U99" s="96"/>
      <c r="V99" t="str">
        <f t="shared" si="13"/>
        <v/>
      </c>
      <c r="W99" t="str">
        <f t="shared" si="13"/>
        <v/>
      </c>
    </row>
    <row r="100" spans="2:23" x14ac:dyDescent="0.2">
      <c r="B100" s="38">
        <v>92</v>
      </c>
      <c r="C100" s="91" t="str">
        <f t="shared" si="10"/>
        <v/>
      </c>
      <c r="D100" s="91"/>
      <c r="E100" s="38"/>
      <c r="F100" s="8"/>
      <c r="G100" s="38"/>
      <c r="H100" s="92"/>
      <c r="I100" s="92"/>
      <c r="J100" s="38"/>
      <c r="K100" s="93" t="str">
        <f t="shared" si="9"/>
        <v/>
      </c>
      <c r="L100" s="94"/>
      <c r="M100" s="6" t="str">
        <f>IF(J100="","",(K100/J100)/LOOKUP(RIGHT($D$2,3),定数!$A$6:$A$13,定数!$B$6:$B$13))</f>
        <v/>
      </c>
      <c r="N100" s="38"/>
      <c r="O100" s="8"/>
      <c r="P100" s="92"/>
      <c r="Q100" s="92"/>
      <c r="R100" s="95" t="str">
        <f>IF(P100="","",T100*M100*LOOKUP(RIGHT($D$2,3),定数!$A$6:$A$13,定数!$B$6:$B$13))</f>
        <v/>
      </c>
      <c r="S100" s="95"/>
      <c r="T100" s="96" t="str">
        <f t="shared" si="11"/>
        <v/>
      </c>
      <c r="U100" s="96"/>
      <c r="V100" t="str">
        <f t="shared" si="13"/>
        <v/>
      </c>
      <c r="W100" t="str">
        <f t="shared" si="13"/>
        <v/>
      </c>
    </row>
    <row r="101" spans="2:23" x14ac:dyDescent="0.2">
      <c r="B101" s="38">
        <v>93</v>
      </c>
      <c r="C101" s="91" t="str">
        <f t="shared" si="10"/>
        <v/>
      </c>
      <c r="D101" s="91"/>
      <c r="E101" s="38"/>
      <c r="F101" s="8"/>
      <c r="G101" s="38"/>
      <c r="H101" s="92"/>
      <c r="I101" s="92"/>
      <c r="J101" s="38"/>
      <c r="K101" s="93" t="str">
        <f t="shared" si="9"/>
        <v/>
      </c>
      <c r="L101" s="94"/>
      <c r="M101" s="6" t="str">
        <f>IF(J101="","",(K101/J101)/LOOKUP(RIGHT($D$2,3),定数!$A$6:$A$13,定数!$B$6:$B$13))</f>
        <v/>
      </c>
      <c r="N101" s="38"/>
      <c r="O101" s="8"/>
      <c r="P101" s="92"/>
      <c r="Q101" s="92"/>
      <c r="R101" s="95" t="str">
        <f>IF(P101="","",T101*M101*LOOKUP(RIGHT($D$2,3),定数!$A$6:$A$13,定数!$B$6:$B$13))</f>
        <v/>
      </c>
      <c r="S101" s="95"/>
      <c r="T101" s="96" t="str">
        <f t="shared" si="11"/>
        <v/>
      </c>
      <c r="U101" s="96"/>
      <c r="V101" t="str">
        <f t="shared" si="13"/>
        <v/>
      </c>
      <c r="W101" t="str">
        <f t="shared" si="13"/>
        <v/>
      </c>
    </row>
    <row r="102" spans="2:23" x14ac:dyDescent="0.2">
      <c r="B102" s="38">
        <v>94</v>
      </c>
      <c r="C102" s="91" t="str">
        <f t="shared" si="10"/>
        <v/>
      </c>
      <c r="D102" s="91"/>
      <c r="E102" s="38"/>
      <c r="F102" s="8"/>
      <c r="G102" s="38"/>
      <c r="H102" s="92"/>
      <c r="I102" s="92"/>
      <c r="J102" s="38"/>
      <c r="K102" s="93" t="str">
        <f t="shared" si="9"/>
        <v/>
      </c>
      <c r="L102" s="94"/>
      <c r="M102" s="6" t="str">
        <f>IF(J102="","",(K102/J102)/LOOKUP(RIGHT($D$2,3),定数!$A$6:$A$13,定数!$B$6:$B$13))</f>
        <v/>
      </c>
      <c r="N102" s="38"/>
      <c r="O102" s="8"/>
      <c r="P102" s="92"/>
      <c r="Q102" s="92"/>
      <c r="R102" s="95" t="str">
        <f>IF(P102="","",T102*M102*LOOKUP(RIGHT($D$2,3),定数!$A$6:$A$13,定数!$B$6:$B$13))</f>
        <v/>
      </c>
      <c r="S102" s="95"/>
      <c r="T102" s="96" t="str">
        <f t="shared" si="11"/>
        <v/>
      </c>
      <c r="U102" s="96"/>
      <c r="V102" t="str">
        <f t="shared" si="13"/>
        <v/>
      </c>
      <c r="W102" t="str">
        <f t="shared" si="13"/>
        <v/>
      </c>
    </row>
    <row r="103" spans="2:23" x14ac:dyDescent="0.2">
      <c r="B103" s="38">
        <v>95</v>
      </c>
      <c r="C103" s="91" t="str">
        <f t="shared" si="10"/>
        <v/>
      </c>
      <c r="D103" s="91"/>
      <c r="E103" s="38"/>
      <c r="F103" s="8"/>
      <c r="G103" s="38"/>
      <c r="H103" s="92"/>
      <c r="I103" s="92"/>
      <c r="J103" s="38"/>
      <c r="K103" s="93" t="str">
        <f t="shared" si="9"/>
        <v/>
      </c>
      <c r="L103" s="94"/>
      <c r="M103" s="6" t="str">
        <f>IF(J103="","",(K103/J103)/LOOKUP(RIGHT($D$2,3),定数!$A$6:$A$13,定数!$B$6:$B$13))</f>
        <v/>
      </c>
      <c r="N103" s="38"/>
      <c r="O103" s="8"/>
      <c r="P103" s="92"/>
      <c r="Q103" s="92"/>
      <c r="R103" s="95" t="str">
        <f>IF(P103="","",T103*M103*LOOKUP(RIGHT($D$2,3),定数!$A$6:$A$13,定数!$B$6:$B$13))</f>
        <v/>
      </c>
      <c r="S103" s="95"/>
      <c r="T103" s="96" t="str">
        <f t="shared" si="11"/>
        <v/>
      </c>
      <c r="U103" s="96"/>
      <c r="V103" t="str">
        <f t="shared" si="13"/>
        <v/>
      </c>
      <c r="W103" t="str">
        <f t="shared" si="13"/>
        <v/>
      </c>
    </row>
    <row r="104" spans="2:23" x14ac:dyDescent="0.2">
      <c r="B104" s="38">
        <v>96</v>
      </c>
      <c r="C104" s="91" t="str">
        <f t="shared" si="10"/>
        <v/>
      </c>
      <c r="D104" s="91"/>
      <c r="E104" s="38"/>
      <c r="F104" s="8"/>
      <c r="G104" s="38"/>
      <c r="H104" s="92"/>
      <c r="I104" s="92"/>
      <c r="J104" s="38"/>
      <c r="K104" s="93" t="str">
        <f t="shared" si="9"/>
        <v/>
      </c>
      <c r="L104" s="94"/>
      <c r="M104" s="6" t="str">
        <f>IF(J104="","",(K104/J104)/LOOKUP(RIGHT($D$2,3),定数!$A$6:$A$13,定数!$B$6:$B$13))</f>
        <v/>
      </c>
      <c r="N104" s="38"/>
      <c r="O104" s="8"/>
      <c r="P104" s="92"/>
      <c r="Q104" s="92"/>
      <c r="R104" s="95" t="str">
        <f>IF(P104="","",T104*M104*LOOKUP(RIGHT($D$2,3),定数!$A$6:$A$13,定数!$B$6:$B$13))</f>
        <v/>
      </c>
      <c r="S104" s="95"/>
      <c r="T104" s="96" t="str">
        <f t="shared" si="11"/>
        <v/>
      </c>
      <c r="U104" s="96"/>
      <c r="V104" t="str">
        <f t="shared" si="13"/>
        <v/>
      </c>
      <c r="W104" t="str">
        <f t="shared" si="13"/>
        <v/>
      </c>
    </row>
    <row r="105" spans="2:23" x14ac:dyDescent="0.2">
      <c r="B105" s="38">
        <v>97</v>
      </c>
      <c r="C105" s="91" t="str">
        <f t="shared" si="10"/>
        <v/>
      </c>
      <c r="D105" s="91"/>
      <c r="E105" s="38"/>
      <c r="F105" s="8"/>
      <c r="G105" s="38"/>
      <c r="H105" s="92"/>
      <c r="I105" s="92"/>
      <c r="J105" s="38"/>
      <c r="K105" s="93" t="str">
        <f t="shared" si="9"/>
        <v/>
      </c>
      <c r="L105" s="94"/>
      <c r="M105" s="6" t="str">
        <f>IF(J105="","",(K105/J105)/LOOKUP(RIGHT($D$2,3),定数!$A$6:$A$13,定数!$B$6:$B$13))</f>
        <v/>
      </c>
      <c r="N105" s="38"/>
      <c r="O105" s="8"/>
      <c r="P105" s="92"/>
      <c r="Q105" s="92"/>
      <c r="R105" s="95" t="str">
        <f>IF(P105="","",T105*M105*LOOKUP(RIGHT($D$2,3),定数!$A$6:$A$13,定数!$B$6:$B$13))</f>
        <v/>
      </c>
      <c r="S105" s="95"/>
      <c r="T105" s="96" t="str">
        <f t="shared" si="11"/>
        <v/>
      </c>
      <c r="U105" s="96"/>
      <c r="V105" t="str">
        <f t="shared" si="13"/>
        <v/>
      </c>
      <c r="W105" t="str">
        <f t="shared" si="13"/>
        <v/>
      </c>
    </row>
    <row r="106" spans="2:23" x14ac:dyDescent="0.2">
      <c r="B106" s="38">
        <v>98</v>
      </c>
      <c r="C106" s="91" t="str">
        <f t="shared" si="10"/>
        <v/>
      </c>
      <c r="D106" s="91"/>
      <c r="E106" s="38"/>
      <c r="F106" s="8"/>
      <c r="G106" s="38"/>
      <c r="H106" s="92"/>
      <c r="I106" s="92"/>
      <c r="J106" s="38"/>
      <c r="K106" s="93" t="str">
        <f t="shared" si="9"/>
        <v/>
      </c>
      <c r="L106" s="94"/>
      <c r="M106" s="6" t="str">
        <f>IF(J106="","",(K106/J106)/LOOKUP(RIGHT($D$2,3),定数!$A$6:$A$13,定数!$B$6:$B$13))</f>
        <v/>
      </c>
      <c r="N106" s="38"/>
      <c r="O106" s="8"/>
      <c r="P106" s="92"/>
      <c r="Q106" s="92"/>
      <c r="R106" s="95" t="str">
        <f>IF(P106="","",T106*M106*LOOKUP(RIGHT($D$2,3),定数!$A$6:$A$13,定数!$B$6:$B$13))</f>
        <v/>
      </c>
      <c r="S106" s="95"/>
      <c r="T106" s="96" t="str">
        <f t="shared" si="11"/>
        <v/>
      </c>
      <c r="U106" s="96"/>
      <c r="V106" t="str">
        <f t="shared" si="13"/>
        <v/>
      </c>
      <c r="W106" t="str">
        <f t="shared" si="13"/>
        <v/>
      </c>
    </row>
    <row r="107" spans="2:23" x14ac:dyDescent="0.2">
      <c r="B107" s="38">
        <v>99</v>
      </c>
      <c r="C107" s="91" t="str">
        <f t="shared" si="10"/>
        <v/>
      </c>
      <c r="D107" s="91"/>
      <c r="E107" s="38"/>
      <c r="F107" s="8"/>
      <c r="G107" s="38"/>
      <c r="H107" s="92"/>
      <c r="I107" s="92"/>
      <c r="J107" s="38"/>
      <c r="K107" s="93" t="str">
        <f t="shared" si="9"/>
        <v/>
      </c>
      <c r="L107" s="94"/>
      <c r="M107" s="6" t="str">
        <f>IF(J107="","",(K107/J107)/LOOKUP(RIGHT($D$2,3),定数!$A$6:$A$13,定数!$B$6:$B$13))</f>
        <v/>
      </c>
      <c r="N107" s="38"/>
      <c r="O107" s="8"/>
      <c r="P107" s="92"/>
      <c r="Q107" s="92"/>
      <c r="R107" s="95" t="str">
        <f>IF(P107="","",T107*M107*LOOKUP(RIGHT($D$2,3),定数!$A$6:$A$13,定数!$B$6:$B$13))</f>
        <v/>
      </c>
      <c r="S107" s="95"/>
      <c r="T107" s="96" t="str">
        <f t="shared" si="11"/>
        <v/>
      </c>
      <c r="U107" s="96"/>
      <c r="V107" t="str">
        <f t="shared" ref="V107:W108" si="14">IF(S107&lt;&gt;"",IF(S107&lt;0,1+V106,0),"")</f>
        <v/>
      </c>
      <c r="W107" t="str">
        <f t="shared" si="14"/>
        <v/>
      </c>
    </row>
    <row r="108" spans="2:23" x14ac:dyDescent="0.2">
      <c r="B108" s="38">
        <v>100</v>
      </c>
      <c r="C108" s="91" t="str">
        <f t="shared" si="10"/>
        <v/>
      </c>
      <c r="D108" s="91"/>
      <c r="E108" s="38"/>
      <c r="F108" s="8"/>
      <c r="G108" s="38"/>
      <c r="H108" s="92"/>
      <c r="I108" s="92"/>
      <c r="J108" s="38"/>
      <c r="K108" s="93" t="str">
        <f t="shared" si="9"/>
        <v/>
      </c>
      <c r="L108" s="94"/>
      <c r="M108" s="6" t="str">
        <f>IF(J108="","",(K108/J108)/LOOKUP(RIGHT($D$2,3),定数!$A$6:$A$13,定数!$B$6:$B$13))</f>
        <v/>
      </c>
      <c r="N108" s="38"/>
      <c r="O108" s="8"/>
      <c r="P108" s="92"/>
      <c r="Q108" s="92"/>
      <c r="R108" s="95" t="str">
        <f>IF(P108="","",T108*M108*LOOKUP(RIGHT($D$2,3),定数!$A$6:$A$13,定数!$B$6:$B$13))</f>
        <v/>
      </c>
      <c r="S108" s="95"/>
      <c r="T108" s="96" t="str">
        <f t="shared" si="11"/>
        <v/>
      </c>
      <c r="U108" s="96"/>
      <c r="V108" t="str">
        <f t="shared" si="14"/>
        <v/>
      </c>
      <c r="W108" t="str">
        <f t="shared" si="14"/>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79" priority="5" stopIfTrue="1" operator="equal">
      <formula>"買"</formula>
    </cfRule>
    <cfRule type="cellIs" dxfId="78" priority="6" stopIfTrue="1" operator="equal">
      <formula>"売"</formula>
    </cfRule>
  </conditionalFormatting>
  <conditionalFormatting sqref="G9:G11 G14:G45 G47:G108">
    <cfRule type="cellIs" dxfId="77" priority="7" stopIfTrue="1" operator="equal">
      <formula>"買"</formula>
    </cfRule>
    <cfRule type="cellIs" dxfId="76" priority="8" stopIfTrue="1" operator="equal">
      <formula>"売"</formula>
    </cfRule>
  </conditionalFormatting>
  <conditionalFormatting sqref="G12">
    <cfRule type="cellIs" dxfId="75" priority="3" stopIfTrue="1" operator="equal">
      <formula>"買"</formula>
    </cfRule>
    <cfRule type="cellIs" dxfId="74" priority="4" stopIfTrue="1" operator="equal">
      <formula>"売"</formula>
    </cfRule>
  </conditionalFormatting>
  <conditionalFormatting sqref="G13">
    <cfRule type="cellIs" dxfId="73" priority="1" stopIfTrue="1" operator="equal">
      <formula>"買"</formula>
    </cfRule>
    <cfRule type="cellIs" dxfId="72" priority="2" stopIfTrue="1" operator="equal">
      <formula>"売"</formula>
    </cfRule>
  </conditionalFormatting>
  <dataValidations count="1">
    <dataValidation type="list" allowBlank="1" showInputMessage="1" showErrorMessage="1" sqref="G9:G108" xr:uid="{EC13F3C2-7585-44DE-971E-EBDC1ED0BD70}">
      <formula1>"買,売"</formula1>
    </dataValidation>
  </dataValidations>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8AAD-75A0-4838-A178-53556CD557BB}">
  <dimension ref="B2:W109"/>
  <sheetViews>
    <sheetView zoomScale="115" zoomScaleNormal="115" workbookViewId="0">
      <pane ySplit="8" topLeftCell="A9" activePane="bottomLeft" state="frozen"/>
      <selection pane="bottomLeft" activeCell="R9" sqref="R9:S9"/>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36</v>
      </c>
      <c r="I2" s="60"/>
      <c r="J2" s="58" t="s">
        <v>7</v>
      </c>
      <c r="K2" s="58"/>
      <c r="L2" s="64">
        <v>300000</v>
      </c>
      <c r="M2" s="63"/>
      <c r="N2" s="58" t="s">
        <v>8</v>
      </c>
      <c r="O2" s="58"/>
      <c r="P2" s="59">
        <f>SUM(L2,D4)</f>
        <v>239870.76170747337</v>
      </c>
      <c r="Q2" s="60"/>
      <c r="R2" s="1"/>
      <c r="S2" s="1"/>
      <c r="T2" s="1"/>
    </row>
    <row r="3" spans="2:23" ht="57" customHeight="1" x14ac:dyDescent="0.2">
      <c r="B3" s="58" t="s">
        <v>9</v>
      </c>
      <c r="C3" s="58"/>
      <c r="D3" s="61" t="s">
        <v>38</v>
      </c>
      <c r="E3" s="61"/>
      <c r="F3" s="61"/>
      <c r="G3" s="61"/>
      <c r="H3" s="61"/>
      <c r="I3" s="61"/>
      <c r="J3" s="58" t="s">
        <v>10</v>
      </c>
      <c r="K3" s="58"/>
      <c r="L3" s="61" t="s">
        <v>58</v>
      </c>
      <c r="M3" s="62"/>
      <c r="N3" s="62"/>
      <c r="O3" s="62"/>
      <c r="P3" s="62"/>
      <c r="Q3" s="62"/>
      <c r="R3" s="1"/>
      <c r="S3" s="1"/>
    </row>
    <row r="4" spans="2:23" x14ac:dyDescent="0.2">
      <c r="B4" s="58" t="s">
        <v>11</v>
      </c>
      <c r="C4" s="58"/>
      <c r="D4" s="78">
        <f>SUM($R$9:$S$993)</f>
        <v>-60129.238292526621</v>
      </c>
      <c r="E4" s="78"/>
      <c r="F4" s="58" t="s">
        <v>12</v>
      </c>
      <c r="G4" s="58"/>
      <c r="H4" s="79">
        <f>SUM($T$9:$U$108)</f>
        <v>-1432.3999999999892</v>
      </c>
      <c r="I4" s="60"/>
      <c r="J4" s="80" t="s">
        <v>13</v>
      </c>
      <c r="K4" s="80"/>
      <c r="L4" s="59">
        <f>MAX($C$9:$D$990)-C9</f>
        <v>13449.152542372933</v>
      </c>
      <c r="M4" s="59"/>
      <c r="N4" s="80" t="s">
        <v>14</v>
      </c>
      <c r="O4" s="80"/>
      <c r="P4" s="78">
        <f>SUMIF(R9:S990,"&lt;0",R9:S990)</f>
        <v>-197557.97051950547</v>
      </c>
      <c r="Q4" s="78"/>
      <c r="R4" s="1"/>
      <c r="S4" s="1"/>
      <c r="T4" s="1"/>
    </row>
    <row r="5" spans="2:23" x14ac:dyDescent="0.2">
      <c r="B5" s="45" t="s">
        <v>15</v>
      </c>
      <c r="C5" s="44">
        <f>COUNTIF($R$9:$R$990,"&gt;0")</f>
        <v>13</v>
      </c>
      <c r="D5" s="43" t="s">
        <v>16</v>
      </c>
      <c r="E5" s="16">
        <f>COUNTIF($R$9:$R$990,"&lt;0")</f>
        <v>26</v>
      </c>
      <c r="F5" s="43" t="s">
        <v>17</v>
      </c>
      <c r="G5" s="44">
        <f>COUNTIF($R$9:$R$990,"=0")</f>
        <v>0</v>
      </c>
      <c r="H5" s="43" t="s">
        <v>18</v>
      </c>
      <c r="I5" s="3">
        <f>C5/SUM(C5,E5,G5)</f>
        <v>0.33333333333333331</v>
      </c>
      <c r="J5" s="88" t="s">
        <v>19</v>
      </c>
      <c r="K5" s="58"/>
      <c r="L5" s="89">
        <f>MAX(V9:V993)</f>
        <v>1</v>
      </c>
      <c r="M5" s="90"/>
      <c r="N5" s="18" t="s">
        <v>20</v>
      </c>
      <c r="O5" s="9"/>
      <c r="P5" s="89">
        <f>MAX(W9:W993)</f>
        <v>10</v>
      </c>
      <c r="Q5" s="90"/>
      <c r="R5" s="1"/>
      <c r="S5" s="36"/>
      <c r="T5" s="1"/>
    </row>
    <row r="6" spans="2:23" x14ac:dyDescent="0.2">
      <c r="B6" s="11"/>
      <c r="C6" s="14"/>
      <c r="D6" s="15"/>
      <c r="E6" s="12"/>
      <c r="F6" s="11"/>
      <c r="G6" s="12"/>
      <c r="H6" s="11"/>
      <c r="I6" s="17"/>
      <c r="J6" s="11"/>
      <c r="K6" s="11"/>
      <c r="L6" s="12"/>
      <c r="M6" s="12"/>
      <c r="N6" s="13"/>
      <c r="O6" s="13"/>
      <c r="P6" s="10"/>
      <c r="Q6" s="4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47">
        <v>1</v>
      </c>
      <c r="C9" s="91">
        <f>L2</f>
        <v>300000</v>
      </c>
      <c r="D9" s="91"/>
      <c r="E9" s="47">
        <v>2008</v>
      </c>
      <c r="F9" s="8">
        <v>43469</v>
      </c>
      <c r="G9" s="47" t="s">
        <v>3</v>
      </c>
      <c r="H9" s="92">
        <v>1.9672000000000001</v>
      </c>
      <c r="I9" s="92"/>
      <c r="J9" s="47">
        <v>177</v>
      </c>
      <c r="K9" s="93">
        <f t="shared" ref="K9:K72" si="0">IF(J9="","",C9*0.03)</f>
        <v>9000</v>
      </c>
      <c r="L9" s="94"/>
      <c r="M9" s="6">
        <f>IF(J9="","",(K9/J9)/LOOKUP(RIGHT($D$2,3),定数!$A$6:$A$13,定数!$B$6:$B$13))</f>
        <v>0.42372881355932202</v>
      </c>
      <c r="N9" s="47">
        <v>2008</v>
      </c>
      <c r="O9" s="8">
        <v>43486</v>
      </c>
      <c r="P9" s="92">
        <v>1.94075</v>
      </c>
      <c r="Q9" s="92"/>
      <c r="R9" s="95">
        <f>IF(P9="","",T9*M9*LOOKUP(RIGHT($D$2,3),定数!$A$6:$A$13,定数!$B$6:$B$13))</f>
        <v>13449.152542372924</v>
      </c>
      <c r="S9" s="95"/>
      <c r="T9" s="96">
        <f>IF(P9="","",IF(G9="買",(P9-H9),(H9-P9))*IF(RIGHT($D$2,3)="JPY",100,10000))</f>
        <v>264.50000000000085</v>
      </c>
      <c r="U9" s="96"/>
      <c r="V9" s="35">
        <f>IF(T9&lt;&gt;"",IF(T9&gt;0,1+V8,0),"")</f>
        <v>1</v>
      </c>
      <c r="W9">
        <f>IF(T9&lt;&gt;"",IF(T9&lt;0,1+W8,0),"")</f>
        <v>0</v>
      </c>
    </row>
    <row r="10" spans="2:23" x14ac:dyDescent="0.2">
      <c r="B10" s="47">
        <v>2</v>
      </c>
      <c r="C10" s="91">
        <f t="shared" ref="C10:C73" si="1">IF(R9="","",C9+R9)</f>
        <v>313449.15254237293</v>
      </c>
      <c r="D10" s="91"/>
      <c r="E10" s="47">
        <v>2008</v>
      </c>
      <c r="F10" s="8" t="s">
        <v>62</v>
      </c>
      <c r="G10" s="47" t="s">
        <v>3</v>
      </c>
      <c r="H10" s="92">
        <v>1.9535</v>
      </c>
      <c r="I10" s="92"/>
      <c r="J10" s="47">
        <v>205</v>
      </c>
      <c r="K10" s="93">
        <f t="shared" si="0"/>
        <v>9403.4745762711882</v>
      </c>
      <c r="L10" s="94"/>
      <c r="M10" s="6">
        <f>IF(J10="","",(K10/J10)/LOOKUP(RIGHT($D$2,3),定数!$A$6:$A$13,定数!$B$6:$B$13))</f>
        <v>0.38225506407606452</v>
      </c>
      <c r="N10" s="47">
        <v>2008</v>
      </c>
      <c r="O10" s="8">
        <v>43482</v>
      </c>
      <c r="P10" s="92">
        <v>1.974</v>
      </c>
      <c r="Q10" s="92"/>
      <c r="R10" s="95">
        <f>IF(P10="","",T10*M10*LOOKUP(RIGHT($D$2,3),定数!$A$6:$A$13,定数!$B$6:$B$13))</f>
        <v>-9403.47457627117</v>
      </c>
      <c r="S10" s="95"/>
      <c r="T10" s="96">
        <f>IF(P10="","",IF(G10="買",(P10-H10),(H10-P10))*IF(RIGHT($D$2,3)="JPY",100,10000))</f>
        <v>-204.99999999999963</v>
      </c>
      <c r="U10" s="96"/>
      <c r="V10" s="23">
        <f>IF(T10&lt;&gt;"",IF(T10&gt;0,1+V9,0),"")</f>
        <v>0</v>
      </c>
      <c r="W10">
        <f t="shared" ref="W10:W73" si="2">IF(T10&lt;&gt;"",IF(T10&lt;0,1+W9,0),"")</f>
        <v>1</v>
      </c>
    </row>
    <row r="11" spans="2:23" x14ac:dyDescent="0.2">
      <c r="B11" s="47">
        <v>3</v>
      </c>
      <c r="C11" s="91">
        <f t="shared" si="1"/>
        <v>304045.67796610174</v>
      </c>
      <c r="D11" s="91"/>
      <c r="E11" s="47">
        <v>2008</v>
      </c>
      <c r="F11" s="8">
        <v>43565</v>
      </c>
      <c r="G11" s="47" t="s">
        <v>3</v>
      </c>
      <c r="H11" s="92">
        <v>1.9703599999999999</v>
      </c>
      <c r="I11" s="92"/>
      <c r="J11" s="47">
        <v>138</v>
      </c>
      <c r="K11" s="93">
        <f t="shared" si="0"/>
        <v>9121.3703389830516</v>
      </c>
      <c r="L11" s="94"/>
      <c r="M11" s="6">
        <f>IF(J11="","",(K11/J11)/LOOKUP(RIGHT($D$2,3),定数!$A$6:$A$13,定数!$B$6:$B$13))</f>
        <v>0.55080738761974957</v>
      </c>
      <c r="N11" s="47">
        <v>2008</v>
      </c>
      <c r="O11" s="8">
        <v>43569</v>
      </c>
      <c r="P11" s="92">
        <v>1.9841599999999999</v>
      </c>
      <c r="Q11" s="92"/>
      <c r="R11" s="95">
        <f>IF(P11="","",T11*M11*LOOKUP(RIGHT($D$2,3),定数!$A$6:$A$13,定数!$B$6:$B$13))</f>
        <v>-9121.3703389830753</v>
      </c>
      <c r="S11" s="95"/>
      <c r="T11" s="96">
        <f t="shared" ref="T11:T74" si="3">IF(P11="","",IF(G11="買",(P11-H11),(H11-P11))*IF(RIGHT($D$2,3)="JPY",100,10000))</f>
        <v>-138.00000000000034</v>
      </c>
      <c r="U11" s="96"/>
      <c r="V11" s="23">
        <f>IF(T11&lt;&gt;"",IF(T11&gt;0,1+V10,0),"")</f>
        <v>0</v>
      </c>
      <c r="W11">
        <f t="shared" si="2"/>
        <v>2</v>
      </c>
    </row>
    <row r="12" spans="2:23" x14ac:dyDescent="0.2">
      <c r="B12" s="47">
        <v>4</v>
      </c>
      <c r="C12" s="91">
        <f t="shared" si="1"/>
        <v>294924.30762711866</v>
      </c>
      <c r="D12" s="91"/>
      <c r="E12" s="47">
        <v>2008</v>
      </c>
      <c r="F12" s="8">
        <v>43677</v>
      </c>
      <c r="G12" s="47" t="s">
        <v>3</v>
      </c>
      <c r="H12" s="92">
        <v>1.97776</v>
      </c>
      <c r="I12" s="92"/>
      <c r="J12" s="47">
        <v>150.1</v>
      </c>
      <c r="K12" s="93">
        <f t="shared" si="0"/>
        <v>8847.7292288135595</v>
      </c>
      <c r="L12" s="94"/>
      <c r="M12" s="6">
        <f>IF(J12="","",(K12/J12)/LOOKUP(RIGHT($D$2,3),定数!$A$6:$A$13,定数!$B$6:$B$13))</f>
        <v>0.4912130373536287</v>
      </c>
      <c r="N12" s="47">
        <v>2008</v>
      </c>
      <c r="O12" s="8">
        <v>43682</v>
      </c>
      <c r="P12" s="92">
        <v>1.9553450000000001</v>
      </c>
      <c r="Q12" s="92"/>
      <c r="R12" s="95">
        <f>IF(P12="","",T12*M12*LOOKUP(RIGHT($D$2,3),定数!$A$6:$A$13,定数!$B$6:$B$13))</f>
        <v>13212.648278737819</v>
      </c>
      <c r="S12" s="95"/>
      <c r="T12" s="96">
        <f t="shared" si="3"/>
        <v>224.14999999999853</v>
      </c>
      <c r="U12" s="96"/>
      <c r="V12" s="23">
        <f>IF(T12&lt;&gt;"",IF(T12&gt;0,1+V11,0),"")</f>
        <v>1</v>
      </c>
      <c r="W12">
        <f t="shared" si="2"/>
        <v>0</v>
      </c>
    </row>
    <row r="13" spans="2:23" x14ac:dyDescent="0.2">
      <c r="B13" s="47">
        <v>5</v>
      </c>
      <c r="C13" s="91">
        <f t="shared" si="1"/>
        <v>308136.95590585645</v>
      </c>
      <c r="D13" s="91"/>
      <c r="E13" s="47">
        <v>2008</v>
      </c>
      <c r="F13" s="8">
        <v>43788</v>
      </c>
      <c r="G13" s="47" t="s">
        <v>3</v>
      </c>
      <c r="H13" s="92">
        <v>1.4900599999999999</v>
      </c>
      <c r="I13" s="92"/>
      <c r="J13" s="47">
        <v>346.7</v>
      </c>
      <c r="K13" s="93">
        <f t="shared" si="0"/>
        <v>9244.1086771756927</v>
      </c>
      <c r="L13" s="94"/>
      <c r="M13" s="6">
        <f>IF(J13="","",(K13/J13)/LOOKUP(RIGHT($D$2,3),定数!$A$6:$A$13,定数!$B$6:$B$13))</f>
        <v>0.22219278620266544</v>
      </c>
      <c r="N13" s="47">
        <v>2008</v>
      </c>
      <c r="O13" s="8">
        <v>43794</v>
      </c>
      <c r="P13" s="92">
        <v>1.5247299999999999</v>
      </c>
      <c r="Q13" s="92"/>
      <c r="R13" s="95">
        <f>IF(P13="","",T13*M13*LOOKUP(RIGHT($D$2,3),定数!$A$6:$A$13,定数!$B$6:$B$13))</f>
        <v>-9244.1086771756854</v>
      </c>
      <c r="S13" s="95"/>
      <c r="T13" s="96">
        <f t="shared" si="3"/>
        <v>-346.69999999999976</v>
      </c>
      <c r="U13" s="96"/>
      <c r="V13" s="23">
        <f t="shared" ref="V13:V22" si="4">IF(T13&lt;&gt;"",IF(T13&gt;0,1+V12,0),"")</f>
        <v>0</v>
      </c>
      <c r="W13">
        <f t="shared" si="2"/>
        <v>1</v>
      </c>
    </row>
    <row r="14" spans="2:23" x14ac:dyDescent="0.2">
      <c r="B14" s="47">
        <v>6</v>
      </c>
      <c r="C14" s="91">
        <f t="shared" si="1"/>
        <v>298892.84722868074</v>
      </c>
      <c r="D14" s="91"/>
      <c r="E14" s="47">
        <v>2009</v>
      </c>
      <c r="F14" s="8">
        <v>43530</v>
      </c>
      <c r="G14" s="47" t="s">
        <v>3</v>
      </c>
      <c r="H14" s="92">
        <v>1.4037999999999999</v>
      </c>
      <c r="I14" s="92"/>
      <c r="J14" s="47">
        <v>265.8</v>
      </c>
      <c r="K14" s="93">
        <f t="shared" si="0"/>
        <v>8966.7854168604226</v>
      </c>
      <c r="L14" s="94"/>
      <c r="M14" s="6">
        <f>IF(J14="","",(K14/J14)/LOOKUP(RIGHT($D$2,3),定数!$A$6:$A$13,定数!$B$6:$B$13))</f>
        <v>0.281125702811024</v>
      </c>
      <c r="N14" s="47">
        <v>2009</v>
      </c>
      <c r="O14" s="8">
        <v>43542</v>
      </c>
      <c r="P14" s="92">
        <v>1.43038</v>
      </c>
      <c r="Q14" s="92"/>
      <c r="R14" s="95">
        <f>IF(P14="","",T14*M14*LOOKUP(RIGHT($D$2,3),定数!$A$6:$A$13,定数!$B$6:$B$13))</f>
        <v>-8966.7854168604372</v>
      </c>
      <c r="S14" s="95"/>
      <c r="T14" s="96">
        <f t="shared" si="3"/>
        <v>-265.80000000000047</v>
      </c>
      <c r="U14" s="96"/>
      <c r="V14" s="23">
        <f t="shared" si="4"/>
        <v>0</v>
      </c>
      <c r="W14">
        <f t="shared" si="2"/>
        <v>2</v>
      </c>
    </row>
    <row r="15" spans="2:23" x14ac:dyDescent="0.2">
      <c r="B15" s="47">
        <v>7</v>
      </c>
      <c r="C15" s="91">
        <f t="shared" si="1"/>
        <v>289926.06181182031</v>
      </c>
      <c r="D15" s="91"/>
      <c r="E15" s="47">
        <v>2009</v>
      </c>
      <c r="F15" s="8">
        <v>43641</v>
      </c>
      <c r="G15" s="47" t="s">
        <v>4</v>
      </c>
      <c r="H15" s="92">
        <v>1.6468</v>
      </c>
      <c r="I15" s="92"/>
      <c r="J15" s="47">
        <v>236.7</v>
      </c>
      <c r="K15" s="93">
        <f t="shared" si="0"/>
        <v>8697.7818543546091</v>
      </c>
      <c r="L15" s="94"/>
      <c r="M15" s="6">
        <f>IF(J15="","",(K15/J15)/LOOKUP(RIGHT($D$2,3),定数!$A$6:$A$13,定数!$B$6:$B$13))</f>
        <v>0.30621679532300411</v>
      </c>
      <c r="N15" s="47">
        <v>2009</v>
      </c>
      <c r="O15" s="8">
        <v>43652</v>
      </c>
      <c r="P15" s="92">
        <v>1.62313</v>
      </c>
      <c r="Q15" s="92"/>
      <c r="R15" s="95">
        <f>IF(P15="","",T15*M15*LOOKUP(RIGHT($D$2,3),定数!$A$6:$A$13,定数!$B$6:$B$13))</f>
        <v>-8697.7818543546364</v>
      </c>
      <c r="S15" s="95"/>
      <c r="T15" s="96">
        <f t="shared" si="3"/>
        <v>-236.70000000000078</v>
      </c>
      <c r="U15" s="96"/>
      <c r="V15" s="23">
        <f t="shared" si="4"/>
        <v>0</v>
      </c>
      <c r="W15">
        <f t="shared" si="2"/>
        <v>3</v>
      </c>
    </row>
    <row r="16" spans="2:23" x14ac:dyDescent="0.2">
      <c r="B16" s="47">
        <v>8</v>
      </c>
      <c r="C16" s="91">
        <f t="shared" si="1"/>
        <v>281228.27995746565</v>
      </c>
      <c r="D16" s="91"/>
      <c r="E16" s="47">
        <v>2009</v>
      </c>
      <c r="F16" s="8">
        <v>43738</v>
      </c>
      <c r="G16" s="47" t="s">
        <v>3</v>
      </c>
      <c r="H16" s="92">
        <v>1.5942700000000001</v>
      </c>
      <c r="I16" s="92"/>
      <c r="J16" s="47">
        <v>182.2</v>
      </c>
      <c r="K16" s="93">
        <f t="shared" si="0"/>
        <v>8436.8483987239688</v>
      </c>
      <c r="L16" s="94"/>
      <c r="M16" s="6">
        <f>IF(J16="","",(K16/J16)/LOOKUP(RIGHT($D$2,3),定数!$A$6:$A$13,定数!$B$6:$B$13))</f>
        <v>0.38587854000749949</v>
      </c>
      <c r="N16" s="47">
        <v>2009</v>
      </c>
      <c r="O16" s="8">
        <v>43753</v>
      </c>
      <c r="P16" s="92">
        <v>1.61249</v>
      </c>
      <c r="Q16" s="92"/>
      <c r="R16" s="95">
        <f>IF(P16="","",T16*M16*LOOKUP(RIGHT($D$2,3),定数!$A$6:$A$13,定数!$B$6:$B$13))</f>
        <v>-8436.8483987239233</v>
      </c>
      <c r="S16" s="95"/>
      <c r="T16" s="96">
        <f t="shared" si="3"/>
        <v>-182.19999999999902</v>
      </c>
      <c r="U16" s="96"/>
      <c r="V16" s="23">
        <f t="shared" si="4"/>
        <v>0</v>
      </c>
      <c r="W16">
        <f t="shared" si="2"/>
        <v>4</v>
      </c>
    </row>
    <row r="17" spans="2:23" x14ac:dyDescent="0.2">
      <c r="B17" s="47">
        <v>9</v>
      </c>
      <c r="C17" s="91">
        <f t="shared" si="1"/>
        <v>272791.43155874172</v>
      </c>
      <c r="D17" s="91"/>
      <c r="E17" s="47">
        <v>2009</v>
      </c>
      <c r="F17" s="8">
        <v>43744</v>
      </c>
      <c r="G17" s="47" t="s">
        <v>3</v>
      </c>
      <c r="H17" s="92">
        <v>1.5874299999999999</v>
      </c>
      <c r="I17" s="92"/>
      <c r="J17" s="47">
        <v>172.5</v>
      </c>
      <c r="K17" s="93">
        <f t="shared" si="0"/>
        <v>8183.7429467622514</v>
      </c>
      <c r="L17" s="94"/>
      <c r="M17" s="6">
        <f>IF(J17="","",(K17/J17)/LOOKUP(RIGHT($D$2,3),定数!$A$6:$A$13,定数!$B$6:$B$13))</f>
        <v>0.39534990080977056</v>
      </c>
      <c r="N17" s="47">
        <v>2009</v>
      </c>
      <c r="O17" s="8">
        <v>43746</v>
      </c>
      <c r="P17" s="92">
        <v>1.6046800000000001</v>
      </c>
      <c r="Q17" s="92"/>
      <c r="R17" s="95">
        <f>IF(P17="","",T17*M17*LOOKUP(RIGHT($D$2,3),定数!$A$6:$A$13,定数!$B$6:$B$13))</f>
        <v>-8183.7429467623497</v>
      </c>
      <c r="S17" s="95"/>
      <c r="T17" s="96">
        <f t="shared" si="3"/>
        <v>-172.5000000000021</v>
      </c>
      <c r="U17" s="96"/>
      <c r="V17" s="23">
        <f t="shared" si="4"/>
        <v>0</v>
      </c>
      <c r="W17">
        <f t="shared" si="2"/>
        <v>5</v>
      </c>
    </row>
    <row r="18" spans="2:23" x14ac:dyDescent="0.2">
      <c r="B18" s="47">
        <v>10</v>
      </c>
      <c r="C18" s="91">
        <f t="shared" si="1"/>
        <v>264607.68861197936</v>
      </c>
      <c r="D18" s="91"/>
      <c r="E18" s="47">
        <v>2009</v>
      </c>
      <c r="F18" s="8">
        <v>43772</v>
      </c>
      <c r="G18" s="47" t="s">
        <v>4</v>
      </c>
      <c r="H18" s="92">
        <v>1.6453599999999999</v>
      </c>
      <c r="I18" s="92"/>
      <c r="J18" s="47">
        <v>193</v>
      </c>
      <c r="K18" s="93">
        <f t="shared" si="0"/>
        <v>7938.2306583593809</v>
      </c>
      <c r="L18" s="94"/>
      <c r="M18" s="6">
        <f>IF(J18="","",(K18/J18)/LOOKUP(RIGHT($D$2,3),定数!$A$6:$A$13,定数!$B$6:$B$13))</f>
        <v>0.34275607333157948</v>
      </c>
      <c r="N18" s="47">
        <v>2009</v>
      </c>
      <c r="O18" s="8">
        <v>43778</v>
      </c>
      <c r="P18" s="92">
        <v>1.67421</v>
      </c>
      <c r="Q18" s="92"/>
      <c r="R18" s="95">
        <f>IF(P18="","",T18*M18*LOOKUP(RIGHT($D$2,3),定数!$A$6:$A$13,定数!$B$6:$B$13))</f>
        <v>11866.215258739299</v>
      </c>
      <c r="S18" s="95"/>
      <c r="T18" s="96">
        <f t="shared" si="3"/>
        <v>288.5000000000004</v>
      </c>
      <c r="U18" s="96"/>
      <c r="V18" s="23">
        <f t="shared" si="4"/>
        <v>1</v>
      </c>
      <c r="W18">
        <f t="shared" si="2"/>
        <v>0</v>
      </c>
    </row>
    <row r="19" spans="2:23" x14ac:dyDescent="0.2">
      <c r="B19" s="47">
        <v>11</v>
      </c>
      <c r="C19" s="91">
        <f t="shared" si="1"/>
        <v>276473.90387071867</v>
      </c>
      <c r="D19" s="91"/>
      <c r="E19" s="47">
        <v>2010</v>
      </c>
      <c r="F19" s="8">
        <v>43695</v>
      </c>
      <c r="G19" s="47" t="s">
        <v>3</v>
      </c>
      <c r="H19" s="92">
        <v>1.5494600000000001</v>
      </c>
      <c r="I19" s="92"/>
      <c r="J19" s="47">
        <v>192.1</v>
      </c>
      <c r="K19" s="93">
        <f t="shared" si="0"/>
        <v>8294.2171161215592</v>
      </c>
      <c r="L19" s="94"/>
      <c r="M19" s="6">
        <f>IF(J19="","",(K19/J19)/LOOKUP(RIGHT($D$2,3),定数!$A$6:$A$13,定数!$B$6:$B$13))</f>
        <v>0.35980466406912892</v>
      </c>
      <c r="N19" s="47">
        <v>2010</v>
      </c>
      <c r="O19" s="8">
        <v>43725</v>
      </c>
      <c r="P19" s="92">
        <v>1.56867</v>
      </c>
      <c r="Q19" s="92"/>
      <c r="R19" s="95">
        <f>IF(P19="","",T19*M19*LOOKUP(RIGHT($D$2,3),定数!$A$6:$A$13,定数!$B$6:$B$13))</f>
        <v>-8294.2171161215374</v>
      </c>
      <c r="S19" s="95"/>
      <c r="T19" s="96">
        <f t="shared" si="3"/>
        <v>-192.09999999999948</v>
      </c>
      <c r="U19" s="96"/>
      <c r="V19" s="23">
        <f t="shared" si="4"/>
        <v>0</v>
      </c>
      <c r="W19">
        <f t="shared" si="2"/>
        <v>1</v>
      </c>
    </row>
    <row r="20" spans="2:23" x14ac:dyDescent="0.2">
      <c r="B20" s="47">
        <v>12</v>
      </c>
      <c r="C20" s="91">
        <f t="shared" si="1"/>
        <v>268179.68675459712</v>
      </c>
      <c r="D20" s="91"/>
      <c r="E20" s="47">
        <v>2010</v>
      </c>
      <c r="F20" s="8">
        <v>43696</v>
      </c>
      <c r="G20" s="47" t="s">
        <v>3</v>
      </c>
      <c r="H20" s="92">
        <v>1.5506</v>
      </c>
      <c r="I20" s="92"/>
      <c r="J20" s="47">
        <v>163.6</v>
      </c>
      <c r="K20" s="93">
        <f t="shared" si="0"/>
        <v>8045.3906026379136</v>
      </c>
      <c r="L20" s="94"/>
      <c r="M20" s="6">
        <f>IF(J20="","",(K20/J20)/LOOKUP(RIGHT($D$2,3),定数!$A$6:$A$13,定数!$B$6:$B$13))</f>
        <v>0.40981003477169492</v>
      </c>
      <c r="N20" s="47">
        <v>2010</v>
      </c>
      <c r="O20" s="8">
        <v>43725</v>
      </c>
      <c r="P20" s="92">
        <v>1.5669599999999999</v>
      </c>
      <c r="Q20" s="92"/>
      <c r="R20" s="95">
        <f>IF(P20="","",T20*M20*LOOKUP(RIGHT($D$2,3),定数!$A$6:$A$13,定数!$B$6:$B$13))</f>
        <v>-8045.3906026378818</v>
      </c>
      <c r="S20" s="95"/>
      <c r="T20" s="96">
        <f t="shared" si="3"/>
        <v>-163.59999999999931</v>
      </c>
      <c r="U20" s="96"/>
      <c r="V20" s="23">
        <f t="shared" si="4"/>
        <v>0</v>
      </c>
      <c r="W20">
        <f t="shared" si="2"/>
        <v>2</v>
      </c>
    </row>
    <row r="21" spans="2:23" x14ac:dyDescent="0.2">
      <c r="B21" s="47">
        <v>13</v>
      </c>
      <c r="C21" s="91">
        <f t="shared" si="1"/>
        <v>260134.29615195925</v>
      </c>
      <c r="D21" s="91"/>
      <c r="E21" s="47">
        <v>2011</v>
      </c>
      <c r="F21" s="8">
        <v>43476</v>
      </c>
      <c r="G21" s="47" t="s">
        <v>4</v>
      </c>
      <c r="H21" s="92">
        <v>1.56399</v>
      </c>
      <c r="I21" s="92"/>
      <c r="J21" s="47">
        <v>128.4</v>
      </c>
      <c r="K21" s="93">
        <f t="shared" si="0"/>
        <v>7804.0288845587775</v>
      </c>
      <c r="L21" s="94"/>
      <c r="M21" s="6">
        <f>IF(J21="","",(K21/J21)/LOOKUP(RIGHT($D$2,3),定数!$A$6:$A$13,定数!$B$6:$B$13))</f>
        <v>0.50649200964166519</v>
      </c>
      <c r="N21" s="47">
        <v>2011</v>
      </c>
      <c r="O21" s="8">
        <v>43478</v>
      </c>
      <c r="P21" s="92">
        <v>1.5831500000000001</v>
      </c>
      <c r="Q21" s="92"/>
      <c r="R21" s="95">
        <f>IF(P21="","",T21*M21*LOOKUP(RIGHT($D$2,3),定数!$A$6:$A$13,定数!$B$6:$B$13))</f>
        <v>11645.264285681205</v>
      </c>
      <c r="S21" s="95"/>
      <c r="T21" s="96">
        <f t="shared" si="3"/>
        <v>191.60000000000065</v>
      </c>
      <c r="U21" s="96"/>
      <c r="V21" s="23">
        <f t="shared" si="4"/>
        <v>1</v>
      </c>
      <c r="W21">
        <f t="shared" si="2"/>
        <v>0</v>
      </c>
    </row>
    <row r="22" spans="2:23" x14ac:dyDescent="0.2">
      <c r="B22" s="47">
        <v>14</v>
      </c>
      <c r="C22" s="91">
        <f t="shared" si="1"/>
        <v>271779.56043764047</v>
      </c>
      <c r="D22" s="91"/>
      <c r="E22" s="47">
        <v>2011</v>
      </c>
      <c r="F22" s="8">
        <v>43489</v>
      </c>
      <c r="G22" s="47" t="s">
        <v>4</v>
      </c>
      <c r="H22" s="92">
        <v>1.60137</v>
      </c>
      <c r="I22" s="92"/>
      <c r="J22" s="47">
        <v>94</v>
      </c>
      <c r="K22" s="93">
        <f t="shared" si="0"/>
        <v>8153.3868131292138</v>
      </c>
      <c r="L22" s="94"/>
      <c r="M22" s="6">
        <f>IF(J22="","",(K22/J22)/LOOKUP(RIGHT($D$2,3),定数!$A$6:$A$13,定数!$B$6:$B$13))</f>
        <v>0.72281797988734164</v>
      </c>
      <c r="N22" s="47">
        <v>2011</v>
      </c>
      <c r="O22" s="8">
        <v>43490</v>
      </c>
      <c r="P22" s="92">
        <v>1.5919700000000001</v>
      </c>
      <c r="Q22" s="92"/>
      <c r="R22" s="95">
        <f>IF(P22="","",T22*M22*LOOKUP(RIGHT($D$2,3),定数!$A$6:$A$13,定数!$B$6:$B$13))</f>
        <v>-8153.3868131290856</v>
      </c>
      <c r="S22" s="95"/>
      <c r="T22" s="96">
        <f t="shared" si="3"/>
        <v>-93.999999999998522</v>
      </c>
      <c r="U22" s="96"/>
      <c r="V22" s="23">
        <f t="shared" si="4"/>
        <v>0</v>
      </c>
      <c r="W22">
        <f t="shared" si="2"/>
        <v>1</v>
      </c>
    </row>
    <row r="23" spans="2:23" x14ac:dyDescent="0.2">
      <c r="B23" s="47">
        <v>15</v>
      </c>
      <c r="C23" s="91">
        <f t="shared" si="1"/>
        <v>263626.1736245114</v>
      </c>
      <c r="D23" s="91"/>
      <c r="E23" s="47">
        <v>2011</v>
      </c>
      <c r="F23" s="8">
        <v>43596</v>
      </c>
      <c r="G23" s="47" t="s">
        <v>3</v>
      </c>
      <c r="H23" s="92">
        <v>1.6319900000000001</v>
      </c>
      <c r="I23" s="92"/>
      <c r="J23" s="47">
        <v>196.5</v>
      </c>
      <c r="K23" s="93">
        <f t="shared" si="0"/>
        <v>7908.7852087353422</v>
      </c>
      <c r="L23" s="94"/>
      <c r="M23" s="6">
        <f>IF(J23="","",(K23/J23)/LOOKUP(RIGHT($D$2,3),定数!$A$6:$A$13,定数!$B$6:$B$13))</f>
        <v>0.3354022565197346</v>
      </c>
      <c r="N23" s="47">
        <v>2011</v>
      </c>
      <c r="O23" s="8">
        <v>43616</v>
      </c>
      <c r="P23" s="92">
        <v>1.65164</v>
      </c>
      <c r="Q23" s="92"/>
      <c r="R23" s="95">
        <f>IF(P23="","",T23*M23*LOOKUP(RIGHT($D$2,3),定数!$A$6:$A$13,定数!$B$6:$B$13))</f>
        <v>-7908.7852087353203</v>
      </c>
      <c r="S23" s="95"/>
      <c r="T23" s="96">
        <f t="shared" si="3"/>
        <v>-196.49999999999946</v>
      </c>
      <c r="U23" s="96"/>
      <c r="V23" t="str">
        <f t="shared" ref="V23:W74" si="5">IF(S23&lt;&gt;"",IF(S23&lt;0,1+V22,0),"")</f>
        <v/>
      </c>
      <c r="W23">
        <f t="shared" si="2"/>
        <v>2</v>
      </c>
    </row>
    <row r="24" spans="2:23" x14ac:dyDescent="0.2">
      <c r="B24" s="47">
        <v>16</v>
      </c>
      <c r="C24" s="91">
        <f t="shared" si="1"/>
        <v>255717.38841577608</v>
      </c>
      <c r="D24" s="91"/>
      <c r="E24" s="47">
        <v>2012</v>
      </c>
      <c r="F24" s="8">
        <v>43502</v>
      </c>
      <c r="G24" s="47" t="s">
        <v>4</v>
      </c>
      <c r="H24" s="92">
        <v>1.5841000000000001</v>
      </c>
      <c r="I24" s="92"/>
      <c r="J24" s="47">
        <v>112</v>
      </c>
      <c r="K24" s="93">
        <f t="shared" si="0"/>
        <v>7671.5216524732823</v>
      </c>
      <c r="L24" s="94"/>
      <c r="M24" s="6">
        <f>IF(J24="","",(K24/J24)/LOOKUP(RIGHT($D$2,3),定数!$A$6:$A$13,定数!$B$6:$B$13))</f>
        <v>0.57079774199950017</v>
      </c>
      <c r="N24" s="47">
        <v>2012</v>
      </c>
      <c r="O24" s="8">
        <v>43506</v>
      </c>
      <c r="P24" s="92">
        <v>1.5729</v>
      </c>
      <c r="Q24" s="92"/>
      <c r="R24" s="95">
        <f>IF(P24="","",T24*M24*LOOKUP(RIGHT($D$2,3),定数!$A$6:$A$13,定数!$B$6:$B$13))</f>
        <v>-7671.5216524733505</v>
      </c>
      <c r="S24" s="95"/>
      <c r="T24" s="96">
        <f t="shared" si="3"/>
        <v>-112.00000000000099</v>
      </c>
      <c r="U24" s="96"/>
      <c r="V24" t="str">
        <f t="shared" si="5"/>
        <v/>
      </c>
      <c r="W24">
        <f t="shared" si="2"/>
        <v>3</v>
      </c>
    </row>
    <row r="25" spans="2:23" x14ac:dyDescent="0.2">
      <c r="B25" s="47">
        <v>17</v>
      </c>
      <c r="C25" s="91">
        <f t="shared" si="1"/>
        <v>248045.86676330274</v>
      </c>
      <c r="D25" s="91"/>
      <c r="E25" s="47">
        <v>2012</v>
      </c>
      <c r="F25" s="8">
        <v>43729</v>
      </c>
      <c r="G25" s="47" t="s">
        <v>4</v>
      </c>
      <c r="H25" s="92">
        <v>1.6309499999999999</v>
      </c>
      <c r="I25" s="92"/>
      <c r="J25" s="47">
        <v>97.9</v>
      </c>
      <c r="K25" s="93">
        <f t="shared" si="0"/>
        <v>7441.3760028990819</v>
      </c>
      <c r="L25" s="94"/>
      <c r="M25" s="6">
        <f>IF(J25="","",(K25/J25)/LOOKUP(RIGHT($D$2,3),定数!$A$6:$A$13,定数!$B$6:$B$13))</f>
        <v>0.63341641155082407</v>
      </c>
      <c r="N25" s="47">
        <v>2012</v>
      </c>
      <c r="O25" s="8">
        <v>43734</v>
      </c>
      <c r="P25" s="92">
        <v>1.6211599999999999</v>
      </c>
      <c r="Q25" s="92"/>
      <c r="R25" s="95">
        <f>IF(P25="","",T25*M25*LOOKUP(RIGHT($D$2,3),定数!$A$6:$A$13,定数!$B$6:$B$13))</f>
        <v>-7441.3760028990546</v>
      </c>
      <c r="S25" s="95"/>
      <c r="T25" s="96">
        <f t="shared" si="3"/>
        <v>-97.89999999999965</v>
      </c>
      <c r="U25" s="96"/>
      <c r="V25" t="str">
        <f t="shared" si="5"/>
        <v/>
      </c>
      <c r="W25">
        <f t="shared" si="2"/>
        <v>4</v>
      </c>
    </row>
    <row r="26" spans="2:23" x14ac:dyDescent="0.2">
      <c r="B26" s="47">
        <v>18</v>
      </c>
      <c r="C26" s="91">
        <f t="shared" si="1"/>
        <v>240604.49076040369</v>
      </c>
      <c r="D26" s="91"/>
      <c r="E26" s="47">
        <v>2012</v>
      </c>
      <c r="F26" s="8">
        <v>43776</v>
      </c>
      <c r="G26" s="47" t="s">
        <v>3</v>
      </c>
      <c r="H26" s="92">
        <v>1.5952599999999999</v>
      </c>
      <c r="I26" s="92"/>
      <c r="J26" s="47">
        <v>88.8</v>
      </c>
      <c r="K26" s="93">
        <f t="shared" si="0"/>
        <v>7218.1347228121103</v>
      </c>
      <c r="L26" s="94"/>
      <c r="M26" s="6">
        <f>IF(J26="","",(K26/J26)/LOOKUP(RIGHT($D$2,3),定数!$A$6:$A$13,定数!$B$6:$B$13))</f>
        <v>0.67737750777140682</v>
      </c>
      <c r="N26" s="47">
        <v>2012</v>
      </c>
      <c r="O26" s="8">
        <v>43792</v>
      </c>
      <c r="P26" s="92">
        <v>1.6041399999999999</v>
      </c>
      <c r="Q26" s="92"/>
      <c r="R26" s="95">
        <f>IF(P26="","",T26*M26*LOOKUP(RIGHT($D$2,3),定数!$A$6:$A$13,定数!$B$6:$B$13))</f>
        <v>-7218.1347228121094</v>
      </c>
      <c r="S26" s="95"/>
      <c r="T26" s="96">
        <f t="shared" si="3"/>
        <v>-88.799999999999983</v>
      </c>
      <c r="U26" s="96"/>
      <c r="V26" t="str">
        <f t="shared" si="5"/>
        <v/>
      </c>
      <c r="W26">
        <f t="shared" si="2"/>
        <v>5</v>
      </c>
    </row>
    <row r="27" spans="2:23" x14ac:dyDescent="0.2">
      <c r="B27" s="47">
        <v>19</v>
      </c>
      <c r="C27" s="91">
        <f t="shared" si="1"/>
        <v>233386.35603759158</v>
      </c>
      <c r="D27" s="91"/>
      <c r="E27" s="47">
        <v>2012</v>
      </c>
      <c r="F27" s="8">
        <v>43797</v>
      </c>
      <c r="G27" s="47" t="s">
        <v>4</v>
      </c>
      <c r="H27" s="92">
        <v>1.60212</v>
      </c>
      <c r="I27" s="92"/>
      <c r="J27" s="47">
        <v>60.1</v>
      </c>
      <c r="K27" s="93">
        <f t="shared" si="0"/>
        <v>7001.5906811277473</v>
      </c>
      <c r="L27" s="94"/>
      <c r="M27" s="6">
        <f>IF(J27="","",(K27/J27)/LOOKUP(RIGHT($D$2,3),定数!$A$6:$A$13,定数!$B$6:$B$13))</f>
        <v>0.97082510830944913</v>
      </c>
      <c r="N27" s="47">
        <v>2012</v>
      </c>
      <c r="O27" s="8">
        <v>43802</v>
      </c>
      <c r="P27" s="92">
        <v>1.611035</v>
      </c>
      <c r="Q27" s="92"/>
      <c r="R27" s="95">
        <f>IF(P27="","",T27*M27*LOOKUP(RIGHT($D$2,3),定数!$A$6:$A$13,定数!$B$6:$B$13))</f>
        <v>10385.887008694493</v>
      </c>
      <c r="S27" s="95"/>
      <c r="T27" s="96">
        <f t="shared" si="3"/>
        <v>89.150000000000063</v>
      </c>
      <c r="U27" s="96"/>
      <c r="V27" t="str">
        <f t="shared" si="5"/>
        <v/>
      </c>
      <c r="W27">
        <f t="shared" si="2"/>
        <v>0</v>
      </c>
    </row>
    <row r="28" spans="2:23" x14ac:dyDescent="0.2">
      <c r="B28" s="47">
        <v>20</v>
      </c>
      <c r="C28" s="91">
        <f t="shared" si="1"/>
        <v>243772.24304628608</v>
      </c>
      <c r="D28" s="91"/>
      <c r="E28" s="47">
        <v>2013</v>
      </c>
      <c r="F28" s="8">
        <v>43524</v>
      </c>
      <c r="G28" s="47" t="s">
        <v>3</v>
      </c>
      <c r="H28" s="92">
        <v>1.51468</v>
      </c>
      <c r="I28" s="92"/>
      <c r="J28" s="47">
        <v>74</v>
      </c>
      <c r="K28" s="93">
        <f t="shared" si="0"/>
        <v>7313.1672913885823</v>
      </c>
      <c r="L28" s="94"/>
      <c r="M28" s="6">
        <f>IF(J28="","",(K28/J28)/LOOKUP(RIGHT($D$2,3),定数!$A$6:$A$13,定数!$B$6:$B$13))</f>
        <v>0.82355487515637193</v>
      </c>
      <c r="N28" s="47">
        <v>2013</v>
      </c>
      <c r="O28" s="8">
        <v>43525</v>
      </c>
      <c r="P28" s="92">
        <v>1.5036799999999999</v>
      </c>
      <c r="Q28" s="92"/>
      <c r="R28" s="95">
        <f>IF(P28="","",T28*M28*LOOKUP(RIGHT($D$2,3),定数!$A$6:$A$13,定数!$B$6:$B$13))</f>
        <v>10870.92435206423</v>
      </c>
      <c r="S28" s="95"/>
      <c r="T28" s="96">
        <f t="shared" si="3"/>
        <v>110.00000000000121</v>
      </c>
      <c r="U28" s="96"/>
      <c r="V28" t="str">
        <f t="shared" si="5"/>
        <v/>
      </c>
      <c r="W28">
        <f t="shared" si="2"/>
        <v>0</v>
      </c>
    </row>
    <row r="29" spans="2:23" x14ac:dyDescent="0.2">
      <c r="B29" s="47">
        <v>21</v>
      </c>
      <c r="C29" s="91">
        <f t="shared" si="1"/>
        <v>254643.16739835031</v>
      </c>
      <c r="D29" s="91"/>
      <c r="E29" s="47">
        <v>2013</v>
      </c>
      <c r="F29" s="8">
        <v>43752</v>
      </c>
      <c r="G29" s="47" t="s">
        <v>3</v>
      </c>
      <c r="H29" s="92">
        <v>1.59524</v>
      </c>
      <c r="I29" s="92"/>
      <c r="J29" s="47">
        <v>64.7</v>
      </c>
      <c r="K29" s="93">
        <f t="shared" si="0"/>
        <v>7639.2950219505092</v>
      </c>
      <c r="L29" s="94"/>
      <c r="M29" s="6">
        <f>IF(J29="","",(K29/J29)/LOOKUP(RIGHT($D$2,3),定数!$A$6:$A$13,定数!$B$6:$B$13))</f>
        <v>0.98393805022546477</v>
      </c>
      <c r="N29" s="47">
        <v>2013</v>
      </c>
      <c r="O29" s="8">
        <v>43755</v>
      </c>
      <c r="P29" s="92">
        <v>1.60171</v>
      </c>
      <c r="Q29" s="92"/>
      <c r="R29" s="95">
        <f>IF(P29="","",T29*M29*LOOKUP(RIGHT($D$2,3),定数!$A$6:$A$13,定数!$B$6:$B$13))</f>
        <v>-7639.2950219504801</v>
      </c>
      <c r="S29" s="95"/>
      <c r="T29" s="96">
        <f t="shared" si="3"/>
        <v>-64.699999999999761</v>
      </c>
      <c r="U29" s="96"/>
      <c r="V29" t="str">
        <f t="shared" si="5"/>
        <v/>
      </c>
      <c r="W29">
        <f t="shared" si="2"/>
        <v>1</v>
      </c>
    </row>
    <row r="30" spans="2:23" x14ac:dyDescent="0.2">
      <c r="B30" s="47">
        <v>22</v>
      </c>
      <c r="C30" s="91">
        <f t="shared" si="1"/>
        <v>247003.87237639984</v>
      </c>
      <c r="D30" s="91"/>
      <c r="E30" s="47">
        <v>2014</v>
      </c>
      <c r="F30" s="8">
        <v>43523</v>
      </c>
      <c r="G30" s="47" t="s">
        <v>4</v>
      </c>
      <c r="H30" s="92">
        <v>1.6698599999999999</v>
      </c>
      <c r="I30" s="92"/>
      <c r="J30" s="47">
        <v>83.2</v>
      </c>
      <c r="K30" s="93">
        <f t="shared" si="0"/>
        <v>7410.1161712919948</v>
      </c>
      <c r="L30" s="94"/>
      <c r="M30" s="6">
        <f>IF(J30="","",(K30/J30)/LOOKUP(RIGHT($D$2,3),定数!$A$6:$A$13,定数!$B$6:$B$13))</f>
        <v>0.74219913574639362</v>
      </c>
      <c r="N30" s="47">
        <v>2014</v>
      </c>
      <c r="O30" s="8">
        <v>43536</v>
      </c>
      <c r="P30" s="92">
        <v>1.66154</v>
      </c>
      <c r="Q30" s="92"/>
      <c r="R30" s="95">
        <f>IF(P30="","",T30*M30*LOOKUP(RIGHT($D$2,3),定数!$A$6:$A$13,定数!$B$6:$B$13))</f>
        <v>-7410.1161712918893</v>
      </c>
      <c r="S30" s="95"/>
      <c r="T30" s="96">
        <f t="shared" si="3"/>
        <v>-83.199999999998823</v>
      </c>
      <c r="U30" s="96"/>
      <c r="V30" t="str">
        <f t="shared" si="5"/>
        <v/>
      </c>
      <c r="W30">
        <f t="shared" si="2"/>
        <v>2</v>
      </c>
    </row>
    <row r="31" spans="2:23" x14ac:dyDescent="0.2">
      <c r="B31" s="47">
        <v>23</v>
      </c>
      <c r="C31" s="91">
        <f t="shared" si="1"/>
        <v>239593.75620510796</v>
      </c>
      <c r="D31" s="91"/>
      <c r="E31" s="47">
        <v>2014</v>
      </c>
      <c r="F31" s="8">
        <v>43570</v>
      </c>
      <c r="G31" s="47" t="s">
        <v>4</v>
      </c>
      <c r="H31" s="92">
        <v>1.6749099999999999</v>
      </c>
      <c r="I31" s="92"/>
      <c r="J31" s="47">
        <v>90.2</v>
      </c>
      <c r="K31" s="93">
        <f t="shared" si="0"/>
        <v>7187.8126861532382</v>
      </c>
      <c r="L31" s="94"/>
      <c r="M31" s="6">
        <f>IF(J31="","",(K31/J31)/LOOKUP(RIGHT($D$2,3),定数!$A$6:$A$13,定数!$B$6:$B$13))</f>
        <v>0.66406251719819276</v>
      </c>
      <c r="N31" s="47">
        <v>2014</v>
      </c>
      <c r="O31" s="8">
        <v>43585</v>
      </c>
      <c r="P31" s="92">
        <v>1.68834</v>
      </c>
      <c r="Q31" s="92"/>
      <c r="R31" s="95">
        <f>IF(P31="","",T31*M31*LOOKUP(RIGHT($D$2,3),定数!$A$6:$A$13,定数!$B$6:$B$13))</f>
        <v>10702.031527166115</v>
      </c>
      <c r="S31" s="95"/>
      <c r="T31" s="96">
        <f t="shared" si="3"/>
        <v>134.30000000000052</v>
      </c>
      <c r="U31" s="96"/>
      <c r="V31" t="str">
        <f t="shared" si="5"/>
        <v/>
      </c>
      <c r="W31">
        <f t="shared" si="2"/>
        <v>0</v>
      </c>
    </row>
    <row r="32" spans="2:23" x14ac:dyDescent="0.2">
      <c r="B32" s="47">
        <v>24</v>
      </c>
      <c r="C32" s="91">
        <f t="shared" si="1"/>
        <v>250295.78773227407</v>
      </c>
      <c r="D32" s="91"/>
      <c r="E32" s="47">
        <v>2014</v>
      </c>
      <c r="F32" s="8">
        <v>43619</v>
      </c>
      <c r="G32" s="47" t="s">
        <v>3</v>
      </c>
      <c r="H32" s="92">
        <v>1.67286</v>
      </c>
      <c r="I32" s="92"/>
      <c r="J32" s="47">
        <v>52.6</v>
      </c>
      <c r="K32" s="93">
        <f t="shared" si="0"/>
        <v>7508.8736319682221</v>
      </c>
      <c r="L32" s="94"/>
      <c r="M32" s="6">
        <f>IF(J32="","",(K32/J32)/LOOKUP(RIGHT($D$2,3),定数!$A$6:$A$13,定数!$B$6:$B$13))</f>
        <v>1.1896187629860935</v>
      </c>
      <c r="N32" s="47">
        <v>2014</v>
      </c>
      <c r="O32" s="8">
        <v>43621</v>
      </c>
      <c r="P32" s="92">
        <v>1.6781200000000001</v>
      </c>
      <c r="Q32" s="92"/>
      <c r="R32" s="95">
        <f>IF(P32="","",T32*M32*LOOKUP(RIGHT($D$2,3),定数!$A$6:$A$13,定数!$B$6:$B$13))</f>
        <v>-7508.8736319682821</v>
      </c>
      <c r="S32" s="95"/>
      <c r="T32" s="96">
        <f t="shared" si="3"/>
        <v>-52.600000000000421</v>
      </c>
      <c r="U32" s="96"/>
      <c r="V32" t="str">
        <f t="shared" si="5"/>
        <v/>
      </c>
      <c r="W32">
        <f t="shared" si="2"/>
        <v>1</v>
      </c>
    </row>
    <row r="33" spans="2:23" x14ac:dyDescent="0.2">
      <c r="B33" s="47">
        <v>25</v>
      </c>
      <c r="C33" s="91">
        <f t="shared" si="1"/>
        <v>242786.91410030579</v>
      </c>
      <c r="D33" s="91"/>
      <c r="E33" s="47">
        <v>2014</v>
      </c>
      <c r="F33" s="8">
        <v>43654</v>
      </c>
      <c r="G33" s="47" t="s">
        <v>4</v>
      </c>
      <c r="H33" s="92">
        <v>1.7147399999999999</v>
      </c>
      <c r="I33" s="92"/>
      <c r="J33" s="47">
        <v>63.2</v>
      </c>
      <c r="K33" s="93">
        <f t="shared" si="0"/>
        <v>7283.6074230091735</v>
      </c>
      <c r="L33" s="94"/>
      <c r="M33" s="6">
        <f>IF(J33="","",(K33/J33)/LOOKUP(RIGHT($D$2,3),定数!$A$6:$A$13,定数!$B$6:$B$13))</f>
        <v>0.96039127413095637</v>
      </c>
      <c r="N33" s="47">
        <v>2014</v>
      </c>
      <c r="O33" s="8">
        <v>43660</v>
      </c>
      <c r="P33" s="92">
        <v>1.70842</v>
      </c>
      <c r="Q33" s="92"/>
      <c r="R33" s="95">
        <f>IF(P33="","",T33*M33*LOOKUP(RIGHT($D$2,3),定数!$A$6:$A$13,定数!$B$6:$B$13))</f>
        <v>-7283.6074230090362</v>
      </c>
      <c r="S33" s="95"/>
      <c r="T33" s="96">
        <f t="shared" si="3"/>
        <v>-63.199999999998809</v>
      </c>
      <c r="U33" s="96"/>
      <c r="V33" t="str">
        <f t="shared" si="5"/>
        <v/>
      </c>
      <c r="W33">
        <f t="shared" si="2"/>
        <v>2</v>
      </c>
    </row>
    <row r="34" spans="2:23" x14ac:dyDescent="0.2">
      <c r="B34" s="47">
        <v>26</v>
      </c>
      <c r="C34" s="91">
        <f t="shared" si="1"/>
        <v>235503.30667729676</v>
      </c>
      <c r="D34" s="91"/>
      <c r="E34" s="47">
        <v>2015</v>
      </c>
      <c r="F34" s="8">
        <v>43520</v>
      </c>
      <c r="G34" s="47" t="s">
        <v>4</v>
      </c>
      <c r="H34" s="92">
        <v>1.54738</v>
      </c>
      <c r="I34" s="92"/>
      <c r="J34" s="47">
        <v>72.900000000000006</v>
      </c>
      <c r="K34" s="93">
        <f t="shared" si="0"/>
        <v>7065.0992003189021</v>
      </c>
      <c r="L34" s="94"/>
      <c r="M34" s="6">
        <f>IF(J34="","",(K34/J34)/LOOKUP(RIGHT($D$2,3),定数!$A$6:$A$13,定数!$B$6:$B$13))</f>
        <v>0.80762450849553058</v>
      </c>
      <c r="N34" s="47">
        <v>2015</v>
      </c>
      <c r="O34" s="8">
        <v>43522</v>
      </c>
      <c r="P34" s="92">
        <v>1.54009</v>
      </c>
      <c r="Q34" s="92"/>
      <c r="R34" s="95">
        <f>IF(P34="","",T34*M34*LOOKUP(RIGHT($D$2,3),定数!$A$6:$A$13,定数!$B$6:$B$13))</f>
        <v>-7065.0992003189203</v>
      </c>
      <c r="S34" s="95"/>
      <c r="T34" s="96">
        <f t="shared" si="3"/>
        <v>-72.90000000000019</v>
      </c>
      <c r="U34" s="96"/>
      <c r="V34" t="str">
        <f t="shared" si="5"/>
        <v/>
      </c>
      <c r="W34">
        <f t="shared" si="2"/>
        <v>3</v>
      </c>
    </row>
    <row r="35" spans="2:23" x14ac:dyDescent="0.2">
      <c r="B35" s="47">
        <v>27</v>
      </c>
      <c r="C35" s="91">
        <f t="shared" si="1"/>
        <v>228438.20747697784</v>
      </c>
      <c r="D35" s="91"/>
      <c r="E35" s="47">
        <v>2015</v>
      </c>
      <c r="F35" s="8">
        <v>43697</v>
      </c>
      <c r="G35" s="47" t="s">
        <v>4</v>
      </c>
      <c r="H35" s="92">
        <v>1.5701400000000001</v>
      </c>
      <c r="I35" s="92"/>
      <c r="J35" s="47">
        <v>95.9</v>
      </c>
      <c r="K35" s="93">
        <f t="shared" si="0"/>
        <v>6853.1462243093347</v>
      </c>
      <c r="L35" s="94"/>
      <c r="M35" s="6">
        <f>IF(J35="","",(K35/J35)/LOOKUP(RIGHT($D$2,3),定数!$A$6:$A$13,定数!$B$6:$B$13))</f>
        <v>0.59551148977314339</v>
      </c>
      <c r="N35" s="47">
        <v>2015</v>
      </c>
      <c r="O35" s="8">
        <v>43703</v>
      </c>
      <c r="P35" s="92">
        <v>1.5605500000000001</v>
      </c>
      <c r="Q35" s="92"/>
      <c r="R35" s="95">
        <f>IF(P35="","",T35*M35*LOOKUP(RIGHT($D$2,3),定数!$A$6:$A$13,定数!$B$6:$B$13))</f>
        <v>-6853.1462243093256</v>
      </c>
      <c r="S35" s="95"/>
      <c r="T35" s="96">
        <f t="shared" si="3"/>
        <v>-95.899999999999878</v>
      </c>
      <c r="U35" s="96"/>
      <c r="V35" t="str">
        <f t="shared" si="5"/>
        <v/>
      </c>
      <c r="W35">
        <f t="shared" si="2"/>
        <v>4</v>
      </c>
    </row>
    <row r="36" spans="2:23" x14ac:dyDescent="0.2">
      <c r="B36" s="47">
        <v>28</v>
      </c>
      <c r="C36" s="91">
        <f t="shared" si="1"/>
        <v>221585.06125266853</v>
      </c>
      <c r="D36" s="91"/>
      <c r="E36" s="47">
        <v>2016</v>
      </c>
      <c r="F36" s="8">
        <v>43490</v>
      </c>
      <c r="G36" s="47" t="s">
        <v>3</v>
      </c>
      <c r="H36" s="92">
        <v>1.4221600000000001</v>
      </c>
      <c r="I36" s="92"/>
      <c r="J36" s="47">
        <v>86.9</v>
      </c>
      <c r="K36" s="93">
        <f t="shared" si="0"/>
        <v>6647.5518375800557</v>
      </c>
      <c r="L36" s="94"/>
      <c r="M36" s="6">
        <f>IF(J36="","",(K36/J36)/LOOKUP(RIGHT($D$2,3),定数!$A$6:$A$13,定数!$B$6:$B$13))</f>
        <v>0.6374714075163076</v>
      </c>
      <c r="N36" s="47">
        <v>2016</v>
      </c>
      <c r="O36" s="8">
        <v>43491</v>
      </c>
      <c r="P36" s="92">
        <v>1.43085</v>
      </c>
      <c r="Q36" s="92"/>
      <c r="R36" s="95">
        <f>IF(P36="","",T36*M36*LOOKUP(RIGHT($D$2,3),定数!$A$6:$A$13,定数!$B$6:$B$13))</f>
        <v>-6647.551837579952</v>
      </c>
      <c r="S36" s="95"/>
      <c r="T36" s="96">
        <f t="shared" si="3"/>
        <v>-86.899999999998641</v>
      </c>
      <c r="U36" s="96"/>
      <c r="V36" t="str">
        <f t="shared" si="5"/>
        <v/>
      </c>
      <c r="W36">
        <f t="shared" si="2"/>
        <v>5</v>
      </c>
    </row>
    <row r="37" spans="2:23" x14ac:dyDescent="0.2">
      <c r="B37" s="47">
        <v>29</v>
      </c>
      <c r="C37" s="91">
        <f t="shared" si="1"/>
        <v>214937.50941508857</v>
      </c>
      <c r="D37" s="91"/>
      <c r="E37" s="47">
        <v>2016</v>
      </c>
      <c r="F37" s="8">
        <v>43648</v>
      </c>
      <c r="G37" s="47" t="s">
        <v>4</v>
      </c>
      <c r="H37" s="92">
        <v>1.3269</v>
      </c>
      <c r="I37" s="92"/>
      <c r="J37" s="47">
        <v>114.2</v>
      </c>
      <c r="K37" s="93">
        <f t="shared" si="0"/>
        <v>6448.1252824526573</v>
      </c>
      <c r="L37" s="94"/>
      <c r="M37" s="6">
        <f>IF(J37="","",(K37/J37)/LOOKUP(RIGHT($D$2,3),定数!$A$6:$A$13,定数!$B$6:$B$13))</f>
        <v>0.47052869836928318</v>
      </c>
      <c r="N37" s="47">
        <v>2016</v>
      </c>
      <c r="O37" s="8">
        <v>43668</v>
      </c>
      <c r="P37" s="92">
        <v>1.31548</v>
      </c>
      <c r="Q37" s="92"/>
      <c r="R37" s="95">
        <f>IF(P37="","",T37*M37*LOOKUP(RIGHT($D$2,3),定数!$A$6:$A$13,定数!$B$6:$B$13))</f>
        <v>-6448.1252824526491</v>
      </c>
      <c r="S37" s="95"/>
      <c r="T37" s="96">
        <f t="shared" si="3"/>
        <v>-114.19999999999986</v>
      </c>
      <c r="U37" s="96"/>
      <c r="V37" t="str">
        <f t="shared" si="5"/>
        <v/>
      </c>
      <c r="W37">
        <f t="shared" si="2"/>
        <v>6</v>
      </c>
    </row>
    <row r="38" spans="2:23" x14ac:dyDescent="0.2">
      <c r="B38" s="47">
        <v>30</v>
      </c>
      <c r="C38" s="91">
        <f t="shared" si="1"/>
        <v>208489.38413263593</v>
      </c>
      <c r="D38" s="91"/>
      <c r="E38" s="47">
        <v>2017</v>
      </c>
      <c r="F38" s="8">
        <v>43496</v>
      </c>
      <c r="G38" s="47" t="s">
        <v>4</v>
      </c>
      <c r="H38" s="92">
        <v>1.2544200000000001</v>
      </c>
      <c r="I38" s="92"/>
      <c r="J38" s="47">
        <v>132.9</v>
      </c>
      <c r="K38" s="93">
        <f t="shared" si="0"/>
        <v>6254.6815239790776</v>
      </c>
      <c r="L38" s="94"/>
      <c r="M38" s="6">
        <f>IF(J38="","",(K38/J38)/LOOKUP(RIGHT($D$2,3),定数!$A$6:$A$13,定数!$B$6:$B$13))</f>
        <v>0.39219221996357395</v>
      </c>
      <c r="N38" s="47">
        <v>2017</v>
      </c>
      <c r="O38" s="8">
        <v>43503</v>
      </c>
      <c r="P38" s="92">
        <v>1.2411300000000001</v>
      </c>
      <c r="Q38" s="92"/>
      <c r="R38" s="95">
        <f>IF(P38="","",T38*M38*LOOKUP(RIGHT($D$2,3),定数!$A$6:$A$13,定数!$B$6:$B$13))</f>
        <v>-6254.6815239790885</v>
      </c>
      <c r="S38" s="95"/>
      <c r="T38" s="96">
        <f t="shared" si="3"/>
        <v>-132.90000000000023</v>
      </c>
      <c r="U38" s="96"/>
      <c r="V38" t="str">
        <f t="shared" si="5"/>
        <v/>
      </c>
      <c r="W38">
        <f t="shared" si="2"/>
        <v>7</v>
      </c>
    </row>
    <row r="39" spans="2:23" x14ac:dyDescent="0.2">
      <c r="B39" s="47">
        <v>31</v>
      </c>
      <c r="C39" s="91">
        <f t="shared" si="1"/>
        <v>202234.70260865684</v>
      </c>
      <c r="D39" s="91"/>
      <c r="E39" s="47">
        <v>2017</v>
      </c>
      <c r="F39" s="8">
        <v>43587</v>
      </c>
      <c r="G39" s="47" t="s">
        <v>4</v>
      </c>
      <c r="H39" s="92">
        <v>1.29297</v>
      </c>
      <c r="I39" s="92"/>
      <c r="J39" s="47">
        <v>66.3</v>
      </c>
      <c r="K39" s="93">
        <f t="shared" si="0"/>
        <v>6067.0410782597046</v>
      </c>
      <c r="L39" s="94"/>
      <c r="M39" s="6">
        <f>IF(J39="","",(K39/J39)/LOOKUP(RIGHT($D$2,3),定数!$A$6:$A$13,定数!$B$6:$B$13))</f>
        <v>0.76257429339614191</v>
      </c>
      <c r="N39" s="47">
        <v>2017</v>
      </c>
      <c r="O39" s="8">
        <v>5.4</v>
      </c>
      <c r="P39" s="92">
        <v>1.28634</v>
      </c>
      <c r="Q39" s="92"/>
      <c r="R39" s="95">
        <f>IF(P39="","",T39*M39*LOOKUP(RIGHT($D$2,3),定数!$A$6:$A$13,定数!$B$6:$B$13))</f>
        <v>-6067.0410782596255</v>
      </c>
      <c r="S39" s="95"/>
      <c r="T39" s="96">
        <f t="shared" si="3"/>
        <v>-66.29999999999913</v>
      </c>
      <c r="U39" s="96"/>
      <c r="V39" t="str">
        <f t="shared" si="5"/>
        <v/>
      </c>
      <c r="W39">
        <f t="shared" si="2"/>
        <v>8</v>
      </c>
    </row>
    <row r="40" spans="2:23" x14ac:dyDescent="0.2">
      <c r="B40" s="47">
        <v>32</v>
      </c>
      <c r="C40" s="91">
        <f t="shared" si="1"/>
        <v>196167.66153039722</v>
      </c>
      <c r="D40" s="91"/>
      <c r="E40" s="47">
        <v>2017</v>
      </c>
      <c r="F40" s="8">
        <v>43594</v>
      </c>
      <c r="G40" s="47" t="s">
        <v>4</v>
      </c>
      <c r="H40" s="92">
        <v>1.2961</v>
      </c>
      <c r="I40" s="92"/>
      <c r="J40" s="47">
        <v>59.1</v>
      </c>
      <c r="K40" s="93">
        <f t="shared" si="0"/>
        <v>5885.0298459119167</v>
      </c>
      <c r="L40" s="94"/>
      <c r="M40" s="6">
        <f>IF(J40="","",(K40/J40)/LOOKUP(RIGHT($D$2,3),定数!$A$6:$A$13,定数!$B$6:$B$13))</f>
        <v>0.82981244302198476</v>
      </c>
      <c r="N40" s="47">
        <v>2017</v>
      </c>
      <c r="O40" s="8">
        <v>43596</v>
      </c>
      <c r="P40" s="92">
        <v>1.2901899999999999</v>
      </c>
      <c r="Q40" s="92"/>
      <c r="R40" s="95">
        <f>IF(P40="","",T40*M40*LOOKUP(RIGHT($D$2,3),定数!$A$6:$A$13,定数!$B$6:$B$13))</f>
        <v>-5885.0298459119977</v>
      </c>
      <c r="S40" s="95"/>
      <c r="T40" s="96">
        <f t="shared" si="3"/>
        <v>-59.100000000000819</v>
      </c>
      <c r="U40" s="96"/>
      <c r="V40" t="str">
        <f t="shared" si="5"/>
        <v/>
      </c>
      <c r="W40">
        <f t="shared" si="2"/>
        <v>9</v>
      </c>
    </row>
    <row r="41" spans="2:23" x14ac:dyDescent="0.2">
      <c r="B41" s="47">
        <v>33</v>
      </c>
      <c r="C41" s="91">
        <f t="shared" si="1"/>
        <v>190282.63168448521</v>
      </c>
      <c r="D41" s="91"/>
      <c r="E41" s="47">
        <v>2017</v>
      </c>
      <c r="F41" s="8">
        <v>43604</v>
      </c>
      <c r="G41" s="47" t="s">
        <v>4</v>
      </c>
      <c r="H41" s="92">
        <v>1.3029500000000001</v>
      </c>
      <c r="I41" s="92"/>
      <c r="J41" s="47">
        <v>140.80000000000001</v>
      </c>
      <c r="K41" s="93">
        <f t="shared" si="0"/>
        <v>5708.4789505345561</v>
      </c>
      <c r="L41" s="94"/>
      <c r="M41" s="6">
        <f>IF(J41="","",(K41/J41)/LOOKUP(RIGHT($D$2,3),定数!$A$6:$A$13,定数!$B$6:$B$13))</f>
        <v>0.33785978637160008</v>
      </c>
      <c r="N41" s="47">
        <v>2017</v>
      </c>
      <c r="O41" s="8">
        <v>43611</v>
      </c>
      <c r="P41" s="92">
        <v>1.28887</v>
      </c>
      <c r="Q41" s="92"/>
      <c r="R41" s="95">
        <f>IF(P41="","",T41*M41*LOOKUP(RIGHT($D$2,3),定数!$A$6:$A$13,定数!$B$6:$B$13))</f>
        <v>-5708.4789505345925</v>
      </c>
      <c r="S41" s="95"/>
      <c r="T41" s="96">
        <f t="shared" si="3"/>
        <v>-140.80000000000092</v>
      </c>
      <c r="U41" s="96"/>
      <c r="V41" t="str">
        <f t="shared" si="5"/>
        <v/>
      </c>
      <c r="W41">
        <f t="shared" si="2"/>
        <v>10</v>
      </c>
    </row>
    <row r="42" spans="2:23" x14ac:dyDescent="0.2">
      <c r="B42" s="47">
        <v>34</v>
      </c>
      <c r="C42" s="91">
        <f t="shared" si="1"/>
        <v>184574.15273395061</v>
      </c>
      <c r="D42" s="91"/>
      <c r="E42" s="47">
        <v>2017</v>
      </c>
      <c r="F42" s="8">
        <v>43635</v>
      </c>
      <c r="G42" s="47" t="s">
        <v>3</v>
      </c>
      <c r="H42" s="92">
        <v>1.2746200000000001</v>
      </c>
      <c r="I42" s="92"/>
      <c r="J42" s="47">
        <v>67.5</v>
      </c>
      <c r="K42" s="93">
        <f t="shared" si="0"/>
        <v>5537.224582018518</v>
      </c>
      <c r="L42" s="94"/>
      <c r="M42" s="6">
        <f>IF(J42="","",(K42/J42)/LOOKUP(RIGHT($D$2,3),定数!$A$6:$A$13,定数!$B$6:$B$13))</f>
        <v>0.68360797308870602</v>
      </c>
      <c r="N42" s="47">
        <v>2017</v>
      </c>
      <c r="O42" s="8">
        <v>43636</v>
      </c>
      <c r="P42" s="92">
        <v>1.2645949999999999</v>
      </c>
      <c r="Q42" s="92"/>
      <c r="R42" s="95">
        <f>IF(P42="","",T42*M42*LOOKUP(RIGHT($D$2,3),定数!$A$6:$A$13,定数!$B$6:$B$13))</f>
        <v>8223.803916257275</v>
      </c>
      <c r="S42" s="95"/>
      <c r="T42" s="96">
        <f t="shared" si="3"/>
        <v>100.25000000000173</v>
      </c>
      <c r="U42" s="96"/>
      <c r="V42" t="str">
        <f t="shared" si="5"/>
        <v/>
      </c>
      <c r="W42">
        <f t="shared" si="2"/>
        <v>0</v>
      </c>
    </row>
    <row r="43" spans="2:23" x14ac:dyDescent="0.2">
      <c r="B43" s="47">
        <v>35</v>
      </c>
      <c r="C43" s="91">
        <f t="shared" si="1"/>
        <v>192797.9566502079</v>
      </c>
      <c r="D43" s="91"/>
      <c r="E43" s="47">
        <v>2017</v>
      </c>
      <c r="F43" s="8">
        <v>43672</v>
      </c>
      <c r="G43" s="47" t="s">
        <v>4</v>
      </c>
      <c r="H43" s="92">
        <v>1.3062199999999999</v>
      </c>
      <c r="I43" s="92"/>
      <c r="J43" s="47">
        <v>62.9</v>
      </c>
      <c r="K43" s="93">
        <f t="shared" si="0"/>
        <v>5783.9386995062368</v>
      </c>
      <c r="L43" s="94"/>
      <c r="M43" s="6">
        <f>IF(J43="","",(K43/J43)/LOOKUP(RIGHT($D$2,3),定数!$A$6:$A$13,定数!$B$6:$B$13))</f>
        <v>0.76628758605011094</v>
      </c>
      <c r="N43" s="47">
        <v>2017</v>
      </c>
      <c r="O43" s="8">
        <v>43673</v>
      </c>
      <c r="P43" s="92">
        <v>1.315555</v>
      </c>
      <c r="Q43" s="92"/>
      <c r="R43" s="95">
        <f>IF(P43="","",T43*M43*LOOKUP(RIGHT($D$2,3),定数!$A$6:$A$13,定数!$B$6:$B$13))</f>
        <v>8583.9535389334287</v>
      </c>
      <c r="S43" s="95"/>
      <c r="T43" s="96">
        <f t="shared" si="3"/>
        <v>93.350000000000932</v>
      </c>
      <c r="U43" s="96"/>
      <c r="V43" t="str">
        <f t="shared" si="5"/>
        <v/>
      </c>
      <c r="W43">
        <f t="shared" si="2"/>
        <v>0</v>
      </c>
    </row>
    <row r="44" spans="2:23" x14ac:dyDescent="0.2">
      <c r="B44" s="47">
        <v>36</v>
      </c>
      <c r="C44" s="91">
        <f t="shared" si="1"/>
        <v>201381.91018914132</v>
      </c>
      <c r="D44" s="91"/>
      <c r="E44" s="47">
        <v>2018</v>
      </c>
      <c r="F44" s="8">
        <v>43602</v>
      </c>
      <c r="G44" s="47" t="s">
        <v>3</v>
      </c>
      <c r="H44" s="92">
        <v>1.3469</v>
      </c>
      <c r="I44" s="92"/>
      <c r="J44" s="47">
        <v>99.2</v>
      </c>
      <c r="K44" s="93">
        <f t="shared" si="0"/>
        <v>6041.4573056742393</v>
      </c>
      <c r="L44" s="94"/>
      <c r="M44" s="6">
        <f>IF(J44="","",(K44/J44)/LOOKUP(RIGHT($D$2,3),定数!$A$6:$A$13,定数!$B$6:$B$13))</f>
        <v>0.50751489462989241</v>
      </c>
      <c r="N44" s="47">
        <v>2018</v>
      </c>
      <c r="O44" s="8">
        <v>43609</v>
      </c>
      <c r="P44" s="92">
        <v>1.33212</v>
      </c>
      <c r="Q44" s="92"/>
      <c r="R44" s="95">
        <f>IF(P44="","",T44*M44*LOOKUP(RIGHT($D$2,3),定数!$A$6:$A$13,定数!$B$6:$B$13))</f>
        <v>9001.2841711557812</v>
      </c>
      <c r="S44" s="95"/>
      <c r="T44" s="96">
        <f t="shared" si="3"/>
        <v>147.80000000000015</v>
      </c>
      <c r="U44" s="96"/>
      <c r="V44" t="str">
        <f t="shared" si="5"/>
        <v/>
      </c>
      <c r="W44">
        <f t="shared" si="2"/>
        <v>0</v>
      </c>
    </row>
    <row r="45" spans="2:23" x14ac:dyDescent="0.2">
      <c r="B45" s="47">
        <v>37</v>
      </c>
      <c r="C45" s="91">
        <f t="shared" si="1"/>
        <v>210383.19436029709</v>
      </c>
      <c r="D45" s="91"/>
      <c r="E45" s="47">
        <v>2018</v>
      </c>
      <c r="F45" s="8">
        <v>43607</v>
      </c>
      <c r="G45" s="47" t="s">
        <v>3</v>
      </c>
      <c r="H45" s="92">
        <v>1.3403</v>
      </c>
      <c r="I45" s="92"/>
      <c r="J45" s="47">
        <v>88</v>
      </c>
      <c r="K45" s="93">
        <f t="shared" si="0"/>
        <v>6311.4958308089126</v>
      </c>
      <c r="L45" s="94"/>
      <c r="M45" s="6">
        <f>IF(J45="","",(K45/J45)/LOOKUP(RIGHT($D$2,3),定数!$A$6:$A$13,定数!$B$6:$B$13))</f>
        <v>0.59767952943266223</v>
      </c>
      <c r="N45" s="47">
        <v>2018</v>
      </c>
      <c r="O45" s="8">
        <v>43614</v>
      </c>
      <c r="P45" s="92">
        <v>1.3271999999999999</v>
      </c>
      <c r="Q45" s="92"/>
      <c r="R45" s="95">
        <f>IF(P45="","",T45*M45*LOOKUP(RIGHT($D$2,3),定数!$A$6:$A$13,定数!$B$6:$B$13))</f>
        <v>9395.5222026815281</v>
      </c>
      <c r="S45" s="95"/>
      <c r="T45" s="96">
        <f t="shared" si="3"/>
        <v>131.00000000000111</v>
      </c>
      <c r="U45" s="96"/>
      <c r="V45" t="str">
        <f t="shared" si="5"/>
        <v/>
      </c>
      <c r="W45">
        <f t="shared" si="2"/>
        <v>0</v>
      </c>
    </row>
    <row r="46" spans="2:23" x14ac:dyDescent="0.2">
      <c r="B46" s="47">
        <v>38</v>
      </c>
      <c r="C46" s="91">
        <f t="shared" si="1"/>
        <v>219778.7165629786</v>
      </c>
      <c r="D46" s="91"/>
      <c r="E46" s="47">
        <v>2018</v>
      </c>
      <c r="F46" s="8">
        <v>43714</v>
      </c>
      <c r="G46" s="47" t="s">
        <v>4</v>
      </c>
      <c r="H46" s="92">
        <v>1.29619</v>
      </c>
      <c r="I46" s="92"/>
      <c r="J46" s="47">
        <v>88.7</v>
      </c>
      <c r="K46" s="93">
        <f t="shared" si="0"/>
        <v>6593.361496889358</v>
      </c>
      <c r="L46" s="94"/>
      <c r="M46" s="6">
        <f>IF(J46="","",(K46/J46)/LOOKUP(RIGHT($D$2,3),定数!$A$6:$A$13,定数!$B$6:$B$13))</f>
        <v>0.61944395874571201</v>
      </c>
      <c r="N46" s="47">
        <v>2018</v>
      </c>
      <c r="O46" s="8">
        <v>43721</v>
      </c>
      <c r="P46" s="92">
        <v>1.3093950000000001</v>
      </c>
      <c r="Q46" s="92"/>
      <c r="R46" s="95">
        <f>IF(P46="","",T46*M46*LOOKUP(RIGHT($D$2,3),定数!$A$6:$A$13,定数!$B$6:$B$13))</f>
        <v>9815.7089702846497</v>
      </c>
      <c r="S46" s="95"/>
      <c r="T46" s="96">
        <f t="shared" si="3"/>
        <v>132.05000000000132</v>
      </c>
      <c r="U46" s="96"/>
      <c r="V46" t="str">
        <f t="shared" si="5"/>
        <v/>
      </c>
      <c r="W46">
        <f t="shared" si="2"/>
        <v>0</v>
      </c>
    </row>
    <row r="47" spans="2:23" x14ac:dyDescent="0.2">
      <c r="B47" s="47">
        <v>39</v>
      </c>
      <c r="C47" s="91">
        <f t="shared" si="1"/>
        <v>229594.42553326325</v>
      </c>
      <c r="D47" s="91"/>
      <c r="E47" s="47">
        <v>2018</v>
      </c>
      <c r="F47" s="8">
        <v>43803</v>
      </c>
      <c r="G47" s="47" t="s">
        <v>3</v>
      </c>
      <c r="H47" s="92">
        <v>1.2714799999999999</v>
      </c>
      <c r="I47" s="92"/>
      <c r="J47" s="47">
        <v>124.3</v>
      </c>
      <c r="K47" s="93">
        <f t="shared" si="0"/>
        <v>6887.8327659978968</v>
      </c>
      <c r="L47" s="94"/>
      <c r="M47" s="6">
        <f>IF(J47="","",(K47/J47)/LOOKUP(RIGHT($D$2,3),定数!$A$6:$A$13,定数!$B$6:$B$13))</f>
        <v>0.46177478988990994</v>
      </c>
      <c r="N47" s="47">
        <v>2018</v>
      </c>
      <c r="O47" s="8">
        <v>43810</v>
      </c>
      <c r="P47" s="92">
        <v>1.2529349999999999</v>
      </c>
      <c r="Q47" s="92"/>
      <c r="R47" s="95">
        <f>IF(P47="","",T47*M47*LOOKUP(RIGHT($D$2,3),定数!$A$6:$A$13,定数!$B$6:$B$13))</f>
        <v>10276.336174210075</v>
      </c>
      <c r="S47" s="95"/>
      <c r="T47" s="96">
        <f t="shared" si="3"/>
        <v>185.45000000000033</v>
      </c>
      <c r="U47" s="96"/>
      <c r="V47" t="str">
        <f t="shared" si="5"/>
        <v/>
      </c>
      <c r="W47">
        <f t="shared" si="2"/>
        <v>0</v>
      </c>
    </row>
    <row r="48" spans="2:23" x14ac:dyDescent="0.2">
      <c r="B48" s="47">
        <v>40</v>
      </c>
      <c r="C48" s="91">
        <f t="shared" si="1"/>
        <v>239870.76170747331</v>
      </c>
      <c r="D48" s="91"/>
      <c r="E48" s="47"/>
      <c r="F48" s="8"/>
      <c r="G48" s="47"/>
      <c r="H48" s="92"/>
      <c r="I48" s="92"/>
      <c r="J48" s="47"/>
      <c r="K48" s="93" t="str">
        <f t="shared" si="0"/>
        <v/>
      </c>
      <c r="L48" s="94"/>
      <c r="M48" s="6" t="str">
        <f>IF(J48="","",(K48/J48)/LOOKUP(RIGHT($D$2,3),定数!$A$6:$A$13,定数!$B$6:$B$13))</f>
        <v/>
      </c>
      <c r="N48" s="47"/>
      <c r="O48" s="8"/>
      <c r="P48" s="92"/>
      <c r="Q48" s="92"/>
      <c r="R48" s="95" t="str">
        <f>IF(P48="","",T48*M48*LOOKUP(RIGHT($D$2,3),定数!$A$6:$A$13,定数!$B$6:$B$13))</f>
        <v/>
      </c>
      <c r="S48" s="95"/>
      <c r="T48" s="96" t="str">
        <f t="shared" si="3"/>
        <v/>
      </c>
      <c r="U48" s="96"/>
      <c r="V48" t="str">
        <f t="shared" si="5"/>
        <v/>
      </c>
      <c r="W48" t="str">
        <f t="shared" si="2"/>
        <v/>
      </c>
    </row>
    <row r="49" spans="2:23" x14ac:dyDescent="0.2">
      <c r="B49" s="47">
        <v>41</v>
      </c>
      <c r="C49" s="91" t="str">
        <f t="shared" si="1"/>
        <v/>
      </c>
      <c r="D49" s="91"/>
      <c r="E49" s="47"/>
      <c r="F49" s="8"/>
      <c r="G49" s="47"/>
      <c r="H49" s="92"/>
      <c r="I49" s="92"/>
      <c r="J49" s="47"/>
      <c r="K49" s="93" t="str">
        <f t="shared" si="0"/>
        <v/>
      </c>
      <c r="L49" s="94"/>
      <c r="M49" s="6" t="str">
        <f>IF(J49="","",(K49/J49)/LOOKUP(RIGHT($D$2,3),定数!$A$6:$A$13,定数!$B$6:$B$13))</f>
        <v/>
      </c>
      <c r="N49" s="47"/>
      <c r="O49" s="8"/>
      <c r="P49" s="92"/>
      <c r="Q49" s="92"/>
      <c r="R49" s="95" t="str">
        <f>IF(P49="","",T49*M49*LOOKUP(RIGHT($D$2,3),定数!$A$6:$A$13,定数!$B$6:$B$13))</f>
        <v/>
      </c>
      <c r="S49" s="95"/>
      <c r="T49" s="96" t="str">
        <f t="shared" si="3"/>
        <v/>
      </c>
      <c r="U49" s="96"/>
      <c r="V49" t="str">
        <f t="shared" si="5"/>
        <v/>
      </c>
      <c r="W49" t="str">
        <f t="shared" si="2"/>
        <v/>
      </c>
    </row>
    <row r="50" spans="2:23" x14ac:dyDescent="0.2">
      <c r="B50" s="47">
        <v>42</v>
      </c>
      <c r="C50" s="91" t="str">
        <f t="shared" si="1"/>
        <v/>
      </c>
      <c r="D50" s="91"/>
      <c r="E50" s="47"/>
      <c r="F50" s="8"/>
      <c r="G50" s="47"/>
      <c r="H50" s="92"/>
      <c r="I50" s="92"/>
      <c r="J50" s="47"/>
      <c r="K50" s="93" t="str">
        <f t="shared" si="0"/>
        <v/>
      </c>
      <c r="L50" s="94"/>
      <c r="M50" s="6" t="str">
        <f>IF(J50="","",(K50/J50)/LOOKUP(RIGHT($D$2,3),定数!$A$6:$A$13,定数!$B$6:$B$13))</f>
        <v/>
      </c>
      <c r="N50" s="47"/>
      <c r="O50" s="8"/>
      <c r="P50" s="92"/>
      <c r="Q50" s="92"/>
      <c r="R50" s="95" t="str">
        <f>IF(P50="","",T50*M50*LOOKUP(RIGHT($D$2,3),定数!$A$6:$A$13,定数!$B$6:$B$13))</f>
        <v/>
      </c>
      <c r="S50" s="95"/>
      <c r="T50" s="96" t="str">
        <f t="shared" si="3"/>
        <v/>
      </c>
      <c r="U50" s="96"/>
      <c r="V50" t="str">
        <f t="shared" si="5"/>
        <v/>
      </c>
      <c r="W50" t="str">
        <f t="shared" si="2"/>
        <v/>
      </c>
    </row>
    <row r="51" spans="2:23" x14ac:dyDescent="0.2">
      <c r="B51" s="47">
        <v>43</v>
      </c>
      <c r="C51" s="91" t="str">
        <f t="shared" si="1"/>
        <v/>
      </c>
      <c r="D51" s="91"/>
      <c r="E51" s="47"/>
      <c r="F51" s="8"/>
      <c r="G51" s="47"/>
      <c r="H51" s="92"/>
      <c r="I51" s="92"/>
      <c r="J51" s="47"/>
      <c r="K51" s="93" t="str">
        <f t="shared" si="0"/>
        <v/>
      </c>
      <c r="L51" s="94"/>
      <c r="M51" s="6" t="str">
        <f>IF(J51="","",(K51/J51)/LOOKUP(RIGHT($D$2,3),定数!$A$6:$A$13,定数!$B$6:$B$13))</f>
        <v/>
      </c>
      <c r="N51" s="47"/>
      <c r="O51" s="8"/>
      <c r="P51" s="92"/>
      <c r="Q51" s="92"/>
      <c r="R51" s="95" t="str">
        <f>IF(P51="","",T51*M51*LOOKUP(RIGHT($D$2,3),定数!$A$6:$A$13,定数!$B$6:$B$13))</f>
        <v/>
      </c>
      <c r="S51" s="95"/>
      <c r="T51" s="96" t="str">
        <f t="shared" si="3"/>
        <v/>
      </c>
      <c r="U51" s="96"/>
      <c r="V51" t="str">
        <f t="shared" si="5"/>
        <v/>
      </c>
      <c r="W51" t="str">
        <f t="shared" si="2"/>
        <v/>
      </c>
    </row>
    <row r="52" spans="2:23" x14ac:dyDescent="0.2">
      <c r="B52" s="47">
        <v>44</v>
      </c>
      <c r="C52" s="91" t="str">
        <f t="shared" si="1"/>
        <v/>
      </c>
      <c r="D52" s="91"/>
      <c r="E52" s="47"/>
      <c r="F52" s="8"/>
      <c r="G52" s="47"/>
      <c r="H52" s="92"/>
      <c r="I52" s="92"/>
      <c r="J52" s="47"/>
      <c r="K52" s="93" t="str">
        <f t="shared" si="0"/>
        <v/>
      </c>
      <c r="L52" s="94"/>
      <c r="M52" s="6" t="str">
        <f>IF(J52="","",(K52/J52)/LOOKUP(RIGHT($D$2,3),定数!$A$6:$A$13,定数!$B$6:$B$13))</f>
        <v/>
      </c>
      <c r="N52" s="47"/>
      <c r="O52" s="8"/>
      <c r="P52" s="92"/>
      <c r="Q52" s="92"/>
      <c r="R52" s="95" t="str">
        <f>IF(P52="","",T52*M52*LOOKUP(RIGHT($D$2,3),定数!$A$6:$A$13,定数!$B$6:$B$13))</f>
        <v/>
      </c>
      <c r="S52" s="95"/>
      <c r="T52" s="96" t="str">
        <f t="shared" si="3"/>
        <v/>
      </c>
      <c r="U52" s="96"/>
      <c r="V52" t="str">
        <f t="shared" si="5"/>
        <v/>
      </c>
      <c r="W52" t="str">
        <f t="shared" si="2"/>
        <v/>
      </c>
    </row>
    <row r="53" spans="2:23" x14ac:dyDescent="0.2">
      <c r="B53" s="47">
        <v>45</v>
      </c>
      <c r="C53" s="91" t="str">
        <f t="shared" si="1"/>
        <v/>
      </c>
      <c r="D53" s="91"/>
      <c r="E53" s="47"/>
      <c r="F53" s="8"/>
      <c r="G53" s="47"/>
      <c r="H53" s="92"/>
      <c r="I53" s="92"/>
      <c r="J53" s="47"/>
      <c r="K53" s="93" t="str">
        <f t="shared" si="0"/>
        <v/>
      </c>
      <c r="L53" s="94"/>
      <c r="M53" s="6" t="str">
        <f>IF(J53="","",(K53/J53)/LOOKUP(RIGHT($D$2,3),定数!$A$6:$A$13,定数!$B$6:$B$13))</f>
        <v/>
      </c>
      <c r="N53" s="47"/>
      <c r="O53" s="8"/>
      <c r="P53" s="92"/>
      <c r="Q53" s="92"/>
      <c r="R53" s="95" t="str">
        <f>IF(P53="","",T53*M53*LOOKUP(RIGHT($D$2,3),定数!$A$6:$A$13,定数!$B$6:$B$13))</f>
        <v/>
      </c>
      <c r="S53" s="95"/>
      <c r="T53" s="96" t="str">
        <f t="shared" si="3"/>
        <v/>
      </c>
      <c r="U53" s="96"/>
      <c r="V53" t="str">
        <f t="shared" si="5"/>
        <v/>
      </c>
      <c r="W53" t="str">
        <f t="shared" si="2"/>
        <v/>
      </c>
    </row>
    <row r="54" spans="2:23" x14ac:dyDescent="0.2">
      <c r="B54" s="47">
        <v>46</v>
      </c>
      <c r="C54" s="91" t="str">
        <f t="shared" si="1"/>
        <v/>
      </c>
      <c r="D54" s="91"/>
      <c r="E54" s="47"/>
      <c r="F54" s="8"/>
      <c r="G54" s="47"/>
      <c r="H54" s="92"/>
      <c r="I54" s="92"/>
      <c r="J54" s="47"/>
      <c r="K54" s="93" t="str">
        <f t="shared" si="0"/>
        <v/>
      </c>
      <c r="L54" s="94"/>
      <c r="M54" s="6" t="str">
        <f>IF(J54="","",(K54/J54)/LOOKUP(RIGHT($D$2,3),定数!$A$6:$A$13,定数!$B$6:$B$13))</f>
        <v/>
      </c>
      <c r="N54" s="47"/>
      <c r="O54" s="8"/>
      <c r="P54" s="92"/>
      <c r="Q54" s="92"/>
      <c r="R54" s="95" t="str">
        <f>IF(P54="","",T54*M54*LOOKUP(RIGHT($D$2,3),定数!$A$6:$A$13,定数!$B$6:$B$13))</f>
        <v/>
      </c>
      <c r="S54" s="95"/>
      <c r="T54" s="96" t="str">
        <f t="shared" si="3"/>
        <v/>
      </c>
      <c r="U54" s="96"/>
      <c r="V54" t="str">
        <f t="shared" si="5"/>
        <v/>
      </c>
      <c r="W54" t="str">
        <f t="shared" si="2"/>
        <v/>
      </c>
    </row>
    <row r="55" spans="2:23" x14ac:dyDescent="0.2">
      <c r="B55" s="47">
        <v>47</v>
      </c>
      <c r="C55" s="91" t="str">
        <f t="shared" si="1"/>
        <v/>
      </c>
      <c r="D55" s="91"/>
      <c r="E55" s="47"/>
      <c r="F55" s="8"/>
      <c r="G55" s="47"/>
      <c r="H55" s="92"/>
      <c r="I55" s="92"/>
      <c r="J55" s="47"/>
      <c r="K55" s="93" t="str">
        <f t="shared" si="0"/>
        <v/>
      </c>
      <c r="L55" s="94"/>
      <c r="M55" s="6" t="str">
        <f>IF(J55="","",(K55/J55)/LOOKUP(RIGHT($D$2,3),定数!$A$6:$A$13,定数!$B$6:$B$13))</f>
        <v/>
      </c>
      <c r="N55" s="47"/>
      <c r="O55" s="8"/>
      <c r="P55" s="92"/>
      <c r="Q55" s="92"/>
      <c r="R55" s="95" t="str">
        <f>IF(P55="","",T55*M55*LOOKUP(RIGHT($D$2,3),定数!$A$6:$A$13,定数!$B$6:$B$13))</f>
        <v/>
      </c>
      <c r="S55" s="95"/>
      <c r="T55" s="96" t="str">
        <f t="shared" si="3"/>
        <v/>
      </c>
      <c r="U55" s="96"/>
      <c r="V55" t="str">
        <f t="shared" si="5"/>
        <v/>
      </c>
      <c r="W55" t="str">
        <f t="shared" si="2"/>
        <v/>
      </c>
    </row>
    <row r="56" spans="2:23" x14ac:dyDescent="0.2">
      <c r="B56" s="47">
        <v>48</v>
      </c>
      <c r="C56" s="91" t="str">
        <f t="shared" si="1"/>
        <v/>
      </c>
      <c r="D56" s="91"/>
      <c r="E56" s="47"/>
      <c r="F56" s="8"/>
      <c r="G56" s="47"/>
      <c r="H56" s="92"/>
      <c r="I56" s="92"/>
      <c r="J56" s="47"/>
      <c r="K56" s="93" t="str">
        <f t="shared" si="0"/>
        <v/>
      </c>
      <c r="L56" s="94"/>
      <c r="M56" s="6" t="str">
        <f>IF(J56="","",(K56/J56)/LOOKUP(RIGHT($D$2,3),定数!$A$6:$A$13,定数!$B$6:$B$13))</f>
        <v/>
      </c>
      <c r="N56" s="47"/>
      <c r="O56" s="8"/>
      <c r="P56" s="92"/>
      <c r="Q56" s="92"/>
      <c r="R56" s="95" t="str">
        <f>IF(P56="","",T56*M56*LOOKUP(RIGHT($D$2,3),定数!$A$6:$A$13,定数!$B$6:$B$13))</f>
        <v/>
      </c>
      <c r="S56" s="95"/>
      <c r="T56" s="96" t="str">
        <f t="shared" si="3"/>
        <v/>
      </c>
      <c r="U56" s="96"/>
      <c r="V56" t="str">
        <f t="shared" si="5"/>
        <v/>
      </c>
      <c r="W56" t="str">
        <f t="shared" si="2"/>
        <v/>
      </c>
    </row>
    <row r="57" spans="2:23" x14ac:dyDescent="0.2">
      <c r="B57" s="47">
        <v>49</v>
      </c>
      <c r="C57" s="91" t="str">
        <f t="shared" si="1"/>
        <v/>
      </c>
      <c r="D57" s="91"/>
      <c r="E57" s="47"/>
      <c r="F57" s="8"/>
      <c r="G57" s="47"/>
      <c r="H57" s="92"/>
      <c r="I57" s="92"/>
      <c r="J57" s="47"/>
      <c r="K57" s="93" t="str">
        <f t="shared" si="0"/>
        <v/>
      </c>
      <c r="L57" s="94"/>
      <c r="M57" s="6" t="str">
        <f>IF(J57="","",(K57/J57)/LOOKUP(RIGHT($D$2,3),定数!$A$6:$A$13,定数!$B$6:$B$13))</f>
        <v/>
      </c>
      <c r="N57" s="47"/>
      <c r="O57" s="8"/>
      <c r="P57" s="92"/>
      <c r="Q57" s="92"/>
      <c r="R57" s="95" t="str">
        <f>IF(P57="","",T57*M57*LOOKUP(RIGHT($D$2,3),定数!$A$6:$A$13,定数!$B$6:$B$13))</f>
        <v/>
      </c>
      <c r="S57" s="95"/>
      <c r="T57" s="96" t="str">
        <f t="shared" si="3"/>
        <v/>
      </c>
      <c r="U57" s="96"/>
      <c r="V57" t="str">
        <f t="shared" si="5"/>
        <v/>
      </c>
      <c r="W57" t="str">
        <f t="shared" si="2"/>
        <v/>
      </c>
    </row>
    <row r="58" spans="2:23" x14ac:dyDescent="0.2">
      <c r="B58" s="47">
        <v>50</v>
      </c>
      <c r="C58" s="91" t="str">
        <f t="shared" si="1"/>
        <v/>
      </c>
      <c r="D58" s="91"/>
      <c r="E58" s="47"/>
      <c r="F58" s="8"/>
      <c r="G58" s="47"/>
      <c r="H58" s="92"/>
      <c r="I58" s="92"/>
      <c r="J58" s="47"/>
      <c r="K58" s="93" t="str">
        <f t="shared" si="0"/>
        <v/>
      </c>
      <c r="L58" s="94"/>
      <c r="M58" s="6" t="str">
        <f>IF(J58="","",(K58/J58)/LOOKUP(RIGHT($D$2,3),定数!$A$6:$A$13,定数!$B$6:$B$13))</f>
        <v/>
      </c>
      <c r="N58" s="47"/>
      <c r="O58" s="8"/>
      <c r="P58" s="92"/>
      <c r="Q58" s="92"/>
      <c r="R58" s="95" t="str">
        <f>IF(P58="","",T58*M58*LOOKUP(RIGHT($D$2,3),定数!$A$6:$A$13,定数!$B$6:$B$13))</f>
        <v/>
      </c>
      <c r="S58" s="95"/>
      <c r="T58" s="96" t="str">
        <f t="shared" si="3"/>
        <v/>
      </c>
      <c r="U58" s="96"/>
      <c r="V58" t="str">
        <f t="shared" si="5"/>
        <v/>
      </c>
      <c r="W58" t="str">
        <f t="shared" si="2"/>
        <v/>
      </c>
    </row>
    <row r="59" spans="2:23" x14ac:dyDescent="0.2">
      <c r="B59" s="47">
        <v>51</v>
      </c>
      <c r="C59" s="91" t="str">
        <f t="shared" si="1"/>
        <v/>
      </c>
      <c r="D59" s="91"/>
      <c r="E59" s="47"/>
      <c r="F59" s="8"/>
      <c r="G59" s="47"/>
      <c r="H59" s="92"/>
      <c r="I59" s="92"/>
      <c r="J59" s="47"/>
      <c r="K59" s="93" t="str">
        <f t="shared" si="0"/>
        <v/>
      </c>
      <c r="L59" s="94"/>
      <c r="M59" s="6" t="str">
        <f>IF(J59="","",(K59/J59)/LOOKUP(RIGHT($D$2,3),定数!$A$6:$A$13,定数!$B$6:$B$13))</f>
        <v/>
      </c>
      <c r="N59" s="47"/>
      <c r="O59" s="8"/>
      <c r="P59" s="92"/>
      <c r="Q59" s="92"/>
      <c r="R59" s="95" t="str">
        <f>IF(P59="","",T59*M59*LOOKUP(RIGHT($D$2,3),定数!$A$6:$A$13,定数!$B$6:$B$13))</f>
        <v/>
      </c>
      <c r="S59" s="95"/>
      <c r="T59" s="96" t="str">
        <f t="shared" si="3"/>
        <v/>
      </c>
      <c r="U59" s="96"/>
      <c r="V59" t="str">
        <f t="shared" si="5"/>
        <v/>
      </c>
      <c r="W59" t="str">
        <f t="shared" si="2"/>
        <v/>
      </c>
    </row>
    <row r="60" spans="2:23" x14ac:dyDescent="0.2">
      <c r="B60" s="47">
        <v>52</v>
      </c>
      <c r="C60" s="91" t="str">
        <f t="shared" si="1"/>
        <v/>
      </c>
      <c r="D60" s="91"/>
      <c r="E60" s="47"/>
      <c r="F60" s="8"/>
      <c r="G60" s="47"/>
      <c r="H60" s="92"/>
      <c r="I60" s="92"/>
      <c r="J60" s="47"/>
      <c r="K60" s="93" t="str">
        <f t="shared" si="0"/>
        <v/>
      </c>
      <c r="L60" s="94"/>
      <c r="M60" s="6" t="str">
        <f>IF(J60="","",(K60/J60)/LOOKUP(RIGHT($D$2,3),定数!$A$6:$A$13,定数!$B$6:$B$13))</f>
        <v/>
      </c>
      <c r="N60" s="47"/>
      <c r="O60" s="8"/>
      <c r="P60" s="92"/>
      <c r="Q60" s="92"/>
      <c r="R60" s="95" t="str">
        <f>IF(P60="","",T60*M60*LOOKUP(RIGHT($D$2,3),定数!$A$6:$A$13,定数!$B$6:$B$13))</f>
        <v/>
      </c>
      <c r="S60" s="95"/>
      <c r="T60" s="96" t="str">
        <f t="shared" si="3"/>
        <v/>
      </c>
      <c r="U60" s="96"/>
      <c r="V60" t="str">
        <f t="shared" si="5"/>
        <v/>
      </c>
      <c r="W60" t="str">
        <f t="shared" si="2"/>
        <v/>
      </c>
    </row>
    <row r="61" spans="2:23" x14ac:dyDescent="0.2">
      <c r="B61" s="47">
        <v>53</v>
      </c>
      <c r="C61" s="91" t="str">
        <f t="shared" si="1"/>
        <v/>
      </c>
      <c r="D61" s="91"/>
      <c r="E61" s="47"/>
      <c r="F61" s="8"/>
      <c r="G61" s="47"/>
      <c r="H61" s="92"/>
      <c r="I61" s="92"/>
      <c r="J61" s="47"/>
      <c r="K61" s="93" t="str">
        <f t="shared" si="0"/>
        <v/>
      </c>
      <c r="L61" s="94"/>
      <c r="M61" s="6" t="str">
        <f>IF(J61="","",(K61/J61)/LOOKUP(RIGHT($D$2,3),定数!$A$6:$A$13,定数!$B$6:$B$13))</f>
        <v/>
      </c>
      <c r="N61" s="47"/>
      <c r="O61" s="8"/>
      <c r="P61" s="92"/>
      <c r="Q61" s="92"/>
      <c r="R61" s="95" t="str">
        <f>IF(P61="","",T61*M61*LOOKUP(RIGHT($D$2,3),定数!$A$6:$A$13,定数!$B$6:$B$13))</f>
        <v/>
      </c>
      <c r="S61" s="95"/>
      <c r="T61" s="96" t="str">
        <f t="shared" si="3"/>
        <v/>
      </c>
      <c r="U61" s="96"/>
      <c r="V61" t="str">
        <f t="shared" si="5"/>
        <v/>
      </c>
      <c r="W61" t="str">
        <f t="shared" si="2"/>
        <v/>
      </c>
    </row>
    <row r="62" spans="2:23" x14ac:dyDescent="0.2">
      <c r="B62" s="47">
        <v>54</v>
      </c>
      <c r="C62" s="91" t="str">
        <f t="shared" si="1"/>
        <v/>
      </c>
      <c r="D62" s="91"/>
      <c r="E62" s="47"/>
      <c r="F62" s="8"/>
      <c r="G62" s="47"/>
      <c r="H62" s="92"/>
      <c r="I62" s="92"/>
      <c r="J62" s="47"/>
      <c r="K62" s="93" t="str">
        <f t="shared" si="0"/>
        <v/>
      </c>
      <c r="L62" s="94"/>
      <c r="M62" s="6" t="str">
        <f>IF(J62="","",(K62/J62)/LOOKUP(RIGHT($D$2,3),定数!$A$6:$A$13,定数!$B$6:$B$13))</f>
        <v/>
      </c>
      <c r="N62" s="47"/>
      <c r="O62" s="8"/>
      <c r="P62" s="92"/>
      <c r="Q62" s="92"/>
      <c r="R62" s="95" t="str">
        <f>IF(P62="","",T62*M62*LOOKUP(RIGHT($D$2,3),定数!$A$6:$A$13,定数!$B$6:$B$13))</f>
        <v/>
      </c>
      <c r="S62" s="95"/>
      <c r="T62" s="96" t="str">
        <f t="shared" si="3"/>
        <v/>
      </c>
      <c r="U62" s="96"/>
      <c r="V62" t="str">
        <f t="shared" si="5"/>
        <v/>
      </c>
      <c r="W62" t="str">
        <f t="shared" si="2"/>
        <v/>
      </c>
    </row>
    <row r="63" spans="2:23" x14ac:dyDescent="0.2">
      <c r="B63" s="47">
        <v>55</v>
      </c>
      <c r="C63" s="91" t="str">
        <f t="shared" si="1"/>
        <v/>
      </c>
      <c r="D63" s="91"/>
      <c r="E63" s="47"/>
      <c r="F63" s="8"/>
      <c r="G63" s="47"/>
      <c r="H63" s="92"/>
      <c r="I63" s="92"/>
      <c r="J63" s="47"/>
      <c r="K63" s="93" t="str">
        <f t="shared" si="0"/>
        <v/>
      </c>
      <c r="L63" s="94"/>
      <c r="M63" s="6" t="str">
        <f>IF(J63="","",(K63/J63)/LOOKUP(RIGHT($D$2,3),定数!$A$6:$A$13,定数!$B$6:$B$13))</f>
        <v/>
      </c>
      <c r="N63" s="47"/>
      <c r="O63" s="8"/>
      <c r="P63" s="92"/>
      <c r="Q63" s="92"/>
      <c r="R63" s="95" t="str">
        <f>IF(P63="","",T63*M63*LOOKUP(RIGHT($D$2,3),定数!$A$6:$A$13,定数!$B$6:$B$13))</f>
        <v/>
      </c>
      <c r="S63" s="95"/>
      <c r="T63" s="96" t="str">
        <f t="shared" si="3"/>
        <v/>
      </c>
      <c r="U63" s="96"/>
      <c r="V63" t="str">
        <f t="shared" si="5"/>
        <v/>
      </c>
      <c r="W63" t="str">
        <f t="shared" si="2"/>
        <v/>
      </c>
    </row>
    <row r="64" spans="2:23" x14ac:dyDescent="0.2">
      <c r="B64" s="47">
        <v>56</v>
      </c>
      <c r="C64" s="91" t="str">
        <f t="shared" si="1"/>
        <v/>
      </c>
      <c r="D64" s="91"/>
      <c r="E64" s="47"/>
      <c r="F64" s="8"/>
      <c r="G64" s="47"/>
      <c r="H64" s="92"/>
      <c r="I64" s="92"/>
      <c r="J64" s="47"/>
      <c r="K64" s="93" t="str">
        <f t="shared" si="0"/>
        <v/>
      </c>
      <c r="L64" s="94"/>
      <c r="M64" s="6" t="str">
        <f>IF(J64="","",(K64/J64)/LOOKUP(RIGHT($D$2,3),定数!$A$6:$A$13,定数!$B$6:$B$13))</f>
        <v/>
      </c>
      <c r="N64" s="47"/>
      <c r="O64" s="8"/>
      <c r="P64" s="92"/>
      <c r="Q64" s="92"/>
      <c r="R64" s="95" t="str">
        <f>IF(P64="","",T64*M64*LOOKUP(RIGHT($D$2,3),定数!$A$6:$A$13,定数!$B$6:$B$13))</f>
        <v/>
      </c>
      <c r="S64" s="95"/>
      <c r="T64" s="96" t="str">
        <f t="shared" si="3"/>
        <v/>
      </c>
      <c r="U64" s="96"/>
      <c r="V64" t="str">
        <f t="shared" si="5"/>
        <v/>
      </c>
      <c r="W64" t="str">
        <f t="shared" si="2"/>
        <v/>
      </c>
    </row>
    <row r="65" spans="2:23" x14ac:dyDescent="0.2">
      <c r="B65" s="47">
        <v>57</v>
      </c>
      <c r="C65" s="91" t="str">
        <f t="shared" si="1"/>
        <v/>
      </c>
      <c r="D65" s="91"/>
      <c r="E65" s="47"/>
      <c r="F65" s="8"/>
      <c r="G65" s="47"/>
      <c r="H65" s="92"/>
      <c r="I65" s="92"/>
      <c r="J65" s="47"/>
      <c r="K65" s="93" t="str">
        <f t="shared" si="0"/>
        <v/>
      </c>
      <c r="L65" s="94"/>
      <c r="M65" s="6" t="str">
        <f>IF(J65="","",(K65/J65)/LOOKUP(RIGHT($D$2,3),定数!$A$6:$A$13,定数!$B$6:$B$13))</f>
        <v/>
      </c>
      <c r="N65" s="47"/>
      <c r="O65" s="8"/>
      <c r="P65" s="92"/>
      <c r="Q65" s="92"/>
      <c r="R65" s="95" t="str">
        <f>IF(P65="","",T65*M65*LOOKUP(RIGHT($D$2,3),定数!$A$6:$A$13,定数!$B$6:$B$13))</f>
        <v/>
      </c>
      <c r="S65" s="95"/>
      <c r="T65" s="96" t="str">
        <f t="shared" si="3"/>
        <v/>
      </c>
      <c r="U65" s="96"/>
      <c r="V65" t="str">
        <f t="shared" si="5"/>
        <v/>
      </c>
      <c r="W65" t="str">
        <f t="shared" si="2"/>
        <v/>
      </c>
    </row>
    <row r="66" spans="2:23" x14ac:dyDescent="0.2">
      <c r="B66" s="47">
        <v>58</v>
      </c>
      <c r="C66" s="91" t="str">
        <f t="shared" si="1"/>
        <v/>
      </c>
      <c r="D66" s="91"/>
      <c r="E66" s="47"/>
      <c r="F66" s="8"/>
      <c r="G66" s="47"/>
      <c r="H66" s="92"/>
      <c r="I66" s="92"/>
      <c r="J66" s="47"/>
      <c r="K66" s="93" t="str">
        <f t="shared" si="0"/>
        <v/>
      </c>
      <c r="L66" s="94"/>
      <c r="M66" s="6" t="str">
        <f>IF(J66="","",(K66/J66)/LOOKUP(RIGHT($D$2,3),定数!$A$6:$A$13,定数!$B$6:$B$13))</f>
        <v/>
      </c>
      <c r="N66" s="47"/>
      <c r="O66" s="8"/>
      <c r="P66" s="92"/>
      <c r="Q66" s="92"/>
      <c r="R66" s="95" t="str">
        <f>IF(P66="","",T66*M66*LOOKUP(RIGHT($D$2,3),定数!$A$6:$A$13,定数!$B$6:$B$13))</f>
        <v/>
      </c>
      <c r="S66" s="95"/>
      <c r="T66" s="96" t="str">
        <f t="shared" si="3"/>
        <v/>
      </c>
      <c r="U66" s="96"/>
      <c r="V66" t="str">
        <f t="shared" si="5"/>
        <v/>
      </c>
      <c r="W66" t="str">
        <f t="shared" si="2"/>
        <v/>
      </c>
    </row>
    <row r="67" spans="2:23" x14ac:dyDescent="0.2">
      <c r="B67" s="47">
        <v>59</v>
      </c>
      <c r="C67" s="91" t="str">
        <f t="shared" si="1"/>
        <v/>
      </c>
      <c r="D67" s="91"/>
      <c r="E67" s="47"/>
      <c r="F67" s="8"/>
      <c r="G67" s="47"/>
      <c r="H67" s="92"/>
      <c r="I67" s="92"/>
      <c r="J67" s="47"/>
      <c r="K67" s="93" t="str">
        <f t="shared" si="0"/>
        <v/>
      </c>
      <c r="L67" s="94"/>
      <c r="M67" s="6" t="str">
        <f>IF(J67="","",(K67/J67)/LOOKUP(RIGHT($D$2,3),定数!$A$6:$A$13,定数!$B$6:$B$13))</f>
        <v/>
      </c>
      <c r="N67" s="47"/>
      <c r="O67" s="8"/>
      <c r="P67" s="92"/>
      <c r="Q67" s="92"/>
      <c r="R67" s="95" t="str">
        <f>IF(P67="","",T67*M67*LOOKUP(RIGHT($D$2,3),定数!$A$6:$A$13,定数!$B$6:$B$13))</f>
        <v/>
      </c>
      <c r="S67" s="95"/>
      <c r="T67" s="96" t="str">
        <f t="shared" si="3"/>
        <v/>
      </c>
      <c r="U67" s="96"/>
      <c r="V67" t="str">
        <f t="shared" si="5"/>
        <v/>
      </c>
      <c r="W67" t="str">
        <f t="shared" si="2"/>
        <v/>
      </c>
    </row>
    <row r="68" spans="2:23" x14ac:dyDescent="0.2">
      <c r="B68" s="47">
        <v>60</v>
      </c>
      <c r="C68" s="91" t="str">
        <f t="shared" si="1"/>
        <v/>
      </c>
      <c r="D68" s="91"/>
      <c r="E68" s="47"/>
      <c r="F68" s="8"/>
      <c r="G68" s="47"/>
      <c r="H68" s="92"/>
      <c r="I68" s="92"/>
      <c r="J68" s="47"/>
      <c r="K68" s="93" t="str">
        <f t="shared" si="0"/>
        <v/>
      </c>
      <c r="L68" s="94"/>
      <c r="M68" s="6" t="str">
        <f>IF(J68="","",(K68/J68)/LOOKUP(RIGHT($D$2,3),定数!$A$6:$A$13,定数!$B$6:$B$13))</f>
        <v/>
      </c>
      <c r="N68" s="47"/>
      <c r="O68" s="8"/>
      <c r="P68" s="92"/>
      <c r="Q68" s="92"/>
      <c r="R68" s="95" t="str">
        <f>IF(P68="","",T68*M68*LOOKUP(RIGHT($D$2,3),定数!$A$6:$A$13,定数!$B$6:$B$13))</f>
        <v/>
      </c>
      <c r="S68" s="95"/>
      <c r="T68" s="96" t="str">
        <f t="shared" si="3"/>
        <v/>
      </c>
      <c r="U68" s="96"/>
      <c r="V68" t="str">
        <f t="shared" si="5"/>
        <v/>
      </c>
      <c r="W68" t="str">
        <f t="shared" si="2"/>
        <v/>
      </c>
    </row>
    <row r="69" spans="2:23" x14ac:dyDescent="0.2">
      <c r="B69" s="47">
        <v>61</v>
      </c>
      <c r="C69" s="91" t="str">
        <f t="shared" si="1"/>
        <v/>
      </c>
      <c r="D69" s="91"/>
      <c r="E69" s="47"/>
      <c r="F69" s="8"/>
      <c r="G69" s="47"/>
      <c r="H69" s="92"/>
      <c r="I69" s="92"/>
      <c r="J69" s="47"/>
      <c r="K69" s="93" t="str">
        <f t="shared" si="0"/>
        <v/>
      </c>
      <c r="L69" s="94"/>
      <c r="M69" s="6" t="str">
        <f>IF(J69="","",(K69/J69)/LOOKUP(RIGHT($D$2,3),定数!$A$6:$A$13,定数!$B$6:$B$13))</f>
        <v/>
      </c>
      <c r="N69" s="47"/>
      <c r="O69" s="8"/>
      <c r="P69" s="92"/>
      <c r="Q69" s="92"/>
      <c r="R69" s="95" t="str">
        <f>IF(P69="","",T69*M69*LOOKUP(RIGHT($D$2,3),定数!$A$6:$A$13,定数!$B$6:$B$13))</f>
        <v/>
      </c>
      <c r="S69" s="95"/>
      <c r="T69" s="96" t="str">
        <f t="shared" si="3"/>
        <v/>
      </c>
      <c r="U69" s="96"/>
      <c r="V69" t="str">
        <f t="shared" si="5"/>
        <v/>
      </c>
      <c r="W69" t="str">
        <f t="shared" si="2"/>
        <v/>
      </c>
    </row>
    <row r="70" spans="2:23" x14ac:dyDescent="0.2">
      <c r="B70" s="47">
        <v>62</v>
      </c>
      <c r="C70" s="91" t="str">
        <f t="shared" si="1"/>
        <v/>
      </c>
      <c r="D70" s="91"/>
      <c r="E70" s="47"/>
      <c r="F70" s="8"/>
      <c r="G70" s="47"/>
      <c r="H70" s="92"/>
      <c r="I70" s="92"/>
      <c r="J70" s="47"/>
      <c r="K70" s="93" t="str">
        <f t="shared" si="0"/>
        <v/>
      </c>
      <c r="L70" s="94"/>
      <c r="M70" s="6" t="str">
        <f>IF(J70="","",(K70/J70)/LOOKUP(RIGHT($D$2,3),定数!$A$6:$A$13,定数!$B$6:$B$13))</f>
        <v/>
      </c>
      <c r="N70" s="47"/>
      <c r="O70" s="8"/>
      <c r="P70" s="92"/>
      <c r="Q70" s="92"/>
      <c r="R70" s="95" t="str">
        <f>IF(P70="","",T70*M70*LOOKUP(RIGHT($D$2,3),定数!$A$6:$A$13,定数!$B$6:$B$13))</f>
        <v/>
      </c>
      <c r="S70" s="95"/>
      <c r="T70" s="96" t="str">
        <f t="shared" si="3"/>
        <v/>
      </c>
      <c r="U70" s="96"/>
      <c r="V70" t="str">
        <f t="shared" si="5"/>
        <v/>
      </c>
      <c r="W70" t="str">
        <f t="shared" si="2"/>
        <v/>
      </c>
    </row>
    <row r="71" spans="2:23" x14ac:dyDescent="0.2">
      <c r="B71" s="47">
        <v>63</v>
      </c>
      <c r="C71" s="91" t="str">
        <f t="shared" si="1"/>
        <v/>
      </c>
      <c r="D71" s="91"/>
      <c r="E71" s="47"/>
      <c r="F71" s="8"/>
      <c r="G71" s="47"/>
      <c r="H71" s="92"/>
      <c r="I71" s="92"/>
      <c r="J71" s="47"/>
      <c r="K71" s="93" t="str">
        <f t="shared" si="0"/>
        <v/>
      </c>
      <c r="L71" s="94"/>
      <c r="M71" s="6" t="str">
        <f>IF(J71="","",(K71/J71)/LOOKUP(RIGHT($D$2,3),定数!$A$6:$A$13,定数!$B$6:$B$13))</f>
        <v/>
      </c>
      <c r="N71" s="47"/>
      <c r="O71" s="8"/>
      <c r="P71" s="92"/>
      <c r="Q71" s="92"/>
      <c r="R71" s="95" t="str">
        <f>IF(P71="","",T71*M71*LOOKUP(RIGHT($D$2,3),定数!$A$6:$A$13,定数!$B$6:$B$13))</f>
        <v/>
      </c>
      <c r="S71" s="95"/>
      <c r="T71" s="96" t="str">
        <f t="shared" si="3"/>
        <v/>
      </c>
      <c r="U71" s="96"/>
      <c r="V71" t="str">
        <f t="shared" si="5"/>
        <v/>
      </c>
      <c r="W71" t="str">
        <f t="shared" si="2"/>
        <v/>
      </c>
    </row>
    <row r="72" spans="2:23" x14ac:dyDescent="0.2">
      <c r="B72" s="47">
        <v>64</v>
      </c>
      <c r="C72" s="91" t="str">
        <f t="shared" si="1"/>
        <v/>
      </c>
      <c r="D72" s="91"/>
      <c r="E72" s="47"/>
      <c r="F72" s="8"/>
      <c r="G72" s="47"/>
      <c r="H72" s="92"/>
      <c r="I72" s="92"/>
      <c r="J72" s="47"/>
      <c r="K72" s="93" t="str">
        <f t="shared" si="0"/>
        <v/>
      </c>
      <c r="L72" s="94"/>
      <c r="M72" s="6" t="str">
        <f>IF(J72="","",(K72/J72)/LOOKUP(RIGHT($D$2,3),定数!$A$6:$A$13,定数!$B$6:$B$13))</f>
        <v/>
      </c>
      <c r="N72" s="47"/>
      <c r="O72" s="8"/>
      <c r="P72" s="92"/>
      <c r="Q72" s="92"/>
      <c r="R72" s="95" t="str">
        <f>IF(P72="","",T72*M72*LOOKUP(RIGHT($D$2,3),定数!$A$6:$A$13,定数!$B$6:$B$13))</f>
        <v/>
      </c>
      <c r="S72" s="95"/>
      <c r="T72" s="96" t="str">
        <f t="shared" si="3"/>
        <v/>
      </c>
      <c r="U72" s="96"/>
      <c r="V72" t="str">
        <f t="shared" si="5"/>
        <v/>
      </c>
      <c r="W72" t="str">
        <f t="shared" si="2"/>
        <v/>
      </c>
    </row>
    <row r="73" spans="2:23" x14ac:dyDescent="0.2">
      <c r="B73" s="47">
        <v>65</v>
      </c>
      <c r="C73" s="91" t="str">
        <f t="shared" si="1"/>
        <v/>
      </c>
      <c r="D73" s="91"/>
      <c r="E73" s="47"/>
      <c r="F73" s="8"/>
      <c r="G73" s="47"/>
      <c r="H73" s="92"/>
      <c r="I73" s="92"/>
      <c r="J73" s="47"/>
      <c r="K73" s="93" t="str">
        <f t="shared" ref="K73:K108" si="6">IF(J73="","",C73*0.03)</f>
        <v/>
      </c>
      <c r="L73" s="94"/>
      <c r="M73" s="6" t="str">
        <f>IF(J73="","",(K73/J73)/LOOKUP(RIGHT($D$2,3),定数!$A$6:$A$13,定数!$B$6:$B$13))</f>
        <v/>
      </c>
      <c r="N73" s="47"/>
      <c r="O73" s="8"/>
      <c r="P73" s="92"/>
      <c r="Q73" s="92"/>
      <c r="R73" s="95" t="str">
        <f>IF(P73="","",T73*M73*LOOKUP(RIGHT($D$2,3),定数!$A$6:$A$13,定数!$B$6:$B$13))</f>
        <v/>
      </c>
      <c r="S73" s="95"/>
      <c r="T73" s="96" t="str">
        <f t="shared" si="3"/>
        <v/>
      </c>
      <c r="U73" s="96"/>
      <c r="V73" t="str">
        <f t="shared" si="5"/>
        <v/>
      </c>
      <c r="W73" t="str">
        <f t="shared" si="2"/>
        <v/>
      </c>
    </row>
    <row r="74" spans="2:23" x14ac:dyDescent="0.2">
      <c r="B74" s="47">
        <v>66</v>
      </c>
      <c r="C74" s="91" t="str">
        <f t="shared" ref="C74:C108" si="7">IF(R73="","",C73+R73)</f>
        <v/>
      </c>
      <c r="D74" s="91"/>
      <c r="E74" s="47"/>
      <c r="F74" s="8"/>
      <c r="G74" s="47"/>
      <c r="H74" s="92"/>
      <c r="I74" s="92"/>
      <c r="J74" s="47"/>
      <c r="K74" s="93" t="str">
        <f t="shared" si="6"/>
        <v/>
      </c>
      <c r="L74" s="94"/>
      <c r="M74" s="6" t="str">
        <f>IF(J74="","",(K74/J74)/LOOKUP(RIGHT($D$2,3),定数!$A$6:$A$13,定数!$B$6:$B$13))</f>
        <v/>
      </c>
      <c r="N74" s="47"/>
      <c r="O74" s="8"/>
      <c r="P74" s="92"/>
      <c r="Q74" s="92"/>
      <c r="R74" s="95" t="str">
        <f>IF(P74="","",T74*M74*LOOKUP(RIGHT($D$2,3),定数!$A$6:$A$13,定数!$B$6:$B$13))</f>
        <v/>
      </c>
      <c r="S74" s="95"/>
      <c r="T74" s="96" t="str">
        <f t="shared" si="3"/>
        <v/>
      </c>
      <c r="U74" s="96"/>
      <c r="V74" t="str">
        <f t="shared" si="5"/>
        <v/>
      </c>
      <c r="W74" t="str">
        <f t="shared" si="5"/>
        <v/>
      </c>
    </row>
    <row r="75" spans="2:23" x14ac:dyDescent="0.2">
      <c r="B75" s="47">
        <v>67</v>
      </c>
      <c r="C75" s="91" t="str">
        <f t="shared" si="7"/>
        <v/>
      </c>
      <c r="D75" s="91"/>
      <c r="E75" s="47"/>
      <c r="F75" s="8"/>
      <c r="G75" s="47"/>
      <c r="H75" s="92"/>
      <c r="I75" s="92"/>
      <c r="J75" s="47"/>
      <c r="K75" s="93" t="str">
        <f t="shared" si="6"/>
        <v/>
      </c>
      <c r="L75" s="94"/>
      <c r="M75" s="6" t="str">
        <f>IF(J75="","",(K75/J75)/LOOKUP(RIGHT($D$2,3),定数!$A$6:$A$13,定数!$B$6:$B$13))</f>
        <v/>
      </c>
      <c r="N75" s="47"/>
      <c r="O75" s="8"/>
      <c r="P75" s="92"/>
      <c r="Q75" s="92"/>
      <c r="R75" s="95" t="str">
        <f>IF(P75="","",T75*M75*LOOKUP(RIGHT($D$2,3),定数!$A$6:$A$13,定数!$B$6:$B$13))</f>
        <v/>
      </c>
      <c r="S75" s="95"/>
      <c r="T75" s="96" t="str">
        <f t="shared" ref="T75:T108" si="8">IF(P75="","",IF(G75="買",(P75-H75),(H75-P75))*IF(RIGHT($D$2,3)="JPY",100,10000))</f>
        <v/>
      </c>
      <c r="U75" s="96"/>
      <c r="V75" t="str">
        <f t="shared" ref="V75:W90" si="9">IF(S75&lt;&gt;"",IF(S75&lt;0,1+V74,0),"")</f>
        <v/>
      </c>
      <c r="W75" t="str">
        <f t="shared" si="9"/>
        <v/>
      </c>
    </row>
    <row r="76" spans="2:23" x14ac:dyDescent="0.2">
      <c r="B76" s="47">
        <v>68</v>
      </c>
      <c r="C76" s="91" t="str">
        <f t="shared" si="7"/>
        <v/>
      </c>
      <c r="D76" s="91"/>
      <c r="E76" s="47"/>
      <c r="F76" s="8"/>
      <c r="G76" s="47"/>
      <c r="H76" s="92"/>
      <c r="I76" s="92"/>
      <c r="J76" s="47"/>
      <c r="K76" s="93" t="str">
        <f t="shared" si="6"/>
        <v/>
      </c>
      <c r="L76" s="94"/>
      <c r="M76" s="6" t="str">
        <f>IF(J76="","",(K76/J76)/LOOKUP(RIGHT($D$2,3),定数!$A$6:$A$13,定数!$B$6:$B$13))</f>
        <v/>
      </c>
      <c r="N76" s="47"/>
      <c r="O76" s="8"/>
      <c r="P76" s="92"/>
      <c r="Q76" s="92"/>
      <c r="R76" s="95" t="str">
        <f>IF(P76="","",T76*M76*LOOKUP(RIGHT($D$2,3),定数!$A$6:$A$13,定数!$B$6:$B$13))</f>
        <v/>
      </c>
      <c r="S76" s="95"/>
      <c r="T76" s="96" t="str">
        <f t="shared" si="8"/>
        <v/>
      </c>
      <c r="U76" s="96"/>
      <c r="V76" t="str">
        <f t="shared" si="9"/>
        <v/>
      </c>
      <c r="W76" t="str">
        <f t="shared" si="9"/>
        <v/>
      </c>
    </row>
    <row r="77" spans="2:23" x14ac:dyDescent="0.2">
      <c r="B77" s="47">
        <v>69</v>
      </c>
      <c r="C77" s="91" t="str">
        <f t="shared" si="7"/>
        <v/>
      </c>
      <c r="D77" s="91"/>
      <c r="E77" s="47"/>
      <c r="F77" s="8"/>
      <c r="G77" s="47"/>
      <c r="H77" s="92"/>
      <c r="I77" s="92"/>
      <c r="J77" s="47"/>
      <c r="K77" s="93" t="str">
        <f t="shared" si="6"/>
        <v/>
      </c>
      <c r="L77" s="94"/>
      <c r="M77" s="6" t="str">
        <f>IF(J77="","",(K77/J77)/LOOKUP(RIGHT($D$2,3),定数!$A$6:$A$13,定数!$B$6:$B$13))</f>
        <v/>
      </c>
      <c r="N77" s="47"/>
      <c r="O77" s="8"/>
      <c r="P77" s="92"/>
      <c r="Q77" s="92"/>
      <c r="R77" s="95" t="str">
        <f>IF(P77="","",T77*M77*LOOKUP(RIGHT($D$2,3),定数!$A$6:$A$13,定数!$B$6:$B$13))</f>
        <v/>
      </c>
      <c r="S77" s="95"/>
      <c r="T77" s="96" t="str">
        <f t="shared" si="8"/>
        <v/>
      </c>
      <c r="U77" s="96"/>
      <c r="V77" t="str">
        <f t="shared" si="9"/>
        <v/>
      </c>
      <c r="W77" t="str">
        <f t="shared" si="9"/>
        <v/>
      </c>
    </row>
    <row r="78" spans="2:23" x14ac:dyDescent="0.2">
      <c r="B78" s="47">
        <v>70</v>
      </c>
      <c r="C78" s="91" t="str">
        <f t="shared" si="7"/>
        <v/>
      </c>
      <c r="D78" s="91"/>
      <c r="E78" s="47"/>
      <c r="F78" s="8"/>
      <c r="G78" s="47"/>
      <c r="H78" s="92"/>
      <c r="I78" s="92"/>
      <c r="J78" s="47"/>
      <c r="K78" s="93" t="str">
        <f t="shared" si="6"/>
        <v/>
      </c>
      <c r="L78" s="94"/>
      <c r="M78" s="6" t="str">
        <f>IF(J78="","",(K78/J78)/LOOKUP(RIGHT($D$2,3),定数!$A$6:$A$13,定数!$B$6:$B$13))</f>
        <v/>
      </c>
      <c r="N78" s="47"/>
      <c r="O78" s="8"/>
      <c r="P78" s="92"/>
      <c r="Q78" s="92"/>
      <c r="R78" s="95" t="str">
        <f>IF(P78="","",T78*M78*LOOKUP(RIGHT($D$2,3),定数!$A$6:$A$13,定数!$B$6:$B$13))</f>
        <v/>
      </c>
      <c r="S78" s="95"/>
      <c r="T78" s="96" t="str">
        <f t="shared" si="8"/>
        <v/>
      </c>
      <c r="U78" s="96"/>
      <c r="V78" t="str">
        <f t="shared" si="9"/>
        <v/>
      </c>
      <c r="W78" t="str">
        <f t="shared" si="9"/>
        <v/>
      </c>
    </row>
    <row r="79" spans="2:23" x14ac:dyDescent="0.2">
      <c r="B79" s="47">
        <v>71</v>
      </c>
      <c r="C79" s="91" t="str">
        <f t="shared" si="7"/>
        <v/>
      </c>
      <c r="D79" s="91"/>
      <c r="E79" s="47"/>
      <c r="F79" s="8"/>
      <c r="G79" s="47"/>
      <c r="H79" s="92"/>
      <c r="I79" s="92"/>
      <c r="J79" s="47"/>
      <c r="K79" s="93" t="str">
        <f t="shared" si="6"/>
        <v/>
      </c>
      <c r="L79" s="94"/>
      <c r="M79" s="6" t="str">
        <f>IF(J79="","",(K79/J79)/LOOKUP(RIGHT($D$2,3),定数!$A$6:$A$13,定数!$B$6:$B$13))</f>
        <v/>
      </c>
      <c r="N79" s="47"/>
      <c r="O79" s="8"/>
      <c r="P79" s="92"/>
      <c r="Q79" s="92"/>
      <c r="R79" s="95" t="str">
        <f>IF(P79="","",T79*M79*LOOKUP(RIGHT($D$2,3),定数!$A$6:$A$13,定数!$B$6:$B$13))</f>
        <v/>
      </c>
      <c r="S79" s="95"/>
      <c r="T79" s="96" t="str">
        <f t="shared" si="8"/>
        <v/>
      </c>
      <c r="U79" s="96"/>
      <c r="V79" t="str">
        <f t="shared" si="9"/>
        <v/>
      </c>
      <c r="W79" t="str">
        <f t="shared" si="9"/>
        <v/>
      </c>
    </row>
    <row r="80" spans="2:23" x14ac:dyDescent="0.2">
      <c r="B80" s="47">
        <v>72</v>
      </c>
      <c r="C80" s="91" t="str">
        <f t="shared" si="7"/>
        <v/>
      </c>
      <c r="D80" s="91"/>
      <c r="E80" s="47"/>
      <c r="F80" s="8"/>
      <c r="G80" s="47"/>
      <c r="H80" s="92"/>
      <c r="I80" s="92"/>
      <c r="J80" s="47"/>
      <c r="K80" s="93" t="str">
        <f t="shared" si="6"/>
        <v/>
      </c>
      <c r="L80" s="94"/>
      <c r="M80" s="6" t="str">
        <f>IF(J80="","",(K80/J80)/LOOKUP(RIGHT($D$2,3),定数!$A$6:$A$13,定数!$B$6:$B$13))</f>
        <v/>
      </c>
      <c r="N80" s="47"/>
      <c r="O80" s="8"/>
      <c r="P80" s="92"/>
      <c r="Q80" s="92"/>
      <c r="R80" s="95" t="str">
        <f>IF(P80="","",T80*M80*LOOKUP(RIGHT($D$2,3),定数!$A$6:$A$13,定数!$B$6:$B$13))</f>
        <v/>
      </c>
      <c r="S80" s="95"/>
      <c r="T80" s="96" t="str">
        <f t="shared" si="8"/>
        <v/>
      </c>
      <c r="U80" s="96"/>
      <c r="V80" t="str">
        <f t="shared" si="9"/>
        <v/>
      </c>
      <c r="W80" t="str">
        <f t="shared" si="9"/>
        <v/>
      </c>
    </row>
    <row r="81" spans="2:23" x14ac:dyDescent="0.2">
      <c r="B81" s="47">
        <v>73</v>
      </c>
      <c r="C81" s="91" t="str">
        <f t="shared" si="7"/>
        <v/>
      </c>
      <c r="D81" s="91"/>
      <c r="E81" s="47"/>
      <c r="F81" s="8"/>
      <c r="G81" s="47"/>
      <c r="H81" s="92"/>
      <c r="I81" s="92"/>
      <c r="J81" s="47"/>
      <c r="K81" s="93" t="str">
        <f t="shared" si="6"/>
        <v/>
      </c>
      <c r="L81" s="94"/>
      <c r="M81" s="6" t="str">
        <f>IF(J81="","",(K81/J81)/LOOKUP(RIGHT($D$2,3),定数!$A$6:$A$13,定数!$B$6:$B$13))</f>
        <v/>
      </c>
      <c r="N81" s="47"/>
      <c r="O81" s="8"/>
      <c r="P81" s="92"/>
      <c r="Q81" s="92"/>
      <c r="R81" s="95" t="str">
        <f>IF(P81="","",T81*M81*LOOKUP(RIGHT($D$2,3),定数!$A$6:$A$13,定数!$B$6:$B$13))</f>
        <v/>
      </c>
      <c r="S81" s="95"/>
      <c r="T81" s="96" t="str">
        <f t="shared" si="8"/>
        <v/>
      </c>
      <c r="U81" s="96"/>
      <c r="V81" t="str">
        <f t="shared" si="9"/>
        <v/>
      </c>
      <c r="W81" t="str">
        <f t="shared" si="9"/>
        <v/>
      </c>
    </row>
    <row r="82" spans="2:23" x14ac:dyDescent="0.2">
      <c r="B82" s="47">
        <v>74</v>
      </c>
      <c r="C82" s="91" t="str">
        <f t="shared" si="7"/>
        <v/>
      </c>
      <c r="D82" s="91"/>
      <c r="E82" s="47"/>
      <c r="F82" s="8"/>
      <c r="G82" s="47"/>
      <c r="H82" s="92"/>
      <c r="I82" s="92"/>
      <c r="J82" s="47"/>
      <c r="K82" s="93" t="str">
        <f t="shared" si="6"/>
        <v/>
      </c>
      <c r="L82" s="94"/>
      <c r="M82" s="6" t="str">
        <f>IF(J82="","",(K82/J82)/LOOKUP(RIGHT($D$2,3),定数!$A$6:$A$13,定数!$B$6:$B$13))</f>
        <v/>
      </c>
      <c r="N82" s="47"/>
      <c r="O82" s="8"/>
      <c r="P82" s="92"/>
      <c r="Q82" s="92"/>
      <c r="R82" s="95" t="str">
        <f>IF(P82="","",T82*M82*LOOKUP(RIGHT($D$2,3),定数!$A$6:$A$13,定数!$B$6:$B$13))</f>
        <v/>
      </c>
      <c r="S82" s="95"/>
      <c r="T82" s="96" t="str">
        <f t="shared" si="8"/>
        <v/>
      </c>
      <c r="U82" s="96"/>
      <c r="V82" t="str">
        <f t="shared" si="9"/>
        <v/>
      </c>
      <c r="W82" t="str">
        <f t="shared" si="9"/>
        <v/>
      </c>
    </row>
    <row r="83" spans="2:23" x14ac:dyDescent="0.2">
      <c r="B83" s="47">
        <v>75</v>
      </c>
      <c r="C83" s="91" t="str">
        <f t="shared" si="7"/>
        <v/>
      </c>
      <c r="D83" s="91"/>
      <c r="E83" s="47"/>
      <c r="F83" s="8"/>
      <c r="G83" s="47"/>
      <c r="H83" s="92"/>
      <c r="I83" s="92"/>
      <c r="J83" s="47"/>
      <c r="K83" s="93" t="str">
        <f t="shared" si="6"/>
        <v/>
      </c>
      <c r="L83" s="94"/>
      <c r="M83" s="6" t="str">
        <f>IF(J83="","",(K83/J83)/LOOKUP(RIGHT($D$2,3),定数!$A$6:$A$13,定数!$B$6:$B$13))</f>
        <v/>
      </c>
      <c r="N83" s="47"/>
      <c r="O83" s="8"/>
      <c r="P83" s="92"/>
      <c r="Q83" s="92"/>
      <c r="R83" s="95" t="str">
        <f>IF(P83="","",T83*M83*LOOKUP(RIGHT($D$2,3),定数!$A$6:$A$13,定数!$B$6:$B$13))</f>
        <v/>
      </c>
      <c r="S83" s="95"/>
      <c r="T83" s="96" t="str">
        <f t="shared" si="8"/>
        <v/>
      </c>
      <c r="U83" s="96"/>
      <c r="V83" t="str">
        <f t="shared" si="9"/>
        <v/>
      </c>
      <c r="W83" t="str">
        <f t="shared" si="9"/>
        <v/>
      </c>
    </row>
    <row r="84" spans="2:23" x14ac:dyDescent="0.2">
      <c r="B84" s="47">
        <v>76</v>
      </c>
      <c r="C84" s="91" t="str">
        <f t="shared" si="7"/>
        <v/>
      </c>
      <c r="D84" s="91"/>
      <c r="E84" s="47"/>
      <c r="F84" s="8"/>
      <c r="G84" s="47"/>
      <c r="H84" s="92"/>
      <c r="I84" s="92"/>
      <c r="J84" s="47"/>
      <c r="K84" s="93" t="str">
        <f t="shared" si="6"/>
        <v/>
      </c>
      <c r="L84" s="94"/>
      <c r="M84" s="6" t="str">
        <f>IF(J84="","",(K84/J84)/LOOKUP(RIGHT($D$2,3),定数!$A$6:$A$13,定数!$B$6:$B$13))</f>
        <v/>
      </c>
      <c r="N84" s="47"/>
      <c r="O84" s="8"/>
      <c r="P84" s="92"/>
      <c r="Q84" s="92"/>
      <c r="R84" s="95" t="str">
        <f>IF(P84="","",T84*M84*LOOKUP(RIGHT($D$2,3),定数!$A$6:$A$13,定数!$B$6:$B$13))</f>
        <v/>
      </c>
      <c r="S84" s="95"/>
      <c r="T84" s="96" t="str">
        <f t="shared" si="8"/>
        <v/>
      </c>
      <c r="U84" s="96"/>
      <c r="V84" t="str">
        <f t="shared" si="9"/>
        <v/>
      </c>
      <c r="W84" t="str">
        <f t="shared" si="9"/>
        <v/>
      </c>
    </row>
    <row r="85" spans="2:23" x14ac:dyDescent="0.2">
      <c r="B85" s="47">
        <v>77</v>
      </c>
      <c r="C85" s="91" t="str">
        <f t="shared" si="7"/>
        <v/>
      </c>
      <c r="D85" s="91"/>
      <c r="E85" s="47"/>
      <c r="F85" s="8"/>
      <c r="G85" s="47"/>
      <c r="H85" s="92"/>
      <c r="I85" s="92"/>
      <c r="J85" s="47"/>
      <c r="K85" s="93" t="str">
        <f t="shared" si="6"/>
        <v/>
      </c>
      <c r="L85" s="94"/>
      <c r="M85" s="6" t="str">
        <f>IF(J85="","",(K85/J85)/LOOKUP(RIGHT($D$2,3),定数!$A$6:$A$13,定数!$B$6:$B$13))</f>
        <v/>
      </c>
      <c r="N85" s="47"/>
      <c r="O85" s="8"/>
      <c r="P85" s="92"/>
      <c r="Q85" s="92"/>
      <c r="R85" s="95" t="str">
        <f>IF(P85="","",T85*M85*LOOKUP(RIGHT($D$2,3),定数!$A$6:$A$13,定数!$B$6:$B$13))</f>
        <v/>
      </c>
      <c r="S85" s="95"/>
      <c r="T85" s="96" t="str">
        <f t="shared" si="8"/>
        <v/>
      </c>
      <c r="U85" s="96"/>
      <c r="V85" t="str">
        <f t="shared" si="9"/>
        <v/>
      </c>
      <c r="W85" t="str">
        <f t="shared" si="9"/>
        <v/>
      </c>
    </row>
    <row r="86" spans="2:23" x14ac:dyDescent="0.2">
      <c r="B86" s="47">
        <v>78</v>
      </c>
      <c r="C86" s="91" t="str">
        <f t="shared" si="7"/>
        <v/>
      </c>
      <c r="D86" s="91"/>
      <c r="E86" s="47"/>
      <c r="F86" s="8"/>
      <c r="G86" s="47"/>
      <c r="H86" s="92"/>
      <c r="I86" s="92"/>
      <c r="J86" s="47"/>
      <c r="K86" s="93" t="str">
        <f t="shared" si="6"/>
        <v/>
      </c>
      <c r="L86" s="94"/>
      <c r="M86" s="6" t="str">
        <f>IF(J86="","",(K86/J86)/LOOKUP(RIGHT($D$2,3),定数!$A$6:$A$13,定数!$B$6:$B$13))</f>
        <v/>
      </c>
      <c r="N86" s="47"/>
      <c r="O86" s="8"/>
      <c r="P86" s="92"/>
      <c r="Q86" s="92"/>
      <c r="R86" s="95" t="str">
        <f>IF(P86="","",T86*M86*LOOKUP(RIGHT($D$2,3),定数!$A$6:$A$13,定数!$B$6:$B$13))</f>
        <v/>
      </c>
      <c r="S86" s="95"/>
      <c r="T86" s="96" t="str">
        <f t="shared" si="8"/>
        <v/>
      </c>
      <c r="U86" s="96"/>
      <c r="V86" t="str">
        <f t="shared" si="9"/>
        <v/>
      </c>
      <c r="W86" t="str">
        <f t="shared" si="9"/>
        <v/>
      </c>
    </row>
    <row r="87" spans="2:23" x14ac:dyDescent="0.2">
      <c r="B87" s="47">
        <v>79</v>
      </c>
      <c r="C87" s="91" t="str">
        <f t="shared" si="7"/>
        <v/>
      </c>
      <c r="D87" s="91"/>
      <c r="E87" s="47"/>
      <c r="F87" s="8"/>
      <c r="G87" s="47"/>
      <c r="H87" s="92"/>
      <c r="I87" s="92"/>
      <c r="J87" s="47"/>
      <c r="K87" s="93" t="str">
        <f t="shared" si="6"/>
        <v/>
      </c>
      <c r="L87" s="94"/>
      <c r="M87" s="6" t="str">
        <f>IF(J87="","",(K87/J87)/LOOKUP(RIGHT($D$2,3),定数!$A$6:$A$13,定数!$B$6:$B$13))</f>
        <v/>
      </c>
      <c r="N87" s="47"/>
      <c r="O87" s="8"/>
      <c r="P87" s="92"/>
      <c r="Q87" s="92"/>
      <c r="R87" s="95" t="str">
        <f>IF(P87="","",T87*M87*LOOKUP(RIGHT($D$2,3),定数!$A$6:$A$13,定数!$B$6:$B$13))</f>
        <v/>
      </c>
      <c r="S87" s="95"/>
      <c r="T87" s="96" t="str">
        <f t="shared" si="8"/>
        <v/>
      </c>
      <c r="U87" s="96"/>
      <c r="V87" t="str">
        <f t="shared" si="9"/>
        <v/>
      </c>
      <c r="W87" t="str">
        <f t="shared" si="9"/>
        <v/>
      </c>
    </row>
    <row r="88" spans="2:23" x14ac:dyDescent="0.2">
      <c r="B88" s="47">
        <v>80</v>
      </c>
      <c r="C88" s="91" t="str">
        <f t="shared" si="7"/>
        <v/>
      </c>
      <c r="D88" s="91"/>
      <c r="E88" s="47"/>
      <c r="F88" s="8"/>
      <c r="G88" s="47"/>
      <c r="H88" s="92"/>
      <c r="I88" s="92"/>
      <c r="J88" s="47"/>
      <c r="K88" s="93" t="str">
        <f t="shared" si="6"/>
        <v/>
      </c>
      <c r="L88" s="94"/>
      <c r="M88" s="6" t="str">
        <f>IF(J88="","",(K88/J88)/LOOKUP(RIGHT($D$2,3),定数!$A$6:$A$13,定数!$B$6:$B$13))</f>
        <v/>
      </c>
      <c r="N88" s="47"/>
      <c r="O88" s="8"/>
      <c r="P88" s="92"/>
      <c r="Q88" s="92"/>
      <c r="R88" s="95" t="str">
        <f>IF(P88="","",T88*M88*LOOKUP(RIGHT($D$2,3),定数!$A$6:$A$13,定数!$B$6:$B$13))</f>
        <v/>
      </c>
      <c r="S88" s="95"/>
      <c r="T88" s="96" t="str">
        <f t="shared" si="8"/>
        <v/>
      </c>
      <c r="U88" s="96"/>
      <c r="V88" t="str">
        <f t="shared" si="9"/>
        <v/>
      </c>
      <c r="W88" t="str">
        <f t="shared" si="9"/>
        <v/>
      </c>
    </row>
    <row r="89" spans="2:23" x14ac:dyDescent="0.2">
      <c r="B89" s="47">
        <v>81</v>
      </c>
      <c r="C89" s="91" t="str">
        <f t="shared" si="7"/>
        <v/>
      </c>
      <c r="D89" s="91"/>
      <c r="E89" s="47"/>
      <c r="F89" s="8"/>
      <c r="G89" s="47"/>
      <c r="H89" s="92"/>
      <c r="I89" s="92"/>
      <c r="J89" s="47"/>
      <c r="K89" s="93" t="str">
        <f t="shared" si="6"/>
        <v/>
      </c>
      <c r="L89" s="94"/>
      <c r="M89" s="6" t="str">
        <f>IF(J89="","",(K89/J89)/LOOKUP(RIGHT($D$2,3),定数!$A$6:$A$13,定数!$B$6:$B$13))</f>
        <v/>
      </c>
      <c r="N89" s="47"/>
      <c r="O89" s="8"/>
      <c r="P89" s="92"/>
      <c r="Q89" s="92"/>
      <c r="R89" s="95" t="str">
        <f>IF(P89="","",T89*M89*LOOKUP(RIGHT($D$2,3),定数!$A$6:$A$13,定数!$B$6:$B$13))</f>
        <v/>
      </c>
      <c r="S89" s="95"/>
      <c r="T89" s="96" t="str">
        <f t="shared" si="8"/>
        <v/>
      </c>
      <c r="U89" s="96"/>
      <c r="V89" t="str">
        <f t="shared" si="9"/>
        <v/>
      </c>
      <c r="W89" t="str">
        <f t="shared" si="9"/>
        <v/>
      </c>
    </row>
    <row r="90" spans="2:23" x14ac:dyDescent="0.2">
      <c r="B90" s="47">
        <v>82</v>
      </c>
      <c r="C90" s="91" t="str">
        <f t="shared" si="7"/>
        <v/>
      </c>
      <c r="D90" s="91"/>
      <c r="E90" s="47"/>
      <c r="F90" s="8"/>
      <c r="G90" s="47"/>
      <c r="H90" s="92"/>
      <c r="I90" s="92"/>
      <c r="J90" s="47"/>
      <c r="K90" s="93" t="str">
        <f t="shared" si="6"/>
        <v/>
      </c>
      <c r="L90" s="94"/>
      <c r="M90" s="6" t="str">
        <f>IF(J90="","",(K90/J90)/LOOKUP(RIGHT($D$2,3),定数!$A$6:$A$13,定数!$B$6:$B$13))</f>
        <v/>
      </c>
      <c r="N90" s="47"/>
      <c r="O90" s="8"/>
      <c r="P90" s="92"/>
      <c r="Q90" s="92"/>
      <c r="R90" s="95" t="str">
        <f>IF(P90="","",T90*M90*LOOKUP(RIGHT($D$2,3),定数!$A$6:$A$13,定数!$B$6:$B$13))</f>
        <v/>
      </c>
      <c r="S90" s="95"/>
      <c r="T90" s="96" t="str">
        <f t="shared" si="8"/>
        <v/>
      </c>
      <c r="U90" s="96"/>
      <c r="V90" t="str">
        <f t="shared" si="9"/>
        <v/>
      </c>
      <c r="W90" t="str">
        <f t="shared" si="9"/>
        <v/>
      </c>
    </row>
    <row r="91" spans="2:23" x14ac:dyDescent="0.2">
      <c r="B91" s="47">
        <v>83</v>
      </c>
      <c r="C91" s="91" t="str">
        <f t="shared" si="7"/>
        <v/>
      </c>
      <c r="D91" s="91"/>
      <c r="E91" s="47"/>
      <c r="F91" s="8"/>
      <c r="G91" s="47"/>
      <c r="H91" s="92"/>
      <c r="I91" s="92"/>
      <c r="J91" s="47"/>
      <c r="K91" s="93" t="str">
        <f t="shared" si="6"/>
        <v/>
      </c>
      <c r="L91" s="94"/>
      <c r="M91" s="6" t="str">
        <f>IF(J91="","",(K91/J91)/LOOKUP(RIGHT($D$2,3),定数!$A$6:$A$13,定数!$B$6:$B$13))</f>
        <v/>
      </c>
      <c r="N91" s="4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47">
        <v>84</v>
      </c>
      <c r="C92" s="91" t="str">
        <f t="shared" si="7"/>
        <v/>
      </c>
      <c r="D92" s="91"/>
      <c r="E92" s="47"/>
      <c r="F92" s="8"/>
      <c r="G92" s="47"/>
      <c r="H92" s="92"/>
      <c r="I92" s="92"/>
      <c r="J92" s="47"/>
      <c r="K92" s="93" t="str">
        <f t="shared" si="6"/>
        <v/>
      </c>
      <c r="L92" s="94"/>
      <c r="M92" s="6" t="str">
        <f>IF(J92="","",(K92/J92)/LOOKUP(RIGHT($D$2,3),定数!$A$6:$A$13,定数!$B$6:$B$13))</f>
        <v/>
      </c>
      <c r="N92" s="47"/>
      <c r="O92" s="8"/>
      <c r="P92" s="92"/>
      <c r="Q92" s="92"/>
      <c r="R92" s="95" t="str">
        <f>IF(P92="","",T92*M92*LOOKUP(RIGHT($D$2,3),定数!$A$6:$A$13,定数!$B$6:$B$13))</f>
        <v/>
      </c>
      <c r="S92" s="95"/>
      <c r="T92" s="96" t="str">
        <f t="shared" si="8"/>
        <v/>
      </c>
      <c r="U92" s="96"/>
      <c r="V92" t="str">
        <f t="shared" si="10"/>
        <v/>
      </c>
      <c r="W92" t="str">
        <f t="shared" si="10"/>
        <v/>
      </c>
    </row>
    <row r="93" spans="2:23" x14ac:dyDescent="0.2">
      <c r="B93" s="47">
        <v>85</v>
      </c>
      <c r="C93" s="91" t="str">
        <f t="shared" si="7"/>
        <v/>
      </c>
      <c r="D93" s="91"/>
      <c r="E93" s="47"/>
      <c r="F93" s="8"/>
      <c r="G93" s="47"/>
      <c r="H93" s="92"/>
      <c r="I93" s="92"/>
      <c r="J93" s="47"/>
      <c r="K93" s="93" t="str">
        <f t="shared" si="6"/>
        <v/>
      </c>
      <c r="L93" s="94"/>
      <c r="M93" s="6" t="str">
        <f>IF(J93="","",(K93/J93)/LOOKUP(RIGHT($D$2,3),定数!$A$6:$A$13,定数!$B$6:$B$13))</f>
        <v/>
      </c>
      <c r="N93" s="47"/>
      <c r="O93" s="8"/>
      <c r="P93" s="92"/>
      <c r="Q93" s="92"/>
      <c r="R93" s="95" t="str">
        <f>IF(P93="","",T93*M93*LOOKUP(RIGHT($D$2,3),定数!$A$6:$A$13,定数!$B$6:$B$13))</f>
        <v/>
      </c>
      <c r="S93" s="95"/>
      <c r="T93" s="96" t="str">
        <f t="shared" si="8"/>
        <v/>
      </c>
      <c r="U93" s="96"/>
      <c r="V93" t="str">
        <f t="shared" si="10"/>
        <v/>
      </c>
      <c r="W93" t="str">
        <f t="shared" si="10"/>
        <v/>
      </c>
    </row>
    <row r="94" spans="2:23" x14ac:dyDescent="0.2">
      <c r="B94" s="47">
        <v>86</v>
      </c>
      <c r="C94" s="91" t="str">
        <f t="shared" si="7"/>
        <v/>
      </c>
      <c r="D94" s="91"/>
      <c r="E94" s="47"/>
      <c r="F94" s="8"/>
      <c r="G94" s="47"/>
      <c r="H94" s="92"/>
      <c r="I94" s="92"/>
      <c r="J94" s="47"/>
      <c r="K94" s="93" t="str">
        <f t="shared" si="6"/>
        <v/>
      </c>
      <c r="L94" s="94"/>
      <c r="M94" s="6" t="str">
        <f>IF(J94="","",(K94/J94)/LOOKUP(RIGHT($D$2,3),定数!$A$6:$A$13,定数!$B$6:$B$13))</f>
        <v/>
      </c>
      <c r="N94" s="47"/>
      <c r="O94" s="8"/>
      <c r="P94" s="92"/>
      <c r="Q94" s="92"/>
      <c r="R94" s="95" t="str">
        <f>IF(P94="","",T94*M94*LOOKUP(RIGHT($D$2,3),定数!$A$6:$A$13,定数!$B$6:$B$13))</f>
        <v/>
      </c>
      <c r="S94" s="95"/>
      <c r="T94" s="96" t="str">
        <f t="shared" si="8"/>
        <v/>
      </c>
      <c r="U94" s="96"/>
      <c r="V94" t="str">
        <f t="shared" si="10"/>
        <v/>
      </c>
      <c r="W94" t="str">
        <f t="shared" si="10"/>
        <v/>
      </c>
    </row>
    <row r="95" spans="2:23" x14ac:dyDescent="0.2">
      <c r="B95" s="47">
        <v>87</v>
      </c>
      <c r="C95" s="91" t="str">
        <f t="shared" si="7"/>
        <v/>
      </c>
      <c r="D95" s="91"/>
      <c r="E95" s="47"/>
      <c r="F95" s="8"/>
      <c r="G95" s="47"/>
      <c r="H95" s="92"/>
      <c r="I95" s="92"/>
      <c r="J95" s="47"/>
      <c r="K95" s="93" t="str">
        <f t="shared" si="6"/>
        <v/>
      </c>
      <c r="L95" s="94"/>
      <c r="M95" s="6" t="str">
        <f>IF(J95="","",(K95/J95)/LOOKUP(RIGHT($D$2,3),定数!$A$6:$A$13,定数!$B$6:$B$13))</f>
        <v/>
      </c>
      <c r="N95" s="47"/>
      <c r="O95" s="8"/>
      <c r="P95" s="92"/>
      <c r="Q95" s="92"/>
      <c r="R95" s="95" t="str">
        <f>IF(P95="","",T95*M95*LOOKUP(RIGHT($D$2,3),定数!$A$6:$A$13,定数!$B$6:$B$13))</f>
        <v/>
      </c>
      <c r="S95" s="95"/>
      <c r="T95" s="96" t="str">
        <f t="shared" si="8"/>
        <v/>
      </c>
      <c r="U95" s="96"/>
      <c r="V95" t="str">
        <f t="shared" si="10"/>
        <v/>
      </c>
      <c r="W95" t="str">
        <f t="shared" si="10"/>
        <v/>
      </c>
    </row>
    <row r="96" spans="2:23" x14ac:dyDescent="0.2">
      <c r="B96" s="47">
        <v>88</v>
      </c>
      <c r="C96" s="91" t="str">
        <f t="shared" si="7"/>
        <v/>
      </c>
      <c r="D96" s="91"/>
      <c r="E96" s="47"/>
      <c r="F96" s="8"/>
      <c r="G96" s="47"/>
      <c r="H96" s="92"/>
      <c r="I96" s="92"/>
      <c r="J96" s="47"/>
      <c r="K96" s="93" t="str">
        <f t="shared" si="6"/>
        <v/>
      </c>
      <c r="L96" s="94"/>
      <c r="M96" s="6" t="str">
        <f>IF(J96="","",(K96/J96)/LOOKUP(RIGHT($D$2,3),定数!$A$6:$A$13,定数!$B$6:$B$13))</f>
        <v/>
      </c>
      <c r="N96" s="47"/>
      <c r="O96" s="8"/>
      <c r="P96" s="92"/>
      <c r="Q96" s="92"/>
      <c r="R96" s="95" t="str">
        <f>IF(P96="","",T96*M96*LOOKUP(RIGHT($D$2,3),定数!$A$6:$A$13,定数!$B$6:$B$13))</f>
        <v/>
      </c>
      <c r="S96" s="95"/>
      <c r="T96" s="96" t="str">
        <f t="shared" si="8"/>
        <v/>
      </c>
      <c r="U96" s="96"/>
      <c r="V96" t="str">
        <f t="shared" si="10"/>
        <v/>
      </c>
      <c r="W96" t="str">
        <f t="shared" si="10"/>
        <v/>
      </c>
    </row>
    <row r="97" spans="2:23" x14ac:dyDescent="0.2">
      <c r="B97" s="47">
        <v>89</v>
      </c>
      <c r="C97" s="91" t="str">
        <f t="shared" si="7"/>
        <v/>
      </c>
      <c r="D97" s="91"/>
      <c r="E97" s="47"/>
      <c r="F97" s="8"/>
      <c r="G97" s="47"/>
      <c r="H97" s="92"/>
      <c r="I97" s="92"/>
      <c r="J97" s="47"/>
      <c r="K97" s="93" t="str">
        <f t="shared" si="6"/>
        <v/>
      </c>
      <c r="L97" s="94"/>
      <c r="M97" s="6" t="str">
        <f>IF(J97="","",(K97/J97)/LOOKUP(RIGHT($D$2,3),定数!$A$6:$A$13,定数!$B$6:$B$13))</f>
        <v/>
      </c>
      <c r="N97" s="47"/>
      <c r="O97" s="8"/>
      <c r="P97" s="92"/>
      <c r="Q97" s="92"/>
      <c r="R97" s="95" t="str">
        <f>IF(P97="","",T97*M97*LOOKUP(RIGHT($D$2,3),定数!$A$6:$A$13,定数!$B$6:$B$13))</f>
        <v/>
      </c>
      <c r="S97" s="95"/>
      <c r="T97" s="96" t="str">
        <f t="shared" si="8"/>
        <v/>
      </c>
      <c r="U97" s="96"/>
      <c r="V97" t="str">
        <f t="shared" si="10"/>
        <v/>
      </c>
      <c r="W97" t="str">
        <f t="shared" si="10"/>
        <v/>
      </c>
    </row>
    <row r="98" spans="2:23" x14ac:dyDescent="0.2">
      <c r="B98" s="47">
        <v>90</v>
      </c>
      <c r="C98" s="91" t="str">
        <f t="shared" si="7"/>
        <v/>
      </c>
      <c r="D98" s="91"/>
      <c r="E98" s="47"/>
      <c r="F98" s="8"/>
      <c r="G98" s="47"/>
      <c r="H98" s="92"/>
      <c r="I98" s="92"/>
      <c r="J98" s="47"/>
      <c r="K98" s="93" t="str">
        <f t="shared" si="6"/>
        <v/>
      </c>
      <c r="L98" s="94"/>
      <c r="M98" s="6" t="str">
        <f>IF(J98="","",(K98/J98)/LOOKUP(RIGHT($D$2,3),定数!$A$6:$A$13,定数!$B$6:$B$13))</f>
        <v/>
      </c>
      <c r="N98" s="47"/>
      <c r="O98" s="8"/>
      <c r="P98" s="92"/>
      <c r="Q98" s="92"/>
      <c r="R98" s="95" t="str">
        <f>IF(P98="","",T98*M98*LOOKUP(RIGHT($D$2,3),定数!$A$6:$A$13,定数!$B$6:$B$13))</f>
        <v/>
      </c>
      <c r="S98" s="95"/>
      <c r="T98" s="96" t="str">
        <f t="shared" si="8"/>
        <v/>
      </c>
      <c r="U98" s="96"/>
      <c r="V98" t="str">
        <f t="shared" si="10"/>
        <v/>
      </c>
      <c r="W98" t="str">
        <f t="shared" si="10"/>
        <v/>
      </c>
    </row>
    <row r="99" spans="2:23" x14ac:dyDescent="0.2">
      <c r="B99" s="47">
        <v>91</v>
      </c>
      <c r="C99" s="91" t="str">
        <f t="shared" si="7"/>
        <v/>
      </c>
      <c r="D99" s="91"/>
      <c r="E99" s="47"/>
      <c r="F99" s="8"/>
      <c r="G99" s="47"/>
      <c r="H99" s="92"/>
      <c r="I99" s="92"/>
      <c r="J99" s="47"/>
      <c r="K99" s="93" t="str">
        <f t="shared" si="6"/>
        <v/>
      </c>
      <c r="L99" s="94"/>
      <c r="M99" s="6" t="str">
        <f>IF(J99="","",(K99/J99)/LOOKUP(RIGHT($D$2,3),定数!$A$6:$A$13,定数!$B$6:$B$13))</f>
        <v/>
      </c>
      <c r="N99" s="47"/>
      <c r="O99" s="8"/>
      <c r="P99" s="92"/>
      <c r="Q99" s="92"/>
      <c r="R99" s="95" t="str">
        <f>IF(P99="","",T99*M99*LOOKUP(RIGHT($D$2,3),定数!$A$6:$A$13,定数!$B$6:$B$13))</f>
        <v/>
      </c>
      <c r="S99" s="95"/>
      <c r="T99" s="96" t="str">
        <f t="shared" si="8"/>
        <v/>
      </c>
      <c r="U99" s="96"/>
      <c r="V99" t="str">
        <f t="shared" si="10"/>
        <v/>
      </c>
      <c r="W99" t="str">
        <f t="shared" si="10"/>
        <v/>
      </c>
    </row>
    <row r="100" spans="2:23" x14ac:dyDescent="0.2">
      <c r="B100" s="47">
        <v>92</v>
      </c>
      <c r="C100" s="91" t="str">
        <f t="shared" si="7"/>
        <v/>
      </c>
      <c r="D100" s="91"/>
      <c r="E100" s="47"/>
      <c r="F100" s="8"/>
      <c r="G100" s="47"/>
      <c r="H100" s="92"/>
      <c r="I100" s="92"/>
      <c r="J100" s="47"/>
      <c r="K100" s="93" t="str">
        <f t="shared" si="6"/>
        <v/>
      </c>
      <c r="L100" s="94"/>
      <c r="M100" s="6" t="str">
        <f>IF(J100="","",(K100/J100)/LOOKUP(RIGHT($D$2,3),定数!$A$6:$A$13,定数!$B$6:$B$13))</f>
        <v/>
      </c>
      <c r="N100" s="4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47">
        <v>93</v>
      </c>
      <c r="C101" s="91" t="str">
        <f t="shared" si="7"/>
        <v/>
      </c>
      <c r="D101" s="91"/>
      <c r="E101" s="47"/>
      <c r="F101" s="8"/>
      <c r="G101" s="47"/>
      <c r="H101" s="92"/>
      <c r="I101" s="92"/>
      <c r="J101" s="47"/>
      <c r="K101" s="93" t="str">
        <f t="shared" si="6"/>
        <v/>
      </c>
      <c r="L101" s="94"/>
      <c r="M101" s="6" t="str">
        <f>IF(J101="","",(K101/J101)/LOOKUP(RIGHT($D$2,3),定数!$A$6:$A$13,定数!$B$6:$B$13))</f>
        <v/>
      </c>
      <c r="N101" s="4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47">
        <v>94</v>
      </c>
      <c r="C102" s="91" t="str">
        <f t="shared" si="7"/>
        <v/>
      </c>
      <c r="D102" s="91"/>
      <c r="E102" s="47"/>
      <c r="F102" s="8"/>
      <c r="G102" s="47"/>
      <c r="H102" s="92"/>
      <c r="I102" s="92"/>
      <c r="J102" s="47"/>
      <c r="K102" s="93" t="str">
        <f t="shared" si="6"/>
        <v/>
      </c>
      <c r="L102" s="94"/>
      <c r="M102" s="6" t="str">
        <f>IF(J102="","",(K102/J102)/LOOKUP(RIGHT($D$2,3),定数!$A$6:$A$13,定数!$B$6:$B$13))</f>
        <v/>
      </c>
      <c r="N102" s="4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47">
        <v>95</v>
      </c>
      <c r="C103" s="91" t="str">
        <f t="shared" si="7"/>
        <v/>
      </c>
      <c r="D103" s="91"/>
      <c r="E103" s="47"/>
      <c r="F103" s="8"/>
      <c r="G103" s="47"/>
      <c r="H103" s="92"/>
      <c r="I103" s="92"/>
      <c r="J103" s="47"/>
      <c r="K103" s="93" t="str">
        <f t="shared" si="6"/>
        <v/>
      </c>
      <c r="L103" s="94"/>
      <c r="M103" s="6" t="str">
        <f>IF(J103="","",(K103/J103)/LOOKUP(RIGHT($D$2,3),定数!$A$6:$A$13,定数!$B$6:$B$13))</f>
        <v/>
      </c>
      <c r="N103" s="4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47">
        <v>96</v>
      </c>
      <c r="C104" s="91" t="str">
        <f t="shared" si="7"/>
        <v/>
      </c>
      <c r="D104" s="91"/>
      <c r="E104" s="47"/>
      <c r="F104" s="8"/>
      <c r="G104" s="47"/>
      <c r="H104" s="92"/>
      <c r="I104" s="92"/>
      <c r="J104" s="47"/>
      <c r="K104" s="93" t="str">
        <f t="shared" si="6"/>
        <v/>
      </c>
      <c r="L104" s="94"/>
      <c r="M104" s="6" t="str">
        <f>IF(J104="","",(K104/J104)/LOOKUP(RIGHT($D$2,3),定数!$A$6:$A$13,定数!$B$6:$B$13))</f>
        <v/>
      </c>
      <c r="N104" s="4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47">
        <v>97</v>
      </c>
      <c r="C105" s="91" t="str">
        <f t="shared" si="7"/>
        <v/>
      </c>
      <c r="D105" s="91"/>
      <c r="E105" s="47"/>
      <c r="F105" s="8"/>
      <c r="G105" s="47"/>
      <c r="H105" s="92"/>
      <c r="I105" s="92"/>
      <c r="J105" s="47"/>
      <c r="K105" s="93" t="str">
        <f t="shared" si="6"/>
        <v/>
      </c>
      <c r="L105" s="94"/>
      <c r="M105" s="6" t="str">
        <f>IF(J105="","",(K105/J105)/LOOKUP(RIGHT($D$2,3),定数!$A$6:$A$13,定数!$B$6:$B$13))</f>
        <v/>
      </c>
      <c r="N105" s="4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47">
        <v>98</v>
      </c>
      <c r="C106" s="91" t="str">
        <f t="shared" si="7"/>
        <v/>
      </c>
      <c r="D106" s="91"/>
      <c r="E106" s="47"/>
      <c r="F106" s="8"/>
      <c r="G106" s="47"/>
      <c r="H106" s="92"/>
      <c r="I106" s="92"/>
      <c r="J106" s="47"/>
      <c r="K106" s="93" t="str">
        <f t="shared" si="6"/>
        <v/>
      </c>
      <c r="L106" s="94"/>
      <c r="M106" s="6" t="str">
        <f>IF(J106="","",(K106/J106)/LOOKUP(RIGHT($D$2,3),定数!$A$6:$A$13,定数!$B$6:$B$13))</f>
        <v/>
      </c>
      <c r="N106" s="4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47">
        <v>99</v>
      </c>
      <c r="C107" s="91" t="str">
        <f t="shared" si="7"/>
        <v/>
      </c>
      <c r="D107" s="91"/>
      <c r="E107" s="47"/>
      <c r="F107" s="8"/>
      <c r="G107" s="47"/>
      <c r="H107" s="92"/>
      <c r="I107" s="92"/>
      <c r="J107" s="47"/>
      <c r="K107" s="93" t="str">
        <f t="shared" si="6"/>
        <v/>
      </c>
      <c r="L107" s="94"/>
      <c r="M107" s="6" t="str">
        <f>IF(J107="","",(K107/J107)/LOOKUP(RIGHT($D$2,3),定数!$A$6:$A$13,定数!$B$6:$B$13))</f>
        <v/>
      </c>
      <c r="N107" s="4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47">
        <v>100</v>
      </c>
      <c r="C108" s="91" t="str">
        <f t="shared" si="7"/>
        <v/>
      </c>
      <c r="D108" s="91"/>
      <c r="E108" s="47"/>
      <c r="F108" s="8"/>
      <c r="G108" s="47"/>
      <c r="H108" s="92"/>
      <c r="I108" s="92"/>
      <c r="J108" s="47"/>
      <c r="K108" s="93" t="str">
        <f t="shared" si="6"/>
        <v/>
      </c>
      <c r="L108" s="94"/>
      <c r="M108" s="6" t="str">
        <f>IF(J108="","",(K108/J108)/LOOKUP(RIGHT($D$2,3),定数!$A$6:$A$13,定数!$B$6:$B$13))</f>
        <v/>
      </c>
      <c r="N108" s="4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1" priority="5" stopIfTrue="1" operator="equal">
      <formula>"買"</formula>
    </cfRule>
    <cfRule type="cellIs" dxfId="70" priority="6" stopIfTrue="1" operator="equal">
      <formula>"売"</formula>
    </cfRule>
  </conditionalFormatting>
  <conditionalFormatting sqref="G9:G11 G14:G45 G47:G108">
    <cfRule type="cellIs" dxfId="69" priority="7" stopIfTrue="1" operator="equal">
      <formula>"買"</formula>
    </cfRule>
    <cfRule type="cellIs" dxfId="68" priority="8" stopIfTrue="1" operator="equal">
      <formula>"売"</formula>
    </cfRule>
  </conditionalFormatting>
  <conditionalFormatting sqref="G12">
    <cfRule type="cellIs" dxfId="67" priority="3" stopIfTrue="1" operator="equal">
      <formula>"買"</formula>
    </cfRule>
    <cfRule type="cellIs" dxfId="66" priority="4" stopIfTrue="1" operator="equal">
      <formula>"売"</formula>
    </cfRule>
  </conditionalFormatting>
  <conditionalFormatting sqref="G13">
    <cfRule type="cellIs" dxfId="65" priority="1" stopIfTrue="1" operator="equal">
      <formula>"買"</formula>
    </cfRule>
    <cfRule type="cellIs" dxfId="64" priority="2" stopIfTrue="1" operator="equal">
      <formula>"売"</formula>
    </cfRule>
  </conditionalFormatting>
  <dataValidations count="1">
    <dataValidation type="list" allowBlank="1" showInputMessage="1" showErrorMessage="1" sqref="G9:G108" xr:uid="{5467AE6F-D464-40D3-96FA-DFEA9F77FE3B}">
      <formula1>"買,売"</formula1>
    </dataValidation>
  </dataValidations>
  <pageMargins left="0.23622047244094491" right="0.23622047244094491"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5FEF7-6D47-4F97-95D1-C301E8FF7878}">
  <dimension ref="B2:W109"/>
  <sheetViews>
    <sheetView zoomScale="115" zoomScaleNormal="115" workbookViewId="0">
      <pane ySplit="8" topLeftCell="A9" activePane="bottomLeft" state="frozen"/>
      <selection pane="bottomLeft" activeCell="R48" sqref="R48:S48"/>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36</v>
      </c>
      <c r="I2" s="60"/>
      <c r="J2" s="58" t="s">
        <v>7</v>
      </c>
      <c r="K2" s="58"/>
      <c r="L2" s="64">
        <v>300000</v>
      </c>
      <c r="M2" s="63"/>
      <c r="N2" s="58" t="s">
        <v>8</v>
      </c>
      <c r="O2" s="58"/>
      <c r="P2" s="59">
        <f>SUM(L2,D4)</f>
        <v>241861.21156785756</v>
      </c>
      <c r="Q2" s="60"/>
      <c r="R2" s="1"/>
      <c r="S2" s="1"/>
      <c r="T2" s="1"/>
    </row>
    <row r="3" spans="2:23" ht="57" customHeight="1" x14ac:dyDescent="0.2">
      <c r="B3" s="58" t="s">
        <v>9</v>
      </c>
      <c r="C3" s="58"/>
      <c r="D3" s="61" t="s">
        <v>38</v>
      </c>
      <c r="E3" s="61"/>
      <c r="F3" s="61"/>
      <c r="G3" s="61"/>
      <c r="H3" s="61"/>
      <c r="I3" s="61"/>
      <c r="J3" s="58" t="s">
        <v>10</v>
      </c>
      <c r="K3" s="58"/>
      <c r="L3" s="61" t="s">
        <v>63</v>
      </c>
      <c r="M3" s="62"/>
      <c r="N3" s="62"/>
      <c r="O3" s="62"/>
      <c r="P3" s="62"/>
      <c r="Q3" s="62"/>
      <c r="R3" s="1"/>
      <c r="S3" s="1"/>
    </row>
    <row r="4" spans="2:23" x14ac:dyDescent="0.2">
      <c r="B4" s="58" t="s">
        <v>11</v>
      </c>
      <c r="C4" s="58"/>
      <c r="D4" s="78">
        <f>SUM($R$9:$S$993)</f>
        <v>-58138.788432142443</v>
      </c>
      <c r="E4" s="78"/>
      <c r="F4" s="58" t="s">
        <v>12</v>
      </c>
      <c r="G4" s="58"/>
      <c r="H4" s="79">
        <f>SUM($T$9:$U$108)</f>
        <v>-1632.599999999997</v>
      </c>
      <c r="I4" s="60"/>
      <c r="J4" s="80" t="s">
        <v>13</v>
      </c>
      <c r="K4" s="80"/>
      <c r="L4" s="59">
        <f>MAX($C$9:$D$990)-C9</f>
        <v>0</v>
      </c>
      <c r="M4" s="59"/>
      <c r="N4" s="80" t="s">
        <v>14</v>
      </c>
      <c r="O4" s="80"/>
      <c r="P4" s="78">
        <f>SUMIF(R9:S990,"&lt;0",R9:S990)</f>
        <v>-208946.31608577532</v>
      </c>
      <c r="Q4" s="78"/>
      <c r="R4" s="1"/>
      <c r="S4" s="1"/>
      <c r="T4" s="1"/>
    </row>
    <row r="5" spans="2:23" x14ac:dyDescent="0.2">
      <c r="B5" s="45" t="s">
        <v>15</v>
      </c>
      <c r="C5" s="44">
        <f>COUNTIF($R$9:$R$990,"&gt;0")</f>
        <v>11</v>
      </c>
      <c r="D5" s="43" t="s">
        <v>16</v>
      </c>
      <c r="E5" s="16">
        <f>COUNTIF($R$9:$R$990,"&lt;0")</f>
        <v>28</v>
      </c>
      <c r="F5" s="43" t="s">
        <v>17</v>
      </c>
      <c r="G5" s="44">
        <f>COUNTIF($R$9:$R$990,"=0")</f>
        <v>0</v>
      </c>
      <c r="H5" s="43" t="s">
        <v>18</v>
      </c>
      <c r="I5" s="3">
        <f>C5/SUM(C5,E5,G5)</f>
        <v>0.28205128205128205</v>
      </c>
      <c r="J5" s="88" t="s">
        <v>19</v>
      </c>
      <c r="K5" s="58"/>
      <c r="L5" s="89">
        <f>MAX(V9:V993)</f>
        <v>1</v>
      </c>
      <c r="M5" s="90"/>
      <c r="N5" s="18" t="s">
        <v>20</v>
      </c>
      <c r="O5" s="9"/>
      <c r="P5" s="89">
        <f>MAX(W9:W993)</f>
        <v>10</v>
      </c>
      <c r="Q5" s="90"/>
      <c r="R5" s="1"/>
      <c r="S5" s="36"/>
      <c r="T5" s="1"/>
    </row>
    <row r="6" spans="2:23" x14ac:dyDescent="0.2">
      <c r="B6" s="11"/>
      <c r="C6" s="14"/>
      <c r="D6" s="15"/>
      <c r="E6" s="12"/>
      <c r="F6" s="11"/>
      <c r="G6" s="12"/>
      <c r="H6" s="11"/>
      <c r="I6" s="17"/>
      <c r="J6" s="11"/>
      <c r="K6" s="11"/>
      <c r="L6" s="12"/>
      <c r="M6" s="12"/>
      <c r="N6" s="13"/>
      <c r="O6" s="13"/>
      <c r="P6" s="10"/>
      <c r="Q6" s="4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47">
        <v>1</v>
      </c>
      <c r="C9" s="91">
        <f>L2</f>
        <v>300000</v>
      </c>
      <c r="D9" s="91"/>
      <c r="E9" s="47">
        <v>2008</v>
      </c>
      <c r="F9" s="8">
        <v>43469</v>
      </c>
      <c r="G9" s="47" t="s">
        <v>3</v>
      </c>
      <c r="H9" s="92">
        <v>1.9672000000000001</v>
      </c>
      <c r="I9" s="92"/>
      <c r="J9" s="47">
        <v>177</v>
      </c>
      <c r="K9" s="93">
        <f t="shared" ref="K9:K72" si="0">IF(J9="","",C9*0.03)</f>
        <v>9000</v>
      </c>
      <c r="L9" s="94"/>
      <c r="M9" s="6">
        <f>IF(J9="","",(K9/J9)/LOOKUP(RIGHT($D$2,3),定数!$A$6:$A$13,定数!$B$6:$B$13))</f>
        <v>0.42372881355932202</v>
      </c>
      <c r="N9" s="47">
        <v>2008</v>
      </c>
      <c r="O9" s="8">
        <v>43492</v>
      </c>
      <c r="P9" s="92">
        <v>1.9849000000000001</v>
      </c>
      <c r="Q9" s="92"/>
      <c r="R9" s="95">
        <f>IF(P9="","",T9*M9*LOOKUP(RIGHT($D$2,3),定数!$A$6:$A$13,定数!$B$6:$B$13))</f>
        <v>-9000.0000000000236</v>
      </c>
      <c r="S9" s="95"/>
      <c r="T9" s="96">
        <f>IF(P9="","",IF(G9="買",(P9-H9),(H9-P9))*IF(RIGHT($D$2,3)="JPY",100,10000))</f>
        <v>-177.00000000000048</v>
      </c>
      <c r="U9" s="96"/>
      <c r="V9" s="35">
        <f>IF(T9&lt;&gt;"",IF(T9&gt;0,1+V8,0),"")</f>
        <v>0</v>
      </c>
      <c r="W9">
        <f>IF(T9&lt;&gt;"",IF(T9&lt;0,1+W8,0),"")</f>
        <v>1</v>
      </c>
    </row>
    <row r="10" spans="2:23" x14ac:dyDescent="0.2">
      <c r="B10" s="47">
        <v>2</v>
      </c>
      <c r="C10" s="91">
        <f t="shared" ref="C10:C73" si="1">IF(R9="","",C9+R9)</f>
        <v>291000</v>
      </c>
      <c r="D10" s="91"/>
      <c r="E10" s="47">
        <v>2008</v>
      </c>
      <c r="F10" s="8" t="s">
        <v>62</v>
      </c>
      <c r="G10" s="47" t="s">
        <v>3</v>
      </c>
      <c r="H10" s="92">
        <v>1.9535</v>
      </c>
      <c r="I10" s="92"/>
      <c r="J10" s="47">
        <v>205</v>
      </c>
      <c r="K10" s="93">
        <f t="shared" si="0"/>
        <v>8730</v>
      </c>
      <c r="L10" s="94"/>
      <c r="M10" s="6">
        <f>IF(J10="","",(K10/J10)/LOOKUP(RIGHT($D$2,3),定数!$A$6:$A$13,定数!$B$6:$B$13))</f>
        <v>0.35487804878048779</v>
      </c>
      <c r="N10" s="47">
        <v>2008</v>
      </c>
      <c r="O10" s="8">
        <v>43482</v>
      </c>
      <c r="P10" s="92">
        <v>1.974</v>
      </c>
      <c r="Q10" s="92"/>
      <c r="R10" s="95">
        <f>IF(P10="","",T10*M10*LOOKUP(RIGHT($D$2,3),定数!$A$6:$A$13,定数!$B$6:$B$13))</f>
        <v>-8729.9999999999854</v>
      </c>
      <c r="S10" s="95"/>
      <c r="T10" s="96">
        <f>IF(P10="","",IF(G10="買",(P10-H10),(H10-P10))*IF(RIGHT($D$2,3)="JPY",100,10000))</f>
        <v>-204.99999999999963</v>
      </c>
      <c r="U10" s="96"/>
      <c r="V10" s="23">
        <f>IF(T10&lt;&gt;"",IF(T10&gt;0,1+V9,0),"")</f>
        <v>0</v>
      </c>
      <c r="W10">
        <f t="shared" ref="W10:W73" si="2">IF(T10&lt;&gt;"",IF(T10&lt;0,1+W9,0),"")</f>
        <v>2</v>
      </c>
    </row>
    <row r="11" spans="2:23" x14ac:dyDescent="0.2">
      <c r="B11" s="47">
        <v>3</v>
      </c>
      <c r="C11" s="91">
        <f t="shared" si="1"/>
        <v>282270</v>
      </c>
      <c r="D11" s="91"/>
      <c r="E11" s="47">
        <v>2008</v>
      </c>
      <c r="F11" s="8">
        <v>43565</v>
      </c>
      <c r="G11" s="47" t="s">
        <v>3</v>
      </c>
      <c r="H11" s="92">
        <v>1.9703599999999999</v>
      </c>
      <c r="I11" s="92"/>
      <c r="J11" s="47">
        <v>138</v>
      </c>
      <c r="K11" s="93">
        <f t="shared" si="0"/>
        <v>8468.1</v>
      </c>
      <c r="L11" s="94"/>
      <c r="M11" s="6">
        <f>IF(J11="","",(K11/J11)/LOOKUP(RIGHT($D$2,3),定数!$A$6:$A$13,定数!$B$6:$B$13))</f>
        <v>0.51135869565217396</v>
      </c>
      <c r="N11" s="47">
        <v>2008</v>
      </c>
      <c r="O11" s="8">
        <v>43569</v>
      </c>
      <c r="P11" s="92">
        <v>1.9841599999999999</v>
      </c>
      <c r="Q11" s="92"/>
      <c r="R11" s="95">
        <f>IF(P11="","",T11*M11*LOOKUP(RIGHT($D$2,3),定数!$A$6:$A$13,定数!$B$6:$B$13))</f>
        <v>-8468.1000000000222</v>
      </c>
      <c r="S11" s="95"/>
      <c r="T11" s="96">
        <f t="shared" ref="T11:T74" si="3">IF(P11="","",IF(G11="買",(P11-H11),(H11-P11))*IF(RIGHT($D$2,3)="JPY",100,10000))</f>
        <v>-138.00000000000034</v>
      </c>
      <c r="U11" s="96"/>
      <c r="V11" s="23">
        <f>IF(T11&lt;&gt;"",IF(T11&gt;0,1+V10,0),"")</f>
        <v>0</v>
      </c>
      <c r="W11">
        <f t="shared" si="2"/>
        <v>3</v>
      </c>
    </row>
    <row r="12" spans="2:23" x14ac:dyDescent="0.2">
      <c r="B12" s="47">
        <v>4</v>
      </c>
      <c r="C12" s="91">
        <f t="shared" si="1"/>
        <v>273801.89999999997</v>
      </c>
      <c r="D12" s="91"/>
      <c r="E12" s="47">
        <v>2008</v>
      </c>
      <c r="F12" s="8">
        <v>43677</v>
      </c>
      <c r="G12" s="47" t="s">
        <v>3</v>
      </c>
      <c r="H12" s="92">
        <v>1.97776</v>
      </c>
      <c r="I12" s="92"/>
      <c r="J12" s="47">
        <v>150.1</v>
      </c>
      <c r="K12" s="93">
        <f t="shared" si="0"/>
        <v>8214.0569999999989</v>
      </c>
      <c r="L12" s="94"/>
      <c r="M12" s="6">
        <f>IF(J12="","",(K12/J12)/LOOKUP(RIGHT($D$2,3),定数!$A$6:$A$13,定数!$B$6:$B$13))</f>
        <v>0.45603247834776811</v>
      </c>
      <c r="N12" s="47">
        <v>2008</v>
      </c>
      <c r="O12" s="8">
        <v>43683</v>
      </c>
      <c r="P12" s="92">
        <v>1.94784</v>
      </c>
      <c r="Q12" s="92"/>
      <c r="R12" s="95">
        <f>IF(P12="","",T12*M12*LOOKUP(RIGHT($D$2,3),定数!$A$6:$A$13,定数!$B$6:$B$13))</f>
        <v>16373.390102598238</v>
      </c>
      <c r="S12" s="95"/>
      <c r="T12" s="96">
        <f t="shared" si="3"/>
        <v>299.19999999999948</v>
      </c>
      <c r="U12" s="96"/>
      <c r="V12" s="23">
        <f>IF(T12&lt;&gt;"",IF(T12&gt;0,1+V11,0),"")</f>
        <v>1</v>
      </c>
      <c r="W12">
        <f t="shared" si="2"/>
        <v>0</v>
      </c>
    </row>
    <row r="13" spans="2:23" x14ac:dyDescent="0.2">
      <c r="B13" s="47">
        <v>5</v>
      </c>
      <c r="C13" s="91">
        <f t="shared" si="1"/>
        <v>290175.2901025982</v>
      </c>
      <c r="D13" s="91"/>
      <c r="E13" s="47">
        <v>2008</v>
      </c>
      <c r="F13" s="8">
        <v>43788</v>
      </c>
      <c r="G13" s="47" t="s">
        <v>3</v>
      </c>
      <c r="H13" s="92">
        <v>1.4900599999999999</v>
      </c>
      <c r="I13" s="92"/>
      <c r="J13" s="47">
        <v>346.7</v>
      </c>
      <c r="K13" s="93">
        <f t="shared" si="0"/>
        <v>8705.258703077945</v>
      </c>
      <c r="L13" s="94"/>
      <c r="M13" s="6">
        <f>IF(J13="","",(K13/J13)/LOOKUP(RIGHT($D$2,3),定数!$A$6:$A$13,定数!$B$6:$B$13))</f>
        <v>0.20924090719829691</v>
      </c>
      <c r="N13" s="47">
        <v>2008</v>
      </c>
      <c r="O13" s="8">
        <v>43794</v>
      </c>
      <c r="P13" s="92">
        <v>1.5247299999999999</v>
      </c>
      <c r="Q13" s="92"/>
      <c r="R13" s="95">
        <f>IF(P13="","",T13*M13*LOOKUP(RIGHT($D$2,3),定数!$A$6:$A$13,定数!$B$6:$B$13))</f>
        <v>-8705.2587030779396</v>
      </c>
      <c r="S13" s="95"/>
      <c r="T13" s="96">
        <f t="shared" si="3"/>
        <v>-346.69999999999976</v>
      </c>
      <c r="U13" s="96"/>
      <c r="V13" s="23">
        <f t="shared" ref="V13:V22" si="4">IF(T13&lt;&gt;"",IF(T13&gt;0,1+V12,0),"")</f>
        <v>0</v>
      </c>
      <c r="W13">
        <f t="shared" si="2"/>
        <v>1</v>
      </c>
    </row>
    <row r="14" spans="2:23" x14ac:dyDescent="0.2">
      <c r="B14" s="47">
        <v>6</v>
      </c>
      <c r="C14" s="91">
        <f t="shared" si="1"/>
        <v>281470.03139952023</v>
      </c>
      <c r="D14" s="91"/>
      <c r="E14" s="47">
        <v>2009</v>
      </c>
      <c r="F14" s="8">
        <v>43530</v>
      </c>
      <c r="G14" s="47" t="s">
        <v>3</v>
      </c>
      <c r="H14" s="92">
        <v>1.4037999999999999</v>
      </c>
      <c r="I14" s="92"/>
      <c r="J14" s="47">
        <v>265.8</v>
      </c>
      <c r="K14" s="93">
        <f t="shared" si="0"/>
        <v>8444.1009419856073</v>
      </c>
      <c r="L14" s="94"/>
      <c r="M14" s="6">
        <f>IF(J14="","",(K14/J14)/LOOKUP(RIGHT($D$2,3),定数!$A$6:$A$13,定数!$B$6:$B$13))</f>
        <v>0.26473855473995506</v>
      </c>
      <c r="N14" s="47">
        <v>2009</v>
      </c>
      <c r="O14" s="8">
        <v>43542</v>
      </c>
      <c r="P14" s="92">
        <v>1.43038</v>
      </c>
      <c r="Q14" s="92"/>
      <c r="R14" s="95">
        <f>IF(P14="","",T14*M14*LOOKUP(RIGHT($D$2,3),定数!$A$6:$A$13,定数!$B$6:$B$13))</f>
        <v>-8444.1009419856218</v>
      </c>
      <c r="S14" s="95"/>
      <c r="T14" s="96">
        <f t="shared" si="3"/>
        <v>-265.80000000000047</v>
      </c>
      <c r="U14" s="96"/>
      <c r="V14" s="23">
        <f t="shared" si="4"/>
        <v>0</v>
      </c>
      <c r="W14">
        <f t="shared" si="2"/>
        <v>2</v>
      </c>
    </row>
    <row r="15" spans="2:23" x14ac:dyDescent="0.2">
      <c r="B15" s="47">
        <v>7</v>
      </c>
      <c r="C15" s="91">
        <f t="shared" si="1"/>
        <v>273025.93045753462</v>
      </c>
      <c r="D15" s="91"/>
      <c r="E15" s="47">
        <v>2009</v>
      </c>
      <c r="F15" s="8">
        <v>43641</v>
      </c>
      <c r="G15" s="47" t="s">
        <v>4</v>
      </c>
      <c r="H15" s="92">
        <v>1.6468</v>
      </c>
      <c r="I15" s="92"/>
      <c r="J15" s="47">
        <v>236.7</v>
      </c>
      <c r="K15" s="93">
        <f t="shared" si="0"/>
        <v>8190.7779137260386</v>
      </c>
      <c r="L15" s="94"/>
      <c r="M15" s="6">
        <f>IF(J15="","",(K15/J15)/LOOKUP(RIGHT($D$2,3),定数!$A$6:$A$13,定数!$B$6:$B$13))</f>
        <v>0.28836705793993939</v>
      </c>
      <c r="N15" s="47">
        <v>2009</v>
      </c>
      <c r="O15" s="8">
        <v>43652</v>
      </c>
      <c r="P15" s="92">
        <v>1.62313</v>
      </c>
      <c r="Q15" s="92"/>
      <c r="R15" s="95">
        <f>IF(P15="","",T15*M15*LOOKUP(RIGHT($D$2,3),定数!$A$6:$A$13,定数!$B$6:$B$13))</f>
        <v>-8190.7779137260659</v>
      </c>
      <c r="S15" s="95"/>
      <c r="T15" s="96">
        <f t="shared" si="3"/>
        <v>-236.70000000000078</v>
      </c>
      <c r="U15" s="96"/>
      <c r="V15" s="23">
        <f t="shared" si="4"/>
        <v>0</v>
      </c>
      <c r="W15">
        <f t="shared" si="2"/>
        <v>3</v>
      </c>
    </row>
    <row r="16" spans="2:23" x14ac:dyDescent="0.2">
      <c r="B16" s="47">
        <v>8</v>
      </c>
      <c r="C16" s="91">
        <f t="shared" si="1"/>
        <v>264835.15254380857</v>
      </c>
      <c r="D16" s="91"/>
      <c r="E16" s="47">
        <v>2009</v>
      </c>
      <c r="F16" s="8">
        <v>43738</v>
      </c>
      <c r="G16" s="47" t="s">
        <v>3</v>
      </c>
      <c r="H16" s="92">
        <v>1.5942700000000001</v>
      </c>
      <c r="I16" s="92"/>
      <c r="J16" s="47">
        <v>182.2</v>
      </c>
      <c r="K16" s="93">
        <f t="shared" si="0"/>
        <v>7945.0545763142563</v>
      </c>
      <c r="L16" s="94"/>
      <c r="M16" s="6">
        <f>IF(J16="","",(K16/J16)/LOOKUP(RIGHT($D$2,3),定数!$A$6:$A$13,定数!$B$6:$B$13))</f>
        <v>0.36338522577361221</v>
      </c>
      <c r="N16" s="47">
        <v>2009</v>
      </c>
      <c r="O16" s="8">
        <v>43753</v>
      </c>
      <c r="P16" s="92">
        <v>1.61249</v>
      </c>
      <c r="Q16" s="92"/>
      <c r="R16" s="95">
        <f>IF(P16="","",T16*M16*LOOKUP(RIGHT($D$2,3),定数!$A$6:$A$13,定数!$B$6:$B$13))</f>
        <v>-7945.0545763142154</v>
      </c>
      <c r="S16" s="95"/>
      <c r="T16" s="96">
        <f t="shared" si="3"/>
        <v>-182.19999999999902</v>
      </c>
      <c r="U16" s="96"/>
      <c r="V16" s="23">
        <f t="shared" si="4"/>
        <v>0</v>
      </c>
      <c r="W16">
        <f t="shared" si="2"/>
        <v>4</v>
      </c>
    </row>
    <row r="17" spans="2:23" x14ac:dyDescent="0.2">
      <c r="B17" s="47">
        <v>9</v>
      </c>
      <c r="C17" s="91">
        <f t="shared" si="1"/>
        <v>256890.09796749434</v>
      </c>
      <c r="D17" s="91"/>
      <c r="E17" s="47">
        <v>2009</v>
      </c>
      <c r="F17" s="8">
        <v>43744</v>
      </c>
      <c r="G17" s="47" t="s">
        <v>3</v>
      </c>
      <c r="H17" s="92">
        <v>1.5874299999999999</v>
      </c>
      <c r="I17" s="92"/>
      <c r="J17" s="47">
        <v>172.5</v>
      </c>
      <c r="K17" s="93">
        <f t="shared" si="0"/>
        <v>7706.7029390248299</v>
      </c>
      <c r="L17" s="94"/>
      <c r="M17" s="6">
        <f>IF(J17="","",(K17/J17)/LOOKUP(RIGHT($D$2,3),定数!$A$6:$A$13,定数!$B$6:$B$13))</f>
        <v>0.37230448980796282</v>
      </c>
      <c r="N17" s="47">
        <v>2009</v>
      </c>
      <c r="O17" s="8">
        <v>43746</v>
      </c>
      <c r="P17" s="92">
        <v>1.6046800000000001</v>
      </c>
      <c r="Q17" s="92"/>
      <c r="R17" s="95">
        <f>IF(P17="","",T17*M17*LOOKUP(RIGHT($D$2,3),定数!$A$6:$A$13,定数!$B$6:$B$13))</f>
        <v>-7706.7029390249245</v>
      </c>
      <c r="S17" s="95"/>
      <c r="T17" s="96">
        <f t="shared" si="3"/>
        <v>-172.5000000000021</v>
      </c>
      <c r="U17" s="96"/>
      <c r="V17" s="23">
        <f t="shared" si="4"/>
        <v>0</v>
      </c>
      <c r="W17">
        <f t="shared" si="2"/>
        <v>5</v>
      </c>
    </row>
    <row r="18" spans="2:23" x14ac:dyDescent="0.2">
      <c r="B18" s="47">
        <v>10</v>
      </c>
      <c r="C18" s="91">
        <f t="shared" si="1"/>
        <v>249183.39502846941</v>
      </c>
      <c r="D18" s="91"/>
      <c r="E18" s="47">
        <v>2009</v>
      </c>
      <c r="F18" s="8">
        <v>43772</v>
      </c>
      <c r="G18" s="47" t="s">
        <v>4</v>
      </c>
      <c r="H18" s="92">
        <v>1.6453599999999999</v>
      </c>
      <c r="I18" s="92"/>
      <c r="J18" s="47">
        <v>193</v>
      </c>
      <c r="K18" s="93">
        <f t="shared" si="0"/>
        <v>7475.5018508540825</v>
      </c>
      <c r="L18" s="94"/>
      <c r="M18" s="6">
        <f>IF(J18="","",(K18/J18)/LOOKUP(RIGHT($D$2,3),定数!$A$6:$A$13,定数!$B$6:$B$13))</f>
        <v>0.32277641843065985</v>
      </c>
      <c r="N18" s="47">
        <v>2009</v>
      </c>
      <c r="O18" s="8">
        <v>43778</v>
      </c>
      <c r="P18" s="92">
        <v>1.6838599999999999</v>
      </c>
      <c r="Q18" s="92"/>
      <c r="R18" s="95">
        <f>IF(P18="","",T18*M18*LOOKUP(RIGHT($D$2,3),定数!$A$6:$A$13,定数!$B$6:$B$13))</f>
        <v>14912.270531496477</v>
      </c>
      <c r="S18" s="95"/>
      <c r="T18" s="96">
        <f t="shared" si="3"/>
        <v>384.99999999999977</v>
      </c>
      <c r="U18" s="96"/>
      <c r="V18" s="23">
        <f t="shared" si="4"/>
        <v>1</v>
      </c>
      <c r="W18">
        <f t="shared" si="2"/>
        <v>0</v>
      </c>
    </row>
    <row r="19" spans="2:23" x14ac:dyDescent="0.2">
      <c r="B19" s="47">
        <v>11</v>
      </c>
      <c r="C19" s="91">
        <f t="shared" si="1"/>
        <v>264095.66555996588</v>
      </c>
      <c r="D19" s="91"/>
      <c r="E19" s="47">
        <v>2010</v>
      </c>
      <c r="F19" s="8">
        <v>43695</v>
      </c>
      <c r="G19" s="47" t="s">
        <v>3</v>
      </c>
      <c r="H19" s="92">
        <v>1.5494600000000001</v>
      </c>
      <c r="I19" s="92"/>
      <c r="J19" s="47">
        <v>192.1</v>
      </c>
      <c r="K19" s="93">
        <f t="shared" si="0"/>
        <v>7922.8699667989758</v>
      </c>
      <c r="L19" s="94"/>
      <c r="M19" s="6">
        <f>IF(J19="","",(K19/J19)/LOOKUP(RIGHT($D$2,3),定数!$A$6:$A$13,定数!$B$6:$B$13))</f>
        <v>0.34369555642889882</v>
      </c>
      <c r="N19" s="47">
        <v>2010</v>
      </c>
      <c r="O19" s="8">
        <v>43725</v>
      </c>
      <c r="P19" s="92">
        <v>1.56867</v>
      </c>
      <c r="Q19" s="92"/>
      <c r="R19" s="95">
        <f>IF(P19="","",T19*M19*LOOKUP(RIGHT($D$2,3),定数!$A$6:$A$13,定数!$B$6:$B$13))</f>
        <v>-7922.869966798954</v>
      </c>
      <c r="S19" s="95"/>
      <c r="T19" s="96">
        <f t="shared" si="3"/>
        <v>-192.09999999999948</v>
      </c>
      <c r="U19" s="96"/>
      <c r="V19" s="23">
        <f t="shared" si="4"/>
        <v>0</v>
      </c>
      <c r="W19">
        <f t="shared" si="2"/>
        <v>1</v>
      </c>
    </row>
    <row r="20" spans="2:23" x14ac:dyDescent="0.2">
      <c r="B20" s="47">
        <v>12</v>
      </c>
      <c r="C20" s="91">
        <f t="shared" si="1"/>
        <v>256172.79559316693</v>
      </c>
      <c r="D20" s="91"/>
      <c r="E20" s="47">
        <v>2010</v>
      </c>
      <c r="F20" s="8">
        <v>43696</v>
      </c>
      <c r="G20" s="47" t="s">
        <v>3</v>
      </c>
      <c r="H20" s="92">
        <v>1.5506</v>
      </c>
      <c r="I20" s="92"/>
      <c r="J20" s="47">
        <v>163.6</v>
      </c>
      <c r="K20" s="93">
        <f t="shared" si="0"/>
        <v>7685.1838677950072</v>
      </c>
      <c r="L20" s="94"/>
      <c r="M20" s="6">
        <f>IF(J20="","",(K20/J20)/LOOKUP(RIGHT($D$2,3),定数!$A$6:$A$13,定数!$B$6:$B$13))</f>
        <v>0.39146209595532844</v>
      </c>
      <c r="N20" s="47">
        <v>2010</v>
      </c>
      <c r="O20" s="8">
        <v>43725</v>
      </c>
      <c r="P20" s="92">
        <v>1.5669599999999999</v>
      </c>
      <c r="Q20" s="92"/>
      <c r="R20" s="95">
        <f>IF(P20="","",T20*M20*LOOKUP(RIGHT($D$2,3),定数!$A$6:$A$13,定数!$B$6:$B$13))</f>
        <v>-7685.1838677949754</v>
      </c>
      <c r="S20" s="95"/>
      <c r="T20" s="96">
        <f t="shared" si="3"/>
        <v>-163.59999999999931</v>
      </c>
      <c r="U20" s="96"/>
      <c r="V20" s="23">
        <f t="shared" si="4"/>
        <v>0</v>
      </c>
      <c r="W20">
        <f t="shared" si="2"/>
        <v>2</v>
      </c>
    </row>
    <row r="21" spans="2:23" x14ac:dyDescent="0.2">
      <c r="B21" s="47">
        <v>13</v>
      </c>
      <c r="C21" s="91">
        <f t="shared" si="1"/>
        <v>248487.61172537194</v>
      </c>
      <c r="D21" s="91"/>
      <c r="E21" s="47">
        <v>2011</v>
      </c>
      <c r="F21" s="8">
        <v>43476</v>
      </c>
      <c r="G21" s="47" t="s">
        <v>4</v>
      </c>
      <c r="H21" s="92">
        <v>1.56399</v>
      </c>
      <c r="I21" s="92"/>
      <c r="J21" s="47">
        <v>128.4</v>
      </c>
      <c r="K21" s="93">
        <f t="shared" si="0"/>
        <v>7454.6283517611582</v>
      </c>
      <c r="L21" s="94"/>
      <c r="M21" s="6">
        <f>IF(J21="","",(K21/J21)/LOOKUP(RIGHT($D$2,3),定数!$A$6:$A$13,定数!$B$6:$B$13))</f>
        <v>0.48381544339052168</v>
      </c>
      <c r="N21" s="47">
        <v>2011</v>
      </c>
      <c r="O21" s="8">
        <v>43478</v>
      </c>
      <c r="P21" s="92">
        <v>1.5895699999999999</v>
      </c>
      <c r="Q21" s="92"/>
      <c r="R21" s="95">
        <f>IF(P21="","",T21*M21*LOOKUP(RIGHT($D$2,3),定数!$A$6:$A$13,定数!$B$6:$B$13))</f>
        <v>14851.198850315417</v>
      </c>
      <c r="S21" s="95"/>
      <c r="T21" s="96">
        <f t="shared" si="3"/>
        <v>255.79999999999936</v>
      </c>
      <c r="U21" s="96"/>
      <c r="V21" s="23">
        <f t="shared" si="4"/>
        <v>1</v>
      </c>
      <c r="W21">
        <f t="shared" si="2"/>
        <v>0</v>
      </c>
    </row>
    <row r="22" spans="2:23" x14ac:dyDescent="0.2">
      <c r="B22" s="47">
        <v>14</v>
      </c>
      <c r="C22" s="91">
        <f t="shared" si="1"/>
        <v>263338.81057568738</v>
      </c>
      <c r="D22" s="91"/>
      <c r="E22" s="47">
        <v>2011</v>
      </c>
      <c r="F22" s="8">
        <v>43489</v>
      </c>
      <c r="G22" s="47" t="s">
        <v>4</v>
      </c>
      <c r="H22" s="92">
        <v>1.60137</v>
      </c>
      <c r="I22" s="92"/>
      <c r="J22" s="47">
        <v>94</v>
      </c>
      <c r="K22" s="93">
        <f t="shared" si="0"/>
        <v>7900.1643172706208</v>
      </c>
      <c r="L22" s="94"/>
      <c r="M22" s="6">
        <f>IF(J22="","",(K22/J22)/LOOKUP(RIGHT($D$2,3),定数!$A$6:$A$13,定数!$B$6:$B$13))</f>
        <v>0.70036917706299839</v>
      </c>
      <c r="N22" s="47">
        <v>2011</v>
      </c>
      <c r="O22" s="8">
        <v>43490</v>
      </c>
      <c r="P22" s="92">
        <v>1.5919700000000001</v>
      </c>
      <c r="Q22" s="92"/>
      <c r="R22" s="95">
        <f>IF(P22="","",T22*M22*LOOKUP(RIGHT($D$2,3),定数!$A$6:$A$13,定数!$B$6:$B$13))</f>
        <v>-7900.1643172704989</v>
      </c>
      <c r="S22" s="95"/>
      <c r="T22" s="96">
        <f t="shared" si="3"/>
        <v>-93.999999999998522</v>
      </c>
      <c r="U22" s="96"/>
      <c r="V22" s="23">
        <f t="shared" si="4"/>
        <v>0</v>
      </c>
      <c r="W22">
        <f t="shared" si="2"/>
        <v>1</v>
      </c>
    </row>
    <row r="23" spans="2:23" x14ac:dyDescent="0.2">
      <c r="B23" s="47">
        <v>15</v>
      </c>
      <c r="C23" s="91">
        <f t="shared" si="1"/>
        <v>255438.64625841688</v>
      </c>
      <c r="D23" s="91"/>
      <c r="E23" s="47">
        <v>2011</v>
      </c>
      <c r="F23" s="8">
        <v>43596</v>
      </c>
      <c r="G23" s="47" t="s">
        <v>3</v>
      </c>
      <c r="H23" s="92">
        <v>1.6319900000000001</v>
      </c>
      <c r="I23" s="92"/>
      <c r="J23" s="47">
        <v>196.5</v>
      </c>
      <c r="K23" s="93">
        <f t="shared" si="0"/>
        <v>7663.1593877525056</v>
      </c>
      <c r="L23" s="94"/>
      <c r="M23" s="6">
        <f>IF(J23="","",(K23/J23)/LOOKUP(RIGHT($D$2,3),定数!$A$6:$A$13,定数!$B$6:$B$13))</f>
        <v>0.32498555503615378</v>
      </c>
      <c r="N23" s="47">
        <v>2011</v>
      </c>
      <c r="O23" s="8">
        <v>43616</v>
      </c>
      <c r="P23" s="92">
        <v>1.65164</v>
      </c>
      <c r="Q23" s="92"/>
      <c r="R23" s="95">
        <f>IF(P23="","",T23*M23*LOOKUP(RIGHT($D$2,3),定数!$A$6:$A$13,定数!$B$6:$B$13))</f>
        <v>-7663.1593877524856</v>
      </c>
      <c r="S23" s="95"/>
      <c r="T23" s="96">
        <f t="shared" si="3"/>
        <v>-196.49999999999946</v>
      </c>
      <c r="U23" s="96"/>
      <c r="V23" t="str">
        <f t="shared" ref="V23:W74" si="5">IF(S23&lt;&gt;"",IF(S23&lt;0,1+V22,0),"")</f>
        <v/>
      </c>
      <c r="W23">
        <f t="shared" si="2"/>
        <v>2</v>
      </c>
    </row>
    <row r="24" spans="2:23" x14ac:dyDescent="0.2">
      <c r="B24" s="47">
        <v>16</v>
      </c>
      <c r="C24" s="91">
        <f t="shared" si="1"/>
        <v>247775.4868706644</v>
      </c>
      <c r="D24" s="91"/>
      <c r="E24" s="47">
        <v>2012</v>
      </c>
      <c r="F24" s="8">
        <v>43502</v>
      </c>
      <c r="G24" s="47" t="s">
        <v>4</v>
      </c>
      <c r="H24" s="92">
        <v>1.5841000000000001</v>
      </c>
      <c r="I24" s="92"/>
      <c r="J24" s="47">
        <v>112</v>
      </c>
      <c r="K24" s="93">
        <f t="shared" si="0"/>
        <v>7433.2646061199321</v>
      </c>
      <c r="L24" s="94"/>
      <c r="M24" s="6">
        <f>IF(J24="","",(K24/J24)/LOOKUP(RIGHT($D$2,3),定数!$A$6:$A$13,定数!$B$6:$B$13))</f>
        <v>0.55307028319344731</v>
      </c>
      <c r="N24" s="47">
        <v>2012</v>
      </c>
      <c r="O24" s="8">
        <v>43506</v>
      </c>
      <c r="P24" s="92">
        <v>1.5729</v>
      </c>
      <c r="Q24" s="92"/>
      <c r="R24" s="95">
        <f>IF(P24="","",T24*M24*LOOKUP(RIGHT($D$2,3),定数!$A$6:$A$13,定数!$B$6:$B$13))</f>
        <v>-7433.2646061199976</v>
      </c>
      <c r="S24" s="95"/>
      <c r="T24" s="96">
        <f t="shared" si="3"/>
        <v>-112.00000000000099</v>
      </c>
      <c r="U24" s="96"/>
      <c r="V24" t="str">
        <f t="shared" si="5"/>
        <v/>
      </c>
      <c r="W24">
        <f t="shared" si="2"/>
        <v>3</v>
      </c>
    </row>
    <row r="25" spans="2:23" x14ac:dyDescent="0.2">
      <c r="B25" s="47">
        <v>17</v>
      </c>
      <c r="C25" s="91">
        <f t="shared" si="1"/>
        <v>240342.2222645444</v>
      </c>
      <c r="D25" s="91"/>
      <c r="E25" s="47">
        <v>2012</v>
      </c>
      <c r="F25" s="8">
        <v>43729</v>
      </c>
      <c r="G25" s="47" t="s">
        <v>4</v>
      </c>
      <c r="H25" s="92">
        <v>1.6309499999999999</v>
      </c>
      <c r="I25" s="92"/>
      <c r="J25" s="47">
        <v>97.9</v>
      </c>
      <c r="K25" s="93">
        <f t="shared" si="0"/>
        <v>7210.2666679363319</v>
      </c>
      <c r="L25" s="94"/>
      <c r="M25" s="6">
        <f>IF(J25="","",(K25/J25)/LOOKUP(RIGHT($D$2,3),定数!$A$6:$A$13,定数!$B$6:$B$13))</f>
        <v>0.61374418351517979</v>
      </c>
      <c r="N25" s="47">
        <v>2012</v>
      </c>
      <c r="O25" s="8">
        <v>43734</v>
      </c>
      <c r="P25" s="92">
        <v>1.6211599999999999</v>
      </c>
      <c r="Q25" s="92"/>
      <c r="R25" s="95">
        <f>IF(P25="","",T25*M25*LOOKUP(RIGHT($D$2,3),定数!$A$6:$A$13,定数!$B$6:$B$13))</f>
        <v>-7210.2666679363065</v>
      </c>
      <c r="S25" s="95"/>
      <c r="T25" s="96">
        <f t="shared" si="3"/>
        <v>-97.89999999999965</v>
      </c>
      <c r="U25" s="96"/>
      <c r="V25" t="str">
        <f t="shared" si="5"/>
        <v/>
      </c>
      <c r="W25">
        <f t="shared" si="2"/>
        <v>4</v>
      </c>
    </row>
    <row r="26" spans="2:23" x14ac:dyDescent="0.2">
      <c r="B26" s="47">
        <v>18</v>
      </c>
      <c r="C26" s="91">
        <f t="shared" si="1"/>
        <v>233131.95559660808</v>
      </c>
      <c r="D26" s="91"/>
      <c r="E26" s="47">
        <v>2012</v>
      </c>
      <c r="F26" s="8">
        <v>43776</v>
      </c>
      <c r="G26" s="47" t="s">
        <v>3</v>
      </c>
      <c r="H26" s="92">
        <v>1.5952599999999999</v>
      </c>
      <c r="I26" s="92"/>
      <c r="J26" s="47">
        <v>88.8</v>
      </c>
      <c r="K26" s="93">
        <f t="shared" si="0"/>
        <v>6993.9586678982423</v>
      </c>
      <c r="L26" s="94"/>
      <c r="M26" s="6">
        <f>IF(J26="","",(K26/J26)/LOOKUP(RIGHT($D$2,3),定数!$A$6:$A$13,定数!$B$6:$B$13))</f>
        <v>0.65633996508054082</v>
      </c>
      <c r="N26" s="47">
        <v>2012</v>
      </c>
      <c r="O26" s="8">
        <v>43792</v>
      </c>
      <c r="P26" s="92">
        <v>1.6041399999999999</v>
      </c>
      <c r="Q26" s="92"/>
      <c r="R26" s="95">
        <f>IF(P26="","",T26*M26*LOOKUP(RIGHT($D$2,3),定数!$A$6:$A$13,定数!$B$6:$B$13))</f>
        <v>-6993.9586678982423</v>
      </c>
      <c r="S26" s="95"/>
      <c r="T26" s="96">
        <f t="shared" si="3"/>
        <v>-88.799999999999983</v>
      </c>
      <c r="U26" s="96"/>
      <c r="V26" t="str">
        <f t="shared" si="5"/>
        <v/>
      </c>
      <c r="W26">
        <f t="shared" si="2"/>
        <v>5</v>
      </c>
    </row>
    <row r="27" spans="2:23" x14ac:dyDescent="0.2">
      <c r="B27" s="47">
        <v>19</v>
      </c>
      <c r="C27" s="91">
        <f t="shared" si="1"/>
        <v>226137.99692870985</v>
      </c>
      <c r="D27" s="91"/>
      <c r="E27" s="47">
        <v>2012</v>
      </c>
      <c r="F27" s="8">
        <v>43797</v>
      </c>
      <c r="G27" s="47" t="s">
        <v>4</v>
      </c>
      <c r="H27" s="92">
        <v>1.60212</v>
      </c>
      <c r="I27" s="92"/>
      <c r="J27" s="47">
        <v>60.1</v>
      </c>
      <c r="K27" s="93">
        <f t="shared" si="0"/>
        <v>6784.1399078612949</v>
      </c>
      <c r="L27" s="94"/>
      <c r="M27" s="6">
        <f>IF(J27="","",(K27/J27)/LOOKUP(RIGHT($D$2,3),定数!$A$6:$A$13,定数!$B$6:$B$13))</f>
        <v>0.94067386409613063</v>
      </c>
      <c r="N27" s="47">
        <v>2012</v>
      </c>
      <c r="O27" s="8">
        <v>43811</v>
      </c>
      <c r="P27" s="92">
        <v>1.6140399999999999</v>
      </c>
      <c r="Q27" s="92"/>
      <c r="R27" s="95">
        <f>IF(P27="","",T27*M27*LOOKUP(RIGHT($D$2,3),定数!$A$6:$A$13,定数!$B$6:$B$13))</f>
        <v>13455.398952030975</v>
      </c>
      <c r="S27" s="95"/>
      <c r="T27" s="96">
        <f t="shared" si="3"/>
        <v>119.19999999999931</v>
      </c>
      <c r="U27" s="96"/>
      <c r="V27" t="str">
        <f t="shared" si="5"/>
        <v/>
      </c>
      <c r="W27">
        <f t="shared" si="2"/>
        <v>0</v>
      </c>
    </row>
    <row r="28" spans="2:23" x14ac:dyDescent="0.2">
      <c r="B28" s="47">
        <v>20</v>
      </c>
      <c r="C28" s="91">
        <f t="shared" si="1"/>
        <v>239593.39588074083</v>
      </c>
      <c r="D28" s="91"/>
      <c r="E28" s="47">
        <v>2013</v>
      </c>
      <c r="F28" s="8">
        <v>43524</v>
      </c>
      <c r="G28" s="47" t="s">
        <v>3</v>
      </c>
      <c r="H28" s="92">
        <v>1.51468</v>
      </c>
      <c r="I28" s="92"/>
      <c r="J28" s="47">
        <v>74</v>
      </c>
      <c r="K28" s="93">
        <f t="shared" si="0"/>
        <v>7187.8018764222252</v>
      </c>
      <c r="L28" s="94"/>
      <c r="M28" s="6">
        <f>IF(J28="","",(K28/J28)/LOOKUP(RIGHT($D$2,3),定数!$A$6:$A$13,定数!$B$6:$B$13))</f>
        <v>0.80943714824574609</v>
      </c>
      <c r="N28" s="47">
        <v>2013</v>
      </c>
      <c r="O28" s="8">
        <v>43525</v>
      </c>
      <c r="P28" s="92">
        <v>1.4999800000000001</v>
      </c>
      <c r="Q28" s="92"/>
      <c r="R28" s="95">
        <f>IF(P28="","",T28*M28*LOOKUP(RIGHT($D$2,3),定数!$A$6:$A$13,定数!$B$6:$B$13))</f>
        <v>14278.471295054898</v>
      </c>
      <c r="S28" s="95"/>
      <c r="T28" s="96">
        <f t="shared" si="3"/>
        <v>146.99999999999935</v>
      </c>
      <c r="U28" s="96"/>
      <c r="V28" t="str">
        <f t="shared" si="5"/>
        <v/>
      </c>
      <c r="W28">
        <f t="shared" si="2"/>
        <v>0</v>
      </c>
    </row>
    <row r="29" spans="2:23" x14ac:dyDescent="0.2">
      <c r="B29" s="47">
        <v>21</v>
      </c>
      <c r="C29" s="91">
        <f t="shared" si="1"/>
        <v>253871.86717579572</v>
      </c>
      <c r="D29" s="91"/>
      <c r="E29" s="47">
        <v>2013</v>
      </c>
      <c r="F29" s="8">
        <v>43752</v>
      </c>
      <c r="G29" s="47" t="s">
        <v>3</v>
      </c>
      <c r="H29" s="92">
        <v>1.59524</v>
      </c>
      <c r="I29" s="92"/>
      <c r="J29" s="47">
        <v>64.7</v>
      </c>
      <c r="K29" s="93">
        <f t="shared" si="0"/>
        <v>7616.1560152738712</v>
      </c>
      <c r="L29" s="94"/>
      <c r="M29" s="6">
        <f>IF(J29="","",(K29/J29)/LOOKUP(RIGHT($D$2,3),定数!$A$6:$A$13,定数!$B$6:$B$13))</f>
        <v>0.98095775570245636</v>
      </c>
      <c r="N29" s="47">
        <v>2013</v>
      </c>
      <c r="O29" s="8">
        <v>43755</v>
      </c>
      <c r="P29" s="92">
        <v>1.60171</v>
      </c>
      <c r="Q29" s="92"/>
      <c r="R29" s="95">
        <f>IF(P29="","",T29*M29*LOOKUP(RIGHT($D$2,3),定数!$A$6:$A$13,定数!$B$6:$B$13))</f>
        <v>-7616.156015273843</v>
      </c>
      <c r="S29" s="95"/>
      <c r="T29" s="96">
        <f t="shared" si="3"/>
        <v>-64.699999999999761</v>
      </c>
      <c r="U29" s="96"/>
      <c r="V29" t="str">
        <f t="shared" si="5"/>
        <v/>
      </c>
      <c r="W29">
        <f t="shared" si="2"/>
        <v>1</v>
      </c>
    </row>
    <row r="30" spans="2:23" x14ac:dyDescent="0.2">
      <c r="B30" s="47">
        <v>22</v>
      </c>
      <c r="C30" s="91">
        <f t="shared" si="1"/>
        <v>246255.71116052187</v>
      </c>
      <c r="D30" s="91"/>
      <c r="E30" s="47">
        <v>2014</v>
      </c>
      <c r="F30" s="8">
        <v>43523</v>
      </c>
      <c r="G30" s="47" t="s">
        <v>4</v>
      </c>
      <c r="H30" s="92">
        <v>1.6698599999999999</v>
      </c>
      <c r="I30" s="92"/>
      <c r="J30" s="47">
        <v>83.2</v>
      </c>
      <c r="K30" s="93">
        <f t="shared" si="0"/>
        <v>7387.6713348156554</v>
      </c>
      <c r="L30" s="94"/>
      <c r="M30" s="6">
        <f>IF(J30="","",(K30/J30)/LOOKUP(RIGHT($D$2,3),定数!$A$6:$A$13,定数!$B$6:$B$13))</f>
        <v>0.73995105516983728</v>
      </c>
      <c r="N30" s="47">
        <v>2014</v>
      </c>
      <c r="O30" s="8">
        <v>43536</v>
      </c>
      <c r="P30" s="92">
        <v>1.66154</v>
      </c>
      <c r="Q30" s="92"/>
      <c r="R30" s="95">
        <f>IF(P30="","",T30*M30*LOOKUP(RIGHT($D$2,3),定数!$A$6:$A$13,定数!$B$6:$B$13))</f>
        <v>-7387.6713348155508</v>
      </c>
      <c r="S30" s="95"/>
      <c r="T30" s="96">
        <f t="shared" si="3"/>
        <v>-83.199999999998823</v>
      </c>
      <c r="U30" s="96"/>
      <c r="V30" t="str">
        <f t="shared" si="5"/>
        <v/>
      </c>
      <c r="W30">
        <f t="shared" si="2"/>
        <v>2</v>
      </c>
    </row>
    <row r="31" spans="2:23" x14ac:dyDescent="0.2">
      <c r="B31" s="47">
        <v>23</v>
      </c>
      <c r="C31" s="91">
        <f t="shared" si="1"/>
        <v>238868.03982570631</v>
      </c>
      <c r="D31" s="91"/>
      <c r="E31" s="47">
        <v>2014</v>
      </c>
      <c r="F31" s="8">
        <v>43570</v>
      </c>
      <c r="G31" s="47" t="s">
        <v>4</v>
      </c>
      <c r="H31" s="92">
        <v>1.6749099999999999</v>
      </c>
      <c r="I31" s="92"/>
      <c r="J31" s="47">
        <v>90.2</v>
      </c>
      <c r="K31" s="93">
        <f t="shared" si="0"/>
        <v>7166.0411947711891</v>
      </c>
      <c r="L31" s="94"/>
      <c r="M31" s="6">
        <f>IF(J31="","",(K31/J31)/LOOKUP(RIGHT($D$2,3),定数!$A$6:$A$13,定数!$B$6:$B$13))</f>
        <v>0.66205110816437451</v>
      </c>
      <c r="N31" s="47">
        <v>2014</v>
      </c>
      <c r="O31" s="8">
        <v>43591</v>
      </c>
      <c r="P31" s="92">
        <v>1.69285</v>
      </c>
      <c r="Q31" s="92"/>
      <c r="R31" s="95">
        <f>IF(P31="","",T31*M31*LOOKUP(RIGHT($D$2,3),定数!$A$6:$A$13,定数!$B$6:$B$13))</f>
        <v>14252.636256562706</v>
      </c>
      <c r="S31" s="95"/>
      <c r="T31" s="96">
        <f t="shared" si="3"/>
        <v>179.40000000000066</v>
      </c>
      <c r="U31" s="96"/>
      <c r="V31" t="str">
        <f t="shared" si="5"/>
        <v/>
      </c>
      <c r="W31">
        <f t="shared" si="2"/>
        <v>0</v>
      </c>
    </row>
    <row r="32" spans="2:23" x14ac:dyDescent="0.2">
      <c r="B32" s="47">
        <v>24</v>
      </c>
      <c r="C32" s="91">
        <f t="shared" si="1"/>
        <v>253120.676082269</v>
      </c>
      <c r="D32" s="91"/>
      <c r="E32" s="47">
        <v>2014</v>
      </c>
      <c r="F32" s="8">
        <v>43619</v>
      </c>
      <c r="G32" s="47" t="s">
        <v>3</v>
      </c>
      <c r="H32" s="92">
        <v>1.67286</v>
      </c>
      <c r="I32" s="92"/>
      <c r="J32" s="47">
        <v>52.6</v>
      </c>
      <c r="K32" s="93">
        <f t="shared" si="0"/>
        <v>7593.6202824680695</v>
      </c>
      <c r="L32" s="94"/>
      <c r="M32" s="6">
        <f>IF(J32="","",(K32/J32)/LOOKUP(RIGHT($D$2,3),定数!$A$6:$A$13,定数!$B$6:$B$13))</f>
        <v>1.203045038413826</v>
      </c>
      <c r="N32" s="47">
        <v>2014</v>
      </c>
      <c r="O32" s="8">
        <v>43621</v>
      </c>
      <c r="P32" s="92">
        <v>1.6781200000000001</v>
      </c>
      <c r="Q32" s="92"/>
      <c r="R32" s="95">
        <f>IF(P32="","",T32*M32*LOOKUP(RIGHT($D$2,3),定数!$A$6:$A$13,定数!$B$6:$B$13))</f>
        <v>-7593.6202824681304</v>
      </c>
      <c r="S32" s="95"/>
      <c r="T32" s="96">
        <f t="shared" si="3"/>
        <v>-52.600000000000421</v>
      </c>
      <c r="U32" s="96"/>
      <c r="V32" t="str">
        <f t="shared" si="5"/>
        <v/>
      </c>
      <c r="W32">
        <f t="shared" si="2"/>
        <v>1</v>
      </c>
    </row>
    <row r="33" spans="2:23" x14ac:dyDescent="0.2">
      <c r="B33" s="47">
        <v>25</v>
      </c>
      <c r="C33" s="91">
        <f t="shared" si="1"/>
        <v>245527.05579980087</v>
      </c>
      <c r="D33" s="91"/>
      <c r="E33" s="47">
        <v>2014</v>
      </c>
      <c r="F33" s="8">
        <v>43654</v>
      </c>
      <c r="G33" s="47" t="s">
        <v>4</v>
      </c>
      <c r="H33" s="92">
        <v>1.7147399999999999</v>
      </c>
      <c r="I33" s="92"/>
      <c r="J33" s="47">
        <v>63.2</v>
      </c>
      <c r="K33" s="93">
        <f t="shared" si="0"/>
        <v>7365.811673994026</v>
      </c>
      <c r="L33" s="94"/>
      <c r="M33" s="6">
        <f>IF(J33="","",(K33/J33)/LOOKUP(RIGHT($D$2,3),定数!$A$6:$A$13,定数!$B$6:$B$13))</f>
        <v>0.97123044224604771</v>
      </c>
      <c r="N33" s="47">
        <v>2014</v>
      </c>
      <c r="O33" s="8">
        <v>43660</v>
      </c>
      <c r="P33" s="92">
        <v>1.70842</v>
      </c>
      <c r="Q33" s="92"/>
      <c r="R33" s="95">
        <f>IF(P33="","",T33*M33*LOOKUP(RIGHT($D$2,3),定数!$A$6:$A$13,定数!$B$6:$B$13))</f>
        <v>-7365.8116739938869</v>
      </c>
      <c r="S33" s="95"/>
      <c r="T33" s="96">
        <f t="shared" si="3"/>
        <v>-63.199999999998809</v>
      </c>
      <c r="U33" s="96"/>
      <c r="V33" t="str">
        <f t="shared" si="5"/>
        <v/>
      </c>
      <c r="W33">
        <f t="shared" si="2"/>
        <v>2</v>
      </c>
    </row>
    <row r="34" spans="2:23" x14ac:dyDescent="0.2">
      <c r="B34" s="47">
        <v>26</v>
      </c>
      <c r="C34" s="91">
        <f t="shared" si="1"/>
        <v>238161.24412580699</v>
      </c>
      <c r="D34" s="91"/>
      <c r="E34" s="47">
        <v>2015</v>
      </c>
      <c r="F34" s="8">
        <v>43520</v>
      </c>
      <c r="G34" s="47" t="s">
        <v>4</v>
      </c>
      <c r="H34" s="92">
        <v>1.54738</v>
      </c>
      <c r="I34" s="92"/>
      <c r="J34" s="47">
        <v>72.900000000000006</v>
      </c>
      <c r="K34" s="93">
        <f t="shared" si="0"/>
        <v>7144.8373237742098</v>
      </c>
      <c r="L34" s="94"/>
      <c r="M34" s="6">
        <f>IF(J34="","",(K34/J34)/LOOKUP(RIGHT($D$2,3),定数!$A$6:$A$13,定数!$B$6:$B$13))</f>
        <v>0.81673952032169739</v>
      </c>
      <c r="N34" s="47">
        <v>2015</v>
      </c>
      <c r="O34" s="8">
        <v>43522</v>
      </c>
      <c r="P34" s="92">
        <v>1.54009</v>
      </c>
      <c r="Q34" s="92"/>
      <c r="R34" s="95">
        <f>IF(P34="","",T34*M34*LOOKUP(RIGHT($D$2,3),定数!$A$6:$A$13,定数!$B$6:$B$13))</f>
        <v>-7144.8373237742271</v>
      </c>
      <c r="S34" s="95"/>
      <c r="T34" s="96">
        <f t="shared" si="3"/>
        <v>-72.90000000000019</v>
      </c>
      <c r="U34" s="96"/>
      <c r="V34" t="str">
        <f t="shared" si="5"/>
        <v/>
      </c>
      <c r="W34">
        <f t="shared" si="2"/>
        <v>3</v>
      </c>
    </row>
    <row r="35" spans="2:23" x14ac:dyDescent="0.2">
      <c r="B35" s="47">
        <v>27</v>
      </c>
      <c r="C35" s="91">
        <f t="shared" si="1"/>
        <v>231016.40680203275</v>
      </c>
      <c r="D35" s="91"/>
      <c r="E35" s="47">
        <v>2015</v>
      </c>
      <c r="F35" s="8">
        <v>43697</v>
      </c>
      <c r="G35" s="47" t="s">
        <v>4</v>
      </c>
      <c r="H35" s="92">
        <v>1.5701400000000001</v>
      </c>
      <c r="I35" s="92"/>
      <c r="J35" s="47">
        <v>95.9</v>
      </c>
      <c r="K35" s="93">
        <f t="shared" si="0"/>
        <v>6930.4922040609827</v>
      </c>
      <c r="L35" s="94"/>
      <c r="M35" s="6">
        <f>IF(J35="","",(K35/J35)/LOOKUP(RIGHT($D$2,3),定数!$A$6:$A$13,定数!$B$6:$B$13))</f>
        <v>0.60223255162156597</v>
      </c>
      <c r="N35" s="47">
        <v>2015</v>
      </c>
      <c r="O35" s="8">
        <v>43703</v>
      </c>
      <c r="P35" s="92">
        <v>1.5605500000000001</v>
      </c>
      <c r="Q35" s="92"/>
      <c r="R35" s="95">
        <f>IF(P35="","",T35*M35*LOOKUP(RIGHT($D$2,3),定数!$A$6:$A$13,定数!$B$6:$B$13))</f>
        <v>-6930.4922040609727</v>
      </c>
      <c r="S35" s="95"/>
      <c r="T35" s="96">
        <f t="shared" si="3"/>
        <v>-95.899999999999878</v>
      </c>
      <c r="U35" s="96"/>
      <c r="V35" t="str">
        <f t="shared" si="5"/>
        <v/>
      </c>
      <c r="W35">
        <f t="shared" si="2"/>
        <v>4</v>
      </c>
    </row>
    <row r="36" spans="2:23" x14ac:dyDescent="0.2">
      <c r="B36" s="47">
        <v>28</v>
      </c>
      <c r="C36" s="91">
        <f t="shared" si="1"/>
        <v>224085.91459797177</v>
      </c>
      <c r="D36" s="91"/>
      <c r="E36" s="47">
        <v>2016</v>
      </c>
      <c r="F36" s="8">
        <v>43490</v>
      </c>
      <c r="G36" s="47" t="s">
        <v>3</v>
      </c>
      <c r="H36" s="92">
        <v>1.4221600000000001</v>
      </c>
      <c r="I36" s="92"/>
      <c r="J36" s="47">
        <v>86.9</v>
      </c>
      <c r="K36" s="93">
        <f t="shared" si="0"/>
        <v>6722.5774379391532</v>
      </c>
      <c r="L36" s="94"/>
      <c r="M36" s="6">
        <f>IF(J36="","",(K36/J36)/LOOKUP(RIGHT($D$2,3),定数!$A$6:$A$13,定数!$B$6:$B$13))</f>
        <v>0.6446660373934745</v>
      </c>
      <c r="N36" s="47">
        <v>2016</v>
      </c>
      <c r="O36" s="8">
        <v>43491</v>
      </c>
      <c r="P36" s="92">
        <v>1.43085</v>
      </c>
      <c r="Q36" s="92"/>
      <c r="R36" s="95">
        <f>IF(P36="","",T36*M36*LOOKUP(RIGHT($D$2,3),定数!$A$6:$A$13,定数!$B$6:$B$13))</f>
        <v>-6722.5774379390468</v>
      </c>
      <c r="S36" s="95"/>
      <c r="T36" s="96">
        <f t="shared" si="3"/>
        <v>-86.899999999998641</v>
      </c>
      <c r="U36" s="96"/>
      <c r="V36" t="str">
        <f t="shared" si="5"/>
        <v/>
      </c>
      <c r="W36">
        <f t="shared" si="2"/>
        <v>5</v>
      </c>
    </row>
    <row r="37" spans="2:23" x14ac:dyDescent="0.2">
      <c r="B37" s="47">
        <v>29</v>
      </c>
      <c r="C37" s="91">
        <f t="shared" si="1"/>
        <v>217363.33716003274</v>
      </c>
      <c r="D37" s="91"/>
      <c r="E37" s="47">
        <v>2016</v>
      </c>
      <c r="F37" s="8">
        <v>43648</v>
      </c>
      <c r="G37" s="47" t="s">
        <v>4</v>
      </c>
      <c r="H37" s="92">
        <v>1.3269</v>
      </c>
      <c r="I37" s="92"/>
      <c r="J37" s="47">
        <v>114.2</v>
      </c>
      <c r="K37" s="93">
        <f t="shared" si="0"/>
        <v>6520.900114800982</v>
      </c>
      <c r="L37" s="94"/>
      <c r="M37" s="6">
        <f>IF(J37="","",(K37/J37)/LOOKUP(RIGHT($D$2,3),定数!$A$6:$A$13,定数!$B$6:$B$13))</f>
        <v>0.47583917942213821</v>
      </c>
      <c r="N37" s="47">
        <v>2016</v>
      </c>
      <c r="O37" s="8">
        <v>43668</v>
      </c>
      <c r="P37" s="92">
        <v>1.31548</v>
      </c>
      <c r="Q37" s="92"/>
      <c r="R37" s="95">
        <f>IF(P37="","",T37*M37*LOOKUP(RIGHT($D$2,3),定数!$A$6:$A$13,定数!$B$6:$B$13))</f>
        <v>-6520.9001148009738</v>
      </c>
      <c r="S37" s="95"/>
      <c r="T37" s="96">
        <f t="shared" si="3"/>
        <v>-114.19999999999986</v>
      </c>
      <c r="U37" s="96"/>
      <c r="V37" t="str">
        <f t="shared" si="5"/>
        <v/>
      </c>
      <c r="W37">
        <f t="shared" si="2"/>
        <v>6</v>
      </c>
    </row>
    <row r="38" spans="2:23" x14ac:dyDescent="0.2">
      <c r="B38" s="47">
        <v>30</v>
      </c>
      <c r="C38" s="91">
        <f t="shared" si="1"/>
        <v>210842.43704523175</v>
      </c>
      <c r="D38" s="91"/>
      <c r="E38" s="47">
        <v>2017</v>
      </c>
      <c r="F38" s="8">
        <v>43496</v>
      </c>
      <c r="G38" s="47" t="s">
        <v>4</v>
      </c>
      <c r="H38" s="92">
        <v>1.2544200000000001</v>
      </c>
      <c r="I38" s="92"/>
      <c r="J38" s="47">
        <v>132.9</v>
      </c>
      <c r="K38" s="93">
        <f t="shared" si="0"/>
        <v>6325.2731113569525</v>
      </c>
      <c r="L38" s="94"/>
      <c r="M38" s="6">
        <f>IF(J38="","",(K38/J38)/LOOKUP(RIGHT($D$2,3),定数!$A$6:$A$13,定数!$B$6:$B$13))</f>
        <v>0.39661857984430349</v>
      </c>
      <c r="N38" s="47">
        <v>2017</v>
      </c>
      <c r="O38" s="8">
        <v>43503</v>
      </c>
      <c r="P38" s="92">
        <v>1.2411300000000001</v>
      </c>
      <c r="Q38" s="92"/>
      <c r="R38" s="95">
        <f>IF(P38="","",T38*M38*LOOKUP(RIGHT($D$2,3),定数!$A$6:$A$13,定数!$B$6:$B$13))</f>
        <v>-6325.2731113569635</v>
      </c>
      <c r="S38" s="95"/>
      <c r="T38" s="96">
        <f t="shared" si="3"/>
        <v>-132.90000000000023</v>
      </c>
      <c r="U38" s="96"/>
      <c r="V38" t="str">
        <f t="shared" si="5"/>
        <v/>
      </c>
      <c r="W38">
        <f t="shared" si="2"/>
        <v>7</v>
      </c>
    </row>
    <row r="39" spans="2:23" x14ac:dyDescent="0.2">
      <c r="B39" s="47">
        <v>31</v>
      </c>
      <c r="C39" s="91">
        <f t="shared" si="1"/>
        <v>204517.16393387478</v>
      </c>
      <c r="D39" s="91"/>
      <c r="E39" s="47">
        <v>2017</v>
      </c>
      <c r="F39" s="8">
        <v>43587</v>
      </c>
      <c r="G39" s="47" t="s">
        <v>4</v>
      </c>
      <c r="H39" s="92">
        <v>1.29297</v>
      </c>
      <c r="I39" s="92"/>
      <c r="J39" s="47">
        <v>66.3</v>
      </c>
      <c r="K39" s="93">
        <f t="shared" si="0"/>
        <v>6135.5149180162434</v>
      </c>
      <c r="L39" s="94"/>
      <c r="M39" s="6">
        <f>IF(J39="","",(K39/J39)/LOOKUP(RIGHT($D$2,3),定数!$A$6:$A$13,定数!$B$6:$B$13))</f>
        <v>0.77118085947916593</v>
      </c>
      <c r="N39" s="47">
        <v>2017</v>
      </c>
      <c r="O39" s="8">
        <v>5.4</v>
      </c>
      <c r="P39" s="92">
        <v>1.28634</v>
      </c>
      <c r="Q39" s="92"/>
      <c r="R39" s="95">
        <f>IF(P39="","",T39*M39*LOOKUP(RIGHT($D$2,3),定数!$A$6:$A$13,定数!$B$6:$B$13))</f>
        <v>-6135.5149180161634</v>
      </c>
      <c r="S39" s="95"/>
      <c r="T39" s="96">
        <f t="shared" si="3"/>
        <v>-66.29999999999913</v>
      </c>
      <c r="U39" s="96"/>
      <c r="V39" t="str">
        <f t="shared" si="5"/>
        <v/>
      </c>
      <c r="W39">
        <f t="shared" si="2"/>
        <v>8</v>
      </c>
    </row>
    <row r="40" spans="2:23" x14ac:dyDescent="0.2">
      <c r="B40" s="47">
        <v>32</v>
      </c>
      <c r="C40" s="91">
        <f t="shared" si="1"/>
        <v>198381.64901585862</v>
      </c>
      <c r="D40" s="91"/>
      <c r="E40" s="47">
        <v>2017</v>
      </c>
      <c r="F40" s="8">
        <v>43594</v>
      </c>
      <c r="G40" s="47" t="s">
        <v>4</v>
      </c>
      <c r="H40" s="92">
        <v>1.2961</v>
      </c>
      <c r="I40" s="92"/>
      <c r="J40" s="47">
        <v>59.1</v>
      </c>
      <c r="K40" s="93">
        <f t="shared" si="0"/>
        <v>5951.4494704757581</v>
      </c>
      <c r="L40" s="94"/>
      <c r="M40" s="6">
        <f>IF(J40="","",(K40/J40)/LOOKUP(RIGHT($D$2,3),定数!$A$6:$A$13,定数!$B$6:$B$13))</f>
        <v>0.83917787231750673</v>
      </c>
      <c r="N40" s="47">
        <v>2017</v>
      </c>
      <c r="O40" s="8">
        <v>43596</v>
      </c>
      <c r="P40" s="92">
        <v>1.2901899999999999</v>
      </c>
      <c r="Q40" s="92"/>
      <c r="R40" s="95">
        <f>IF(P40="","",T40*M40*LOOKUP(RIGHT($D$2,3),定数!$A$6:$A$13,定数!$B$6:$B$13))</f>
        <v>-5951.4494704758399</v>
      </c>
      <c r="S40" s="95"/>
      <c r="T40" s="96">
        <f t="shared" si="3"/>
        <v>-59.100000000000819</v>
      </c>
      <c r="U40" s="96"/>
      <c r="V40" t="str">
        <f t="shared" si="5"/>
        <v/>
      </c>
      <c r="W40">
        <f t="shared" si="2"/>
        <v>9</v>
      </c>
    </row>
    <row r="41" spans="2:23" x14ac:dyDescent="0.2">
      <c r="B41" s="47">
        <v>33</v>
      </c>
      <c r="C41" s="91">
        <f t="shared" si="1"/>
        <v>192430.19954538278</v>
      </c>
      <c r="D41" s="91"/>
      <c r="E41" s="47">
        <v>2017</v>
      </c>
      <c r="F41" s="8">
        <v>43604</v>
      </c>
      <c r="G41" s="47" t="s">
        <v>4</v>
      </c>
      <c r="H41" s="92">
        <v>1.3029500000000001</v>
      </c>
      <c r="I41" s="92"/>
      <c r="J41" s="47">
        <v>140.80000000000001</v>
      </c>
      <c r="K41" s="93">
        <f t="shared" si="0"/>
        <v>5772.905986361483</v>
      </c>
      <c r="L41" s="94"/>
      <c r="M41" s="6">
        <f>IF(J41="","",(K41/J41)/LOOKUP(RIGHT($D$2,3),定数!$A$6:$A$13,定数!$B$6:$B$13))</f>
        <v>0.34167293953370514</v>
      </c>
      <c r="N41" s="47">
        <v>2017</v>
      </c>
      <c r="O41" s="8">
        <v>43611</v>
      </c>
      <c r="P41" s="92">
        <v>1.28887</v>
      </c>
      <c r="Q41" s="92"/>
      <c r="R41" s="95">
        <f>IF(P41="","",T41*M41*LOOKUP(RIGHT($D$2,3),定数!$A$6:$A$13,定数!$B$6:$B$13))</f>
        <v>-5772.9059863615203</v>
      </c>
      <c r="S41" s="95"/>
      <c r="T41" s="96">
        <f t="shared" si="3"/>
        <v>-140.80000000000092</v>
      </c>
      <c r="U41" s="96"/>
      <c r="V41" t="str">
        <f t="shared" si="5"/>
        <v/>
      </c>
      <c r="W41">
        <f t="shared" si="2"/>
        <v>10</v>
      </c>
    </row>
    <row r="42" spans="2:23" x14ac:dyDescent="0.2">
      <c r="B42" s="47">
        <v>34</v>
      </c>
      <c r="C42" s="91">
        <f t="shared" si="1"/>
        <v>186657.29355902126</v>
      </c>
      <c r="D42" s="91"/>
      <c r="E42" s="47">
        <v>2017</v>
      </c>
      <c r="F42" s="8">
        <v>43635</v>
      </c>
      <c r="G42" s="47" t="s">
        <v>3</v>
      </c>
      <c r="H42" s="92">
        <v>1.2746200000000001</v>
      </c>
      <c r="I42" s="92"/>
      <c r="J42" s="47">
        <v>67.5</v>
      </c>
      <c r="K42" s="93">
        <f t="shared" si="0"/>
        <v>5599.7188067706375</v>
      </c>
      <c r="L42" s="94"/>
      <c r="M42" s="6">
        <f>IF(J42="","",(K42/J42)/LOOKUP(RIGHT($D$2,3),定数!$A$6:$A$13,定数!$B$6:$B$13))</f>
        <v>0.69132330947785647</v>
      </c>
      <c r="N42" s="47">
        <v>2017</v>
      </c>
      <c r="O42" s="8">
        <v>43636</v>
      </c>
      <c r="P42" s="92">
        <v>1.26122</v>
      </c>
      <c r="Q42" s="92"/>
      <c r="R42" s="95">
        <f>IF(P42="","",T42*M42*LOOKUP(RIGHT($D$2,3),定数!$A$6:$A$13,定数!$B$6:$B$13))</f>
        <v>11116.478816403998</v>
      </c>
      <c r="S42" s="95"/>
      <c r="T42" s="96">
        <f t="shared" si="3"/>
        <v>134.0000000000008</v>
      </c>
      <c r="U42" s="96"/>
      <c r="V42" t="str">
        <f t="shared" si="5"/>
        <v/>
      </c>
      <c r="W42">
        <f t="shared" si="2"/>
        <v>0</v>
      </c>
    </row>
    <row r="43" spans="2:23" x14ac:dyDescent="0.2">
      <c r="B43" s="47">
        <v>35</v>
      </c>
      <c r="C43" s="91">
        <f t="shared" si="1"/>
        <v>197773.77237542527</v>
      </c>
      <c r="D43" s="91"/>
      <c r="E43" s="47">
        <v>2017</v>
      </c>
      <c r="F43" s="8">
        <v>43672</v>
      </c>
      <c r="G43" s="47" t="s">
        <v>4</v>
      </c>
      <c r="H43" s="92">
        <v>1.3062199999999999</v>
      </c>
      <c r="I43" s="92"/>
      <c r="J43" s="47">
        <v>62.9</v>
      </c>
      <c r="K43" s="93">
        <f t="shared" si="0"/>
        <v>5933.2131712627579</v>
      </c>
      <c r="L43" s="94"/>
      <c r="M43" s="6">
        <f>IF(J43="","",(K43/J43)/LOOKUP(RIGHT($D$2,3),定数!$A$6:$A$13,定数!$B$6:$B$13))</f>
        <v>0.78606427812172208</v>
      </c>
      <c r="N43" s="47">
        <v>2017</v>
      </c>
      <c r="O43" s="8">
        <v>43678</v>
      </c>
      <c r="P43" s="92">
        <v>1.3187</v>
      </c>
      <c r="Q43" s="92"/>
      <c r="R43" s="95">
        <f>IF(P43="","",T43*M43*LOOKUP(RIGHT($D$2,3),定数!$A$6:$A$13,定数!$B$6:$B$13))</f>
        <v>11772.098629150954</v>
      </c>
      <c r="S43" s="95"/>
      <c r="T43" s="96">
        <f t="shared" si="3"/>
        <v>124.80000000000047</v>
      </c>
      <c r="U43" s="96"/>
      <c r="V43" t="str">
        <f t="shared" si="5"/>
        <v/>
      </c>
      <c r="W43">
        <f t="shared" si="2"/>
        <v>0</v>
      </c>
    </row>
    <row r="44" spans="2:23" x14ac:dyDescent="0.2">
      <c r="B44" s="47">
        <v>36</v>
      </c>
      <c r="C44" s="91">
        <f t="shared" si="1"/>
        <v>209545.87100457621</v>
      </c>
      <c r="D44" s="91"/>
      <c r="E44" s="47">
        <v>2018</v>
      </c>
      <c r="F44" s="8">
        <v>43602</v>
      </c>
      <c r="G44" s="47" t="s">
        <v>3</v>
      </c>
      <c r="H44" s="92">
        <v>1.3469</v>
      </c>
      <c r="I44" s="92"/>
      <c r="J44" s="47">
        <v>99.2</v>
      </c>
      <c r="K44" s="93">
        <f t="shared" si="0"/>
        <v>6286.3761301372861</v>
      </c>
      <c r="L44" s="94"/>
      <c r="M44" s="6">
        <f>IF(J44="","",(K44/J44)/LOOKUP(RIGHT($D$2,3),定数!$A$6:$A$13,定数!$B$6:$B$13))</f>
        <v>0.52808939265266175</v>
      </c>
      <c r="N44" s="47">
        <v>2018</v>
      </c>
      <c r="O44" s="8">
        <v>43614</v>
      </c>
      <c r="P44" s="92">
        <v>1.3271599999999999</v>
      </c>
      <c r="Q44" s="92"/>
      <c r="R44" s="95">
        <f>IF(P44="","",T44*M44*LOOKUP(RIGHT($D$2,3),定数!$A$6:$A$13,定数!$B$6:$B$13))</f>
        <v>12509.381533156309</v>
      </c>
      <c r="S44" s="95"/>
      <c r="T44" s="96">
        <f t="shared" si="3"/>
        <v>197.40000000000092</v>
      </c>
      <c r="U44" s="96"/>
      <c r="V44" t="str">
        <f t="shared" si="5"/>
        <v/>
      </c>
      <c r="W44">
        <f t="shared" si="2"/>
        <v>0</v>
      </c>
    </row>
    <row r="45" spans="2:23" x14ac:dyDescent="0.2">
      <c r="B45" s="47">
        <v>37</v>
      </c>
      <c r="C45" s="91">
        <f t="shared" si="1"/>
        <v>222055.25253773254</v>
      </c>
      <c r="D45" s="91"/>
      <c r="E45" s="47">
        <v>2018</v>
      </c>
      <c r="F45" s="8">
        <v>43607</v>
      </c>
      <c r="G45" s="47" t="s">
        <v>3</v>
      </c>
      <c r="H45" s="92">
        <v>1.3403</v>
      </c>
      <c r="I45" s="92"/>
      <c r="J45" s="47">
        <v>88</v>
      </c>
      <c r="K45" s="93">
        <f t="shared" si="0"/>
        <v>6661.6575761319755</v>
      </c>
      <c r="L45" s="94"/>
      <c r="M45" s="6">
        <f>IF(J45="","",(K45/J45)/LOOKUP(RIGHT($D$2,3),定数!$A$6:$A$13,定数!$B$6:$B$13))</f>
        <v>0.63083878561855822</v>
      </c>
      <c r="N45" s="47">
        <v>2018</v>
      </c>
      <c r="O45" s="8">
        <v>43614</v>
      </c>
      <c r="P45" s="92">
        <v>1.3228</v>
      </c>
      <c r="Q45" s="92"/>
      <c r="R45" s="95">
        <f>IF(P45="","",T45*M45*LOOKUP(RIGHT($D$2,3),定数!$A$6:$A$13,定数!$B$6:$B$13))</f>
        <v>13247.614497989776</v>
      </c>
      <c r="S45" s="95"/>
      <c r="T45" s="96">
        <f t="shared" si="3"/>
        <v>175.00000000000071</v>
      </c>
      <c r="U45" s="96"/>
      <c r="V45" t="str">
        <f t="shared" si="5"/>
        <v/>
      </c>
      <c r="W45">
        <f t="shared" si="2"/>
        <v>0</v>
      </c>
    </row>
    <row r="46" spans="2:23" x14ac:dyDescent="0.2">
      <c r="B46" s="47">
        <v>38</v>
      </c>
      <c r="C46" s="91">
        <f t="shared" si="1"/>
        <v>235302.8670357223</v>
      </c>
      <c r="D46" s="91"/>
      <c r="E46" s="47">
        <v>2018</v>
      </c>
      <c r="F46" s="8">
        <v>43714</v>
      </c>
      <c r="G46" s="47" t="s">
        <v>4</v>
      </c>
      <c r="H46" s="92">
        <v>1.29619</v>
      </c>
      <c r="I46" s="92"/>
      <c r="J46" s="47">
        <v>88.7</v>
      </c>
      <c r="K46" s="93">
        <f t="shared" si="0"/>
        <v>7059.0860110716685</v>
      </c>
      <c r="L46" s="94"/>
      <c r="M46" s="6">
        <f>IF(J46="","",(K46/J46)/LOOKUP(RIGHT($D$2,3),定数!$A$6:$A$13,定数!$B$6:$B$13))</f>
        <v>0.66319861058546303</v>
      </c>
      <c r="N46" s="47">
        <v>2018</v>
      </c>
      <c r="O46" s="8">
        <v>43722</v>
      </c>
      <c r="P46" s="92">
        <v>1.3138300000000001</v>
      </c>
      <c r="Q46" s="92"/>
      <c r="R46" s="95">
        <f>IF(P46="","",T46*M46*LOOKUP(RIGHT($D$2,3),定数!$A$6:$A$13,定数!$B$6:$B$13))</f>
        <v>14038.58818887316</v>
      </c>
      <c r="S46" s="95"/>
      <c r="T46" s="96">
        <f t="shared" si="3"/>
        <v>176.400000000001</v>
      </c>
      <c r="U46" s="96"/>
      <c r="V46" t="str">
        <f t="shared" si="5"/>
        <v/>
      </c>
      <c r="W46">
        <f t="shared" si="2"/>
        <v>0</v>
      </c>
    </row>
    <row r="47" spans="2:23" x14ac:dyDescent="0.2">
      <c r="B47" s="47">
        <v>39</v>
      </c>
      <c r="C47" s="91">
        <f t="shared" si="1"/>
        <v>249341.45522459547</v>
      </c>
      <c r="D47" s="91"/>
      <c r="E47" s="47">
        <v>2018</v>
      </c>
      <c r="F47" s="8">
        <v>43803</v>
      </c>
      <c r="G47" s="47" t="s">
        <v>3</v>
      </c>
      <c r="H47" s="92">
        <v>1.2714799999999999</v>
      </c>
      <c r="I47" s="92"/>
      <c r="J47" s="47">
        <v>124.3</v>
      </c>
      <c r="K47" s="93">
        <f t="shared" si="0"/>
        <v>7480.2436567378636</v>
      </c>
      <c r="L47" s="94"/>
      <c r="M47" s="6">
        <f>IF(J47="","",(K47/J47)/LOOKUP(RIGHT($D$2,3),定数!$A$6:$A$13,定数!$B$6:$B$13))</f>
        <v>0.50149126151366752</v>
      </c>
      <c r="N47" s="47">
        <v>2019</v>
      </c>
      <c r="O47" s="8">
        <v>43477</v>
      </c>
      <c r="P47" s="92">
        <v>1.2839100000000001</v>
      </c>
      <c r="Q47" s="92"/>
      <c r="R47" s="95">
        <f>IF(P47="","",T47*M47*LOOKUP(RIGHT($D$2,3),定数!$A$6:$A$13,定数!$B$6:$B$13))</f>
        <v>-7480.2436567379636</v>
      </c>
      <c r="S47" s="95"/>
      <c r="T47" s="96">
        <f t="shared" si="3"/>
        <v>-124.30000000000163</v>
      </c>
      <c r="U47" s="96"/>
      <c r="V47" t="str">
        <f t="shared" si="5"/>
        <v/>
      </c>
      <c r="W47">
        <f t="shared" si="2"/>
        <v>1</v>
      </c>
    </row>
    <row r="48" spans="2:23" x14ac:dyDescent="0.2">
      <c r="B48" s="47">
        <v>40</v>
      </c>
      <c r="C48" s="91">
        <f t="shared" si="1"/>
        <v>241861.21156785751</v>
      </c>
      <c r="D48" s="91"/>
      <c r="E48" s="47"/>
      <c r="F48" s="8"/>
      <c r="G48" s="47"/>
      <c r="H48" s="92"/>
      <c r="I48" s="92"/>
      <c r="J48" s="47"/>
      <c r="K48" s="93" t="str">
        <f t="shared" si="0"/>
        <v/>
      </c>
      <c r="L48" s="94"/>
      <c r="M48" s="6" t="str">
        <f>IF(J48="","",(K48/J48)/LOOKUP(RIGHT($D$2,3),定数!$A$6:$A$13,定数!$B$6:$B$13))</f>
        <v/>
      </c>
      <c r="N48" s="47"/>
      <c r="O48" s="8"/>
      <c r="P48" s="92"/>
      <c r="Q48" s="92"/>
      <c r="R48" s="95" t="str">
        <f>IF(P48="","",T48*M48*LOOKUP(RIGHT($D$2,3),定数!$A$6:$A$13,定数!$B$6:$B$13))</f>
        <v/>
      </c>
      <c r="S48" s="95"/>
      <c r="T48" s="96" t="str">
        <f t="shared" si="3"/>
        <v/>
      </c>
      <c r="U48" s="96"/>
      <c r="V48" t="str">
        <f t="shared" si="5"/>
        <v/>
      </c>
      <c r="W48" t="str">
        <f t="shared" si="2"/>
        <v/>
      </c>
    </row>
    <row r="49" spans="2:23" x14ac:dyDescent="0.2">
      <c r="B49" s="47">
        <v>41</v>
      </c>
      <c r="C49" s="91" t="str">
        <f t="shared" si="1"/>
        <v/>
      </c>
      <c r="D49" s="91"/>
      <c r="E49" s="47"/>
      <c r="F49" s="8"/>
      <c r="G49" s="47"/>
      <c r="H49" s="92"/>
      <c r="I49" s="92"/>
      <c r="J49" s="47"/>
      <c r="K49" s="93" t="str">
        <f t="shared" si="0"/>
        <v/>
      </c>
      <c r="L49" s="94"/>
      <c r="M49" s="6" t="str">
        <f>IF(J49="","",(K49/J49)/LOOKUP(RIGHT($D$2,3),定数!$A$6:$A$13,定数!$B$6:$B$13))</f>
        <v/>
      </c>
      <c r="N49" s="47"/>
      <c r="O49" s="8"/>
      <c r="P49" s="92"/>
      <c r="Q49" s="92"/>
      <c r="R49" s="95" t="str">
        <f>IF(P49="","",T49*M49*LOOKUP(RIGHT($D$2,3),定数!$A$6:$A$13,定数!$B$6:$B$13))</f>
        <v/>
      </c>
      <c r="S49" s="95"/>
      <c r="T49" s="96" t="str">
        <f t="shared" si="3"/>
        <v/>
      </c>
      <c r="U49" s="96"/>
      <c r="V49" t="str">
        <f t="shared" si="5"/>
        <v/>
      </c>
      <c r="W49" t="str">
        <f t="shared" si="2"/>
        <v/>
      </c>
    </row>
    <row r="50" spans="2:23" x14ac:dyDescent="0.2">
      <c r="B50" s="47">
        <v>42</v>
      </c>
      <c r="C50" s="91" t="str">
        <f t="shared" si="1"/>
        <v/>
      </c>
      <c r="D50" s="91"/>
      <c r="E50" s="47"/>
      <c r="F50" s="8"/>
      <c r="G50" s="47"/>
      <c r="H50" s="92"/>
      <c r="I50" s="92"/>
      <c r="J50" s="47"/>
      <c r="K50" s="93" t="str">
        <f t="shared" si="0"/>
        <v/>
      </c>
      <c r="L50" s="94"/>
      <c r="M50" s="6" t="str">
        <f>IF(J50="","",(K50/J50)/LOOKUP(RIGHT($D$2,3),定数!$A$6:$A$13,定数!$B$6:$B$13))</f>
        <v/>
      </c>
      <c r="N50" s="47"/>
      <c r="O50" s="8"/>
      <c r="P50" s="92"/>
      <c r="Q50" s="92"/>
      <c r="R50" s="95" t="str">
        <f>IF(P50="","",T50*M50*LOOKUP(RIGHT($D$2,3),定数!$A$6:$A$13,定数!$B$6:$B$13))</f>
        <v/>
      </c>
      <c r="S50" s="95"/>
      <c r="T50" s="96" t="str">
        <f t="shared" si="3"/>
        <v/>
      </c>
      <c r="U50" s="96"/>
      <c r="V50" t="str">
        <f t="shared" si="5"/>
        <v/>
      </c>
      <c r="W50" t="str">
        <f t="shared" si="2"/>
        <v/>
      </c>
    </row>
    <row r="51" spans="2:23" x14ac:dyDescent="0.2">
      <c r="B51" s="47">
        <v>43</v>
      </c>
      <c r="C51" s="91" t="str">
        <f t="shared" si="1"/>
        <v/>
      </c>
      <c r="D51" s="91"/>
      <c r="E51" s="47"/>
      <c r="F51" s="8"/>
      <c r="G51" s="47"/>
      <c r="H51" s="92"/>
      <c r="I51" s="92"/>
      <c r="J51" s="47"/>
      <c r="K51" s="93" t="str">
        <f t="shared" si="0"/>
        <v/>
      </c>
      <c r="L51" s="94"/>
      <c r="M51" s="6" t="str">
        <f>IF(J51="","",(K51/J51)/LOOKUP(RIGHT($D$2,3),定数!$A$6:$A$13,定数!$B$6:$B$13))</f>
        <v/>
      </c>
      <c r="N51" s="47"/>
      <c r="O51" s="8"/>
      <c r="P51" s="92"/>
      <c r="Q51" s="92"/>
      <c r="R51" s="95" t="str">
        <f>IF(P51="","",T51*M51*LOOKUP(RIGHT($D$2,3),定数!$A$6:$A$13,定数!$B$6:$B$13))</f>
        <v/>
      </c>
      <c r="S51" s="95"/>
      <c r="T51" s="96" t="str">
        <f t="shared" si="3"/>
        <v/>
      </c>
      <c r="U51" s="96"/>
      <c r="V51" t="str">
        <f t="shared" si="5"/>
        <v/>
      </c>
      <c r="W51" t="str">
        <f t="shared" si="2"/>
        <v/>
      </c>
    </row>
    <row r="52" spans="2:23" x14ac:dyDescent="0.2">
      <c r="B52" s="47">
        <v>44</v>
      </c>
      <c r="C52" s="91" t="str">
        <f t="shared" si="1"/>
        <v/>
      </c>
      <c r="D52" s="91"/>
      <c r="E52" s="47"/>
      <c r="F52" s="8"/>
      <c r="G52" s="47"/>
      <c r="H52" s="92"/>
      <c r="I52" s="92"/>
      <c r="J52" s="47"/>
      <c r="K52" s="93" t="str">
        <f t="shared" si="0"/>
        <v/>
      </c>
      <c r="L52" s="94"/>
      <c r="M52" s="6" t="str">
        <f>IF(J52="","",(K52/J52)/LOOKUP(RIGHT($D$2,3),定数!$A$6:$A$13,定数!$B$6:$B$13))</f>
        <v/>
      </c>
      <c r="N52" s="47"/>
      <c r="O52" s="8"/>
      <c r="P52" s="92"/>
      <c r="Q52" s="92"/>
      <c r="R52" s="95" t="str">
        <f>IF(P52="","",T52*M52*LOOKUP(RIGHT($D$2,3),定数!$A$6:$A$13,定数!$B$6:$B$13))</f>
        <v/>
      </c>
      <c r="S52" s="95"/>
      <c r="T52" s="96" t="str">
        <f t="shared" si="3"/>
        <v/>
      </c>
      <c r="U52" s="96"/>
      <c r="V52" t="str">
        <f t="shared" si="5"/>
        <v/>
      </c>
      <c r="W52" t="str">
        <f t="shared" si="2"/>
        <v/>
      </c>
    </row>
    <row r="53" spans="2:23" x14ac:dyDescent="0.2">
      <c r="B53" s="47">
        <v>45</v>
      </c>
      <c r="C53" s="91" t="str">
        <f t="shared" si="1"/>
        <v/>
      </c>
      <c r="D53" s="91"/>
      <c r="E53" s="47"/>
      <c r="F53" s="8"/>
      <c r="G53" s="47"/>
      <c r="H53" s="92"/>
      <c r="I53" s="92"/>
      <c r="J53" s="47"/>
      <c r="K53" s="93" t="str">
        <f t="shared" si="0"/>
        <v/>
      </c>
      <c r="L53" s="94"/>
      <c r="M53" s="6" t="str">
        <f>IF(J53="","",(K53/J53)/LOOKUP(RIGHT($D$2,3),定数!$A$6:$A$13,定数!$B$6:$B$13))</f>
        <v/>
      </c>
      <c r="N53" s="47"/>
      <c r="O53" s="8"/>
      <c r="P53" s="92"/>
      <c r="Q53" s="92"/>
      <c r="R53" s="95" t="str">
        <f>IF(P53="","",T53*M53*LOOKUP(RIGHT($D$2,3),定数!$A$6:$A$13,定数!$B$6:$B$13))</f>
        <v/>
      </c>
      <c r="S53" s="95"/>
      <c r="T53" s="96" t="str">
        <f t="shared" si="3"/>
        <v/>
      </c>
      <c r="U53" s="96"/>
      <c r="V53" t="str">
        <f t="shared" si="5"/>
        <v/>
      </c>
      <c r="W53" t="str">
        <f t="shared" si="2"/>
        <v/>
      </c>
    </row>
    <row r="54" spans="2:23" x14ac:dyDescent="0.2">
      <c r="B54" s="47">
        <v>46</v>
      </c>
      <c r="C54" s="91" t="str">
        <f t="shared" si="1"/>
        <v/>
      </c>
      <c r="D54" s="91"/>
      <c r="E54" s="47"/>
      <c r="F54" s="8"/>
      <c r="G54" s="47"/>
      <c r="H54" s="92"/>
      <c r="I54" s="92"/>
      <c r="J54" s="47"/>
      <c r="K54" s="93" t="str">
        <f t="shared" si="0"/>
        <v/>
      </c>
      <c r="L54" s="94"/>
      <c r="M54" s="6" t="str">
        <f>IF(J54="","",(K54/J54)/LOOKUP(RIGHT($D$2,3),定数!$A$6:$A$13,定数!$B$6:$B$13))</f>
        <v/>
      </c>
      <c r="N54" s="47"/>
      <c r="O54" s="8"/>
      <c r="P54" s="92"/>
      <c r="Q54" s="92"/>
      <c r="R54" s="95" t="str">
        <f>IF(P54="","",T54*M54*LOOKUP(RIGHT($D$2,3),定数!$A$6:$A$13,定数!$B$6:$B$13))</f>
        <v/>
      </c>
      <c r="S54" s="95"/>
      <c r="T54" s="96" t="str">
        <f t="shared" si="3"/>
        <v/>
      </c>
      <c r="U54" s="96"/>
      <c r="V54" t="str">
        <f t="shared" si="5"/>
        <v/>
      </c>
      <c r="W54" t="str">
        <f t="shared" si="2"/>
        <v/>
      </c>
    </row>
    <row r="55" spans="2:23" x14ac:dyDescent="0.2">
      <c r="B55" s="47">
        <v>47</v>
      </c>
      <c r="C55" s="91" t="str">
        <f t="shared" si="1"/>
        <v/>
      </c>
      <c r="D55" s="91"/>
      <c r="E55" s="47"/>
      <c r="F55" s="8"/>
      <c r="G55" s="47"/>
      <c r="H55" s="92"/>
      <c r="I55" s="92"/>
      <c r="J55" s="47"/>
      <c r="K55" s="93" t="str">
        <f t="shared" si="0"/>
        <v/>
      </c>
      <c r="L55" s="94"/>
      <c r="M55" s="6" t="str">
        <f>IF(J55="","",(K55/J55)/LOOKUP(RIGHT($D$2,3),定数!$A$6:$A$13,定数!$B$6:$B$13))</f>
        <v/>
      </c>
      <c r="N55" s="47"/>
      <c r="O55" s="8"/>
      <c r="P55" s="92"/>
      <c r="Q55" s="92"/>
      <c r="R55" s="95" t="str">
        <f>IF(P55="","",T55*M55*LOOKUP(RIGHT($D$2,3),定数!$A$6:$A$13,定数!$B$6:$B$13))</f>
        <v/>
      </c>
      <c r="S55" s="95"/>
      <c r="T55" s="96" t="str">
        <f t="shared" si="3"/>
        <v/>
      </c>
      <c r="U55" s="96"/>
      <c r="V55" t="str">
        <f t="shared" si="5"/>
        <v/>
      </c>
      <c r="W55" t="str">
        <f t="shared" si="2"/>
        <v/>
      </c>
    </row>
    <row r="56" spans="2:23" x14ac:dyDescent="0.2">
      <c r="B56" s="47">
        <v>48</v>
      </c>
      <c r="C56" s="91" t="str">
        <f t="shared" si="1"/>
        <v/>
      </c>
      <c r="D56" s="91"/>
      <c r="E56" s="47"/>
      <c r="F56" s="8"/>
      <c r="G56" s="47"/>
      <c r="H56" s="92"/>
      <c r="I56" s="92"/>
      <c r="J56" s="47"/>
      <c r="K56" s="93" t="str">
        <f t="shared" si="0"/>
        <v/>
      </c>
      <c r="L56" s="94"/>
      <c r="M56" s="6" t="str">
        <f>IF(J56="","",(K56/J56)/LOOKUP(RIGHT($D$2,3),定数!$A$6:$A$13,定数!$B$6:$B$13))</f>
        <v/>
      </c>
      <c r="N56" s="47"/>
      <c r="O56" s="8"/>
      <c r="P56" s="92"/>
      <c r="Q56" s="92"/>
      <c r="R56" s="95" t="str">
        <f>IF(P56="","",T56*M56*LOOKUP(RIGHT($D$2,3),定数!$A$6:$A$13,定数!$B$6:$B$13))</f>
        <v/>
      </c>
      <c r="S56" s="95"/>
      <c r="T56" s="96" t="str">
        <f t="shared" si="3"/>
        <v/>
      </c>
      <c r="U56" s="96"/>
      <c r="V56" t="str">
        <f t="shared" si="5"/>
        <v/>
      </c>
      <c r="W56" t="str">
        <f t="shared" si="2"/>
        <v/>
      </c>
    </row>
    <row r="57" spans="2:23" x14ac:dyDescent="0.2">
      <c r="B57" s="47">
        <v>49</v>
      </c>
      <c r="C57" s="91" t="str">
        <f t="shared" si="1"/>
        <v/>
      </c>
      <c r="D57" s="91"/>
      <c r="E57" s="47"/>
      <c r="F57" s="8"/>
      <c r="G57" s="47"/>
      <c r="H57" s="92"/>
      <c r="I57" s="92"/>
      <c r="J57" s="47"/>
      <c r="K57" s="93" t="str">
        <f t="shared" si="0"/>
        <v/>
      </c>
      <c r="L57" s="94"/>
      <c r="M57" s="6" t="str">
        <f>IF(J57="","",(K57/J57)/LOOKUP(RIGHT($D$2,3),定数!$A$6:$A$13,定数!$B$6:$B$13))</f>
        <v/>
      </c>
      <c r="N57" s="47"/>
      <c r="O57" s="8"/>
      <c r="P57" s="92"/>
      <c r="Q57" s="92"/>
      <c r="R57" s="95" t="str">
        <f>IF(P57="","",T57*M57*LOOKUP(RIGHT($D$2,3),定数!$A$6:$A$13,定数!$B$6:$B$13))</f>
        <v/>
      </c>
      <c r="S57" s="95"/>
      <c r="T57" s="96" t="str">
        <f t="shared" si="3"/>
        <v/>
      </c>
      <c r="U57" s="96"/>
      <c r="V57" t="str">
        <f t="shared" si="5"/>
        <v/>
      </c>
      <c r="W57" t="str">
        <f t="shared" si="2"/>
        <v/>
      </c>
    </row>
    <row r="58" spans="2:23" x14ac:dyDescent="0.2">
      <c r="B58" s="47">
        <v>50</v>
      </c>
      <c r="C58" s="91" t="str">
        <f t="shared" si="1"/>
        <v/>
      </c>
      <c r="D58" s="91"/>
      <c r="E58" s="47"/>
      <c r="F58" s="8"/>
      <c r="G58" s="47"/>
      <c r="H58" s="92"/>
      <c r="I58" s="92"/>
      <c r="J58" s="47"/>
      <c r="K58" s="93" t="str">
        <f t="shared" si="0"/>
        <v/>
      </c>
      <c r="L58" s="94"/>
      <c r="M58" s="6" t="str">
        <f>IF(J58="","",(K58/J58)/LOOKUP(RIGHT($D$2,3),定数!$A$6:$A$13,定数!$B$6:$B$13))</f>
        <v/>
      </c>
      <c r="N58" s="47"/>
      <c r="O58" s="8"/>
      <c r="P58" s="92"/>
      <c r="Q58" s="92"/>
      <c r="R58" s="95" t="str">
        <f>IF(P58="","",T58*M58*LOOKUP(RIGHT($D$2,3),定数!$A$6:$A$13,定数!$B$6:$B$13))</f>
        <v/>
      </c>
      <c r="S58" s="95"/>
      <c r="T58" s="96" t="str">
        <f t="shared" si="3"/>
        <v/>
      </c>
      <c r="U58" s="96"/>
      <c r="V58" t="str">
        <f t="shared" si="5"/>
        <v/>
      </c>
      <c r="W58" t="str">
        <f t="shared" si="2"/>
        <v/>
      </c>
    </row>
    <row r="59" spans="2:23" x14ac:dyDescent="0.2">
      <c r="B59" s="47">
        <v>51</v>
      </c>
      <c r="C59" s="91" t="str">
        <f t="shared" si="1"/>
        <v/>
      </c>
      <c r="D59" s="91"/>
      <c r="E59" s="47"/>
      <c r="F59" s="8"/>
      <c r="G59" s="47"/>
      <c r="H59" s="92"/>
      <c r="I59" s="92"/>
      <c r="J59" s="47"/>
      <c r="K59" s="93" t="str">
        <f t="shared" si="0"/>
        <v/>
      </c>
      <c r="L59" s="94"/>
      <c r="M59" s="6" t="str">
        <f>IF(J59="","",(K59/J59)/LOOKUP(RIGHT($D$2,3),定数!$A$6:$A$13,定数!$B$6:$B$13))</f>
        <v/>
      </c>
      <c r="N59" s="47"/>
      <c r="O59" s="8"/>
      <c r="P59" s="92"/>
      <c r="Q59" s="92"/>
      <c r="R59" s="95" t="str">
        <f>IF(P59="","",T59*M59*LOOKUP(RIGHT($D$2,3),定数!$A$6:$A$13,定数!$B$6:$B$13))</f>
        <v/>
      </c>
      <c r="S59" s="95"/>
      <c r="T59" s="96" t="str">
        <f t="shared" si="3"/>
        <v/>
      </c>
      <c r="U59" s="96"/>
      <c r="V59" t="str">
        <f t="shared" si="5"/>
        <v/>
      </c>
      <c r="W59" t="str">
        <f t="shared" si="2"/>
        <v/>
      </c>
    </row>
    <row r="60" spans="2:23" x14ac:dyDescent="0.2">
      <c r="B60" s="47">
        <v>52</v>
      </c>
      <c r="C60" s="91" t="str">
        <f t="shared" si="1"/>
        <v/>
      </c>
      <c r="D60" s="91"/>
      <c r="E60" s="47"/>
      <c r="F60" s="8"/>
      <c r="G60" s="47"/>
      <c r="H60" s="92"/>
      <c r="I60" s="92"/>
      <c r="J60" s="47"/>
      <c r="K60" s="93" t="str">
        <f t="shared" si="0"/>
        <v/>
      </c>
      <c r="L60" s="94"/>
      <c r="M60" s="6" t="str">
        <f>IF(J60="","",(K60/J60)/LOOKUP(RIGHT($D$2,3),定数!$A$6:$A$13,定数!$B$6:$B$13))</f>
        <v/>
      </c>
      <c r="N60" s="47"/>
      <c r="O60" s="8"/>
      <c r="P60" s="92"/>
      <c r="Q60" s="92"/>
      <c r="R60" s="95" t="str">
        <f>IF(P60="","",T60*M60*LOOKUP(RIGHT($D$2,3),定数!$A$6:$A$13,定数!$B$6:$B$13))</f>
        <v/>
      </c>
      <c r="S60" s="95"/>
      <c r="T60" s="96" t="str">
        <f t="shared" si="3"/>
        <v/>
      </c>
      <c r="U60" s="96"/>
      <c r="V60" t="str">
        <f t="shared" si="5"/>
        <v/>
      </c>
      <c r="W60" t="str">
        <f t="shared" si="2"/>
        <v/>
      </c>
    </row>
    <row r="61" spans="2:23" x14ac:dyDescent="0.2">
      <c r="B61" s="47">
        <v>53</v>
      </c>
      <c r="C61" s="91" t="str">
        <f t="shared" si="1"/>
        <v/>
      </c>
      <c r="D61" s="91"/>
      <c r="E61" s="47"/>
      <c r="F61" s="8"/>
      <c r="G61" s="47"/>
      <c r="H61" s="92"/>
      <c r="I61" s="92"/>
      <c r="J61" s="47"/>
      <c r="K61" s="93" t="str">
        <f t="shared" si="0"/>
        <v/>
      </c>
      <c r="L61" s="94"/>
      <c r="M61" s="6" t="str">
        <f>IF(J61="","",(K61/J61)/LOOKUP(RIGHT($D$2,3),定数!$A$6:$A$13,定数!$B$6:$B$13))</f>
        <v/>
      </c>
      <c r="N61" s="47"/>
      <c r="O61" s="8"/>
      <c r="P61" s="92"/>
      <c r="Q61" s="92"/>
      <c r="R61" s="95" t="str">
        <f>IF(P61="","",T61*M61*LOOKUP(RIGHT($D$2,3),定数!$A$6:$A$13,定数!$B$6:$B$13))</f>
        <v/>
      </c>
      <c r="S61" s="95"/>
      <c r="T61" s="96" t="str">
        <f t="shared" si="3"/>
        <v/>
      </c>
      <c r="U61" s="96"/>
      <c r="V61" t="str">
        <f t="shared" si="5"/>
        <v/>
      </c>
      <c r="W61" t="str">
        <f t="shared" si="2"/>
        <v/>
      </c>
    </row>
    <row r="62" spans="2:23" x14ac:dyDescent="0.2">
      <c r="B62" s="47">
        <v>54</v>
      </c>
      <c r="C62" s="91" t="str">
        <f t="shared" si="1"/>
        <v/>
      </c>
      <c r="D62" s="91"/>
      <c r="E62" s="47"/>
      <c r="F62" s="8"/>
      <c r="G62" s="47"/>
      <c r="H62" s="92"/>
      <c r="I62" s="92"/>
      <c r="J62" s="47"/>
      <c r="K62" s="93" t="str">
        <f t="shared" si="0"/>
        <v/>
      </c>
      <c r="L62" s="94"/>
      <c r="M62" s="6" t="str">
        <f>IF(J62="","",(K62/J62)/LOOKUP(RIGHT($D$2,3),定数!$A$6:$A$13,定数!$B$6:$B$13))</f>
        <v/>
      </c>
      <c r="N62" s="47"/>
      <c r="O62" s="8"/>
      <c r="P62" s="92"/>
      <c r="Q62" s="92"/>
      <c r="R62" s="95" t="str">
        <f>IF(P62="","",T62*M62*LOOKUP(RIGHT($D$2,3),定数!$A$6:$A$13,定数!$B$6:$B$13))</f>
        <v/>
      </c>
      <c r="S62" s="95"/>
      <c r="T62" s="96" t="str">
        <f t="shared" si="3"/>
        <v/>
      </c>
      <c r="U62" s="96"/>
      <c r="V62" t="str">
        <f t="shared" si="5"/>
        <v/>
      </c>
      <c r="W62" t="str">
        <f t="shared" si="2"/>
        <v/>
      </c>
    </row>
    <row r="63" spans="2:23" x14ac:dyDescent="0.2">
      <c r="B63" s="47">
        <v>55</v>
      </c>
      <c r="C63" s="91" t="str">
        <f t="shared" si="1"/>
        <v/>
      </c>
      <c r="D63" s="91"/>
      <c r="E63" s="47"/>
      <c r="F63" s="8"/>
      <c r="G63" s="47"/>
      <c r="H63" s="92"/>
      <c r="I63" s="92"/>
      <c r="J63" s="47"/>
      <c r="K63" s="93" t="str">
        <f t="shared" si="0"/>
        <v/>
      </c>
      <c r="L63" s="94"/>
      <c r="M63" s="6" t="str">
        <f>IF(J63="","",(K63/J63)/LOOKUP(RIGHT($D$2,3),定数!$A$6:$A$13,定数!$B$6:$B$13))</f>
        <v/>
      </c>
      <c r="N63" s="47"/>
      <c r="O63" s="8"/>
      <c r="P63" s="92"/>
      <c r="Q63" s="92"/>
      <c r="R63" s="95" t="str">
        <f>IF(P63="","",T63*M63*LOOKUP(RIGHT($D$2,3),定数!$A$6:$A$13,定数!$B$6:$B$13))</f>
        <v/>
      </c>
      <c r="S63" s="95"/>
      <c r="T63" s="96" t="str">
        <f t="shared" si="3"/>
        <v/>
      </c>
      <c r="U63" s="96"/>
      <c r="V63" t="str">
        <f t="shared" si="5"/>
        <v/>
      </c>
      <c r="W63" t="str">
        <f t="shared" si="2"/>
        <v/>
      </c>
    </row>
    <row r="64" spans="2:23" x14ac:dyDescent="0.2">
      <c r="B64" s="47">
        <v>56</v>
      </c>
      <c r="C64" s="91" t="str">
        <f t="shared" si="1"/>
        <v/>
      </c>
      <c r="D64" s="91"/>
      <c r="E64" s="47"/>
      <c r="F64" s="8"/>
      <c r="G64" s="47"/>
      <c r="H64" s="92"/>
      <c r="I64" s="92"/>
      <c r="J64" s="47"/>
      <c r="K64" s="93" t="str">
        <f t="shared" si="0"/>
        <v/>
      </c>
      <c r="L64" s="94"/>
      <c r="M64" s="6" t="str">
        <f>IF(J64="","",(K64/J64)/LOOKUP(RIGHT($D$2,3),定数!$A$6:$A$13,定数!$B$6:$B$13))</f>
        <v/>
      </c>
      <c r="N64" s="47"/>
      <c r="O64" s="8"/>
      <c r="P64" s="92"/>
      <c r="Q64" s="92"/>
      <c r="R64" s="95" t="str">
        <f>IF(P64="","",T64*M64*LOOKUP(RIGHT($D$2,3),定数!$A$6:$A$13,定数!$B$6:$B$13))</f>
        <v/>
      </c>
      <c r="S64" s="95"/>
      <c r="T64" s="96" t="str">
        <f t="shared" si="3"/>
        <v/>
      </c>
      <c r="U64" s="96"/>
      <c r="V64" t="str">
        <f t="shared" si="5"/>
        <v/>
      </c>
      <c r="W64" t="str">
        <f t="shared" si="2"/>
        <v/>
      </c>
    </row>
    <row r="65" spans="2:23" x14ac:dyDescent="0.2">
      <c r="B65" s="47">
        <v>57</v>
      </c>
      <c r="C65" s="91" t="str">
        <f t="shared" si="1"/>
        <v/>
      </c>
      <c r="D65" s="91"/>
      <c r="E65" s="47"/>
      <c r="F65" s="8"/>
      <c r="G65" s="47"/>
      <c r="H65" s="92"/>
      <c r="I65" s="92"/>
      <c r="J65" s="47"/>
      <c r="K65" s="93" t="str">
        <f t="shared" si="0"/>
        <v/>
      </c>
      <c r="L65" s="94"/>
      <c r="M65" s="6" t="str">
        <f>IF(J65="","",(K65/J65)/LOOKUP(RIGHT($D$2,3),定数!$A$6:$A$13,定数!$B$6:$B$13))</f>
        <v/>
      </c>
      <c r="N65" s="47"/>
      <c r="O65" s="8"/>
      <c r="P65" s="92"/>
      <c r="Q65" s="92"/>
      <c r="R65" s="95" t="str">
        <f>IF(P65="","",T65*M65*LOOKUP(RIGHT($D$2,3),定数!$A$6:$A$13,定数!$B$6:$B$13))</f>
        <v/>
      </c>
      <c r="S65" s="95"/>
      <c r="T65" s="96" t="str">
        <f t="shared" si="3"/>
        <v/>
      </c>
      <c r="U65" s="96"/>
      <c r="V65" t="str">
        <f t="shared" si="5"/>
        <v/>
      </c>
      <c r="W65" t="str">
        <f t="shared" si="2"/>
        <v/>
      </c>
    </row>
    <row r="66" spans="2:23" x14ac:dyDescent="0.2">
      <c r="B66" s="47">
        <v>58</v>
      </c>
      <c r="C66" s="91" t="str">
        <f t="shared" si="1"/>
        <v/>
      </c>
      <c r="D66" s="91"/>
      <c r="E66" s="47"/>
      <c r="F66" s="8"/>
      <c r="G66" s="47"/>
      <c r="H66" s="92"/>
      <c r="I66" s="92"/>
      <c r="J66" s="47"/>
      <c r="K66" s="93" t="str">
        <f t="shared" si="0"/>
        <v/>
      </c>
      <c r="L66" s="94"/>
      <c r="M66" s="6" t="str">
        <f>IF(J66="","",(K66/J66)/LOOKUP(RIGHT($D$2,3),定数!$A$6:$A$13,定数!$B$6:$B$13))</f>
        <v/>
      </c>
      <c r="N66" s="47"/>
      <c r="O66" s="8"/>
      <c r="P66" s="92"/>
      <c r="Q66" s="92"/>
      <c r="R66" s="95" t="str">
        <f>IF(P66="","",T66*M66*LOOKUP(RIGHT($D$2,3),定数!$A$6:$A$13,定数!$B$6:$B$13))</f>
        <v/>
      </c>
      <c r="S66" s="95"/>
      <c r="T66" s="96" t="str">
        <f t="shared" si="3"/>
        <v/>
      </c>
      <c r="U66" s="96"/>
      <c r="V66" t="str">
        <f t="shared" si="5"/>
        <v/>
      </c>
      <c r="W66" t="str">
        <f t="shared" si="2"/>
        <v/>
      </c>
    </row>
    <row r="67" spans="2:23" x14ac:dyDescent="0.2">
      <c r="B67" s="47">
        <v>59</v>
      </c>
      <c r="C67" s="91" t="str">
        <f t="shared" si="1"/>
        <v/>
      </c>
      <c r="D67" s="91"/>
      <c r="E67" s="47"/>
      <c r="F67" s="8"/>
      <c r="G67" s="47"/>
      <c r="H67" s="92"/>
      <c r="I67" s="92"/>
      <c r="J67" s="47"/>
      <c r="K67" s="93" t="str">
        <f t="shared" si="0"/>
        <v/>
      </c>
      <c r="L67" s="94"/>
      <c r="M67" s="6" t="str">
        <f>IF(J67="","",(K67/J67)/LOOKUP(RIGHT($D$2,3),定数!$A$6:$A$13,定数!$B$6:$B$13))</f>
        <v/>
      </c>
      <c r="N67" s="47"/>
      <c r="O67" s="8"/>
      <c r="P67" s="92"/>
      <c r="Q67" s="92"/>
      <c r="R67" s="95" t="str">
        <f>IF(P67="","",T67*M67*LOOKUP(RIGHT($D$2,3),定数!$A$6:$A$13,定数!$B$6:$B$13))</f>
        <v/>
      </c>
      <c r="S67" s="95"/>
      <c r="T67" s="96" t="str">
        <f t="shared" si="3"/>
        <v/>
      </c>
      <c r="U67" s="96"/>
      <c r="V67" t="str">
        <f t="shared" si="5"/>
        <v/>
      </c>
      <c r="W67" t="str">
        <f t="shared" si="2"/>
        <v/>
      </c>
    </row>
    <row r="68" spans="2:23" x14ac:dyDescent="0.2">
      <c r="B68" s="47">
        <v>60</v>
      </c>
      <c r="C68" s="91" t="str">
        <f t="shared" si="1"/>
        <v/>
      </c>
      <c r="D68" s="91"/>
      <c r="E68" s="47"/>
      <c r="F68" s="8"/>
      <c r="G68" s="47"/>
      <c r="H68" s="92"/>
      <c r="I68" s="92"/>
      <c r="J68" s="47"/>
      <c r="K68" s="93" t="str">
        <f t="shared" si="0"/>
        <v/>
      </c>
      <c r="L68" s="94"/>
      <c r="M68" s="6" t="str">
        <f>IF(J68="","",(K68/J68)/LOOKUP(RIGHT($D$2,3),定数!$A$6:$A$13,定数!$B$6:$B$13))</f>
        <v/>
      </c>
      <c r="N68" s="47"/>
      <c r="O68" s="8"/>
      <c r="P68" s="92"/>
      <c r="Q68" s="92"/>
      <c r="R68" s="95" t="str">
        <f>IF(P68="","",T68*M68*LOOKUP(RIGHT($D$2,3),定数!$A$6:$A$13,定数!$B$6:$B$13))</f>
        <v/>
      </c>
      <c r="S68" s="95"/>
      <c r="T68" s="96" t="str">
        <f t="shared" si="3"/>
        <v/>
      </c>
      <c r="U68" s="96"/>
      <c r="V68" t="str">
        <f t="shared" si="5"/>
        <v/>
      </c>
      <c r="W68" t="str">
        <f t="shared" si="2"/>
        <v/>
      </c>
    </row>
    <row r="69" spans="2:23" x14ac:dyDescent="0.2">
      <c r="B69" s="47">
        <v>61</v>
      </c>
      <c r="C69" s="91" t="str">
        <f t="shared" si="1"/>
        <v/>
      </c>
      <c r="D69" s="91"/>
      <c r="E69" s="47"/>
      <c r="F69" s="8"/>
      <c r="G69" s="47"/>
      <c r="H69" s="92"/>
      <c r="I69" s="92"/>
      <c r="J69" s="47"/>
      <c r="K69" s="93" t="str">
        <f t="shared" si="0"/>
        <v/>
      </c>
      <c r="L69" s="94"/>
      <c r="M69" s="6" t="str">
        <f>IF(J69="","",(K69/J69)/LOOKUP(RIGHT($D$2,3),定数!$A$6:$A$13,定数!$B$6:$B$13))</f>
        <v/>
      </c>
      <c r="N69" s="47"/>
      <c r="O69" s="8"/>
      <c r="P69" s="92"/>
      <c r="Q69" s="92"/>
      <c r="R69" s="95" t="str">
        <f>IF(P69="","",T69*M69*LOOKUP(RIGHT($D$2,3),定数!$A$6:$A$13,定数!$B$6:$B$13))</f>
        <v/>
      </c>
      <c r="S69" s="95"/>
      <c r="T69" s="96" t="str">
        <f t="shared" si="3"/>
        <v/>
      </c>
      <c r="U69" s="96"/>
      <c r="V69" t="str">
        <f t="shared" si="5"/>
        <v/>
      </c>
      <c r="W69" t="str">
        <f t="shared" si="2"/>
        <v/>
      </c>
    </row>
    <row r="70" spans="2:23" x14ac:dyDescent="0.2">
      <c r="B70" s="47">
        <v>62</v>
      </c>
      <c r="C70" s="91" t="str">
        <f t="shared" si="1"/>
        <v/>
      </c>
      <c r="D70" s="91"/>
      <c r="E70" s="47"/>
      <c r="F70" s="8"/>
      <c r="G70" s="47"/>
      <c r="H70" s="92"/>
      <c r="I70" s="92"/>
      <c r="J70" s="47"/>
      <c r="K70" s="93" t="str">
        <f t="shared" si="0"/>
        <v/>
      </c>
      <c r="L70" s="94"/>
      <c r="M70" s="6" t="str">
        <f>IF(J70="","",(K70/J70)/LOOKUP(RIGHT($D$2,3),定数!$A$6:$A$13,定数!$B$6:$B$13))</f>
        <v/>
      </c>
      <c r="N70" s="47"/>
      <c r="O70" s="8"/>
      <c r="P70" s="92"/>
      <c r="Q70" s="92"/>
      <c r="R70" s="95" t="str">
        <f>IF(P70="","",T70*M70*LOOKUP(RIGHT($D$2,3),定数!$A$6:$A$13,定数!$B$6:$B$13))</f>
        <v/>
      </c>
      <c r="S70" s="95"/>
      <c r="T70" s="96" t="str">
        <f t="shared" si="3"/>
        <v/>
      </c>
      <c r="U70" s="96"/>
      <c r="V70" t="str">
        <f t="shared" si="5"/>
        <v/>
      </c>
      <c r="W70" t="str">
        <f t="shared" si="2"/>
        <v/>
      </c>
    </row>
    <row r="71" spans="2:23" x14ac:dyDescent="0.2">
      <c r="B71" s="47">
        <v>63</v>
      </c>
      <c r="C71" s="91" t="str">
        <f t="shared" si="1"/>
        <v/>
      </c>
      <c r="D71" s="91"/>
      <c r="E71" s="47"/>
      <c r="F71" s="8"/>
      <c r="G71" s="47"/>
      <c r="H71" s="92"/>
      <c r="I71" s="92"/>
      <c r="J71" s="47"/>
      <c r="K71" s="93" t="str">
        <f t="shared" si="0"/>
        <v/>
      </c>
      <c r="L71" s="94"/>
      <c r="M71" s="6" t="str">
        <f>IF(J71="","",(K71/J71)/LOOKUP(RIGHT($D$2,3),定数!$A$6:$A$13,定数!$B$6:$B$13))</f>
        <v/>
      </c>
      <c r="N71" s="47"/>
      <c r="O71" s="8"/>
      <c r="P71" s="92"/>
      <c r="Q71" s="92"/>
      <c r="R71" s="95" t="str">
        <f>IF(P71="","",T71*M71*LOOKUP(RIGHT($D$2,3),定数!$A$6:$A$13,定数!$B$6:$B$13))</f>
        <v/>
      </c>
      <c r="S71" s="95"/>
      <c r="T71" s="96" t="str">
        <f t="shared" si="3"/>
        <v/>
      </c>
      <c r="U71" s="96"/>
      <c r="V71" t="str">
        <f t="shared" si="5"/>
        <v/>
      </c>
      <c r="W71" t="str">
        <f t="shared" si="2"/>
        <v/>
      </c>
    </row>
    <row r="72" spans="2:23" x14ac:dyDescent="0.2">
      <c r="B72" s="47">
        <v>64</v>
      </c>
      <c r="C72" s="91" t="str">
        <f t="shared" si="1"/>
        <v/>
      </c>
      <c r="D72" s="91"/>
      <c r="E72" s="47"/>
      <c r="F72" s="8"/>
      <c r="G72" s="47"/>
      <c r="H72" s="92"/>
      <c r="I72" s="92"/>
      <c r="J72" s="47"/>
      <c r="K72" s="93" t="str">
        <f t="shared" si="0"/>
        <v/>
      </c>
      <c r="L72" s="94"/>
      <c r="M72" s="6" t="str">
        <f>IF(J72="","",(K72/J72)/LOOKUP(RIGHT($D$2,3),定数!$A$6:$A$13,定数!$B$6:$B$13))</f>
        <v/>
      </c>
      <c r="N72" s="47"/>
      <c r="O72" s="8"/>
      <c r="P72" s="92"/>
      <c r="Q72" s="92"/>
      <c r="R72" s="95" t="str">
        <f>IF(P72="","",T72*M72*LOOKUP(RIGHT($D$2,3),定数!$A$6:$A$13,定数!$B$6:$B$13))</f>
        <v/>
      </c>
      <c r="S72" s="95"/>
      <c r="T72" s="96" t="str">
        <f t="shared" si="3"/>
        <v/>
      </c>
      <c r="U72" s="96"/>
      <c r="V72" t="str">
        <f t="shared" si="5"/>
        <v/>
      </c>
      <c r="W72" t="str">
        <f t="shared" si="2"/>
        <v/>
      </c>
    </row>
    <row r="73" spans="2:23" x14ac:dyDescent="0.2">
      <c r="B73" s="47">
        <v>65</v>
      </c>
      <c r="C73" s="91" t="str">
        <f t="shared" si="1"/>
        <v/>
      </c>
      <c r="D73" s="91"/>
      <c r="E73" s="47"/>
      <c r="F73" s="8"/>
      <c r="G73" s="47"/>
      <c r="H73" s="92"/>
      <c r="I73" s="92"/>
      <c r="J73" s="47"/>
      <c r="K73" s="93" t="str">
        <f t="shared" ref="K73:K108" si="6">IF(J73="","",C73*0.03)</f>
        <v/>
      </c>
      <c r="L73" s="94"/>
      <c r="M73" s="6" t="str">
        <f>IF(J73="","",(K73/J73)/LOOKUP(RIGHT($D$2,3),定数!$A$6:$A$13,定数!$B$6:$B$13))</f>
        <v/>
      </c>
      <c r="N73" s="47"/>
      <c r="O73" s="8"/>
      <c r="P73" s="92"/>
      <c r="Q73" s="92"/>
      <c r="R73" s="95" t="str">
        <f>IF(P73="","",T73*M73*LOOKUP(RIGHT($D$2,3),定数!$A$6:$A$13,定数!$B$6:$B$13))</f>
        <v/>
      </c>
      <c r="S73" s="95"/>
      <c r="T73" s="96" t="str">
        <f t="shared" si="3"/>
        <v/>
      </c>
      <c r="U73" s="96"/>
      <c r="V73" t="str">
        <f t="shared" si="5"/>
        <v/>
      </c>
      <c r="W73" t="str">
        <f t="shared" si="2"/>
        <v/>
      </c>
    </row>
    <row r="74" spans="2:23" x14ac:dyDescent="0.2">
      <c r="B74" s="47">
        <v>66</v>
      </c>
      <c r="C74" s="91" t="str">
        <f t="shared" ref="C74:C108" si="7">IF(R73="","",C73+R73)</f>
        <v/>
      </c>
      <c r="D74" s="91"/>
      <c r="E74" s="47"/>
      <c r="F74" s="8"/>
      <c r="G74" s="47"/>
      <c r="H74" s="92"/>
      <c r="I74" s="92"/>
      <c r="J74" s="47"/>
      <c r="K74" s="93" t="str">
        <f t="shared" si="6"/>
        <v/>
      </c>
      <c r="L74" s="94"/>
      <c r="M74" s="6" t="str">
        <f>IF(J74="","",(K74/J74)/LOOKUP(RIGHT($D$2,3),定数!$A$6:$A$13,定数!$B$6:$B$13))</f>
        <v/>
      </c>
      <c r="N74" s="47"/>
      <c r="O74" s="8"/>
      <c r="P74" s="92"/>
      <c r="Q74" s="92"/>
      <c r="R74" s="95" t="str">
        <f>IF(P74="","",T74*M74*LOOKUP(RIGHT($D$2,3),定数!$A$6:$A$13,定数!$B$6:$B$13))</f>
        <v/>
      </c>
      <c r="S74" s="95"/>
      <c r="T74" s="96" t="str">
        <f t="shared" si="3"/>
        <v/>
      </c>
      <c r="U74" s="96"/>
      <c r="V74" t="str">
        <f t="shared" si="5"/>
        <v/>
      </c>
      <c r="W74" t="str">
        <f t="shared" si="5"/>
        <v/>
      </c>
    </row>
    <row r="75" spans="2:23" x14ac:dyDescent="0.2">
      <c r="B75" s="47">
        <v>67</v>
      </c>
      <c r="C75" s="91" t="str">
        <f t="shared" si="7"/>
        <v/>
      </c>
      <c r="D75" s="91"/>
      <c r="E75" s="47"/>
      <c r="F75" s="8"/>
      <c r="G75" s="47"/>
      <c r="H75" s="92"/>
      <c r="I75" s="92"/>
      <c r="J75" s="47"/>
      <c r="K75" s="93" t="str">
        <f t="shared" si="6"/>
        <v/>
      </c>
      <c r="L75" s="94"/>
      <c r="M75" s="6" t="str">
        <f>IF(J75="","",(K75/J75)/LOOKUP(RIGHT($D$2,3),定数!$A$6:$A$13,定数!$B$6:$B$13))</f>
        <v/>
      </c>
      <c r="N75" s="47"/>
      <c r="O75" s="8"/>
      <c r="P75" s="92"/>
      <c r="Q75" s="92"/>
      <c r="R75" s="95" t="str">
        <f>IF(P75="","",T75*M75*LOOKUP(RIGHT($D$2,3),定数!$A$6:$A$13,定数!$B$6:$B$13))</f>
        <v/>
      </c>
      <c r="S75" s="95"/>
      <c r="T75" s="96" t="str">
        <f t="shared" ref="T75:T108" si="8">IF(P75="","",IF(G75="買",(P75-H75),(H75-P75))*IF(RIGHT($D$2,3)="JPY",100,10000))</f>
        <v/>
      </c>
      <c r="U75" s="96"/>
      <c r="V75" t="str">
        <f t="shared" ref="V75:W90" si="9">IF(S75&lt;&gt;"",IF(S75&lt;0,1+V74,0),"")</f>
        <v/>
      </c>
      <c r="W75" t="str">
        <f t="shared" si="9"/>
        <v/>
      </c>
    </row>
    <row r="76" spans="2:23" x14ac:dyDescent="0.2">
      <c r="B76" s="47">
        <v>68</v>
      </c>
      <c r="C76" s="91" t="str">
        <f t="shared" si="7"/>
        <v/>
      </c>
      <c r="D76" s="91"/>
      <c r="E76" s="47"/>
      <c r="F76" s="8"/>
      <c r="G76" s="47"/>
      <c r="H76" s="92"/>
      <c r="I76" s="92"/>
      <c r="J76" s="47"/>
      <c r="K76" s="93" t="str">
        <f t="shared" si="6"/>
        <v/>
      </c>
      <c r="L76" s="94"/>
      <c r="M76" s="6" t="str">
        <f>IF(J76="","",(K76/J76)/LOOKUP(RIGHT($D$2,3),定数!$A$6:$A$13,定数!$B$6:$B$13))</f>
        <v/>
      </c>
      <c r="N76" s="47"/>
      <c r="O76" s="8"/>
      <c r="P76" s="92"/>
      <c r="Q76" s="92"/>
      <c r="R76" s="95" t="str">
        <f>IF(P76="","",T76*M76*LOOKUP(RIGHT($D$2,3),定数!$A$6:$A$13,定数!$B$6:$B$13))</f>
        <v/>
      </c>
      <c r="S76" s="95"/>
      <c r="T76" s="96" t="str">
        <f t="shared" si="8"/>
        <v/>
      </c>
      <c r="U76" s="96"/>
      <c r="V76" t="str">
        <f t="shared" si="9"/>
        <v/>
      </c>
      <c r="W76" t="str">
        <f t="shared" si="9"/>
        <v/>
      </c>
    </row>
    <row r="77" spans="2:23" x14ac:dyDescent="0.2">
      <c r="B77" s="47">
        <v>69</v>
      </c>
      <c r="C77" s="91" t="str">
        <f t="shared" si="7"/>
        <v/>
      </c>
      <c r="D77" s="91"/>
      <c r="E77" s="47"/>
      <c r="F77" s="8"/>
      <c r="G77" s="47"/>
      <c r="H77" s="92"/>
      <c r="I77" s="92"/>
      <c r="J77" s="47"/>
      <c r="K77" s="93" t="str">
        <f t="shared" si="6"/>
        <v/>
      </c>
      <c r="L77" s="94"/>
      <c r="M77" s="6" t="str">
        <f>IF(J77="","",(K77/J77)/LOOKUP(RIGHT($D$2,3),定数!$A$6:$A$13,定数!$B$6:$B$13))</f>
        <v/>
      </c>
      <c r="N77" s="47"/>
      <c r="O77" s="8"/>
      <c r="P77" s="92"/>
      <c r="Q77" s="92"/>
      <c r="R77" s="95" t="str">
        <f>IF(P77="","",T77*M77*LOOKUP(RIGHT($D$2,3),定数!$A$6:$A$13,定数!$B$6:$B$13))</f>
        <v/>
      </c>
      <c r="S77" s="95"/>
      <c r="T77" s="96" t="str">
        <f t="shared" si="8"/>
        <v/>
      </c>
      <c r="U77" s="96"/>
      <c r="V77" t="str">
        <f t="shared" si="9"/>
        <v/>
      </c>
      <c r="W77" t="str">
        <f t="shared" si="9"/>
        <v/>
      </c>
    </row>
    <row r="78" spans="2:23" x14ac:dyDescent="0.2">
      <c r="B78" s="47">
        <v>70</v>
      </c>
      <c r="C78" s="91" t="str">
        <f t="shared" si="7"/>
        <v/>
      </c>
      <c r="D78" s="91"/>
      <c r="E78" s="47"/>
      <c r="F78" s="8"/>
      <c r="G78" s="47"/>
      <c r="H78" s="92"/>
      <c r="I78" s="92"/>
      <c r="J78" s="47"/>
      <c r="K78" s="93" t="str">
        <f t="shared" si="6"/>
        <v/>
      </c>
      <c r="L78" s="94"/>
      <c r="M78" s="6" t="str">
        <f>IF(J78="","",(K78/J78)/LOOKUP(RIGHT($D$2,3),定数!$A$6:$A$13,定数!$B$6:$B$13))</f>
        <v/>
      </c>
      <c r="N78" s="47"/>
      <c r="O78" s="8"/>
      <c r="P78" s="92"/>
      <c r="Q78" s="92"/>
      <c r="R78" s="95" t="str">
        <f>IF(P78="","",T78*M78*LOOKUP(RIGHT($D$2,3),定数!$A$6:$A$13,定数!$B$6:$B$13))</f>
        <v/>
      </c>
      <c r="S78" s="95"/>
      <c r="T78" s="96" t="str">
        <f t="shared" si="8"/>
        <v/>
      </c>
      <c r="U78" s="96"/>
      <c r="V78" t="str">
        <f t="shared" si="9"/>
        <v/>
      </c>
      <c r="W78" t="str">
        <f t="shared" si="9"/>
        <v/>
      </c>
    </row>
    <row r="79" spans="2:23" x14ac:dyDescent="0.2">
      <c r="B79" s="47">
        <v>71</v>
      </c>
      <c r="C79" s="91" t="str">
        <f t="shared" si="7"/>
        <v/>
      </c>
      <c r="D79" s="91"/>
      <c r="E79" s="47"/>
      <c r="F79" s="8"/>
      <c r="G79" s="47"/>
      <c r="H79" s="92"/>
      <c r="I79" s="92"/>
      <c r="J79" s="47"/>
      <c r="K79" s="93" t="str">
        <f t="shared" si="6"/>
        <v/>
      </c>
      <c r="L79" s="94"/>
      <c r="M79" s="6" t="str">
        <f>IF(J79="","",(K79/J79)/LOOKUP(RIGHT($D$2,3),定数!$A$6:$A$13,定数!$B$6:$B$13))</f>
        <v/>
      </c>
      <c r="N79" s="47"/>
      <c r="O79" s="8"/>
      <c r="P79" s="92"/>
      <c r="Q79" s="92"/>
      <c r="R79" s="95" t="str">
        <f>IF(P79="","",T79*M79*LOOKUP(RIGHT($D$2,3),定数!$A$6:$A$13,定数!$B$6:$B$13))</f>
        <v/>
      </c>
      <c r="S79" s="95"/>
      <c r="T79" s="96" t="str">
        <f t="shared" si="8"/>
        <v/>
      </c>
      <c r="U79" s="96"/>
      <c r="V79" t="str">
        <f t="shared" si="9"/>
        <v/>
      </c>
      <c r="W79" t="str">
        <f t="shared" si="9"/>
        <v/>
      </c>
    </row>
    <row r="80" spans="2:23" x14ac:dyDescent="0.2">
      <c r="B80" s="47">
        <v>72</v>
      </c>
      <c r="C80" s="91" t="str">
        <f t="shared" si="7"/>
        <v/>
      </c>
      <c r="D80" s="91"/>
      <c r="E80" s="47"/>
      <c r="F80" s="8"/>
      <c r="G80" s="47"/>
      <c r="H80" s="92"/>
      <c r="I80" s="92"/>
      <c r="J80" s="47"/>
      <c r="K80" s="93" t="str">
        <f t="shared" si="6"/>
        <v/>
      </c>
      <c r="L80" s="94"/>
      <c r="M80" s="6" t="str">
        <f>IF(J80="","",(K80/J80)/LOOKUP(RIGHT($D$2,3),定数!$A$6:$A$13,定数!$B$6:$B$13))</f>
        <v/>
      </c>
      <c r="N80" s="47"/>
      <c r="O80" s="8"/>
      <c r="P80" s="92"/>
      <c r="Q80" s="92"/>
      <c r="R80" s="95" t="str">
        <f>IF(P80="","",T80*M80*LOOKUP(RIGHT($D$2,3),定数!$A$6:$A$13,定数!$B$6:$B$13))</f>
        <v/>
      </c>
      <c r="S80" s="95"/>
      <c r="T80" s="96" t="str">
        <f t="shared" si="8"/>
        <v/>
      </c>
      <c r="U80" s="96"/>
      <c r="V80" t="str">
        <f t="shared" si="9"/>
        <v/>
      </c>
      <c r="W80" t="str">
        <f t="shared" si="9"/>
        <v/>
      </c>
    </row>
    <row r="81" spans="2:23" x14ac:dyDescent="0.2">
      <c r="B81" s="47">
        <v>73</v>
      </c>
      <c r="C81" s="91" t="str">
        <f t="shared" si="7"/>
        <v/>
      </c>
      <c r="D81" s="91"/>
      <c r="E81" s="47"/>
      <c r="F81" s="8"/>
      <c r="G81" s="47"/>
      <c r="H81" s="92"/>
      <c r="I81" s="92"/>
      <c r="J81" s="47"/>
      <c r="K81" s="93" t="str">
        <f t="shared" si="6"/>
        <v/>
      </c>
      <c r="L81" s="94"/>
      <c r="M81" s="6" t="str">
        <f>IF(J81="","",(K81/J81)/LOOKUP(RIGHT($D$2,3),定数!$A$6:$A$13,定数!$B$6:$B$13))</f>
        <v/>
      </c>
      <c r="N81" s="47"/>
      <c r="O81" s="8"/>
      <c r="P81" s="92"/>
      <c r="Q81" s="92"/>
      <c r="R81" s="95" t="str">
        <f>IF(P81="","",T81*M81*LOOKUP(RIGHT($D$2,3),定数!$A$6:$A$13,定数!$B$6:$B$13))</f>
        <v/>
      </c>
      <c r="S81" s="95"/>
      <c r="T81" s="96" t="str">
        <f t="shared" si="8"/>
        <v/>
      </c>
      <c r="U81" s="96"/>
      <c r="V81" t="str">
        <f t="shared" si="9"/>
        <v/>
      </c>
      <c r="W81" t="str">
        <f t="shared" si="9"/>
        <v/>
      </c>
    </row>
    <row r="82" spans="2:23" x14ac:dyDescent="0.2">
      <c r="B82" s="47">
        <v>74</v>
      </c>
      <c r="C82" s="91" t="str">
        <f t="shared" si="7"/>
        <v/>
      </c>
      <c r="D82" s="91"/>
      <c r="E82" s="47"/>
      <c r="F82" s="8"/>
      <c r="G82" s="47"/>
      <c r="H82" s="92"/>
      <c r="I82" s="92"/>
      <c r="J82" s="47"/>
      <c r="K82" s="93" t="str">
        <f t="shared" si="6"/>
        <v/>
      </c>
      <c r="L82" s="94"/>
      <c r="M82" s="6" t="str">
        <f>IF(J82="","",(K82/J82)/LOOKUP(RIGHT($D$2,3),定数!$A$6:$A$13,定数!$B$6:$B$13))</f>
        <v/>
      </c>
      <c r="N82" s="47"/>
      <c r="O82" s="8"/>
      <c r="P82" s="92"/>
      <c r="Q82" s="92"/>
      <c r="R82" s="95" t="str">
        <f>IF(P82="","",T82*M82*LOOKUP(RIGHT($D$2,3),定数!$A$6:$A$13,定数!$B$6:$B$13))</f>
        <v/>
      </c>
      <c r="S82" s="95"/>
      <c r="T82" s="96" t="str">
        <f t="shared" si="8"/>
        <v/>
      </c>
      <c r="U82" s="96"/>
      <c r="V82" t="str">
        <f t="shared" si="9"/>
        <v/>
      </c>
      <c r="W82" t="str">
        <f t="shared" si="9"/>
        <v/>
      </c>
    </row>
    <row r="83" spans="2:23" x14ac:dyDescent="0.2">
      <c r="B83" s="47">
        <v>75</v>
      </c>
      <c r="C83" s="91" t="str">
        <f t="shared" si="7"/>
        <v/>
      </c>
      <c r="D83" s="91"/>
      <c r="E83" s="47"/>
      <c r="F83" s="8"/>
      <c r="G83" s="47"/>
      <c r="H83" s="92"/>
      <c r="I83" s="92"/>
      <c r="J83" s="47"/>
      <c r="K83" s="93" t="str">
        <f t="shared" si="6"/>
        <v/>
      </c>
      <c r="L83" s="94"/>
      <c r="M83" s="6" t="str">
        <f>IF(J83="","",(K83/J83)/LOOKUP(RIGHT($D$2,3),定数!$A$6:$A$13,定数!$B$6:$B$13))</f>
        <v/>
      </c>
      <c r="N83" s="47"/>
      <c r="O83" s="8"/>
      <c r="P83" s="92"/>
      <c r="Q83" s="92"/>
      <c r="R83" s="95" t="str">
        <f>IF(P83="","",T83*M83*LOOKUP(RIGHT($D$2,3),定数!$A$6:$A$13,定数!$B$6:$B$13))</f>
        <v/>
      </c>
      <c r="S83" s="95"/>
      <c r="T83" s="96" t="str">
        <f t="shared" si="8"/>
        <v/>
      </c>
      <c r="U83" s="96"/>
      <c r="V83" t="str">
        <f t="shared" si="9"/>
        <v/>
      </c>
      <c r="W83" t="str">
        <f t="shared" si="9"/>
        <v/>
      </c>
    </row>
    <row r="84" spans="2:23" x14ac:dyDescent="0.2">
      <c r="B84" s="47">
        <v>76</v>
      </c>
      <c r="C84" s="91" t="str">
        <f t="shared" si="7"/>
        <v/>
      </c>
      <c r="D84" s="91"/>
      <c r="E84" s="47"/>
      <c r="F84" s="8"/>
      <c r="G84" s="47"/>
      <c r="H84" s="92"/>
      <c r="I84" s="92"/>
      <c r="J84" s="47"/>
      <c r="K84" s="93" t="str">
        <f t="shared" si="6"/>
        <v/>
      </c>
      <c r="L84" s="94"/>
      <c r="M84" s="6" t="str">
        <f>IF(J84="","",(K84/J84)/LOOKUP(RIGHT($D$2,3),定数!$A$6:$A$13,定数!$B$6:$B$13))</f>
        <v/>
      </c>
      <c r="N84" s="47"/>
      <c r="O84" s="8"/>
      <c r="P84" s="92"/>
      <c r="Q84" s="92"/>
      <c r="R84" s="95" t="str">
        <f>IF(P84="","",T84*M84*LOOKUP(RIGHT($D$2,3),定数!$A$6:$A$13,定数!$B$6:$B$13))</f>
        <v/>
      </c>
      <c r="S84" s="95"/>
      <c r="T84" s="96" t="str">
        <f t="shared" si="8"/>
        <v/>
      </c>
      <c r="U84" s="96"/>
      <c r="V84" t="str">
        <f t="shared" si="9"/>
        <v/>
      </c>
      <c r="W84" t="str">
        <f t="shared" si="9"/>
        <v/>
      </c>
    </row>
    <row r="85" spans="2:23" x14ac:dyDescent="0.2">
      <c r="B85" s="47">
        <v>77</v>
      </c>
      <c r="C85" s="91" t="str">
        <f t="shared" si="7"/>
        <v/>
      </c>
      <c r="D85" s="91"/>
      <c r="E85" s="47"/>
      <c r="F85" s="8"/>
      <c r="G85" s="47"/>
      <c r="H85" s="92"/>
      <c r="I85" s="92"/>
      <c r="J85" s="47"/>
      <c r="K85" s="93" t="str">
        <f t="shared" si="6"/>
        <v/>
      </c>
      <c r="L85" s="94"/>
      <c r="M85" s="6" t="str">
        <f>IF(J85="","",(K85/J85)/LOOKUP(RIGHT($D$2,3),定数!$A$6:$A$13,定数!$B$6:$B$13))</f>
        <v/>
      </c>
      <c r="N85" s="47"/>
      <c r="O85" s="8"/>
      <c r="P85" s="92"/>
      <c r="Q85" s="92"/>
      <c r="R85" s="95" t="str">
        <f>IF(P85="","",T85*M85*LOOKUP(RIGHT($D$2,3),定数!$A$6:$A$13,定数!$B$6:$B$13))</f>
        <v/>
      </c>
      <c r="S85" s="95"/>
      <c r="T85" s="96" t="str">
        <f t="shared" si="8"/>
        <v/>
      </c>
      <c r="U85" s="96"/>
      <c r="V85" t="str">
        <f t="shared" si="9"/>
        <v/>
      </c>
      <c r="W85" t="str">
        <f t="shared" si="9"/>
        <v/>
      </c>
    </row>
    <row r="86" spans="2:23" x14ac:dyDescent="0.2">
      <c r="B86" s="47">
        <v>78</v>
      </c>
      <c r="C86" s="91" t="str">
        <f t="shared" si="7"/>
        <v/>
      </c>
      <c r="D86" s="91"/>
      <c r="E86" s="47"/>
      <c r="F86" s="8"/>
      <c r="G86" s="47"/>
      <c r="H86" s="92"/>
      <c r="I86" s="92"/>
      <c r="J86" s="47"/>
      <c r="K86" s="93" t="str">
        <f t="shared" si="6"/>
        <v/>
      </c>
      <c r="L86" s="94"/>
      <c r="M86" s="6" t="str">
        <f>IF(J86="","",(K86/J86)/LOOKUP(RIGHT($D$2,3),定数!$A$6:$A$13,定数!$B$6:$B$13))</f>
        <v/>
      </c>
      <c r="N86" s="47"/>
      <c r="O86" s="8"/>
      <c r="P86" s="92"/>
      <c r="Q86" s="92"/>
      <c r="R86" s="95" t="str">
        <f>IF(P86="","",T86*M86*LOOKUP(RIGHT($D$2,3),定数!$A$6:$A$13,定数!$B$6:$B$13))</f>
        <v/>
      </c>
      <c r="S86" s="95"/>
      <c r="T86" s="96" t="str">
        <f t="shared" si="8"/>
        <v/>
      </c>
      <c r="U86" s="96"/>
      <c r="V86" t="str">
        <f t="shared" si="9"/>
        <v/>
      </c>
      <c r="W86" t="str">
        <f t="shared" si="9"/>
        <v/>
      </c>
    </row>
    <row r="87" spans="2:23" x14ac:dyDescent="0.2">
      <c r="B87" s="47">
        <v>79</v>
      </c>
      <c r="C87" s="91" t="str">
        <f t="shared" si="7"/>
        <v/>
      </c>
      <c r="D87" s="91"/>
      <c r="E87" s="47"/>
      <c r="F87" s="8"/>
      <c r="G87" s="47"/>
      <c r="H87" s="92"/>
      <c r="I87" s="92"/>
      <c r="J87" s="47"/>
      <c r="K87" s="93" t="str">
        <f t="shared" si="6"/>
        <v/>
      </c>
      <c r="L87" s="94"/>
      <c r="M87" s="6" t="str">
        <f>IF(J87="","",(K87/J87)/LOOKUP(RIGHT($D$2,3),定数!$A$6:$A$13,定数!$B$6:$B$13))</f>
        <v/>
      </c>
      <c r="N87" s="47"/>
      <c r="O87" s="8"/>
      <c r="P87" s="92"/>
      <c r="Q87" s="92"/>
      <c r="R87" s="95" t="str">
        <f>IF(P87="","",T87*M87*LOOKUP(RIGHT($D$2,3),定数!$A$6:$A$13,定数!$B$6:$B$13))</f>
        <v/>
      </c>
      <c r="S87" s="95"/>
      <c r="T87" s="96" t="str">
        <f t="shared" si="8"/>
        <v/>
      </c>
      <c r="U87" s="96"/>
      <c r="V87" t="str">
        <f t="shared" si="9"/>
        <v/>
      </c>
      <c r="W87" t="str">
        <f t="shared" si="9"/>
        <v/>
      </c>
    </row>
    <row r="88" spans="2:23" x14ac:dyDescent="0.2">
      <c r="B88" s="47">
        <v>80</v>
      </c>
      <c r="C88" s="91" t="str">
        <f t="shared" si="7"/>
        <v/>
      </c>
      <c r="D88" s="91"/>
      <c r="E88" s="47"/>
      <c r="F88" s="8"/>
      <c r="G88" s="47"/>
      <c r="H88" s="92"/>
      <c r="I88" s="92"/>
      <c r="J88" s="47"/>
      <c r="K88" s="93" t="str">
        <f t="shared" si="6"/>
        <v/>
      </c>
      <c r="L88" s="94"/>
      <c r="M88" s="6" t="str">
        <f>IF(J88="","",(K88/J88)/LOOKUP(RIGHT($D$2,3),定数!$A$6:$A$13,定数!$B$6:$B$13))</f>
        <v/>
      </c>
      <c r="N88" s="47"/>
      <c r="O88" s="8"/>
      <c r="P88" s="92"/>
      <c r="Q88" s="92"/>
      <c r="R88" s="95" t="str">
        <f>IF(P88="","",T88*M88*LOOKUP(RIGHT($D$2,3),定数!$A$6:$A$13,定数!$B$6:$B$13))</f>
        <v/>
      </c>
      <c r="S88" s="95"/>
      <c r="T88" s="96" t="str">
        <f t="shared" si="8"/>
        <v/>
      </c>
      <c r="U88" s="96"/>
      <c r="V88" t="str">
        <f t="shared" si="9"/>
        <v/>
      </c>
      <c r="W88" t="str">
        <f t="shared" si="9"/>
        <v/>
      </c>
    </row>
    <row r="89" spans="2:23" x14ac:dyDescent="0.2">
      <c r="B89" s="47">
        <v>81</v>
      </c>
      <c r="C89" s="91" t="str">
        <f t="shared" si="7"/>
        <v/>
      </c>
      <c r="D89" s="91"/>
      <c r="E89" s="47"/>
      <c r="F89" s="8"/>
      <c r="G89" s="47"/>
      <c r="H89" s="92"/>
      <c r="I89" s="92"/>
      <c r="J89" s="47"/>
      <c r="K89" s="93" t="str">
        <f t="shared" si="6"/>
        <v/>
      </c>
      <c r="L89" s="94"/>
      <c r="M89" s="6" t="str">
        <f>IF(J89="","",(K89/J89)/LOOKUP(RIGHT($D$2,3),定数!$A$6:$A$13,定数!$B$6:$B$13))</f>
        <v/>
      </c>
      <c r="N89" s="47"/>
      <c r="O89" s="8"/>
      <c r="P89" s="92"/>
      <c r="Q89" s="92"/>
      <c r="R89" s="95" t="str">
        <f>IF(P89="","",T89*M89*LOOKUP(RIGHT($D$2,3),定数!$A$6:$A$13,定数!$B$6:$B$13))</f>
        <v/>
      </c>
      <c r="S89" s="95"/>
      <c r="T89" s="96" t="str">
        <f t="shared" si="8"/>
        <v/>
      </c>
      <c r="U89" s="96"/>
      <c r="V89" t="str">
        <f t="shared" si="9"/>
        <v/>
      </c>
      <c r="W89" t="str">
        <f t="shared" si="9"/>
        <v/>
      </c>
    </row>
    <row r="90" spans="2:23" x14ac:dyDescent="0.2">
      <c r="B90" s="47">
        <v>82</v>
      </c>
      <c r="C90" s="91" t="str">
        <f t="shared" si="7"/>
        <v/>
      </c>
      <c r="D90" s="91"/>
      <c r="E90" s="47"/>
      <c r="F90" s="8"/>
      <c r="G90" s="47"/>
      <c r="H90" s="92"/>
      <c r="I90" s="92"/>
      <c r="J90" s="47"/>
      <c r="K90" s="93" t="str">
        <f t="shared" si="6"/>
        <v/>
      </c>
      <c r="L90" s="94"/>
      <c r="M90" s="6" t="str">
        <f>IF(J90="","",(K90/J90)/LOOKUP(RIGHT($D$2,3),定数!$A$6:$A$13,定数!$B$6:$B$13))</f>
        <v/>
      </c>
      <c r="N90" s="47"/>
      <c r="O90" s="8"/>
      <c r="P90" s="92"/>
      <c r="Q90" s="92"/>
      <c r="R90" s="95" t="str">
        <f>IF(P90="","",T90*M90*LOOKUP(RIGHT($D$2,3),定数!$A$6:$A$13,定数!$B$6:$B$13))</f>
        <v/>
      </c>
      <c r="S90" s="95"/>
      <c r="T90" s="96" t="str">
        <f t="shared" si="8"/>
        <v/>
      </c>
      <c r="U90" s="96"/>
      <c r="V90" t="str">
        <f t="shared" si="9"/>
        <v/>
      </c>
      <c r="W90" t="str">
        <f t="shared" si="9"/>
        <v/>
      </c>
    </row>
    <row r="91" spans="2:23" x14ac:dyDescent="0.2">
      <c r="B91" s="47">
        <v>83</v>
      </c>
      <c r="C91" s="91" t="str">
        <f t="shared" si="7"/>
        <v/>
      </c>
      <c r="D91" s="91"/>
      <c r="E91" s="47"/>
      <c r="F91" s="8"/>
      <c r="G91" s="47"/>
      <c r="H91" s="92"/>
      <c r="I91" s="92"/>
      <c r="J91" s="47"/>
      <c r="K91" s="93" t="str">
        <f t="shared" si="6"/>
        <v/>
      </c>
      <c r="L91" s="94"/>
      <c r="M91" s="6" t="str">
        <f>IF(J91="","",(K91/J91)/LOOKUP(RIGHT($D$2,3),定数!$A$6:$A$13,定数!$B$6:$B$13))</f>
        <v/>
      </c>
      <c r="N91" s="4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47">
        <v>84</v>
      </c>
      <c r="C92" s="91" t="str">
        <f t="shared" si="7"/>
        <v/>
      </c>
      <c r="D92" s="91"/>
      <c r="E92" s="47"/>
      <c r="F92" s="8"/>
      <c r="G92" s="47"/>
      <c r="H92" s="92"/>
      <c r="I92" s="92"/>
      <c r="J92" s="47"/>
      <c r="K92" s="93" t="str">
        <f t="shared" si="6"/>
        <v/>
      </c>
      <c r="L92" s="94"/>
      <c r="M92" s="6" t="str">
        <f>IF(J92="","",(K92/J92)/LOOKUP(RIGHT($D$2,3),定数!$A$6:$A$13,定数!$B$6:$B$13))</f>
        <v/>
      </c>
      <c r="N92" s="47"/>
      <c r="O92" s="8"/>
      <c r="P92" s="92"/>
      <c r="Q92" s="92"/>
      <c r="R92" s="95" t="str">
        <f>IF(P92="","",T92*M92*LOOKUP(RIGHT($D$2,3),定数!$A$6:$A$13,定数!$B$6:$B$13))</f>
        <v/>
      </c>
      <c r="S92" s="95"/>
      <c r="T92" s="96" t="str">
        <f t="shared" si="8"/>
        <v/>
      </c>
      <c r="U92" s="96"/>
      <c r="V92" t="str">
        <f t="shared" si="10"/>
        <v/>
      </c>
      <c r="W92" t="str">
        <f t="shared" si="10"/>
        <v/>
      </c>
    </row>
    <row r="93" spans="2:23" x14ac:dyDescent="0.2">
      <c r="B93" s="47">
        <v>85</v>
      </c>
      <c r="C93" s="91" t="str">
        <f t="shared" si="7"/>
        <v/>
      </c>
      <c r="D93" s="91"/>
      <c r="E93" s="47"/>
      <c r="F93" s="8"/>
      <c r="G93" s="47"/>
      <c r="H93" s="92"/>
      <c r="I93" s="92"/>
      <c r="J93" s="47"/>
      <c r="K93" s="93" t="str">
        <f t="shared" si="6"/>
        <v/>
      </c>
      <c r="L93" s="94"/>
      <c r="M93" s="6" t="str">
        <f>IF(J93="","",(K93/J93)/LOOKUP(RIGHT($D$2,3),定数!$A$6:$A$13,定数!$B$6:$B$13))</f>
        <v/>
      </c>
      <c r="N93" s="47"/>
      <c r="O93" s="8"/>
      <c r="P93" s="92"/>
      <c r="Q93" s="92"/>
      <c r="R93" s="95" t="str">
        <f>IF(P93="","",T93*M93*LOOKUP(RIGHT($D$2,3),定数!$A$6:$A$13,定数!$B$6:$B$13))</f>
        <v/>
      </c>
      <c r="S93" s="95"/>
      <c r="T93" s="96" t="str">
        <f t="shared" si="8"/>
        <v/>
      </c>
      <c r="U93" s="96"/>
      <c r="V93" t="str">
        <f t="shared" si="10"/>
        <v/>
      </c>
      <c r="W93" t="str">
        <f t="shared" si="10"/>
        <v/>
      </c>
    </row>
    <row r="94" spans="2:23" x14ac:dyDescent="0.2">
      <c r="B94" s="47">
        <v>86</v>
      </c>
      <c r="C94" s="91" t="str">
        <f t="shared" si="7"/>
        <v/>
      </c>
      <c r="D94" s="91"/>
      <c r="E94" s="47"/>
      <c r="F94" s="8"/>
      <c r="G94" s="47"/>
      <c r="H94" s="92"/>
      <c r="I94" s="92"/>
      <c r="J94" s="47"/>
      <c r="K94" s="93" t="str">
        <f t="shared" si="6"/>
        <v/>
      </c>
      <c r="L94" s="94"/>
      <c r="M94" s="6" t="str">
        <f>IF(J94="","",(K94/J94)/LOOKUP(RIGHT($D$2,3),定数!$A$6:$A$13,定数!$B$6:$B$13))</f>
        <v/>
      </c>
      <c r="N94" s="47"/>
      <c r="O94" s="8"/>
      <c r="P94" s="92"/>
      <c r="Q94" s="92"/>
      <c r="R94" s="95" t="str">
        <f>IF(P94="","",T94*M94*LOOKUP(RIGHT($D$2,3),定数!$A$6:$A$13,定数!$B$6:$B$13))</f>
        <v/>
      </c>
      <c r="S94" s="95"/>
      <c r="T94" s="96" t="str">
        <f t="shared" si="8"/>
        <v/>
      </c>
      <c r="U94" s="96"/>
      <c r="V94" t="str">
        <f t="shared" si="10"/>
        <v/>
      </c>
      <c r="W94" t="str">
        <f t="shared" si="10"/>
        <v/>
      </c>
    </row>
    <row r="95" spans="2:23" x14ac:dyDescent="0.2">
      <c r="B95" s="47">
        <v>87</v>
      </c>
      <c r="C95" s="91" t="str">
        <f t="shared" si="7"/>
        <v/>
      </c>
      <c r="D95" s="91"/>
      <c r="E95" s="47"/>
      <c r="F95" s="8"/>
      <c r="G95" s="47"/>
      <c r="H95" s="92"/>
      <c r="I95" s="92"/>
      <c r="J95" s="47"/>
      <c r="K95" s="93" t="str">
        <f t="shared" si="6"/>
        <v/>
      </c>
      <c r="L95" s="94"/>
      <c r="M95" s="6" t="str">
        <f>IF(J95="","",(K95/J95)/LOOKUP(RIGHT($D$2,3),定数!$A$6:$A$13,定数!$B$6:$B$13))</f>
        <v/>
      </c>
      <c r="N95" s="47"/>
      <c r="O95" s="8"/>
      <c r="P95" s="92"/>
      <c r="Q95" s="92"/>
      <c r="R95" s="95" t="str">
        <f>IF(P95="","",T95*M95*LOOKUP(RIGHT($D$2,3),定数!$A$6:$A$13,定数!$B$6:$B$13))</f>
        <v/>
      </c>
      <c r="S95" s="95"/>
      <c r="T95" s="96" t="str">
        <f t="shared" si="8"/>
        <v/>
      </c>
      <c r="U95" s="96"/>
      <c r="V95" t="str">
        <f t="shared" si="10"/>
        <v/>
      </c>
      <c r="W95" t="str">
        <f t="shared" si="10"/>
        <v/>
      </c>
    </row>
    <row r="96" spans="2:23" x14ac:dyDescent="0.2">
      <c r="B96" s="47">
        <v>88</v>
      </c>
      <c r="C96" s="91" t="str">
        <f t="shared" si="7"/>
        <v/>
      </c>
      <c r="D96" s="91"/>
      <c r="E96" s="47"/>
      <c r="F96" s="8"/>
      <c r="G96" s="47"/>
      <c r="H96" s="92"/>
      <c r="I96" s="92"/>
      <c r="J96" s="47"/>
      <c r="K96" s="93" t="str">
        <f t="shared" si="6"/>
        <v/>
      </c>
      <c r="L96" s="94"/>
      <c r="M96" s="6" t="str">
        <f>IF(J96="","",(K96/J96)/LOOKUP(RIGHT($D$2,3),定数!$A$6:$A$13,定数!$B$6:$B$13))</f>
        <v/>
      </c>
      <c r="N96" s="47"/>
      <c r="O96" s="8"/>
      <c r="P96" s="92"/>
      <c r="Q96" s="92"/>
      <c r="R96" s="95" t="str">
        <f>IF(P96="","",T96*M96*LOOKUP(RIGHT($D$2,3),定数!$A$6:$A$13,定数!$B$6:$B$13))</f>
        <v/>
      </c>
      <c r="S96" s="95"/>
      <c r="T96" s="96" t="str">
        <f t="shared" si="8"/>
        <v/>
      </c>
      <c r="U96" s="96"/>
      <c r="V96" t="str">
        <f t="shared" si="10"/>
        <v/>
      </c>
      <c r="W96" t="str">
        <f t="shared" si="10"/>
        <v/>
      </c>
    </row>
    <row r="97" spans="2:23" x14ac:dyDescent="0.2">
      <c r="B97" s="47">
        <v>89</v>
      </c>
      <c r="C97" s="91" t="str">
        <f t="shared" si="7"/>
        <v/>
      </c>
      <c r="D97" s="91"/>
      <c r="E97" s="47"/>
      <c r="F97" s="8"/>
      <c r="G97" s="47"/>
      <c r="H97" s="92"/>
      <c r="I97" s="92"/>
      <c r="J97" s="47"/>
      <c r="K97" s="93" t="str">
        <f t="shared" si="6"/>
        <v/>
      </c>
      <c r="L97" s="94"/>
      <c r="M97" s="6" t="str">
        <f>IF(J97="","",(K97/J97)/LOOKUP(RIGHT($D$2,3),定数!$A$6:$A$13,定数!$B$6:$B$13))</f>
        <v/>
      </c>
      <c r="N97" s="47"/>
      <c r="O97" s="8"/>
      <c r="P97" s="92"/>
      <c r="Q97" s="92"/>
      <c r="R97" s="95" t="str">
        <f>IF(P97="","",T97*M97*LOOKUP(RIGHT($D$2,3),定数!$A$6:$A$13,定数!$B$6:$B$13))</f>
        <v/>
      </c>
      <c r="S97" s="95"/>
      <c r="T97" s="96" t="str">
        <f t="shared" si="8"/>
        <v/>
      </c>
      <c r="U97" s="96"/>
      <c r="V97" t="str">
        <f t="shared" si="10"/>
        <v/>
      </c>
      <c r="W97" t="str">
        <f t="shared" si="10"/>
        <v/>
      </c>
    </row>
    <row r="98" spans="2:23" x14ac:dyDescent="0.2">
      <c r="B98" s="47">
        <v>90</v>
      </c>
      <c r="C98" s="91" t="str">
        <f t="shared" si="7"/>
        <v/>
      </c>
      <c r="D98" s="91"/>
      <c r="E98" s="47"/>
      <c r="F98" s="8"/>
      <c r="G98" s="47"/>
      <c r="H98" s="92"/>
      <c r="I98" s="92"/>
      <c r="J98" s="47"/>
      <c r="K98" s="93" t="str">
        <f t="shared" si="6"/>
        <v/>
      </c>
      <c r="L98" s="94"/>
      <c r="M98" s="6" t="str">
        <f>IF(J98="","",(K98/J98)/LOOKUP(RIGHT($D$2,3),定数!$A$6:$A$13,定数!$B$6:$B$13))</f>
        <v/>
      </c>
      <c r="N98" s="47"/>
      <c r="O98" s="8"/>
      <c r="P98" s="92"/>
      <c r="Q98" s="92"/>
      <c r="R98" s="95" t="str">
        <f>IF(P98="","",T98*M98*LOOKUP(RIGHT($D$2,3),定数!$A$6:$A$13,定数!$B$6:$B$13))</f>
        <v/>
      </c>
      <c r="S98" s="95"/>
      <c r="T98" s="96" t="str">
        <f t="shared" si="8"/>
        <v/>
      </c>
      <c r="U98" s="96"/>
      <c r="V98" t="str">
        <f t="shared" si="10"/>
        <v/>
      </c>
      <c r="W98" t="str">
        <f t="shared" si="10"/>
        <v/>
      </c>
    </row>
    <row r="99" spans="2:23" x14ac:dyDescent="0.2">
      <c r="B99" s="47">
        <v>91</v>
      </c>
      <c r="C99" s="91" t="str">
        <f t="shared" si="7"/>
        <v/>
      </c>
      <c r="D99" s="91"/>
      <c r="E99" s="47"/>
      <c r="F99" s="8"/>
      <c r="G99" s="47"/>
      <c r="H99" s="92"/>
      <c r="I99" s="92"/>
      <c r="J99" s="47"/>
      <c r="K99" s="93" t="str">
        <f t="shared" si="6"/>
        <v/>
      </c>
      <c r="L99" s="94"/>
      <c r="M99" s="6" t="str">
        <f>IF(J99="","",(K99/J99)/LOOKUP(RIGHT($D$2,3),定数!$A$6:$A$13,定数!$B$6:$B$13))</f>
        <v/>
      </c>
      <c r="N99" s="47"/>
      <c r="O99" s="8"/>
      <c r="P99" s="92"/>
      <c r="Q99" s="92"/>
      <c r="R99" s="95" t="str">
        <f>IF(P99="","",T99*M99*LOOKUP(RIGHT($D$2,3),定数!$A$6:$A$13,定数!$B$6:$B$13))</f>
        <v/>
      </c>
      <c r="S99" s="95"/>
      <c r="T99" s="96" t="str">
        <f t="shared" si="8"/>
        <v/>
      </c>
      <c r="U99" s="96"/>
      <c r="V99" t="str">
        <f t="shared" si="10"/>
        <v/>
      </c>
      <c r="W99" t="str">
        <f t="shared" si="10"/>
        <v/>
      </c>
    </row>
    <row r="100" spans="2:23" x14ac:dyDescent="0.2">
      <c r="B100" s="47">
        <v>92</v>
      </c>
      <c r="C100" s="91" t="str">
        <f t="shared" si="7"/>
        <v/>
      </c>
      <c r="D100" s="91"/>
      <c r="E100" s="47"/>
      <c r="F100" s="8"/>
      <c r="G100" s="47"/>
      <c r="H100" s="92"/>
      <c r="I100" s="92"/>
      <c r="J100" s="47"/>
      <c r="K100" s="93" t="str">
        <f t="shared" si="6"/>
        <v/>
      </c>
      <c r="L100" s="94"/>
      <c r="M100" s="6" t="str">
        <f>IF(J100="","",(K100/J100)/LOOKUP(RIGHT($D$2,3),定数!$A$6:$A$13,定数!$B$6:$B$13))</f>
        <v/>
      </c>
      <c r="N100" s="4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47">
        <v>93</v>
      </c>
      <c r="C101" s="91" t="str">
        <f t="shared" si="7"/>
        <v/>
      </c>
      <c r="D101" s="91"/>
      <c r="E101" s="47"/>
      <c r="F101" s="8"/>
      <c r="G101" s="47"/>
      <c r="H101" s="92"/>
      <c r="I101" s="92"/>
      <c r="J101" s="47"/>
      <c r="K101" s="93" t="str">
        <f t="shared" si="6"/>
        <v/>
      </c>
      <c r="L101" s="94"/>
      <c r="M101" s="6" t="str">
        <f>IF(J101="","",(K101/J101)/LOOKUP(RIGHT($D$2,3),定数!$A$6:$A$13,定数!$B$6:$B$13))</f>
        <v/>
      </c>
      <c r="N101" s="4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47">
        <v>94</v>
      </c>
      <c r="C102" s="91" t="str">
        <f t="shared" si="7"/>
        <v/>
      </c>
      <c r="D102" s="91"/>
      <c r="E102" s="47"/>
      <c r="F102" s="8"/>
      <c r="G102" s="47"/>
      <c r="H102" s="92"/>
      <c r="I102" s="92"/>
      <c r="J102" s="47"/>
      <c r="K102" s="93" t="str">
        <f t="shared" si="6"/>
        <v/>
      </c>
      <c r="L102" s="94"/>
      <c r="M102" s="6" t="str">
        <f>IF(J102="","",(K102/J102)/LOOKUP(RIGHT($D$2,3),定数!$A$6:$A$13,定数!$B$6:$B$13))</f>
        <v/>
      </c>
      <c r="N102" s="4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47">
        <v>95</v>
      </c>
      <c r="C103" s="91" t="str">
        <f t="shared" si="7"/>
        <v/>
      </c>
      <c r="D103" s="91"/>
      <c r="E103" s="47"/>
      <c r="F103" s="8"/>
      <c r="G103" s="47"/>
      <c r="H103" s="92"/>
      <c r="I103" s="92"/>
      <c r="J103" s="47"/>
      <c r="K103" s="93" t="str">
        <f t="shared" si="6"/>
        <v/>
      </c>
      <c r="L103" s="94"/>
      <c r="M103" s="6" t="str">
        <f>IF(J103="","",(K103/J103)/LOOKUP(RIGHT($D$2,3),定数!$A$6:$A$13,定数!$B$6:$B$13))</f>
        <v/>
      </c>
      <c r="N103" s="4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47">
        <v>96</v>
      </c>
      <c r="C104" s="91" t="str">
        <f t="shared" si="7"/>
        <v/>
      </c>
      <c r="D104" s="91"/>
      <c r="E104" s="47"/>
      <c r="F104" s="8"/>
      <c r="G104" s="47"/>
      <c r="H104" s="92"/>
      <c r="I104" s="92"/>
      <c r="J104" s="47"/>
      <c r="K104" s="93" t="str">
        <f t="shared" si="6"/>
        <v/>
      </c>
      <c r="L104" s="94"/>
      <c r="M104" s="6" t="str">
        <f>IF(J104="","",(K104/J104)/LOOKUP(RIGHT($D$2,3),定数!$A$6:$A$13,定数!$B$6:$B$13))</f>
        <v/>
      </c>
      <c r="N104" s="4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47">
        <v>97</v>
      </c>
      <c r="C105" s="91" t="str">
        <f t="shared" si="7"/>
        <v/>
      </c>
      <c r="D105" s="91"/>
      <c r="E105" s="47"/>
      <c r="F105" s="8"/>
      <c r="G105" s="47"/>
      <c r="H105" s="92"/>
      <c r="I105" s="92"/>
      <c r="J105" s="47"/>
      <c r="K105" s="93" t="str">
        <f t="shared" si="6"/>
        <v/>
      </c>
      <c r="L105" s="94"/>
      <c r="M105" s="6" t="str">
        <f>IF(J105="","",(K105/J105)/LOOKUP(RIGHT($D$2,3),定数!$A$6:$A$13,定数!$B$6:$B$13))</f>
        <v/>
      </c>
      <c r="N105" s="4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47">
        <v>98</v>
      </c>
      <c r="C106" s="91" t="str">
        <f t="shared" si="7"/>
        <v/>
      </c>
      <c r="D106" s="91"/>
      <c r="E106" s="47"/>
      <c r="F106" s="8"/>
      <c r="G106" s="47"/>
      <c r="H106" s="92"/>
      <c r="I106" s="92"/>
      <c r="J106" s="47"/>
      <c r="K106" s="93" t="str">
        <f t="shared" si="6"/>
        <v/>
      </c>
      <c r="L106" s="94"/>
      <c r="M106" s="6" t="str">
        <f>IF(J106="","",(K106/J106)/LOOKUP(RIGHT($D$2,3),定数!$A$6:$A$13,定数!$B$6:$B$13))</f>
        <v/>
      </c>
      <c r="N106" s="4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47">
        <v>99</v>
      </c>
      <c r="C107" s="91" t="str">
        <f t="shared" si="7"/>
        <v/>
      </c>
      <c r="D107" s="91"/>
      <c r="E107" s="47"/>
      <c r="F107" s="8"/>
      <c r="G107" s="47"/>
      <c r="H107" s="92"/>
      <c r="I107" s="92"/>
      <c r="J107" s="47"/>
      <c r="K107" s="93" t="str">
        <f t="shared" si="6"/>
        <v/>
      </c>
      <c r="L107" s="94"/>
      <c r="M107" s="6" t="str">
        <f>IF(J107="","",(K107/J107)/LOOKUP(RIGHT($D$2,3),定数!$A$6:$A$13,定数!$B$6:$B$13))</f>
        <v/>
      </c>
      <c r="N107" s="4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47">
        <v>100</v>
      </c>
      <c r="C108" s="91" t="str">
        <f t="shared" si="7"/>
        <v/>
      </c>
      <c r="D108" s="91"/>
      <c r="E108" s="47"/>
      <c r="F108" s="8"/>
      <c r="G108" s="47"/>
      <c r="H108" s="92"/>
      <c r="I108" s="92"/>
      <c r="J108" s="47"/>
      <c r="K108" s="93" t="str">
        <f t="shared" si="6"/>
        <v/>
      </c>
      <c r="L108" s="94"/>
      <c r="M108" s="6" t="str">
        <f>IF(J108="","",(K108/J108)/LOOKUP(RIGHT($D$2,3),定数!$A$6:$A$13,定数!$B$6:$B$13))</f>
        <v/>
      </c>
      <c r="N108" s="4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63" priority="5" stopIfTrue="1" operator="equal">
      <formula>"買"</formula>
    </cfRule>
    <cfRule type="cellIs" dxfId="62" priority="6" stopIfTrue="1" operator="equal">
      <formula>"売"</formula>
    </cfRule>
  </conditionalFormatting>
  <conditionalFormatting sqref="G9:G11 G14:G45 G47:G108">
    <cfRule type="cellIs" dxfId="61" priority="7" stopIfTrue="1" operator="equal">
      <formula>"買"</formula>
    </cfRule>
    <cfRule type="cellIs" dxfId="60" priority="8" stopIfTrue="1" operator="equal">
      <formula>"売"</formula>
    </cfRule>
  </conditionalFormatting>
  <conditionalFormatting sqref="G12">
    <cfRule type="cellIs" dxfId="59" priority="3" stopIfTrue="1" operator="equal">
      <formula>"買"</formula>
    </cfRule>
    <cfRule type="cellIs" dxfId="58" priority="4" stopIfTrue="1" operator="equal">
      <formula>"売"</formula>
    </cfRule>
  </conditionalFormatting>
  <conditionalFormatting sqref="G13">
    <cfRule type="cellIs" dxfId="57" priority="1" stopIfTrue="1" operator="equal">
      <formula>"買"</formula>
    </cfRule>
    <cfRule type="cellIs" dxfId="56" priority="2" stopIfTrue="1" operator="equal">
      <formula>"売"</formula>
    </cfRule>
  </conditionalFormatting>
  <dataValidations count="1">
    <dataValidation type="list" allowBlank="1" showInputMessage="1" showErrorMessage="1" sqref="G9:G108" xr:uid="{27172D68-A6FE-4ADE-A1E4-717060C0AD7C}">
      <formula1>"買,売"</formula1>
    </dataValidation>
  </dataValidations>
  <pageMargins left="0.25" right="0.25"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774D-16BE-4D6A-9BFD-C10611552892}">
  <dimension ref="B2:W109"/>
  <sheetViews>
    <sheetView zoomScale="115" zoomScaleNormal="115" workbookViewId="0">
      <pane ySplit="8" topLeftCell="A62" activePane="bottomLeft" state="frozen"/>
      <selection pane="bottomLeft" activeCell="R74" sqref="R74:S74"/>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59</v>
      </c>
      <c r="I2" s="60"/>
      <c r="J2" s="58" t="s">
        <v>7</v>
      </c>
      <c r="K2" s="58"/>
      <c r="L2" s="64">
        <v>300000</v>
      </c>
      <c r="M2" s="63"/>
      <c r="N2" s="58" t="s">
        <v>8</v>
      </c>
      <c r="O2" s="58"/>
      <c r="P2" s="59">
        <f>SUM(L2,D4)</f>
        <v>566673.38780737272</v>
      </c>
      <c r="Q2" s="60"/>
      <c r="R2" s="1"/>
      <c r="S2" s="1"/>
      <c r="T2" s="1"/>
    </row>
    <row r="3" spans="2:23" ht="57" customHeight="1" x14ac:dyDescent="0.2">
      <c r="B3" s="58" t="s">
        <v>9</v>
      </c>
      <c r="C3" s="58"/>
      <c r="D3" s="61" t="s">
        <v>38</v>
      </c>
      <c r="E3" s="61"/>
      <c r="F3" s="61"/>
      <c r="G3" s="61"/>
      <c r="H3" s="61"/>
      <c r="I3" s="61"/>
      <c r="J3" s="58" t="s">
        <v>10</v>
      </c>
      <c r="K3" s="58"/>
      <c r="L3" s="61" t="s">
        <v>61</v>
      </c>
      <c r="M3" s="62"/>
      <c r="N3" s="62"/>
      <c r="O3" s="62"/>
      <c r="P3" s="62"/>
      <c r="Q3" s="62"/>
      <c r="R3" s="1"/>
      <c r="S3" s="1"/>
    </row>
    <row r="4" spans="2:23" x14ac:dyDescent="0.2">
      <c r="B4" s="58" t="s">
        <v>11</v>
      </c>
      <c r="C4" s="58"/>
      <c r="D4" s="78">
        <f>SUM($R$9:$S$993)</f>
        <v>266673.38780737272</v>
      </c>
      <c r="E4" s="78"/>
      <c r="F4" s="58" t="s">
        <v>12</v>
      </c>
      <c r="G4" s="58"/>
      <c r="H4" s="79">
        <f>SUM($T$9:$U$108)</f>
        <v>1146.489999999982</v>
      </c>
      <c r="I4" s="60"/>
      <c r="J4" s="80" t="s">
        <v>13</v>
      </c>
      <c r="K4" s="80"/>
      <c r="L4" s="59">
        <f>MAX($C$9:$D$990)-C9</f>
        <v>284199.36887358048</v>
      </c>
      <c r="M4" s="59"/>
      <c r="N4" s="80" t="s">
        <v>14</v>
      </c>
      <c r="O4" s="80"/>
      <c r="P4" s="78">
        <f>SUMIF(R9:S990,"&lt;0",R9:S990)</f>
        <v>-307491.22007203632</v>
      </c>
      <c r="Q4" s="78"/>
      <c r="R4" s="1"/>
      <c r="S4" s="1"/>
      <c r="T4" s="1"/>
    </row>
    <row r="5" spans="2:23" x14ac:dyDescent="0.2">
      <c r="B5" s="49" t="s">
        <v>15</v>
      </c>
      <c r="C5" s="52">
        <f>COUNTIF($R$9:$R$990,"&gt;0")</f>
        <v>39</v>
      </c>
      <c r="D5" s="50" t="s">
        <v>16</v>
      </c>
      <c r="E5" s="16">
        <f>COUNTIF($R$9:$R$990,"&lt;0")</f>
        <v>26</v>
      </c>
      <c r="F5" s="50" t="s">
        <v>17</v>
      </c>
      <c r="G5" s="52">
        <f>COUNTIF($R$9:$R$990,"=0")</f>
        <v>0</v>
      </c>
      <c r="H5" s="50" t="s">
        <v>18</v>
      </c>
      <c r="I5" s="3">
        <f>C5/SUM(C5,E5,G5)</f>
        <v>0.6</v>
      </c>
      <c r="J5" s="88" t="s">
        <v>19</v>
      </c>
      <c r="K5" s="58"/>
      <c r="L5" s="89">
        <f>MAX(V9:V993)</f>
        <v>5</v>
      </c>
      <c r="M5" s="90"/>
      <c r="N5" s="18" t="s">
        <v>20</v>
      </c>
      <c r="O5" s="9"/>
      <c r="P5" s="89">
        <f>MAX(W9:W993)</f>
        <v>6</v>
      </c>
      <c r="Q5" s="90"/>
      <c r="R5" s="1"/>
      <c r="S5" s="36"/>
      <c r="T5" s="1"/>
    </row>
    <row r="6" spans="2:23" x14ac:dyDescent="0.2">
      <c r="B6" s="11"/>
      <c r="C6" s="14"/>
      <c r="D6" s="15"/>
      <c r="E6" s="12"/>
      <c r="F6" s="11"/>
      <c r="G6" s="12"/>
      <c r="H6" s="11"/>
      <c r="I6" s="17"/>
      <c r="J6" s="11"/>
      <c r="K6" s="11"/>
      <c r="L6" s="12"/>
      <c r="M6" s="12"/>
      <c r="N6" s="13"/>
      <c r="O6" s="13"/>
      <c r="P6" s="10"/>
      <c r="Q6" s="51"/>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48">
        <v>1</v>
      </c>
      <c r="C9" s="91">
        <f>L2</f>
        <v>300000</v>
      </c>
      <c r="D9" s="91"/>
      <c r="E9" s="48">
        <v>2016</v>
      </c>
      <c r="F9" s="8">
        <v>43479</v>
      </c>
      <c r="G9" s="48" t="s">
        <v>3</v>
      </c>
      <c r="H9" s="92">
        <v>1.4376899999999999</v>
      </c>
      <c r="I9" s="92"/>
      <c r="J9" s="48">
        <v>67.2</v>
      </c>
      <c r="K9" s="93">
        <f t="shared" ref="K9:K72" si="0">IF(J9="","",C9*0.03)</f>
        <v>9000</v>
      </c>
      <c r="L9" s="94"/>
      <c r="M9" s="6">
        <f>IF(J9="","",(K9/J9)/LOOKUP(RIGHT($D$2,3),定数!$A$6:$A$13,定数!$B$6:$B$13))</f>
        <v>1.1160714285714284</v>
      </c>
      <c r="N9" s="48">
        <v>2016</v>
      </c>
      <c r="O9" s="8">
        <v>43481</v>
      </c>
      <c r="P9" s="92">
        <v>1.4292560000000001</v>
      </c>
      <c r="Q9" s="92"/>
      <c r="R9" s="95">
        <f>IF(P9="","",T9*M9*LOOKUP(RIGHT($D$2,3),定数!$A$6:$A$13,定数!$B$6:$B$13))</f>
        <v>11295.535714285485</v>
      </c>
      <c r="S9" s="95"/>
      <c r="T9" s="96">
        <f>IF(P9="","",IF(G9="買",(P9-H9),(H9-P9))*IF(RIGHT($D$2,3)="JPY",100,10000))</f>
        <v>84.339999999998298</v>
      </c>
      <c r="U9" s="96"/>
      <c r="V9" s="35">
        <f>IF(T9&lt;&gt;"",IF(T9&gt;0,1+V8,0),"")</f>
        <v>1</v>
      </c>
      <c r="W9">
        <f>IF(T9&lt;&gt;"",IF(T9&lt;0,1+W8,0),"")</f>
        <v>0</v>
      </c>
    </row>
    <row r="10" spans="2:23" x14ac:dyDescent="0.2">
      <c r="B10" s="48">
        <v>2</v>
      </c>
      <c r="C10" s="91">
        <f t="shared" ref="C10:C73" si="1">IF(R9="","",C9+R9)</f>
        <v>311295.53571428551</v>
      </c>
      <c r="D10" s="91"/>
      <c r="E10" s="48">
        <v>2016</v>
      </c>
      <c r="F10" s="8">
        <v>43499</v>
      </c>
      <c r="G10" s="48" t="s">
        <v>4</v>
      </c>
      <c r="H10" s="92">
        <v>1.4416</v>
      </c>
      <c r="I10" s="92"/>
      <c r="J10" s="48">
        <v>25.8</v>
      </c>
      <c r="K10" s="93">
        <f t="shared" si="0"/>
        <v>9338.8660714285652</v>
      </c>
      <c r="L10" s="94"/>
      <c r="M10" s="6">
        <f>IF(J10="","",(K10/J10)/LOOKUP(RIGHT($D$2,3),定数!$A$6:$A$13,定数!$B$6:$B$13))</f>
        <v>3.0164296096345495</v>
      </c>
      <c r="N10" s="48">
        <v>2016</v>
      </c>
      <c r="O10" s="8">
        <v>43499</v>
      </c>
      <c r="P10" s="92">
        <v>1.444777</v>
      </c>
      <c r="Q10" s="92"/>
      <c r="R10" s="95">
        <f>IF(P10="","",T10*M10*LOOKUP(RIGHT($D$2,3),定数!$A$6:$A$13,定数!$B$6:$B$13))</f>
        <v>11499.836243770704</v>
      </c>
      <c r="S10" s="95"/>
      <c r="T10" s="96">
        <f>IF(P10="","",IF(G10="買",(P10-H10),(H10-P10))*IF(RIGHT($D$2,3)="JPY",100,10000))</f>
        <v>31.769999999999854</v>
      </c>
      <c r="U10" s="96"/>
      <c r="V10" s="23">
        <f>IF(T10&lt;&gt;"",IF(T10&gt;0,1+V9,0),"")</f>
        <v>2</v>
      </c>
      <c r="W10">
        <f t="shared" ref="W10:W73" si="2">IF(T10&lt;&gt;"",IF(T10&lt;0,1+W9,0),"")</f>
        <v>0</v>
      </c>
    </row>
    <row r="11" spans="2:23" x14ac:dyDescent="0.2">
      <c r="B11" s="48">
        <v>3</v>
      </c>
      <c r="C11" s="91">
        <f t="shared" si="1"/>
        <v>322795.37195805623</v>
      </c>
      <c r="D11" s="91"/>
      <c r="E11" s="48">
        <v>2016</v>
      </c>
      <c r="F11" s="8">
        <v>43512</v>
      </c>
      <c r="G11" s="48" t="s">
        <v>3</v>
      </c>
      <c r="H11" s="92">
        <v>1.4414</v>
      </c>
      <c r="I11" s="92"/>
      <c r="J11" s="48">
        <v>100.7</v>
      </c>
      <c r="K11" s="93">
        <f t="shared" si="0"/>
        <v>9683.8611587416872</v>
      </c>
      <c r="L11" s="94"/>
      <c r="M11" s="6">
        <f>IF(J11="","",(K11/J11)/LOOKUP(RIGHT($D$2,3),定数!$A$6:$A$13,定数!$B$6:$B$13))</f>
        <v>0.80137877844601846</v>
      </c>
      <c r="N11" s="48">
        <v>2016</v>
      </c>
      <c r="O11" s="8">
        <v>43512</v>
      </c>
      <c r="P11" s="92">
        <v>1.4287110000000001</v>
      </c>
      <c r="Q11" s="92"/>
      <c r="R11" s="95">
        <f>IF(P11="","",T11*M11*LOOKUP(RIGHT($D$2,3),定数!$A$6:$A$13,定数!$B$6:$B$13))</f>
        <v>12202.434383641787</v>
      </c>
      <c r="S11" s="95"/>
      <c r="T11" s="96">
        <f t="shared" ref="T11:T74" si="3">IF(P11="","",IF(G11="買",(P11-H11),(H11-P11))*IF(RIGHT($D$2,3)="JPY",100,10000))</f>
        <v>126.8899999999995</v>
      </c>
      <c r="U11" s="96"/>
      <c r="V11" s="23">
        <f>IF(T11&lt;&gt;"",IF(T11&gt;0,1+V10,0),"")</f>
        <v>3</v>
      </c>
      <c r="W11">
        <f t="shared" si="2"/>
        <v>0</v>
      </c>
    </row>
    <row r="12" spans="2:23" x14ac:dyDescent="0.2">
      <c r="B12" s="48">
        <v>4</v>
      </c>
      <c r="C12" s="91">
        <f t="shared" si="1"/>
        <v>334997.80634169804</v>
      </c>
      <c r="D12" s="91"/>
      <c r="E12" s="48">
        <v>2016</v>
      </c>
      <c r="F12" s="8">
        <v>43526</v>
      </c>
      <c r="G12" s="48" t="s">
        <v>4</v>
      </c>
      <c r="H12" s="92">
        <v>1.4004300000000001</v>
      </c>
      <c r="I12" s="92"/>
      <c r="J12" s="48">
        <v>90.9</v>
      </c>
      <c r="K12" s="93">
        <f t="shared" si="0"/>
        <v>10049.93419025094</v>
      </c>
      <c r="L12" s="94"/>
      <c r="M12" s="6">
        <f>IF(J12="","",(K12/J12)/LOOKUP(RIGHT($D$2,3),定数!$A$6:$A$13,定数!$B$6:$B$13))</f>
        <v>0.92133610104977448</v>
      </c>
      <c r="N12" s="48">
        <v>2016</v>
      </c>
      <c r="O12" s="8">
        <v>43527</v>
      </c>
      <c r="P12" s="92">
        <v>1.4118740000000001</v>
      </c>
      <c r="Q12" s="92"/>
      <c r="R12" s="95">
        <f>IF(P12="","",T12*M12*LOOKUP(RIGHT($D$2,3),定数!$A$6:$A$13,定数!$B$6:$B$13))</f>
        <v>12652.524408496354</v>
      </c>
      <c r="S12" s="95"/>
      <c r="T12" s="96">
        <f t="shared" si="3"/>
        <v>114.4400000000001</v>
      </c>
      <c r="U12" s="96"/>
      <c r="V12" s="23">
        <f>IF(T12&lt;&gt;"",IF(T12&gt;0,1+V11,0),"")</f>
        <v>4</v>
      </c>
      <c r="W12">
        <f t="shared" si="2"/>
        <v>0</v>
      </c>
    </row>
    <row r="13" spans="2:23" x14ac:dyDescent="0.2">
      <c r="B13" s="48">
        <v>5</v>
      </c>
      <c r="C13" s="91">
        <f t="shared" si="1"/>
        <v>347650.33075019438</v>
      </c>
      <c r="D13" s="91"/>
      <c r="E13" s="48">
        <v>2016</v>
      </c>
      <c r="F13" s="8">
        <v>43553</v>
      </c>
      <c r="G13" s="48" t="s">
        <v>4</v>
      </c>
      <c r="H13" s="92">
        <v>1.4241600000000001</v>
      </c>
      <c r="I13" s="92"/>
      <c r="J13" s="48">
        <v>48.1</v>
      </c>
      <c r="K13" s="93">
        <f t="shared" si="0"/>
        <v>10429.509922505831</v>
      </c>
      <c r="L13" s="94"/>
      <c r="M13" s="6">
        <f>IF(J13="","",(K13/J13)/LOOKUP(RIGHT($D$2,3),定数!$A$6:$A$13,定数!$B$6:$B$13))</f>
        <v>1.8069144009885361</v>
      </c>
      <c r="N13" s="48">
        <v>2016</v>
      </c>
      <c r="O13" s="8">
        <v>43553</v>
      </c>
      <c r="P13" s="92">
        <v>1.430169</v>
      </c>
      <c r="Q13" s="92"/>
      <c r="R13" s="95">
        <f>IF(P13="","",T13*M13*LOOKUP(RIGHT($D$2,3),定数!$A$6:$A$13,定数!$B$6:$B$13))</f>
        <v>13029.298362647985</v>
      </c>
      <c r="S13" s="95"/>
      <c r="T13" s="96">
        <f t="shared" si="3"/>
        <v>60.089999999999307</v>
      </c>
      <c r="U13" s="96"/>
      <c r="V13" s="23">
        <f t="shared" ref="V13:V22" si="4">IF(T13&lt;&gt;"",IF(T13&gt;0,1+V12,0),"")</f>
        <v>5</v>
      </c>
      <c r="W13">
        <f t="shared" si="2"/>
        <v>0</v>
      </c>
    </row>
    <row r="14" spans="2:23" x14ac:dyDescent="0.2">
      <c r="B14" s="48">
        <v>6</v>
      </c>
      <c r="C14" s="91">
        <f t="shared" si="1"/>
        <v>360679.62911284238</v>
      </c>
      <c r="D14" s="91"/>
      <c r="E14" s="48">
        <v>2016</v>
      </c>
      <c r="F14" s="8">
        <v>43562</v>
      </c>
      <c r="G14" s="48" t="s">
        <v>3</v>
      </c>
      <c r="H14" s="92">
        <v>1.40628</v>
      </c>
      <c r="I14" s="92"/>
      <c r="J14" s="48">
        <v>52.7</v>
      </c>
      <c r="K14" s="93">
        <f t="shared" si="0"/>
        <v>10820.388873385271</v>
      </c>
      <c r="L14" s="94"/>
      <c r="M14" s="6">
        <f>IF(J14="","",(K14/J14)/LOOKUP(RIGHT($D$2,3),定数!$A$6:$A$13,定数!$B$6:$B$13))</f>
        <v>1.7110039331728764</v>
      </c>
      <c r="N14" s="48">
        <v>2016</v>
      </c>
      <c r="O14" s="8">
        <v>43563</v>
      </c>
      <c r="P14" s="92">
        <v>1.4115500000000001</v>
      </c>
      <c r="Q14" s="92"/>
      <c r="R14" s="95">
        <f>IF(P14="","",T14*M14*LOOKUP(RIGHT($D$2,3),定数!$A$6:$A$13,定数!$B$6:$B$13))</f>
        <v>-10820.388873385493</v>
      </c>
      <c r="S14" s="95"/>
      <c r="T14" s="96">
        <f t="shared" si="3"/>
        <v>-52.700000000001083</v>
      </c>
      <c r="U14" s="96"/>
      <c r="V14" s="23">
        <f t="shared" si="4"/>
        <v>0</v>
      </c>
      <c r="W14">
        <f t="shared" si="2"/>
        <v>1</v>
      </c>
    </row>
    <row r="15" spans="2:23" x14ac:dyDescent="0.2">
      <c r="B15" s="48">
        <v>7</v>
      </c>
      <c r="C15" s="91">
        <f t="shared" si="1"/>
        <v>349859.24023945688</v>
      </c>
      <c r="D15" s="91"/>
      <c r="E15" s="48">
        <v>2016</v>
      </c>
      <c r="F15" s="8">
        <v>43591</v>
      </c>
      <c r="G15" s="48" t="s">
        <v>3</v>
      </c>
      <c r="H15" s="92">
        <v>1.4472</v>
      </c>
      <c r="I15" s="92"/>
      <c r="J15" s="48">
        <v>49.5</v>
      </c>
      <c r="K15" s="93">
        <f t="shared" si="0"/>
        <v>10495.777207183706</v>
      </c>
      <c r="L15" s="94"/>
      <c r="M15" s="6">
        <f>IF(J15="","",(K15/J15)/LOOKUP(RIGHT($D$2,3),定数!$A$6:$A$13,定数!$B$6:$B$13))</f>
        <v>1.7669658597952369</v>
      </c>
      <c r="N15" s="48">
        <v>2016</v>
      </c>
      <c r="O15" s="8">
        <v>43591</v>
      </c>
      <c r="P15" s="92">
        <v>1.4521500000000001</v>
      </c>
      <c r="Q15" s="92"/>
      <c r="R15" s="95">
        <f>IF(P15="","",T15*M15*LOOKUP(RIGHT($D$2,3),定数!$A$6:$A$13,定数!$B$6:$B$13))</f>
        <v>-10495.777207183728</v>
      </c>
      <c r="S15" s="95"/>
      <c r="T15" s="96">
        <f t="shared" si="3"/>
        <v>-49.500000000000099</v>
      </c>
      <c r="U15" s="96"/>
      <c r="V15" s="23">
        <f t="shared" si="4"/>
        <v>0</v>
      </c>
      <c r="W15">
        <f t="shared" si="2"/>
        <v>2</v>
      </c>
    </row>
    <row r="16" spans="2:23" x14ac:dyDescent="0.2">
      <c r="B16" s="48">
        <v>8</v>
      </c>
      <c r="C16" s="91">
        <f t="shared" si="1"/>
        <v>339363.46303227317</v>
      </c>
      <c r="D16" s="91"/>
      <c r="E16" s="48">
        <v>2016</v>
      </c>
      <c r="F16" s="8">
        <v>43594</v>
      </c>
      <c r="G16" s="48" t="s">
        <v>3</v>
      </c>
      <c r="H16" s="92">
        <v>1.4390000000000001</v>
      </c>
      <c r="I16" s="92"/>
      <c r="J16" s="48">
        <v>50.3</v>
      </c>
      <c r="K16" s="93">
        <f t="shared" si="0"/>
        <v>10180.903890968195</v>
      </c>
      <c r="L16" s="94"/>
      <c r="M16" s="6">
        <f>IF(J16="","",(K16/J16)/LOOKUP(RIGHT($D$2,3),定数!$A$6:$A$13,定数!$B$6:$B$13))</f>
        <v>1.6866971323671629</v>
      </c>
      <c r="N16" s="48">
        <v>2016</v>
      </c>
      <c r="O16" s="8">
        <v>43595</v>
      </c>
      <c r="P16" s="92">
        <v>1.4440299999999999</v>
      </c>
      <c r="Q16" s="92"/>
      <c r="R16" s="95">
        <f>IF(P16="","",T16*M16*LOOKUP(RIGHT($D$2,3),定数!$A$6:$A$13,定数!$B$6:$B$13))</f>
        <v>-10180.903890967928</v>
      </c>
      <c r="S16" s="95"/>
      <c r="T16" s="96">
        <f t="shared" si="3"/>
        <v>-50.299999999998676</v>
      </c>
      <c r="U16" s="96"/>
      <c r="V16" s="23">
        <f t="shared" si="4"/>
        <v>0</v>
      </c>
      <c r="W16">
        <f t="shared" si="2"/>
        <v>3</v>
      </c>
    </row>
    <row r="17" spans="2:23" x14ac:dyDescent="0.2">
      <c r="B17" s="48">
        <v>9</v>
      </c>
      <c r="C17" s="91">
        <f t="shared" si="1"/>
        <v>329182.55914130522</v>
      </c>
      <c r="D17" s="91"/>
      <c r="E17" s="48">
        <v>2016</v>
      </c>
      <c r="F17" s="8">
        <v>43602</v>
      </c>
      <c r="G17" s="48" t="s">
        <v>4</v>
      </c>
      <c r="H17" s="92">
        <v>1.4491400000000001</v>
      </c>
      <c r="I17" s="92"/>
      <c r="J17" s="48">
        <v>61.1</v>
      </c>
      <c r="K17" s="93">
        <f t="shared" si="0"/>
        <v>9875.4767742391559</v>
      </c>
      <c r="L17" s="94"/>
      <c r="M17" s="6">
        <f>IF(J17="","",(K17/J17)/LOOKUP(RIGHT($D$2,3),定数!$A$6:$A$13,定数!$B$6:$B$13))</f>
        <v>1.3469008148171244</v>
      </c>
      <c r="N17" s="48">
        <v>2016</v>
      </c>
      <c r="O17" s="8">
        <v>43603</v>
      </c>
      <c r="P17" s="92">
        <v>1.4568000000000001</v>
      </c>
      <c r="Q17" s="92"/>
      <c r="R17" s="95">
        <f>IF(P17="","",T17*M17*LOOKUP(RIGHT($D$2,3),定数!$A$6:$A$13,定数!$B$6:$B$13))</f>
        <v>12380.712289799008</v>
      </c>
      <c r="S17" s="95"/>
      <c r="T17" s="96">
        <f t="shared" si="3"/>
        <v>76.599999999999994</v>
      </c>
      <c r="U17" s="96"/>
      <c r="V17" s="23">
        <f t="shared" si="4"/>
        <v>1</v>
      </c>
      <c r="W17">
        <f t="shared" si="2"/>
        <v>0</v>
      </c>
    </row>
    <row r="18" spans="2:23" x14ac:dyDescent="0.2">
      <c r="B18" s="48">
        <v>10</v>
      </c>
      <c r="C18" s="91">
        <f t="shared" si="1"/>
        <v>341563.27143110422</v>
      </c>
      <c r="D18" s="91"/>
      <c r="E18" s="48">
        <v>2016</v>
      </c>
      <c r="F18" s="8">
        <v>43623</v>
      </c>
      <c r="G18" s="48" t="s">
        <v>4</v>
      </c>
      <c r="H18" s="92">
        <v>1.44651</v>
      </c>
      <c r="I18" s="92"/>
      <c r="J18" s="48">
        <v>31.4</v>
      </c>
      <c r="K18" s="93">
        <f t="shared" si="0"/>
        <v>10246.898142933127</v>
      </c>
      <c r="L18" s="94"/>
      <c r="M18" s="6">
        <f>IF(J18="","",(K18/J18)/LOOKUP(RIGHT($D$2,3),定数!$A$6:$A$13,定数!$B$6:$B$13))</f>
        <v>2.7194527980183461</v>
      </c>
      <c r="N18" s="48">
        <v>2016</v>
      </c>
      <c r="O18" s="8">
        <v>43623</v>
      </c>
      <c r="P18" s="92">
        <v>1.4503980000000001</v>
      </c>
      <c r="Q18" s="92"/>
      <c r="R18" s="95">
        <f>IF(P18="","",T18*M18*LOOKUP(RIGHT($D$2,3),定数!$A$6:$A$13,定数!$B$6:$B$13))</f>
        <v>12687.878974434765</v>
      </c>
      <c r="S18" s="95"/>
      <c r="T18" s="96">
        <f t="shared" si="3"/>
        <v>38.880000000001132</v>
      </c>
      <c r="U18" s="96"/>
      <c r="V18" s="23">
        <f t="shared" si="4"/>
        <v>2</v>
      </c>
      <c r="W18">
        <f t="shared" si="2"/>
        <v>0</v>
      </c>
    </row>
    <row r="19" spans="2:23" x14ac:dyDescent="0.2">
      <c r="B19" s="48">
        <v>11</v>
      </c>
      <c r="C19" s="91">
        <f t="shared" si="1"/>
        <v>354251.15040553897</v>
      </c>
      <c r="D19" s="91"/>
      <c r="E19" s="48">
        <v>2016</v>
      </c>
      <c r="F19" s="8">
        <v>43630</v>
      </c>
      <c r="G19" s="48" t="s">
        <v>3</v>
      </c>
      <c r="H19" s="92">
        <v>1.4198599999999999</v>
      </c>
      <c r="I19" s="92"/>
      <c r="J19" s="48">
        <v>128.4</v>
      </c>
      <c r="K19" s="93">
        <f t="shared" si="0"/>
        <v>10627.534512166168</v>
      </c>
      <c r="L19" s="94"/>
      <c r="M19" s="6">
        <f>IF(J19="","",(K19/J19)/LOOKUP(RIGHT($D$2,3),定数!$A$6:$A$13,定数!$B$6:$B$13))</f>
        <v>0.68974133645938263</v>
      </c>
      <c r="N19" s="48">
        <v>2016</v>
      </c>
      <c r="O19" s="8">
        <v>43632</v>
      </c>
      <c r="P19" s="92">
        <v>1.403653</v>
      </c>
      <c r="Q19" s="92"/>
      <c r="R19" s="95">
        <f>IF(P19="","",T19*M19*LOOKUP(RIGHT($D$2,3),定数!$A$6:$A$13,定数!$B$6:$B$13))</f>
        <v>13414.36540799654</v>
      </c>
      <c r="S19" s="95"/>
      <c r="T19" s="96">
        <f t="shared" si="3"/>
        <v>162.0699999999986</v>
      </c>
      <c r="U19" s="96"/>
      <c r="V19" s="23">
        <f t="shared" si="4"/>
        <v>3</v>
      </c>
      <c r="W19">
        <f t="shared" si="2"/>
        <v>0</v>
      </c>
    </row>
    <row r="20" spans="2:23" x14ac:dyDescent="0.2">
      <c r="B20" s="48">
        <v>12</v>
      </c>
      <c r="C20" s="91">
        <f t="shared" si="1"/>
        <v>367665.51581353549</v>
      </c>
      <c r="D20" s="91"/>
      <c r="E20" s="48">
        <v>2016</v>
      </c>
      <c r="F20" s="8">
        <v>43630</v>
      </c>
      <c r="G20" s="48" t="s">
        <v>3</v>
      </c>
      <c r="H20" s="92">
        <v>1.4121300000000001</v>
      </c>
      <c r="I20" s="92"/>
      <c r="J20" s="48">
        <v>67.7</v>
      </c>
      <c r="K20" s="93">
        <f t="shared" si="0"/>
        <v>11029.965474406064</v>
      </c>
      <c r="L20" s="94"/>
      <c r="M20" s="6">
        <f>IF(J20="","",(K20/J20)/LOOKUP(RIGHT($D$2,3),定数!$A$6:$A$13,定数!$B$6:$B$13))</f>
        <v>1.3577013139347691</v>
      </c>
      <c r="N20" s="48">
        <v>2016</v>
      </c>
      <c r="O20" s="8">
        <v>43631</v>
      </c>
      <c r="P20" s="92">
        <v>1.4189000000000001</v>
      </c>
      <c r="Q20" s="92"/>
      <c r="R20" s="95">
        <f>IF(P20="","",T20*M20*LOOKUP(RIGHT($D$2,3),定数!$A$6:$A$13,定数!$B$6:$B$13))</f>
        <v>-11029.96547440597</v>
      </c>
      <c r="S20" s="95"/>
      <c r="T20" s="96">
        <f t="shared" si="3"/>
        <v>-67.69999999999942</v>
      </c>
      <c r="U20" s="96"/>
      <c r="V20" s="23">
        <f t="shared" si="4"/>
        <v>0</v>
      </c>
      <c r="W20">
        <f t="shared" si="2"/>
        <v>1</v>
      </c>
    </row>
    <row r="21" spans="2:23" x14ac:dyDescent="0.2">
      <c r="B21" s="48">
        <v>13</v>
      </c>
      <c r="C21" s="91">
        <f t="shared" si="1"/>
        <v>356635.55033912952</v>
      </c>
      <c r="D21" s="91"/>
      <c r="E21" s="48">
        <v>2016</v>
      </c>
      <c r="F21" s="8">
        <v>43639</v>
      </c>
      <c r="G21" s="48" t="s">
        <v>4</v>
      </c>
      <c r="H21" s="92">
        <v>1.47109</v>
      </c>
      <c r="I21" s="92"/>
      <c r="J21" s="48">
        <v>70.599999999999994</v>
      </c>
      <c r="K21" s="93">
        <f t="shared" si="0"/>
        <v>10699.066510173885</v>
      </c>
      <c r="L21" s="94"/>
      <c r="M21" s="6">
        <f>IF(J21="","",(K21/J21)/LOOKUP(RIGHT($D$2,3),定数!$A$6:$A$13,定数!$B$6:$B$13))</f>
        <v>1.262873761824113</v>
      </c>
      <c r="N21" s="48">
        <v>2016</v>
      </c>
      <c r="O21" s="8">
        <v>43639</v>
      </c>
      <c r="P21" s="92">
        <v>1.479956</v>
      </c>
      <c r="Q21" s="92"/>
      <c r="R21" s="95">
        <f>IF(P21="","",T21*M21*LOOKUP(RIGHT($D$2,3),定数!$A$6:$A$13,定数!$B$6:$B$13))</f>
        <v>13435.966526799166</v>
      </c>
      <c r="S21" s="95"/>
      <c r="T21" s="96">
        <f t="shared" si="3"/>
        <v>88.660000000000409</v>
      </c>
      <c r="U21" s="96"/>
      <c r="V21" s="23">
        <f t="shared" si="4"/>
        <v>1</v>
      </c>
      <c r="W21">
        <f t="shared" si="2"/>
        <v>0</v>
      </c>
    </row>
    <row r="22" spans="2:23" x14ac:dyDescent="0.2">
      <c r="B22" s="48">
        <v>14</v>
      </c>
      <c r="C22" s="91">
        <f t="shared" si="1"/>
        <v>370071.51686592866</v>
      </c>
      <c r="D22" s="91"/>
      <c r="E22" s="48">
        <v>2016</v>
      </c>
      <c r="F22" s="8">
        <v>43671</v>
      </c>
      <c r="G22" s="48" t="s">
        <v>3</v>
      </c>
      <c r="H22" s="92">
        <v>1.3116000000000001</v>
      </c>
      <c r="I22" s="92"/>
      <c r="J22" s="48">
        <v>37.5</v>
      </c>
      <c r="K22" s="93">
        <f t="shared" si="0"/>
        <v>11102.14550597786</v>
      </c>
      <c r="L22" s="94"/>
      <c r="M22" s="6">
        <f>IF(J22="","",(K22/J22)/LOOKUP(RIGHT($D$2,3),定数!$A$6:$A$13,定数!$B$6:$B$13))</f>
        <v>2.4671434457728578</v>
      </c>
      <c r="N22" s="48">
        <v>2016</v>
      </c>
      <c r="O22" s="8">
        <v>43671</v>
      </c>
      <c r="P22" s="92">
        <v>1.31535</v>
      </c>
      <c r="Q22" s="92"/>
      <c r="R22" s="95">
        <f>IF(P22="","",T22*M22*LOOKUP(RIGHT($D$2,3),定数!$A$6:$A$13,定数!$B$6:$B$13))</f>
        <v>-11102.145505977625</v>
      </c>
      <c r="S22" s="95"/>
      <c r="T22" s="96">
        <f t="shared" si="3"/>
        <v>-37.499999999999204</v>
      </c>
      <c r="U22" s="96"/>
      <c r="V22" s="23">
        <f t="shared" si="4"/>
        <v>0</v>
      </c>
      <c r="W22">
        <f t="shared" si="2"/>
        <v>1</v>
      </c>
    </row>
    <row r="23" spans="2:23" x14ac:dyDescent="0.2">
      <c r="B23" s="48">
        <v>15</v>
      </c>
      <c r="C23" s="91">
        <f t="shared" si="1"/>
        <v>358969.37135995104</v>
      </c>
      <c r="D23" s="91"/>
      <c r="E23" s="48">
        <v>2016</v>
      </c>
      <c r="F23" s="8">
        <v>43671</v>
      </c>
      <c r="G23" s="48" t="s">
        <v>3</v>
      </c>
      <c r="H23" s="92">
        <v>1.3113699999999999</v>
      </c>
      <c r="I23" s="92"/>
      <c r="J23" s="48">
        <v>50</v>
      </c>
      <c r="K23" s="93">
        <f t="shared" si="0"/>
        <v>10769.081140798531</v>
      </c>
      <c r="L23" s="94"/>
      <c r="M23" s="6">
        <f>IF(J23="","",(K23/J23)/LOOKUP(RIGHT($D$2,3),定数!$A$6:$A$13,定数!$B$6:$B$13))</f>
        <v>1.7948468567997551</v>
      </c>
      <c r="N23" s="48">
        <v>2016</v>
      </c>
      <c r="O23" s="8">
        <v>43672</v>
      </c>
      <c r="P23" s="92">
        <v>1.31637</v>
      </c>
      <c r="Q23" s="92"/>
      <c r="R23" s="95">
        <f>IF(P23="","",T23*M23*LOOKUP(RIGHT($D$2,3),定数!$A$6:$A$13,定数!$B$6:$B$13))</f>
        <v>-10769.081140798779</v>
      </c>
      <c r="S23" s="95"/>
      <c r="T23" s="96">
        <f t="shared" si="3"/>
        <v>-50.000000000001151</v>
      </c>
      <c r="U23" s="96"/>
      <c r="V23" t="str">
        <f t="shared" ref="V23:W74" si="5">IF(S23&lt;&gt;"",IF(S23&lt;0,1+V22,0),"")</f>
        <v/>
      </c>
      <c r="W23">
        <f t="shared" si="2"/>
        <v>2</v>
      </c>
    </row>
    <row r="24" spans="2:23" x14ac:dyDescent="0.2">
      <c r="B24" s="48">
        <v>16</v>
      </c>
      <c r="C24" s="91">
        <f t="shared" si="1"/>
        <v>348200.29021915223</v>
      </c>
      <c r="D24" s="91"/>
      <c r="E24" s="48">
        <v>2016</v>
      </c>
      <c r="F24" s="8">
        <v>43689</v>
      </c>
      <c r="G24" s="48" t="s">
        <v>3</v>
      </c>
      <c r="H24" s="92">
        <v>1.29243</v>
      </c>
      <c r="I24" s="92"/>
      <c r="J24" s="48">
        <v>109.3</v>
      </c>
      <c r="K24" s="93">
        <f t="shared" si="0"/>
        <v>10446.008706574567</v>
      </c>
      <c r="L24" s="94"/>
      <c r="M24" s="6">
        <f>IF(J24="","",(K24/J24)/LOOKUP(RIGHT($D$2,3),定数!$A$6:$A$13,定数!$B$6:$B$13))</f>
        <v>0.79643250278854583</v>
      </c>
      <c r="N24" s="48">
        <v>2016</v>
      </c>
      <c r="O24" s="8">
        <v>43693</v>
      </c>
      <c r="P24" s="92">
        <v>1.3033600000000001</v>
      </c>
      <c r="Q24" s="92"/>
      <c r="R24" s="95">
        <f>IF(P24="","",T24*M24*LOOKUP(RIGHT($D$2,3),定数!$A$6:$A$13,定数!$B$6:$B$13))</f>
        <v>-10446.00870657467</v>
      </c>
      <c r="S24" s="95"/>
      <c r="T24" s="96">
        <f t="shared" si="3"/>
        <v>-109.30000000000106</v>
      </c>
      <c r="U24" s="96"/>
      <c r="V24" t="str">
        <f t="shared" si="5"/>
        <v/>
      </c>
      <c r="W24">
        <f t="shared" si="2"/>
        <v>3</v>
      </c>
    </row>
    <row r="25" spans="2:23" x14ac:dyDescent="0.2">
      <c r="B25" s="48">
        <v>17</v>
      </c>
      <c r="C25" s="91">
        <f t="shared" si="1"/>
        <v>337754.28151257755</v>
      </c>
      <c r="D25" s="91"/>
      <c r="E25" s="48">
        <v>2016</v>
      </c>
      <c r="F25" s="8">
        <v>43707</v>
      </c>
      <c r="G25" s="48" t="s">
        <v>3</v>
      </c>
      <c r="H25" s="92">
        <v>1.3096699999999999</v>
      </c>
      <c r="I25" s="92"/>
      <c r="J25" s="48">
        <v>22.1</v>
      </c>
      <c r="K25" s="93">
        <f t="shared" si="0"/>
        <v>10132.628445377326</v>
      </c>
      <c r="L25" s="94"/>
      <c r="M25" s="6">
        <f>IF(J25="","",(K25/J25)/LOOKUP(RIGHT($D$2,3),定数!$A$6:$A$13,定数!$B$6:$B$13))</f>
        <v>3.8207497908662611</v>
      </c>
      <c r="N25" s="48">
        <v>2016</v>
      </c>
      <c r="O25" s="8">
        <v>43707</v>
      </c>
      <c r="P25" s="92">
        <v>1.3069630000000001</v>
      </c>
      <c r="Q25" s="92"/>
      <c r="R25" s="95">
        <f>IF(P25="","",T25*M25*LOOKUP(RIGHT($D$2,3),定数!$A$6:$A$13,定数!$B$6:$B$13))</f>
        <v>12411.323620649015</v>
      </c>
      <c r="S25" s="95"/>
      <c r="T25" s="96">
        <f t="shared" si="3"/>
        <v>27.069999999997929</v>
      </c>
      <c r="U25" s="96"/>
      <c r="V25" t="str">
        <f t="shared" si="5"/>
        <v/>
      </c>
      <c r="W25">
        <f t="shared" si="2"/>
        <v>0</v>
      </c>
    </row>
    <row r="26" spans="2:23" x14ac:dyDescent="0.2">
      <c r="B26" s="48">
        <v>18</v>
      </c>
      <c r="C26" s="91">
        <f t="shared" si="1"/>
        <v>350165.60513322655</v>
      </c>
      <c r="D26" s="91"/>
      <c r="E26" s="48">
        <v>2016</v>
      </c>
      <c r="F26" s="8">
        <v>43723</v>
      </c>
      <c r="G26" s="48" t="s">
        <v>3</v>
      </c>
      <c r="H26" s="92">
        <v>1.3184199999999999</v>
      </c>
      <c r="I26" s="92"/>
      <c r="J26" s="48">
        <v>63.2</v>
      </c>
      <c r="K26" s="93">
        <f t="shared" si="0"/>
        <v>10504.968153996797</v>
      </c>
      <c r="L26" s="94"/>
      <c r="M26" s="6">
        <f>IF(J26="","",(K26/J26)/LOOKUP(RIGHT($D$2,3),定数!$A$6:$A$13,定数!$B$6:$B$13))</f>
        <v>1.3851487544826999</v>
      </c>
      <c r="N26" s="48">
        <v>2016</v>
      </c>
      <c r="O26" s="8">
        <v>43724</v>
      </c>
      <c r="P26" s="92">
        <v>1.310494</v>
      </c>
      <c r="Q26" s="92"/>
      <c r="R26" s="95">
        <f>IF(P26="","",T26*M26*LOOKUP(RIGHT($D$2,3),定数!$A$6:$A$13,定数!$B$6:$B$13))</f>
        <v>13174.426833635651</v>
      </c>
      <c r="S26" s="95"/>
      <c r="T26" s="96">
        <f t="shared" si="3"/>
        <v>79.259999999998769</v>
      </c>
      <c r="U26" s="96"/>
      <c r="V26" t="str">
        <f t="shared" si="5"/>
        <v/>
      </c>
      <c r="W26">
        <f t="shared" si="2"/>
        <v>0</v>
      </c>
    </row>
    <row r="27" spans="2:23" x14ac:dyDescent="0.2">
      <c r="B27" s="48">
        <v>19</v>
      </c>
      <c r="C27" s="91">
        <f t="shared" si="1"/>
        <v>363340.03196686221</v>
      </c>
      <c r="D27" s="91"/>
      <c r="E27" s="48">
        <v>2016</v>
      </c>
      <c r="F27" s="8">
        <v>43727</v>
      </c>
      <c r="G27" s="48" t="s">
        <v>3</v>
      </c>
      <c r="H27" s="92">
        <v>1.3042499999999999</v>
      </c>
      <c r="I27" s="92"/>
      <c r="J27" s="48">
        <v>47.7</v>
      </c>
      <c r="K27" s="93">
        <f t="shared" si="0"/>
        <v>10900.200959005866</v>
      </c>
      <c r="L27" s="94"/>
      <c r="M27" s="6">
        <f>IF(J27="","",(K27/J27)/LOOKUP(RIGHT($D$2,3),定数!$A$6:$A$13,定数!$B$6:$B$13))</f>
        <v>1.904297861461542</v>
      </c>
      <c r="N27" s="48">
        <v>2016</v>
      </c>
      <c r="O27" s="8">
        <v>43728</v>
      </c>
      <c r="P27" s="92">
        <v>1.298292</v>
      </c>
      <c r="Q27" s="92"/>
      <c r="R27" s="95">
        <f>IF(P27="","",T27*M27*LOOKUP(RIGHT($D$2,3),定数!$A$6:$A$13,定数!$B$6:$B$13))</f>
        <v>13614.967990305229</v>
      </c>
      <c r="S27" s="95"/>
      <c r="T27" s="96">
        <f t="shared" si="3"/>
        <v>59.579999999999075</v>
      </c>
      <c r="U27" s="96"/>
      <c r="V27" t="str">
        <f t="shared" si="5"/>
        <v/>
      </c>
      <c r="W27">
        <f t="shared" si="2"/>
        <v>0</v>
      </c>
    </row>
    <row r="28" spans="2:23" x14ac:dyDescent="0.2">
      <c r="B28" s="48">
        <v>20</v>
      </c>
      <c r="C28" s="91">
        <f t="shared" si="1"/>
        <v>376954.99995716743</v>
      </c>
      <c r="D28" s="91"/>
      <c r="E28" s="48">
        <v>2016</v>
      </c>
      <c r="F28" s="8">
        <v>43737</v>
      </c>
      <c r="G28" s="48" t="s">
        <v>4</v>
      </c>
      <c r="H28" s="92">
        <v>1.30284</v>
      </c>
      <c r="I28" s="92"/>
      <c r="J28" s="48">
        <v>45.2</v>
      </c>
      <c r="K28" s="93">
        <f t="shared" si="0"/>
        <v>11308.649998715022</v>
      </c>
      <c r="L28" s="94"/>
      <c r="M28" s="6">
        <f>IF(J28="","",(K28/J28)/LOOKUP(RIGHT($D$2,3),定数!$A$6:$A$13,定数!$B$6:$B$13))</f>
        <v>2.0849280971082265</v>
      </c>
      <c r="N28" s="48">
        <v>2016</v>
      </c>
      <c r="O28" s="8">
        <v>43737</v>
      </c>
      <c r="P28" s="92">
        <v>1.2983199999999999</v>
      </c>
      <c r="Q28" s="92"/>
      <c r="R28" s="95">
        <f>IF(P28="","",T28*M28*LOOKUP(RIGHT($D$2,3),定数!$A$6:$A$13,定数!$B$6:$B$13))</f>
        <v>-11308.64999871522</v>
      </c>
      <c r="S28" s="95"/>
      <c r="T28" s="96">
        <f t="shared" si="3"/>
        <v>-45.200000000000799</v>
      </c>
      <c r="U28" s="96"/>
      <c r="V28" t="str">
        <f t="shared" si="5"/>
        <v/>
      </c>
      <c r="W28">
        <f t="shared" si="2"/>
        <v>1</v>
      </c>
    </row>
    <row r="29" spans="2:23" x14ac:dyDescent="0.2">
      <c r="B29" s="48">
        <v>21</v>
      </c>
      <c r="C29" s="91">
        <f t="shared" si="1"/>
        <v>365646.34995845222</v>
      </c>
      <c r="D29" s="91"/>
      <c r="E29" s="48">
        <v>2016</v>
      </c>
      <c r="F29" s="8">
        <v>43738</v>
      </c>
      <c r="G29" s="48" t="s">
        <v>3</v>
      </c>
      <c r="H29" s="92">
        <v>1.2943</v>
      </c>
      <c r="I29" s="92"/>
      <c r="J29" s="48">
        <v>48</v>
      </c>
      <c r="K29" s="93">
        <f t="shared" si="0"/>
        <v>10969.390498753566</v>
      </c>
      <c r="L29" s="94"/>
      <c r="M29" s="6">
        <f>IF(J29="","",(K29/J29)/LOOKUP(RIGHT($D$2,3),定数!$A$6:$A$13,定数!$B$6:$B$13))</f>
        <v>1.9044080727002719</v>
      </c>
      <c r="N29" s="48">
        <v>2016</v>
      </c>
      <c r="O29" s="8">
        <v>43738</v>
      </c>
      <c r="P29" s="92">
        <v>1.2990999999999999</v>
      </c>
      <c r="Q29" s="92"/>
      <c r="R29" s="95">
        <f>IF(P29="","",T29*M29*LOOKUP(RIGHT($D$2,3),定数!$A$6:$A$13,定数!$B$6:$B$13))</f>
        <v>-10969.390498753372</v>
      </c>
      <c r="S29" s="95"/>
      <c r="T29" s="96">
        <f t="shared" si="3"/>
        <v>-47.999999999999154</v>
      </c>
      <c r="U29" s="96"/>
      <c r="V29" t="str">
        <f t="shared" si="5"/>
        <v/>
      </c>
      <c r="W29">
        <f t="shared" si="2"/>
        <v>2</v>
      </c>
    </row>
    <row r="30" spans="2:23" x14ac:dyDescent="0.2">
      <c r="B30" s="48">
        <v>22</v>
      </c>
      <c r="C30" s="91">
        <f t="shared" si="1"/>
        <v>354676.95945969888</v>
      </c>
      <c r="D30" s="91"/>
      <c r="E30" s="48">
        <v>2016</v>
      </c>
      <c r="F30" s="8">
        <v>43738</v>
      </c>
      <c r="G30" s="48" t="s">
        <v>3</v>
      </c>
      <c r="H30" s="92">
        <v>1.2945</v>
      </c>
      <c r="I30" s="92"/>
      <c r="J30" s="48">
        <v>35.700000000000003</v>
      </c>
      <c r="K30" s="93">
        <f t="shared" si="0"/>
        <v>10640.308783790966</v>
      </c>
      <c r="L30" s="94"/>
      <c r="M30" s="6">
        <f>IF(J30="","",(K30/J30)/LOOKUP(RIGHT($D$2,3),定数!$A$6:$A$13,定数!$B$6:$B$13))</f>
        <v>2.4837322091015324</v>
      </c>
      <c r="N30" s="48">
        <v>2016</v>
      </c>
      <c r="O30" s="8">
        <v>43738</v>
      </c>
      <c r="P30" s="92">
        <v>1.2980700000000001</v>
      </c>
      <c r="Q30" s="92"/>
      <c r="R30" s="95">
        <f>IF(P30="","",T30*M30*LOOKUP(RIGHT($D$2,3),定数!$A$6:$A$13,定数!$B$6:$B$13))</f>
        <v>-10640.308783791181</v>
      </c>
      <c r="S30" s="95"/>
      <c r="T30" s="96">
        <f t="shared" si="3"/>
        <v>-35.700000000000728</v>
      </c>
      <c r="U30" s="96"/>
      <c r="V30" t="str">
        <f t="shared" si="5"/>
        <v/>
      </c>
      <c r="W30">
        <f t="shared" si="2"/>
        <v>3</v>
      </c>
    </row>
    <row r="31" spans="2:23" x14ac:dyDescent="0.2">
      <c r="B31" s="48">
        <v>23</v>
      </c>
      <c r="C31" s="91">
        <f t="shared" si="1"/>
        <v>344036.65067590767</v>
      </c>
      <c r="D31" s="91"/>
      <c r="E31" s="48">
        <v>2016</v>
      </c>
      <c r="F31" s="8">
        <v>43742</v>
      </c>
      <c r="G31" s="48" t="s">
        <v>3</v>
      </c>
      <c r="H31" s="92">
        <v>1.2834300000000001</v>
      </c>
      <c r="I31" s="92"/>
      <c r="J31" s="48">
        <v>36.9</v>
      </c>
      <c r="K31" s="93">
        <f t="shared" si="0"/>
        <v>10321.09952027723</v>
      </c>
      <c r="L31" s="94"/>
      <c r="M31" s="6">
        <f>IF(J31="","",(K31/J31)/LOOKUP(RIGHT($D$2,3),定数!$A$6:$A$13,定数!$B$6:$B$13))</f>
        <v>2.3308716170454451</v>
      </c>
      <c r="N31" s="48">
        <v>2016</v>
      </c>
      <c r="O31" s="8">
        <v>43742</v>
      </c>
      <c r="P31" s="92">
        <v>1.2788440000000001</v>
      </c>
      <c r="Q31" s="92"/>
      <c r="R31" s="95">
        <f>IF(P31="","",T31*M31*LOOKUP(RIGHT($D$2,3),定数!$A$6:$A$13,定数!$B$6:$B$13))</f>
        <v>12827.252682924433</v>
      </c>
      <c r="S31" s="95"/>
      <c r="T31" s="96">
        <f t="shared" si="3"/>
        <v>45.859999999999786</v>
      </c>
      <c r="U31" s="96"/>
      <c r="V31" t="str">
        <f t="shared" si="5"/>
        <v/>
      </c>
      <c r="W31">
        <f t="shared" si="2"/>
        <v>0</v>
      </c>
    </row>
    <row r="32" spans="2:23" x14ac:dyDescent="0.2">
      <c r="B32" s="48">
        <v>24</v>
      </c>
      <c r="C32" s="91">
        <f t="shared" si="1"/>
        <v>356863.90335883212</v>
      </c>
      <c r="D32" s="91"/>
      <c r="E32" s="48">
        <v>2016</v>
      </c>
      <c r="F32" s="8">
        <v>43755</v>
      </c>
      <c r="G32" s="48" t="s">
        <v>3</v>
      </c>
      <c r="H32" s="92">
        <v>1.21526</v>
      </c>
      <c r="I32" s="92"/>
      <c r="J32" s="48">
        <v>44.2</v>
      </c>
      <c r="K32" s="93">
        <f t="shared" si="0"/>
        <v>10705.917100764964</v>
      </c>
      <c r="L32" s="94"/>
      <c r="M32" s="6">
        <f>IF(J32="","",(K32/J32)/LOOKUP(RIGHT($D$2,3),定数!$A$6:$A$13,定数!$B$6:$B$13))</f>
        <v>2.0184609918485976</v>
      </c>
      <c r="N32" s="48">
        <v>2016</v>
      </c>
      <c r="O32" s="8">
        <v>43755</v>
      </c>
      <c r="P32" s="92">
        <v>1.2196800000000001</v>
      </c>
      <c r="Q32" s="92"/>
      <c r="R32" s="95">
        <f>IF(P32="","",T32*M32*LOOKUP(RIGHT($D$2,3),定数!$A$6:$A$13,定数!$B$6:$B$13))</f>
        <v>-10705.91710076518</v>
      </c>
      <c r="S32" s="95"/>
      <c r="T32" s="96">
        <f t="shared" si="3"/>
        <v>-44.200000000000905</v>
      </c>
      <c r="U32" s="96"/>
      <c r="V32" t="str">
        <f t="shared" si="5"/>
        <v/>
      </c>
      <c r="W32">
        <f t="shared" si="2"/>
        <v>1</v>
      </c>
    </row>
    <row r="33" spans="2:23" x14ac:dyDescent="0.2">
      <c r="B33" s="48">
        <v>25</v>
      </c>
      <c r="C33" s="91">
        <f t="shared" si="1"/>
        <v>346157.98625806696</v>
      </c>
      <c r="D33" s="91"/>
      <c r="E33" s="48">
        <v>2016</v>
      </c>
      <c r="F33" s="8">
        <v>43759</v>
      </c>
      <c r="G33" s="48" t="s">
        <v>3</v>
      </c>
      <c r="H33" s="92">
        <v>1.22424</v>
      </c>
      <c r="I33" s="92"/>
      <c r="J33" s="48">
        <v>31.6</v>
      </c>
      <c r="K33" s="93">
        <f t="shared" si="0"/>
        <v>10384.739587742008</v>
      </c>
      <c r="L33" s="94"/>
      <c r="M33" s="6">
        <f>IF(J33="","",(K33/J33)/LOOKUP(RIGHT($D$2,3),定数!$A$6:$A$13,定数!$B$6:$B$13))</f>
        <v>2.7385916634340735</v>
      </c>
      <c r="N33" s="48">
        <v>2016</v>
      </c>
      <c r="O33" s="8">
        <v>43759</v>
      </c>
      <c r="P33" s="92">
        <v>1.2203269999999999</v>
      </c>
      <c r="Q33" s="92"/>
      <c r="R33" s="95">
        <f>IF(P33="","",T33*M33*LOOKUP(RIGHT($D$2,3),定数!$A$6:$A$13,定数!$B$6:$B$13))</f>
        <v>12859.331014821215</v>
      </c>
      <c r="S33" s="95"/>
      <c r="T33" s="96">
        <f t="shared" si="3"/>
        <v>39.13000000000055</v>
      </c>
      <c r="U33" s="96"/>
      <c r="V33" t="str">
        <f t="shared" si="5"/>
        <v/>
      </c>
      <c r="W33">
        <f t="shared" si="2"/>
        <v>0</v>
      </c>
    </row>
    <row r="34" spans="2:23" x14ac:dyDescent="0.2">
      <c r="B34" s="48">
        <v>26</v>
      </c>
      <c r="C34" s="91">
        <f t="shared" si="1"/>
        <v>359017.31727288815</v>
      </c>
      <c r="D34" s="91"/>
      <c r="E34" s="48">
        <v>2016</v>
      </c>
      <c r="F34" s="8">
        <v>43770</v>
      </c>
      <c r="G34" s="48" t="s">
        <v>4</v>
      </c>
      <c r="H34" s="92">
        <v>1.2238100000000001</v>
      </c>
      <c r="I34" s="92"/>
      <c r="J34" s="48">
        <v>28.2</v>
      </c>
      <c r="K34" s="93">
        <f t="shared" si="0"/>
        <v>10770.519518186644</v>
      </c>
      <c r="L34" s="94"/>
      <c r="M34" s="6">
        <f>IF(J34="","",(K34/J34)/LOOKUP(RIGHT($D$2,3),定数!$A$6:$A$13,定数!$B$6:$B$13))</f>
        <v>3.1827776353979447</v>
      </c>
      <c r="N34" s="48">
        <v>2016</v>
      </c>
      <c r="O34" s="8">
        <v>43770</v>
      </c>
      <c r="P34" s="92">
        <v>1.2272909999999999</v>
      </c>
      <c r="Q34" s="92"/>
      <c r="R34" s="95">
        <f>IF(P34="","",T34*M34*LOOKUP(RIGHT($D$2,3),定数!$A$6:$A$13,定数!$B$6:$B$13))</f>
        <v>13295.098738583703</v>
      </c>
      <c r="S34" s="95"/>
      <c r="T34" s="96">
        <f t="shared" si="3"/>
        <v>34.809999999998453</v>
      </c>
      <c r="U34" s="96"/>
      <c r="V34" t="str">
        <f t="shared" si="5"/>
        <v/>
      </c>
      <c r="W34">
        <f t="shared" si="2"/>
        <v>0</v>
      </c>
    </row>
    <row r="35" spans="2:23" x14ac:dyDescent="0.2">
      <c r="B35" s="48">
        <v>27</v>
      </c>
      <c r="C35" s="91">
        <f t="shared" si="1"/>
        <v>372312.41601147183</v>
      </c>
      <c r="D35" s="91"/>
      <c r="E35" s="48">
        <v>2016</v>
      </c>
      <c r="F35" s="8">
        <v>43771</v>
      </c>
      <c r="G35" s="48" t="s">
        <v>4</v>
      </c>
      <c r="H35" s="92">
        <v>1.2241</v>
      </c>
      <c r="I35" s="92"/>
      <c r="J35" s="48">
        <v>21.3</v>
      </c>
      <c r="K35" s="93">
        <f t="shared" si="0"/>
        <v>11169.372480344155</v>
      </c>
      <c r="L35" s="94"/>
      <c r="M35" s="6">
        <f>IF(J35="","",(K35/J35)/LOOKUP(RIGHT($D$2,3),定数!$A$6:$A$13,定数!$B$6:$B$13))</f>
        <v>4.3698640376933309</v>
      </c>
      <c r="N35" s="48">
        <v>2016</v>
      </c>
      <c r="O35" s="8">
        <v>43771</v>
      </c>
      <c r="P35" s="92">
        <v>1.2267049999999999</v>
      </c>
      <c r="Q35" s="92"/>
      <c r="R35" s="95">
        <f>IF(P35="","",T35*M35*LOOKUP(RIGHT($D$2,3),定数!$A$6:$A$13,定数!$B$6:$B$13))</f>
        <v>13660.194981829187</v>
      </c>
      <c r="S35" s="95"/>
      <c r="T35" s="96">
        <f t="shared" si="3"/>
        <v>26.049999999999685</v>
      </c>
      <c r="U35" s="96"/>
      <c r="V35" t="str">
        <f t="shared" si="5"/>
        <v/>
      </c>
      <c r="W35">
        <f t="shared" si="2"/>
        <v>0</v>
      </c>
    </row>
    <row r="36" spans="2:23" x14ac:dyDescent="0.2">
      <c r="B36" s="48">
        <v>28</v>
      </c>
      <c r="C36" s="91">
        <f t="shared" si="1"/>
        <v>385972.61099330103</v>
      </c>
      <c r="D36" s="91"/>
      <c r="E36" s="48">
        <v>2016</v>
      </c>
      <c r="F36" s="8">
        <v>43773</v>
      </c>
      <c r="G36" s="48" t="s">
        <v>4</v>
      </c>
      <c r="H36" s="92">
        <v>1.24773</v>
      </c>
      <c r="I36" s="92"/>
      <c r="J36" s="48">
        <v>28.9</v>
      </c>
      <c r="K36" s="93">
        <f t="shared" si="0"/>
        <v>11579.17832979903</v>
      </c>
      <c r="L36" s="94"/>
      <c r="M36" s="6">
        <f>IF(J36="","",(K36/J36)/LOOKUP(RIGHT($D$2,3),定数!$A$6:$A$13,定数!$B$6:$B$13))</f>
        <v>3.3388634168970674</v>
      </c>
      <c r="N36" s="48">
        <v>2016</v>
      </c>
      <c r="O36" s="8">
        <v>43773</v>
      </c>
      <c r="P36" s="92">
        <v>1.2513000000000001</v>
      </c>
      <c r="Q36" s="92"/>
      <c r="R36" s="95">
        <f>IF(P36="","",T36*M36*LOOKUP(RIGHT($D$2,3),定数!$A$6:$A$13,定数!$B$6:$B$13))</f>
        <v>14303.690877987328</v>
      </c>
      <c r="S36" s="95"/>
      <c r="T36" s="96">
        <f t="shared" si="3"/>
        <v>35.700000000000728</v>
      </c>
      <c r="U36" s="96"/>
      <c r="V36" t="str">
        <f t="shared" si="5"/>
        <v/>
      </c>
      <c r="W36">
        <f t="shared" si="2"/>
        <v>0</v>
      </c>
    </row>
    <row r="37" spans="2:23" x14ac:dyDescent="0.2">
      <c r="B37" s="48">
        <v>29</v>
      </c>
      <c r="C37" s="91">
        <f t="shared" si="1"/>
        <v>400276.30187128833</v>
      </c>
      <c r="D37" s="91"/>
      <c r="E37" s="48">
        <v>2016</v>
      </c>
      <c r="F37" s="8">
        <v>43777</v>
      </c>
      <c r="G37" s="48" t="s">
        <v>3</v>
      </c>
      <c r="H37" s="92">
        <v>1.2386299999999999</v>
      </c>
      <c r="I37" s="92"/>
      <c r="J37" s="48">
        <v>24.1</v>
      </c>
      <c r="K37" s="93">
        <f t="shared" si="0"/>
        <v>12008.28905613865</v>
      </c>
      <c r="L37" s="94"/>
      <c r="M37" s="6">
        <f>IF(J37="","",(K37/J37)/LOOKUP(RIGHT($D$2,3),定数!$A$6:$A$13,定数!$B$6:$B$13))</f>
        <v>4.1522437953453144</v>
      </c>
      <c r="N37" s="48">
        <v>2016</v>
      </c>
      <c r="O37" s="8">
        <v>43777</v>
      </c>
      <c r="P37" s="92">
        <v>1.2410399999999999</v>
      </c>
      <c r="Q37" s="92"/>
      <c r="R37" s="95">
        <f>IF(P37="","",T37*M37*LOOKUP(RIGHT($D$2,3),定数!$A$6:$A$13,定数!$B$6:$B$13))</f>
        <v>-12008.289056138765</v>
      </c>
      <c r="S37" s="95"/>
      <c r="T37" s="96">
        <f t="shared" si="3"/>
        <v>-24.100000000000232</v>
      </c>
      <c r="U37" s="96"/>
      <c r="V37" t="str">
        <f t="shared" si="5"/>
        <v/>
      </c>
      <c r="W37">
        <f t="shared" si="2"/>
        <v>1</v>
      </c>
    </row>
    <row r="38" spans="2:23" x14ac:dyDescent="0.2">
      <c r="B38" s="48">
        <v>30</v>
      </c>
      <c r="C38" s="91">
        <f t="shared" si="1"/>
        <v>388268.01281514956</v>
      </c>
      <c r="D38" s="91"/>
      <c r="E38" s="48">
        <v>2016</v>
      </c>
      <c r="F38" s="8">
        <v>43778</v>
      </c>
      <c r="G38" s="48" t="s">
        <v>4</v>
      </c>
      <c r="H38" s="92">
        <v>1.2447900000000001</v>
      </c>
      <c r="I38" s="92"/>
      <c r="J38" s="48">
        <v>91.2</v>
      </c>
      <c r="K38" s="93">
        <f t="shared" si="0"/>
        <v>11648.040384454487</v>
      </c>
      <c r="L38" s="94"/>
      <c r="M38" s="6">
        <f>IF(J38="","",(K38/J38)/LOOKUP(RIGHT($D$2,3),定数!$A$6:$A$13,定数!$B$6:$B$13))</f>
        <v>1.0643311754801248</v>
      </c>
      <c r="N38" s="48">
        <v>2016</v>
      </c>
      <c r="O38" s="8">
        <v>43780</v>
      </c>
      <c r="P38" s="92">
        <v>1.2562720000000001</v>
      </c>
      <c r="Q38" s="92"/>
      <c r="R38" s="95">
        <f>IF(P38="","",T38*M38*LOOKUP(RIGHT($D$2,3),定数!$A$6:$A$13,定数!$B$6:$B$13))</f>
        <v>14664.780668235342</v>
      </c>
      <c r="S38" s="95"/>
      <c r="T38" s="96">
        <f t="shared" si="3"/>
        <v>114.81999999999992</v>
      </c>
      <c r="U38" s="96"/>
      <c r="V38" t="str">
        <f t="shared" si="5"/>
        <v/>
      </c>
      <c r="W38">
        <f t="shared" si="2"/>
        <v>0</v>
      </c>
    </row>
    <row r="39" spans="2:23" x14ac:dyDescent="0.2">
      <c r="B39" s="48">
        <v>31</v>
      </c>
      <c r="C39" s="91">
        <f t="shared" si="1"/>
        <v>402932.79348338488</v>
      </c>
      <c r="D39" s="91"/>
      <c r="E39" s="48">
        <v>2016</v>
      </c>
      <c r="F39" s="8">
        <v>43785</v>
      </c>
      <c r="G39" s="48" t="s">
        <v>3</v>
      </c>
      <c r="H39" s="92">
        <v>1.24149</v>
      </c>
      <c r="I39" s="92"/>
      <c r="J39" s="48">
        <v>56.7</v>
      </c>
      <c r="K39" s="93">
        <f t="shared" si="0"/>
        <v>12087.983804501546</v>
      </c>
      <c r="L39" s="94"/>
      <c r="M39" s="6">
        <f>IF(J39="","",(K39/J39)/LOOKUP(RIGHT($D$2,3),定数!$A$6:$A$13,定数!$B$6:$B$13))</f>
        <v>1.7765996185334427</v>
      </c>
      <c r="N39" s="48">
        <v>2016</v>
      </c>
      <c r="O39" s="8">
        <v>43786</v>
      </c>
      <c r="P39" s="92">
        <v>1.24716</v>
      </c>
      <c r="Q39" s="92"/>
      <c r="R39" s="95">
        <f>IF(P39="","",T39*M39*LOOKUP(RIGHT($D$2,3),定数!$A$6:$A$13,定数!$B$6:$B$13))</f>
        <v>-12087.983804501682</v>
      </c>
      <c r="S39" s="95"/>
      <c r="T39" s="96">
        <f t="shared" si="3"/>
        <v>-56.700000000000642</v>
      </c>
      <c r="U39" s="96"/>
      <c r="V39" t="str">
        <f t="shared" si="5"/>
        <v/>
      </c>
      <c r="W39">
        <f t="shared" si="2"/>
        <v>1</v>
      </c>
    </row>
    <row r="40" spans="2:23" x14ac:dyDescent="0.2">
      <c r="B40" s="48">
        <v>32</v>
      </c>
      <c r="C40" s="91">
        <f t="shared" si="1"/>
        <v>390844.80967888318</v>
      </c>
      <c r="D40" s="91"/>
      <c r="E40" s="48">
        <v>2016</v>
      </c>
      <c r="F40" s="8">
        <v>43786</v>
      </c>
      <c r="G40" s="48" t="s">
        <v>3</v>
      </c>
      <c r="H40" s="92">
        <v>1.24305</v>
      </c>
      <c r="I40" s="92"/>
      <c r="J40" s="48">
        <v>23.8</v>
      </c>
      <c r="K40" s="93">
        <f t="shared" si="0"/>
        <v>11725.344290366495</v>
      </c>
      <c r="L40" s="94"/>
      <c r="M40" s="6">
        <f>IF(J40="","",(K40/J40)/LOOKUP(RIGHT($D$2,3),定数!$A$6:$A$13,定数!$B$6:$B$13))</f>
        <v>4.1055127067109574</v>
      </c>
      <c r="N40" s="48">
        <v>2016</v>
      </c>
      <c r="O40" s="8">
        <v>43786</v>
      </c>
      <c r="P40" s="92">
        <v>1.24543</v>
      </c>
      <c r="Q40" s="92"/>
      <c r="R40" s="95">
        <f>IF(P40="","",T40*M40*LOOKUP(RIGHT($D$2,3),定数!$A$6:$A$13,定数!$B$6:$B$13))</f>
        <v>-11725.344290366735</v>
      </c>
      <c r="S40" s="95"/>
      <c r="T40" s="96">
        <f t="shared" si="3"/>
        <v>-23.800000000000487</v>
      </c>
      <c r="U40" s="96"/>
      <c r="V40" t="str">
        <f t="shared" si="5"/>
        <v/>
      </c>
      <c r="W40">
        <f t="shared" si="2"/>
        <v>2</v>
      </c>
    </row>
    <row r="41" spans="2:23" x14ac:dyDescent="0.2">
      <c r="B41" s="48">
        <v>33</v>
      </c>
      <c r="C41" s="91">
        <f t="shared" si="1"/>
        <v>379119.46538851643</v>
      </c>
      <c r="D41" s="91"/>
      <c r="E41" s="48">
        <v>2016</v>
      </c>
      <c r="F41" s="8">
        <v>43801</v>
      </c>
      <c r="G41" s="48" t="s">
        <v>4</v>
      </c>
      <c r="H41" s="92">
        <v>1.2632000000000001</v>
      </c>
      <c r="I41" s="92"/>
      <c r="J41" s="48">
        <v>40.200000000000003</v>
      </c>
      <c r="K41" s="93">
        <f t="shared" si="0"/>
        <v>11373.583961655493</v>
      </c>
      <c r="L41" s="94"/>
      <c r="M41" s="6">
        <f>IF(J41="","",(K41/J41)/LOOKUP(RIGHT($D$2,3),定数!$A$6:$A$13,定数!$B$6:$B$13))</f>
        <v>2.3577081180877886</v>
      </c>
      <c r="N41" s="48">
        <v>2016</v>
      </c>
      <c r="O41" s="8">
        <v>43802</v>
      </c>
      <c r="P41" s="92">
        <v>1.268205</v>
      </c>
      <c r="Q41" s="92"/>
      <c r="R41" s="95">
        <f>IF(P41="","",T41*M41*LOOKUP(RIGHT($D$2,3),定数!$A$6:$A$13,定数!$B$6:$B$13))</f>
        <v>14160.394957235048</v>
      </c>
      <c r="S41" s="95"/>
      <c r="T41" s="96">
        <f t="shared" si="3"/>
        <v>50.049999999999258</v>
      </c>
      <c r="U41" s="96"/>
      <c r="V41" t="str">
        <f t="shared" si="5"/>
        <v/>
      </c>
      <c r="W41">
        <f t="shared" si="2"/>
        <v>0</v>
      </c>
    </row>
    <row r="42" spans="2:23" x14ac:dyDescent="0.2">
      <c r="B42" s="48">
        <v>34</v>
      </c>
      <c r="C42" s="91">
        <f t="shared" si="1"/>
        <v>393279.86034575145</v>
      </c>
      <c r="D42" s="91"/>
      <c r="E42" s="48">
        <v>2016</v>
      </c>
      <c r="F42" s="8">
        <v>43805</v>
      </c>
      <c r="G42" s="48" t="s">
        <v>4</v>
      </c>
      <c r="H42" s="92">
        <v>1.27332</v>
      </c>
      <c r="I42" s="92"/>
      <c r="J42" s="48">
        <v>20.6</v>
      </c>
      <c r="K42" s="93">
        <f t="shared" si="0"/>
        <v>11798.395810372544</v>
      </c>
      <c r="L42" s="94"/>
      <c r="M42" s="6">
        <f>IF(J42="","",(K42/J42)/LOOKUP(RIGHT($D$2,3),定数!$A$6:$A$13,定数!$B$6:$B$13))</f>
        <v>4.772813839147469</v>
      </c>
      <c r="N42" s="48">
        <v>2016</v>
      </c>
      <c r="O42" s="8">
        <v>43805</v>
      </c>
      <c r="P42" s="92">
        <v>1.275836</v>
      </c>
      <c r="Q42" s="92"/>
      <c r="R42" s="95">
        <f>IF(P42="","",T42*M42*LOOKUP(RIGHT($D$2,3),定数!$A$6:$A$13,定数!$B$6:$B$13))</f>
        <v>14410.079543153826</v>
      </c>
      <c r="S42" s="95"/>
      <c r="T42" s="96">
        <f t="shared" si="3"/>
        <v>25.159999999999627</v>
      </c>
      <c r="U42" s="96"/>
      <c r="V42" t="str">
        <f t="shared" si="5"/>
        <v/>
      </c>
      <c r="W42">
        <f t="shared" si="2"/>
        <v>0</v>
      </c>
    </row>
    <row r="43" spans="2:23" x14ac:dyDescent="0.2">
      <c r="B43" s="48">
        <v>35</v>
      </c>
      <c r="C43" s="91">
        <f t="shared" si="1"/>
        <v>407689.93988890527</v>
      </c>
      <c r="D43" s="91"/>
      <c r="E43" s="48">
        <v>2016</v>
      </c>
      <c r="F43" s="8">
        <v>43809</v>
      </c>
      <c r="G43" s="48" t="s">
        <v>3</v>
      </c>
      <c r="H43" s="92">
        <v>1.2550600000000001</v>
      </c>
      <c r="I43" s="92"/>
      <c r="J43" s="48">
        <v>39.5</v>
      </c>
      <c r="K43" s="93">
        <f t="shared" si="0"/>
        <v>12230.698196667157</v>
      </c>
      <c r="L43" s="94"/>
      <c r="M43" s="6">
        <f>IF(J43="","",(K43/J43)/LOOKUP(RIGHT($D$2,3),定数!$A$6:$A$13,定数!$B$6:$B$13))</f>
        <v>2.5803160752462357</v>
      </c>
      <c r="N43" s="48">
        <v>2016</v>
      </c>
      <c r="O43" s="8">
        <v>43811</v>
      </c>
      <c r="P43" s="92">
        <v>1.25901</v>
      </c>
      <c r="Q43" s="92"/>
      <c r="R43" s="95">
        <f>IF(P43="","",T43*M43*LOOKUP(RIGHT($D$2,3),定数!$A$6:$A$13,定数!$B$6:$B$13))</f>
        <v>-12230.698196666841</v>
      </c>
      <c r="S43" s="95"/>
      <c r="T43" s="96">
        <f t="shared" si="3"/>
        <v>-39.499999999998977</v>
      </c>
      <c r="U43" s="96"/>
      <c r="V43" t="str">
        <f t="shared" si="5"/>
        <v/>
      </c>
      <c r="W43">
        <f t="shared" si="2"/>
        <v>1</v>
      </c>
    </row>
    <row r="44" spans="2:23" x14ac:dyDescent="0.2">
      <c r="B44" s="48">
        <v>36</v>
      </c>
      <c r="C44" s="91">
        <f t="shared" si="1"/>
        <v>395459.24169223843</v>
      </c>
      <c r="D44" s="91"/>
      <c r="E44" s="48">
        <v>2016</v>
      </c>
      <c r="F44" s="8">
        <v>43813</v>
      </c>
      <c r="G44" s="48" t="s">
        <v>3</v>
      </c>
      <c r="H44" s="92">
        <v>1.26397</v>
      </c>
      <c r="I44" s="92"/>
      <c r="J44" s="48">
        <v>43.9</v>
      </c>
      <c r="K44" s="93">
        <f t="shared" si="0"/>
        <v>11863.777250767153</v>
      </c>
      <c r="L44" s="94"/>
      <c r="M44" s="6">
        <f>IF(J44="","",(K44/J44)/LOOKUP(RIGHT($D$2,3),定数!$A$6:$A$13,定数!$B$6:$B$13))</f>
        <v>2.2520457955138862</v>
      </c>
      <c r="N44" s="48">
        <v>2016</v>
      </c>
      <c r="O44" s="8">
        <v>43813</v>
      </c>
      <c r="P44" s="92">
        <v>1.2683599999999999</v>
      </c>
      <c r="Q44" s="92"/>
      <c r="R44" s="95">
        <f>IF(P44="","",T44*M44*LOOKUP(RIGHT($D$2,3),定数!$A$6:$A$13,定数!$B$6:$B$13))</f>
        <v>-11863.777250766867</v>
      </c>
      <c r="S44" s="95"/>
      <c r="T44" s="96">
        <f t="shared" si="3"/>
        <v>-43.89999999999894</v>
      </c>
      <c r="U44" s="96"/>
      <c r="V44" t="str">
        <f t="shared" si="5"/>
        <v/>
      </c>
      <c r="W44">
        <f t="shared" si="2"/>
        <v>2</v>
      </c>
    </row>
    <row r="45" spans="2:23" x14ac:dyDescent="0.2">
      <c r="B45" s="48">
        <v>37</v>
      </c>
      <c r="C45" s="91">
        <f t="shared" si="1"/>
        <v>383595.46444147156</v>
      </c>
      <c r="D45" s="91"/>
      <c r="E45" s="48">
        <v>2016</v>
      </c>
      <c r="F45" s="8">
        <v>43823</v>
      </c>
      <c r="G45" s="48" t="s">
        <v>3</v>
      </c>
      <c r="H45" s="92">
        <v>1.2263599999999999</v>
      </c>
      <c r="I45" s="92"/>
      <c r="J45" s="48">
        <v>28.6</v>
      </c>
      <c r="K45" s="93">
        <f t="shared" si="0"/>
        <v>11507.863933244147</v>
      </c>
      <c r="L45" s="94"/>
      <c r="M45" s="6">
        <f>IF(J45="","",(K45/J45)/LOOKUP(RIGHT($D$2,3),定数!$A$6:$A$13,定数!$B$6:$B$13))</f>
        <v>3.3531072066562198</v>
      </c>
      <c r="N45" s="48">
        <v>2016</v>
      </c>
      <c r="O45" s="8">
        <v>43827</v>
      </c>
      <c r="P45" s="92">
        <v>1.22922</v>
      </c>
      <c r="Q45" s="92"/>
      <c r="R45" s="95">
        <f>IF(P45="","",T45*M45*LOOKUP(RIGHT($D$2,3),定数!$A$6:$A$13,定数!$B$6:$B$13))</f>
        <v>-11507.863933244485</v>
      </c>
      <c r="S45" s="95"/>
      <c r="T45" s="96">
        <f t="shared" si="3"/>
        <v>-28.600000000000847</v>
      </c>
      <c r="U45" s="96"/>
      <c r="V45" t="str">
        <f t="shared" si="5"/>
        <v/>
      </c>
      <c r="W45">
        <f t="shared" si="2"/>
        <v>3</v>
      </c>
    </row>
    <row r="46" spans="2:23" x14ac:dyDescent="0.2">
      <c r="B46" s="48">
        <v>38</v>
      </c>
      <c r="C46" s="91">
        <f t="shared" si="1"/>
        <v>372087.60050822707</v>
      </c>
      <c r="D46" s="91"/>
      <c r="E46" s="48">
        <v>2017</v>
      </c>
      <c r="F46" s="8">
        <v>43483</v>
      </c>
      <c r="G46" s="48" t="s">
        <v>4</v>
      </c>
      <c r="H46" s="92">
        <v>1.23211</v>
      </c>
      <c r="I46" s="92"/>
      <c r="J46" s="48">
        <v>54.8</v>
      </c>
      <c r="K46" s="93">
        <f t="shared" si="0"/>
        <v>11162.628015246812</v>
      </c>
      <c r="L46" s="94"/>
      <c r="M46" s="6">
        <f>IF(J46="","",(K46/J46)/LOOKUP(RIGHT($D$2,3),定数!$A$6:$A$13,定数!$B$6:$B$13))</f>
        <v>1.6974799293258536</v>
      </c>
      <c r="N46" s="48">
        <v>2017</v>
      </c>
      <c r="O46" s="8">
        <v>1.19</v>
      </c>
      <c r="P46" s="92">
        <v>1.2266300000000001</v>
      </c>
      <c r="Q46" s="92"/>
      <c r="R46" s="95">
        <f>IF(P46="","",T46*M46*LOOKUP(RIGHT($D$2,3),定数!$A$6:$A$13,定数!$B$6:$B$13))</f>
        <v>-11162.628015246668</v>
      </c>
      <c r="S46" s="95"/>
      <c r="T46" s="96">
        <f t="shared" si="3"/>
        <v>-54.799999999999294</v>
      </c>
      <c r="U46" s="96"/>
      <c r="V46" t="str">
        <f t="shared" si="5"/>
        <v/>
      </c>
      <c r="W46">
        <f t="shared" si="2"/>
        <v>4</v>
      </c>
    </row>
    <row r="47" spans="2:23" x14ac:dyDescent="0.2">
      <c r="B47" s="48">
        <v>39</v>
      </c>
      <c r="C47" s="91">
        <f t="shared" si="1"/>
        <v>360924.97249298042</v>
      </c>
      <c r="D47" s="91"/>
      <c r="E47" s="48">
        <v>2017</v>
      </c>
      <c r="F47" s="8">
        <v>43518</v>
      </c>
      <c r="G47" s="48" t="s">
        <v>4</v>
      </c>
      <c r="H47" s="92">
        <v>1.2475400000000001</v>
      </c>
      <c r="I47" s="92"/>
      <c r="J47" s="48">
        <v>52.8</v>
      </c>
      <c r="K47" s="93">
        <f t="shared" si="0"/>
        <v>10827.749174789413</v>
      </c>
      <c r="L47" s="94"/>
      <c r="M47" s="6">
        <f>IF(J47="","",(K47/J47)/LOOKUP(RIGHT($D$2,3),定数!$A$6:$A$13,定数!$B$6:$B$13))</f>
        <v>1.7089250591523697</v>
      </c>
      <c r="N47" s="48">
        <v>2017</v>
      </c>
      <c r="O47" s="8">
        <v>43519</v>
      </c>
      <c r="P47" s="92">
        <v>1.2422599999999999</v>
      </c>
      <c r="Q47" s="92"/>
      <c r="R47" s="95">
        <f>IF(P47="","",T47*M47*LOOKUP(RIGHT($D$2,3),定数!$A$6:$A$13,定数!$B$6:$B$13))</f>
        <v>-10827.749174789769</v>
      </c>
      <c r="S47" s="95"/>
      <c r="T47" s="96">
        <f t="shared" si="3"/>
        <v>-52.800000000001731</v>
      </c>
      <c r="U47" s="96"/>
      <c r="V47" t="str">
        <f t="shared" si="5"/>
        <v/>
      </c>
      <c r="W47">
        <f t="shared" si="2"/>
        <v>5</v>
      </c>
    </row>
    <row r="48" spans="2:23" x14ac:dyDescent="0.2">
      <c r="B48" s="48">
        <v>40</v>
      </c>
      <c r="C48" s="91">
        <f t="shared" si="1"/>
        <v>350097.22331819066</v>
      </c>
      <c r="D48" s="91"/>
      <c r="E48" s="48">
        <v>2017</v>
      </c>
      <c r="F48" s="8">
        <v>43534</v>
      </c>
      <c r="G48" s="48" t="s">
        <v>3</v>
      </c>
      <c r="H48" s="92">
        <v>1.21502</v>
      </c>
      <c r="I48" s="92"/>
      <c r="J48" s="48">
        <v>29.4</v>
      </c>
      <c r="K48" s="93">
        <f t="shared" si="0"/>
        <v>10502.91669954572</v>
      </c>
      <c r="L48" s="94"/>
      <c r="M48" s="6">
        <f>IF(J48="","",(K48/J48)/LOOKUP(RIGHT($D$2,3),定数!$A$6:$A$13,定数!$B$6:$B$13))</f>
        <v>2.9770172050866552</v>
      </c>
      <c r="N48" s="48">
        <v>2017</v>
      </c>
      <c r="O48" s="8">
        <v>43534</v>
      </c>
      <c r="P48" s="92">
        <v>1.2179599999999999</v>
      </c>
      <c r="Q48" s="92"/>
      <c r="R48" s="95">
        <f>IF(P48="","",T48*M48*LOOKUP(RIGHT($D$2,3),定数!$A$6:$A$13,定数!$B$6:$B$13))</f>
        <v>-10502.916699545514</v>
      </c>
      <c r="S48" s="95"/>
      <c r="T48" s="96">
        <f t="shared" si="3"/>
        <v>-29.399999999999427</v>
      </c>
      <c r="U48" s="96"/>
      <c r="V48" t="str">
        <f t="shared" si="5"/>
        <v/>
      </c>
      <c r="W48">
        <f t="shared" si="2"/>
        <v>6</v>
      </c>
    </row>
    <row r="49" spans="2:23" x14ac:dyDescent="0.2">
      <c r="B49" s="48">
        <v>41</v>
      </c>
      <c r="C49" s="91">
        <f t="shared" si="1"/>
        <v>339594.30661864515</v>
      </c>
      <c r="D49" s="91"/>
      <c r="E49" s="48">
        <v>2017</v>
      </c>
      <c r="F49" s="8">
        <v>43547</v>
      </c>
      <c r="G49" s="48" t="s">
        <v>4</v>
      </c>
      <c r="H49" s="92">
        <v>1.2527699999999999</v>
      </c>
      <c r="I49" s="92"/>
      <c r="J49" s="48">
        <v>65.3</v>
      </c>
      <c r="K49" s="93">
        <f t="shared" si="0"/>
        <v>10187.829198559353</v>
      </c>
      <c r="L49" s="94"/>
      <c r="M49" s="6">
        <f>IF(J49="","",(K49/J49)/LOOKUP(RIGHT($D$2,3),定数!$A$6:$A$13,定数!$B$6:$B$13))</f>
        <v>1.3001313423378451</v>
      </c>
      <c r="N49" s="48">
        <v>2017</v>
      </c>
      <c r="O49" s="8">
        <v>43551</v>
      </c>
      <c r="P49" s="92">
        <v>1.2609630000000001</v>
      </c>
      <c r="Q49" s="92"/>
      <c r="R49" s="95">
        <f>IF(P49="","",T49*M49*LOOKUP(RIGHT($D$2,3),定数!$A$6:$A$13,定数!$B$6:$B$13))</f>
        <v>12782.371305328941</v>
      </c>
      <c r="S49" s="95"/>
      <c r="T49" s="96">
        <f t="shared" si="3"/>
        <v>81.930000000001172</v>
      </c>
      <c r="U49" s="96"/>
      <c r="V49" t="str">
        <f t="shared" si="5"/>
        <v/>
      </c>
      <c r="W49">
        <f t="shared" si="2"/>
        <v>0</v>
      </c>
    </row>
    <row r="50" spans="2:23" x14ac:dyDescent="0.2">
      <c r="B50" s="48">
        <v>42</v>
      </c>
      <c r="C50" s="91">
        <f t="shared" si="1"/>
        <v>352376.67792397412</v>
      </c>
      <c r="D50" s="91"/>
      <c r="E50" s="48">
        <v>2017</v>
      </c>
      <c r="F50" s="8">
        <v>43642</v>
      </c>
      <c r="G50" s="48" t="s">
        <v>4</v>
      </c>
      <c r="H50" s="92">
        <v>1.27522</v>
      </c>
      <c r="I50" s="92"/>
      <c r="J50" s="48">
        <v>46.7</v>
      </c>
      <c r="K50" s="93">
        <f t="shared" si="0"/>
        <v>10571.300337719224</v>
      </c>
      <c r="L50" s="94"/>
      <c r="M50" s="6">
        <f>IF(J50="","",(K50/J50)/LOOKUP(RIGHT($D$2,3),定数!$A$6:$A$13,定数!$B$6:$B$13))</f>
        <v>1.8863847854602469</v>
      </c>
      <c r="N50" s="48">
        <v>2017</v>
      </c>
      <c r="O50" s="8">
        <v>43644</v>
      </c>
      <c r="P50" s="92">
        <v>1.2810509999999999</v>
      </c>
      <c r="Q50" s="92"/>
      <c r="R50" s="95">
        <f>IF(P50="","",T50*M50*LOOKUP(RIGHT($D$2,3),定数!$A$6:$A$13,定数!$B$6:$B$13))</f>
        <v>13199.411620822257</v>
      </c>
      <c r="S50" s="95"/>
      <c r="T50" s="96">
        <f t="shared" si="3"/>
        <v>58.309999999999192</v>
      </c>
      <c r="U50" s="96"/>
      <c r="V50" t="str">
        <f t="shared" si="5"/>
        <v/>
      </c>
      <c r="W50">
        <f t="shared" si="2"/>
        <v>0</v>
      </c>
    </row>
    <row r="51" spans="2:23" x14ac:dyDescent="0.2">
      <c r="B51" s="48">
        <v>43</v>
      </c>
      <c r="C51" s="91">
        <f t="shared" si="1"/>
        <v>365576.08954479638</v>
      </c>
      <c r="D51" s="91"/>
      <c r="E51" s="48">
        <v>2017</v>
      </c>
      <c r="F51" s="8">
        <v>43686</v>
      </c>
      <c r="G51" s="48" t="s">
        <v>3</v>
      </c>
      <c r="H51" s="92">
        <v>1.2991900000000001</v>
      </c>
      <c r="I51" s="92"/>
      <c r="J51" s="48">
        <v>31.8</v>
      </c>
      <c r="K51" s="93">
        <f t="shared" si="0"/>
        <v>10967.282686343891</v>
      </c>
      <c r="L51" s="94"/>
      <c r="M51" s="6">
        <f>IF(J51="","",(K51/J51)/LOOKUP(RIGHT($D$2,3),定数!$A$6:$A$13,定数!$B$6:$B$13))</f>
        <v>2.8740258612012295</v>
      </c>
      <c r="N51" s="48">
        <v>2017</v>
      </c>
      <c r="O51" s="8">
        <v>43687</v>
      </c>
      <c r="P51" s="92">
        <v>1.2952509999999999</v>
      </c>
      <c r="Q51" s="92"/>
      <c r="R51" s="95">
        <f>IF(P51="","",T51*M51*LOOKUP(RIGHT($D$2,3),定数!$A$6:$A$13,定数!$B$6:$B$13))</f>
        <v>13584.945440726442</v>
      </c>
      <c r="S51" s="95"/>
      <c r="T51" s="96">
        <f t="shared" si="3"/>
        <v>39.390000000001365</v>
      </c>
      <c r="U51" s="96"/>
      <c r="V51" t="str">
        <f t="shared" si="5"/>
        <v/>
      </c>
      <c r="W51">
        <f t="shared" si="2"/>
        <v>0</v>
      </c>
    </row>
    <row r="52" spans="2:23" x14ac:dyDescent="0.2">
      <c r="B52" s="48">
        <v>44</v>
      </c>
      <c r="C52" s="91">
        <f t="shared" si="1"/>
        <v>379161.03498552286</v>
      </c>
      <c r="D52" s="91"/>
      <c r="E52" s="48">
        <v>2017</v>
      </c>
      <c r="F52" s="8">
        <v>43688</v>
      </c>
      <c r="G52" s="48" t="s">
        <v>3</v>
      </c>
      <c r="H52" s="92">
        <v>1.2974699999999999</v>
      </c>
      <c r="I52" s="92"/>
      <c r="J52" s="48">
        <v>23.7</v>
      </c>
      <c r="K52" s="93">
        <f t="shared" si="0"/>
        <v>11374.831049565686</v>
      </c>
      <c r="L52" s="94"/>
      <c r="M52" s="6">
        <f>IF(J52="","",(K52/J52)/LOOKUP(RIGHT($D$2,3),定数!$A$6:$A$13,定数!$B$6:$B$13))</f>
        <v>3.9995889766405366</v>
      </c>
      <c r="N52" s="48">
        <v>2017</v>
      </c>
      <c r="O52" s="8">
        <v>43688</v>
      </c>
      <c r="P52" s="92">
        <v>1.2945599999999999</v>
      </c>
      <c r="Q52" s="92"/>
      <c r="R52" s="95">
        <f>IF(P52="","",T52*M52*LOOKUP(RIGHT($D$2,3),定数!$A$6:$A$13,定数!$B$6:$B$13))</f>
        <v>13966.5647064286</v>
      </c>
      <c r="S52" s="95"/>
      <c r="T52" s="96">
        <f t="shared" si="3"/>
        <v>29.099999999999682</v>
      </c>
      <c r="U52" s="96"/>
      <c r="V52" t="str">
        <f t="shared" si="5"/>
        <v/>
      </c>
      <c r="W52">
        <f t="shared" si="2"/>
        <v>0</v>
      </c>
    </row>
    <row r="53" spans="2:23" x14ac:dyDescent="0.2">
      <c r="B53" s="48">
        <v>45</v>
      </c>
      <c r="C53" s="91">
        <f t="shared" si="1"/>
        <v>393127.59969195147</v>
      </c>
      <c r="D53" s="91"/>
      <c r="E53" s="48">
        <v>2017</v>
      </c>
      <c r="F53" s="8">
        <v>43783</v>
      </c>
      <c r="G53" s="48" t="s">
        <v>3</v>
      </c>
      <c r="H53" s="92">
        <v>1.31098</v>
      </c>
      <c r="I53" s="92"/>
      <c r="J53" s="48">
        <v>17.5</v>
      </c>
      <c r="K53" s="93">
        <f t="shared" si="0"/>
        <v>11793.827990758544</v>
      </c>
      <c r="L53" s="94"/>
      <c r="M53" s="6">
        <f>IF(J53="","",(K53/J53)/LOOKUP(RIGHT($D$2,3),定数!$A$6:$A$13,定数!$B$6:$B$13))</f>
        <v>5.6161085670278785</v>
      </c>
      <c r="N53" s="48">
        <v>2017</v>
      </c>
      <c r="O53" s="8">
        <v>43783</v>
      </c>
      <c r="P53" s="92">
        <v>1.3088580000000001</v>
      </c>
      <c r="Q53" s="92"/>
      <c r="R53" s="95">
        <f>IF(P53="","",T53*M53*LOOKUP(RIGHT($D$2,3),定数!$A$6:$A$13,定数!$B$6:$B$13))</f>
        <v>14300.858855079503</v>
      </c>
      <c r="S53" s="95"/>
      <c r="T53" s="96">
        <f t="shared" si="3"/>
        <v>21.219999999999573</v>
      </c>
      <c r="U53" s="96"/>
      <c r="V53" t="str">
        <f t="shared" si="5"/>
        <v/>
      </c>
      <c r="W53">
        <f t="shared" si="2"/>
        <v>0</v>
      </c>
    </row>
    <row r="54" spans="2:23" x14ac:dyDescent="0.2">
      <c r="B54" s="48">
        <v>46</v>
      </c>
      <c r="C54" s="91">
        <f t="shared" si="1"/>
        <v>407428.45854703098</v>
      </c>
      <c r="D54" s="91"/>
      <c r="E54" s="48">
        <v>2017</v>
      </c>
      <c r="F54" s="8">
        <v>43793</v>
      </c>
      <c r="G54" s="48" t="s">
        <v>4</v>
      </c>
      <c r="H54" s="92">
        <v>1.33131</v>
      </c>
      <c r="I54" s="92"/>
      <c r="J54" s="48">
        <v>21.8</v>
      </c>
      <c r="K54" s="93">
        <f t="shared" si="0"/>
        <v>12222.853756410928</v>
      </c>
      <c r="L54" s="94"/>
      <c r="M54" s="6">
        <f>IF(J54="","",(K54/J54)/LOOKUP(RIGHT($D$2,3),定数!$A$6:$A$13,定数!$B$6:$B$13))</f>
        <v>4.6723447081081533</v>
      </c>
      <c r="N54" s="48">
        <v>2017</v>
      </c>
      <c r="O54" s="8">
        <v>43793</v>
      </c>
      <c r="P54" s="92">
        <v>1.3291299999999999</v>
      </c>
      <c r="Q54" s="92"/>
      <c r="R54" s="95">
        <f>IF(P54="","",T54*M54*LOOKUP(RIGHT($D$2,3),定数!$A$6:$A$13,定数!$B$6:$B$13))</f>
        <v>-12222.853756411327</v>
      </c>
      <c r="S54" s="95"/>
      <c r="T54" s="96">
        <f t="shared" si="3"/>
        <v>-21.800000000000708</v>
      </c>
      <c r="U54" s="96"/>
      <c r="V54" t="str">
        <f t="shared" si="5"/>
        <v/>
      </c>
      <c r="W54">
        <f t="shared" si="2"/>
        <v>1</v>
      </c>
    </row>
    <row r="55" spans="2:23" x14ac:dyDescent="0.2">
      <c r="B55" s="48">
        <v>47</v>
      </c>
      <c r="C55" s="91">
        <f t="shared" si="1"/>
        <v>395205.60479061963</v>
      </c>
      <c r="D55" s="91"/>
      <c r="E55" s="48">
        <v>2017</v>
      </c>
      <c r="F55" s="8">
        <v>43811</v>
      </c>
      <c r="G55" s="48" t="s">
        <v>3</v>
      </c>
      <c r="H55" s="92">
        <v>1.33236</v>
      </c>
      <c r="I55" s="92"/>
      <c r="J55" s="48">
        <v>45.2</v>
      </c>
      <c r="K55" s="93">
        <f t="shared" si="0"/>
        <v>11856.168143718589</v>
      </c>
      <c r="L55" s="94"/>
      <c r="M55" s="6">
        <f>IF(J55="","",(K55/J55)/LOOKUP(RIGHT($D$2,3),定数!$A$6:$A$13,定数!$B$6:$B$13))</f>
        <v>2.1858717079127188</v>
      </c>
      <c r="N55" s="48">
        <v>2017</v>
      </c>
      <c r="O55" s="8">
        <v>43813</v>
      </c>
      <c r="P55" s="92">
        <v>1.3368800000000001</v>
      </c>
      <c r="Q55" s="92"/>
      <c r="R55" s="95">
        <f>IF(P55="","",T55*M55*LOOKUP(RIGHT($D$2,3),定数!$A$6:$A$13,定数!$B$6:$B$13))</f>
        <v>-11856.168143718796</v>
      </c>
      <c r="S55" s="95"/>
      <c r="T55" s="96">
        <f t="shared" si="3"/>
        <v>-45.200000000000799</v>
      </c>
      <c r="U55" s="96"/>
      <c r="V55" t="str">
        <f t="shared" si="5"/>
        <v/>
      </c>
      <c r="W55">
        <f t="shared" si="2"/>
        <v>2</v>
      </c>
    </row>
    <row r="56" spans="2:23" x14ac:dyDescent="0.2">
      <c r="B56" s="48">
        <v>48</v>
      </c>
      <c r="C56" s="91">
        <f t="shared" si="1"/>
        <v>383349.43664690084</v>
      </c>
      <c r="D56" s="91"/>
      <c r="E56" s="48">
        <v>2018</v>
      </c>
      <c r="F56" s="8">
        <v>43476</v>
      </c>
      <c r="G56" s="48" t="s">
        <v>3</v>
      </c>
      <c r="H56" s="92">
        <v>1.35036</v>
      </c>
      <c r="I56" s="92"/>
      <c r="J56" s="48">
        <v>32.5</v>
      </c>
      <c r="K56" s="93">
        <f t="shared" si="0"/>
        <v>11500.483099407025</v>
      </c>
      <c r="L56" s="94"/>
      <c r="M56" s="6">
        <f>IF(J56="","",(K56/J56)/LOOKUP(RIGHT($D$2,3),定数!$A$6:$A$13,定数!$B$6:$B$13))</f>
        <v>2.9488418203607756</v>
      </c>
      <c r="N56" s="48">
        <v>2018</v>
      </c>
      <c r="O56" s="8">
        <v>43476</v>
      </c>
      <c r="P56" s="92">
        <v>1.346333</v>
      </c>
      <c r="Q56" s="92"/>
      <c r="R56" s="95">
        <f>IF(P56="","",T56*M56*LOOKUP(RIGHT($D$2,3),定数!$A$6:$A$13,定数!$B$6:$B$13))</f>
        <v>14249.98321271142</v>
      </c>
      <c r="S56" s="95"/>
      <c r="T56" s="96">
        <f t="shared" si="3"/>
        <v>40.270000000000024</v>
      </c>
      <c r="U56" s="96"/>
      <c r="V56" t="str">
        <f t="shared" si="5"/>
        <v/>
      </c>
      <c r="W56">
        <f t="shared" si="2"/>
        <v>0</v>
      </c>
    </row>
    <row r="57" spans="2:23" x14ac:dyDescent="0.2">
      <c r="B57" s="48">
        <v>49</v>
      </c>
      <c r="C57" s="91">
        <f t="shared" si="1"/>
        <v>397599.41985961224</v>
      </c>
      <c r="D57" s="91"/>
      <c r="E57" s="48">
        <v>2018</v>
      </c>
      <c r="F57" s="8">
        <v>43482</v>
      </c>
      <c r="G57" s="48" t="s">
        <v>4</v>
      </c>
      <c r="H57" s="92">
        <v>1.3807499999999999</v>
      </c>
      <c r="I57" s="92"/>
      <c r="J57" s="48">
        <v>32.299999999999997</v>
      </c>
      <c r="K57" s="93">
        <f t="shared" si="0"/>
        <v>11927.982595788368</v>
      </c>
      <c r="L57" s="94"/>
      <c r="M57" s="6">
        <f>IF(J57="","",(K57/J57)/LOOKUP(RIGHT($D$2,3),定数!$A$6:$A$13,定数!$B$6:$B$13))</f>
        <v>3.0773948905542747</v>
      </c>
      <c r="N57" s="48">
        <v>2018</v>
      </c>
      <c r="O57" s="8">
        <v>43483</v>
      </c>
      <c r="P57" s="92">
        <v>1.384752</v>
      </c>
      <c r="Q57" s="92"/>
      <c r="R57" s="95">
        <f>IF(P57="","",T57*M57*LOOKUP(RIGHT($D$2,3),定数!$A$6:$A$13,定数!$B$6:$B$13))</f>
        <v>14778.881222398073</v>
      </c>
      <c r="S57" s="95"/>
      <c r="T57" s="96">
        <f t="shared" si="3"/>
        <v>40.020000000000607</v>
      </c>
      <c r="U57" s="96"/>
      <c r="V57" t="str">
        <f t="shared" si="5"/>
        <v/>
      </c>
      <c r="W57">
        <f t="shared" si="2"/>
        <v>0</v>
      </c>
    </row>
    <row r="58" spans="2:23" x14ac:dyDescent="0.2">
      <c r="B58" s="48">
        <v>50</v>
      </c>
      <c r="C58" s="91">
        <f t="shared" si="1"/>
        <v>412378.30108201032</v>
      </c>
      <c r="D58" s="91"/>
      <c r="E58" s="48">
        <v>2018</v>
      </c>
      <c r="F58" s="8">
        <v>43497</v>
      </c>
      <c r="G58" s="48" t="s">
        <v>4</v>
      </c>
      <c r="H58" s="92">
        <v>1.42116</v>
      </c>
      <c r="I58" s="92"/>
      <c r="J58" s="48">
        <v>61.6</v>
      </c>
      <c r="K58" s="93">
        <f t="shared" si="0"/>
        <v>12371.34903246031</v>
      </c>
      <c r="L58" s="94"/>
      <c r="M58" s="6">
        <f>IF(J58="","",(K58/J58)/LOOKUP(RIGHT($D$2,3),定数!$A$6:$A$13,定数!$B$6:$B$13))</f>
        <v>1.6736132349107562</v>
      </c>
      <c r="N58" s="48">
        <v>2018</v>
      </c>
      <c r="O58" s="8">
        <v>43498</v>
      </c>
      <c r="P58" s="92">
        <v>1.415</v>
      </c>
      <c r="Q58" s="92"/>
      <c r="R58" s="95">
        <f>IF(P58="","",T58*M58*LOOKUP(RIGHT($D$2,3),定数!$A$6:$A$13,定数!$B$6:$B$13))</f>
        <v>-12371.349032460197</v>
      </c>
      <c r="S58" s="95"/>
      <c r="T58" s="96">
        <f t="shared" si="3"/>
        <v>-61.599999999999433</v>
      </c>
      <c r="U58" s="96"/>
      <c r="V58" t="str">
        <f t="shared" si="5"/>
        <v/>
      </c>
      <c r="W58">
        <f t="shared" si="2"/>
        <v>1</v>
      </c>
    </row>
    <row r="59" spans="2:23" x14ac:dyDescent="0.2">
      <c r="B59" s="48">
        <v>51</v>
      </c>
      <c r="C59" s="91">
        <f t="shared" si="1"/>
        <v>400006.95204955013</v>
      </c>
      <c r="D59" s="91"/>
      <c r="E59" s="48">
        <v>2018</v>
      </c>
      <c r="F59" s="8">
        <v>43566</v>
      </c>
      <c r="G59" s="48" t="s">
        <v>4</v>
      </c>
      <c r="H59" s="92">
        <v>1.41856</v>
      </c>
      <c r="I59" s="92"/>
      <c r="J59" s="48">
        <v>41.3</v>
      </c>
      <c r="K59" s="93">
        <f t="shared" si="0"/>
        <v>12000.208561486503</v>
      </c>
      <c r="L59" s="94"/>
      <c r="M59" s="6">
        <f>IF(J59="","",(K59/J59)/LOOKUP(RIGHT($D$2,3),定数!$A$6:$A$13,定数!$B$6:$B$13))</f>
        <v>2.4213495886776641</v>
      </c>
      <c r="N59" s="48">
        <v>2018</v>
      </c>
      <c r="O59" s="8">
        <v>43567</v>
      </c>
      <c r="P59" s="92">
        <v>1.423705</v>
      </c>
      <c r="Q59" s="92"/>
      <c r="R59" s="95">
        <f>IF(P59="","",T59*M59*LOOKUP(RIGHT($D$2,3),定数!$A$6:$A$13,定数!$B$6:$B$13))</f>
        <v>14949.412360495768</v>
      </c>
      <c r="S59" s="95"/>
      <c r="T59" s="96">
        <f t="shared" si="3"/>
        <v>51.449999999999548</v>
      </c>
      <c r="U59" s="96"/>
      <c r="V59" t="str">
        <f t="shared" si="5"/>
        <v/>
      </c>
      <c r="W59">
        <f t="shared" si="2"/>
        <v>0</v>
      </c>
    </row>
    <row r="60" spans="2:23" x14ac:dyDescent="0.2">
      <c r="B60" s="48">
        <v>52</v>
      </c>
      <c r="C60" s="91">
        <f t="shared" si="1"/>
        <v>414956.36441004591</v>
      </c>
      <c r="D60" s="91"/>
      <c r="E60" s="48">
        <v>2018</v>
      </c>
      <c r="F60" s="8">
        <v>43574</v>
      </c>
      <c r="G60" s="48" t="s">
        <v>3</v>
      </c>
      <c r="H60" s="92">
        <v>1.4214899999999999</v>
      </c>
      <c r="I60" s="92"/>
      <c r="J60" s="48">
        <v>30</v>
      </c>
      <c r="K60" s="93">
        <f t="shared" si="0"/>
        <v>12448.690932301377</v>
      </c>
      <c r="L60" s="94"/>
      <c r="M60" s="6">
        <f>IF(J60="","",(K60/J60)/LOOKUP(RIGHT($D$2,3),定数!$A$6:$A$13,定数!$B$6:$B$13))</f>
        <v>3.4579697034170493</v>
      </c>
      <c r="N60" s="48">
        <v>2018</v>
      </c>
      <c r="O60" s="8">
        <v>43575</v>
      </c>
      <c r="P60" s="92">
        <v>1.41778</v>
      </c>
      <c r="Q60" s="92"/>
      <c r="R60" s="95">
        <f>IF(P60="","",T60*M60*LOOKUP(RIGHT($D$2,3),定数!$A$6:$A$13,定数!$B$6:$B$13))</f>
        <v>15394.881119612206</v>
      </c>
      <c r="S60" s="95"/>
      <c r="T60" s="96">
        <f t="shared" si="3"/>
        <v>37.099999999998801</v>
      </c>
      <c r="U60" s="96"/>
      <c r="V60" t="str">
        <f t="shared" si="5"/>
        <v/>
      </c>
      <c r="W60">
        <f t="shared" si="2"/>
        <v>0</v>
      </c>
    </row>
    <row r="61" spans="2:23" x14ac:dyDescent="0.2">
      <c r="B61" s="48">
        <v>53</v>
      </c>
      <c r="C61" s="91">
        <f t="shared" si="1"/>
        <v>430351.2455296581</v>
      </c>
      <c r="D61" s="91"/>
      <c r="E61" s="48">
        <v>2018</v>
      </c>
      <c r="F61" s="8">
        <v>43588</v>
      </c>
      <c r="G61" s="48" t="s">
        <v>3</v>
      </c>
      <c r="H61" s="92">
        <v>1.3588199999999999</v>
      </c>
      <c r="I61" s="92"/>
      <c r="J61" s="48">
        <v>63.3</v>
      </c>
      <c r="K61" s="93">
        <f t="shared" si="0"/>
        <v>12910.537365889742</v>
      </c>
      <c r="L61" s="94"/>
      <c r="M61" s="6">
        <f>IF(J61="","",(K61/J61)/LOOKUP(RIGHT($D$2,3),定数!$A$6:$A$13,定数!$B$6:$B$13))</f>
        <v>1.6996494689165011</v>
      </c>
      <c r="N61" s="48">
        <v>2018</v>
      </c>
      <c r="O61" s="8">
        <v>43589</v>
      </c>
      <c r="P61" s="92">
        <v>1.350881</v>
      </c>
      <c r="Q61" s="92"/>
      <c r="R61" s="95">
        <f>IF(P61="","",T61*M61*LOOKUP(RIGHT($D$2,3),定数!$A$6:$A$13,定数!$B$6:$B$13))</f>
        <v>16192.220560473559</v>
      </c>
      <c r="S61" s="95"/>
      <c r="T61" s="96">
        <f t="shared" si="3"/>
        <v>79.389999999999191</v>
      </c>
      <c r="U61" s="96"/>
      <c r="V61" t="str">
        <f t="shared" si="5"/>
        <v/>
      </c>
      <c r="W61">
        <f t="shared" si="2"/>
        <v>0</v>
      </c>
    </row>
    <row r="62" spans="2:23" x14ac:dyDescent="0.2">
      <c r="B62" s="48">
        <v>54</v>
      </c>
      <c r="C62" s="91">
        <f t="shared" si="1"/>
        <v>446543.46609013167</v>
      </c>
      <c r="D62" s="91"/>
      <c r="E62" s="48">
        <v>2018</v>
      </c>
      <c r="F62" s="8">
        <v>43588</v>
      </c>
      <c r="G62" s="48" t="s">
        <v>3</v>
      </c>
      <c r="H62" s="92">
        <v>1.35721</v>
      </c>
      <c r="I62" s="92"/>
      <c r="J62" s="48">
        <v>56.8</v>
      </c>
      <c r="K62" s="93">
        <f t="shared" si="0"/>
        <v>13396.30398270395</v>
      </c>
      <c r="L62" s="94"/>
      <c r="M62" s="6">
        <f>IF(J62="","",(K62/J62)/LOOKUP(RIGHT($D$2,3),定数!$A$6:$A$13,定数!$B$6:$B$13))</f>
        <v>1.9654201852558615</v>
      </c>
      <c r="N62" s="48">
        <v>2018</v>
      </c>
      <c r="O62" s="8">
        <v>5.4</v>
      </c>
      <c r="P62" s="92">
        <v>1.350096</v>
      </c>
      <c r="Q62" s="92"/>
      <c r="R62" s="95">
        <f>IF(P62="","",T62*M62*LOOKUP(RIGHT($D$2,3),定数!$A$6:$A$13,定数!$B$6:$B$13))</f>
        <v>16778.399037492389</v>
      </c>
      <c r="S62" s="95"/>
      <c r="T62" s="96">
        <f t="shared" si="3"/>
        <v>71.14000000000064</v>
      </c>
      <c r="U62" s="96"/>
      <c r="V62" t="str">
        <f t="shared" si="5"/>
        <v/>
      </c>
      <c r="W62">
        <f t="shared" si="2"/>
        <v>0</v>
      </c>
    </row>
    <row r="63" spans="2:23" x14ac:dyDescent="0.2">
      <c r="B63" s="48">
        <v>55</v>
      </c>
      <c r="C63" s="91">
        <f t="shared" si="1"/>
        <v>463321.86512762407</v>
      </c>
      <c r="D63" s="91"/>
      <c r="E63" s="48">
        <v>2018</v>
      </c>
      <c r="F63" s="8">
        <v>43617</v>
      </c>
      <c r="G63" s="48" t="s">
        <v>4</v>
      </c>
      <c r="H63" s="92">
        <v>1.3338000000000001</v>
      </c>
      <c r="I63" s="92"/>
      <c r="J63" s="48">
        <v>54.5</v>
      </c>
      <c r="K63" s="93">
        <f t="shared" si="0"/>
        <v>13899.655953828722</v>
      </c>
      <c r="L63" s="94"/>
      <c r="M63" s="6">
        <f>IF(J63="","",(K63/J63)/LOOKUP(RIGHT($D$2,3),定数!$A$6:$A$13,定数!$B$6:$B$13))</f>
        <v>2.1253296565487343</v>
      </c>
      <c r="N63" s="48">
        <v>2018</v>
      </c>
      <c r="O63" s="8">
        <v>43622</v>
      </c>
      <c r="P63" s="92">
        <v>1.340622</v>
      </c>
      <c r="Q63" s="92"/>
      <c r="R63" s="95">
        <f>IF(P63="","",T63*M63*LOOKUP(RIGHT($D$2,3),定数!$A$6:$A$13,定数!$B$6:$B$13))</f>
        <v>17398.798700370258</v>
      </c>
      <c r="S63" s="95"/>
      <c r="T63" s="96">
        <f t="shared" si="3"/>
        <v>68.219999999998834</v>
      </c>
      <c r="U63" s="96"/>
      <c r="V63" t="str">
        <f t="shared" si="5"/>
        <v/>
      </c>
      <c r="W63">
        <f t="shared" si="2"/>
        <v>0</v>
      </c>
    </row>
    <row r="64" spans="2:23" x14ac:dyDescent="0.2">
      <c r="B64" s="48">
        <v>56</v>
      </c>
      <c r="C64" s="91">
        <f t="shared" si="1"/>
        <v>480720.66382799431</v>
      </c>
      <c r="D64" s="91"/>
      <c r="E64" s="48">
        <v>2018</v>
      </c>
      <c r="F64" s="8">
        <v>43634</v>
      </c>
      <c r="G64" s="48" t="s">
        <v>3</v>
      </c>
      <c r="H64" s="92">
        <v>1.32595</v>
      </c>
      <c r="I64" s="92"/>
      <c r="J64" s="48">
        <v>20.9</v>
      </c>
      <c r="K64" s="93">
        <f t="shared" si="0"/>
        <v>14421.619914839828</v>
      </c>
      <c r="L64" s="94"/>
      <c r="M64" s="6">
        <f>IF(J64="","",(K64/J64)/LOOKUP(RIGHT($D$2,3),定数!$A$6:$A$13,定数!$B$6:$B$13))</f>
        <v>5.7502471749760087</v>
      </c>
      <c r="N64" s="48">
        <v>2018</v>
      </c>
      <c r="O64" s="8">
        <v>43634</v>
      </c>
      <c r="P64" s="92">
        <v>1.323396</v>
      </c>
      <c r="Q64" s="92"/>
      <c r="R64" s="95">
        <f>IF(P64="","",T64*M64*LOOKUP(RIGHT($D$2,3),定数!$A$6:$A$13,定数!$B$6:$B$13))</f>
        <v>17623.357541866091</v>
      </c>
      <c r="S64" s="95"/>
      <c r="T64" s="96">
        <f t="shared" si="3"/>
        <v>25.539999999999452</v>
      </c>
      <c r="U64" s="96"/>
      <c r="V64" t="str">
        <f t="shared" si="5"/>
        <v/>
      </c>
      <c r="W64">
        <f t="shared" si="2"/>
        <v>0</v>
      </c>
    </row>
    <row r="65" spans="2:23" x14ac:dyDescent="0.2">
      <c r="B65" s="48">
        <v>57</v>
      </c>
      <c r="C65" s="91">
        <f t="shared" si="1"/>
        <v>498344.02136986039</v>
      </c>
      <c r="D65" s="91"/>
      <c r="E65" s="48">
        <v>2018</v>
      </c>
      <c r="F65" s="8">
        <v>43634</v>
      </c>
      <c r="G65" s="48" t="s">
        <v>3</v>
      </c>
      <c r="H65" s="92">
        <v>1.3231999999999999</v>
      </c>
      <c r="I65" s="92"/>
      <c r="J65" s="48">
        <v>31.3</v>
      </c>
      <c r="K65" s="93">
        <f t="shared" si="0"/>
        <v>14950.320641095812</v>
      </c>
      <c r="L65" s="94"/>
      <c r="M65" s="6">
        <f>IF(J65="","",(K65/J65)/LOOKUP(RIGHT($D$2,3),定数!$A$6:$A$13,定数!$B$6:$B$13))</f>
        <v>3.9803835572672552</v>
      </c>
      <c r="N65" s="48">
        <v>2018</v>
      </c>
      <c r="O65" s="8">
        <v>43625</v>
      </c>
      <c r="P65" s="92">
        <v>1.32633</v>
      </c>
      <c r="Q65" s="92"/>
      <c r="R65" s="95">
        <f>IF(P65="","",T65*M65*LOOKUP(RIGHT($D$2,3),定数!$A$6:$A$13,定数!$B$6:$B$13))</f>
        <v>-14950.320641096179</v>
      </c>
      <c r="S65" s="95"/>
      <c r="T65" s="96">
        <f t="shared" si="3"/>
        <v>-31.300000000000772</v>
      </c>
      <c r="U65" s="96"/>
      <c r="V65" t="str">
        <f t="shared" si="5"/>
        <v/>
      </c>
      <c r="W65">
        <f t="shared" si="2"/>
        <v>1</v>
      </c>
    </row>
    <row r="66" spans="2:23" x14ac:dyDescent="0.2">
      <c r="B66" s="48">
        <v>58</v>
      </c>
      <c r="C66" s="91">
        <f t="shared" si="1"/>
        <v>483393.70072876423</v>
      </c>
      <c r="D66" s="91"/>
      <c r="E66" s="48">
        <v>2018</v>
      </c>
      <c r="F66" s="8">
        <v>43650</v>
      </c>
      <c r="G66" s="48" t="s">
        <v>4</v>
      </c>
      <c r="H66" s="92">
        <v>1.3224199999999999</v>
      </c>
      <c r="I66" s="92"/>
      <c r="J66" s="48">
        <v>53.9</v>
      </c>
      <c r="K66" s="93">
        <f t="shared" si="0"/>
        <v>14501.811021862926</v>
      </c>
      <c r="L66" s="94"/>
      <c r="M66" s="6">
        <f>IF(J66="","",(K66/J66)/LOOKUP(RIGHT($D$2,3),定数!$A$6:$A$13,定数!$B$6:$B$13))</f>
        <v>2.242085810430261</v>
      </c>
      <c r="N66" s="48">
        <v>2018</v>
      </c>
      <c r="O66" s="8">
        <v>43655</v>
      </c>
      <c r="P66" s="92">
        <v>1.3291649999999999</v>
      </c>
      <c r="Q66" s="92"/>
      <c r="R66" s="95">
        <f>IF(P66="","",T66*M66*LOOKUP(RIGHT($D$2,3),定数!$A$6:$A$13,定数!$B$6:$B$13))</f>
        <v>18147.442549622538</v>
      </c>
      <c r="S66" s="95"/>
      <c r="T66" s="96">
        <f t="shared" si="3"/>
        <v>67.450000000000017</v>
      </c>
      <c r="U66" s="96"/>
      <c r="V66" t="str">
        <f t="shared" si="5"/>
        <v/>
      </c>
      <c r="W66">
        <f t="shared" si="2"/>
        <v>0</v>
      </c>
    </row>
    <row r="67" spans="2:23" x14ac:dyDescent="0.2">
      <c r="B67" s="48">
        <v>59</v>
      </c>
      <c r="C67" s="91">
        <f t="shared" si="1"/>
        <v>501541.14327838679</v>
      </c>
      <c r="D67" s="91"/>
      <c r="E67" s="48">
        <v>2018</v>
      </c>
      <c r="F67" s="8">
        <v>43657</v>
      </c>
      <c r="G67" s="48" t="s">
        <v>3</v>
      </c>
      <c r="H67" s="92">
        <v>1.3234999999999999</v>
      </c>
      <c r="I67" s="92"/>
      <c r="J67" s="48">
        <v>38.5</v>
      </c>
      <c r="K67" s="93">
        <f t="shared" si="0"/>
        <v>15046.234298351603</v>
      </c>
      <c r="L67" s="94"/>
      <c r="M67" s="6">
        <f>IF(J67="","",(K67/J67)/LOOKUP(RIGHT($D$2,3),定数!$A$6:$A$13,定数!$B$6:$B$13))</f>
        <v>3.256760670638875</v>
      </c>
      <c r="N67" s="48">
        <v>2018</v>
      </c>
      <c r="O67" s="8">
        <v>43658</v>
      </c>
      <c r="P67" s="92">
        <v>1.3187310000000001</v>
      </c>
      <c r="Q67" s="92"/>
      <c r="R67" s="95">
        <f>IF(P67="","",T67*M67*LOOKUP(RIGHT($D$2,3),定数!$A$6:$A$13,定数!$B$6:$B$13))</f>
        <v>18637.789965931373</v>
      </c>
      <c r="S67" s="95"/>
      <c r="T67" s="96">
        <f t="shared" si="3"/>
        <v>47.689999999998008</v>
      </c>
      <c r="U67" s="96"/>
      <c r="V67" t="str">
        <f t="shared" si="5"/>
        <v/>
      </c>
      <c r="W67">
        <f t="shared" si="2"/>
        <v>0</v>
      </c>
    </row>
    <row r="68" spans="2:23" x14ac:dyDescent="0.2">
      <c r="B68" s="48">
        <v>60</v>
      </c>
      <c r="C68" s="91">
        <f t="shared" si="1"/>
        <v>520178.93324431818</v>
      </c>
      <c r="D68" s="91"/>
      <c r="E68" s="48">
        <v>2018</v>
      </c>
      <c r="F68" s="8">
        <v>43657</v>
      </c>
      <c r="G68" s="48" t="s">
        <v>4</v>
      </c>
      <c r="H68" s="92">
        <v>1.32385</v>
      </c>
      <c r="I68" s="92"/>
      <c r="J68" s="48">
        <v>22.2</v>
      </c>
      <c r="K68" s="93">
        <f t="shared" si="0"/>
        <v>15605.367997329544</v>
      </c>
      <c r="L68" s="94"/>
      <c r="M68" s="6">
        <f>IF(J68="","",(K68/J68)/LOOKUP(RIGHT($D$2,3),定数!$A$6:$A$13,定数!$B$6:$B$13))</f>
        <v>5.8578708698684476</v>
      </c>
      <c r="N68" s="48">
        <v>2018</v>
      </c>
      <c r="O68" s="8">
        <v>43663</v>
      </c>
      <c r="P68" s="92">
        <v>1.3265690000000001</v>
      </c>
      <c r="Q68" s="92"/>
      <c r="R68" s="95">
        <f>IF(P68="","",T68*M68*LOOKUP(RIGHT($D$2,3),定数!$A$6:$A$13,定数!$B$6:$B$13))</f>
        <v>19113.061074207741</v>
      </c>
      <c r="S68" s="95"/>
      <c r="T68" s="96">
        <f t="shared" si="3"/>
        <v>27.19000000000138</v>
      </c>
      <c r="U68" s="96"/>
      <c r="V68" t="str">
        <f t="shared" si="5"/>
        <v/>
      </c>
      <c r="W68">
        <f t="shared" si="2"/>
        <v>0</v>
      </c>
    </row>
    <row r="69" spans="2:23" x14ac:dyDescent="0.2">
      <c r="B69" s="48">
        <v>61</v>
      </c>
      <c r="C69" s="91">
        <f t="shared" si="1"/>
        <v>539291.99431852589</v>
      </c>
      <c r="D69" s="91"/>
      <c r="E69" s="48">
        <v>2018</v>
      </c>
      <c r="F69" s="8">
        <v>43666</v>
      </c>
      <c r="G69" s="48" t="s">
        <v>3</v>
      </c>
      <c r="H69" s="92">
        <v>1.3006800000000001</v>
      </c>
      <c r="I69" s="92"/>
      <c r="J69" s="48">
        <v>29.1</v>
      </c>
      <c r="K69" s="93">
        <f t="shared" si="0"/>
        <v>16178.759829555776</v>
      </c>
      <c r="L69" s="94"/>
      <c r="M69" s="6">
        <f>IF(J69="","",(K69/J69)/LOOKUP(RIGHT($D$2,3),定数!$A$6:$A$13,定数!$B$6:$B$13))</f>
        <v>4.6330927346952393</v>
      </c>
      <c r="N69" s="48">
        <v>2018</v>
      </c>
      <c r="O69" s="8">
        <v>43666</v>
      </c>
      <c r="P69" s="92">
        <v>1.30359</v>
      </c>
      <c r="Q69" s="92"/>
      <c r="R69" s="95">
        <f>IF(P69="","",T69*M69*LOOKUP(RIGHT($D$2,3),定数!$A$6:$A$13,定数!$B$6:$B$13))</f>
        <v>-16178.7598295556</v>
      </c>
      <c r="S69" s="95"/>
      <c r="T69" s="96">
        <f t="shared" si="3"/>
        <v>-29.099999999999682</v>
      </c>
      <c r="U69" s="96"/>
      <c r="V69" t="str">
        <f t="shared" si="5"/>
        <v/>
      </c>
      <c r="W69">
        <f t="shared" si="2"/>
        <v>1</v>
      </c>
    </row>
    <row r="70" spans="2:23" x14ac:dyDescent="0.2">
      <c r="B70" s="48">
        <v>62</v>
      </c>
      <c r="C70" s="91">
        <f t="shared" si="1"/>
        <v>523113.23448897031</v>
      </c>
      <c r="D70" s="91"/>
      <c r="E70" s="48">
        <v>2018</v>
      </c>
      <c r="F70" s="8">
        <v>43685</v>
      </c>
      <c r="G70" s="48" t="s">
        <v>3</v>
      </c>
      <c r="H70" s="92">
        <v>1.2926599999999999</v>
      </c>
      <c r="I70" s="92"/>
      <c r="J70" s="48">
        <v>32.5</v>
      </c>
      <c r="K70" s="93">
        <f t="shared" si="0"/>
        <v>15693.397034669109</v>
      </c>
      <c r="L70" s="94"/>
      <c r="M70" s="6">
        <f>IF(J70="","",(K70/J70)/LOOKUP(RIGHT($D$2,3),定数!$A$6:$A$13,定数!$B$6:$B$13))</f>
        <v>4.0239479576074642</v>
      </c>
      <c r="N70" s="48">
        <v>2018</v>
      </c>
      <c r="O70" s="8">
        <v>43685</v>
      </c>
      <c r="P70" s="92">
        <v>1.2886329999999999</v>
      </c>
      <c r="Q70" s="92"/>
      <c r="R70" s="95">
        <f>IF(P70="","",T70*M70*LOOKUP(RIGHT($D$2,3),定数!$A$6:$A$13,定数!$B$6:$B$13))</f>
        <v>19445.326110342321</v>
      </c>
      <c r="S70" s="95"/>
      <c r="T70" s="96">
        <f t="shared" si="3"/>
        <v>40.270000000000024</v>
      </c>
      <c r="U70" s="96"/>
      <c r="V70" t="str">
        <f t="shared" si="5"/>
        <v/>
      </c>
      <c r="W70">
        <f t="shared" si="2"/>
        <v>0</v>
      </c>
    </row>
    <row r="71" spans="2:23" x14ac:dyDescent="0.2">
      <c r="B71" s="48">
        <v>63</v>
      </c>
      <c r="C71" s="91">
        <f t="shared" si="1"/>
        <v>542558.56059931265</v>
      </c>
      <c r="D71" s="91"/>
      <c r="E71" s="48">
        <v>2018</v>
      </c>
      <c r="F71" s="8">
        <v>43761</v>
      </c>
      <c r="G71" s="48" t="s">
        <v>3</v>
      </c>
      <c r="H71" s="92">
        <v>1.29688</v>
      </c>
      <c r="I71" s="92"/>
      <c r="J71" s="48">
        <v>75.3</v>
      </c>
      <c r="K71" s="93">
        <f t="shared" si="0"/>
        <v>16276.75681797938</v>
      </c>
      <c r="L71" s="94"/>
      <c r="M71" s="6">
        <f>IF(J71="","",(K71/J71)/LOOKUP(RIGHT($D$2,3),定数!$A$6:$A$13,定数!$B$6:$B$13))</f>
        <v>1.8013232423615959</v>
      </c>
      <c r="N71" s="48">
        <v>2018</v>
      </c>
      <c r="O71" s="8">
        <v>43763</v>
      </c>
      <c r="P71" s="92">
        <v>1.287417</v>
      </c>
      <c r="Q71" s="92"/>
      <c r="R71" s="95">
        <f>IF(P71="","",T71*M71*LOOKUP(RIGHT($D$2,3),定数!$A$6:$A$13,定数!$B$6:$B$13))</f>
        <v>20455.106210961338</v>
      </c>
      <c r="S71" s="95"/>
      <c r="T71" s="96">
        <f t="shared" si="3"/>
        <v>94.63</v>
      </c>
      <c r="U71" s="96"/>
      <c r="V71" t="str">
        <f t="shared" si="5"/>
        <v/>
      </c>
      <c r="W71">
        <f t="shared" si="2"/>
        <v>0</v>
      </c>
    </row>
    <row r="72" spans="2:23" x14ac:dyDescent="0.2">
      <c r="B72" s="48">
        <v>64</v>
      </c>
      <c r="C72" s="91">
        <f t="shared" si="1"/>
        <v>563013.66681027401</v>
      </c>
      <c r="D72" s="91"/>
      <c r="E72" s="48">
        <v>2018</v>
      </c>
      <c r="F72" s="8">
        <v>43774</v>
      </c>
      <c r="G72" s="48" t="s">
        <v>4</v>
      </c>
      <c r="H72" s="92">
        <v>1.3028200000000001</v>
      </c>
      <c r="I72" s="92"/>
      <c r="J72" s="48">
        <v>63.9</v>
      </c>
      <c r="K72" s="93">
        <f t="shared" si="0"/>
        <v>16890.410004308218</v>
      </c>
      <c r="L72" s="94"/>
      <c r="M72" s="6">
        <f>IF(J72="","",(K72/J72)/LOOKUP(RIGHT($D$2,3),定数!$A$6:$A$13,定数!$B$6:$B$13))</f>
        <v>2.2027138764095229</v>
      </c>
      <c r="N72" s="48">
        <v>2018</v>
      </c>
      <c r="O72" s="8">
        <v>43776</v>
      </c>
      <c r="P72" s="92">
        <v>1.310835</v>
      </c>
      <c r="Q72" s="92"/>
      <c r="R72" s="95">
        <f>IF(P72="","",T72*M72*LOOKUP(RIGHT($D$2,3),定数!$A$6:$A$13,定数!$B$6:$B$13))</f>
        <v>21185.702063306486</v>
      </c>
      <c r="S72" s="95"/>
      <c r="T72" s="96">
        <f t="shared" si="3"/>
        <v>80.14999999999884</v>
      </c>
      <c r="U72" s="96"/>
      <c r="V72" t="str">
        <f t="shared" si="5"/>
        <v/>
      </c>
      <c r="W72">
        <f t="shared" si="2"/>
        <v>0</v>
      </c>
    </row>
    <row r="73" spans="2:23" x14ac:dyDescent="0.2">
      <c r="B73" s="48">
        <v>65</v>
      </c>
      <c r="C73" s="91">
        <f t="shared" si="1"/>
        <v>584199.36887358048</v>
      </c>
      <c r="D73" s="91"/>
      <c r="E73" s="48">
        <v>2018</v>
      </c>
      <c r="F73" s="8">
        <v>43790</v>
      </c>
      <c r="G73" s="48" t="s">
        <v>3</v>
      </c>
      <c r="H73" s="92">
        <v>1.27735</v>
      </c>
      <c r="I73" s="92"/>
      <c r="J73" s="48">
        <v>42.5</v>
      </c>
      <c r="K73" s="93">
        <f t="shared" ref="K73:K108" si="6">IF(J73="","",C73*0.03)</f>
        <v>17525.981066207412</v>
      </c>
      <c r="L73" s="94"/>
      <c r="M73" s="6">
        <f>IF(J73="","",(K73/J73)/LOOKUP(RIGHT($D$2,3),定数!$A$6:$A$13,定数!$B$6:$B$13))</f>
        <v>3.4364668757269436</v>
      </c>
      <c r="N73" s="48">
        <v>2018</v>
      </c>
      <c r="O73" s="8">
        <v>43791</v>
      </c>
      <c r="P73" s="92">
        <v>1.2816000000000001</v>
      </c>
      <c r="Q73" s="92"/>
      <c r="R73" s="95">
        <f>IF(P73="","",T73*M73*LOOKUP(RIGHT($D$2,3),定数!$A$6:$A$13,定数!$B$6:$B$13))</f>
        <v>-17525.981066207769</v>
      </c>
      <c r="S73" s="95"/>
      <c r="T73" s="96">
        <f t="shared" si="3"/>
        <v>-42.500000000000867</v>
      </c>
      <c r="U73" s="96"/>
      <c r="V73" t="str">
        <f t="shared" si="5"/>
        <v/>
      </c>
      <c r="W73">
        <f t="shared" si="2"/>
        <v>1</v>
      </c>
    </row>
    <row r="74" spans="2:23" x14ac:dyDescent="0.2">
      <c r="B74" s="48">
        <v>66</v>
      </c>
      <c r="C74" s="91">
        <f t="shared" ref="C74:C108" si="7">IF(R73="","",C73+R73)</f>
        <v>566673.38780737272</v>
      </c>
      <c r="D74" s="91"/>
      <c r="E74" s="48"/>
      <c r="F74" s="8"/>
      <c r="G74" s="48"/>
      <c r="H74" s="92"/>
      <c r="I74" s="92"/>
      <c r="J74" s="48"/>
      <c r="K74" s="93" t="str">
        <f t="shared" si="6"/>
        <v/>
      </c>
      <c r="L74" s="94"/>
      <c r="M74" s="6" t="str">
        <f>IF(J74="","",(K74/J74)/LOOKUP(RIGHT($D$2,3),定数!$A$6:$A$13,定数!$B$6:$B$13))</f>
        <v/>
      </c>
      <c r="N74" s="48"/>
      <c r="O74" s="8"/>
      <c r="P74" s="92"/>
      <c r="Q74" s="92"/>
      <c r="R74" s="95" t="str">
        <f>IF(P74="","",T74*M74*LOOKUP(RIGHT($D$2,3),定数!$A$6:$A$13,定数!$B$6:$B$13))</f>
        <v/>
      </c>
      <c r="S74" s="95"/>
      <c r="T74" s="96" t="str">
        <f t="shared" si="3"/>
        <v/>
      </c>
      <c r="U74" s="96"/>
      <c r="V74" t="str">
        <f t="shared" si="5"/>
        <v/>
      </c>
      <c r="W74" t="str">
        <f t="shared" si="5"/>
        <v/>
      </c>
    </row>
    <row r="75" spans="2:23" x14ac:dyDescent="0.2">
      <c r="B75" s="48">
        <v>67</v>
      </c>
      <c r="C75" s="91" t="str">
        <f t="shared" si="7"/>
        <v/>
      </c>
      <c r="D75" s="91"/>
      <c r="E75" s="48"/>
      <c r="F75" s="8"/>
      <c r="G75" s="48"/>
      <c r="H75" s="92"/>
      <c r="I75" s="92"/>
      <c r="J75" s="48"/>
      <c r="K75" s="93" t="str">
        <f t="shared" si="6"/>
        <v/>
      </c>
      <c r="L75" s="94"/>
      <c r="M75" s="6" t="str">
        <f>IF(J75="","",(K75/J75)/LOOKUP(RIGHT($D$2,3),定数!$A$6:$A$13,定数!$B$6:$B$13))</f>
        <v/>
      </c>
      <c r="N75" s="48"/>
      <c r="O75" s="8"/>
      <c r="P75" s="92"/>
      <c r="Q75" s="92"/>
      <c r="R75" s="95" t="str">
        <f>IF(P75="","",T75*M75*LOOKUP(RIGHT($D$2,3),定数!$A$6:$A$13,定数!$B$6:$B$13))</f>
        <v/>
      </c>
      <c r="S75" s="95"/>
      <c r="T75" s="96" t="str">
        <f t="shared" ref="T75:T108" si="8">IF(P75="","",IF(G75="買",(P75-H75),(H75-P75))*IF(RIGHT($D$2,3)="JPY",100,10000))</f>
        <v/>
      </c>
      <c r="U75" s="96"/>
      <c r="V75" t="str">
        <f t="shared" ref="V75:W90" si="9">IF(S75&lt;&gt;"",IF(S75&lt;0,1+V74,0),"")</f>
        <v/>
      </c>
      <c r="W75" t="str">
        <f t="shared" si="9"/>
        <v/>
      </c>
    </row>
    <row r="76" spans="2:23" x14ac:dyDescent="0.2">
      <c r="B76" s="48">
        <v>68</v>
      </c>
      <c r="C76" s="91" t="str">
        <f t="shared" si="7"/>
        <v/>
      </c>
      <c r="D76" s="91"/>
      <c r="E76" s="48"/>
      <c r="F76" s="8"/>
      <c r="G76" s="48"/>
      <c r="H76" s="92"/>
      <c r="I76" s="92"/>
      <c r="J76" s="48"/>
      <c r="K76" s="93" t="str">
        <f t="shared" si="6"/>
        <v/>
      </c>
      <c r="L76" s="94"/>
      <c r="M76" s="6" t="str">
        <f>IF(J76="","",(K76/J76)/LOOKUP(RIGHT($D$2,3),定数!$A$6:$A$13,定数!$B$6:$B$13))</f>
        <v/>
      </c>
      <c r="N76" s="48"/>
      <c r="O76" s="8"/>
      <c r="P76" s="92"/>
      <c r="Q76" s="92"/>
      <c r="R76" s="95" t="str">
        <f>IF(P76="","",T76*M76*LOOKUP(RIGHT($D$2,3),定数!$A$6:$A$13,定数!$B$6:$B$13))</f>
        <v/>
      </c>
      <c r="S76" s="95"/>
      <c r="T76" s="96" t="str">
        <f t="shared" si="8"/>
        <v/>
      </c>
      <c r="U76" s="96"/>
      <c r="V76" t="str">
        <f t="shared" si="9"/>
        <v/>
      </c>
      <c r="W76" t="str">
        <f t="shared" si="9"/>
        <v/>
      </c>
    </row>
    <row r="77" spans="2:23" x14ac:dyDescent="0.2">
      <c r="B77" s="48">
        <v>69</v>
      </c>
      <c r="C77" s="91" t="str">
        <f t="shared" si="7"/>
        <v/>
      </c>
      <c r="D77" s="91"/>
      <c r="E77" s="48"/>
      <c r="F77" s="8"/>
      <c r="G77" s="48"/>
      <c r="H77" s="92"/>
      <c r="I77" s="92"/>
      <c r="J77" s="48"/>
      <c r="K77" s="93" t="str">
        <f t="shared" si="6"/>
        <v/>
      </c>
      <c r="L77" s="94"/>
      <c r="M77" s="6" t="str">
        <f>IF(J77="","",(K77/J77)/LOOKUP(RIGHT($D$2,3),定数!$A$6:$A$13,定数!$B$6:$B$13))</f>
        <v/>
      </c>
      <c r="N77" s="48"/>
      <c r="O77" s="8"/>
      <c r="P77" s="92"/>
      <c r="Q77" s="92"/>
      <c r="R77" s="95" t="str">
        <f>IF(P77="","",T77*M77*LOOKUP(RIGHT($D$2,3),定数!$A$6:$A$13,定数!$B$6:$B$13))</f>
        <v/>
      </c>
      <c r="S77" s="95"/>
      <c r="T77" s="96" t="str">
        <f t="shared" si="8"/>
        <v/>
      </c>
      <c r="U77" s="96"/>
      <c r="V77" t="str">
        <f t="shared" si="9"/>
        <v/>
      </c>
      <c r="W77" t="str">
        <f t="shared" si="9"/>
        <v/>
      </c>
    </row>
    <row r="78" spans="2:23" x14ac:dyDescent="0.2">
      <c r="B78" s="48">
        <v>70</v>
      </c>
      <c r="C78" s="91" t="str">
        <f t="shared" si="7"/>
        <v/>
      </c>
      <c r="D78" s="91"/>
      <c r="E78" s="48"/>
      <c r="F78" s="8"/>
      <c r="G78" s="48"/>
      <c r="H78" s="92"/>
      <c r="I78" s="92"/>
      <c r="J78" s="48"/>
      <c r="K78" s="93" t="str">
        <f t="shared" si="6"/>
        <v/>
      </c>
      <c r="L78" s="94"/>
      <c r="M78" s="6" t="str">
        <f>IF(J78="","",(K78/J78)/LOOKUP(RIGHT($D$2,3),定数!$A$6:$A$13,定数!$B$6:$B$13))</f>
        <v/>
      </c>
      <c r="N78" s="48"/>
      <c r="O78" s="8"/>
      <c r="P78" s="92"/>
      <c r="Q78" s="92"/>
      <c r="R78" s="95" t="str">
        <f>IF(P78="","",T78*M78*LOOKUP(RIGHT($D$2,3),定数!$A$6:$A$13,定数!$B$6:$B$13))</f>
        <v/>
      </c>
      <c r="S78" s="95"/>
      <c r="T78" s="96" t="str">
        <f t="shared" si="8"/>
        <v/>
      </c>
      <c r="U78" s="96"/>
      <c r="V78" t="str">
        <f t="shared" si="9"/>
        <v/>
      </c>
      <c r="W78" t="str">
        <f t="shared" si="9"/>
        <v/>
      </c>
    </row>
    <row r="79" spans="2:23" x14ac:dyDescent="0.2">
      <c r="B79" s="48">
        <v>71</v>
      </c>
      <c r="C79" s="91" t="str">
        <f t="shared" si="7"/>
        <v/>
      </c>
      <c r="D79" s="91"/>
      <c r="E79" s="48"/>
      <c r="F79" s="8"/>
      <c r="G79" s="48"/>
      <c r="H79" s="92"/>
      <c r="I79" s="92"/>
      <c r="J79" s="48"/>
      <c r="K79" s="93" t="str">
        <f t="shared" si="6"/>
        <v/>
      </c>
      <c r="L79" s="94"/>
      <c r="M79" s="6" t="str">
        <f>IF(J79="","",(K79/J79)/LOOKUP(RIGHT($D$2,3),定数!$A$6:$A$13,定数!$B$6:$B$13))</f>
        <v/>
      </c>
      <c r="N79" s="48"/>
      <c r="O79" s="8"/>
      <c r="P79" s="92"/>
      <c r="Q79" s="92"/>
      <c r="R79" s="95" t="str">
        <f>IF(P79="","",T79*M79*LOOKUP(RIGHT($D$2,3),定数!$A$6:$A$13,定数!$B$6:$B$13))</f>
        <v/>
      </c>
      <c r="S79" s="95"/>
      <c r="T79" s="96" t="str">
        <f t="shared" si="8"/>
        <v/>
      </c>
      <c r="U79" s="96"/>
      <c r="V79" t="str">
        <f t="shared" si="9"/>
        <v/>
      </c>
      <c r="W79" t="str">
        <f t="shared" si="9"/>
        <v/>
      </c>
    </row>
    <row r="80" spans="2:23" x14ac:dyDescent="0.2">
      <c r="B80" s="48">
        <v>72</v>
      </c>
      <c r="C80" s="91" t="str">
        <f t="shared" si="7"/>
        <v/>
      </c>
      <c r="D80" s="91"/>
      <c r="E80" s="48"/>
      <c r="F80" s="8"/>
      <c r="G80" s="48"/>
      <c r="H80" s="92"/>
      <c r="I80" s="92"/>
      <c r="J80" s="48"/>
      <c r="K80" s="93" t="str">
        <f t="shared" si="6"/>
        <v/>
      </c>
      <c r="L80" s="94"/>
      <c r="M80" s="6" t="str">
        <f>IF(J80="","",(K80/J80)/LOOKUP(RIGHT($D$2,3),定数!$A$6:$A$13,定数!$B$6:$B$13))</f>
        <v/>
      </c>
      <c r="N80" s="48"/>
      <c r="O80" s="8"/>
      <c r="P80" s="92"/>
      <c r="Q80" s="92"/>
      <c r="R80" s="95" t="str">
        <f>IF(P80="","",T80*M80*LOOKUP(RIGHT($D$2,3),定数!$A$6:$A$13,定数!$B$6:$B$13))</f>
        <v/>
      </c>
      <c r="S80" s="95"/>
      <c r="T80" s="96" t="str">
        <f t="shared" si="8"/>
        <v/>
      </c>
      <c r="U80" s="96"/>
      <c r="V80" t="str">
        <f t="shared" si="9"/>
        <v/>
      </c>
      <c r="W80" t="str">
        <f t="shared" si="9"/>
        <v/>
      </c>
    </row>
    <row r="81" spans="2:23" x14ac:dyDescent="0.2">
      <c r="B81" s="48">
        <v>73</v>
      </c>
      <c r="C81" s="91" t="str">
        <f t="shared" si="7"/>
        <v/>
      </c>
      <c r="D81" s="91"/>
      <c r="E81" s="48"/>
      <c r="F81" s="8"/>
      <c r="G81" s="48"/>
      <c r="H81" s="92"/>
      <c r="I81" s="92"/>
      <c r="J81" s="48"/>
      <c r="K81" s="93" t="str">
        <f t="shared" si="6"/>
        <v/>
      </c>
      <c r="L81" s="94"/>
      <c r="M81" s="6" t="str">
        <f>IF(J81="","",(K81/J81)/LOOKUP(RIGHT($D$2,3),定数!$A$6:$A$13,定数!$B$6:$B$13))</f>
        <v/>
      </c>
      <c r="N81" s="48"/>
      <c r="O81" s="8"/>
      <c r="P81" s="92"/>
      <c r="Q81" s="92"/>
      <c r="R81" s="95" t="str">
        <f>IF(P81="","",T81*M81*LOOKUP(RIGHT($D$2,3),定数!$A$6:$A$13,定数!$B$6:$B$13))</f>
        <v/>
      </c>
      <c r="S81" s="95"/>
      <c r="T81" s="96" t="str">
        <f t="shared" si="8"/>
        <v/>
      </c>
      <c r="U81" s="96"/>
      <c r="V81" t="str">
        <f t="shared" si="9"/>
        <v/>
      </c>
      <c r="W81" t="str">
        <f t="shared" si="9"/>
        <v/>
      </c>
    </row>
    <row r="82" spans="2:23" x14ac:dyDescent="0.2">
      <c r="B82" s="48">
        <v>74</v>
      </c>
      <c r="C82" s="91" t="str">
        <f t="shared" si="7"/>
        <v/>
      </c>
      <c r="D82" s="91"/>
      <c r="E82" s="48"/>
      <c r="F82" s="8"/>
      <c r="G82" s="48"/>
      <c r="H82" s="92"/>
      <c r="I82" s="92"/>
      <c r="J82" s="48"/>
      <c r="K82" s="93" t="str">
        <f t="shared" si="6"/>
        <v/>
      </c>
      <c r="L82" s="94"/>
      <c r="M82" s="6" t="str">
        <f>IF(J82="","",(K82/J82)/LOOKUP(RIGHT($D$2,3),定数!$A$6:$A$13,定数!$B$6:$B$13))</f>
        <v/>
      </c>
      <c r="N82" s="48"/>
      <c r="O82" s="8"/>
      <c r="P82" s="92"/>
      <c r="Q82" s="92"/>
      <c r="R82" s="95" t="str">
        <f>IF(P82="","",T82*M82*LOOKUP(RIGHT($D$2,3),定数!$A$6:$A$13,定数!$B$6:$B$13))</f>
        <v/>
      </c>
      <c r="S82" s="95"/>
      <c r="T82" s="96" t="str">
        <f t="shared" si="8"/>
        <v/>
      </c>
      <c r="U82" s="96"/>
      <c r="V82" t="str">
        <f t="shared" si="9"/>
        <v/>
      </c>
      <c r="W82" t="str">
        <f t="shared" si="9"/>
        <v/>
      </c>
    </row>
    <row r="83" spans="2:23" x14ac:dyDescent="0.2">
      <c r="B83" s="48">
        <v>75</v>
      </c>
      <c r="C83" s="91" t="str">
        <f t="shared" si="7"/>
        <v/>
      </c>
      <c r="D83" s="91"/>
      <c r="E83" s="48"/>
      <c r="F83" s="8"/>
      <c r="G83" s="48"/>
      <c r="H83" s="92"/>
      <c r="I83" s="92"/>
      <c r="J83" s="48"/>
      <c r="K83" s="93" t="str">
        <f t="shared" si="6"/>
        <v/>
      </c>
      <c r="L83" s="94"/>
      <c r="M83" s="6" t="str">
        <f>IF(J83="","",(K83/J83)/LOOKUP(RIGHT($D$2,3),定数!$A$6:$A$13,定数!$B$6:$B$13))</f>
        <v/>
      </c>
      <c r="N83" s="48"/>
      <c r="O83" s="8"/>
      <c r="P83" s="92"/>
      <c r="Q83" s="92"/>
      <c r="R83" s="95" t="str">
        <f>IF(P83="","",T83*M83*LOOKUP(RIGHT($D$2,3),定数!$A$6:$A$13,定数!$B$6:$B$13))</f>
        <v/>
      </c>
      <c r="S83" s="95"/>
      <c r="T83" s="96" t="str">
        <f t="shared" si="8"/>
        <v/>
      </c>
      <c r="U83" s="96"/>
      <c r="V83" t="str">
        <f t="shared" si="9"/>
        <v/>
      </c>
      <c r="W83" t="str">
        <f t="shared" si="9"/>
        <v/>
      </c>
    </row>
    <row r="84" spans="2:23" x14ac:dyDescent="0.2">
      <c r="B84" s="48">
        <v>76</v>
      </c>
      <c r="C84" s="91" t="str">
        <f t="shared" si="7"/>
        <v/>
      </c>
      <c r="D84" s="91"/>
      <c r="E84" s="48"/>
      <c r="F84" s="8"/>
      <c r="G84" s="48"/>
      <c r="H84" s="92"/>
      <c r="I84" s="92"/>
      <c r="J84" s="48"/>
      <c r="K84" s="93" t="str">
        <f t="shared" si="6"/>
        <v/>
      </c>
      <c r="L84" s="94"/>
      <c r="M84" s="6" t="str">
        <f>IF(J84="","",(K84/J84)/LOOKUP(RIGHT($D$2,3),定数!$A$6:$A$13,定数!$B$6:$B$13))</f>
        <v/>
      </c>
      <c r="N84" s="48"/>
      <c r="O84" s="8"/>
      <c r="P84" s="92"/>
      <c r="Q84" s="92"/>
      <c r="R84" s="95" t="str">
        <f>IF(P84="","",T84*M84*LOOKUP(RIGHT($D$2,3),定数!$A$6:$A$13,定数!$B$6:$B$13))</f>
        <v/>
      </c>
      <c r="S84" s="95"/>
      <c r="T84" s="96" t="str">
        <f t="shared" si="8"/>
        <v/>
      </c>
      <c r="U84" s="96"/>
      <c r="V84" t="str">
        <f t="shared" si="9"/>
        <v/>
      </c>
      <c r="W84" t="str">
        <f t="shared" si="9"/>
        <v/>
      </c>
    </row>
    <row r="85" spans="2:23" x14ac:dyDescent="0.2">
      <c r="B85" s="48">
        <v>77</v>
      </c>
      <c r="C85" s="91" t="str">
        <f t="shared" si="7"/>
        <v/>
      </c>
      <c r="D85" s="91"/>
      <c r="E85" s="48"/>
      <c r="F85" s="8"/>
      <c r="G85" s="48"/>
      <c r="H85" s="92"/>
      <c r="I85" s="92"/>
      <c r="J85" s="48"/>
      <c r="K85" s="93" t="str">
        <f t="shared" si="6"/>
        <v/>
      </c>
      <c r="L85" s="94"/>
      <c r="M85" s="6" t="str">
        <f>IF(J85="","",(K85/J85)/LOOKUP(RIGHT($D$2,3),定数!$A$6:$A$13,定数!$B$6:$B$13))</f>
        <v/>
      </c>
      <c r="N85" s="48"/>
      <c r="O85" s="8"/>
      <c r="P85" s="92"/>
      <c r="Q85" s="92"/>
      <c r="R85" s="95" t="str">
        <f>IF(P85="","",T85*M85*LOOKUP(RIGHT($D$2,3),定数!$A$6:$A$13,定数!$B$6:$B$13))</f>
        <v/>
      </c>
      <c r="S85" s="95"/>
      <c r="T85" s="96" t="str">
        <f t="shared" si="8"/>
        <v/>
      </c>
      <c r="U85" s="96"/>
      <c r="V85" t="str">
        <f t="shared" si="9"/>
        <v/>
      </c>
      <c r="W85" t="str">
        <f t="shared" si="9"/>
        <v/>
      </c>
    </row>
    <row r="86" spans="2:23" x14ac:dyDescent="0.2">
      <c r="B86" s="48">
        <v>78</v>
      </c>
      <c r="C86" s="91" t="str">
        <f t="shared" si="7"/>
        <v/>
      </c>
      <c r="D86" s="91"/>
      <c r="E86" s="48"/>
      <c r="F86" s="8"/>
      <c r="G86" s="48"/>
      <c r="H86" s="92"/>
      <c r="I86" s="92"/>
      <c r="J86" s="48"/>
      <c r="K86" s="93" t="str">
        <f t="shared" si="6"/>
        <v/>
      </c>
      <c r="L86" s="94"/>
      <c r="M86" s="6" t="str">
        <f>IF(J86="","",(K86/J86)/LOOKUP(RIGHT($D$2,3),定数!$A$6:$A$13,定数!$B$6:$B$13))</f>
        <v/>
      </c>
      <c r="N86" s="48"/>
      <c r="O86" s="8"/>
      <c r="P86" s="92"/>
      <c r="Q86" s="92"/>
      <c r="R86" s="95" t="str">
        <f>IF(P86="","",T86*M86*LOOKUP(RIGHT($D$2,3),定数!$A$6:$A$13,定数!$B$6:$B$13))</f>
        <v/>
      </c>
      <c r="S86" s="95"/>
      <c r="T86" s="96" t="str">
        <f t="shared" si="8"/>
        <v/>
      </c>
      <c r="U86" s="96"/>
      <c r="V86" t="str">
        <f t="shared" si="9"/>
        <v/>
      </c>
      <c r="W86" t="str">
        <f t="shared" si="9"/>
        <v/>
      </c>
    </row>
    <row r="87" spans="2:23" x14ac:dyDescent="0.2">
      <c r="B87" s="48">
        <v>79</v>
      </c>
      <c r="C87" s="91" t="str">
        <f t="shared" si="7"/>
        <v/>
      </c>
      <c r="D87" s="91"/>
      <c r="E87" s="48"/>
      <c r="F87" s="8"/>
      <c r="G87" s="48"/>
      <c r="H87" s="92"/>
      <c r="I87" s="92"/>
      <c r="J87" s="48"/>
      <c r="K87" s="93" t="str">
        <f t="shared" si="6"/>
        <v/>
      </c>
      <c r="L87" s="94"/>
      <c r="M87" s="6" t="str">
        <f>IF(J87="","",(K87/J87)/LOOKUP(RIGHT($D$2,3),定数!$A$6:$A$13,定数!$B$6:$B$13))</f>
        <v/>
      </c>
      <c r="N87" s="48"/>
      <c r="O87" s="8"/>
      <c r="P87" s="92"/>
      <c r="Q87" s="92"/>
      <c r="R87" s="95" t="str">
        <f>IF(P87="","",T87*M87*LOOKUP(RIGHT($D$2,3),定数!$A$6:$A$13,定数!$B$6:$B$13))</f>
        <v/>
      </c>
      <c r="S87" s="95"/>
      <c r="T87" s="96" t="str">
        <f t="shared" si="8"/>
        <v/>
      </c>
      <c r="U87" s="96"/>
      <c r="V87" t="str">
        <f t="shared" si="9"/>
        <v/>
      </c>
      <c r="W87" t="str">
        <f t="shared" si="9"/>
        <v/>
      </c>
    </row>
    <row r="88" spans="2:23" x14ac:dyDescent="0.2">
      <c r="B88" s="48">
        <v>80</v>
      </c>
      <c r="C88" s="91" t="str">
        <f t="shared" si="7"/>
        <v/>
      </c>
      <c r="D88" s="91"/>
      <c r="E88" s="48"/>
      <c r="F88" s="8"/>
      <c r="G88" s="48"/>
      <c r="H88" s="92"/>
      <c r="I88" s="92"/>
      <c r="J88" s="48"/>
      <c r="K88" s="93" t="str">
        <f t="shared" si="6"/>
        <v/>
      </c>
      <c r="L88" s="94"/>
      <c r="M88" s="6" t="str">
        <f>IF(J88="","",(K88/J88)/LOOKUP(RIGHT($D$2,3),定数!$A$6:$A$13,定数!$B$6:$B$13))</f>
        <v/>
      </c>
      <c r="N88" s="48"/>
      <c r="O88" s="8"/>
      <c r="P88" s="92"/>
      <c r="Q88" s="92"/>
      <c r="R88" s="95" t="str">
        <f>IF(P88="","",T88*M88*LOOKUP(RIGHT($D$2,3),定数!$A$6:$A$13,定数!$B$6:$B$13))</f>
        <v/>
      </c>
      <c r="S88" s="95"/>
      <c r="T88" s="96" t="str">
        <f t="shared" si="8"/>
        <v/>
      </c>
      <c r="U88" s="96"/>
      <c r="V88" t="str">
        <f t="shared" si="9"/>
        <v/>
      </c>
      <c r="W88" t="str">
        <f t="shared" si="9"/>
        <v/>
      </c>
    </row>
    <row r="89" spans="2:23" x14ac:dyDescent="0.2">
      <c r="B89" s="48">
        <v>81</v>
      </c>
      <c r="C89" s="91" t="str">
        <f t="shared" si="7"/>
        <v/>
      </c>
      <c r="D89" s="91"/>
      <c r="E89" s="48"/>
      <c r="F89" s="8"/>
      <c r="G89" s="48"/>
      <c r="H89" s="92"/>
      <c r="I89" s="92"/>
      <c r="J89" s="48"/>
      <c r="K89" s="93" t="str">
        <f t="shared" si="6"/>
        <v/>
      </c>
      <c r="L89" s="94"/>
      <c r="M89" s="6" t="str">
        <f>IF(J89="","",(K89/J89)/LOOKUP(RIGHT($D$2,3),定数!$A$6:$A$13,定数!$B$6:$B$13))</f>
        <v/>
      </c>
      <c r="N89" s="48"/>
      <c r="O89" s="8"/>
      <c r="P89" s="92"/>
      <c r="Q89" s="92"/>
      <c r="R89" s="95" t="str">
        <f>IF(P89="","",T89*M89*LOOKUP(RIGHT($D$2,3),定数!$A$6:$A$13,定数!$B$6:$B$13))</f>
        <v/>
      </c>
      <c r="S89" s="95"/>
      <c r="T89" s="96" t="str">
        <f t="shared" si="8"/>
        <v/>
      </c>
      <c r="U89" s="96"/>
      <c r="V89" t="str">
        <f t="shared" si="9"/>
        <v/>
      </c>
      <c r="W89" t="str">
        <f t="shared" si="9"/>
        <v/>
      </c>
    </row>
    <row r="90" spans="2:23" x14ac:dyDescent="0.2">
      <c r="B90" s="48">
        <v>82</v>
      </c>
      <c r="C90" s="91" t="str">
        <f t="shared" si="7"/>
        <v/>
      </c>
      <c r="D90" s="91"/>
      <c r="E90" s="48"/>
      <c r="F90" s="8"/>
      <c r="G90" s="48"/>
      <c r="H90" s="92"/>
      <c r="I90" s="92"/>
      <c r="J90" s="48"/>
      <c r="K90" s="93" t="str">
        <f t="shared" si="6"/>
        <v/>
      </c>
      <c r="L90" s="94"/>
      <c r="M90" s="6" t="str">
        <f>IF(J90="","",(K90/J90)/LOOKUP(RIGHT($D$2,3),定数!$A$6:$A$13,定数!$B$6:$B$13))</f>
        <v/>
      </c>
      <c r="N90" s="48"/>
      <c r="O90" s="8"/>
      <c r="P90" s="92"/>
      <c r="Q90" s="92"/>
      <c r="R90" s="95" t="str">
        <f>IF(P90="","",T90*M90*LOOKUP(RIGHT($D$2,3),定数!$A$6:$A$13,定数!$B$6:$B$13))</f>
        <v/>
      </c>
      <c r="S90" s="95"/>
      <c r="T90" s="96" t="str">
        <f t="shared" si="8"/>
        <v/>
      </c>
      <c r="U90" s="96"/>
      <c r="V90" t="str">
        <f t="shared" si="9"/>
        <v/>
      </c>
      <c r="W90" t="str">
        <f t="shared" si="9"/>
        <v/>
      </c>
    </row>
    <row r="91" spans="2:23" x14ac:dyDescent="0.2">
      <c r="B91" s="48">
        <v>83</v>
      </c>
      <c r="C91" s="91" t="str">
        <f t="shared" si="7"/>
        <v/>
      </c>
      <c r="D91" s="91"/>
      <c r="E91" s="48"/>
      <c r="F91" s="8"/>
      <c r="G91" s="48"/>
      <c r="H91" s="92"/>
      <c r="I91" s="92"/>
      <c r="J91" s="48"/>
      <c r="K91" s="93" t="str">
        <f t="shared" si="6"/>
        <v/>
      </c>
      <c r="L91" s="94"/>
      <c r="M91" s="6" t="str">
        <f>IF(J91="","",(K91/J91)/LOOKUP(RIGHT($D$2,3),定数!$A$6:$A$13,定数!$B$6:$B$13))</f>
        <v/>
      </c>
      <c r="N91" s="48"/>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48">
        <v>84</v>
      </c>
      <c r="C92" s="91" t="str">
        <f t="shared" si="7"/>
        <v/>
      </c>
      <c r="D92" s="91"/>
      <c r="E92" s="48"/>
      <c r="F92" s="8"/>
      <c r="G92" s="48"/>
      <c r="H92" s="92"/>
      <c r="I92" s="92"/>
      <c r="J92" s="48"/>
      <c r="K92" s="93" t="str">
        <f t="shared" si="6"/>
        <v/>
      </c>
      <c r="L92" s="94"/>
      <c r="M92" s="6" t="str">
        <f>IF(J92="","",(K92/J92)/LOOKUP(RIGHT($D$2,3),定数!$A$6:$A$13,定数!$B$6:$B$13))</f>
        <v/>
      </c>
      <c r="N92" s="48"/>
      <c r="O92" s="8"/>
      <c r="P92" s="92"/>
      <c r="Q92" s="92"/>
      <c r="R92" s="95" t="str">
        <f>IF(P92="","",T92*M92*LOOKUP(RIGHT($D$2,3),定数!$A$6:$A$13,定数!$B$6:$B$13))</f>
        <v/>
      </c>
      <c r="S92" s="95"/>
      <c r="T92" s="96" t="str">
        <f t="shared" si="8"/>
        <v/>
      </c>
      <c r="U92" s="96"/>
      <c r="V92" t="str">
        <f t="shared" si="10"/>
        <v/>
      </c>
      <c r="W92" t="str">
        <f t="shared" si="10"/>
        <v/>
      </c>
    </row>
    <row r="93" spans="2:23" x14ac:dyDescent="0.2">
      <c r="B93" s="48">
        <v>85</v>
      </c>
      <c r="C93" s="91" t="str">
        <f t="shared" si="7"/>
        <v/>
      </c>
      <c r="D93" s="91"/>
      <c r="E93" s="48"/>
      <c r="F93" s="8"/>
      <c r="G93" s="48"/>
      <c r="H93" s="92"/>
      <c r="I93" s="92"/>
      <c r="J93" s="48"/>
      <c r="K93" s="93" t="str">
        <f t="shared" si="6"/>
        <v/>
      </c>
      <c r="L93" s="94"/>
      <c r="M93" s="6" t="str">
        <f>IF(J93="","",(K93/J93)/LOOKUP(RIGHT($D$2,3),定数!$A$6:$A$13,定数!$B$6:$B$13))</f>
        <v/>
      </c>
      <c r="N93" s="48"/>
      <c r="O93" s="8"/>
      <c r="P93" s="92"/>
      <c r="Q93" s="92"/>
      <c r="R93" s="95" t="str">
        <f>IF(P93="","",T93*M93*LOOKUP(RIGHT($D$2,3),定数!$A$6:$A$13,定数!$B$6:$B$13))</f>
        <v/>
      </c>
      <c r="S93" s="95"/>
      <c r="T93" s="96" t="str">
        <f t="shared" si="8"/>
        <v/>
      </c>
      <c r="U93" s="96"/>
      <c r="V93" t="str">
        <f t="shared" si="10"/>
        <v/>
      </c>
      <c r="W93" t="str">
        <f t="shared" si="10"/>
        <v/>
      </c>
    </row>
    <row r="94" spans="2:23" x14ac:dyDescent="0.2">
      <c r="B94" s="48">
        <v>86</v>
      </c>
      <c r="C94" s="91" t="str">
        <f t="shared" si="7"/>
        <v/>
      </c>
      <c r="D94" s="91"/>
      <c r="E94" s="48"/>
      <c r="F94" s="8"/>
      <c r="G94" s="48"/>
      <c r="H94" s="92"/>
      <c r="I94" s="92"/>
      <c r="J94" s="48"/>
      <c r="K94" s="93" t="str">
        <f t="shared" si="6"/>
        <v/>
      </c>
      <c r="L94" s="94"/>
      <c r="M94" s="6" t="str">
        <f>IF(J94="","",(K94/J94)/LOOKUP(RIGHT($D$2,3),定数!$A$6:$A$13,定数!$B$6:$B$13))</f>
        <v/>
      </c>
      <c r="N94" s="48"/>
      <c r="O94" s="8"/>
      <c r="P94" s="92"/>
      <c r="Q94" s="92"/>
      <c r="R94" s="95" t="str">
        <f>IF(P94="","",T94*M94*LOOKUP(RIGHT($D$2,3),定数!$A$6:$A$13,定数!$B$6:$B$13))</f>
        <v/>
      </c>
      <c r="S94" s="95"/>
      <c r="T94" s="96" t="str">
        <f t="shared" si="8"/>
        <v/>
      </c>
      <c r="U94" s="96"/>
      <c r="V94" t="str">
        <f t="shared" si="10"/>
        <v/>
      </c>
      <c r="W94" t="str">
        <f t="shared" si="10"/>
        <v/>
      </c>
    </row>
    <row r="95" spans="2:23" x14ac:dyDescent="0.2">
      <c r="B95" s="48">
        <v>87</v>
      </c>
      <c r="C95" s="91" t="str">
        <f t="shared" si="7"/>
        <v/>
      </c>
      <c r="D95" s="91"/>
      <c r="E95" s="48"/>
      <c r="F95" s="8"/>
      <c r="G95" s="48"/>
      <c r="H95" s="92"/>
      <c r="I95" s="92"/>
      <c r="J95" s="48"/>
      <c r="K95" s="93" t="str">
        <f t="shared" si="6"/>
        <v/>
      </c>
      <c r="L95" s="94"/>
      <c r="M95" s="6" t="str">
        <f>IF(J95="","",(K95/J95)/LOOKUP(RIGHT($D$2,3),定数!$A$6:$A$13,定数!$B$6:$B$13))</f>
        <v/>
      </c>
      <c r="N95" s="48"/>
      <c r="O95" s="8"/>
      <c r="P95" s="92"/>
      <c r="Q95" s="92"/>
      <c r="R95" s="95" t="str">
        <f>IF(P95="","",T95*M95*LOOKUP(RIGHT($D$2,3),定数!$A$6:$A$13,定数!$B$6:$B$13))</f>
        <v/>
      </c>
      <c r="S95" s="95"/>
      <c r="T95" s="96" t="str">
        <f t="shared" si="8"/>
        <v/>
      </c>
      <c r="U95" s="96"/>
      <c r="V95" t="str">
        <f t="shared" si="10"/>
        <v/>
      </c>
      <c r="W95" t="str">
        <f t="shared" si="10"/>
        <v/>
      </c>
    </row>
    <row r="96" spans="2:23" x14ac:dyDescent="0.2">
      <c r="B96" s="48">
        <v>88</v>
      </c>
      <c r="C96" s="91" t="str">
        <f t="shared" si="7"/>
        <v/>
      </c>
      <c r="D96" s="91"/>
      <c r="E96" s="48"/>
      <c r="F96" s="8"/>
      <c r="G96" s="48"/>
      <c r="H96" s="92"/>
      <c r="I96" s="92"/>
      <c r="J96" s="48"/>
      <c r="K96" s="93" t="str">
        <f t="shared" si="6"/>
        <v/>
      </c>
      <c r="L96" s="94"/>
      <c r="M96" s="6" t="str">
        <f>IF(J96="","",(K96/J96)/LOOKUP(RIGHT($D$2,3),定数!$A$6:$A$13,定数!$B$6:$B$13))</f>
        <v/>
      </c>
      <c r="N96" s="48"/>
      <c r="O96" s="8"/>
      <c r="P96" s="92"/>
      <c r="Q96" s="92"/>
      <c r="R96" s="95" t="str">
        <f>IF(P96="","",T96*M96*LOOKUP(RIGHT($D$2,3),定数!$A$6:$A$13,定数!$B$6:$B$13))</f>
        <v/>
      </c>
      <c r="S96" s="95"/>
      <c r="T96" s="96" t="str">
        <f t="shared" si="8"/>
        <v/>
      </c>
      <c r="U96" s="96"/>
      <c r="V96" t="str">
        <f t="shared" si="10"/>
        <v/>
      </c>
      <c r="W96" t="str">
        <f t="shared" si="10"/>
        <v/>
      </c>
    </row>
    <row r="97" spans="2:23" x14ac:dyDescent="0.2">
      <c r="B97" s="48">
        <v>89</v>
      </c>
      <c r="C97" s="91" t="str">
        <f t="shared" si="7"/>
        <v/>
      </c>
      <c r="D97" s="91"/>
      <c r="E97" s="48"/>
      <c r="F97" s="8"/>
      <c r="G97" s="48"/>
      <c r="H97" s="92"/>
      <c r="I97" s="92"/>
      <c r="J97" s="48"/>
      <c r="K97" s="93" t="str">
        <f t="shared" si="6"/>
        <v/>
      </c>
      <c r="L97" s="94"/>
      <c r="M97" s="6" t="str">
        <f>IF(J97="","",(K97/J97)/LOOKUP(RIGHT($D$2,3),定数!$A$6:$A$13,定数!$B$6:$B$13))</f>
        <v/>
      </c>
      <c r="N97" s="48"/>
      <c r="O97" s="8"/>
      <c r="P97" s="92"/>
      <c r="Q97" s="92"/>
      <c r="R97" s="95" t="str">
        <f>IF(P97="","",T97*M97*LOOKUP(RIGHT($D$2,3),定数!$A$6:$A$13,定数!$B$6:$B$13))</f>
        <v/>
      </c>
      <c r="S97" s="95"/>
      <c r="T97" s="96" t="str">
        <f t="shared" si="8"/>
        <v/>
      </c>
      <c r="U97" s="96"/>
      <c r="V97" t="str">
        <f t="shared" si="10"/>
        <v/>
      </c>
      <c r="W97" t="str">
        <f t="shared" si="10"/>
        <v/>
      </c>
    </row>
    <row r="98" spans="2:23" x14ac:dyDescent="0.2">
      <c r="B98" s="48">
        <v>90</v>
      </c>
      <c r="C98" s="91" t="str">
        <f t="shared" si="7"/>
        <v/>
      </c>
      <c r="D98" s="91"/>
      <c r="E98" s="48"/>
      <c r="F98" s="8"/>
      <c r="G98" s="48"/>
      <c r="H98" s="92"/>
      <c r="I98" s="92"/>
      <c r="J98" s="48"/>
      <c r="K98" s="93" t="str">
        <f t="shared" si="6"/>
        <v/>
      </c>
      <c r="L98" s="94"/>
      <c r="M98" s="6" t="str">
        <f>IF(J98="","",(K98/J98)/LOOKUP(RIGHT($D$2,3),定数!$A$6:$A$13,定数!$B$6:$B$13))</f>
        <v/>
      </c>
      <c r="N98" s="48"/>
      <c r="O98" s="8"/>
      <c r="P98" s="92"/>
      <c r="Q98" s="92"/>
      <c r="R98" s="95" t="str">
        <f>IF(P98="","",T98*M98*LOOKUP(RIGHT($D$2,3),定数!$A$6:$A$13,定数!$B$6:$B$13))</f>
        <v/>
      </c>
      <c r="S98" s="95"/>
      <c r="T98" s="96" t="str">
        <f t="shared" si="8"/>
        <v/>
      </c>
      <c r="U98" s="96"/>
      <c r="V98" t="str">
        <f t="shared" si="10"/>
        <v/>
      </c>
      <c r="W98" t="str">
        <f t="shared" si="10"/>
        <v/>
      </c>
    </row>
    <row r="99" spans="2:23" x14ac:dyDescent="0.2">
      <c r="B99" s="48">
        <v>91</v>
      </c>
      <c r="C99" s="91" t="str">
        <f t="shared" si="7"/>
        <v/>
      </c>
      <c r="D99" s="91"/>
      <c r="E99" s="48"/>
      <c r="F99" s="8"/>
      <c r="G99" s="48"/>
      <c r="H99" s="92"/>
      <c r="I99" s="92"/>
      <c r="J99" s="48"/>
      <c r="K99" s="93" t="str">
        <f t="shared" si="6"/>
        <v/>
      </c>
      <c r="L99" s="94"/>
      <c r="M99" s="6" t="str">
        <f>IF(J99="","",(K99/J99)/LOOKUP(RIGHT($D$2,3),定数!$A$6:$A$13,定数!$B$6:$B$13))</f>
        <v/>
      </c>
      <c r="N99" s="48"/>
      <c r="O99" s="8"/>
      <c r="P99" s="92"/>
      <c r="Q99" s="92"/>
      <c r="R99" s="95" t="str">
        <f>IF(P99="","",T99*M99*LOOKUP(RIGHT($D$2,3),定数!$A$6:$A$13,定数!$B$6:$B$13))</f>
        <v/>
      </c>
      <c r="S99" s="95"/>
      <c r="T99" s="96" t="str">
        <f t="shared" si="8"/>
        <v/>
      </c>
      <c r="U99" s="96"/>
      <c r="V99" t="str">
        <f t="shared" si="10"/>
        <v/>
      </c>
      <c r="W99" t="str">
        <f t="shared" si="10"/>
        <v/>
      </c>
    </row>
    <row r="100" spans="2:23" x14ac:dyDescent="0.2">
      <c r="B100" s="48">
        <v>92</v>
      </c>
      <c r="C100" s="91" t="str">
        <f t="shared" si="7"/>
        <v/>
      </c>
      <c r="D100" s="91"/>
      <c r="E100" s="48"/>
      <c r="F100" s="8"/>
      <c r="G100" s="48"/>
      <c r="H100" s="92"/>
      <c r="I100" s="92"/>
      <c r="J100" s="48"/>
      <c r="K100" s="93" t="str">
        <f t="shared" si="6"/>
        <v/>
      </c>
      <c r="L100" s="94"/>
      <c r="M100" s="6" t="str">
        <f>IF(J100="","",(K100/J100)/LOOKUP(RIGHT($D$2,3),定数!$A$6:$A$13,定数!$B$6:$B$13))</f>
        <v/>
      </c>
      <c r="N100" s="48"/>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48">
        <v>93</v>
      </c>
      <c r="C101" s="91" t="str">
        <f t="shared" si="7"/>
        <v/>
      </c>
      <c r="D101" s="91"/>
      <c r="E101" s="48"/>
      <c r="F101" s="8"/>
      <c r="G101" s="48"/>
      <c r="H101" s="92"/>
      <c r="I101" s="92"/>
      <c r="J101" s="48"/>
      <c r="K101" s="93" t="str">
        <f t="shared" si="6"/>
        <v/>
      </c>
      <c r="L101" s="94"/>
      <c r="M101" s="6" t="str">
        <f>IF(J101="","",(K101/J101)/LOOKUP(RIGHT($D$2,3),定数!$A$6:$A$13,定数!$B$6:$B$13))</f>
        <v/>
      </c>
      <c r="N101" s="48"/>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48">
        <v>94</v>
      </c>
      <c r="C102" s="91" t="str">
        <f t="shared" si="7"/>
        <v/>
      </c>
      <c r="D102" s="91"/>
      <c r="E102" s="48"/>
      <c r="F102" s="8"/>
      <c r="G102" s="48"/>
      <c r="H102" s="92"/>
      <c r="I102" s="92"/>
      <c r="J102" s="48"/>
      <c r="K102" s="93" t="str">
        <f t="shared" si="6"/>
        <v/>
      </c>
      <c r="L102" s="94"/>
      <c r="M102" s="6" t="str">
        <f>IF(J102="","",(K102/J102)/LOOKUP(RIGHT($D$2,3),定数!$A$6:$A$13,定数!$B$6:$B$13))</f>
        <v/>
      </c>
      <c r="N102" s="48"/>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48">
        <v>95</v>
      </c>
      <c r="C103" s="91" t="str">
        <f t="shared" si="7"/>
        <v/>
      </c>
      <c r="D103" s="91"/>
      <c r="E103" s="48"/>
      <c r="F103" s="8"/>
      <c r="G103" s="48"/>
      <c r="H103" s="92"/>
      <c r="I103" s="92"/>
      <c r="J103" s="48"/>
      <c r="K103" s="93" t="str">
        <f t="shared" si="6"/>
        <v/>
      </c>
      <c r="L103" s="94"/>
      <c r="M103" s="6" t="str">
        <f>IF(J103="","",(K103/J103)/LOOKUP(RIGHT($D$2,3),定数!$A$6:$A$13,定数!$B$6:$B$13))</f>
        <v/>
      </c>
      <c r="N103" s="48"/>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48">
        <v>96</v>
      </c>
      <c r="C104" s="91" t="str">
        <f t="shared" si="7"/>
        <v/>
      </c>
      <c r="D104" s="91"/>
      <c r="E104" s="48"/>
      <c r="F104" s="8"/>
      <c r="G104" s="48"/>
      <c r="H104" s="92"/>
      <c r="I104" s="92"/>
      <c r="J104" s="48"/>
      <c r="K104" s="93" t="str">
        <f t="shared" si="6"/>
        <v/>
      </c>
      <c r="L104" s="94"/>
      <c r="M104" s="6" t="str">
        <f>IF(J104="","",(K104/J104)/LOOKUP(RIGHT($D$2,3),定数!$A$6:$A$13,定数!$B$6:$B$13))</f>
        <v/>
      </c>
      <c r="N104" s="48"/>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48">
        <v>97</v>
      </c>
      <c r="C105" s="91" t="str">
        <f t="shared" si="7"/>
        <v/>
      </c>
      <c r="D105" s="91"/>
      <c r="E105" s="48"/>
      <c r="F105" s="8"/>
      <c r="G105" s="48"/>
      <c r="H105" s="92"/>
      <c r="I105" s="92"/>
      <c r="J105" s="48"/>
      <c r="K105" s="93" t="str">
        <f t="shared" si="6"/>
        <v/>
      </c>
      <c r="L105" s="94"/>
      <c r="M105" s="6" t="str">
        <f>IF(J105="","",(K105/J105)/LOOKUP(RIGHT($D$2,3),定数!$A$6:$A$13,定数!$B$6:$B$13))</f>
        <v/>
      </c>
      <c r="N105" s="48"/>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48">
        <v>98</v>
      </c>
      <c r="C106" s="91" t="str">
        <f t="shared" si="7"/>
        <v/>
      </c>
      <c r="D106" s="91"/>
      <c r="E106" s="48"/>
      <c r="F106" s="8"/>
      <c r="G106" s="48"/>
      <c r="H106" s="92"/>
      <c r="I106" s="92"/>
      <c r="J106" s="48"/>
      <c r="K106" s="93" t="str">
        <f t="shared" si="6"/>
        <v/>
      </c>
      <c r="L106" s="94"/>
      <c r="M106" s="6" t="str">
        <f>IF(J106="","",(K106/J106)/LOOKUP(RIGHT($D$2,3),定数!$A$6:$A$13,定数!$B$6:$B$13))</f>
        <v/>
      </c>
      <c r="N106" s="48"/>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48">
        <v>99</v>
      </c>
      <c r="C107" s="91" t="str">
        <f t="shared" si="7"/>
        <v/>
      </c>
      <c r="D107" s="91"/>
      <c r="E107" s="48"/>
      <c r="F107" s="8"/>
      <c r="G107" s="48"/>
      <c r="H107" s="92"/>
      <c r="I107" s="92"/>
      <c r="J107" s="48"/>
      <c r="K107" s="93" t="str">
        <f t="shared" si="6"/>
        <v/>
      </c>
      <c r="L107" s="94"/>
      <c r="M107" s="6" t="str">
        <f>IF(J107="","",(K107/J107)/LOOKUP(RIGHT($D$2,3),定数!$A$6:$A$13,定数!$B$6:$B$13))</f>
        <v/>
      </c>
      <c r="N107" s="48"/>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48">
        <v>100</v>
      </c>
      <c r="C108" s="91" t="str">
        <f t="shared" si="7"/>
        <v/>
      </c>
      <c r="D108" s="91"/>
      <c r="E108" s="48"/>
      <c r="F108" s="8"/>
      <c r="G108" s="48"/>
      <c r="H108" s="92"/>
      <c r="I108" s="92"/>
      <c r="J108" s="48"/>
      <c r="K108" s="93" t="str">
        <f t="shared" si="6"/>
        <v/>
      </c>
      <c r="L108" s="94"/>
      <c r="M108" s="6" t="str">
        <f>IF(J108="","",(K108/J108)/LOOKUP(RIGHT($D$2,3),定数!$A$6:$A$13,定数!$B$6:$B$13))</f>
        <v/>
      </c>
      <c r="N108" s="48"/>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55" priority="5" stopIfTrue="1" operator="equal">
      <formula>"買"</formula>
    </cfRule>
    <cfRule type="cellIs" dxfId="54" priority="6" stopIfTrue="1" operator="equal">
      <formula>"売"</formula>
    </cfRule>
  </conditionalFormatting>
  <conditionalFormatting sqref="G9:G11 G14:G45 G47:G108">
    <cfRule type="cellIs" dxfId="53" priority="7" stopIfTrue="1" operator="equal">
      <formula>"買"</formula>
    </cfRule>
    <cfRule type="cellIs" dxfId="52" priority="8" stopIfTrue="1" operator="equal">
      <formula>"売"</formula>
    </cfRule>
  </conditionalFormatting>
  <conditionalFormatting sqref="G12">
    <cfRule type="cellIs" dxfId="51" priority="3" stopIfTrue="1" operator="equal">
      <formula>"買"</formula>
    </cfRule>
    <cfRule type="cellIs" dxfId="50" priority="4" stopIfTrue="1" operator="equal">
      <formula>"売"</formula>
    </cfRule>
  </conditionalFormatting>
  <conditionalFormatting sqref="G13">
    <cfRule type="cellIs" dxfId="49" priority="1" stopIfTrue="1" operator="equal">
      <formula>"買"</formula>
    </cfRule>
    <cfRule type="cellIs" dxfId="48" priority="2" stopIfTrue="1" operator="equal">
      <formula>"売"</formula>
    </cfRule>
  </conditionalFormatting>
  <dataValidations count="1">
    <dataValidation type="list" allowBlank="1" showInputMessage="1" showErrorMessage="1" sqref="G9:G108" xr:uid="{7D71E2D5-BB11-486C-B16D-AE14C6DF8FA5}">
      <formula1>"買,売"</formula1>
    </dataValidation>
  </dataValidation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F0C94-49FB-4B0B-BEDC-5B68D0E87FA5}">
  <dimension ref="B2:W109"/>
  <sheetViews>
    <sheetView zoomScale="115" zoomScaleNormal="115" workbookViewId="0">
      <pane ySplit="8" topLeftCell="A61" activePane="bottomLeft" state="frozen"/>
      <selection pane="bottomLeft" activeCell="P73" sqref="P73:Q7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59</v>
      </c>
      <c r="I2" s="60"/>
      <c r="J2" s="58" t="s">
        <v>7</v>
      </c>
      <c r="K2" s="58"/>
      <c r="L2" s="64">
        <v>300000</v>
      </c>
      <c r="M2" s="63"/>
      <c r="N2" s="58" t="s">
        <v>8</v>
      </c>
      <c r="O2" s="58"/>
      <c r="P2" s="59">
        <f>SUM(L2,D4)</f>
        <v>471471.34679880441</v>
      </c>
      <c r="Q2" s="60"/>
      <c r="R2" s="1"/>
      <c r="S2" s="1"/>
      <c r="T2" s="1"/>
    </row>
    <row r="3" spans="2:23" ht="57" customHeight="1" x14ac:dyDescent="0.2">
      <c r="B3" s="58" t="s">
        <v>9</v>
      </c>
      <c r="C3" s="58"/>
      <c r="D3" s="61" t="s">
        <v>38</v>
      </c>
      <c r="E3" s="61"/>
      <c r="F3" s="61"/>
      <c r="G3" s="61"/>
      <c r="H3" s="61"/>
      <c r="I3" s="61"/>
      <c r="J3" s="58" t="s">
        <v>10</v>
      </c>
      <c r="K3" s="58"/>
      <c r="L3" s="61" t="s">
        <v>58</v>
      </c>
      <c r="M3" s="62"/>
      <c r="N3" s="62"/>
      <c r="O3" s="62"/>
      <c r="P3" s="62"/>
      <c r="Q3" s="62"/>
      <c r="R3" s="1"/>
      <c r="S3" s="1"/>
    </row>
    <row r="4" spans="2:23" x14ac:dyDescent="0.2">
      <c r="B4" s="58" t="s">
        <v>11</v>
      </c>
      <c r="C4" s="58"/>
      <c r="D4" s="78">
        <f>SUM($R$9:$S$993)</f>
        <v>171471.34679880441</v>
      </c>
      <c r="E4" s="78"/>
      <c r="F4" s="58" t="s">
        <v>12</v>
      </c>
      <c r="G4" s="58"/>
      <c r="H4" s="79">
        <f>SUM($T$9:$U$108)</f>
        <v>735.84999999998661</v>
      </c>
      <c r="I4" s="60"/>
      <c r="J4" s="80" t="s">
        <v>13</v>
      </c>
      <c r="K4" s="80"/>
      <c r="L4" s="59">
        <f>MAX($C$9:$D$990)-C9</f>
        <v>186052.93484412844</v>
      </c>
      <c r="M4" s="59"/>
      <c r="N4" s="80" t="s">
        <v>14</v>
      </c>
      <c r="O4" s="80"/>
      <c r="P4" s="78">
        <f>SUMIF(R9:S990,"&lt;0",R9:S990)</f>
        <v>-343277.05185273773</v>
      </c>
      <c r="Q4" s="78"/>
      <c r="R4" s="1"/>
      <c r="S4" s="1"/>
      <c r="T4" s="1"/>
    </row>
    <row r="5" spans="2:23" x14ac:dyDescent="0.2">
      <c r="B5" s="55" t="s">
        <v>15</v>
      </c>
      <c r="C5" s="54">
        <f>COUNTIF($R$9:$R$990,"&gt;0")</f>
        <v>33</v>
      </c>
      <c r="D5" s="53" t="s">
        <v>16</v>
      </c>
      <c r="E5" s="16">
        <f>COUNTIF($R$9:$R$990,"&lt;0")</f>
        <v>32</v>
      </c>
      <c r="F5" s="53" t="s">
        <v>17</v>
      </c>
      <c r="G5" s="54">
        <f>COUNTIF($R$9:$R$990,"=0")</f>
        <v>0</v>
      </c>
      <c r="H5" s="53" t="s">
        <v>18</v>
      </c>
      <c r="I5" s="3">
        <f>C5/SUM(C5,E5,G5)</f>
        <v>0.50769230769230766</v>
      </c>
      <c r="J5" s="88" t="s">
        <v>19</v>
      </c>
      <c r="K5" s="58"/>
      <c r="L5" s="89">
        <f>MAX(V9:V993)</f>
        <v>5</v>
      </c>
      <c r="M5" s="90"/>
      <c r="N5" s="18" t="s">
        <v>20</v>
      </c>
      <c r="O5" s="9"/>
      <c r="P5" s="89">
        <f>MAX(W9:W993)</f>
        <v>7</v>
      </c>
      <c r="Q5" s="90"/>
      <c r="R5" s="1"/>
      <c r="S5" s="36"/>
      <c r="T5" s="1"/>
    </row>
    <row r="6" spans="2:23" x14ac:dyDescent="0.2">
      <c r="B6" s="11"/>
      <c r="C6" s="14"/>
      <c r="D6" s="15"/>
      <c r="E6" s="12"/>
      <c r="F6" s="11"/>
      <c r="G6" s="12"/>
      <c r="H6" s="11"/>
      <c r="I6" s="17"/>
      <c r="J6" s="11"/>
      <c r="K6" s="11"/>
      <c r="L6" s="12"/>
      <c r="M6" s="12"/>
      <c r="N6" s="13"/>
      <c r="O6" s="13"/>
      <c r="P6" s="10"/>
      <c r="Q6" s="5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57">
        <v>1</v>
      </c>
      <c r="C9" s="91">
        <f>L2</f>
        <v>300000</v>
      </c>
      <c r="D9" s="91"/>
      <c r="E9" s="57">
        <v>2016</v>
      </c>
      <c r="F9" s="8">
        <v>43479</v>
      </c>
      <c r="G9" s="57" t="s">
        <v>3</v>
      </c>
      <c r="H9" s="92">
        <v>1.4376899999999999</v>
      </c>
      <c r="I9" s="92"/>
      <c r="J9" s="57">
        <v>67.2</v>
      </c>
      <c r="K9" s="93">
        <f t="shared" ref="K9:K72" si="0">IF(J9="","",C9*0.03)</f>
        <v>9000</v>
      </c>
      <c r="L9" s="94"/>
      <c r="M9" s="6">
        <f>IF(J9="","",(K9/J9)/LOOKUP(RIGHT($D$2,3),定数!$A$6:$A$13,定数!$B$6:$B$13))</f>
        <v>1.1160714285714284</v>
      </c>
      <c r="N9" s="57">
        <v>2016</v>
      </c>
      <c r="O9" s="8">
        <v>43481</v>
      </c>
      <c r="P9" s="92">
        <v>1.42771</v>
      </c>
      <c r="Q9" s="92"/>
      <c r="R9" s="95">
        <f>IF(P9="","",T9*M9*LOOKUP(RIGHT($D$2,3),定数!$A$6:$A$13,定数!$B$6:$B$13))</f>
        <v>13366.071428571264</v>
      </c>
      <c r="S9" s="95"/>
      <c r="T9" s="96">
        <f>IF(P9="","",IF(G9="買",(P9-H9),(H9-P9))*IF(RIGHT($D$2,3)="JPY",100,10000))</f>
        <v>99.799999999998775</v>
      </c>
      <c r="U9" s="96"/>
      <c r="V9" s="35">
        <f>IF(T9&lt;&gt;"",IF(T9&gt;0,1+V8,0),"")</f>
        <v>1</v>
      </c>
      <c r="W9">
        <f>IF(T9&lt;&gt;"",IF(T9&lt;0,1+W8,0),"")</f>
        <v>0</v>
      </c>
    </row>
    <row r="10" spans="2:23" x14ac:dyDescent="0.2">
      <c r="B10" s="57">
        <v>2</v>
      </c>
      <c r="C10" s="91">
        <f t="shared" ref="C10:C73" si="1">IF(R9="","",C9+R9)</f>
        <v>313366.07142857125</v>
      </c>
      <c r="D10" s="91"/>
      <c r="E10" s="57">
        <v>2016</v>
      </c>
      <c r="F10" s="8">
        <v>43499</v>
      </c>
      <c r="G10" s="57" t="s">
        <v>4</v>
      </c>
      <c r="H10" s="92">
        <v>1.4416</v>
      </c>
      <c r="I10" s="92"/>
      <c r="J10" s="57">
        <v>25.8</v>
      </c>
      <c r="K10" s="93">
        <f t="shared" si="0"/>
        <v>9400.9821428571377</v>
      </c>
      <c r="L10" s="94"/>
      <c r="M10" s="6">
        <f>IF(J10="","",(K10/J10)/LOOKUP(RIGHT($D$2,3),定数!$A$6:$A$13,定数!$B$6:$B$13))</f>
        <v>3.0364929401993335</v>
      </c>
      <c r="N10" s="57">
        <v>2016</v>
      </c>
      <c r="O10" s="8">
        <v>43499</v>
      </c>
      <c r="P10" s="92">
        <v>1.44537</v>
      </c>
      <c r="Q10" s="92"/>
      <c r="R10" s="95">
        <f>IF(P10="","",T10*M10*LOOKUP(RIGHT($D$2,3),定数!$A$6:$A$13,定数!$B$6:$B$13))</f>
        <v>13737.094061461972</v>
      </c>
      <c r="S10" s="95"/>
      <c r="T10" s="96">
        <f>IF(P10="","",IF(G10="買",(P10-H10),(H10-P10))*IF(RIGHT($D$2,3)="JPY",100,10000))</f>
        <v>37.700000000000514</v>
      </c>
      <c r="U10" s="96"/>
      <c r="V10" s="23">
        <f>IF(T10&lt;&gt;"",IF(T10&gt;0,1+V9,0),"")</f>
        <v>2</v>
      </c>
      <c r="W10">
        <f t="shared" ref="W10:W73" si="2">IF(T10&lt;&gt;"",IF(T10&lt;0,1+W9,0),"")</f>
        <v>0</v>
      </c>
    </row>
    <row r="11" spans="2:23" x14ac:dyDescent="0.2">
      <c r="B11" s="57">
        <v>3</v>
      </c>
      <c r="C11" s="91">
        <f t="shared" si="1"/>
        <v>327103.16549003322</v>
      </c>
      <c r="D11" s="91"/>
      <c r="E11" s="57">
        <v>2016</v>
      </c>
      <c r="F11" s="8">
        <v>43512</v>
      </c>
      <c r="G11" s="57" t="s">
        <v>3</v>
      </c>
      <c r="H11" s="92">
        <v>1.4414</v>
      </c>
      <c r="I11" s="92"/>
      <c r="J11" s="57">
        <v>100.7</v>
      </c>
      <c r="K11" s="93">
        <f t="shared" si="0"/>
        <v>9813.0949647009966</v>
      </c>
      <c r="L11" s="94"/>
      <c r="M11" s="6">
        <f>IF(J11="","",(K11/J11)/LOOKUP(RIGHT($D$2,3),定数!$A$6:$A$13,定数!$B$6:$B$13))</f>
        <v>0.81207339992560379</v>
      </c>
      <c r="N11" s="57">
        <v>2016</v>
      </c>
      <c r="O11" s="8">
        <v>43512</v>
      </c>
      <c r="P11" s="92">
        <v>1.4263950000000001</v>
      </c>
      <c r="Q11" s="92"/>
      <c r="R11" s="95">
        <f>IF(P11="","",T11*M11*LOOKUP(RIGHT($D$2,3),定数!$A$6:$A$13,定数!$B$6:$B$13))</f>
        <v>14622.193639060359</v>
      </c>
      <c r="S11" s="95"/>
      <c r="T11" s="96">
        <f t="shared" ref="T11:T74" si="3">IF(P11="","",IF(G11="買",(P11-H11),(H11-P11))*IF(RIGHT($D$2,3)="JPY",100,10000))</f>
        <v>150.04999999999936</v>
      </c>
      <c r="U11" s="96"/>
      <c r="V11" s="23">
        <f>IF(T11&lt;&gt;"",IF(T11&gt;0,1+V10,0),"")</f>
        <v>3</v>
      </c>
      <c r="W11">
        <f t="shared" si="2"/>
        <v>0</v>
      </c>
    </row>
    <row r="12" spans="2:23" x14ac:dyDescent="0.2">
      <c r="B12" s="57">
        <v>4</v>
      </c>
      <c r="C12" s="91">
        <f t="shared" si="1"/>
        <v>341725.35912909359</v>
      </c>
      <c r="D12" s="91"/>
      <c r="E12" s="57">
        <v>2016</v>
      </c>
      <c r="F12" s="8">
        <v>43526</v>
      </c>
      <c r="G12" s="57" t="s">
        <v>4</v>
      </c>
      <c r="H12" s="92">
        <v>1.4004300000000001</v>
      </c>
      <c r="I12" s="92"/>
      <c r="J12" s="57">
        <v>90.9</v>
      </c>
      <c r="K12" s="93">
        <f t="shared" si="0"/>
        <v>10251.760773872807</v>
      </c>
      <c r="L12" s="94"/>
      <c r="M12" s="6">
        <f>IF(J12="","",(K12/J12)/LOOKUP(RIGHT($D$2,3),定数!$A$6:$A$13,定数!$B$6:$B$13))</f>
        <v>0.93983872147715508</v>
      </c>
      <c r="N12" s="57">
        <v>2016</v>
      </c>
      <c r="O12" s="8">
        <v>43527</v>
      </c>
      <c r="P12" s="92">
        <v>1.4139649999999999</v>
      </c>
      <c r="Q12" s="92"/>
      <c r="R12" s="95">
        <f>IF(P12="","",T12*M12*LOOKUP(RIGHT($D$2,3),定数!$A$6:$A$13,定数!$B$6:$B$13))</f>
        <v>15264.860514231785</v>
      </c>
      <c r="S12" s="95"/>
      <c r="T12" s="96">
        <f t="shared" si="3"/>
        <v>135.34999999999852</v>
      </c>
      <c r="U12" s="96"/>
      <c r="V12" s="23">
        <f>IF(T12&lt;&gt;"",IF(T12&gt;0,1+V11,0),"")</f>
        <v>4</v>
      </c>
      <c r="W12">
        <f t="shared" si="2"/>
        <v>0</v>
      </c>
    </row>
    <row r="13" spans="2:23" x14ac:dyDescent="0.2">
      <c r="B13" s="57">
        <v>5</v>
      </c>
      <c r="C13" s="91">
        <f t="shared" si="1"/>
        <v>356990.21964332537</v>
      </c>
      <c r="D13" s="91"/>
      <c r="E13" s="57">
        <v>2016</v>
      </c>
      <c r="F13" s="8">
        <v>43553</v>
      </c>
      <c r="G13" s="57" t="s">
        <v>4</v>
      </c>
      <c r="H13" s="92">
        <v>1.4241600000000001</v>
      </c>
      <c r="I13" s="92"/>
      <c r="J13" s="57">
        <v>48.1</v>
      </c>
      <c r="K13" s="93">
        <f t="shared" si="0"/>
        <v>10709.706589299762</v>
      </c>
      <c r="L13" s="94"/>
      <c r="M13" s="6">
        <f>IF(J13="","",(K13/J13)/LOOKUP(RIGHT($D$2,3),定数!$A$6:$A$13,定数!$B$6:$B$13))</f>
        <v>1.8554585220547055</v>
      </c>
      <c r="N13" s="57">
        <v>2016</v>
      </c>
      <c r="O13" s="8">
        <v>43554</v>
      </c>
      <c r="P13" s="92">
        <v>1.4312750000000001</v>
      </c>
      <c r="Q13" s="92"/>
      <c r="R13" s="95">
        <f>IF(P13="","",T13*M13*LOOKUP(RIGHT($D$2,3),定数!$A$6:$A$13,定数!$B$6:$B$13))</f>
        <v>15841.904861303035</v>
      </c>
      <c r="S13" s="95"/>
      <c r="T13" s="96">
        <f t="shared" si="3"/>
        <v>71.149999999999821</v>
      </c>
      <c r="U13" s="96"/>
      <c r="V13" s="23">
        <f t="shared" ref="V13:V22" si="4">IF(T13&lt;&gt;"",IF(T13&gt;0,1+V12,0),"")</f>
        <v>5</v>
      </c>
      <c r="W13">
        <f t="shared" si="2"/>
        <v>0</v>
      </c>
    </row>
    <row r="14" spans="2:23" x14ac:dyDescent="0.2">
      <c r="B14" s="57">
        <v>6</v>
      </c>
      <c r="C14" s="91">
        <f t="shared" si="1"/>
        <v>372832.12450462842</v>
      </c>
      <c r="D14" s="91"/>
      <c r="E14" s="57">
        <v>2016</v>
      </c>
      <c r="F14" s="8">
        <v>43562</v>
      </c>
      <c r="G14" s="57" t="s">
        <v>3</v>
      </c>
      <c r="H14" s="92">
        <v>1.40628</v>
      </c>
      <c r="I14" s="92"/>
      <c r="J14" s="57">
        <v>52.7</v>
      </c>
      <c r="K14" s="93">
        <f t="shared" si="0"/>
        <v>11184.963735138852</v>
      </c>
      <c r="L14" s="94"/>
      <c r="M14" s="6">
        <f>IF(J14="","",(K14/J14)/LOOKUP(RIGHT($D$2,3),定数!$A$6:$A$13,定数!$B$6:$B$13))</f>
        <v>1.7686533420523167</v>
      </c>
      <c r="N14" s="57">
        <v>2016</v>
      </c>
      <c r="O14" s="8">
        <v>43563</v>
      </c>
      <c r="P14" s="92">
        <v>1.4115500000000001</v>
      </c>
      <c r="Q14" s="92"/>
      <c r="R14" s="95">
        <f>IF(P14="","",T14*M14*LOOKUP(RIGHT($D$2,3),定数!$A$6:$A$13,定数!$B$6:$B$13))</f>
        <v>-11184.963735139079</v>
      </c>
      <c r="S14" s="95"/>
      <c r="T14" s="96">
        <f t="shared" si="3"/>
        <v>-52.700000000001083</v>
      </c>
      <c r="U14" s="96"/>
      <c r="V14" s="23">
        <f t="shared" si="4"/>
        <v>0</v>
      </c>
      <c r="W14">
        <f t="shared" si="2"/>
        <v>1</v>
      </c>
    </row>
    <row r="15" spans="2:23" x14ac:dyDescent="0.2">
      <c r="B15" s="57">
        <v>7</v>
      </c>
      <c r="C15" s="91">
        <f t="shared" si="1"/>
        <v>361647.16076948936</v>
      </c>
      <c r="D15" s="91"/>
      <c r="E15" s="57">
        <v>2016</v>
      </c>
      <c r="F15" s="8">
        <v>43591</v>
      </c>
      <c r="G15" s="57" t="s">
        <v>3</v>
      </c>
      <c r="H15" s="92">
        <v>1.4472</v>
      </c>
      <c r="I15" s="92"/>
      <c r="J15" s="57">
        <v>49.5</v>
      </c>
      <c r="K15" s="93">
        <f t="shared" si="0"/>
        <v>10849.41482308468</v>
      </c>
      <c r="L15" s="94"/>
      <c r="M15" s="6">
        <f>IF(J15="","",(K15/J15)/LOOKUP(RIGHT($D$2,3),定数!$A$6:$A$13,定数!$B$6:$B$13))</f>
        <v>1.826500811967118</v>
      </c>
      <c r="N15" s="57">
        <v>2016</v>
      </c>
      <c r="O15" s="8">
        <v>43591</v>
      </c>
      <c r="P15" s="92">
        <v>1.4521500000000001</v>
      </c>
      <c r="Q15" s="92"/>
      <c r="R15" s="95">
        <f>IF(P15="","",T15*M15*LOOKUP(RIGHT($D$2,3),定数!$A$6:$A$13,定数!$B$6:$B$13))</f>
        <v>-10849.414823084702</v>
      </c>
      <c r="S15" s="95"/>
      <c r="T15" s="96">
        <f t="shared" si="3"/>
        <v>-49.500000000000099</v>
      </c>
      <c r="U15" s="96"/>
      <c r="V15" s="23">
        <f t="shared" si="4"/>
        <v>0</v>
      </c>
      <c r="W15">
        <f t="shared" si="2"/>
        <v>2</v>
      </c>
    </row>
    <row r="16" spans="2:23" x14ac:dyDescent="0.2">
      <c r="B16" s="57">
        <v>8</v>
      </c>
      <c r="C16" s="91">
        <f t="shared" si="1"/>
        <v>350797.74594640464</v>
      </c>
      <c r="D16" s="91"/>
      <c r="E16" s="57">
        <v>2016</v>
      </c>
      <c r="F16" s="8">
        <v>43594</v>
      </c>
      <c r="G16" s="57" t="s">
        <v>3</v>
      </c>
      <c r="H16" s="92">
        <v>1.4390000000000001</v>
      </c>
      <c r="I16" s="92"/>
      <c r="J16" s="57">
        <v>50.3</v>
      </c>
      <c r="K16" s="93">
        <f t="shared" si="0"/>
        <v>10523.932378392139</v>
      </c>
      <c r="L16" s="94"/>
      <c r="M16" s="6">
        <f>IF(J16="","",(K16/J16)/LOOKUP(RIGHT($D$2,3),定数!$A$6:$A$13,定数!$B$6:$B$13))</f>
        <v>1.7435275643459476</v>
      </c>
      <c r="N16" s="57">
        <v>2016</v>
      </c>
      <c r="O16" s="8">
        <v>43595</v>
      </c>
      <c r="P16" s="92">
        <v>1.4440299999999999</v>
      </c>
      <c r="Q16" s="92"/>
      <c r="R16" s="95">
        <f>IF(P16="","",T16*M16*LOOKUP(RIGHT($D$2,3),定数!$A$6:$A$13,定数!$B$6:$B$13))</f>
        <v>-10523.932378391863</v>
      </c>
      <c r="S16" s="95"/>
      <c r="T16" s="96">
        <f t="shared" si="3"/>
        <v>-50.299999999998676</v>
      </c>
      <c r="U16" s="96"/>
      <c r="V16" s="23">
        <f t="shared" si="4"/>
        <v>0</v>
      </c>
      <c r="W16">
        <f t="shared" si="2"/>
        <v>3</v>
      </c>
    </row>
    <row r="17" spans="2:23" x14ac:dyDescent="0.2">
      <c r="B17" s="57">
        <v>9</v>
      </c>
      <c r="C17" s="91">
        <f t="shared" si="1"/>
        <v>340273.81356801279</v>
      </c>
      <c r="D17" s="91"/>
      <c r="E17" s="57">
        <v>2016</v>
      </c>
      <c r="F17" s="8">
        <v>43602</v>
      </c>
      <c r="G17" s="57" t="s">
        <v>4</v>
      </c>
      <c r="H17" s="92">
        <v>1.4491400000000001</v>
      </c>
      <c r="I17" s="92"/>
      <c r="J17" s="57">
        <v>61.1</v>
      </c>
      <c r="K17" s="93">
        <f t="shared" si="0"/>
        <v>10208.214407040383</v>
      </c>
      <c r="L17" s="94"/>
      <c r="M17" s="6">
        <f>IF(J17="","",(K17/J17)/LOOKUP(RIGHT($D$2,3),定数!$A$6:$A$13,定数!$B$6:$B$13))</f>
        <v>1.3922823795745203</v>
      </c>
      <c r="N17" s="57">
        <v>2016</v>
      </c>
      <c r="O17" s="8">
        <v>43603</v>
      </c>
      <c r="P17" s="92">
        <v>1.44303</v>
      </c>
      <c r="Q17" s="92"/>
      <c r="R17" s="95">
        <f>IF(P17="","",T17*M17*LOOKUP(RIGHT($D$2,3),定数!$A$6:$A$13,定数!$B$6:$B$13))</f>
        <v>-10208.214407040483</v>
      </c>
      <c r="S17" s="95"/>
      <c r="T17" s="96">
        <f t="shared" si="3"/>
        <v>-61.100000000000598</v>
      </c>
      <c r="U17" s="96"/>
      <c r="V17" s="23">
        <f t="shared" si="4"/>
        <v>0</v>
      </c>
      <c r="W17">
        <f t="shared" si="2"/>
        <v>4</v>
      </c>
    </row>
    <row r="18" spans="2:23" x14ac:dyDescent="0.2">
      <c r="B18" s="57">
        <v>10</v>
      </c>
      <c r="C18" s="91">
        <f t="shared" si="1"/>
        <v>330065.59916097228</v>
      </c>
      <c r="D18" s="91"/>
      <c r="E18" s="57">
        <v>2016</v>
      </c>
      <c r="F18" s="8">
        <v>43623</v>
      </c>
      <c r="G18" s="57" t="s">
        <v>4</v>
      </c>
      <c r="H18" s="92">
        <v>1.44651</v>
      </c>
      <c r="I18" s="92"/>
      <c r="J18" s="57">
        <v>31.4</v>
      </c>
      <c r="K18" s="93">
        <f t="shared" si="0"/>
        <v>9901.9679748291674</v>
      </c>
      <c r="L18" s="94"/>
      <c r="M18" s="6">
        <f>IF(J18="","",(K18/J18)/LOOKUP(RIGHT($D$2,3),定数!$A$6:$A$13,定数!$B$6:$B$13))</f>
        <v>2.6279108213453202</v>
      </c>
      <c r="N18" s="57">
        <v>2016</v>
      </c>
      <c r="O18" s="8">
        <v>43623</v>
      </c>
      <c r="P18" s="92">
        <v>1.45112</v>
      </c>
      <c r="Q18" s="92"/>
      <c r="R18" s="95">
        <f>IF(P18="","",T18*M18*LOOKUP(RIGHT($D$2,3),定数!$A$6:$A$13,定数!$B$6:$B$13))</f>
        <v>14537.602663682321</v>
      </c>
      <c r="S18" s="95"/>
      <c r="T18" s="96">
        <f t="shared" si="3"/>
        <v>46.10000000000003</v>
      </c>
      <c r="U18" s="96"/>
      <c r="V18" s="23">
        <f t="shared" si="4"/>
        <v>1</v>
      </c>
      <c r="W18">
        <f t="shared" si="2"/>
        <v>0</v>
      </c>
    </row>
    <row r="19" spans="2:23" x14ac:dyDescent="0.2">
      <c r="B19" s="57">
        <v>11</v>
      </c>
      <c r="C19" s="91">
        <f t="shared" si="1"/>
        <v>344603.20182465459</v>
      </c>
      <c r="D19" s="91"/>
      <c r="E19" s="57">
        <v>2016</v>
      </c>
      <c r="F19" s="8">
        <v>43630</v>
      </c>
      <c r="G19" s="57" t="s">
        <v>3</v>
      </c>
      <c r="H19" s="92">
        <v>1.4198599999999999</v>
      </c>
      <c r="I19" s="92"/>
      <c r="J19" s="57">
        <v>128.4</v>
      </c>
      <c r="K19" s="93">
        <f t="shared" si="0"/>
        <v>10338.096054739637</v>
      </c>
      <c r="L19" s="94"/>
      <c r="M19" s="6">
        <f>IF(J19="","",(K19/J19)/LOOKUP(RIGHT($D$2,3),定数!$A$6:$A$13,定数!$B$6:$B$13))</f>
        <v>0.6709563898455112</v>
      </c>
      <c r="N19" s="57">
        <v>2016</v>
      </c>
      <c r="O19" s="8">
        <v>43634</v>
      </c>
      <c r="P19" s="92">
        <v>1.4327000000000001</v>
      </c>
      <c r="Q19" s="92"/>
      <c r="R19" s="95">
        <f>IF(P19="","",T19*M19*LOOKUP(RIGHT($D$2,3),定数!$A$6:$A$13,定数!$B$6:$B$13))</f>
        <v>-10338.096054739786</v>
      </c>
      <c r="S19" s="95"/>
      <c r="T19" s="96">
        <f t="shared" si="3"/>
        <v>-128.40000000000185</v>
      </c>
      <c r="U19" s="96"/>
      <c r="V19" s="23">
        <f t="shared" si="4"/>
        <v>0</v>
      </c>
      <c r="W19">
        <f t="shared" si="2"/>
        <v>1</v>
      </c>
    </row>
    <row r="20" spans="2:23" x14ac:dyDescent="0.2">
      <c r="B20" s="57">
        <v>12</v>
      </c>
      <c r="C20" s="91">
        <f t="shared" si="1"/>
        <v>334265.10576991481</v>
      </c>
      <c r="D20" s="91"/>
      <c r="E20" s="57">
        <v>2016</v>
      </c>
      <c r="F20" s="8">
        <v>43630</v>
      </c>
      <c r="G20" s="57" t="s">
        <v>3</v>
      </c>
      <c r="H20" s="92">
        <v>1.4121300000000001</v>
      </c>
      <c r="I20" s="92"/>
      <c r="J20" s="57">
        <v>67.7</v>
      </c>
      <c r="K20" s="93">
        <f t="shared" si="0"/>
        <v>10027.953173097443</v>
      </c>
      <c r="L20" s="94"/>
      <c r="M20" s="6">
        <f>IF(J20="","",(K20/J20)/LOOKUP(RIGHT($D$2,3),定数!$A$6:$A$13,定数!$B$6:$B$13))</f>
        <v>1.2343615427249437</v>
      </c>
      <c r="N20" s="57">
        <v>2016</v>
      </c>
      <c r="O20" s="8">
        <v>43631</v>
      </c>
      <c r="P20" s="92">
        <v>1.4189000000000001</v>
      </c>
      <c r="Q20" s="92"/>
      <c r="R20" s="95">
        <f>IF(P20="","",T20*M20*LOOKUP(RIGHT($D$2,3),定数!$A$6:$A$13,定数!$B$6:$B$13))</f>
        <v>-10027.953173097356</v>
      </c>
      <c r="S20" s="95"/>
      <c r="T20" s="96">
        <f t="shared" si="3"/>
        <v>-67.69999999999942</v>
      </c>
      <c r="U20" s="96"/>
      <c r="V20" s="23">
        <f t="shared" si="4"/>
        <v>0</v>
      </c>
      <c r="W20">
        <f t="shared" si="2"/>
        <v>2</v>
      </c>
    </row>
    <row r="21" spans="2:23" x14ac:dyDescent="0.2">
      <c r="B21" s="57">
        <v>13</v>
      </c>
      <c r="C21" s="91">
        <f t="shared" si="1"/>
        <v>324237.15259681747</v>
      </c>
      <c r="D21" s="91"/>
      <c r="E21" s="57">
        <v>2016</v>
      </c>
      <c r="F21" s="8">
        <v>43639</v>
      </c>
      <c r="G21" s="57" t="s">
        <v>4</v>
      </c>
      <c r="H21" s="92">
        <v>1.47109</v>
      </c>
      <c r="I21" s="92"/>
      <c r="J21" s="57">
        <v>70.599999999999994</v>
      </c>
      <c r="K21" s="93">
        <f t="shared" si="0"/>
        <v>9727.1145779045237</v>
      </c>
      <c r="L21" s="94"/>
      <c r="M21" s="6">
        <f>IF(J21="","",(K21/J21)/LOOKUP(RIGHT($D$2,3),定数!$A$6:$A$13,定数!$B$6:$B$13))</f>
        <v>1.1481485573541694</v>
      </c>
      <c r="N21" s="57">
        <v>2016</v>
      </c>
      <c r="O21" s="8">
        <v>43639</v>
      </c>
      <c r="P21" s="92">
        <v>1.4815799999999999</v>
      </c>
      <c r="Q21" s="92"/>
      <c r="R21" s="95">
        <f>IF(P21="","",T21*M21*LOOKUP(RIGHT($D$2,3),定数!$A$6:$A$13,定数!$B$6:$B$13))</f>
        <v>14452.894039974131</v>
      </c>
      <c r="S21" s="95"/>
      <c r="T21" s="96">
        <f t="shared" si="3"/>
        <v>104.89999999999888</v>
      </c>
      <c r="U21" s="96"/>
      <c r="V21" s="23">
        <f t="shared" si="4"/>
        <v>1</v>
      </c>
      <c r="W21">
        <f t="shared" si="2"/>
        <v>0</v>
      </c>
    </row>
    <row r="22" spans="2:23" x14ac:dyDescent="0.2">
      <c r="B22" s="57">
        <v>14</v>
      </c>
      <c r="C22" s="91">
        <f t="shared" si="1"/>
        <v>338690.04663679161</v>
      </c>
      <c r="D22" s="91"/>
      <c r="E22" s="57">
        <v>2016</v>
      </c>
      <c r="F22" s="8">
        <v>43671</v>
      </c>
      <c r="G22" s="57" t="s">
        <v>3</v>
      </c>
      <c r="H22" s="92">
        <v>1.3116000000000001</v>
      </c>
      <c r="I22" s="92"/>
      <c r="J22" s="57">
        <v>37.5</v>
      </c>
      <c r="K22" s="93">
        <f t="shared" si="0"/>
        <v>10160.701399103747</v>
      </c>
      <c r="L22" s="94"/>
      <c r="M22" s="6">
        <f>IF(J22="","",(K22/J22)/LOOKUP(RIGHT($D$2,3),定数!$A$6:$A$13,定数!$B$6:$B$13))</f>
        <v>2.2579336442452771</v>
      </c>
      <c r="N22" s="57">
        <v>2016</v>
      </c>
      <c r="O22" s="8">
        <v>43671</v>
      </c>
      <c r="P22" s="92">
        <v>1.31535</v>
      </c>
      <c r="Q22" s="92"/>
      <c r="R22" s="95">
        <f>IF(P22="","",T22*M22*LOOKUP(RIGHT($D$2,3),定数!$A$6:$A$13,定数!$B$6:$B$13))</f>
        <v>-10160.701399103531</v>
      </c>
      <c r="S22" s="95"/>
      <c r="T22" s="96">
        <f t="shared" si="3"/>
        <v>-37.499999999999204</v>
      </c>
      <c r="U22" s="96"/>
      <c r="V22" s="23">
        <f t="shared" si="4"/>
        <v>0</v>
      </c>
      <c r="W22">
        <f t="shared" si="2"/>
        <v>1</v>
      </c>
    </row>
    <row r="23" spans="2:23" x14ac:dyDescent="0.2">
      <c r="B23" s="57">
        <v>15</v>
      </c>
      <c r="C23" s="91">
        <f t="shared" si="1"/>
        <v>328529.3452376881</v>
      </c>
      <c r="D23" s="91"/>
      <c r="E23" s="57">
        <v>2016</v>
      </c>
      <c r="F23" s="8">
        <v>43671</v>
      </c>
      <c r="G23" s="57" t="s">
        <v>3</v>
      </c>
      <c r="H23" s="92">
        <v>1.3113699999999999</v>
      </c>
      <c r="I23" s="92"/>
      <c r="J23" s="57">
        <v>50</v>
      </c>
      <c r="K23" s="93">
        <f t="shared" si="0"/>
        <v>9855.8803571306435</v>
      </c>
      <c r="L23" s="94"/>
      <c r="M23" s="6">
        <f>IF(J23="","",(K23/J23)/LOOKUP(RIGHT($D$2,3),定数!$A$6:$A$13,定数!$B$6:$B$13))</f>
        <v>1.6426467261884408</v>
      </c>
      <c r="N23" s="57">
        <v>2016</v>
      </c>
      <c r="O23" s="8">
        <v>43672</v>
      </c>
      <c r="P23" s="92">
        <v>1.31637</v>
      </c>
      <c r="Q23" s="92"/>
      <c r="R23" s="95">
        <f>IF(P23="","",T23*M23*LOOKUP(RIGHT($D$2,3),定数!$A$6:$A$13,定数!$B$6:$B$13))</f>
        <v>-9855.8803571308727</v>
      </c>
      <c r="S23" s="95"/>
      <c r="T23" s="96">
        <f t="shared" si="3"/>
        <v>-50.000000000001151</v>
      </c>
      <c r="U23" s="96"/>
      <c r="V23" t="str">
        <f t="shared" ref="V23:W74" si="5">IF(S23&lt;&gt;"",IF(S23&lt;0,1+V22,0),"")</f>
        <v/>
      </c>
      <c r="W23">
        <f t="shared" si="2"/>
        <v>2</v>
      </c>
    </row>
    <row r="24" spans="2:23" x14ac:dyDescent="0.2">
      <c r="B24" s="57">
        <v>16</v>
      </c>
      <c r="C24" s="91">
        <f t="shared" si="1"/>
        <v>318673.46488055721</v>
      </c>
      <c r="D24" s="91"/>
      <c r="E24" s="57">
        <v>2016</v>
      </c>
      <c r="F24" s="8">
        <v>43689</v>
      </c>
      <c r="G24" s="57" t="s">
        <v>3</v>
      </c>
      <c r="H24" s="92">
        <v>1.29243</v>
      </c>
      <c r="I24" s="92"/>
      <c r="J24" s="57">
        <v>109.3</v>
      </c>
      <c r="K24" s="93">
        <f t="shared" si="0"/>
        <v>9560.2039464167156</v>
      </c>
      <c r="L24" s="94"/>
      <c r="M24" s="6">
        <f>IF(J24="","",(K24/J24)/LOOKUP(RIGHT($D$2,3),定数!$A$6:$A$13,定数!$B$6:$B$13))</f>
        <v>0.7288963057652269</v>
      </c>
      <c r="N24" s="57">
        <v>2016</v>
      </c>
      <c r="O24" s="8">
        <v>43693</v>
      </c>
      <c r="P24" s="92">
        <v>1.3033600000000001</v>
      </c>
      <c r="Q24" s="92"/>
      <c r="R24" s="95">
        <f>IF(P24="","",T24*M24*LOOKUP(RIGHT($D$2,3),定数!$A$6:$A$13,定数!$B$6:$B$13))</f>
        <v>-9560.2039464168083</v>
      </c>
      <c r="S24" s="95"/>
      <c r="T24" s="96">
        <f t="shared" si="3"/>
        <v>-109.30000000000106</v>
      </c>
      <c r="U24" s="96"/>
      <c r="V24" t="str">
        <f t="shared" si="5"/>
        <v/>
      </c>
      <c r="W24">
        <f t="shared" si="2"/>
        <v>3</v>
      </c>
    </row>
    <row r="25" spans="2:23" x14ac:dyDescent="0.2">
      <c r="B25" s="57">
        <v>17</v>
      </c>
      <c r="C25" s="91">
        <f t="shared" si="1"/>
        <v>309113.26093414042</v>
      </c>
      <c r="D25" s="91"/>
      <c r="E25" s="57">
        <v>2016</v>
      </c>
      <c r="F25" s="8">
        <v>43707</v>
      </c>
      <c r="G25" s="57" t="s">
        <v>3</v>
      </c>
      <c r="H25" s="92">
        <v>1.3096699999999999</v>
      </c>
      <c r="I25" s="92"/>
      <c r="J25" s="57">
        <v>22.1</v>
      </c>
      <c r="K25" s="93">
        <f t="shared" si="0"/>
        <v>9273.3978280242118</v>
      </c>
      <c r="L25" s="94"/>
      <c r="M25" s="6">
        <f>IF(J25="","",(K25/J25)/LOOKUP(RIGHT($D$2,3),定数!$A$6:$A$13,定数!$B$6:$B$13))</f>
        <v>3.4967563454088277</v>
      </c>
      <c r="N25" s="57">
        <v>2016</v>
      </c>
      <c r="O25" s="8">
        <v>43707</v>
      </c>
      <c r="P25" s="92">
        <v>1.3064549999999999</v>
      </c>
      <c r="Q25" s="92"/>
      <c r="R25" s="95">
        <f>IF(P25="","",T25*M25*LOOKUP(RIGHT($D$2,3),定数!$A$6:$A$13,定数!$B$6:$B$13))</f>
        <v>13490.485980587124</v>
      </c>
      <c r="S25" s="95"/>
      <c r="T25" s="96">
        <f t="shared" si="3"/>
        <v>32.149999999999679</v>
      </c>
      <c r="U25" s="96"/>
      <c r="V25" t="str">
        <f t="shared" si="5"/>
        <v/>
      </c>
      <c r="W25">
        <f t="shared" si="2"/>
        <v>0</v>
      </c>
    </row>
    <row r="26" spans="2:23" x14ac:dyDescent="0.2">
      <c r="B26" s="57">
        <v>18</v>
      </c>
      <c r="C26" s="91">
        <f t="shared" si="1"/>
        <v>322603.74691472756</v>
      </c>
      <c r="D26" s="91"/>
      <c r="E26" s="57">
        <v>2016</v>
      </c>
      <c r="F26" s="8">
        <v>43723</v>
      </c>
      <c r="G26" s="57" t="s">
        <v>3</v>
      </c>
      <c r="H26" s="92">
        <v>1.3184199999999999</v>
      </c>
      <c r="I26" s="92"/>
      <c r="J26" s="57">
        <v>63.2</v>
      </c>
      <c r="K26" s="93">
        <f t="shared" si="0"/>
        <v>9678.1124074418258</v>
      </c>
      <c r="L26" s="94"/>
      <c r="M26" s="6">
        <f>IF(J26="","",(K26/J26)/LOOKUP(RIGHT($D$2,3),定数!$A$6:$A$13,定数!$B$6:$B$13))</f>
        <v>1.2761224165930678</v>
      </c>
      <c r="N26" s="57">
        <v>2016</v>
      </c>
      <c r="O26" s="8">
        <v>43724</v>
      </c>
      <c r="P26" s="92">
        <v>1.30904</v>
      </c>
      <c r="Q26" s="92"/>
      <c r="R26" s="95">
        <f>IF(P26="","",T26*M26*LOOKUP(RIGHT($D$2,3),定数!$A$6:$A$13,定数!$B$6:$B$13))</f>
        <v>14364.033921171487</v>
      </c>
      <c r="S26" s="95"/>
      <c r="T26" s="96">
        <f t="shared" si="3"/>
        <v>93.799999999999443</v>
      </c>
      <c r="U26" s="96"/>
      <c r="V26" t="str">
        <f t="shared" si="5"/>
        <v/>
      </c>
      <c r="W26">
        <f t="shared" si="2"/>
        <v>0</v>
      </c>
    </row>
    <row r="27" spans="2:23" x14ac:dyDescent="0.2">
      <c r="B27" s="57">
        <v>19</v>
      </c>
      <c r="C27" s="91">
        <f t="shared" si="1"/>
        <v>336967.78083589906</v>
      </c>
      <c r="D27" s="91"/>
      <c r="E27" s="57">
        <v>2016</v>
      </c>
      <c r="F27" s="8">
        <v>43727</v>
      </c>
      <c r="G27" s="57" t="s">
        <v>3</v>
      </c>
      <c r="H27" s="92">
        <v>1.3042499999999999</v>
      </c>
      <c r="I27" s="92"/>
      <c r="J27" s="57">
        <v>47.7</v>
      </c>
      <c r="K27" s="93">
        <f t="shared" si="0"/>
        <v>10109.033425076972</v>
      </c>
      <c r="L27" s="94"/>
      <c r="M27" s="6">
        <f>IF(J27="","",(K27/J27)/LOOKUP(RIGHT($D$2,3),定数!$A$6:$A$13,定数!$B$6:$B$13))</f>
        <v>1.7660785159114205</v>
      </c>
      <c r="N27" s="57">
        <v>2016</v>
      </c>
      <c r="O27" s="8">
        <v>43728</v>
      </c>
      <c r="P27" s="92">
        <v>1.2971950000000001</v>
      </c>
      <c r="Q27" s="92"/>
      <c r="R27" s="95">
        <f>IF(P27="","",T27*M27*LOOKUP(RIGHT($D$2,3),定数!$A$6:$A$13,定数!$B$6:$B$13))</f>
        <v>14951.620715705685</v>
      </c>
      <c r="S27" s="95"/>
      <c r="T27" s="96">
        <f t="shared" si="3"/>
        <v>70.549999999998107</v>
      </c>
      <c r="U27" s="96"/>
      <c r="V27" t="str">
        <f t="shared" si="5"/>
        <v/>
      </c>
      <c r="W27">
        <f t="shared" si="2"/>
        <v>0</v>
      </c>
    </row>
    <row r="28" spans="2:23" x14ac:dyDescent="0.2">
      <c r="B28" s="57">
        <v>20</v>
      </c>
      <c r="C28" s="91">
        <f t="shared" si="1"/>
        <v>351919.40155160474</v>
      </c>
      <c r="D28" s="91"/>
      <c r="E28" s="57">
        <v>2016</v>
      </c>
      <c r="F28" s="8">
        <v>43737</v>
      </c>
      <c r="G28" s="57" t="s">
        <v>4</v>
      </c>
      <c r="H28" s="92">
        <v>1.30284</v>
      </c>
      <c r="I28" s="92"/>
      <c r="J28" s="57">
        <v>45.2</v>
      </c>
      <c r="K28" s="93">
        <f t="shared" si="0"/>
        <v>10557.582046548141</v>
      </c>
      <c r="L28" s="94"/>
      <c r="M28" s="6">
        <f>IF(J28="","",(K28/J28)/LOOKUP(RIGHT($D$2,3),定数!$A$6:$A$13,定数!$B$6:$B$13))</f>
        <v>1.9464568669889639</v>
      </c>
      <c r="N28" s="57">
        <v>2016</v>
      </c>
      <c r="O28" s="8">
        <v>43737</v>
      </c>
      <c r="P28" s="92">
        <v>1.2983199999999999</v>
      </c>
      <c r="Q28" s="92"/>
      <c r="R28" s="95">
        <f>IF(P28="","",T28*M28*LOOKUP(RIGHT($D$2,3),定数!$A$6:$A$13,定数!$B$6:$B$13))</f>
        <v>-10557.582046548327</v>
      </c>
      <c r="S28" s="95"/>
      <c r="T28" s="96">
        <f t="shared" si="3"/>
        <v>-45.200000000000799</v>
      </c>
      <c r="U28" s="96"/>
      <c r="V28" t="str">
        <f t="shared" si="5"/>
        <v/>
      </c>
      <c r="W28">
        <f t="shared" si="2"/>
        <v>1</v>
      </c>
    </row>
    <row r="29" spans="2:23" x14ac:dyDescent="0.2">
      <c r="B29" s="57">
        <v>21</v>
      </c>
      <c r="C29" s="91">
        <f t="shared" si="1"/>
        <v>341361.81950505642</v>
      </c>
      <c r="D29" s="91"/>
      <c r="E29" s="57">
        <v>2016</v>
      </c>
      <c r="F29" s="8">
        <v>43738</v>
      </c>
      <c r="G29" s="57" t="s">
        <v>3</v>
      </c>
      <c r="H29" s="92">
        <v>1.2943</v>
      </c>
      <c r="I29" s="92"/>
      <c r="J29" s="57">
        <v>48</v>
      </c>
      <c r="K29" s="93">
        <f t="shared" si="0"/>
        <v>10240.854585151692</v>
      </c>
      <c r="L29" s="94"/>
      <c r="M29" s="6">
        <f>IF(J29="","",(K29/J29)/LOOKUP(RIGHT($D$2,3),定数!$A$6:$A$13,定数!$B$6:$B$13))</f>
        <v>1.777926143255502</v>
      </c>
      <c r="N29" s="57">
        <v>2016</v>
      </c>
      <c r="O29" s="8">
        <v>43738</v>
      </c>
      <c r="P29" s="92">
        <v>1.2990999999999999</v>
      </c>
      <c r="Q29" s="92"/>
      <c r="R29" s="95">
        <f>IF(P29="","",T29*M29*LOOKUP(RIGHT($D$2,3),定数!$A$6:$A$13,定数!$B$6:$B$13))</f>
        <v>-10240.854585151512</v>
      </c>
      <c r="S29" s="95"/>
      <c r="T29" s="96">
        <f t="shared" si="3"/>
        <v>-47.999999999999154</v>
      </c>
      <c r="U29" s="96"/>
      <c r="V29" t="str">
        <f t="shared" si="5"/>
        <v/>
      </c>
      <c r="W29">
        <f t="shared" si="2"/>
        <v>2</v>
      </c>
    </row>
    <row r="30" spans="2:23" x14ac:dyDescent="0.2">
      <c r="B30" s="57">
        <v>22</v>
      </c>
      <c r="C30" s="91">
        <f t="shared" si="1"/>
        <v>331120.96491990489</v>
      </c>
      <c r="D30" s="91"/>
      <c r="E30" s="57">
        <v>2016</v>
      </c>
      <c r="F30" s="8">
        <v>43738</v>
      </c>
      <c r="G30" s="57" t="s">
        <v>3</v>
      </c>
      <c r="H30" s="92">
        <v>1.2945</v>
      </c>
      <c r="I30" s="92"/>
      <c r="J30" s="57">
        <v>35.700000000000003</v>
      </c>
      <c r="K30" s="93">
        <f t="shared" si="0"/>
        <v>9933.6289475971462</v>
      </c>
      <c r="L30" s="94"/>
      <c r="M30" s="6">
        <f>IF(J30="","",(K30/J30)/LOOKUP(RIGHT($D$2,3),定数!$A$6:$A$13,定数!$B$6:$B$13))</f>
        <v>2.318774264144992</v>
      </c>
      <c r="N30" s="57">
        <v>2016</v>
      </c>
      <c r="O30" s="8">
        <v>43738</v>
      </c>
      <c r="P30" s="92">
        <v>1.2980700000000001</v>
      </c>
      <c r="Q30" s="92"/>
      <c r="R30" s="95">
        <f>IF(P30="","",T30*M30*LOOKUP(RIGHT($D$2,3),定数!$A$6:$A$13,定数!$B$6:$B$13))</f>
        <v>-9933.6289475973481</v>
      </c>
      <c r="S30" s="95"/>
      <c r="T30" s="96">
        <f t="shared" si="3"/>
        <v>-35.700000000000728</v>
      </c>
      <c r="U30" s="96"/>
      <c r="V30" t="str">
        <f t="shared" si="5"/>
        <v/>
      </c>
      <c r="W30">
        <f t="shared" si="2"/>
        <v>3</v>
      </c>
    </row>
    <row r="31" spans="2:23" x14ac:dyDescent="0.2">
      <c r="B31" s="57">
        <v>23</v>
      </c>
      <c r="C31" s="91">
        <f t="shared" si="1"/>
        <v>321187.33597230754</v>
      </c>
      <c r="D31" s="91"/>
      <c r="E31" s="57">
        <v>2016</v>
      </c>
      <c r="F31" s="8">
        <v>43742</v>
      </c>
      <c r="G31" s="57" t="s">
        <v>3</v>
      </c>
      <c r="H31" s="92">
        <v>1.2834300000000001</v>
      </c>
      <c r="I31" s="92"/>
      <c r="J31" s="57">
        <v>36.9</v>
      </c>
      <c r="K31" s="93">
        <f t="shared" si="0"/>
        <v>9635.6200791692263</v>
      </c>
      <c r="L31" s="94"/>
      <c r="M31" s="6">
        <f>IF(J31="","",(K31/J31)/LOOKUP(RIGHT($D$2,3),定数!$A$6:$A$13,定数!$B$6:$B$13))</f>
        <v>2.1760659618720024</v>
      </c>
      <c r="N31" s="57">
        <v>2016</v>
      </c>
      <c r="O31" s="8">
        <v>43742</v>
      </c>
      <c r="P31" s="92">
        <v>1.277995</v>
      </c>
      <c r="Q31" s="92"/>
      <c r="R31" s="95">
        <f>IF(P31="","",T31*M31*LOOKUP(RIGHT($D$2,3),定数!$A$6:$A$13,定数!$B$6:$B$13))</f>
        <v>14192.302203329406</v>
      </c>
      <c r="S31" s="95"/>
      <c r="T31" s="96">
        <f t="shared" si="3"/>
        <v>54.35000000000079</v>
      </c>
      <c r="U31" s="96"/>
      <c r="V31" t="str">
        <f t="shared" si="5"/>
        <v/>
      </c>
      <c r="W31">
        <f t="shared" si="2"/>
        <v>0</v>
      </c>
    </row>
    <row r="32" spans="2:23" x14ac:dyDescent="0.2">
      <c r="B32" s="57">
        <v>24</v>
      </c>
      <c r="C32" s="91">
        <f t="shared" si="1"/>
        <v>335379.63817563694</v>
      </c>
      <c r="D32" s="91"/>
      <c r="E32" s="57">
        <v>2016</v>
      </c>
      <c r="F32" s="8">
        <v>43755</v>
      </c>
      <c r="G32" s="57" t="s">
        <v>3</v>
      </c>
      <c r="H32" s="92">
        <v>1.21526</v>
      </c>
      <c r="I32" s="92"/>
      <c r="J32" s="57">
        <v>44.2</v>
      </c>
      <c r="K32" s="93">
        <f t="shared" si="0"/>
        <v>10061.389145269108</v>
      </c>
      <c r="L32" s="94"/>
      <c r="M32" s="6">
        <f>IF(J32="","",(K32/J32)/LOOKUP(RIGHT($D$2,3),定数!$A$6:$A$13,定数!$B$6:$B$13))</f>
        <v>1.8969436548395753</v>
      </c>
      <c r="N32" s="57">
        <v>2016</v>
      </c>
      <c r="O32" s="8">
        <v>43755</v>
      </c>
      <c r="P32" s="92">
        <v>1.2196800000000001</v>
      </c>
      <c r="Q32" s="92"/>
      <c r="R32" s="95">
        <f>IF(P32="","",T32*M32*LOOKUP(RIGHT($D$2,3),定数!$A$6:$A$13,定数!$B$6:$B$13))</f>
        <v>-10061.389145269313</v>
      </c>
      <c r="S32" s="95"/>
      <c r="T32" s="96">
        <f t="shared" si="3"/>
        <v>-44.200000000000905</v>
      </c>
      <c r="U32" s="96"/>
      <c r="V32" t="str">
        <f t="shared" si="5"/>
        <v/>
      </c>
      <c r="W32">
        <f t="shared" si="2"/>
        <v>1</v>
      </c>
    </row>
    <row r="33" spans="2:23" x14ac:dyDescent="0.2">
      <c r="B33" s="57">
        <v>25</v>
      </c>
      <c r="C33" s="91">
        <f t="shared" si="1"/>
        <v>325318.24903036765</v>
      </c>
      <c r="D33" s="91"/>
      <c r="E33" s="57">
        <v>2016</v>
      </c>
      <c r="F33" s="8">
        <v>43759</v>
      </c>
      <c r="G33" s="57" t="s">
        <v>3</v>
      </c>
      <c r="H33" s="92">
        <v>1.22424</v>
      </c>
      <c r="I33" s="92"/>
      <c r="J33" s="57">
        <v>31.6</v>
      </c>
      <c r="K33" s="93">
        <f t="shared" si="0"/>
        <v>9759.5474709110294</v>
      </c>
      <c r="L33" s="94"/>
      <c r="M33" s="6">
        <f>IF(J33="","",(K33/J33)/LOOKUP(RIGHT($D$2,3),定数!$A$6:$A$13,定数!$B$6:$B$13))</f>
        <v>2.5737203246073386</v>
      </c>
      <c r="N33" s="57">
        <v>2016</v>
      </c>
      <c r="O33" s="8">
        <v>43759</v>
      </c>
      <c r="P33" s="92">
        <v>1.2196</v>
      </c>
      <c r="Q33" s="92"/>
      <c r="R33" s="95">
        <f>IF(P33="","",T33*M33*LOOKUP(RIGHT($D$2,3),定数!$A$6:$A$13,定数!$B$6:$B$13))</f>
        <v>14330.474767413592</v>
      </c>
      <c r="S33" s="95"/>
      <c r="T33" s="96">
        <f t="shared" si="3"/>
        <v>46.399999999999778</v>
      </c>
      <c r="U33" s="96"/>
      <c r="V33" t="str">
        <f t="shared" si="5"/>
        <v/>
      </c>
      <c r="W33">
        <f t="shared" si="2"/>
        <v>0</v>
      </c>
    </row>
    <row r="34" spans="2:23" x14ac:dyDescent="0.2">
      <c r="B34" s="57">
        <v>26</v>
      </c>
      <c r="C34" s="91">
        <f t="shared" si="1"/>
        <v>339648.72379778122</v>
      </c>
      <c r="D34" s="91"/>
      <c r="E34" s="57">
        <v>2016</v>
      </c>
      <c r="F34" s="8">
        <v>43770</v>
      </c>
      <c r="G34" s="57" t="s">
        <v>4</v>
      </c>
      <c r="H34" s="92">
        <v>1.2238100000000001</v>
      </c>
      <c r="I34" s="92"/>
      <c r="J34" s="57">
        <v>28.2</v>
      </c>
      <c r="K34" s="93">
        <f t="shared" si="0"/>
        <v>10189.461713933437</v>
      </c>
      <c r="L34" s="94"/>
      <c r="M34" s="6">
        <f>IF(J34="","",(K34/J34)/LOOKUP(RIGHT($D$2,3),定数!$A$6:$A$13,定数!$B$6:$B$13))</f>
        <v>3.0110702464342309</v>
      </c>
      <c r="N34" s="57">
        <v>2016</v>
      </c>
      <c r="O34" s="8">
        <v>43770</v>
      </c>
      <c r="P34" s="92">
        <v>1.22099</v>
      </c>
      <c r="Q34" s="92"/>
      <c r="R34" s="95">
        <f>IF(P34="","",T34*M34*LOOKUP(RIGHT($D$2,3),定数!$A$6:$A$13,定数!$B$6:$B$13))</f>
        <v>-10189.461713933601</v>
      </c>
      <c r="S34" s="95"/>
      <c r="T34" s="96">
        <f t="shared" si="3"/>
        <v>-28.200000000000447</v>
      </c>
      <c r="U34" s="96"/>
      <c r="V34" t="str">
        <f t="shared" si="5"/>
        <v/>
      </c>
      <c r="W34">
        <f t="shared" si="2"/>
        <v>1</v>
      </c>
    </row>
    <row r="35" spans="2:23" x14ac:dyDescent="0.2">
      <c r="B35" s="57">
        <v>27</v>
      </c>
      <c r="C35" s="91">
        <f t="shared" si="1"/>
        <v>329459.2620838476</v>
      </c>
      <c r="D35" s="91"/>
      <c r="E35" s="57">
        <v>2016</v>
      </c>
      <c r="F35" s="8">
        <v>43771</v>
      </c>
      <c r="G35" s="57" t="s">
        <v>4</v>
      </c>
      <c r="H35" s="92">
        <v>1.2241</v>
      </c>
      <c r="I35" s="92"/>
      <c r="J35" s="57">
        <v>21.3</v>
      </c>
      <c r="K35" s="93">
        <f t="shared" si="0"/>
        <v>9883.7778625154278</v>
      </c>
      <c r="L35" s="94"/>
      <c r="M35" s="6">
        <f>IF(J35="","",(K35/J35)/LOOKUP(RIGHT($D$2,3),定数!$A$6:$A$13,定数!$B$6:$B$13))</f>
        <v>3.8668927474629995</v>
      </c>
      <c r="N35" s="57">
        <v>2016</v>
      </c>
      <c r="O35" s="8">
        <v>43771</v>
      </c>
      <c r="P35" s="92">
        <v>1.227195</v>
      </c>
      <c r="Q35" s="92"/>
      <c r="R35" s="95">
        <f>IF(P35="","",T35*M35*LOOKUP(RIGHT($D$2,3),定数!$A$6:$A$13,定数!$B$6:$B$13))</f>
        <v>14361.639664077906</v>
      </c>
      <c r="S35" s="95"/>
      <c r="T35" s="96">
        <f t="shared" si="3"/>
        <v>30.950000000000699</v>
      </c>
      <c r="U35" s="96"/>
      <c r="V35" t="str">
        <f t="shared" si="5"/>
        <v/>
      </c>
      <c r="W35">
        <f t="shared" si="2"/>
        <v>0</v>
      </c>
    </row>
    <row r="36" spans="2:23" x14ac:dyDescent="0.2">
      <c r="B36" s="57">
        <v>28</v>
      </c>
      <c r="C36" s="91">
        <f t="shared" si="1"/>
        <v>343820.9017479255</v>
      </c>
      <c r="D36" s="91"/>
      <c r="E36" s="57">
        <v>2016</v>
      </c>
      <c r="F36" s="8">
        <v>43773</v>
      </c>
      <c r="G36" s="57" t="s">
        <v>4</v>
      </c>
      <c r="H36" s="92">
        <v>1.24773</v>
      </c>
      <c r="I36" s="92"/>
      <c r="J36" s="57">
        <v>28.9</v>
      </c>
      <c r="K36" s="93">
        <f t="shared" si="0"/>
        <v>10314.627052437765</v>
      </c>
      <c r="L36" s="94"/>
      <c r="M36" s="6">
        <f>IF(J36="","",(K36/J36)/LOOKUP(RIGHT($D$2,3),定数!$A$6:$A$13,定数!$B$6:$B$13))</f>
        <v>2.9742292538747881</v>
      </c>
      <c r="N36" s="57">
        <v>2016</v>
      </c>
      <c r="O36" s="8">
        <v>43773</v>
      </c>
      <c r="P36" s="92">
        <v>1.251965</v>
      </c>
      <c r="Q36" s="92"/>
      <c r="R36" s="95">
        <f>IF(P36="","",T36*M36*LOOKUP(RIGHT($D$2,3),定数!$A$6:$A$13,定数!$B$6:$B$13))</f>
        <v>15115.033068191633</v>
      </c>
      <c r="S36" s="95"/>
      <c r="T36" s="96">
        <f t="shared" si="3"/>
        <v>42.349999999999888</v>
      </c>
      <c r="U36" s="96"/>
      <c r="V36" t="str">
        <f t="shared" si="5"/>
        <v/>
      </c>
      <c r="W36">
        <f t="shared" si="2"/>
        <v>0</v>
      </c>
    </row>
    <row r="37" spans="2:23" x14ac:dyDescent="0.2">
      <c r="B37" s="57">
        <v>29</v>
      </c>
      <c r="C37" s="91">
        <f t="shared" si="1"/>
        <v>358935.93481611711</v>
      </c>
      <c r="D37" s="91"/>
      <c r="E37" s="57">
        <v>2016</v>
      </c>
      <c r="F37" s="8">
        <v>43777</v>
      </c>
      <c r="G37" s="57" t="s">
        <v>3</v>
      </c>
      <c r="H37" s="92">
        <v>1.2386299999999999</v>
      </c>
      <c r="I37" s="92"/>
      <c r="J37" s="57">
        <v>24.1</v>
      </c>
      <c r="K37" s="93">
        <f t="shared" si="0"/>
        <v>10768.078044483513</v>
      </c>
      <c r="L37" s="94"/>
      <c r="M37" s="6">
        <f>IF(J37="","",(K37/J37)/LOOKUP(RIGHT($D$2,3),定数!$A$6:$A$13,定数!$B$6:$B$13))</f>
        <v>3.7234018134451978</v>
      </c>
      <c r="N37" s="57">
        <v>2016</v>
      </c>
      <c r="O37" s="8">
        <v>43777</v>
      </c>
      <c r="P37" s="92">
        <v>1.2410399999999999</v>
      </c>
      <c r="Q37" s="92"/>
      <c r="R37" s="95">
        <f>IF(P37="","",T37*M37*LOOKUP(RIGHT($D$2,3),定数!$A$6:$A$13,定数!$B$6:$B$13))</f>
        <v>-10768.078044483616</v>
      </c>
      <c r="S37" s="95"/>
      <c r="T37" s="96">
        <f t="shared" si="3"/>
        <v>-24.100000000000232</v>
      </c>
      <c r="U37" s="96"/>
      <c r="V37" t="str">
        <f t="shared" si="5"/>
        <v/>
      </c>
      <c r="W37">
        <f t="shared" si="2"/>
        <v>1</v>
      </c>
    </row>
    <row r="38" spans="2:23" x14ac:dyDescent="0.2">
      <c r="B38" s="57">
        <v>30</v>
      </c>
      <c r="C38" s="91">
        <f t="shared" si="1"/>
        <v>348167.85677163349</v>
      </c>
      <c r="D38" s="91"/>
      <c r="E38" s="57">
        <v>2016</v>
      </c>
      <c r="F38" s="8">
        <v>43778</v>
      </c>
      <c r="G38" s="57" t="s">
        <v>4</v>
      </c>
      <c r="H38" s="92">
        <v>1.2447900000000001</v>
      </c>
      <c r="I38" s="92"/>
      <c r="J38" s="57">
        <v>91.2</v>
      </c>
      <c r="K38" s="93">
        <f t="shared" si="0"/>
        <v>10445.035703149004</v>
      </c>
      <c r="L38" s="94"/>
      <c r="M38" s="6">
        <f>IF(J38="","",(K38/J38)/LOOKUP(RIGHT($D$2,3),定数!$A$6:$A$13,定数!$B$6:$B$13))</f>
        <v>0.95440750211522329</v>
      </c>
      <c r="N38" s="57">
        <v>2016</v>
      </c>
      <c r="O38" s="8">
        <v>43780</v>
      </c>
      <c r="P38" s="92">
        <v>1.25837</v>
      </c>
      <c r="Q38" s="92"/>
      <c r="R38" s="95">
        <f>IF(P38="","",T38*M38*LOOKUP(RIGHT($D$2,3),定数!$A$6:$A$13,定数!$B$6:$B$13))</f>
        <v>15553.024654469593</v>
      </c>
      <c r="S38" s="95"/>
      <c r="T38" s="96">
        <f t="shared" si="3"/>
        <v>135.79999999999924</v>
      </c>
      <c r="U38" s="96"/>
      <c r="V38" t="str">
        <f t="shared" si="5"/>
        <v/>
      </c>
      <c r="W38">
        <f t="shared" si="2"/>
        <v>0</v>
      </c>
    </row>
    <row r="39" spans="2:23" x14ac:dyDescent="0.2">
      <c r="B39" s="57">
        <v>31</v>
      </c>
      <c r="C39" s="91">
        <f t="shared" si="1"/>
        <v>363720.88142610306</v>
      </c>
      <c r="D39" s="91"/>
      <c r="E39" s="57">
        <v>2016</v>
      </c>
      <c r="F39" s="8">
        <v>43785</v>
      </c>
      <c r="G39" s="57" t="s">
        <v>3</v>
      </c>
      <c r="H39" s="92">
        <v>1.24149</v>
      </c>
      <c r="I39" s="92"/>
      <c r="J39" s="57">
        <v>56.7</v>
      </c>
      <c r="K39" s="93">
        <f t="shared" si="0"/>
        <v>10911.626442783092</v>
      </c>
      <c r="L39" s="94"/>
      <c r="M39" s="6">
        <f>IF(J39="","",(K39/J39)/LOOKUP(RIGHT($D$2,3),定数!$A$6:$A$13,定数!$B$6:$B$13))</f>
        <v>1.6037075900621827</v>
      </c>
      <c r="N39" s="57">
        <v>2016</v>
      </c>
      <c r="O39" s="8">
        <v>43786</v>
      </c>
      <c r="P39" s="92">
        <v>1.24716</v>
      </c>
      <c r="Q39" s="92"/>
      <c r="R39" s="95">
        <f>IF(P39="","",T39*M39*LOOKUP(RIGHT($D$2,3),定数!$A$6:$A$13,定数!$B$6:$B$13))</f>
        <v>-10911.626442783214</v>
      </c>
      <c r="S39" s="95"/>
      <c r="T39" s="96">
        <f t="shared" si="3"/>
        <v>-56.700000000000642</v>
      </c>
      <c r="U39" s="96"/>
      <c r="V39" t="str">
        <f t="shared" si="5"/>
        <v/>
      </c>
      <c r="W39">
        <f t="shared" si="2"/>
        <v>1</v>
      </c>
    </row>
    <row r="40" spans="2:23" x14ac:dyDescent="0.2">
      <c r="B40" s="57">
        <v>32</v>
      </c>
      <c r="C40" s="91">
        <f t="shared" si="1"/>
        <v>352809.25498331984</v>
      </c>
      <c r="D40" s="91"/>
      <c r="E40" s="57">
        <v>2016</v>
      </c>
      <c r="F40" s="8">
        <v>43786</v>
      </c>
      <c r="G40" s="57" t="s">
        <v>3</v>
      </c>
      <c r="H40" s="92">
        <v>1.24305</v>
      </c>
      <c r="I40" s="92"/>
      <c r="J40" s="57">
        <v>23.8</v>
      </c>
      <c r="K40" s="93">
        <f t="shared" si="0"/>
        <v>10584.277649499594</v>
      </c>
      <c r="L40" s="94"/>
      <c r="M40" s="6">
        <f>IF(J40="","",(K40/J40)/LOOKUP(RIGHT($D$2,3),定数!$A$6:$A$13,定数!$B$6:$B$13))</f>
        <v>3.705979569152519</v>
      </c>
      <c r="N40" s="57">
        <v>2016</v>
      </c>
      <c r="O40" s="8">
        <v>43786</v>
      </c>
      <c r="P40" s="92">
        <v>1.24543</v>
      </c>
      <c r="Q40" s="92"/>
      <c r="R40" s="95">
        <f>IF(P40="","",T40*M40*LOOKUP(RIGHT($D$2,3),定数!$A$6:$A$13,定数!$B$6:$B$13))</f>
        <v>-10584.277649499811</v>
      </c>
      <c r="S40" s="95"/>
      <c r="T40" s="96">
        <f t="shared" si="3"/>
        <v>-23.800000000000487</v>
      </c>
      <c r="U40" s="96"/>
      <c r="V40" t="str">
        <f t="shared" si="5"/>
        <v/>
      </c>
      <c r="W40">
        <f t="shared" si="2"/>
        <v>2</v>
      </c>
    </row>
    <row r="41" spans="2:23" x14ac:dyDescent="0.2">
      <c r="B41" s="57">
        <v>33</v>
      </c>
      <c r="C41" s="91">
        <f t="shared" si="1"/>
        <v>342224.97733382002</v>
      </c>
      <c r="D41" s="91"/>
      <c r="E41" s="57">
        <v>2016</v>
      </c>
      <c r="F41" s="8">
        <v>43801</v>
      </c>
      <c r="G41" s="57" t="s">
        <v>4</v>
      </c>
      <c r="H41" s="92">
        <v>1.2632000000000001</v>
      </c>
      <c r="I41" s="92"/>
      <c r="J41" s="57">
        <v>40.200000000000003</v>
      </c>
      <c r="K41" s="93">
        <f t="shared" si="0"/>
        <v>10266.7493200146</v>
      </c>
      <c r="L41" s="94"/>
      <c r="M41" s="6">
        <f>IF(J41="","",(K41/J41)/LOOKUP(RIGHT($D$2,3),定数!$A$6:$A$13,定数!$B$6:$B$13))</f>
        <v>2.1282647844143034</v>
      </c>
      <c r="N41" s="57">
        <v>2016</v>
      </c>
      <c r="O41" s="8">
        <v>43802</v>
      </c>
      <c r="P41" s="92">
        <v>1.2691300000000001</v>
      </c>
      <c r="Q41" s="92"/>
      <c r="R41" s="95">
        <f>IF(P41="","",T41*M41*LOOKUP(RIGHT($D$2,3),定数!$A$6:$A$13,定数!$B$6:$B$13))</f>
        <v>15144.73220589216</v>
      </c>
      <c r="S41" s="95"/>
      <c r="T41" s="96">
        <f t="shared" si="3"/>
        <v>59.299999999999912</v>
      </c>
      <c r="U41" s="96"/>
      <c r="V41" t="str">
        <f t="shared" si="5"/>
        <v/>
      </c>
      <c r="W41">
        <f t="shared" si="2"/>
        <v>0</v>
      </c>
    </row>
    <row r="42" spans="2:23" x14ac:dyDescent="0.2">
      <c r="B42" s="57">
        <v>34</v>
      </c>
      <c r="C42" s="91">
        <f t="shared" si="1"/>
        <v>357369.70953971217</v>
      </c>
      <c r="D42" s="91"/>
      <c r="E42" s="57">
        <v>2016</v>
      </c>
      <c r="F42" s="8">
        <v>43805</v>
      </c>
      <c r="G42" s="57" t="s">
        <v>4</v>
      </c>
      <c r="H42" s="92">
        <v>1.27332</v>
      </c>
      <c r="I42" s="92"/>
      <c r="J42" s="57">
        <v>20.6</v>
      </c>
      <c r="K42" s="93">
        <f t="shared" si="0"/>
        <v>10721.091286191366</v>
      </c>
      <c r="L42" s="94"/>
      <c r="M42" s="6">
        <f>IF(J42="","",(K42/J42)/LOOKUP(RIGHT($D$2,3),定数!$A$6:$A$13,定数!$B$6:$B$13))</f>
        <v>4.3370110381033031</v>
      </c>
      <c r="N42" s="57">
        <v>2016</v>
      </c>
      <c r="O42" s="8">
        <v>43805</v>
      </c>
      <c r="P42" s="92">
        <v>1.2763100000000001</v>
      </c>
      <c r="Q42" s="92"/>
      <c r="R42" s="95">
        <f>IF(P42="","",T42*M42*LOOKUP(RIGHT($D$2,3),定数!$A$6:$A$13,定数!$B$6:$B$13))</f>
        <v>15561.195604714901</v>
      </c>
      <c r="S42" s="95"/>
      <c r="T42" s="96">
        <f t="shared" si="3"/>
        <v>29.900000000000482</v>
      </c>
      <c r="U42" s="96"/>
      <c r="V42" t="str">
        <f t="shared" si="5"/>
        <v/>
      </c>
      <c r="W42">
        <f t="shared" si="2"/>
        <v>0</v>
      </c>
    </row>
    <row r="43" spans="2:23" x14ac:dyDescent="0.2">
      <c r="B43" s="57">
        <v>35</v>
      </c>
      <c r="C43" s="91">
        <f t="shared" si="1"/>
        <v>372930.90514442709</v>
      </c>
      <c r="D43" s="91"/>
      <c r="E43" s="57">
        <v>2016</v>
      </c>
      <c r="F43" s="8">
        <v>43809</v>
      </c>
      <c r="G43" s="57" t="s">
        <v>3</v>
      </c>
      <c r="H43" s="92">
        <v>1.2550600000000001</v>
      </c>
      <c r="I43" s="92"/>
      <c r="J43" s="57">
        <v>39.5</v>
      </c>
      <c r="K43" s="93">
        <f t="shared" si="0"/>
        <v>11187.927154332812</v>
      </c>
      <c r="L43" s="94"/>
      <c r="M43" s="6">
        <f>IF(J43="","",(K43/J43)/LOOKUP(RIGHT($D$2,3),定数!$A$6:$A$13,定数!$B$6:$B$13))</f>
        <v>2.3603221844583993</v>
      </c>
      <c r="N43" s="57">
        <v>2016</v>
      </c>
      <c r="O43" s="8">
        <v>43811</v>
      </c>
      <c r="P43" s="92">
        <v>1.25901</v>
      </c>
      <c r="Q43" s="92"/>
      <c r="R43" s="95">
        <f>IF(P43="","",T43*M43*LOOKUP(RIGHT($D$2,3),定数!$A$6:$A$13,定数!$B$6:$B$13))</f>
        <v>-11187.927154332523</v>
      </c>
      <c r="S43" s="95"/>
      <c r="T43" s="96">
        <f t="shared" si="3"/>
        <v>-39.499999999998977</v>
      </c>
      <c r="U43" s="96"/>
      <c r="V43" t="str">
        <f t="shared" si="5"/>
        <v/>
      </c>
      <c r="W43">
        <f t="shared" si="2"/>
        <v>1</v>
      </c>
    </row>
    <row r="44" spans="2:23" x14ac:dyDescent="0.2">
      <c r="B44" s="57">
        <v>36</v>
      </c>
      <c r="C44" s="91">
        <f t="shared" si="1"/>
        <v>361742.97799009457</v>
      </c>
      <c r="D44" s="91"/>
      <c r="E44" s="57">
        <v>2016</v>
      </c>
      <c r="F44" s="8">
        <v>43813</v>
      </c>
      <c r="G44" s="57" t="s">
        <v>3</v>
      </c>
      <c r="H44" s="92">
        <v>1.26397</v>
      </c>
      <c r="I44" s="92"/>
      <c r="J44" s="57">
        <v>43.9</v>
      </c>
      <c r="K44" s="93">
        <f t="shared" si="0"/>
        <v>10852.289339702837</v>
      </c>
      <c r="L44" s="94"/>
      <c r="M44" s="6">
        <f>IF(J44="","",(K44/J44)/LOOKUP(RIGHT($D$2,3),定数!$A$6:$A$13,定数!$B$6:$B$13))</f>
        <v>2.0600397379845932</v>
      </c>
      <c r="N44" s="57">
        <v>2016</v>
      </c>
      <c r="O44" s="8">
        <v>43813</v>
      </c>
      <c r="P44" s="92">
        <v>1.2683599999999999</v>
      </c>
      <c r="Q44" s="92"/>
      <c r="R44" s="95">
        <f>IF(P44="","",T44*M44*LOOKUP(RIGHT($D$2,3),定数!$A$6:$A$13,定数!$B$6:$B$13))</f>
        <v>-10852.289339702575</v>
      </c>
      <c r="S44" s="95"/>
      <c r="T44" s="96">
        <f t="shared" si="3"/>
        <v>-43.89999999999894</v>
      </c>
      <c r="U44" s="96"/>
      <c r="V44" t="str">
        <f t="shared" si="5"/>
        <v/>
      </c>
      <c r="W44">
        <f t="shared" si="2"/>
        <v>2</v>
      </c>
    </row>
    <row r="45" spans="2:23" x14ac:dyDescent="0.2">
      <c r="B45" s="57">
        <v>37</v>
      </c>
      <c r="C45" s="91">
        <f t="shared" si="1"/>
        <v>350890.688650392</v>
      </c>
      <c r="D45" s="91"/>
      <c r="E45" s="57">
        <v>2016</v>
      </c>
      <c r="F45" s="8">
        <v>43823</v>
      </c>
      <c r="G45" s="57" t="s">
        <v>3</v>
      </c>
      <c r="H45" s="92">
        <v>1.2263599999999999</v>
      </c>
      <c r="I45" s="92"/>
      <c r="J45" s="57">
        <v>28.6</v>
      </c>
      <c r="K45" s="93">
        <f t="shared" si="0"/>
        <v>10526.720659511759</v>
      </c>
      <c r="L45" s="94"/>
      <c r="M45" s="6">
        <f>IF(J45="","",(K45/J45)/LOOKUP(RIGHT($D$2,3),定数!$A$6:$A$13,定数!$B$6:$B$13))</f>
        <v>3.0672262993915376</v>
      </c>
      <c r="N45" s="57">
        <v>2016</v>
      </c>
      <c r="O45" s="8">
        <v>43827</v>
      </c>
      <c r="P45" s="92">
        <v>1.22922</v>
      </c>
      <c r="Q45" s="92"/>
      <c r="R45" s="95">
        <f>IF(P45="","",T45*M45*LOOKUP(RIGHT($D$2,3),定数!$A$6:$A$13,定数!$B$6:$B$13))</f>
        <v>-10526.72065951207</v>
      </c>
      <c r="S45" s="95"/>
      <c r="T45" s="96">
        <f t="shared" si="3"/>
        <v>-28.600000000000847</v>
      </c>
      <c r="U45" s="96"/>
      <c r="V45" t="str">
        <f t="shared" si="5"/>
        <v/>
      </c>
      <c r="W45">
        <f t="shared" si="2"/>
        <v>3</v>
      </c>
    </row>
    <row r="46" spans="2:23" x14ac:dyDescent="0.2">
      <c r="B46" s="57">
        <v>38</v>
      </c>
      <c r="C46" s="91">
        <f t="shared" si="1"/>
        <v>340363.9679908799</v>
      </c>
      <c r="D46" s="91"/>
      <c r="E46" s="57">
        <v>2017</v>
      </c>
      <c r="F46" s="8">
        <v>43483</v>
      </c>
      <c r="G46" s="57" t="s">
        <v>4</v>
      </c>
      <c r="H46" s="92">
        <v>1.23211</v>
      </c>
      <c r="I46" s="92"/>
      <c r="J46" s="57">
        <v>54.8</v>
      </c>
      <c r="K46" s="93">
        <f t="shared" si="0"/>
        <v>10210.919039726397</v>
      </c>
      <c r="L46" s="94"/>
      <c r="M46" s="6">
        <f>IF(J46="","",(K46/J46)/LOOKUP(RIGHT($D$2,3),定数!$A$6:$A$13,定数!$B$6:$B$13))</f>
        <v>1.5527553284255471</v>
      </c>
      <c r="N46" s="57">
        <v>2017</v>
      </c>
      <c r="O46" s="8">
        <v>1.19</v>
      </c>
      <c r="P46" s="92">
        <v>1.2266300000000001</v>
      </c>
      <c r="Q46" s="92"/>
      <c r="R46" s="95">
        <f>IF(P46="","",T46*M46*LOOKUP(RIGHT($D$2,3),定数!$A$6:$A$13,定数!$B$6:$B$13))</f>
        <v>-10210.919039726266</v>
      </c>
      <c r="S46" s="95"/>
      <c r="T46" s="96">
        <f t="shared" si="3"/>
        <v>-54.799999999999294</v>
      </c>
      <c r="U46" s="96"/>
      <c r="V46" t="str">
        <f t="shared" si="5"/>
        <v/>
      </c>
      <c r="W46">
        <f t="shared" si="2"/>
        <v>4</v>
      </c>
    </row>
    <row r="47" spans="2:23" x14ac:dyDescent="0.2">
      <c r="B47" s="57">
        <v>39</v>
      </c>
      <c r="C47" s="91">
        <f t="shared" si="1"/>
        <v>330153.04895115364</v>
      </c>
      <c r="D47" s="91"/>
      <c r="E47" s="57">
        <v>2017</v>
      </c>
      <c r="F47" s="8">
        <v>43518</v>
      </c>
      <c r="G47" s="57" t="s">
        <v>4</v>
      </c>
      <c r="H47" s="92">
        <v>1.2475400000000001</v>
      </c>
      <c r="I47" s="92"/>
      <c r="J47" s="57">
        <v>52.8</v>
      </c>
      <c r="K47" s="93">
        <f t="shared" si="0"/>
        <v>9904.5914685346088</v>
      </c>
      <c r="L47" s="94"/>
      <c r="M47" s="6">
        <f>IF(J47="","",(K47/J47)/LOOKUP(RIGHT($D$2,3),定数!$A$6:$A$13,定数!$B$6:$B$13))</f>
        <v>1.5632246635944775</v>
      </c>
      <c r="N47" s="57">
        <v>2017</v>
      </c>
      <c r="O47" s="8">
        <v>43519</v>
      </c>
      <c r="P47" s="92">
        <v>1.2422599999999999</v>
      </c>
      <c r="Q47" s="92"/>
      <c r="R47" s="95">
        <f>IF(P47="","",T47*M47*LOOKUP(RIGHT($D$2,3),定数!$A$6:$A$13,定数!$B$6:$B$13))</f>
        <v>-9904.5914685349344</v>
      </c>
      <c r="S47" s="95"/>
      <c r="T47" s="96">
        <f t="shared" si="3"/>
        <v>-52.800000000001731</v>
      </c>
      <c r="U47" s="96"/>
      <c r="V47" t="str">
        <f t="shared" si="5"/>
        <v/>
      </c>
      <c r="W47">
        <f t="shared" si="2"/>
        <v>5</v>
      </c>
    </row>
    <row r="48" spans="2:23" x14ac:dyDescent="0.2">
      <c r="B48" s="57">
        <v>40</v>
      </c>
      <c r="C48" s="91">
        <f t="shared" si="1"/>
        <v>320248.45748261869</v>
      </c>
      <c r="D48" s="91"/>
      <c r="E48" s="57">
        <v>2017</v>
      </c>
      <c r="F48" s="8">
        <v>43534</v>
      </c>
      <c r="G48" s="57" t="s">
        <v>3</v>
      </c>
      <c r="H48" s="92">
        <v>1.21502</v>
      </c>
      <c r="I48" s="92"/>
      <c r="J48" s="57">
        <v>29.4</v>
      </c>
      <c r="K48" s="93">
        <f t="shared" si="0"/>
        <v>9607.4537244785606</v>
      </c>
      <c r="L48" s="94"/>
      <c r="M48" s="6">
        <f>IF(J48="","",(K48/J48)/LOOKUP(RIGHT($D$2,3),定数!$A$6:$A$13,定数!$B$6:$B$13))</f>
        <v>2.723201169069887</v>
      </c>
      <c r="N48" s="57">
        <v>2017</v>
      </c>
      <c r="O48" s="8">
        <v>43534</v>
      </c>
      <c r="P48" s="92">
        <v>1.2179599999999999</v>
      </c>
      <c r="Q48" s="92"/>
      <c r="R48" s="95">
        <f>IF(P48="","",T48*M48*LOOKUP(RIGHT($D$2,3),定数!$A$6:$A$13,定数!$B$6:$B$13))</f>
        <v>-9607.4537244783751</v>
      </c>
      <c r="S48" s="95"/>
      <c r="T48" s="96">
        <f t="shared" si="3"/>
        <v>-29.399999999999427</v>
      </c>
      <c r="U48" s="96"/>
      <c r="V48" t="str">
        <f t="shared" si="5"/>
        <v/>
      </c>
      <c r="W48">
        <f t="shared" si="2"/>
        <v>6</v>
      </c>
    </row>
    <row r="49" spans="2:23" x14ac:dyDescent="0.2">
      <c r="B49" s="57">
        <v>41</v>
      </c>
      <c r="C49" s="91">
        <f t="shared" si="1"/>
        <v>310641.00375814032</v>
      </c>
      <c r="D49" s="91"/>
      <c r="E49" s="57">
        <v>2017</v>
      </c>
      <c r="F49" s="8">
        <v>43547</v>
      </c>
      <c r="G49" s="57" t="s">
        <v>4</v>
      </c>
      <c r="H49" s="92">
        <v>1.2527699999999999</v>
      </c>
      <c r="I49" s="92"/>
      <c r="J49" s="57">
        <v>65.3</v>
      </c>
      <c r="K49" s="93">
        <f t="shared" si="0"/>
        <v>9319.2301127442097</v>
      </c>
      <c r="L49" s="94"/>
      <c r="M49" s="6">
        <f>IF(J49="","",(K49/J49)/LOOKUP(RIGHT($D$2,3),定数!$A$6:$A$13,定数!$B$6:$B$13))</f>
        <v>1.1892840878948712</v>
      </c>
      <c r="N49" s="57">
        <v>2017</v>
      </c>
      <c r="O49" s="8">
        <v>43553</v>
      </c>
      <c r="P49" s="92">
        <v>1.24624</v>
      </c>
      <c r="Q49" s="92"/>
      <c r="R49" s="95">
        <f>IF(P49="","",T49*M49*LOOKUP(RIGHT($D$2,3),定数!$A$6:$A$13,定数!$B$6:$B$13))</f>
        <v>-9319.2301127441024</v>
      </c>
      <c r="S49" s="95"/>
      <c r="T49" s="96">
        <f t="shared" si="3"/>
        <v>-65.299999999999244</v>
      </c>
      <c r="U49" s="96"/>
      <c r="V49" t="str">
        <f t="shared" si="5"/>
        <v/>
      </c>
      <c r="W49">
        <f t="shared" si="2"/>
        <v>7</v>
      </c>
    </row>
    <row r="50" spans="2:23" x14ac:dyDescent="0.2">
      <c r="B50" s="57">
        <v>42</v>
      </c>
      <c r="C50" s="91">
        <f t="shared" si="1"/>
        <v>301321.77364539623</v>
      </c>
      <c r="D50" s="91"/>
      <c r="E50" s="57">
        <v>2017</v>
      </c>
      <c r="F50" s="8">
        <v>43642</v>
      </c>
      <c r="G50" s="57" t="s">
        <v>4</v>
      </c>
      <c r="H50" s="92">
        <v>1.27522</v>
      </c>
      <c r="I50" s="92"/>
      <c r="J50" s="57">
        <v>46.7</v>
      </c>
      <c r="K50" s="93">
        <f t="shared" si="0"/>
        <v>9039.6532093618862</v>
      </c>
      <c r="L50" s="94"/>
      <c r="M50" s="6">
        <f>IF(J50="","",(K50/J50)/LOOKUP(RIGHT($D$2,3),定数!$A$6:$A$13,定数!$B$6:$B$13))</f>
        <v>1.6130715933907718</v>
      </c>
      <c r="N50" s="57">
        <v>2017</v>
      </c>
      <c r="O50" s="8">
        <v>43644</v>
      </c>
      <c r="P50" s="92">
        <v>1.282125</v>
      </c>
      <c r="Q50" s="92"/>
      <c r="R50" s="95">
        <f>IF(P50="","",T50*M50*LOOKUP(RIGHT($D$2,3),定数!$A$6:$A$13,定数!$B$6:$B$13))</f>
        <v>13365.911222835815</v>
      </c>
      <c r="S50" s="95"/>
      <c r="T50" s="96">
        <f t="shared" si="3"/>
        <v>69.049999999999386</v>
      </c>
      <c r="U50" s="96"/>
      <c r="V50" t="str">
        <f t="shared" si="5"/>
        <v/>
      </c>
      <c r="W50">
        <f t="shared" si="2"/>
        <v>0</v>
      </c>
    </row>
    <row r="51" spans="2:23" x14ac:dyDescent="0.2">
      <c r="B51" s="57">
        <v>43</v>
      </c>
      <c r="C51" s="91">
        <f t="shared" si="1"/>
        <v>314687.68486823206</v>
      </c>
      <c r="D51" s="91"/>
      <c r="E51" s="57">
        <v>2017</v>
      </c>
      <c r="F51" s="8">
        <v>43686</v>
      </c>
      <c r="G51" s="57" t="s">
        <v>3</v>
      </c>
      <c r="H51" s="92">
        <v>1.2991900000000001</v>
      </c>
      <c r="I51" s="92"/>
      <c r="J51" s="57">
        <v>31.8</v>
      </c>
      <c r="K51" s="93">
        <f t="shared" si="0"/>
        <v>9440.6305460469612</v>
      </c>
      <c r="L51" s="94"/>
      <c r="M51" s="6">
        <f>IF(J51="","",(K51/J51)/LOOKUP(RIGHT($D$2,3),定数!$A$6:$A$13,定数!$B$6:$B$13))</f>
        <v>2.4739597866999374</v>
      </c>
      <c r="N51" s="57">
        <v>2017</v>
      </c>
      <c r="O51" s="8">
        <v>43688</v>
      </c>
      <c r="P51" s="92">
        <v>1.2945199999999999</v>
      </c>
      <c r="Q51" s="92"/>
      <c r="R51" s="95">
        <f>IF(P51="","",T51*M51*LOOKUP(RIGHT($D$2,3),定数!$A$6:$A$13,定数!$B$6:$B$13))</f>
        <v>13864.070644666965</v>
      </c>
      <c r="S51" s="95"/>
      <c r="T51" s="96">
        <f t="shared" si="3"/>
        <v>46.700000000001737</v>
      </c>
      <c r="U51" s="96"/>
      <c r="V51" t="str">
        <f t="shared" si="5"/>
        <v/>
      </c>
      <c r="W51">
        <f t="shared" si="2"/>
        <v>0</v>
      </c>
    </row>
    <row r="52" spans="2:23" x14ac:dyDescent="0.2">
      <c r="B52" s="57">
        <v>44</v>
      </c>
      <c r="C52" s="91">
        <f t="shared" si="1"/>
        <v>328551.75551289902</v>
      </c>
      <c r="D52" s="91"/>
      <c r="E52" s="57">
        <v>2017</v>
      </c>
      <c r="F52" s="8">
        <v>43688</v>
      </c>
      <c r="G52" s="57" t="s">
        <v>3</v>
      </c>
      <c r="H52" s="92">
        <v>1.2974699999999999</v>
      </c>
      <c r="I52" s="92"/>
      <c r="J52" s="57">
        <v>23.7</v>
      </c>
      <c r="K52" s="93">
        <f t="shared" si="0"/>
        <v>9856.5526653869711</v>
      </c>
      <c r="L52" s="94"/>
      <c r="M52" s="6">
        <f>IF(J52="","",(K52/J52)/LOOKUP(RIGHT($D$2,3),定数!$A$6:$A$13,定数!$B$6:$B$13))</f>
        <v>3.4657358176466144</v>
      </c>
      <c r="N52" s="57">
        <v>2017</v>
      </c>
      <c r="O52" s="8">
        <v>43688</v>
      </c>
      <c r="P52" s="92">
        <v>1.2940149999999999</v>
      </c>
      <c r="Q52" s="92"/>
      <c r="R52" s="95">
        <f>IF(P52="","",T52*M52*LOOKUP(RIGHT($D$2,3),定数!$A$6:$A$13,定数!$B$6:$B$13))</f>
        <v>14368.940699962803</v>
      </c>
      <c r="S52" s="95"/>
      <c r="T52" s="96">
        <f t="shared" si="3"/>
        <v>34.549999999999855</v>
      </c>
      <c r="U52" s="96"/>
      <c r="V52" t="str">
        <f t="shared" si="5"/>
        <v/>
      </c>
      <c r="W52">
        <f t="shared" si="2"/>
        <v>0</v>
      </c>
    </row>
    <row r="53" spans="2:23" x14ac:dyDescent="0.2">
      <c r="B53" s="57">
        <v>45</v>
      </c>
      <c r="C53" s="91">
        <f t="shared" si="1"/>
        <v>342920.6962128618</v>
      </c>
      <c r="D53" s="91"/>
      <c r="E53" s="57">
        <v>2017</v>
      </c>
      <c r="F53" s="8">
        <v>43783</v>
      </c>
      <c r="G53" s="57" t="s">
        <v>3</v>
      </c>
      <c r="H53" s="92">
        <v>1.31098</v>
      </c>
      <c r="I53" s="92"/>
      <c r="J53" s="57">
        <v>17.5</v>
      </c>
      <c r="K53" s="93">
        <f t="shared" si="0"/>
        <v>10287.620886385854</v>
      </c>
      <c r="L53" s="94"/>
      <c r="M53" s="6">
        <f>IF(J53="","",(K53/J53)/LOOKUP(RIGHT($D$2,3),定数!$A$6:$A$13,定数!$B$6:$B$13))</f>
        <v>4.8988670887551686</v>
      </c>
      <c r="N53" s="57">
        <v>2017</v>
      </c>
      <c r="O53" s="8">
        <v>43783</v>
      </c>
      <c r="P53" s="92">
        <v>1.3084549999999999</v>
      </c>
      <c r="Q53" s="92"/>
      <c r="R53" s="95">
        <f>IF(P53="","",T53*M53*LOOKUP(RIGHT($D$2,3),定数!$A$6:$A$13,定数!$B$6:$B$13))</f>
        <v>14843.567278928811</v>
      </c>
      <c r="S53" s="95"/>
      <c r="T53" s="96">
        <f t="shared" si="3"/>
        <v>25.250000000001105</v>
      </c>
      <c r="U53" s="96"/>
      <c r="V53" t="str">
        <f t="shared" si="5"/>
        <v/>
      </c>
      <c r="W53">
        <f t="shared" si="2"/>
        <v>0</v>
      </c>
    </row>
    <row r="54" spans="2:23" x14ac:dyDescent="0.2">
      <c r="B54" s="57">
        <v>46</v>
      </c>
      <c r="C54" s="91">
        <f t="shared" si="1"/>
        <v>357764.26349179063</v>
      </c>
      <c r="D54" s="91"/>
      <c r="E54" s="57">
        <v>2017</v>
      </c>
      <c r="F54" s="8">
        <v>43793</v>
      </c>
      <c r="G54" s="57" t="s">
        <v>4</v>
      </c>
      <c r="H54" s="92">
        <v>1.33131</v>
      </c>
      <c r="I54" s="92"/>
      <c r="J54" s="57">
        <v>21.8</v>
      </c>
      <c r="K54" s="93">
        <f t="shared" si="0"/>
        <v>10732.927904753718</v>
      </c>
      <c r="L54" s="94"/>
      <c r="M54" s="6">
        <f>IF(J54="","",(K54/J54)/LOOKUP(RIGHT($D$2,3),定数!$A$6:$A$13,定数!$B$6:$B$13))</f>
        <v>4.102801186832461</v>
      </c>
      <c r="N54" s="57">
        <v>2017</v>
      </c>
      <c r="O54" s="8">
        <v>43793</v>
      </c>
      <c r="P54" s="92">
        <v>1.3291299999999999</v>
      </c>
      <c r="Q54" s="92"/>
      <c r="R54" s="95">
        <f>IF(P54="","",T54*M54*LOOKUP(RIGHT($D$2,3),定数!$A$6:$A$13,定数!$B$6:$B$13))</f>
        <v>-10732.927904754068</v>
      </c>
      <c r="S54" s="95"/>
      <c r="T54" s="96">
        <f t="shared" si="3"/>
        <v>-21.800000000000708</v>
      </c>
      <c r="U54" s="96"/>
      <c r="V54" t="str">
        <f t="shared" si="5"/>
        <v/>
      </c>
      <c r="W54">
        <f t="shared" si="2"/>
        <v>1</v>
      </c>
    </row>
    <row r="55" spans="2:23" x14ac:dyDescent="0.2">
      <c r="B55" s="57">
        <v>47</v>
      </c>
      <c r="C55" s="91">
        <f t="shared" si="1"/>
        <v>347031.33558703656</v>
      </c>
      <c r="D55" s="91"/>
      <c r="E55" s="57">
        <v>2017</v>
      </c>
      <c r="F55" s="8">
        <v>43811</v>
      </c>
      <c r="G55" s="57" t="s">
        <v>3</v>
      </c>
      <c r="H55" s="92">
        <v>1.33236</v>
      </c>
      <c r="I55" s="92"/>
      <c r="J55" s="57">
        <v>45.2</v>
      </c>
      <c r="K55" s="93">
        <f t="shared" si="0"/>
        <v>10410.940067611096</v>
      </c>
      <c r="L55" s="94"/>
      <c r="M55" s="6">
        <f>IF(J55="","",(K55/J55)/LOOKUP(RIGHT($D$2,3),定数!$A$6:$A$13,定数!$B$6:$B$13))</f>
        <v>1.9194211039106002</v>
      </c>
      <c r="N55" s="57">
        <v>2017</v>
      </c>
      <c r="O55" s="8">
        <v>43813</v>
      </c>
      <c r="P55" s="92">
        <v>1.3368800000000001</v>
      </c>
      <c r="Q55" s="92"/>
      <c r="R55" s="95">
        <f>IF(P55="","",T55*M55*LOOKUP(RIGHT($D$2,3),定数!$A$6:$A$13,定数!$B$6:$B$13))</f>
        <v>-10410.940067611278</v>
      </c>
      <c r="S55" s="95"/>
      <c r="T55" s="96">
        <f t="shared" si="3"/>
        <v>-45.200000000000799</v>
      </c>
      <c r="U55" s="96"/>
      <c r="V55" t="str">
        <f t="shared" si="5"/>
        <v/>
      </c>
      <c r="W55">
        <f t="shared" si="2"/>
        <v>2</v>
      </c>
    </row>
    <row r="56" spans="2:23" x14ac:dyDescent="0.2">
      <c r="B56" s="57">
        <v>48</v>
      </c>
      <c r="C56" s="91">
        <f t="shared" si="1"/>
        <v>336620.39551942528</v>
      </c>
      <c r="D56" s="91"/>
      <c r="E56" s="57">
        <v>2018</v>
      </c>
      <c r="F56" s="8">
        <v>43476</v>
      </c>
      <c r="G56" s="57" t="s">
        <v>3</v>
      </c>
      <c r="H56" s="92">
        <v>1.35036</v>
      </c>
      <c r="I56" s="92"/>
      <c r="J56" s="57">
        <v>32.5</v>
      </c>
      <c r="K56" s="93">
        <f t="shared" si="0"/>
        <v>10098.611865582758</v>
      </c>
      <c r="L56" s="94"/>
      <c r="M56" s="6">
        <f>IF(J56="","",(K56/J56)/LOOKUP(RIGHT($D$2,3),定数!$A$6:$A$13,定数!$B$6:$B$13))</f>
        <v>2.589387657841733</v>
      </c>
      <c r="N56" s="57">
        <v>2018</v>
      </c>
      <c r="O56" s="8">
        <v>43476</v>
      </c>
      <c r="P56" s="92">
        <v>1.35361</v>
      </c>
      <c r="Q56" s="92"/>
      <c r="R56" s="95">
        <f>IF(P56="","",T56*M56*LOOKUP(RIGHT($D$2,3),定数!$A$6:$A$13,定数!$B$6:$B$13))</f>
        <v>-10098.611865582681</v>
      </c>
      <c r="S56" s="95"/>
      <c r="T56" s="96">
        <f t="shared" si="3"/>
        <v>-32.499999999999751</v>
      </c>
      <c r="U56" s="96"/>
      <c r="V56" t="str">
        <f t="shared" si="5"/>
        <v/>
      </c>
      <c r="W56">
        <f t="shared" si="2"/>
        <v>3</v>
      </c>
    </row>
    <row r="57" spans="2:23" x14ac:dyDescent="0.2">
      <c r="B57" s="57">
        <v>49</v>
      </c>
      <c r="C57" s="91">
        <f t="shared" si="1"/>
        <v>326521.78365384258</v>
      </c>
      <c r="D57" s="91"/>
      <c r="E57" s="57">
        <v>2018</v>
      </c>
      <c r="F57" s="8">
        <v>43482</v>
      </c>
      <c r="G57" s="57" t="s">
        <v>4</v>
      </c>
      <c r="H57" s="92">
        <v>1.3807499999999999</v>
      </c>
      <c r="I57" s="92"/>
      <c r="J57" s="57">
        <v>32.299999999999997</v>
      </c>
      <c r="K57" s="93">
        <f t="shared" si="0"/>
        <v>9795.6535096152766</v>
      </c>
      <c r="L57" s="94"/>
      <c r="M57" s="6">
        <f>IF(J57="","",(K57/J57)/LOOKUP(RIGHT($D$2,3),定数!$A$6:$A$13,定数!$B$6:$B$13))</f>
        <v>2.5272583874136418</v>
      </c>
      <c r="N57" s="57">
        <v>2018</v>
      </c>
      <c r="O57" s="8">
        <v>43483</v>
      </c>
      <c r="P57" s="92">
        <v>1.3854949999999999</v>
      </c>
      <c r="Q57" s="92"/>
      <c r="R57" s="95">
        <f>IF(P57="","",T57*M57*LOOKUP(RIGHT($D$2,3),定数!$A$6:$A$13,定数!$B$6:$B$13))</f>
        <v>14390.209257933273</v>
      </c>
      <c r="S57" s="95"/>
      <c r="T57" s="96">
        <f t="shared" si="3"/>
        <v>47.449999999999989</v>
      </c>
      <c r="U57" s="96"/>
      <c r="V57" t="str">
        <f t="shared" si="5"/>
        <v/>
      </c>
      <c r="W57">
        <f t="shared" si="2"/>
        <v>0</v>
      </c>
    </row>
    <row r="58" spans="2:23" x14ac:dyDescent="0.2">
      <c r="B58" s="57">
        <v>50</v>
      </c>
      <c r="C58" s="91">
        <f t="shared" si="1"/>
        <v>340911.99291177583</v>
      </c>
      <c r="D58" s="91"/>
      <c r="E58" s="57">
        <v>2018</v>
      </c>
      <c r="F58" s="8">
        <v>43497</v>
      </c>
      <c r="G58" s="57" t="s">
        <v>4</v>
      </c>
      <c r="H58" s="92">
        <v>1.42116</v>
      </c>
      <c r="I58" s="92"/>
      <c r="J58" s="57">
        <v>61.6</v>
      </c>
      <c r="K58" s="93">
        <f t="shared" si="0"/>
        <v>10227.359787353274</v>
      </c>
      <c r="L58" s="94"/>
      <c r="M58" s="6">
        <f>IF(J58="","",(K58/J58)/LOOKUP(RIGHT($D$2,3),定数!$A$6:$A$13,定数!$B$6:$B$13))</f>
        <v>1.3835713998042849</v>
      </c>
      <c r="N58" s="57">
        <v>2018</v>
      </c>
      <c r="O58" s="8">
        <v>43498</v>
      </c>
      <c r="P58" s="92">
        <v>1.415</v>
      </c>
      <c r="Q58" s="92"/>
      <c r="R58" s="95">
        <f>IF(P58="","",T58*M58*LOOKUP(RIGHT($D$2,3),定数!$A$6:$A$13,定数!$B$6:$B$13))</f>
        <v>-10227.35978735318</v>
      </c>
      <c r="S58" s="95"/>
      <c r="T58" s="96">
        <f t="shared" si="3"/>
        <v>-61.599999999999433</v>
      </c>
      <c r="U58" s="96"/>
      <c r="V58" t="str">
        <f t="shared" si="5"/>
        <v/>
      </c>
      <c r="W58">
        <f t="shared" si="2"/>
        <v>1</v>
      </c>
    </row>
    <row r="59" spans="2:23" x14ac:dyDescent="0.2">
      <c r="B59" s="57">
        <v>51</v>
      </c>
      <c r="C59" s="91">
        <f t="shared" si="1"/>
        <v>330684.63312442263</v>
      </c>
      <c r="D59" s="91"/>
      <c r="E59" s="57">
        <v>2018</v>
      </c>
      <c r="F59" s="8">
        <v>43566</v>
      </c>
      <c r="G59" s="57" t="s">
        <v>4</v>
      </c>
      <c r="H59" s="92">
        <v>1.41856</v>
      </c>
      <c r="I59" s="92"/>
      <c r="J59" s="57">
        <v>41.3</v>
      </c>
      <c r="K59" s="93">
        <f t="shared" si="0"/>
        <v>9920.5389937326781</v>
      </c>
      <c r="L59" s="94"/>
      <c r="M59" s="6">
        <f>IF(J59="","",(K59/J59)/LOOKUP(RIGHT($D$2,3),定数!$A$6:$A$13,定数!$B$6:$B$13))</f>
        <v>2.0017229608015898</v>
      </c>
      <c r="N59" s="57">
        <v>2018</v>
      </c>
      <c r="O59" s="8">
        <v>43567</v>
      </c>
      <c r="P59" s="92">
        <v>1.424655</v>
      </c>
      <c r="Q59" s="92"/>
      <c r="R59" s="95">
        <f>IF(P59="","",T59*M59*LOOKUP(RIGHT($D$2,3),定数!$A$6:$A$13,定数!$B$6:$B$13))</f>
        <v>14640.601735302738</v>
      </c>
      <c r="S59" s="95"/>
      <c r="T59" s="96">
        <f t="shared" si="3"/>
        <v>60.949999999999619</v>
      </c>
      <c r="U59" s="96"/>
      <c r="V59" t="str">
        <f t="shared" si="5"/>
        <v/>
      </c>
      <c r="W59">
        <f t="shared" si="2"/>
        <v>0</v>
      </c>
    </row>
    <row r="60" spans="2:23" x14ac:dyDescent="0.2">
      <c r="B60" s="57">
        <v>52</v>
      </c>
      <c r="C60" s="91">
        <f t="shared" si="1"/>
        <v>345325.23485972534</v>
      </c>
      <c r="D60" s="91"/>
      <c r="E60" s="57">
        <v>2018</v>
      </c>
      <c r="F60" s="8">
        <v>43574</v>
      </c>
      <c r="G60" s="57" t="s">
        <v>3</v>
      </c>
      <c r="H60" s="92">
        <v>1.4214899999999999</v>
      </c>
      <c r="I60" s="92"/>
      <c r="J60" s="57">
        <v>30</v>
      </c>
      <c r="K60" s="93">
        <f t="shared" si="0"/>
        <v>10359.757045791759</v>
      </c>
      <c r="L60" s="94"/>
      <c r="M60" s="6">
        <f>IF(J60="","",(K60/J60)/LOOKUP(RIGHT($D$2,3),定数!$A$6:$A$13,定数!$B$6:$B$13))</f>
        <v>2.8777102904977108</v>
      </c>
      <c r="N60" s="57">
        <v>2018</v>
      </c>
      <c r="O60" s="8">
        <v>43575</v>
      </c>
      <c r="P60" s="92">
        <v>1.41709</v>
      </c>
      <c r="Q60" s="92"/>
      <c r="R60" s="95">
        <f>IF(P60="","",T60*M60*LOOKUP(RIGHT($D$2,3),定数!$A$6:$A$13,定数!$B$6:$B$13))</f>
        <v>15194.310333827774</v>
      </c>
      <c r="S60" s="95"/>
      <c r="T60" s="96">
        <f t="shared" si="3"/>
        <v>43.999999999999595</v>
      </c>
      <c r="U60" s="96"/>
      <c r="V60" t="str">
        <f t="shared" si="5"/>
        <v/>
      </c>
      <c r="W60">
        <f t="shared" si="2"/>
        <v>0</v>
      </c>
    </row>
    <row r="61" spans="2:23" x14ac:dyDescent="0.2">
      <c r="B61" s="57">
        <v>53</v>
      </c>
      <c r="C61" s="91">
        <f t="shared" si="1"/>
        <v>360519.54519355315</v>
      </c>
      <c r="D61" s="91"/>
      <c r="E61" s="57">
        <v>2018</v>
      </c>
      <c r="F61" s="8">
        <v>43588</v>
      </c>
      <c r="G61" s="57" t="s">
        <v>3</v>
      </c>
      <c r="H61" s="92">
        <v>1.3588199999999999</v>
      </c>
      <c r="I61" s="92"/>
      <c r="J61" s="57">
        <v>63.3</v>
      </c>
      <c r="K61" s="93">
        <f t="shared" si="0"/>
        <v>10815.586355806594</v>
      </c>
      <c r="L61" s="94"/>
      <c r="M61" s="6">
        <f>IF(J61="","",(K61/J61)/LOOKUP(RIGHT($D$2,3),定数!$A$6:$A$13,定数!$B$6:$B$13))</f>
        <v>1.423852864113559</v>
      </c>
      <c r="N61" s="57">
        <v>2018</v>
      </c>
      <c r="O61" s="8">
        <v>43589</v>
      </c>
      <c r="P61" s="92">
        <v>1.3494250000000001</v>
      </c>
      <c r="Q61" s="92"/>
      <c r="R61" s="95">
        <f>IF(P61="","",T61*M61*LOOKUP(RIGHT($D$2,3),定数!$A$6:$A$13,定数!$B$6:$B$13))</f>
        <v>16052.517190015957</v>
      </c>
      <c r="S61" s="95"/>
      <c r="T61" s="96">
        <f t="shared" si="3"/>
        <v>93.949999999998198</v>
      </c>
      <c r="U61" s="96"/>
      <c r="V61" t="str">
        <f t="shared" si="5"/>
        <v/>
      </c>
      <c r="W61">
        <f t="shared" si="2"/>
        <v>0</v>
      </c>
    </row>
    <row r="62" spans="2:23" x14ac:dyDescent="0.2">
      <c r="B62" s="57">
        <v>54</v>
      </c>
      <c r="C62" s="91">
        <f t="shared" si="1"/>
        <v>376572.06238356908</v>
      </c>
      <c r="D62" s="91"/>
      <c r="E62" s="57">
        <v>2018</v>
      </c>
      <c r="F62" s="8">
        <v>43588</v>
      </c>
      <c r="G62" s="57" t="s">
        <v>3</v>
      </c>
      <c r="H62" s="92">
        <v>1.35721</v>
      </c>
      <c r="I62" s="92"/>
      <c r="J62" s="57">
        <v>56.8</v>
      </c>
      <c r="K62" s="93">
        <f t="shared" si="0"/>
        <v>11297.161871507073</v>
      </c>
      <c r="L62" s="94"/>
      <c r="M62" s="6">
        <f>IF(J62="","",(K62/J62)/LOOKUP(RIGHT($D$2,3),定数!$A$6:$A$13,定数!$B$6:$B$13))</f>
        <v>1.6574474576741598</v>
      </c>
      <c r="N62" s="57">
        <v>2018</v>
      </c>
      <c r="O62" s="8">
        <v>43589</v>
      </c>
      <c r="P62" s="92">
        <v>1.3487899999999999</v>
      </c>
      <c r="Q62" s="92"/>
      <c r="R62" s="95">
        <f>IF(P62="","",T62*M62*LOOKUP(RIGHT($D$2,3),定数!$A$6:$A$13,定数!$B$6:$B$13))</f>
        <v>16746.849112339896</v>
      </c>
      <c r="S62" s="95"/>
      <c r="T62" s="96">
        <f t="shared" si="3"/>
        <v>84.200000000000941</v>
      </c>
      <c r="U62" s="96"/>
      <c r="V62" t="str">
        <f t="shared" si="5"/>
        <v/>
      </c>
      <c r="W62">
        <f t="shared" si="2"/>
        <v>0</v>
      </c>
    </row>
    <row r="63" spans="2:23" x14ac:dyDescent="0.2">
      <c r="B63" s="57">
        <v>55</v>
      </c>
      <c r="C63" s="91">
        <f t="shared" si="1"/>
        <v>393318.91149590898</v>
      </c>
      <c r="D63" s="91"/>
      <c r="E63" s="57">
        <v>2018</v>
      </c>
      <c r="F63" s="8">
        <v>43617</v>
      </c>
      <c r="G63" s="57" t="s">
        <v>4</v>
      </c>
      <c r="H63" s="92">
        <v>1.3338000000000001</v>
      </c>
      <c r="I63" s="92"/>
      <c r="J63" s="57">
        <v>54.5</v>
      </c>
      <c r="K63" s="93">
        <f t="shared" si="0"/>
        <v>11799.567344877269</v>
      </c>
      <c r="L63" s="94"/>
      <c r="M63" s="6">
        <f>IF(J63="","",(K63/J63)/LOOKUP(RIGHT($D$2,3),定数!$A$6:$A$13,定数!$B$6:$B$13))</f>
        <v>1.8042151903482062</v>
      </c>
      <c r="N63" s="57">
        <v>2018</v>
      </c>
      <c r="O63" s="8">
        <v>43622</v>
      </c>
      <c r="P63" s="92">
        <v>1.3418749999999999</v>
      </c>
      <c r="Q63" s="92"/>
      <c r="R63" s="95">
        <f>IF(P63="","",T63*M63*LOOKUP(RIGHT($D$2,3),定数!$A$6:$A$13,定数!$B$6:$B$13))</f>
        <v>17482.845194473754</v>
      </c>
      <c r="S63" s="95"/>
      <c r="T63" s="96">
        <f t="shared" si="3"/>
        <v>80.749999999998323</v>
      </c>
      <c r="U63" s="96"/>
      <c r="V63" t="str">
        <f t="shared" si="5"/>
        <v/>
      </c>
      <c r="W63">
        <f t="shared" si="2"/>
        <v>0</v>
      </c>
    </row>
    <row r="64" spans="2:23" x14ac:dyDescent="0.2">
      <c r="B64" s="57">
        <v>56</v>
      </c>
      <c r="C64" s="91">
        <f t="shared" si="1"/>
        <v>410801.75669038272</v>
      </c>
      <c r="D64" s="91"/>
      <c r="E64" s="57">
        <v>2018</v>
      </c>
      <c r="F64" s="8">
        <v>43634</v>
      </c>
      <c r="G64" s="57" t="s">
        <v>3</v>
      </c>
      <c r="H64" s="92">
        <v>1.32595</v>
      </c>
      <c r="I64" s="92"/>
      <c r="J64" s="57">
        <v>20.9</v>
      </c>
      <c r="K64" s="93">
        <f t="shared" si="0"/>
        <v>12324.052700711482</v>
      </c>
      <c r="L64" s="94"/>
      <c r="M64" s="6">
        <f>IF(J64="","",(K64/J64)/LOOKUP(RIGHT($D$2,3),定数!$A$6:$A$13,定数!$B$6:$B$13))</f>
        <v>4.9138966111289797</v>
      </c>
      <c r="N64" s="57">
        <v>2018</v>
      </c>
      <c r="O64" s="8">
        <v>43634</v>
      </c>
      <c r="P64" s="92">
        <v>1.3229150000000001</v>
      </c>
      <c r="Q64" s="92"/>
      <c r="R64" s="95">
        <f>IF(P64="","",T64*M64*LOOKUP(RIGHT($D$2,3),定数!$A$6:$A$13,定数!$B$6:$B$13))</f>
        <v>17896.411457731148</v>
      </c>
      <c r="S64" s="95"/>
      <c r="T64" s="96">
        <f t="shared" si="3"/>
        <v>30.349999999998989</v>
      </c>
      <c r="U64" s="96"/>
      <c r="V64" t="str">
        <f t="shared" si="5"/>
        <v/>
      </c>
      <c r="W64">
        <f t="shared" si="2"/>
        <v>0</v>
      </c>
    </row>
    <row r="65" spans="2:23" x14ac:dyDescent="0.2">
      <c r="B65" s="57">
        <v>57</v>
      </c>
      <c r="C65" s="91">
        <f t="shared" si="1"/>
        <v>428698.16814811388</v>
      </c>
      <c r="D65" s="91"/>
      <c r="E65" s="57">
        <v>2018</v>
      </c>
      <c r="F65" s="8">
        <v>43634</v>
      </c>
      <c r="G65" s="57" t="s">
        <v>3</v>
      </c>
      <c r="H65" s="92">
        <v>1.3231999999999999</v>
      </c>
      <c r="I65" s="92"/>
      <c r="J65" s="57">
        <v>31.3</v>
      </c>
      <c r="K65" s="93">
        <f t="shared" si="0"/>
        <v>12860.945044443415</v>
      </c>
      <c r="L65" s="94"/>
      <c r="M65" s="6">
        <f>IF(J65="","",(K65/J65)/LOOKUP(RIGHT($D$2,3),定数!$A$6:$A$13,定数!$B$6:$B$13))</f>
        <v>3.4241067743459572</v>
      </c>
      <c r="N65" s="57">
        <v>2018</v>
      </c>
      <c r="O65" s="8">
        <v>43625</v>
      </c>
      <c r="P65" s="92">
        <v>1.32633</v>
      </c>
      <c r="Q65" s="92"/>
      <c r="R65" s="95">
        <f>IF(P65="","",T65*M65*LOOKUP(RIGHT($D$2,3),定数!$A$6:$A$13,定数!$B$6:$B$13))</f>
        <v>-12860.945044443732</v>
      </c>
      <c r="S65" s="95"/>
      <c r="T65" s="96">
        <f t="shared" si="3"/>
        <v>-31.300000000000772</v>
      </c>
      <c r="U65" s="96"/>
      <c r="V65" t="str">
        <f t="shared" si="5"/>
        <v/>
      </c>
      <c r="W65">
        <f t="shared" si="2"/>
        <v>1</v>
      </c>
    </row>
    <row r="66" spans="2:23" x14ac:dyDescent="0.2">
      <c r="B66" s="57">
        <v>58</v>
      </c>
      <c r="C66" s="91">
        <f t="shared" si="1"/>
        <v>415837.22310367017</v>
      </c>
      <c r="D66" s="91"/>
      <c r="E66" s="57">
        <v>2018</v>
      </c>
      <c r="F66" s="8">
        <v>43650</v>
      </c>
      <c r="G66" s="57" t="s">
        <v>4</v>
      </c>
      <c r="H66" s="92">
        <v>1.3224199999999999</v>
      </c>
      <c r="I66" s="92"/>
      <c r="J66" s="57">
        <v>53.9</v>
      </c>
      <c r="K66" s="93">
        <f t="shared" si="0"/>
        <v>12475.116693110105</v>
      </c>
      <c r="L66" s="94"/>
      <c r="M66" s="6">
        <f>IF(J66="","",(K66/J66)/LOOKUP(RIGHT($D$2,3),定数!$A$6:$A$13,定数!$B$6:$B$13))</f>
        <v>1.9287440774752791</v>
      </c>
      <c r="N66" s="57">
        <v>2018</v>
      </c>
      <c r="O66" s="8">
        <v>43655</v>
      </c>
      <c r="P66" s="92">
        <v>1.3304050000000001</v>
      </c>
      <c r="Q66" s="92"/>
      <c r="R66" s="95">
        <f>IF(P66="","",T66*M66*LOOKUP(RIGHT($D$2,3),定数!$A$6:$A$13,定数!$B$6:$B$13))</f>
        <v>18481.225750368427</v>
      </c>
      <c r="S66" s="95"/>
      <c r="T66" s="96">
        <f t="shared" si="3"/>
        <v>79.850000000001302</v>
      </c>
      <c r="U66" s="96"/>
      <c r="V66" t="str">
        <f t="shared" si="5"/>
        <v/>
      </c>
      <c r="W66">
        <f t="shared" si="2"/>
        <v>0</v>
      </c>
    </row>
    <row r="67" spans="2:23" x14ac:dyDescent="0.2">
      <c r="B67" s="57">
        <v>59</v>
      </c>
      <c r="C67" s="91">
        <f t="shared" si="1"/>
        <v>434318.44885403861</v>
      </c>
      <c r="D67" s="91"/>
      <c r="E67" s="57">
        <v>2018</v>
      </c>
      <c r="F67" s="8">
        <v>43657</v>
      </c>
      <c r="G67" s="57" t="s">
        <v>3</v>
      </c>
      <c r="H67" s="92">
        <v>1.3234999999999999</v>
      </c>
      <c r="I67" s="92"/>
      <c r="J67" s="57">
        <v>38.5</v>
      </c>
      <c r="K67" s="93">
        <f t="shared" si="0"/>
        <v>13029.553465621158</v>
      </c>
      <c r="L67" s="94"/>
      <c r="M67" s="6">
        <f>IF(J67="","",(K67/J67)/LOOKUP(RIGHT($D$2,3),定数!$A$6:$A$13,定数!$B$6:$B$13))</f>
        <v>2.8202496678833677</v>
      </c>
      <c r="N67" s="57">
        <v>2018</v>
      </c>
      <c r="O67" s="8">
        <v>43659</v>
      </c>
      <c r="P67" s="92">
        <v>1.3178449999999999</v>
      </c>
      <c r="Q67" s="92"/>
      <c r="R67" s="95">
        <f>IF(P67="","",T67*M67*LOOKUP(RIGHT($D$2,3),定数!$A$6:$A$13,定数!$B$6:$B$13))</f>
        <v>19138.214246256419</v>
      </c>
      <c r="S67" s="95"/>
      <c r="T67" s="96">
        <f t="shared" si="3"/>
        <v>56.549999999999656</v>
      </c>
      <c r="U67" s="96"/>
      <c r="V67" t="str">
        <f t="shared" si="5"/>
        <v/>
      </c>
      <c r="W67">
        <f t="shared" si="2"/>
        <v>0</v>
      </c>
    </row>
    <row r="68" spans="2:23" x14ac:dyDescent="0.2">
      <c r="B68" s="57">
        <v>60</v>
      </c>
      <c r="C68" s="91">
        <f t="shared" si="1"/>
        <v>453456.663100295</v>
      </c>
      <c r="D68" s="91"/>
      <c r="E68" s="57">
        <v>2018</v>
      </c>
      <c r="F68" s="8">
        <v>43657</v>
      </c>
      <c r="G68" s="57" t="s">
        <v>4</v>
      </c>
      <c r="H68" s="92">
        <v>1.32385</v>
      </c>
      <c r="I68" s="92"/>
      <c r="J68" s="57">
        <v>22.2</v>
      </c>
      <c r="K68" s="93">
        <f t="shared" si="0"/>
        <v>13603.69989300885</v>
      </c>
      <c r="L68" s="94"/>
      <c r="M68" s="6">
        <f>IF(J68="","",(K68/J68)/LOOKUP(RIGHT($D$2,3),定数!$A$6:$A$13,定数!$B$6:$B$13))</f>
        <v>5.1064939538321514</v>
      </c>
      <c r="N68" s="57">
        <v>2018</v>
      </c>
      <c r="O68" s="8">
        <v>43663</v>
      </c>
      <c r="P68" s="92">
        <v>1.3216300000000001</v>
      </c>
      <c r="Q68" s="92"/>
      <c r="R68" s="95">
        <f>IF(P68="","",T68*M68*LOOKUP(RIGHT($D$2,3),定数!$A$6:$A$13,定数!$B$6:$B$13))</f>
        <v>-13603.699893008168</v>
      </c>
      <c r="S68" s="95"/>
      <c r="T68" s="96">
        <f t="shared" si="3"/>
        <v>-22.199999999998887</v>
      </c>
      <c r="U68" s="96"/>
      <c r="V68" t="str">
        <f t="shared" si="5"/>
        <v/>
      </c>
      <c r="W68">
        <f t="shared" si="2"/>
        <v>1</v>
      </c>
    </row>
    <row r="69" spans="2:23" x14ac:dyDescent="0.2">
      <c r="B69" s="57">
        <v>61</v>
      </c>
      <c r="C69" s="91">
        <f t="shared" si="1"/>
        <v>439852.96320728684</v>
      </c>
      <c r="D69" s="91"/>
      <c r="E69" s="57">
        <v>2018</v>
      </c>
      <c r="F69" s="8">
        <v>43666</v>
      </c>
      <c r="G69" s="57" t="s">
        <v>3</v>
      </c>
      <c r="H69" s="92">
        <v>1.3006800000000001</v>
      </c>
      <c r="I69" s="92"/>
      <c r="J69" s="57">
        <v>29.1</v>
      </c>
      <c r="K69" s="93">
        <f t="shared" si="0"/>
        <v>13195.588896218605</v>
      </c>
      <c r="L69" s="94"/>
      <c r="M69" s="6">
        <f>IF(J69="","",(K69/J69)/LOOKUP(RIGHT($D$2,3),定数!$A$6:$A$13,定数!$B$6:$B$13))</f>
        <v>3.7788055258357978</v>
      </c>
      <c r="N69" s="57">
        <v>2018</v>
      </c>
      <c r="O69" s="8">
        <v>43666</v>
      </c>
      <c r="P69" s="92">
        <v>1.30359</v>
      </c>
      <c r="Q69" s="92"/>
      <c r="R69" s="95">
        <f>IF(P69="","",T69*M69*LOOKUP(RIGHT($D$2,3),定数!$A$6:$A$13,定数!$B$6:$B$13))</f>
        <v>-13195.588896218462</v>
      </c>
      <c r="S69" s="95"/>
      <c r="T69" s="96">
        <f t="shared" si="3"/>
        <v>-29.099999999999682</v>
      </c>
      <c r="U69" s="96"/>
      <c r="V69" t="str">
        <f t="shared" si="5"/>
        <v/>
      </c>
      <c r="W69">
        <f t="shared" si="2"/>
        <v>2</v>
      </c>
    </row>
    <row r="70" spans="2:23" x14ac:dyDescent="0.2">
      <c r="B70" s="57">
        <v>62</v>
      </c>
      <c r="C70" s="91">
        <f t="shared" si="1"/>
        <v>426657.37431106839</v>
      </c>
      <c r="D70" s="91"/>
      <c r="E70" s="57">
        <v>2018</v>
      </c>
      <c r="F70" s="8">
        <v>43685</v>
      </c>
      <c r="G70" s="57" t="s">
        <v>3</v>
      </c>
      <c r="H70" s="92">
        <v>1.2926599999999999</v>
      </c>
      <c r="I70" s="92"/>
      <c r="J70" s="57">
        <v>32.5</v>
      </c>
      <c r="K70" s="93">
        <f t="shared" si="0"/>
        <v>12799.721229332052</v>
      </c>
      <c r="L70" s="94"/>
      <c r="M70" s="6">
        <f>IF(J70="","",(K70/J70)/LOOKUP(RIGHT($D$2,3),定数!$A$6:$A$13,定数!$B$6:$B$13))</f>
        <v>3.2819798023928337</v>
      </c>
      <c r="N70" s="57">
        <v>2018</v>
      </c>
      <c r="O70" s="8">
        <v>43685</v>
      </c>
      <c r="P70" s="92">
        <v>1.2878849999999999</v>
      </c>
      <c r="Q70" s="92"/>
      <c r="R70" s="95">
        <f>IF(P70="","",T70*M70*LOOKUP(RIGHT($D$2,3),定数!$A$6:$A$13,定数!$B$6:$B$13))</f>
        <v>18805.744267710834</v>
      </c>
      <c r="S70" s="95"/>
      <c r="T70" s="96">
        <f t="shared" si="3"/>
        <v>47.749999999999737</v>
      </c>
      <c r="U70" s="96"/>
      <c r="V70" t="str">
        <f t="shared" si="5"/>
        <v/>
      </c>
      <c r="W70">
        <f t="shared" si="2"/>
        <v>0</v>
      </c>
    </row>
    <row r="71" spans="2:23" x14ac:dyDescent="0.2">
      <c r="B71" s="57">
        <v>63</v>
      </c>
      <c r="C71" s="91">
        <f t="shared" si="1"/>
        <v>445463.11857877922</v>
      </c>
      <c r="D71" s="91"/>
      <c r="E71" s="57">
        <v>2018</v>
      </c>
      <c r="F71" s="8">
        <v>43761</v>
      </c>
      <c r="G71" s="57" t="s">
        <v>3</v>
      </c>
      <c r="H71" s="92">
        <v>1.29688</v>
      </c>
      <c r="I71" s="92"/>
      <c r="J71" s="57">
        <v>75.3</v>
      </c>
      <c r="K71" s="93">
        <f t="shared" si="0"/>
        <v>13363.893557363375</v>
      </c>
      <c r="L71" s="94"/>
      <c r="M71" s="6">
        <f>IF(J71="","",(K71/J71)/LOOKUP(RIGHT($D$2,3),定数!$A$6:$A$13,定数!$B$6:$B$13))</f>
        <v>1.4789612170610198</v>
      </c>
      <c r="N71" s="57">
        <v>2018</v>
      </c>
      <c r="O71" s="8">
        <v>43763</v>
      </c>
      <c r="P71" s="92">
        <v>1.285685</v>
      </c>
      <c r="Q71" s="92"/>
      <c r="R71" s="95">
        <f>IF(P71="","",T71*M71*LOOKUP(RIGHT($D$2,3),定数!$A$6:$A$13,定数!$B$6:$B$13))</f>
        <v>19868.364989997855</v>
      </c>
      <c r="S71" s="95"/>
      <c r="T71" s="96">
        <f t="shared" si="3"/>
        <v>111.95000000000066</v>
      </c>
      <c r="U71" s="96"/>
      <c r="V71" t="str">
        <f t="shared" si="5"/>
        <v/>
      </c>
      <c r="W71">
        <f t="shared" si="2"/>
        <v>0</v>
      </c>
    </row>
    <row r="72" spans="2:23" x14ac:dyDescent="0.2">
      <c r="B72" s="57">
        <v>64</v>
      </c>
      <c r="C72" s="91">
        <f t="shared" si="1"/>
        <v>465331.4835687771</v>
      </c>
      <c r="D72" s="91"/>
      <c r="E72" s="57">
        <v>2018</v>
      </c>
      <c r="F72" s="8">
        <v>43774</v>
      </c>
      <c r="G72" s="57" t="s">
        <v>4</v>
      </c>
      <c r="H72" s="92">
        <v>1.3028200000000001</v>
      </c>
      <c r="I72" s="92"/>
      <c r="J72" s="57">
        <v>63.9</v>
      </c>
      <c r="K72" s="93">
        <f t="shared" si="0"/>
        <v>13959.944507063312</v>
      </c>
      <c r="L72" s="94"/>
      <c r="M72" s="6">
        <f>IF(J72="","",(K72/J72)/LOOKUP(RIGHT($D$2,3),定数!$A$6:$A$13,定数!$B$6:$B$13))</f>
        <v>1.8205457103629776</v>
      </c>
      <c r="N72" s="57">
        <v>2018</v>
      </c>
      <c r="O72" s="8">
        <v>43776</v>
      </c>
      <c r="P72" s="92">
        <v>1.3123050000000001</v>
      </c>
      <c r="Q72" s="92"/>
      <c r="R72" s="95">
        <f>IF(P72="","",T72*M72*LOOKUP(RIGHT($D$2,3),定数!$A$6:$A$13,定数!$B$6:$B$13))</f>
        <v>20721.451275351337</v>
      </c>
      <c r="S72" s="95"/>
      <c r="T72" s="96">
        <f t="shared" si="3"/>
        <v>94.849999999999653</v>
      </c>
      <c r="U72" s="96"/>
      <c r="V72" t="str">
        <f t="shared" si="5"/>
        <v/>
      </c>
      <c r="W72">
        <f t="shared" si="2"/>
        <v>0</v>
      </c>
    </row>
    <row r="73" spans="2:23" x14ac:dyDescent="0.2">
      <c r="B73" s="57">
        <v>65</v>
      </c>
      <c r="C73" s="91">
        <f t="shared" si="1"/>
        <v>486052.93484412844</v>
      </c>
      <c r="D73" s="91"/>
      <c r="E73" s="57">
        <v>2018</v>
      </c>
      <c r="F73" s="8">
        <v>43790</v>
      </c>
      <c r="G73" s="57" t="s">
        <v>3</v>
      </c>
      <c r="H73" s="92">
        <v>1.27735</v>
      </c>
      <c r="I73" s="92"/>
      <c r="J73" s="57">
        <v>42.5</v>
      </c>
      <c r="K73" s="93">
        <f t="shared" ref="K73:K108" si="6">IF(J73="","",C73*0.03)</f>
        <v>14581.588045323853</v>
      </c>
      <c r="L73" s="94"/>
      <c r="M73" s="6">
        <f>IF(J73="","",(K73/J73)/LOOKUP(RIGHT($D$2,3),定数!$A$6:$A$13,定数!$B$6:$B$13))</f>
        <v>2.8591349108478146</v>
      </c>
      <c r="N73" s="57">
        <v>2018</v>
      </c>
      <c r="O73" s="8">
        <v>43791</v>
      </c>
      <c r="P73" s="92">
        <v>1.2816000000000001</v>
      </c>
      <c r="Q73" s="92"/>
      <c r="R73" s="95">
        <f>IF(P73="","",T73*M73*LOOKUP(RIGHT($D$2,3),定数!$A$6:$A$13,定数!$B$6:$B$13))</f>
        <v>-14581.588045324152</v>
      </c>
      <c r="S73" s="95"/>
      <c r="T73" s="96">
        <f t="shared" si="3"/>
        <v>-42.500000000000867</v>
      </c>
      <c r="U73" s="96"/>
      <c r="V73" t="str">
        <f t="shared" si="5"/>
        <v/>
      </c>
      <c r="W73">
        <f t="shared" si="2"/>
        <v>1</v>
      </c>
    </row>
    <row r="74" spans="2:23" x14ac:dyDescent="0.2">
      <c r="B74" s="57">
        <v>66</v>
      </c>
      <c r="C74" s="91">
        <f t="shared" ref="C74:C108" si="7">IF(R73="","",C73+R73)</f>
        <v>471471.3467988043</v>
      </c>
      <c r="D74" s="91"/>
      <c r="E74" s="57"/>
      <c r="F74" s="8"/>
      <c r="G74" s="57"/>
      <c r="H74" s="92"/>
      <c r="I74" s="92"/>
      <c r="J74" s="57"/>
      <c r="K74" s="93" t="str">
        <f t="shared" si="6"/>
        <v/>
      </c>
      <c r="L74" s="94"/>
      <c r="M74" s="6" t="str">
        <f>IF(J74="","",(K74/J74)/LOOKUP(RIGHT($D$2,3),定数!$A$6:$A$13,定数!$B$6:$B$13))</f>
        <v/>
      </c>
      <c r="N74" s="57"/>
      <c r="O74" s="8"/>
      <c r="P74" s="92"/>
      <c r="Q74" s="92"/>
      <c r="R74" s="95" t="str">
        <f>IF(P74="","",T74*M74*LOOKUP(RIGHT($D$2,3),定数!$A$6:$A$13,定数!$B$6:$B$13))</f>
        <v/>
      </c>
      <c r="S74" s="95"/>
      <c r="T74" s="96" t="str">
        <f t="shared" si="3"/>
        <v/>
      </c>
      <c r="U74" s="96"/>
      <c r="V74" t="str">
        <f t="shared" si="5"/>
        <v/>
      </c>
      <c r="W74" t="str">
        <f t="shared" si="5"/>
        <v/>
      </c>
    </row>
    <row r="75" spans="2:23" x14ac:dyDescent="0.2">
      <c r="B75" s="57">
        <v>67</v>
      </c>
      <c r="C75" s="91" t="str">
        <f t="shared" si="7"/>
        <v/>
      </c>
      <c r="D75" s="91"/>
      <c r="E75" s="57"/>
      <c r="F75" s="8"/>
      <c r="G75" s="57"/>
      <c r="H75" s="92"/>
      <c r="I75" s="92"/>
      <c r="J75" s="57"/>
      <c r="K75" s="93" t="str">
        <f t="shared" si="6"/>
        <v/>
      </c>
      <c r="L75" s="94"/>
      <c r="M75" s="6" t="str">
        <f>IF(J75="","",(K75/J75)/LOOKUP(RIGHT($D$2,3),定数!$A$6:$A$13,定数!$B$6:$B$13))</f>
        <v/>
      </c>
      <c r="N75" s="57"/>
      <c r="O75" s="8"/>
      <c r="P75" s="92"/>
      <c r="Q75" s="92"/>
      <c r="R75" s="95" t="str">
        <f>IF(P75="","",T75*M75*LOOKUP(RIGHT($D$2,3),定数!$A$6:$A$13,定数!$B$6:$B$13))</f>
        <v/>
      </c>
      <c r="S75" s="95"/>
      <c r="T75" s="96" t="str">
        <f t="shared" ref="T75:T108" si="8">IF(P75="","",IF(G75="買",(P75-H75),(H75-P75))*IF(RIGHT($D$2,3)="JPY",100,10000))</f>
        <v/>
      </c>
      <c r="U75" s="96"/>
      <c r="V75" t="str">
        <f t="shared" ref="V75:W90" si="9">IF(S75&lt;&gt;"",IF(S75&lt;0,1+V74,0),"")</f>
        <v/>
      </c>
      <c r="W75" t="str">
        <f t="shared" si="9"/>
        <v/>
      </c>
    </row>
    <row r="76" spans="2:23" x14ac:dyDescent="0.2">
      <c r="B76" s="57">
        <v>68</v>
      </c>
      <c r="C76" s="91" t="str">
        <f t="shared" si="7"/>
        <v/>
      </c>
      <c r="D76" s="91"/>
      <c r="E76" s="57"/>
      <c r="F76" s="8"/>
      <c r="G76" s="57"/>
      <c r="H76" s="92"/>
      <c r="I76" s="92"/>
      <c r="J76" s="57"/>
      <c r="K76" s="93" t="str">
        <f t="shared" si="6"/>
        <v/>
      </c>
      <c r="L76" s="94"/>
      <c r="M76" s="6" t="str">
        <f>IF(J76="","",(K76/J76)/LOOKUP(RIGHT($D$2,3),定数!$A$6:$A$13,定数!$B$6:$B$13))</f>
        <v/>
      </c>
      <c r="N76" s="57"/>
      <c r="O76" s="8"/>
      <c r="P76" s="92"/>
      <c r="Q76" s="92"/>
      <c r="R76" s="95" t="str">
        <f>IF(P76="","",T76*M76*LOOKUP(RIGHT($D$2,3),定数!$A$6:$A$13,定数!$B$6:$B$13))</f>
        <v/>
      </c>
      <c r="S76" s="95"/>
      <c r="T76" s="96" t="str">
        <f t="shared" si="8"/>
        <v/>
      </c>
      <c r="U76" s="96"/>
      <c r="V76" t="str">
        <f t="shared" si="9"/>
        <v/>
      </c>
      <c r="W76" t="str">
        <f t="shared" si="9"/>
        <v/>
      </c>
    </row>
    <row r="77" spans="2:23" x14ac:dyDescent="0.2">
      <c r="B77" s="57">
        <v>69</v>
      </c>
      <c r="C77" s="91" t="str">
        <f t="shared" si="7"/>
        <v/>
      </c>
      <c r="D77" s="91"/>
      <c r="E77" s="57"/>
      <c r="F77" s="8"/>
      <c r="G77" s="57"/>
      <c r="H77" s="92"/>
      <c r="I77" s="92"/>
      <c r="J77" s="57"/>
      <c r="K77" s="93" t="str">
        <f t="shared" si="6"/>
        <v/>
      </c>
      <c r="L77" s="94"/>
      <c r="M77" s="6" t="str">
        <f>IF(J77="","",(K77/J77)/LOOKUP(RIGHT($D$2,3),定数!$A$6:$A$13,定数!$B$6:$B$13))</f>
        <v/>
      </c>
      <c r="N77" s="57"/>
      <c r="O77" s="8"/>
      <c r="P77" s="92"/>
      <c r="Q77" s="92"/>
      <c r="R77" s="95" t="str">
        <f>IF(P77="","",T77*M77*LOOKUP(RIGHT($D$2,3),定数!$A$6:$A$13,定数!$B$6:$B$13))</f>
        <v/>
      </c>
      <c r="S77" s="95"/>
      <c r="T77" s="96" t="str">
        <f t="shared" si="8"/>
        <v/>
      </c>
      <c r="U77" s="96"/>
      <c r="V77" t="str">
        <f t="shared" si="9"/>
        <v/>
      </c>
      <c r="W77" t="str">
        <f t="shared" si="9"/>
        <v/>
      </c>
    </row>
    <row r="78" spans="2:23" x14ac:dyDescent="0.2">
      <c r="B78" s="57">
        <v>70</v>
      </c>
      <c r="C78" s="91" t="str">
        <f t="shared" si="7"/>
        <v/>
      </c>
      <c r="D78" s="91"/>
      <c r="E78" s="57"/>
      <c r="F78" s="8"/>
      <c r="G78" s="57"/>
      <c r="H78" s="92"/>
      <c r="I78" s="92"/>
      <c r="J78" s="57"/>
      <c r="K78" s="93" t="str">
        <f t="shared" si="6"/>
        <v/>
      </c>
      <c r="L78" s="94"/>
      <c r="M78" s="6" t="str">
        <f>IF(J78="","",(K78/J78)/LOOKUP(RIGHT($D$2,3),定数!$A$6:$A$13,定数!$B$6:$B$13))</f>
        <v/>
      </c>
      <c r="N78" s="57"/>
      <c r="O78" s="8"/>
      <c r="P78" s="92"/>
      <c r="Q78" s="92"/>
      <c r="R78" s="95" t="str">
        <f>IF(P78="","",T78*M78*LOOKUP(RIGHT($D$2,3),定数!$A$6:$A$13,定数!$B$6:$B$13))</f>
        <v/>
      </c>
      <c r="S78" s="95"/>
      <c r="T78" s="96" t="str">
        <f t="shared" si="8"/>
        <v/>
      </c>
      <c r="U78" s="96"/>
      <c r="V78" t="str">
        <f t="shared" si="9"/>
        <v/>
      </c>
      <c r="W78" t="str">
        <f t="shared" si="9"/>
        <v/>
      </c>
    </row>
    <row r="79" spans="2:23" x14ac:dyDescent="0.2">
      <c r="B79" s="57">
        <v>71</v>
      </c>
      <c r="C79" s="91" t="str">
        <f t="shared" si="7"/>
        <v/>
      </c>
      <c r="D79" s="91"/>
      <c r="E79" s="57"/>
      <c r="F79" s="8"/>
      <c r="G79" s="57"/>
      <c r="H79" s="92"/>
      <c r="I79" s="92"/>
      <c r="J79" s="57"/>
      <c r="K79" s="93" t="str">
        <f t="shared" si="6"/>
        <v/>
      </c>
      <c r="L79" s="94"/>
      <c r="M79" s="6" t="str">
        <f>IF(J79="","",(K79/J79)/LOOKUP(RIGHT($D$2,3),定数!$A$6:$A$13,定数!$B$6:$B$13))</f>
        <v/>
      </c>
      <c r="N79" s="57"/>
      <c r="O79" s="8"/>
      <c r="P79" s="92"/>
      <c r="Q79" s="92"/>
      <c r="R79" s="95" t="str">
        <f>IF(P79="","",T79*M79*LOOKUP(RIGHT($D$2,3),定数!$A$6:$A$13,定数!$B$6:$B$13))</f>
        <v/>
      </c>
      <c r="S79" s="95"/>
      <c r="T79" s="96" t="str">
        <f t="shared" si="8"/>
        <v/>
      </c>
      <c r="U79" s="96"/>
      <c r="V79" t="str">
        <f t="shared" si="9"/>
        <v/>
      </c>
      <c r="W79" t="str">
        <f t="shared" si="9"/>
        <v/>
      </c>
    </row>
    <row r="80" spans="2:23" x14ac:dyDescent="0.2">
      <c r="B80" s="57">
        <v>72</v>
      </c>
      <c r="C80" s="91" t="str">
        <f t="shared" si="7"/>
        <v/>
      </c>
      <c r="D80" s="91"/>
      <c r="E80" s="57"/>
      <c r="F80" s="8"/>
      <c r="G80" s="57"/>
      <c r="H80" s="92"/>
      <c r="I80" s="92"/>
      <c r="J80" s="57"/>
      <c r="K80" s="93" t="str">
        <f t="shared" si="6"/>
        <v/>
      </c>
      <c r="L80" s="94"/>
      <c r="M80" s="6" t="str">
        <f>IF(J80="","",(K80/J80)/LOOKUP(RIGHT($D$2,3),定数!$A$6:$A$13,定数!$B$6:$B$13))</f>
        <v/>
      </c>
      <c r="N80" s="57"/>
      <c r="O80" s="8"/>
      <c r="P80" s="92"/>
      <c r="Q80" s="92"/>
      <c r="R80" s="95" t="str">
        <f>IF(P80="","",T80*M80*LOOKUP(RIGHT($D$2,3),定数!$A$6:$A$13,定数!$B$6:$B$13))</f>
        <v/>
      </c>
      <c r="S80" s="95"/>
      <c r="T80" s="96" t="str">
        <f t="shared" si="8"/>
        <v/>
      </c>
      <c r="U80" s="96"/>
      <c r="V80" t="str">
        <f t="shared" si="9"/>
        <v/>
      </c>
      <c r="W80" t="str">
        <f t="shared" si="9"/>
        <v/>
      </c>
    </row>
    <row r="81" spans="2:23" x14ac:dyDescent="0.2">
      <c r="B81" s="57">
        <v>73</v>
      </c>
      <c r="C81" s="91" t="str">
        <f t="shared" si="7"/>
        <v/>
      </c>
      <c r="D81" s="91"/>
      <c r="E81" s="57"/>
      <c r="F81" s="8"/>
      <c r="G81" s="57"/>
      <c r="H81" s="92"/>
      <c r="I81" s="92"/>
      <c r="J81" s="57"/>
      <c r="K81" s="93" t="str">
        <f t="shared" si="6"/>
        <v/>
      </c>
      <c r="L81" s="94"/>
      <c r="M81" s="6" t="str">
        <f>IF(J81="","",(K81/J81)/LOOKUP(RIGHT($D$2,3),定数!$A$6:$A$13,定数!$B$6:$B$13))</f>
        <v/>
      </c>
      <c r="N81" s="57"/>
      <c r="O81" s="8"/>
      <c r="P81" s="92"/>
      <c r="Q81" s="92"/>
      <c r="R81" s="95" t="str">
        <f>IF(P81="","",T81*M81*LOOKUP(RIGHT($D$2,3),定数!$A$6:$A$13,定数!$B$6:$B$13))</f>
        <v/>
      </c>
      <c r="S81" s="95"/>
      <c r="T81" s="96" t="str">
        <f t="shared" si="8"/>
        <v/>
      </c>
      <c r="U81" s="96"/>
      <c r="V81" t="str">
        <f t="shared" si="9"/>
        <v/>
      </c>
      <c r="W81" t="str">
        <f t="shared" si="9"/>
        <v/>
      </c>
    </row>
    <row r="82" spans="2:23" x14ac:dyDescent="0.2">
      <c r="B82" s="57">
        <v>74</v>
      </c>
      <c r="C82" s="91" t="str">
        <f t="shared" si="7"/>
        <v/>
      </c>
      <c r="D82" s="91"/>
      <c r="E82" s="57"/>
      <c r="F82" s="8"/>
      <c r="G82" s="57"/>
      <c r="H82" s="92"/>
      <c r="I82" s="92"/>
      <c r="J82" s="57"/>
      <c r="K82" s="93" t="str">
        <f t="shared" si="6"/>
        <v/>
      </c>
      <c r="L82" s="94"/>
      <c r="M82" s="6" t="str">
        <f>IF(J82="","",(K82/J82)/LOOKUP(RIGHT($D$2,3),定数!$A$6:$A$13,定数!$B$6:$B$13))</f>
        <v/>
      </c>
      <c r="N82" s="57"/>
      <c r="O82" s="8"/>
      <c r="P82" s="92"/>
      <c r="Q82" s="92"/>
      <c r="R82" s="95" t="str">
        <f>IF(P82="","",T82*M82*LOOKUP(RIGHT($D$2,3),定数!$A$6:$A$13,定数!$B$6:$B$13))</f>
        <v/>
      </c>
      <c r="S82" s="95"/>
      <c r="T82" s="96" t="str">
        <f t="shared" si="8"/>
        <v/>
      </c>
      <c r="U82" s="96"/>
      <c r="V82" t="str">
        <f t="shared" si="9"/>
        <v/>
      </c>
      <c r="W82" t="str">
        <f t="shared" si="9"/>
        <v/>
      </c>
    </row>
    <row r="83" spans="2:23" x14ac:dyDescent="0.2">
      <c r="B83" s="57">
        <v>75</v>
      </c>
      <c r="C83" s="91" t="str">
        <f t="shared" si="7"/>
        <v/>
      </c>
      <c r="D83" s="91"/>
      <c r="E83" s="57"/>
      <c r="F83" s="8"/>
      <c r="G83" s="57"/>
      <c r="H83" s="92"/>
      <c r="I83" s="92"/>
      <c r="J83" s="57"/>
      <c r="K83" s="93" t="str">
        <f t="shared" si="6"/>
        <v/>
      </c>
      <c r="L83" s="94"/>
      <c r="M83" s="6" t="str">
        <f>IF(J83="","",(K83/J83)/LOOKUP(RIGHT($D$2,3),定数!$A$6:$A$13,定数!$B$6:$B$13))</f>
        <v/>
      </c>
      <c r="N83" s="57"/>
      <c r="O83" s="8"/>
      <c r="P83" s="92"/>
      <c r="Q83" s="92"/>
      <c r="R83" s="95" t="str">
        <f>IF(P83="","",T83*M83*LOOKUP(RIGHT($D$2,3),定数!$A$6:$A$13,定数!$B$6:$B$13))</f>
        <v/>
      </c>
      <c r="S83" s="95"/>
      <c r="T83" s="96" t="str">
        <f t="shared" si="8"/>
        <v/>
      </c>
      <c r="U83" s="96"/>
      <c r="V83" t="str">
        <f t="shared" si="9"/>
        <v/>
      </c>
      <c r="W83" t="str">
        <f t="shared" si="9"/>
        <v/>
      </c>
    </row>
    <row r="84" spans="2:23" x14ac:dyDescent="0.2">
      <c r="B84" s="57">
        <v>76</v>
      </c>
      <c r="C84" s="91" t="str">
        <f t="shared" si="7"/>
        <v/>
      </c>
      <c r="D84" s="91"/>
      <c r="E84" s="57"/>
      <c r="F84" s="8"/>
      <c r="G84" s="57"/>
      <c r="H84" s="92"/>
      <c r="I84" s="92"/>
      <c r="J84" s="57"/>
      <c r="K84" s="93" t="str">
        <f t="shared" si="6"/>
        <v/>
      </c>
      <c r="L84" s="94"/>
      <c r="M84" s="6" t="str">
        <f>IF(J84="","",(K84/J84)/LOOKUP(RIGHT($D$2,3),定数!$A$6:$A$13,定数!$B$6:$B$13))</f>
        <v/>
      </c>
      <c r="N84" s="57"/>
      <c r="O84" s="8"/>
      <c r="P84" s="92"/>
      <c r="Q84" s="92"/>
      <c r="R84" s="95" t="str">
        <f>IF(P84="","",T84*M84*LOOKUP(RIGHT($D$2,3),定数!$A$6:$A$13,定数!$B$6:$B$13))</f>
        <v/>
      </c>
      <c r="S84" s="95"/>
      <c r="T84" s="96" t="str">
        <f t="shared" si="8"/>
        <v/>
      </c>
      <c r="U84" s="96"/>
      <c r="V84" t="str">
        <f t="shared" si="9"/>
        <v/>
      </c>
      <c r="W84" t="str">
        <f t="shared" si="9"/>
        <v/>
      </c>
    </row>
    <row r="85" spans="2:23" x14ac:dyDescent="0.2">
      <c r="B85" s="57">
        <v>77</v>
      </c>
      <c r="C85" s="91" t="str">
        <f t="shared" si="7"/>
        <v/>
      </c>
      <c r="D85" s="91"/>
      <c r="E85" s="57"/>
      <c r="F85" s="8"/>
      <c r="G85" s="57"/>
      <c r="H85" s="92"/>
      <c r="I85" s="92"/>
      <c r="J85" s="57"/>
      <c r="K85" s="93" t="str">
        <f t="shared" si="6"/>
        <v/>
      </c>
      <c r="L85" s="94"/>
      <c r="M85" s="6" t="str">
        <f>IF(J85="","",(K85/J85)/LOOKUP(RIGHT($D$2,3),定数!$A$6:$A$13,定数!$B$6:$B$13))</f>
        <v/>
      </c>
      <c r="N85" s="57"/>
      <c r="O85" s="8"/>
      <c r="P85" s="92"/>
      <c r="Q85" s="92"/>
      <c r="R85" s="95" t="str">
        <f>IF(P85="","",T85*M85*LOOKUP(RIGHT($D$2,3),定数!$A$6:$A$13,定数!$B$6:$B$13))</f>
        <v/>
      </c>
      <c r="S85" s="95"/>
      <c r="T85" s="96" t="str">
        <f t="shared" si="8"/>
        <v/>
      </c>
      <c r="U85" s="96"/>
      <c r="V85" t="str">
        <f t="shared" si="9"/>
        <v/>
      </c>
      <c r="W85" t="str">
        <f t="shared" si="9"/>
        <v/>
      </c>
    </row>
    <row r="86" spans="2:23" x14ac:dyDescent="0.2">
      <c r="B86" s="57">
        <v>78</v>
      </c>
      <c r="C86" s="91" t="str">
        <f t="shared" si="7"/>
        <v/>
      </c>
      <c r="D86" s="91"/>
      <c r="E86" s="57"/>
      <c r="F86" s="8"/>
      <c r="G86" s="57"/>
      <c r="H86" s="92"/>
      <c r="I86" s="92"/>
      <c r="J86" s="57"/>
      <c r="K86" s="93" t="str">
        <f t="shared" si="6"/>
        <v/>
      </c>
      <c r="L86" s="94"/>
      <c r="M86" s="6" t="str">
        <f>IF(J86="","",(K86/J86)/LOOKUP(RIGHT($D$2,3),定数!$A$6:$A$13,定数!$B$6:$B$13))</f>
        <v/>
      </c>
      <c r="N86" s="57"/>
      <c r="O86" s="8"/>
      <c r="P86" s="92"/>
      <c r="Q86" s="92"/>
      <c r="R86" s="95" t="str">
        <f>IF(P86="","",T86*M86*LOOKUP(RIGHT($D$2,3),定数!$A$6:$A$13,定数!$B$6:$B$13))</f>
        <v/>
      </c>
      <c r="S86" s="95"/>
      <c r="T86" s="96" t="str">
        <f t="shared" si="8"/>
        <v/>
      </c>
      <c r="U86" s="96"/>
      <c r="V86" t="str">
        <f t="shared" si="9"/>
        <v/>
      </c>
      <c r="W86" t="str">
        <f t="shared" si="9"/>
        <v/>
      </c>
    </row>
    <row r="87" spans="2:23" x14ac:dyDescent="0.2">
      <c r="B87" s="57">
        <v>79</v>
      </c>
      <c r="C87" s="91" t="str">
        <f t="shared" si="7"/>
        <v/>
      </c>
      <c r="D87" s="91"/>
      <c r="E87" s="57"/>
      <c r="F87" s="8"/>
      <c r="G87" s="57"/>
      <c r="H87" s="92"/>
      <c r="I87" s="92"/>
      <c r="J87" s="57"/>
      <c r="K87" s="93" t="str">
        <f t="shared" si="6"/>
        <v/>
      </c>
      <c r="L87" s="94"/>
      <c r="M87" s="6" t="str">
        <f>IF(J87="","",(K87/J87)/LOOKUP(RIGHT($D$2,3),定数!$A$6:$A$13,定数!$B$6:$B$13))</f>
        <v/>
      </c>
      <c r="N87" s="57"/>
      <c r="O87" s="8"/>
      <c r="P87" s="92"/>
      <c r="Q87" s="92"/>
      <c r="R87" s="95" t="str">
        <f>IF(P87="","",T87*M87*LOOKUP(RIGHT($D$2,3),定数!$A$6:$A$13,定数!$B$6:$B$13))</f>
        <v/>
      </c>
      <c r="S87" s="95"/>
      <c r="T87" s="96" t="str">
        <f t="shared" si="8"/>
        <v/>
      </c>
      <c r="U87" s="96"/>
      <c r="V87" t="str">
        <f t="shared" si="9"/>
        <v/>
      </c>
      <c r="W87" t="str">
        <f t="shared" si="9"/>
        <v/>
      </c>
    </row>
    <row r="88" spans="2:23" x14ac:dyDescent="0.2">
      <c r="B88" s="57">
        <v>80</v>
      </c>
      <c r="C88" s="91" t="str">
        <f t="shared" si="7"/>
        <v/>
      </c>
      <c r="D88" s="91"/>
      <c r="E88" s="57"/>
      <c r="F88" s="8"/>
      <c r="G88" s="57"/>
      <c r="H88" s="92"/>
      <c r="I88" s="92"/>
      <c r="J88" s="57"/>
      <c r="K88" s="93" t="str">
        <f t="shared" si="6"/>
        <v/>
      </c>
      <c r="L88" s="94"/>
      <c r="M88" s="6" t="str">
        <f>IF(J88="","",(K88/J88)/LOOKUP(RIGHT($D$2,3),定数!$A$6:$A$13,定数!$B$6:$B$13))</f>
        <v/>
      </c>
      <c r="N88" s="57"/>
      <c r="O88" s="8"/>
      <c r="P88" s="92"/>
      <c r="Q88" s="92"/>
      <c r="R88" s="95" t="str">
        <f>IF(P88="","",T88*M88*LOOKUP(RIGHT($D$2,3),定数!$A$6:$A$13,定数!$B$6:$B$13))</f>
        <v/>
      </c>
      <c r="S88" s="95"/>
      <c r="T88" s="96" t="str">
        <f t="shared" si="8"/>
        <v/>
      </c>
      <c r="U88" s="96"/>
      <c r="V88" t="str">
        <f t="shared" si="9"/>
        <v/>
      </c>
      <c r="W88" t="str">
        <f t="shared" si="9"/>
        <v/>
      </c>
    </row>
    <row r="89" spans="2:23" x14ac:dyDescent="0.2">
      <c r="B89" s="57">
        <v>81</v>
      </c>
      <c r="C89" s="91" t="str">
        <f t="shared" si="7"/>
        <v/>
      </c>
      <c r="D89" s="91"/>
      <c r="E89" s="57"/>
      <c r="F89" s="8"/>
      <c r="G89" s="57"/>
      <c r="H89" s="92"/>
      <c r="I89" s="92"/>
      <c r="J89" s="57"/>
      <c r="K89" s="93" t="str">
        <f t="shared" si="6"/>
        <v/>
      </c>
      <c r="L89" s="94"/>
      <c r="M89" s="6" t="str">
        <f>IF(J89="","",(K89/J89)/LOOKUP(RIGHT($D$2,3),定数!$A$6:$A$13,定数!$B$6:$B$13))</f>
        <v/>
      </c>
      <c r="N89" s="57"/>
      <c r="O89" s="8"/>
      <c r="P89" s="92"/>
      <c r="Q89" s="92"/>
      <c r="R89" s="95" t="str">
        <f>IF(P89="","",T89*M89*LOOKUP(RIGHT($D$2,3),定数!$A$6:$A$13,定数!$B$6:$B$13))</f>
        <v/>
      </c>
      <c r="S89" s="95"/>
      <c r="T89" s="96" t="str">
        <f t="shared" si="8"/>
        <v/>
      </c>
      <c r="U89" s="96"/>
      <c r="V89" t="str">
        <f t="shared" si="9"/>
        <v/>
      </c>
      <c r="W89" t="str">
        <f t="shared" si="9"/>
        <v/>
      </c>
    </row>
    <row r="90" spans="2:23" x14ac:dyDescent="0.2">
      <c r="B90" s="57">
        <v>82</v>
      </c>
      <c r="C90" s="91" t="str">
        <f t="shared" si="7"/>
        <v/>
      </c>
      <c r="D90" s="91"/>
      <c r="E90" s="57"/>
      <c r="F90" s="8"/>
      <c r="G90" s="57"/>
      <c r="H90" s="92"/>
      <c r="I90" s="92"/>
      <c r="J90" s="57"/>
      <c r="K90" s="93" t="str">
        <f t="shared" si="6"/>
        <v/>
      </c>
      <c r="L90" s="94"/>
      <c r="M90" s="6" t="str">
        <f>IF(J90="","",(K90/J90)/LOOKUP(RIGHT($D$2,3),定数!$A$6:$A$13,定数!$B$6:$B$13))</f>
        <v/>
      </c>
      <c r="N90" s="57"/>
      <c r="O90" s="8"/>
      <c r="P90" s="92"/>
      <c r="Q90" s="92"/>
      <c r="R90" s="95" t="str">
        <f>IF(P90="","",T90*M90*LOOKUP(RIGHT($D$2,3),定数!$A$6:$A$13,定数!$B$6:$B$13))</f>
        <v/>
      </c>
      <c r="S90" s="95"/>
      <c r="T90" s="96" t="str">
        <f t="shared" si="8"/>
        <v/>
      </c>
      <c r="U90" s="96"/>
      <c r="V90" t="str">
        <f t="shared" si="9"/>
        <v/>
      </c>
      <c r="W90" t="str">
        <f t="shared" si="9"/>
        <v/>
      </c>
    </row>
    <row r="91" spans="2:23" x14ac:dyDescent="0.2">
      <c r="B91" s="57">
        <v>83</v>
      </c>
      <c r="C91" s="91" t="str">
        <f t="shared" si="7"/>
        <v/>
      </c>
      <c r="D91" s="91"/>
      <c r="E91" s="57"/>
      <c r="F91" s="8"/>
      <c r="G91" s="57"/>
      <c r="H91" s="92"/>
      <c r="I91" s="92"/>
      <c r="J91" s="57"/>
      <c r="K91" s="93" t="str">
        <f t="shared" si="6"/>
        <v/>
      </c>
      <c r="L91" s="94"/>
      <c r="M91" s="6" t="str">
        <f>IF(J91="","",(K91/J91)/LOOKUP(RIGHT($D$2,3),定数!$A$6:$A$13,定数!$B$6:$B$13))</f>
        <v/>
      </c>
      <c r="N91" s="5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57">
        <v>84</v>
      </c>
      <c r="C92" s="91" t="str">
        <f t="shared" si="7"/>
        <v/>
      </c>
      <c r="D92" s="91"/>
      <c r="E92" s="57"/>
      <c r="F92" s="8"/>
      <c r="G92" s="57"/>
      <c r="H92" s="92"/>
      <c r="I92" s="92"/>
      <c r="J92" s="57"/>
      <c r="K92" s="93" t="str">
        <f t="shared" si="6"/>
        <v/>
      </c>
      <c r="L92" s="94"/>
      <c r="M92" s="6" t="str">
        <f>IF(J92="","",(K92/J92)/LOOKUP(RIGHT($D$2,3),定数!$A$6:$A$13,定数!$B$6:$B$13))</f>
        <v/>
      </c>
      <c r="N92" s="57"/>
      <c r="O92" s="8"/>
      <c r="P92" s="92"/>
      <c r="Q92" s="92"/>
      <c r="R92" s="95" t="str">
        <f>IF(P92="","",T92*M92*LOOKUP(RIGHT($D$2,3),定数!$A$6:$A$13,定数!$B$6:$B$13))</f>
        <v/>
      </c>
      <c r="S92" s="95"/>
      <c r="T92" s="96" t="str">
        <f t="shared" si="8"/>
        <v/>
      </c>
      <c r="U92" s="96"/>
      <c r="V92" t="str">
        <f t="shared" si="10"/>
        <v/>
      </c>
      <c r="W92" t="str">
        <f t="shared" si="10"/>
        <v/>
      </c>
    </row>
    <row r="93" spans="2:23" x14ac:dyDescent="0.2">
      <c r="B93" s="57">
        <v>85</v>
      </c>
      <c r="C93" s="91" t="str">
        <f t="shared" si="7"/>
        <v/>
      </c>
      <c r="D93" s="91"/>
      <c r="E93" s="57"/>
      <c r="F93" s="8"/>
      <c r="G93" s="57"/>
      <c r="H93" s="92"/>
      <c r="I93" s="92"/>
      <c r="J93" s="57"/>
      <c r="K93" s="93" t="str">
        <f t="shared" si="6"/>
        <v/>
      </c>
      <c r="L93" s="94"/>
      <c r="M93" s="6" t="str">
        <f>IF(J93="","",(K93/J93)/LOOKUP(RIGHT($D$2,3),定数!$A$6:$A$13,定数!$B$6:$B$13))</f>
        <v/>
      </c>
      <c r="N93" s="57"/>
      <c r="O93" s="8"/>
      <c r="P93" s="92"/>
      <c r="Q93" s="92"/>
      <c r="R93" s="95" t="str">
        <f>IF(P93="","",T93*M93*LOOKUP(RIGHT($D$2,3),定数!$A$6:$A$13,定数!$B$6:$B$13))</f>
        <v/>
      </c>
      <c r="S93" s="95"/>
      <c r="T93" s="96" t="str">
        <f t="shared" si="8"/>
        <v/>
      </c>
      <c r="U93" s="96"/>
      <c r="V93" t="str">
        <f t="shared" si="10"/>
        <v/>
      </c>
      <c r="W93" t="str">
        <f t="shared" si="10"/>
        <v/>
      </c>
    </row>
    <row r="94" spans="2:23" x14ac:dyDescent="0.2">
      <c r="B94" s="57">
        <v>86</v>
      </c>
      <c r="C94" s="91" t="str">
        <f t="shared" si="7"/>
        <v/>
      </c>
      <c r="D94" s="91"/>
      <c r="E94" s="57"/>
      <c r="F94" s="8"/>
      <c r="G94" s="57"/>
      <c r="H94" s="92"/>
      <c r="I94" s="92"/>
      <c r="J94" s="57"/>
      <c r="K94" s="93" t="str">
        <f t="shared" si="6"/>
        <v/>
      </c>
      <c r="L94" s="94"/>
      <c r="M94" s="6" t="str">
        <f>IF(J94="","",(K94/J94)/LOOKUP(RIGHT($D$2,3),定数!$A$6:$A$13,定数!$B$6:$B$13))</f>
        <v/>
      </c>
      <c r="N94" s="57"/>
      <c r="O94" s="8"/>
      <c r="P94" s="92"/>
      <c r="Q94" s="92"/>
      <c r="R94" s="95" t="str">
        <f>IF(P94="","",T94*M94*LOOKUP(RIGHT($D$2,3),定数!$A$6:$A$13,定数!$B$6:$B$13))</f>
        <v/>
      </c>
      <c r="S94" s="95"/>
      <c r="T94" s="96" t="str">
        <f t="shared" si="8"/>
        <v/>
      </c>
      <c r="U94" s="96"/>
      <c r="V94" t="str">
        <f t="shared" si="10"/>
        <v/>
      </c>
      <c r="W94" t="str">
        <f t="shared" si="10"/>
        <v/>
      </c>
    </row>
    <row r="95" spans="2:23" x14ac:dyDescent="0.2">
      <c r="B95" s="57">
        <v>87</v>
      </c>
      <c r="C95" s="91" t="str">
        <f t="shared" si="7"/>
        <v/>
      </c>
      <c r="D95" s="91"/>
      <c r="E95" s="57"/>
      <c r="F95" s="8"/>
      <c r="G95" s="57"/>
      <c r="H95" s="92"/>
      <c r="I95" s="92"/>
      <c r="J95" s="57"/>
      <c r="K95" s="93" t="str">
        <f t="shared" si="6"/>
        <v/>
      </c>
      <c r="L95" s="94"/>
      <c r="M95" s="6" t="str">
        <f>IF(J95="","",(K95/J95)/LOOKUP(RIGHT($D$2,3),定数!$A$6:$A$13,定数!$B$6:$B$13))</f>
        <v/>
      </c>
      <c r="N95" s="57"/>
      <c r="O95" s="8"/>
      <c r="P95" s="92"/>
      <c r="Q95" s="92"/>
      <c r="R95" s="95" t="str">
        <f>IF(P95="","",T95*M95*LOOKUP(RIGHT($D$2,3),定数!$A$6:$A$13,定数!$B$6:$B$13))</f>
        <v/>
      </c>
      <c r="S95" s="95"/>
      <c r="T95" s="96" t="str">
        <f t="shared" si="8"/>
        <v/>
      </c>
      <c r="U95" s="96"/>
      <c r="V95" t="str">
        <f t="shared" si="10"/>
        <v/>
      </c>
      <c r="W95" t="str">
        <f t="shared" si="10"/>
        <v/>
      </c>
    </row>
    <row r="96" spans="2:23" x14ac:dyDescent="0.2">
      <c r="B96" s="57">
        <v>88</v>
      </c>
      <c r="C96" s="91" t="str">
        <f t="shared" si="7"/>
        <v/>
      </c>
      <c r="D96" s="91"/>
      <c r="E96" s="57"/>
      <c r="F96" s="8"/>
      <c r="G96" s="57"/>
      <c r="H96" s="92"/>
      <c r="I96" s="92"/>
      <c r="J96" s="57"/>
      <c r="K96" s="93" t="str">
        <f t="shared" si="6"/>
        <v/>
      </c>
      <c r="L96" s="94"/>
      <c r="M96" s="6" t="str">
        <f>IF(J96="","",(K96/J96)/LOOKUP(RIGHT($D$2,3),定数!$A$6:$A$13,定数!$B$6:$B$13))</f>
        <v/>
      </c>
      <c r="N96" s="57"/>
      <c r="O96" s="8"/>
      <c r="P96" s="92"/>
      <c r="Q96" s="92"/>
      <c r="R96" s="95" t="str">
        <f>IF(P96="","",T96*M96*LOOKUP(RIGHT($D$2,3),定数!$A$6:$A$13,定数!$B$6:$B$13))</f>
        <v/>
      </c>
      <c r="S96" s="95"/>
      <c r="T96" s="96" t="str">
        <f t="shared" si="8"/>
        <v/>
      </c>
      <c r="U96" s="96"/>
      <c r="V96" t="str">
        <f t="shared" si="10"/>
        <v/>
      </c>
      <c r="W96" t="str">
        <f t="shared" si="10"/>
        <v/>
      </c>
    </row>
    <row r="97" spans="2:23" x14ac:dyDescent="0.2">
      <c r="B97" s="57">
        <v>89</v>
      </c>
      <c r="C97" s="91" t="str">
        <f t="shared" si="7"/>
        <v/>
      </c>
      <c r="D97" s="91"/>
      <c r="E97" s="57"/>
      <c r="F97" s="8"/>
      <c r="G97" s="57"/>
      <c r="H97" s="92"/>
      <c r="I97" s="92"/>
      <c r="J97" s="57"/>
      <c r="K97" s="93" t="str">
        <f t="shared" si="6"/>
        <v/>
      </c>
      <c r="L97" s="94"/>
      <c r="M97" s="6" t="str">
        <f>IF(J97="","",(K97/J97)/LOOKUP(RIGHT($D$2,3),定数!$A$6:$A$13,定数!$B$6:$B$13))</f>
        <v/>
      </c>
      <c r="N97" s="57"/>
      <c r="O97" s="8"/>
      <c r="P97" s="92"/>
      <c r="Q97" s="92"/>
      <c r="R97" s="95" t="str">
        <f>IF(P97="","",T97*M97*LOOKUP(RIGHT($D$2,3),定数!$A$6:$A$13,定数!$B$6:$B$13))</f>
        <v/>
      </c>
      <c r="S97" s="95"/>
      <c r="T97" s="96" t="str">
        <f t="shared" si="8"/>
        <v/>
      </c>
      <c r="U97" s="96"/>
      <c r="V97" t="str">
        <f t="shared" si="10"/>
        <v/>
      </c>
      <c r="W97" t="str">
        <f t="shared" si="10"/>
        <v/>
      </c>
    </row>
    <row r="98" spans="2:23" x14ac:dyDescent="0.2">
      <c r="B98" s="57">
        <v>90</v>
      </c>
      <c r="C98" s="91" t="str">
        <f t="shared" si="7"/>
        <v/>
      </c>
      <c r="D98" s="91"/>
      <c r="E98" s="57"/>
      <c r="F98" s="8"/>
      <c r="G98" s="57"/>
      <c r="H98" s="92"/>
      <c r="I98" s="92"/>
      <c r="J98" s="57"/>
      <c r="K98" s="93" t="str">
        <f t="shared" si="6"/>
        <v/>
      </c>
      <c r="L98" s="94"/>
      <c r="M98" s="6" t="str">
        <f>IF(J98="","",(K98/J98)/LOOKUP(RIGHT($D$2,3),定数!$A$6:$A$13,定数!$B$6:$B$13))</f>
        <v/>
      </c>
      <c r="N98" s="57"/>
      <c r="O98" s="8"/>
      <c r="P98" s="92"/>
      <c r="Q98" s="92"/>
      <c r="R98" s="95" t="str">
        <f>IF(P98="","",T98*M98*LOOKUP(RIGHT($D$2,3),定数!$A$6:$A$13,定数!$B$6:$B$13))</f>
        <v/>
      </c>
      <c r="S98" s="95"/>
      <c r="T98" s="96" t="str">
        <f t="shared" si="8"/>
        <v/>
      </c>
      <c r="U98" s="96"/>
      <c r="V98" t="str">
        <f t="shared" si="10"/>
        <v/>
      </c>
      <c r="W98" t="str">
        <f t="shared" si="10"/>
        <v/>
      </c>
    </row>
    <row r="99" spans="2:23" x14ac:dyDescent="0.2">
      <c r="B99" s="57">
        <v>91</v>
      </c>
      <c r="C99" s="91" t="str">
        <f t="shared" si="7"/>
        <v/>
      </c>
      <c r="D99" s="91"/>
      <c r="E99" s="57"/>
      <c r="F99" s="8"/>
      <c r="G99" s="57"/>
      <c r="H99" s="92"/>
      <c r="I99" s="92"/>
      <c r="J99" s="57"/>
      <c r="K99" s="93" t="str">
        <f t="shared" si="6"/>
        <v/>
      </c>
      <c r="L99" s="94"/>
      <c r="M99" s="6" t="str">
        <f>IF(J99="","",(K99/J99)/LOOKUP(RIGHT($D$2,3),定数!$A$6:$A$13,定数!$B$6:$B$13))</f>
        <v/>
      </c>
      <c r="N99" s="57"/>
      <c r="O99" s="8"/>
      <c r="P99" s="92"/>
      <c r="Q99" s="92"/>
      <c r="R99" s="95" t="str">
        <f>IF(P99="","",T99*M99*LOOKUP(RIGHT($D$2,3),定数!$A$6:$A$13,定数!$B$6:$B$13))</f>
        <v/>
      </c>
      <c r="S99" s="95"/>
      <c r="T99" s="96" t="str">
        <f t="shared" si="8"/>
        <v/>
      </c>
      <c r="U99" s="96"/>
      <c r="V99" t="str">
        <f t="shared" si="10"/>
        <v/>
      </c>
      <c r="W99" t="str">
        <f t="shared" si="10"/>
        <v/>
      </c>
    </row>
    <row r="100" spans="2:23" x14ac:dyDescent="0.2">
      <c r="B100" s="57">
        <v>92</v>
      </c>
      <c r="C100" s="91" t="str">
        <f t="shared" si="7"/>
        <v/>
      </c>
      <c r="D100" s="91"/>
      <c r="E100" s="57"/>
      <c r="F100" s="8"/>
      <c r="G100" s="57"/>
      <c r="H100" s="92"/>
      <c r="I100" s="92"/>
      <c r="J100" s="57"/>
      <c r="K100" s="93" t="str">
        <f t="shared" si="6"/>
        <v/>
      </c>
      <c r="L100" s="94"/>
      <c r="M100" s="6" t="str">
        <f>IF(J100="","",(K100/J100)/LOOKUP(RIGHT($D$2,3),定数!$A$6:$A$13,定数!$B$6:$B$13))</f>
        <v/>
      </c>
      <c r="N100" s="5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57">
        <v>93</v>
      </c>
      <c r="C101" s="91" t="str">
        <f t="shared" si="7"/>
        <v/>
      </c>
      <c r="D101" s="91"/>
      <c r="E101" s="57"/>
      <c r="F101" s="8"/>
      <c r="G101" s="57"/>
      <c r="H101" s="92"/>
      <c r="I101" s="92"/>
      <c r="J101" s="57"/>
      <c r="K101" s="93" t="str">
        <f t="shared" si="6"/>
        <v/>
      </c>
      <c r="L101" s="94"/>
      <c r="M101" s="6" t="str">
        <f>IF(J101="","",(K101/J101)/LOOKUP(RIGHT($D$2,3),定数!$A$6:$A$13,定数!$B$6:$B$13))</f>
        <v/>
      </c>
      <c r="N101" s="5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57">
        <v>94</v>
      </c>
      <c r="C102" s="91" t="str">
        <f t="shared" si="7"/>
        <v/>
      </c>
      <c r="D102" s="91"/>
      <c r="E102" s="57"/>
      <c r="F102" s="8"/>
      <c r="G102" s="57"/>
      <c r="H102" s="92"/>
      <c r="I102" s="92"/>
      <c r="J102" s="57"/>
      <c r="K102" s="93" t="str">
        <f t="shared" si="6"/>
        <v/>
      </c>
      <c r="L102" s="94"/>
      <c r="M102" s="6" t="str">
        <f>IF(J102="","",(K102/J102)/LOOKUP(RIGHT($D$2,3),定数!$A$6:$A$13,定数!$B$6:$B$13))</f>
        <v/>
      </c>
      <c r="N102" s="5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57">
        <v>95</v>
      </c>
      <c r="C103" s="91" t="str">
        <f t="shared" si="7"/>
        <v/>
      </c>
      <c r="D103" s="91"/>
      <c r="E103" s="57"/>
      <c r="F103" s="8"/>
      <c r="G103" s="57"/>
      <c r="H103" s="92"/>
      <c r="I103" s="92"/>
      <c r="J103" s="57"/>
      <c r="K103" s="93" t="str">
        <f t="shared" si="6"/>
        <v/>
      </c>
      <c r="L103" s="94"/>
      <c r="M103" s="6" t="str">
        <f>IF(J103="","",(K103/J103)/LOOKUP(RIGHT($D$2,3),定数!$A$6:$A$13,定数!$B$6:$B$13))</f>
        <v/>
      </c>
      <c r="N103" s="5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57">
        <v>96</v>
      </c>
      <c r="C104" s="91" t="str">
        <f t="shared" si="7"/>
        <v/>
      </c>
      <c r="D104" s="91"/>
      <c r="E104" s="57"/>
      <c r="F104" s="8"/>
      <c r="G104" s="57"/>
      <c r="H104" s="92"/>
      <c r="I104" s="92"/>
      <c r="J104" s="57"/>
      <c r="K104" s="93" t="str">
        <f t="shared" si="6"/>
        <v/>
      </c>
      <c r="L104" s="94"/>
      <c r="M104" s="6" t="str">
        <f>IF(J104="","",(K104/J104)/LOOKUP(RIGHT($D$2,3),定数!$A$6:$A$13,定数!$B$6:$B$13))</f>
        <v/>
      </c>
      <c r="N104" s="5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57">
        <v>97</v>
      </c>
      <c r="C105" s="91" t="str">
        <f t="shared" si="7"/>
        <v/>
      </c>
      <c r="D105" s="91"/>
      <c r="E105" s="57"/>
      <c r="F105" s="8"/>
      <c r="G105" s="57"/>
      <c r="H105" s="92"/>
      <c r="I105" s="92"/>
      <c r="J105" s="57"/>
      <c r="K105" s="93" t="str">
        <f t="shared" si="6"/>
        <v/>
      </c>
      <c r="L105" s="94"/>
      <c r="M105" s="6" t="str">
        <f>IF(J105="","",(K105/J105)/LOOKUP(RIGHT($D$2,3),定数!$A$6:$A$13,定数!$B$6:$B$13))</f>
        <v/>
      </c>
      <c r="N105" s="5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57">
        <v>98</v>
      </c>
      <c r="C106" s="91" t="str">
        <f t="shared" si="7"/>
        <v/>
      </c>
      <c r="D106" s="91"/>
      <c r="E106" s="57"/>
      <c r="F106" s="8"/>
      <c r="G106" s="57"/>
      <c r="H106" s="92"/>
      <c r="I106" s="92"/>
      <c r="J106" s="57"/>
      <c r="K106" s="93" t="str">
        <f t="shared" si="6"/>
        <v/>
      </c>
      <c r="L106" s="94"/>
      <c r="M106" s="6" t="str">
        <f>IF(J106="","",(K106/J106)/LOOKUP(RIGHT($D$2,3),定数!$A$6:$A$13,定数!$B$6:$B$13))</f>
        <v/>
      </c>
      <c r="N106" s="5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57">
        <v>99</v>
      </c>
      <c r="C107" s="91" t="str">
        <f t="shared" si="7"/>
        <v/>
      </c>
      <c r="D107" s="91"/>
      <c r="E107" s="57"/>
      <c r="F107" s="8"/>
      <c r="G107" s="57"/>
      <c r="H107" s="92"/>
      <c r="I107" s="92"/>
      <c r="J107" s="57"/>
      <c r="K107" s="93" t="str">
        <f t="shared" si="6"/>
        <v/>
      </c>
      <c r="L107" s="94"/>
      <c r="M107" s="6" t="str">
        <f>IF(J107="","",(K107/J107)/LOOKUP(RIGHT($D$2,3),定数!$A$6:$A$13,定数!$B$6:$B$13))</f>
        <v/>
      </c>
      <c r="N107" s="5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57">
        <v>100</v>
      </c>
      <c r="C108" s="91" t="str">
        <f t="shared" si="7"/>
        <v/>
      </c>
      <c r="D108" s="91"/>
      <c r="E108" s="57"/>
      <c r="F108" s="8"/>
      <c r="G108" s="57"/>
      <c r="H108" s="92"/>
      <c r="I108" s="92"/>
      <c r="J108" s="57"/>
      <c r="K108" s="93" t="str">
        <f t="shared" si="6"/>
        <v/>
      </c>
      <c r="L108" s="94"/>
      <c r="M108" s="6" t="str">
        <f>IF(J108="","",(K108/J108)/LOOKUP(RIGHT($D$2,3),定数!$A$6:$A$13,定数!$B$6:$B$13))</f>
        <v/>
      </c>
      <c r="N108" s="5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47" priority="5" stopIfTrue="1" operator="equal">
      <formula>"買"</formula>
    </cfRule>
    <cfRule type="cellIs" dxfId="46" priority="6" stopIfTrue="1" operator="equal">
      <formula>"売"</formula>
    </cfRule>
  </conditionalFormatting>
  <conditionalFormatting sqref="G9:G11 G14:G45 G47:G108">
    <cfRule type="cellIs" dxfId="45" priority="7" stopIfTrue="1" operator="equal">
      <formula>"買"</formula>
    </cfRule>
    <cfRule type="cellIs" dxfId="44" priority="8" stopIfTrue="1" operator="equal">
      <formula>"売"</formula>
    </cfRule>
  </conditionalFormatting>
  <conditionalFormatting sqref="G12">
    <cfRule type="cellIs" dxfId="43" priority="3" stopIfTrue="1" operator="equal">
      <formula>"買"</formula>
    </cfRule>
    <cfRule type="cellIs" dxfId="42" priority="4" stopIfTrue="1" operator="equal">
      <formula>"売"</formula>
    </cfRule>
  </conditionalFormatting>
  <conditionalFormatting sqref="G13">
    <cfRule type="cellIs" dxfId="41" priority="1" stopIfTrue="1" operator="equal">
      <formula>"買"</formula>
    </cfRule>
    <cfRule type="cellIs" dxfId="40" priority="2" stopIfTrue="1" operator="equal">
      <formula>"売"</formula>
    </cfRule>
  </conditionalFormatting>
  <dataValidations count="1">
    <dataValidation type="list" allowBlank="1" showInputMessage="1" showErrorMessage="1" sqref="G9:G108" xr:uid="{736AAB5D-6277-4971-B9EF-234C1269193A}">
      <formula1>"買,売"</formula1>
    </dataValidation>
  </dataValidation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C37C4-A81F-431F-8C68-3798F29D75D9}">
  <dimension ref="B2:W109"/>
  <sheetViews>
    <sheetView zoomScale="115" zoomScaleNormal="115" workbookViewId="0">
      <pane ySplit="8" topLeftCell="A61" activePane="bottomLeft" state="frozen"/>
      <selection pane="bottomLeft" activeCell="P73" sqref="P73:Q73"/>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59</v>
      </c>
      <c r="I2" s="60"/>
      <c r="J2" s="58" t="s">
        <v>7</v>
      </c>
      <c r="K2" s="58"/>
      <c r="L2" s="64">
        <v>300000</v>
      </c>
      <c r="M2" s="63"/>
      <c r="N2" s="58" t="s">
        <v>8</v>
      </c>
      <c r="O2" s="58"/>
      <c r="P2" s="59">
        <f>SUM(L2,D4)</f>
        <v>580402.91129200975</v>
      </c>
      <c r="Q2" s="60"/>
      <c r="R2" s="1"/>
      <c r="S2" s="1"/>
      <c r="T2" s="1"/>
    </row>
    <row r="3" spans="2:23" ht="57" customHeight="1" x14ac:dyDescent="0.2">
      <c r="B3" s="58" t="s">
        <v>9</v>
      </c>
      <c r="C3" s="58"/>
      <c r="D3" s="61" t="s">
        <v>38</v>
      </c>
      <c r="E3" s="61"/>
      <c r="F3" s="61"/>
      <c r="G3" s="61"/>
      <c r="H3" s="61"/>
      <c r="I3" s="61"/>
      <c r="J3" s="58" t="s">
        <v>10</v>
      </c>
      <c r="K3" s="58"/>
      <c r="L3" s="61" t="s">
        <v>58</v>
      </c>
      <c r="M3" s="62"/>
      <c r="N3" s="62"/>
      <c r="O3" s="62"/>
      <c r="P3" s="62"/>
      <c r="Q3" s="62"/>
      <c r="R3" s="1"/>
      <c r="S3" s="1"/>
    </row>
    <row r="4" spans="2:23" x14ac:dyDescent="0.2">
      <c r="B4" s="58" t="s">
        <v>11</v>
      </c>
      <c r="C4" s="58"/>
      <c r="D4" s="78">
        <f>SUM($R$9:$S$993)</f>
        <v>280402.9112920097</v>
      </c>
      <c r="E4" s="78"/>
      <c r="F4" s="58" t="s">
        <v>12</v>
      </c>
      <c r="G4" s="58"/>
      <c r="H4" s="79">
        <f>SUM($T$9:$U$108)</f>
        <v>1266.699999999983</v>
      </c>
      <c r="I4" s="60"/>
      <c r="J4" s="80" t="s">
        <v>13</v>
      </c>
      <c r="K4" s="80"/>
      <c r="L4" s="59">
        <f>MAX($C$9:$D$990)-C9</f>
        <v>298353.51679588656</v>
      </c>
      <c r="M4" s="59"/>
      <c r="N4" s="80" t="s">
        <v>14</v>
      </c>
      <c r="O4" s="80"/>
      <c r="P4" s="78">
        <f>SUMIF(R9:S990,"&lt;0",R9:S990)</f>
        <v>-414942.23607589753</v>
      </c>
      <c r="Q4" s="78"/>
      <c r="R4" s="1"/>
      <c r="S4" s="1"/>
      <c r="T4" s="1"/>
    </row>
    <row r="5" spans="2:23" x14ac:dyDescent="0.2">
      <c r="B5" s="55" t="s">
        <v>15</v>
      </c>
      <c r="C5" s="54">
        <f>COUNTIF($R$9:$R$990,"&gt;0")</f>
        <v>30</v>
      </c>
      <c r="D5" s="53" t="s">
        <v>16</v>
      </c>
      <c r="E5" s="16">
        <f>COUNTIF($R$9:$R$990,"&lt;0")</f>
        <v>35</v>
      </c>
      <c r="F5" s="53" t="s">
        <v>17</v>
      </c>
      <c r="G5" s="54">
        <f>COUNTIF($R$9:$R$990,"=0")</f>
        <v>0</v>
      </c>
      <c r="H5" s="53" t="s">
        <v>18</v>
      </c>
      <c r="I5" s="3">
        <f>C5/SUM(C5,E5,G5)</f>
        <v>0.46153846153846156</v>
      </c>
      <c r="J5" s="88" t="s">
        <v>19</v>
      </c>
      <c r="K5" s="58"/>
      <c r="L5" s="89">
        <f>MAX(V9:V993)</f>
        <v>5</v>
      </c>
      <c r="M5" s="90"/>
      <c r="N5" s="18" t="s">
        <v>20</v>
      </c>
      <c r="O5" s="9"/>
      <c r="P5" s="89">
        <f>MAX(W9:W993)</f>
        <v>7</v>
      </c>
      <c r="Q5" s="90"/>
      <c r="R5" s="1"/>
      <c r="S5" s="36"/>
      <c r="T5" s="1"/>
    </row>
    <row r="6" spans="2:23" x14ac:dyDescent="0.2">
      <c r="B6" s="11"/>
      <c r="C6" s="14"/>
      <c r="D6" s="15"/>
      <c r="E6" s="12"/>
      <c r="F6" s="11"/>
      <c r="G6" s="12"/>
      <c r="H6" s="11"/>
      <c r="I6" s="17"/>
      <c r="J6" s="11"/>
      <c r="K6" s="11"/>
      <c r="L6" s="12"/>
      <c r="M6" s="12"/>
      <c r="N6" s="13"/>
      <c r="O6" s="13"/>
      <c r="P6" s="10"/>
      <c r="Q6" s="5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57">
        <v>1</v>
      </c>
      <c r="C9" s="91">
        <f>L2</f>
        <v>300000</v>
      </c>
      <c r="D9" s="91"/>
      <c r="E9" s="57">
        <v>2016</v>
      </c>
      <c r="F9" s="8">
        <v>43479</v>
      </c>
      <c r="G9" s="57" t="s">
        <v>3</v>
      </c>
      <c r="H9" s="92">
        <v>1.4376899999999999</v>
      </c>
      <c r="I9" s="92"/>
      <c r="J9" s="57">
        <v>67.2</v>
      </c>
      <c r="K9" s="93">
        <f t="shared" ref="K9:K72" si="0">IF(J9="","",C9*0.03)</f>
        <v>9000</v>
      </c>
      <c r="L9" s="94"/>
      <c r="M9" s="6">
        <f>IF(J9="","",(K9/J9)/LOOKUP(RIGHT($D$2,3),定数!$A$6:$A$13,定数!$B$6:$B$13))</f>
        <v>1.1160714285714284</v>
      </c>
      <c r="N9" s="57">
        <v>2016</v>
      </c>
      <c r="O9" s="8">
        <v>43481</v>
      </c>
      <c r="P9" s="92">
        <v>1.42435</v>
      </c>
      <c r="Q9" s="92"/>
      <c r="R9" s="95">
        <f>IF(P9="","",T9*M9*LOOKUP(RIGHT($D$2,3),定数!$A$6:$A$13,定数!$B$6:$B$13))</f>
        <v>17866.0714285713</v>
      </c>
      <c r="S9" s="95"/>
      <c r="T9" s="96">
        <f>IF(P9="","",IF(G9="買",(P9-H9),(H9-P9))*IF(RIGHT($D$2,3)="JPY",100,10000))</f>
        <v>133.39999999999907</v>
      </c>
      <c r="U9" s="96"/>
      <c r="V9" s="35">
        <f>IF(T9&lt;&gt;"",IF(T9&gt;0,1+V8,0),"")</f>
        <v>1</v>
      </c>
      <c r="W9">
        <f>IF(T9&lt;&gt;"",IF(T9&lt;0,1+W8,0),"")</f>
        <v>0</v>
      </c>
    </row>
    <row r="10" spans="2:23" x14ac:dyDescent="0.2">
      <c r="B10" s="57">
        <v>2</v>
      </c>
      <c r="C10" s="91">
        <f t="shared" ref="C10:C73" si="1">IF(R9="","",C9+R9)</f>
        <v>317866.0714285713</v>
      </c>
      <c r="D10" s="91"/>
      <c r="E10" s="57">
        <v>2016</v>
      </c>
      <c r="F10" s="8">
        <v>43499</v>
      </c>
      <c r="G10" s="57" t="s">
        <v>4</v>
      </c>
      <c r="H10" s="92">
        <v>1.4416</v>
      </c>
      <c r="I10" s="92"/>
      <c r="J10" s="57">
        <v>25.8</v>
      </c>
      <c r="K10" s="93">
        <f t="shared" si="0"/>
        <v>9535.9821428571395</v>
      </c>
      <c r="L10" s="94"/>
      <c r="M10" s="6">
        <f>IF(J10="","",(K10/J10)/LOOKUP(RIGHT($D$2,3),定数!$A$6:$A$13,定数!$B$6:$B$13))</f>
        <v>3.0800975913621249</v>
      </c>
      <c r="N10" s="57">
        <v>2016</v>
      </c>
      <c r="O10" s="8">
        <v>43499</v>
      </c>
      <c r="P10" s="92">
        <v>1.4466600000000001</v>
      </c>
      <c r="Q10" s="92"/>
      <c r="R10" s="95">
        <f>IF(P10="","",T10*M10*LOOKUP(RIGHT($D$2,3),定数!$A$6:$A$13,定数!$B$6:$B$13))</f>
        <v>18702.352574751061</v>
      </c>
      <c r="S10" s="95"/>
      <c r="T10" s="96">
        <f>IF(P10="","",IF(G10="買",(P10-H10),(H10-P10))*IF(RIGHT($D$2,3)="JPY",100,10000))</f>
        <v>50.600000000000648</v>
      </c>
      <c r="U10" s="96"/>
      <c r="V10" s="23">
        <f>IF(T10&lt;&gt;"",IF(T10&gt;0,1+V9,0),"")</f>
        <v>2</v>
      </c>
      <c r="W10">
        <f t="shared" ref="W10:W73" si="2">IF(T10&lt;&gt;"",IF(T10&lt;0,1+W9,0),"")</f>
        <v>0</v>
      </c>
    </row>
    <row r="11" spans="2:23" x14ac:dyDescent="0.2">
      <c r="B11" s="57">
        <v>3</v>
      </c>
      <c r="C11" s="91">
        <f t="shared" si="1"/>
        <v>336568.42400332238</v>
      </c>
      <c r="D11" s="91"/>
      <c r="E11" s="57">
        <v>2016</v>
      </c>
      <c r="F11" s="8">
        <v>43512</v>
      </c>
      <c r="G11" s="57" t="s">
        <v>3</v>
      </c>
      <c r="H11" s="92">
        <v>1.4414</v>
      </c>
      <c r="I11" s="92"/>
      <c r="J11" s="57">
        <v>100.7</v>
      </c>
      <c r="K11" s="93">
        <f t="shared" si="0"/>
        <v>10097.052720099671</v>
      </c>
      <c r="L11" s="94"/>
      <c r="M11" s="6">
        <f>IF(J11="","",(K11/J11)/LOOKUP(RIGHT($D$2,3),定数!$A$6:$A$13,定数!$B$6:$B$13))</f>
        <v>0.83557205561897308</v>
      </c>
      <c r="N11" s="57">
        <v>2016</v>
      </c>
      <c r="O11" s="8">
        <v>43512</v>
      </c>
      <c r="P11" s="92">
        <v>1.42136</v>
      </c>
      <c r="Q11" s="92"/>
      <c r="R11" s="95">
        <f>IF(P11="","",T11*M11*LOOKUP(RIGHT($D$2,3),定数!$A$6:$A$13,定数!$B$6:$B$13))</f>
        <v>20093.836793525123</v>
      </c>
      <c r="S11" s="95"/>
      <c r="T11" s="96">
        <f t="shared" ref="T11:T74" si="3">IF(P11="","",IF(G11="買",(P11-H11),(H11-P11))*IF(RIGHT($D$2,3)="JPY",100,10000))</f>
        <v>200.40000000000057</v>
      </c>
      <c r="U11" s="96"/>
      <c r="V11" s="23">
        <f>IF(T11&lt;&gt;"",IF(T11&gt;0,1+V10,0),"")</f>
        <v>3</v>
      </c>
      <c r="W11">
        <f t="shared" si="2"/>
        <v>0</v>
      </c>
    </row>
    <row r="12" spans="2:23" x14ac:dyDescent="0.2">
      <c r="B12" s="57">
        <v>4</v>
      </c>
      <c r="C12" s="91">
        <f t="shared" si="1"/>
        <v>356662.26079684752</v>
      </c>
      <c r="D12" s="91"/>
      <c r="E12" s="57">
        <v>2016</v>
      </c>
      <c r="F12" s="8">
        <v>43526</v>
      </c>
      <c r="G12" s="57" t="s">
        <v>4</v>
      </c>
      <c r="H12" s="92">
        <v>1.4004300000000001</v>
      </c>
      <c r="I12" s="92"/>
      <c r="J12" s="57">
        <v>90.9</v>
      </c>
      <c r="K12" s="93">
        <f t="shared" si="0"/>
        <v>10699.867823905426</v>
      </c>
      <c r="L12" s="94"/>
      <c r="M12" s="6">
        <f>IF(J12="","",(K12/J12)/LOOKUP(RIGHT($D$2,3),定数!$A$6:$A$13,定数!$B$6:$B$13))</f>
        <v>0.9809193091222429</v>
      </c>
      <c r="N12" s="57">
        <v>2016</v>
      </c>
      <c r="O12" s="8">
        <v>43528</v>
      </c>
      <c r="P12" s="92">
        <v>1.4185099999999999</v>
      </c>
      <c r="Q12" s="92"/>
      <c r="R12" s="95">
        <f>IF(P12="","",T12*M12*LOOKUP(RIGHT($D$2,3),定数!$A$6:$A$13,定数!$B$6:$B$13))</f>
        <v>21282.025330716031</v>
      </c>
      <c r="S12" s="95"/>
      <c r="T12" s="96">
        <f t="shared" si="3"/>
        <v>180.79999999999873</v>
      </c>
      <c r="U12" s="96"/>
      <c r="V12" s="23">
        <f>IF(T12&lt;&gt;"",IF(T12&gt;0,1+V11,0),"")</f>
        <v>4</v>
      </c>
      <c r="W12">
        <f t="shared" si="2"/>
        <v>0</v>
      </c>
    </row>
    <row r="13" spans="2:23" x14ac:dyDescent="0.2">
      <c r="B13" s="57">
        <v>5</v>
      </c>
      <c r="C13" s="91">
        <f t="shared" si="1"/>
        <v>377944.28612756357</v>
      </c>
      <c r="D13" s="91"/>
      <c r="E13" s="57">
        <v>2016</v>
      </c>
      <c r="F13" s="8">
        <v>43553</v>
      </c>
      <c r="G13" s="57" t="s">
        <v>4</v>
      </c>
      <c r="H13" s="92">
        <v>1.4241600000000001</v>
      </c>
      <c r="I13" s="92"/>
      <c r="J13" s="57">
        <v>48.1</v>
      </c>
      <c r="K13" s="93">
        <f t="shared" si="0"/>
        <v>11338.328583826906</v>
      </c>
      <c r="L13" s="94"/>
      <c r="M13" s="6">
        <f>IF(J13="","",(K13/J13)/LOOKUP(RIGHT($D$2,3),定数!$A$6:$A$13,定数!$B$6:$B$13))</f>
        <v>1.964367391515403</v>
      </c>
      <c r="N13" s="57">
        <v>2016</v>
      </c>
      <c r="O13" s="8">
        <v>43554</v>
      </c>
      <c r="P13" s="92">
        <v>1.4336800000000001</v>
      </c>
      <c r="Q13" s="92"/>
      <c r="R13" s="95">
        <f>IF(P13="","",T13*M13*LOOKUP(RIGHT($D$2,3),定数!$A$6:$A$13,定数!$B$6:$B$13))</f>
        <v>22440.933080671901</v>
      </c>
      <c r="S13" s="95"/>
      <c r="T13" s="96">
        <f t="shared" si="3"/>
        <v>95.199999999999733</v>
      </c>
      <c r="U13" s="96"/>
      <c r="V13" s="23">
        <f t="shared" ref="V13:V22" si="4">IF(T13&lt;&gt;"",IF(T13&gt;0,1+V12,0),"")</f>
        <v>5</v>
      </c>
      <c r="W13">
        <f t="shared" si="2"/>
        <v>0</v>
      </c>
    </row>
    <row r="14" spans="2:23" x14ac:dyDescent="0.2">
      <c r="B14" s="57">
        <v>6</v>
      </c>
      <c r="C14" s="91">
        <f t="shared" si="1"/>
        <v>400385.21920823544</v>
      </c>
      <c r="D14" s="91"/>
      <c r="E14" s="57">
        <v>2016</v>
      </c>
      <c r="F14" s="8">
        <v>43562</v>
      </c>
      <c r="G14" s="57" t="s">
        <v>3</v>
      </c>
      <c r="H14" s="92">
        <v>1.40628</v>
      </c>
      <c r="I14" s="92"/>
      <c r="J14" s="57">
        <v>52.7</v>
      </c>
      <c r="K14" s="93">
        <f t="shared" si="0"/>
        <v>12011.556576247063</v>
      </c>
      <c r="L14" s="94"/>
      <c r="M14" s="6">
        <f>IF(J14="","",(K14/J14)/LOOKUP(RIGHT($D$2,3),定数!$A$6:$A$13,定数!$B$6:$B$13))</f>
        <v>1.8993606224299593</v>
      </c>
      <c r="N14" s="57">
        <v>2016</v>
      </c>
      <c r="O14" s="8">
        <v>43563</v>
      </c>
      <c r="P14" s="92">
        <v>1.4115500000000001</v>
      </c>
      <c r="Q14" s="92"/>
      <c r="R14" s="95">
        <f>IF(P14="","",T14*M14*LOOKUP(RIGHT($D$2,3),定数!$A$6:$A$13,定数!$B$6:$B$13))</f>
        <v>-12011.556576247309</v>
      </c>
      <c r="S14" s="95"/>
      <c r="T14" s="96">
        <f t="shared" si="3"/>
        <v>-52.700000000001083</v>
      </c>
      <c r="U14" s="96"/>
      <c r="V14" s="23">
        <f t="shared" si="4"/>
        <v>0</v>
      </c>
      <c r="W14">
        <f t="shared" si="2"/>
        <v>1</v>
      </c>
    </row>
    <row r="15" spans="2:23" x14ac:dyDescent="0.2">
      <c r="B15" s="57">
        <v>7</v>
      </c>
      <c r="C15" s="91">
        <f t="shared" si="1"/>
        <v>388373.66263198812</v>
      </c>
      <c r="D15" s="91"/>
      <c r="E15" s="57">
        <v>2016</v>
      </c>
      <c r="F15" s="8">
        <v>43591</v>
      </c>
      <c r="G15" s="57" t="s">
        <v>3</v>
      </c>
      <c r="H15" s="92">
        <v>1.4472</v>
      </c>
      <c r="I15" s="92"/>
      <c r="J15" s="57">
        <v>49.5</v>
      </c>
      <c r="K15" s="93">
        <f t="shared" si="0"/>
        <v>11651.209878959644</v>
      </c>
      <c r="L15" s="94"/>
      <c r="M15" s="6">
        <f>IF(J15="","",(K15/J15)/LOOKUP(RIGHT($D$2,3),定数!$A$6:$A$13,定数!$B$6:$B$13))</f>
        <v>1.9614831446060006</v>
      </c>
      <c r="N15" s="57">
        <v>2016</v>
      </c>
      <c r="O15" s="8">
        <v>43591</v>
      </c>
      <c r="P15" s="92">
        <v>1.4521500000000001</v>
      </c>
      <c r="Q15" s="92"/>
      <c r="R15" s="95">
        <f>IF(P15="","",T15*M15*LOOKUP(RIGHT($D$2,3),定数!$A$6:$A$13,定数!$B$6:$B$13))</f>
        <v>-11651.209878959668</v>
      </c>
      <c r="S15" s="95"/>
      <c r="T15" s="96">
        <f t="shared" si="3"/>
        <v>-49.500000000000099</v>
      </c>
      <c r="U15" s="96"/>
      <c r="V15" s="23">
        <f t="shared" si="4"/>
        <v>0</v>
      </c>
      <c r="W15">
        <f t="shared" si="2"/>
        <v>2</v>
      </c>
    </row>
    <row r="16" spans="2:23" x14ac:dyDescent="0.2">
      <c r="B16" s="57">
        <v>8</v>
      </c>
      <c r="C16" s="91">
        <f t="shared" si="1"/>
        <v>376722.45275302842</v>
      </c>
      <c r="D16" s="91"/>
      <c r="E16" s="57">
        <v>2016</v>
      </c>
      <c r="F16" s="8">
        <v>43594</v>
      </c>
      <c r="G16" s="57" t="s">
        <v>3</v>
      </c>
      <c r="H16" s="92">
        <v>1.4390000000000001</v>
      </c>
      <c r="I16" s="92"/>
      <c r="J16" s="57">
        <v>50.3</v>
      </c>
      <c r="K16" s="93">
        <f t="shared" si="0"/>
        <v>11301.673582590853</v>
      </c>
      <c r="L16" s="94"/>
      <c r="M16" s="6">
        <f>IF(J16="","",(K16/J16)/LOOKUP(RIGHT($D$2,3),定数!$A$6:$A$13,定数!$B$6:$B$13))</f>
        <v>1.8723779957903999</v>
      </c>
      <c r="N16" s="57">
        <v>2016</v>
      </c>
      <c r="O16" s="8">
        <v>43595</v>
      </c>
      <c r="P16" s="92">
        <v>1.4440299999999999</v>
      </c>
      <c r="Q16" s="92"/>
      <c r="R16" s="95">
        <f>IF(P16="","",T16*M16*LOOKUP(RIGHT($D$2,3),定数!$A$6:$A$13,定数!$B$6:$B$13))</f>
        <v>-11301.673582590556</v>
      </c>
      <c r="S16" s="95"/>
      <c r="T16" s="96">
        <f t="shared" si="3"/>
        <v>-50.299999999998676</v>
      </c>
      <c r="U16" s="96"/>
      <c r="V16" s="23">
        <f t="shared" si="4"/>
        <v>0</v>
      </c>
      <c r="W16">
        <f t="shared" si="2"/>
        <v>3</v>
      </c>
    </row>
    <row r="17" spans="2:23" x14ac:dyDescent="0.2">
      <c r="B17" s="57">
        <v>9</v>
      </c>
      <c r="C17" s="91">
        <f t="shared" si="1"/>
        <v>365420.77917043789</v>
      </c>
      <c r="D17" s="91"/>
      <c r="E17" s="57">
        <v>2016</v>
      </c>
      <c r="F17" s="8">
        <v>43602</v>
      </c>
      <c r="G17" s="57" t="s">
        <v>4</v>
      </c>
      <c r="H17" s="92">
        <v>1.4491400000000001</v>
      </c>
      <c r="I17" s="92"/>
      <c r="J17" s="57">
        <v>61.1</v>
      </c>
      <c r="K17" s="93">
        <f t="shared" si="0"/>
        <v>10962.623375113137</v>
      </c>
      <c r="L17" s="94"/>
      <c r="M17" s="6">
        <f>IF(J17="","",(K17/J17)/LOOKUP(RIGHT($D$2,3),定数!$A$6:$A$13,定数!$B$6:$B$13))</f>
        <v>1.4951750375222501</v>
      </c>
      <c r="N17" s="57">
        <v>2016</v>
      </c>
      <c r="O17" s="8">
        <v>43603</v>
      </c>
      <c r="P17" s="92">
        <v>1.44303</v>
      </c>
      <c r="Q17" s="92"/>
      <c r="R17" s="95">
        <f>IF(P17="","",T17*M17*LOOKUP(RIGHT($D$2,3),定数!$A$6:$A$13,定数!$B$6:$B$13))</f>
        <v>-10962.623375113246</v>
      </c>
      <c r="S17" s="95"/>
      <c r="T17" s="96">
        <f t="shared" si="3"/>
        <v>-61.100000000000598</v>
      </c>
      <c r="U17" s="96"/>
      <c r="V17" s="23">
        <f t="shared" si="4"/>
        <v>0</v>
      </c>
      <c r="W17">
        <f t="shared" si="2"/>
        <v>4</v>
      </c>
    </row>
    <row r="18" spans="2:23" x14ac:dyDescent="0.2">
      <c r="B18" s="57">
        <v>10</v>
      </c>
      <c r="C18" s="91">
        <f t="shared" si="1"/>
        <v>354458.15579532465</v>
      </c>
      <c r="D18" s="91"/>
      <c r="E18" s="57">
        <v>2016</v>
      </c>
      <c r="F18" s="8">
        <v>43623</v>
      </c>
      <c r="G18" s="57" t="s">
        <v>4</v>
      </c>
      <c r="H18" s="92">
        <v>1.44651</v>
      </c>
      <c r="I18" s="92"/>
      <c r="J18" s="57">
        <v>31.4</v>
      </c>
      <c r="K18" s="93">
        <f t="shared" si="0"/>
        <v>10633.744673859739</v>
      </c>
      <c r="L18" s="94"/>
      <c r="M18" s="6">
        <f>IF(J18="","",(K18/J18)/LOOKUP(RIGHT($D$2,3),定数!$A$6:$A$13,定数!$B$6:$B$13))</f>
        <v>2.8221190748035401</v>
      </c>
      <c r="N18" s="57">
        <v>2016</v>
      </c>
      <c r="O18" s="8">
        <v>43623</v>
      </c>
      <c r="P18" s="92">
        <v>1.45269</v>
      </c>
      <c r="Q18" s="92"/>
      <c r="R18" s="95">
        <f>IF(P18="","",T18*M18*LOOKUP(RIGHT($D$2,3),定数!$A$6:$A$13,定数!$B$6:$B$13))</f>
        <v>20928.835058743305</v>
      </c>
      <c r="S18" s="95"/>
      <c r="T18" s="96">
        <f t="shared" si="3"/>
        <v>61.800000000000743</v>
      </c>
      <c r="U18" s="96"/>
      <c r="V18" s="23">
        <f t="shared" si="4"/>
        <v>1</v>
      </c>
      <c r="W18">
        <f t="shared" si="2"/>
        <v>0</v>
      </c>
    </row>
    <row r="19" spans="2:23" x14ac:dyDescent="0.2">
      <c r="B19" s="57">
        <v>11</v>
      </c>
      <c r="C19" s="91">
        <f t="shared" si="1"/>
        <v>375386.99085406796</v>
      </c>
      <c r="D19" s="91"/>
      <c r="E19" s="57">
        <v>2016</v>
      </c>
      <c r="F19" s="8">
        <v>43630</v>
      </c>
      <c r="G19" s="57" t="s">
        <v>3</v>
      </c>
      <c r="H19" s="92">
        <v>1.4198599999999999</v>
      </c>
      <c r="I19" s="92"/>
      <c r="J19" s="57">
        <v>128.4</v>
      </c>
      <c r="K19" s="93">
        <f t="shared" si="0"/>
        <v>11261.609725622038</v>
      </c>
      <c r="L19" s="94"/>
      <c r="M19" s="6">
        <f>IF(J19="","",(K19/J19)/LOOKUP(RIGHT($D$2,3),定数!$A$6:$A$13,定数!$B$6:$B$13))</f>
        <v>0.73089367378128489</v>
      </c>
      <c r="N19" s="57">
        <v>2016</v>
      </c>
      <c r="O19" s="8">
        <v>43634</v>
      </c>
      <c r="P19" s="92">
        <v>1.4327000000000001</v>
      </c>
      <c r="Q19" s="92"/>
      <c r="R19" s="95">
        <f>IF(P19="","",T19*M19*LOOKUP(RIGHT($D$2,3),定数!$A$6:$A$13,定数!$B$6:$B$13))</f>
        <v>-11261.6097256222</v>
      </c>
      <c r="S19" s="95"/>
      <c r="T19" s="96">
        <f t="shared" si="3"/>
        <v>-128.40000000000185</v>
      </c>
      <c r="U19" s="96"/>
      <c r="V19" s="23">
        <f t="shared" si="4"/>
        <v>0</v>
      </c>
      <c r="W19">
        <f t="shared" si="2"/>
        <v>1</v>
      </c>
    </row>
    <row r="20" spans="2:23" x14ac:dyDescent="0.2">
      <c r="B20" s="57">
        <v>12</v>
      </c>
      <c r="C20" s="91">
        <f t="shared" si="1"/>
        <v>364125.38112844573</v>
      </c>
      <c r="D20" s="91"/>
      <c r="E20" s="57">
        <v>2016</v>
      </c>
      <c r="F20" s="8">
        <v>43630</v>
      </c>
      <c r="G20" s="57" t="s">
        <v>3</v>
      </c>
      <c r="H20" s="92">
        <v>1.4121300000000001</v>
      </c>
      <c r="I20" s="92"/>
      <c r="J20" s="57">
        <v>67.7</v>
      </c>
      <c r="K20" s="93">
        <f t="shared" si="0"/>
        <v>10923.761433853371</v>
      </c>
      <c r="L20" s="94"/>
      <c r="M20" s="6">
        <f>IF(J20="","",(K20/J20)/LOOKUP(RIGHT($D$2,3),定数!$A$6:$A$13,定数!$B$6:$B$13))</f>
        <v>1.3446284384359146</v>
      </c>
      <c r="N20" s="57">
        <v>2016</v>
      </c>
      <c r="O20" s="8">
        <v>43631</v>
      </c>
      <c r="P20" s="92">
        <v>1.4189000000000001</v>
      </c>
      <c r="Q20" s="92"/>
      <c r="R20" s="95">
        <f>IF(P20="","",T20*M20*LOOKUP(RIGHT($D$2,3),定数!$A$6:$A$13,定数!$B$6:$B$13))</f>
        <v>-10923.761433853277</v>
      </c>
      <c r="S20" s="95"/>
      <c r="T20" s="96">
        <f t="shared" si="3"/>
        <v>-67.69999999999942</v>
      </c>
      <c r="U20" s="96"/>
      <c r="V20" s="23">
        <f t="shared" si="4"/>
        <v>0</v>
      </c>
      <c r="W20">
        <f t="shared" si="2"/>
        <v>2</v>
      </c>
    </row>
    <row r="21" spans="2:23" x14ac:dyDescent="0.2">
      <c r="B21" s="57">
        <v>13</v>
      </c>
      <c r="C21" s="91">
        <f t="shared" si="1"/>
        <v>353201.61969459243</v>
      </c>
      <c r="D21" s="91"/>
      <c r="E21" s="57">
        <v>2016</v>
      </c>
      <c r="F21" s="8">
        <v>43639</v>
      </c>
      <c r="G21" s="57" t="s">
        <v>4</v>
      </c>
      <c r="H21" s="92">
        <v>1.47109</v>
      </c>
      <c r="I21" s="92"/>
      <c r="J21" s="57">
        <v>70.599999999999994</v>
      </c>
      <c r="K21" s="93">
        <f t="shared" si="0"/>
        <v>10596.048590837772</v>
      </c>
      <c r="L21" s="94"/>
      <c r="M21" s="6">
        <f>IF(J21="","",(K21/J21)/LOOKUP(RIGHT($D$2,3),定数!$A$6:$A$13,定数!$B$6:$B$13))</f>
        <v>1.2507139507598881</v>
      </c>
      <c r="N21" s="57">
        <v>2016</v>
      </c>
      <c r="O21" s="8">
        <v>43639</v>
      </c>
      <c r="P21" s="92">
        <v>1.4851099999999999</v>
      </c>
      <c r="Q21" s="92"/>
      <c r="R21" s="95">
        <f>IF(P21="","",T21*M21*LOOKUP(RIGHT($D$2,3),定数!$A$6:$A$13,定数!$B$6:$B$13))</f>
        <v>21042.01150758424</v>
      </c>
      <c r="S21" s="95"/>
      <c r="T21" s="96">
        <f t="shared" si="3"/>
        <v>140.19999999999922</v>
      </c>
      <c r="U21" s="96"/>
      <c r="V21" s="23">
        <f t="shared" si="4"/>
        <v>1</v>
      </c>
      <c r="W21">
        <f t="shared" si="2"/>
        <v>0</v>
      </c>
    </row>
    <row r="22" spans="2:23" x14ac:dyDescent="0.2">
      <c r="B22" s="57">
        <v>14</v>
      </c>
      <c r="C22" s="91">
        <f t="shared" si="1"/>
        <v>374243.63120217668</v>
      </c>
      <c r="D22" s="91"/>
      <c r="E22" s="57">
        <v>2016</v>
      </c>
      <c r="F22" s="8">
        <v>43671</v>
      </c>
      <c r="G22" s="57" t="s">
        <v>3</v>
      </c>
      <c r="H22" s="92">
        <v>1.3116000000000001</v>
      </c>
      <c r="I22" s="92"/>
      <c r="J22" s="57">
        <v>37.5</v>
      </c>
      <c r="K22" s="93">
        <f t="shared" si="0"/>
        <v>11227.308936065299</v>
      </c>
      <c r="L22" s="94"/>
      <c r="M22" s="6">
        <f>IF(J22="","",(K22/J22)/LOOKUP(RIGHT($D$2,3),定数!$A$6:$A$13,定数!$B$6:$B$13))</f>
        <v>2.4949575413478442</v>
      </c>
      <c r="N22" s="57">
        <v>2016</v>
      </c>
      <c r="O22" s="8">
        <v>43671</v>
      </c>
      <c r="P22" s="92">
        <v>1.31535</v>
      </c>
      <c r="Q22" s="92"/>
      <c r="R22" s="95">
        <f>IF(P22="","",T22*M22*LOOKUP(RIGHT($D$2,3),定数!$A$6:$A$13,定数!$B$6:$B$13))</f>
        <v>-11227.308936065059</v>
      </c>
      <c r="S22" s="95"/>
      <c r="T22" s="96">
        <f t="shared" si="3"/>
        <v>-37.499999999999204</v>
      </c>
      <c r="U22" s="96"/>
      <c r="V22" s="23">
        <f t="shared" si="4"/>
        <v>0</v>
      </c>
      <c r="W22">
        <f t="shared" si="2"/>
        <v>1</v>
      </c>
    </row>
    <row r="23" spans="2:23" x14ac:dyDescent="0.2">
      <c r="B23" s="57">
        <v>15</v>
      </c>
      <c r="C23" s="91">
        <f t="shared" si="1"/>
        <v>363016.32226611162</v>
      </c>
      <c r="D23" s="91"/>
      <c r="E23" s="57">
        <v>2016</v>
      </c>
      <c r="F23" s="8">
        <v>43671</v>
      </c>
      <c r="G23" s="57" t="s">
        <v>3</v>
      </c>
      <c r="H23" s="92">
        <v>1.3113699999999999</v>
      </c>
      <c r="I23" s="92"/>
      <c r="J23" s="57">
        <v>50</v>
      </c>
      <c r="K23" s="93">
        <f t="shared" si="0"/>
        <v>10890.489667983347</v>
      </c>
      <c r="L23" s="94"/>
      <c r="M23" s="6">
        <f>IF(J23="","",(K23/J23)/LOOKUP(RIGHT($D$2,3),定数!$A$6:$A$13,定数!$B$6:$B$13))</f>
        <v>1.8150816113305579</v>
      </c>
      <c r="N23" s="57">
        <v>2016</v>
      </c>
      <c r="O23" s="8">
        <v>43672</v>
      </c>
      <c r="P23" s="92">
        <v>1.31637</v>
      </c>
      <c r="Q23" s="92"/>
      <c r="R23" s="95">
        <f>IF(P23="","",T23*M23*LOOKUP(RIGHT($D$2,3),定数!$A$6:$A$13,定数!$B$6:$B$13))</f>
        <v>-10890.489667983598</v>
      </c>
      <c r="S23" s="95"/>
      <c r="T23" s="96">
        <f t="shared" si="3"/>
        <v>-50.000000000001151</v>
      </c>
      <c r="U23" s="96"/>
      <c r="V23" t="str">
        <f t="shared" ref="V23:W74" si="5">IF(S23&lt;&gt;"",IF(S23&lt;0,1+V22,0),"")</f>
        <v/>
      </c>
      <c r="W23">
        <f t="shared" si="2"/>
        <v>2</v>
      </c>
    </row>
    <row r="24" spans="2:23" x14ac:dyDescent="0.2">
      <c r="B24" s="57">
        <v>16</v>
      </c>
      <c r="C24" s="91">
        <f t="shared" si="1"/>
        <v>352125.83259812801</v>
      </c>
      <c r="D24" s="91"/>
      <c r="E24" s="57">
        <v>2016</v>
      </c>
      <c r="F24" s="8">
        <v>43689</v>
      </c>
      <c r="G24" s="57" t="s">
        <v>3</v>
      </c>
      <c r="H24" s="92">
        <v>1.29243</v>
      </c>
      <c r="I24" s="92"/>
      <c r="J24" s="57">
        <v>109.3</v>
      </c>
      <c r="K24" s="93">
        <f t="shared" si="0"/>
        <v>10563.77497794384</v>
      </c>
      <c r="L24" s="94"/>
      <c r="M24" s="6">
        <f>IF(J24="","",(K24/J24)/LOOKUP(RIGHT($D$2,3),定数!$A$6:$A$13,定数!$B$6:$B$13))</f>
        <v>0.8054113279920585</v>
      </c>
      <c r="N24" s="57">
        <v>2016</v>
      </c>
      <c r="O24" s="8">
        <v>43693</v>
      </c>
      <c r="P24" s="92">
        <v>1.3033600000000001</v>
      </c>
      <c r="Q24" s="92"/>
      <c r="R24" s="95">
        <f>IF(P24="","",T24*M24*LOOKUP(RIGHT($D$2,3),定数!$A$6:$A$13,定数!$B$6:$B$13))</f>
        <v>-10563.774977943942</v>
      </c>
      <c r="S24" s="95"/>
      <c r="T24" s="96">
        <f t="shared" si="3"/>
        <v>-109.30000000000106</v>
      </c>
      <c r="U24" s="96"/>
      <c r="V24" t="str">
        <f t="shared" si="5"/>
        <v/>
      </c>
      <c r="W24">
        <f t="shared" si="2"/>
        <v>3</v>
      </c>
    </row>
    <row r="25" spans="2:23" x14ac:dyDescent="0.2">
      <c r="B25" s="57">
        <v>17</v>
      </c>
      <c r="C25" s="91">
        <f t="shared" si="1"/>
        <v>341562.05762018409</v>
      </c>
      <c r="D25" s="91"/>
      <c r="E25" s="57">
        <v>2016</v>
      </c>
      <c r="F25" s="8">
        <v>43707</v>
      </c>
      <c r="G25" s="57" t="s">
        <v>3</v>
      </c>
      <c r="H25" s="92">
        <v>1.3096699999999999</v>
      </c>
      <c r="I25" s="92"/>
      <c r="J25" s="57">
        <v>22.1</v>
      </c>
      <c r="K25" s="93">
        <f t="shared" si="0"/>
        <v>10246.861728605521</v>
      </c>
      <c r="L25" s="94"/>
      <c r="M25" s="6">
        <f>IF(J25="","",(K25/J25)/LOOKUP(RIGHT($D$2,3),定数!$A$6:$A$13,定数!$B$6:$B$13))</f>
        <v>3.863824181223801</v>
      </c>
      <c r="N25" s="57">
        <v>2016</v>
      </c>
      <c r="O25" s="8">
        <v>43708</v>
      </c>
      <c r="P25" s="92">
        <v>1.3118799999999999</v>
      </c>
      <c r="Q25" s="92"/>
      <c r="R25" s="95">
        <f>IF(P25="","",T25*M25*LOOKUP(RIGHT($D$2,3),定数!$A$6:$A$13,定数!$B$6:$B$13))</f>
        <v>-10246.861728605731</v>
      </c>
      <c r="S25" s="95"/>
      <c r="T25" s="96">
        <f t="shared" si="3"/>
        <v>-22.100000000000453</v>
      </c>
      <c r="U25" s="96"/>
      <c r="V25" t="str">
        <f t="shared" si="5"/>
        <v/>
      </c>
      <c r="W25">
        <f t="shared" si="2"/>
        <v>4</v>
      </c>
    </row>
    <row r="26" spans="2:23" x14ac:dyDescent="0.2">
      <c r="B26" s="57">
        <v>18</v>
      </c>
      <c r="C26" s="91">
        <f t="shared" si="1"/>
        <v>331315.19589157833</v>
      </c>
      <c r="D26" s="91"/>
      <c r="E26" s="57">
        <v>2016</v>
      </c>
      <c r="F26" s="8">
        <v>43723</v>
      </c>
      <c r="G26" s="57" t="s">
        <v>3</v>
      </c>
      <c r="H26" s="92">
        <v>1.3184199999999999</v>
      </c>
      <c r="I26" s="92"/>
      <c r="J26" s="57">
        <v>63.2</v>
      </c>
      <c r="K26" s="93">
        <f t="shared" si="0"/>
        <v>9939.45587674735</v>
      </c>
      <c r="L26" s="94"/>
      <c r="M26" s="6">
        <f>IF(J26="","",(K26/J26)/LOOKUP(RIGHT($D$2,3),定数!$A$6:$A$13,定数!$B$6:$B$13))</f>
        <v>1.3105822622293446</v>
      </c>
      <c r="N26" s="57">
        <v>2016</v>
      </c>
      <c r="O26" s="8">
        <v>43725</v>
      </c>
      <c r="P26" s="92">
        <v>1.3058799999999999</v>
      </c>
      <c r="Q26" s="92"/>
      <c r="R26" s="95">
        <f>IF(P26="","",T26*M26*LOOKUP(RIGHT($D$2,3),定数!$A$6:$A$13,定数!$B$6:$B$13))</f>
        <v>19721.641882027168</v>
      </c>
      <c r="S26" s="95"/>
      <c r="T26" s="96">
        <f t="shared" si="3"/>
        <v>125.39999999999995</v>
      </c>
      <c r="U26" s="96"/>
      <c r="V26" t="str">
        <f t="shared" si="5"/>
        <v/>
      </c>
      <c r="W26">
        <f t="shared" si="2"/>
        <v>0</v>
      </c>
    </row>
    <row r="27" spans="2:23" x14ac:dyDescent="0.2">
      <c r="B27" s="57">
        <v>19</v>
      </c>
      <c r="C27" s="91">
        <f t="shared" si="1"/>
        <v>351036.83777360548</v>
      </c>
      <c r="D27" s="91"/>
      <c r="E27" s="57">
        <v>2016</v>
      </c>
      <c r="F27" s="8">
        <v>43727</v>
      </c>
      <c r="G27" s="57" t="s">
        <v>3</v>
      </c>
      <c r="H27" s="92">
        <v>1.3042499999999999</v>
      </c>
      <c r="I27" s="92"/>
      <c r="J27" s="57">
        <v>47.7</v>
      </c>
      <c r="K27" s="93">
        <f t="shared" si="0"/>
        <v>10531.105133208164</v>
      </c>
      <c r="L27" s="94"/>
      <c r="M27" s="6">
        <f>IF(J27="","",(K27/J27)/LOOKUP(RIGHT($D$2,3),定数!$A$6:$A$13,定数!$B$6:$B$13))</f>
        <v>1.8398157116017058</v>
      </c>
      <c r="N27" s="57">
        <v>2016</v>
      </c>
      <c r="O27" s="8">
        <v>43728</v>
      </c>
      <c r="P27" s="92">
        <v>1.29481</v>
      </c>
      <c r="Q27" s="92"/>
      <c r="R27" s="95">
        <f>IF(P27="","",T27*M27*LOOKUP(RIGHT($D$2,3),定数!$A$6:$A$13,定数!$B$6:$B$13))</f>
        <v>20841.432381023886</v>
      </c>
      <c r="S27" s="95"/>
      <c r="T27" s="96">
        <f t="shared" si="3"/>
        <v>94.399999999998926</v>
      </c>
      <c r="U27" s="96"/>
      <c r="V27" t="str">
        <f t="shared" si="5"/>
        <v/>
      </c>
      <c r="W27">
        <f t="shared" si="2"/>
        <v>0</v>
      </c>
    </row>
    <row r="28" spans="2:23" x14ac:dyDescent="0.2">
      <c r="B28" s="57">
        <v>20</v>
      </c>
      <c r="C28" s="91">
        <f t="shared" si="1"/>
        <v>371878.27015462937</v>
      </c>
      <c r="D28" s="91"/>
      <c r="E28" s="57">
        <v>2016</v>
      </c>
      <c r="F28" s="8">
        <v>43737</v>
      </c>
      <c r="G28" s="57" t="s">
        <v>4</v>
      </c>
      <c r="H28" s="92">
        <v>1.30284</v>
      </c>
      <c r="I28" s="92"/>
      <c r="J28" s="57">
        <v>45.2</v>
      </c>
      <c r="K28" s="93">
        <f t="shared" si="0"/>
        <v>11156.348104638881</v>
      </c>
      <c r="L28" s="94"/>
      <c r="M28" s="6">
        <f>IF(J28="","",(K28/J28)/LOOKUP(RIGHT($D$2,3),定数!$A$6:$A$13,定数!$B$6:$B$13))</f>
        <v>2.0568488393508257</v>
      </c>
      <c r="N28" s="57">
        <v>2016</v>
      </c>
      <c r="O28" s="8">
        <v>43737</v>
      </c>
      <c r="P28" s="92">
        <v>1.2983199999999999</v>
      </c>
      <c r="Q28" s="92"/>
      <c r="R28" s="95">
        <f>IF(P28="","",T28*M28*LOOKUP(RIGHT($D$2,3),定数!$A$6:$A$13,定数!$B$6:$B$13))</f>
        <v>-11156.348104639075</v>
      </c>
      <c r="S28" s="95"/>
      <c r="T28" s="96">
        <f t="shared" si="3"/>
        <v>-45.200000000000799</v>
      </c>
      <c r="U28" s="96"/>
      <c r="V28" t="str">
        <f t="shared" si="5"/>
        <v/>
      </c>
      <c r="W28">
        <f t="shared" si="2"/>
        <v>1</v>
      </c>
    </row>
    <row r="29" spans="2:23" x14ac:dyDescent="0.2">
      <c r="B29" s="57">
        <v>21</v>
      </c>
      <c r="C29" s="91">
        <f t="shared" si="1"/>
        <v>360721.92204999027</v>
      </c>
      <c r="D29" s="91"/>
      <c r="E29" s="57">
        <v>2016</v>
      </c>
      <c r="F29" s="8">
        <v>43738</v>
      </c>
      <c r="G29" s="57" t="s">
        <v>3</v>
      </c>
      <c r="H29" s="92">
        <v>1.2943</v>
      </c>
      <c r="I29" s="92"/>
      <c r="J29" s="57">
        <v>48</v>
      </c>
      <c r="K29" s="93">
        <f t="shared" si="0"/>
        <v>10821.657661499708</v>
      </c>
      <c r="L29" s="94"/>
      <c r="M29" s="6">
        <f>IF(J29="","",(K29/J29)/LOOKUP(RIGHT($D$2,3),定数!$A$6:$A$13,定数!$B$6:$B$13))</f>
        <v>1.8787600106770328</v>
      </c>
      <c r="N29" s="57">
        <v>2016</v>
      </c>
      <c r="O29" s="8">
        <v>43738</v>
      </c>
      <c r="P29" s="92">
        <v>1.2990999999999999</v>
      </c>
      <c r="Q29" s="92"/>
      <c r="R29" s="95">
        <f>IF(P29="","",T29*M29*LOOKUP(RIGHT($D$2,3),定数!$A$6:$A$13,定数!$B$6:$B$13))</f>
        <v>-10821.657661499519</v>
      </c>
      <c r="S29" s="95"/>
      <c r="T29" s="96">
        <f t="shared" si="3"/>
        <v>-47.999999999999154</v>
      </c>
      <c r="U29" s="96"/>
      <c r="V29" t="str">
        <f t="shared" si="5"/>
        <v/>
      </c>
      <c r="W29">
        <f t="shared" si="2"/>
        <v>2</v>
      </c>
    </row>
    <row r="30" spans="2:23" x14ac:dyDescent="0.2">
      <c r="B30" s="57">
        <v>22</v>
      </c>
      <c r="C30" s="91">
        <f t="shared" si="1"/>
        <v>349900.26438849076</v>
      </c>
      <c r="D30" s="91"/>
      <c r="E30" s="57">
        <v>2016</v>
      </c>
      <c r="F30" s="8">
        <v>43738</v>
      </c>
      <c r="G30" s="57" t="s">
        <v>3</v>
      </c>
      <c r="H30" s="92">
        <v>1.2945</v>
      </c>
      <c r="I30" s="92"/>
      <c r="J30" s="57">
        <v>35.700000000000003</v>
      </c>
      <c r="K30" s="93">
        <f t="shared" si="0"/>
        <v>10497.007931654722</v>
      </c>
      <c r="L30" s="94"/>
      <c r="M30" s="6">
        <f>IF(J30="","",(K30/J30)/LOOKUP(RIGHT($D$2,3),定数!$A$6:$A$13,定数!$B$6:$B$13))</f>
        <v>2.4502819635048367</v>
      </c>
      <c r="N30" s="57">
        <v>2016</v>
      </c>
      <c r="O30" s="8">
        <v>43738</v>
      </c>
      <c r="P30" s="92">
        <v>1.2980700000000001</v>
      </c>
      <c r="Q30" s="92"/>
      <c r="R30" s="95">
        <f>IF(P30="","",T30*M30*LOOKUP(RIGHT($D$2,3),定数!$A$6:$A$13,定数!$B$6:$B$13))</f>
        <v>-10497.007931654935</v>
      </c>
      <c r="S30" s="95"/>
      <c r="T30" s="96">
        <f t="shared" si="3"/>
        <v>-35.700000000000728</v>
      </c>
      <c r="U30" s="96"/>
      <c r="V30" t="str">
        <f t="shared" si="5"/>
        <v/>
      </c>
      <c r="W30">
        <f t="shared" si="2"/>
        <v>3</v>
      </c>
    </row>
    <row r="31" spans="2:23" x14ac:dyDescent="0.2">
      <c r="B31" s="57">
        <v>23</v>
      </c>
      <c r="C31" s="91">
        <f t="shared" si="1"/>
        <v>339403.25645683584</v>
      </c>
      <c r="D31" s="91"/>
      <c r="E31" s="57">
        <v>2016</v>
      </c>
      <c r="F31" s="8">
        <v>43742</v>
      </c>
      <c r="G31" s="57" t="s">
        <v>3</v>
      </c>
      <c r="H31" s="92">
        <v>1.2834300000000001</v>
      </c>
      <c r="I31" s="92"/>
      <c r="J31" s="57">
        <v>36.9</v>
      </c>
      <c r="K31" s="93">
        <f t="shared" si="0"/>
        <v>10182.097693705075</v>
      </c>
      <c r="L31" s="94"/>
      <c r="M31" s="6">
        <f>IF(J31="","",(K31/J31)/LOOKUP(RIGHT($D$2,3),定数!$A$6:$A$13,定数!$B$6:$B$13))</f>
        <v>2.2994800572956353</v>
      </c>
      <c r="N31" s="57">
        <v>2016</v>
      </c>
      <c r="O31" s="8">
        <v>43742</v>
      </c>
      <c r="P31" s="92">
        <v>1.2761499999999999</v>
      </c>
      <c r="Q31" s="92"/>
      <c r="R31" s="95">
        <f>IF(P31="","",T31*M31*LOOKUP(RIGHT($D$2,3),定数!$A$6:$A$13,定数!$B$6:$B$13))</f>
        <v>20088.257780535154</v>
      </c>
      <c r="S31" s="95"/>
      <c r="T31" s="96">
        <f t="shared" si="3"/>
        <v>72.800000000001745</v>
      </c>
      <c r="U31" s="96"/>
      <c r="V31" t="str">
        <f t="shared" si="5"/>
        <v/>
      </c>
      <c r="W31">
        <f t="shared" si="2"/>
        <v>0</v>
      </c>
    </row>
    <row r="32" spans="2:23" x14ac:dyDescent="0.2">
      <c r="B32" s="57">
        <v>24</v>
      </c>
      <c r="C32" s="91">
        <f t="shared" si="1"/>
        <v>359491.51423737098</v>
      </c>
      <c r="D32" s="91"/>
      <c r="E32" s="57">
        <v>2016</v>
      </c>
      <c r="F32" s="8">
        <v>43755</v>
      </c>
      <c r="G32" s="57" t="s">
        <v>3</v>
      </c>
      <c r="H32" s="92">
        <v>1.21526</v>
      </c>
      <c r="I32" s="92"/>
      <c r="J32" s="57">
        <v>44.2</v>
      </c>
      <c r="K32" s="93">
        <f t="shared" si="0"/>
        <v>10784.74542712113</v>
      </c>
      <c r="L32" s="94"/>
      <c r="M32" s="6">
        <f>IF(J32="","",(K32/J32)/LOOKUP(RIGHT($D$2,3),定数!$A$6:$A$13,定数!$B$6:$B$13))</f>
        <v>2.0333230443290216</v>
      </c>
      <c r="N32" s="57">
        <v>2016</v>
      </c>
      <c r="O32" s="8">
        <v>43755</v>
      </c>
      <c r="P32" s="92">
        <v>1.2196800000000001</v>
      </c>
      <c r="Q32" s="92"/>
      <c r="R32" s="95">
        <f>IF(P32="","",T32*M32*LOOKUP(RIGHT($D$2,3),定数!$A$6:$A$13,定数!$B$6:$B$13))</f>
        <v>-10784.745427121352</v>
      </c>
      <c r="S32" s="95"/>
      <c r="T32" s="96">
        <f t="shared" si="3"/>
        <v>-44.200000000000905</v>
      </c>
      <c r="U32" s="96"/>
      <c r="V32" t="str">
        <f t="shared" si="5"/>
        <v/>
      </c>
      <c r="W32">
        <f t="shared" si="2"/>
        <v>1</v>
      </c>
    </row>
    <row r="33" spans="2:23" x14ac:dyDescent="0.2">
      <c r="B33" s="57">
        <v>25</v>
      </c>
      <c r="C33" s="91">
        <f t="shared" si="1"/>
        <v>348706.76881024963</v>
      </c>
      <c r="D33" s="91"/>
      <c r="E33" s="57">
        <v>2016</v>
      </c>
      <c r="F33" s="8">
        <v>43759</v>
      </c>
      <c r="G33" s="57" t="s">
        <v>3</v>
      </c>
      <c r="H33" s="92">
        <v>1.22424</v>
      </c>
      <c r="I33" s="92"/>
      <c r="J33" s="57">
        <v>31.6</v>
      </c>
      <c r="K33" s="93">
        <f t="shared" si="0"/>
        <v>10461.203064307489</v>
      </c>
      <c r="L33" s="94"/>
      <c r="M33" s="6">
        <f>IF(J33="","",(K33/J33)/LOOKUP(RIGHT($D$2,3),定数!$A$6:$A$13,定数!$B$6:$B$13))</f>
        <v>2.7587560823595694</v>
      </c>
      <c r="N33" s="57">
        <v>2016</v>
      </c>
      <c r="O33" s="8">
        <v>43759</v>
      </c>
      <c r="P33" s="92">
        <v>1.2180200000000001</v>
      </c>
      <c r="Q33" s="92"/>
      <c r="R33" s="95">
        <f>IF(P33="","",T33*M33*LOOKUP(RIGHT($D$2,3),定数!$A$6:$A$13,定数!$B$6:$B$13))</f>
        <v>20591.35539873147</v>
      </c>
      <c r="S33" s="95"/>
      <c r="T33" s="96">
        <f t="shared" si="3"/>
        <v>62.199999999998923</v>
      </c>
      <c r="U33" s="96"/>
      <c r="V33" t="str">
        <f t="shared" si="5"/>
        <v/>
      </c>
      <c r="W33">
        <f t="shared" si="2"/>
        <v>0</v>
      </c>
    </row>
    <row r="34" spans="2:23" x14ac:dyDescent="0.2">
      <c r="B34" s="57">
        <v>26</v>
      </c>
      <c r="C34" s="91">
        <f t="shared" si="1"/>
        <v>369298.12420898111</v>
      </c>
      <c r="D34" s="91"/>
      <c r="E34" s="57">
        <v>2016</v>
      </c>
      <c r="F34" s="8">
        <v>43770</v>
      </c>
      <c r="G34" s="57" t="s">
        <v>4</v>
      </c>
      <c r="H34" s="92">
        <v>1.2238100000000001</v>
      </c>
      <c r="I34" s="92"/>
      <c r="J34" s="57">
        <v>28.2</v>
      </c>
      <c r="K34" s="93">
        <f t="shared" si="0"/>
        <v>11078.943726269434</v>
      </c>
      <c r="L34" s="94"/>
      <c r="M34" s="6">
        <f>IF(J34="","",(K34/J34)/LOOKUP(RIGHT($D$2,3),定数!$A$6:$A$13,定数!$B$6:$B$13))</f>
        <v>3.2739195408597621</v>
      </c>
      <c r="N34" s="57">
        <v>2016</v>
      </c>
      <c r="O34" s="8">
        <v>43770</v>
      </c>
      <c r="P34" s="92">
        <v>1.22099</v>
      </c>
      <c r="Q34" s="92"/>
      <c r="R34" s="95">
        <f>IF(P34="","",T34*M34*LOOKUP(RIGHT($D$2,3),定数!$A$6:$A$13,定数!$B$6:$B$13))</f>
        <v>-11078.94372626961</v>
      </c>
      <c r="S34" s="95"/>
      <c r="T34" s="96">
        <f t="shared" si="3"/>
        <v>-28.200000000000447</v>
      </c>
      <c r="U34" s="96"/>
      <c r="V34" t="str">
        <f t="shared" si="5"/>
        <v/>
      </c>
      <c r="W34">
        <f t="shared" si="2"/>
        <v>1</v>
      </c>
    </row>
    <row r="35" spans="2:23" x14ac:dyDescent="0.2">
      <c r="B35" s="57">
        <v>27</v>
      </c>
      <c r="C35" s="91">
        <f t="shared" si="1"/>
        <v>358219.18048271153</v>
      </c>
      <c r="D35" s="91"/>
      <c r="E35" s="57">
        <v>2016</v>
      </c>
      <c r="F35" s="8">
        <v>43771</v>
      </c>
      <c r="G35" s="57" t="s">
        <v>4</v>
      </c>
      <c r="H35" s="92">
        <v>1.2241</v>
      </c>
      <c r="I35" s="92"/>
      <c r="J35" s="57">
        <v>21.3</v>
      </c>
      <c r="K35" s="93">
        <f t="shared" si="0"/>
        <v>10746.575414481345</v>
      </c>
      <c r="L35" s="94"/>
      <c r="M35" s="6">
        <f>IF(J35="","",(K35/J35)/LOOKUP(RIGHT($D$2,3),定数!$A$6:$A$13,定数!$B$6:$B$13))</f>
        <v>4.204450475149196</v>
      </c>
      <c r="N35" s="57">
        <v>2016</v>
      </c>
      <c r="O35" s="8">
        <v>43771</v>
      </c>
      <c r="P35" s="92">
        <v>1.2282599999999999</v>
      </c>
      <c r="Q35" s="92"/>
      <c r="R35" s="95">
        <f>IF(P35="","",T35*M35*LOOKUP(RIGHT($D$2,3),定数!$A$6:$A$13,定数!$B$6:$B$13))</f>
        <v>20988.616771944489</v>
      </c>
      <c r="S35" s="95"/>
      <c r="T35" s="96">
        <f t="shared" si="3"/>
        <v>41.599999999999412</v>
      </c>
      <c r="U35" s="96"/>
      <c r="V35" t="str">
        <f t="shared" si="5"/>
        <v/>
      </c>
      <c r="W35">
        <f t="shared" si="2"/>
        <v>0</v>
      </c>
    </row>
    <row r="36" spans="2:23" x14ac:dyDescent="0.2">
      <c r="B36" s="57">
        <v>28</v>
      </c>
      <c r="C36" s="91">
        <f t="shared" si="1"/>
        <v>379207.79725465603</v>
      </c>
      <c r="D36" s="91"/>
      <c r="E36" s="57">
        <v>2016</v>
      </c>
      <c r="F36" s="8">
        <v>43773</v>
      </c>
      <c r="G36" s="57" t="s">
        <v>4</v>
      </c>
      <c r="H36" s="92">
        <v>1.24773</v>
      </c>
      <c r="I36" s="92"/>
      <c r="J36" s="57">
        <v>28.9</v>
      </c>
      <c r="K36" s="93">
        <f t="shared" si="0"/>
        <v>11376.23391763968</v>
      </c>
      <c r="L36" s="94"/>
      <c r="M36" s="6">
        <f>IF(J36="","",(K36/J36)/LOOKUP(RIGHT($D$2,3),定数!$A$6:$A$13,定数!$B$6:$B$13))</f>
        <v>3.2803442669087892</v>
      </c>
      <c r="N36" s="57">
        <v>2016</v>
      </c>
      <c r="O36" s="8">
        <v>43773</v>
      </c>
      <c r="P36" s="92">
        <v>1.2534099999999999</v>
      </c>
      <c r="Q36" s="92"/>
      <c r="R36" s="95">
        <f>IF(P36="","",T36*M36*LOOKUP(RIGHT($D$2,3),定数!$A$6:$A$13,定数!$B$6:$B$13))</f>
        <v>22358.826523249943</v>
      </c>
      <c r="S36" s="95"/>
      <c r="T36" s="96">
        <f t="shared" si="3"/>
        <v>56.799999999999073</v>
      </c>
      <c r="U36" s="96"/>
      <c r="V36" t="str">
        <f t="shared" si="5"/>
        <v/>
      </c>
      <c r="W36">
        <f t="shared" si="2"/>
        <v>0</v>
      </c>
    </row>
    <row r="37" spans="2:23" x14ac:dyDescent="0.2">
      <c r="B37" s="57">
        <v>29</v>
      </c>
      <c r="C37" s="91">
        <f t="shared" si="1"/>
        <v>401566.623777906</v>
      </c>
      <c r="D37" s="91"/>
      <c r="E37" s="57">
        <v>2016</v>
      </c>
      <c r="F37" s="8">
        <v>43777</v>
      </c>
      <c r="G37" s="57" t="s">
        <v>3</v>
      </c>
      <c r="H37" s="92">
        <v>1.2386299999999999</v>
      </c>
      <c r="I37" s="92"/>
      <c r="J37" s="57">
        <v>24.1</v>
      </c>
      <c r="K37" s="93">
        <f t="shared" si="0"/>
        <v>12046.99871333718</v>
      </c>
      <c r="L37" s="94"/>
      <c r="M37" s="6">
        <f>IF(J37="","",(K37/J37)/LOOKUP(RIGHT($D$2,3),定数!$A$6:$A$13,定数!$B$6:$B$13))</f>
        <v>4.1656288773641696</v>
      </c>
      <c r="N37" s="57">
        <v>2016</v>
      </c>
      <c r="O37" s="8">
        <v>43777</v>
      </c>
      <c r="P37" s="92">
        <v>1.2410399999999999</v>
      </c>
      <c r="Q37" s="92"/>
      <c r="R37" s="95">
        <f>IF(P37="","",T37*M37*LOOKUP(RIGHT($D$2,3),定数!$A$6:$A$13,定数!$B$6:$B$13))</f>
        <v>-12046.998713337296</v>
      </c>
      <c r="S37" s="95"/>
      <c r="T37" s="96">
        <f t="shared" si="3"/>
        <v>-24.100000000000232</v>
      </c>
      <c r="U37" s="96"/>
      <c r="V37" t="str">
        <f t="shared" si="5"/>
        <v/>
      </c>
      <c r="W37">
        <f t="shared" si="2"/>
        <v>1</v>
      </c>
    </row>
    <row r="38" spans="2:23" x14ac:dyDescent="0.2">
      <c r="B38" s="57">
        <v>30</v>
      </c>
      <c r="C38" s="91">
        <f t="shared" si="1"/>
        <v>389519.62506456871</v>
      </c>
      <c r="D38" s="91"/>
      <c r="E38" s="57">
        <v>2016</v>
      </c>
      <c r="F38" s="8">
        <v>43778</v>
      </c>
      <c r="G38" s="57" t="s">
        <v>4</v>
      </c>
      <c r="H38" s="92">
        <v>1.2447900000000001</v>
      </c>
      <c r="I38" s="92"/>
      <c r="J38" s="57">
        <v>91.2</v>
      </c>
      <c r="K38" s="93">
        <f t="shared" si="0"/>
        <v>11685.588751937061</v>
      </c>
      <c r="L38" s="94"/>
      <c r="M38" s="6">
        <f>IF(J38="","",(K38/J38)/LOOKUP(RIGHT($D$2,3),定数!$A$6:$A$13,定数!$B$6:$B$13))</f>
        <v>1.0677621301112081</v>
      </c>
      <c r="N38" s="57">
        <v>2016</v>
      </c>
      <c r="O38" s="8">
        <v>43780</v>
      </c>
      <c r="P38" s="92">
        <v>1.2629300000000001</v>
      </c>
      <c r="Q38" s="92"/>
      <c r="R38" s="95">
        <f>IF(P38="","",T38*M38*LOOKUP(RIGHT($D$2,3),定数!$A$6:$A$13,定数!$B$6:$B$13))</f>
        <v>23243.046048260836</v>
      </c>
      <c r="S38" s="95"/>
      <c r="T38" s="96">
        <f t="shared" si="3"/>
        <v>181.40000000000046</v>
      </c>
      <c r="U38" s="96"/>
      <c r="V38" t="str">
        <f t="shared" si="5"/>
        <v/>
      </c>
      <c r="W38">
        <f t="shared" si="2"/>
        <v>0</v>
      </c>
    </row>
    <row r="39" spans="2:23" x14ac:dyDescent="0.2">
      <c r="B39" s="57">
        <v>31</v>
      </c>
      <c r="C39" s="91">
        <f t="shared" si="1"/>
        <v>412762.67111282953</v>
      </c>
      <c r="D39" s="91"/>
      <c r="E39" s="57">
        <v>2016</v>
      </c>
      <c r="F39" s="8">
        <v>43785</v>
      </c>
      <c r="G39" s="57" t="s">
        <v>3</v>
      </c>
      <c r="H39" s="92">
        <v>1.24149</v>
      </c>
      <c r="I39" s="92"/>
      <c r="J39" s="57">
        <v>56.7</v>
      </c>
      <c r="K39" s="93">
        <f t="shared" si="0"/>
        <v>12382.880133384886</v>
      </c>
      <c r="L39" s="94"/>
      <c r="M39" s="6">
        <f>IF(J39="","",(K39/J39)/LOOKUP(RIGHT($D$2,3),定数!$A$6:$A$13,定数!$B$6:$B$13))</f>
        <v>1.8199412306562148</v>
      </c>
      <c r="N39" s="57">
        <v>2016</v>
      </c>
      <c r="O39" s="8">
        <v>43786</v>
      </c>
      <c r="P39" s="92">
        <v>1.24716</v>
      </c>
      <c r="Q39" s="92"/>
      <c r="R39" s="95">
        <f>IF(P39="","",T39*M39*LOOKUP(RIGHT($D$2,3),定数!$A$6:$A$13,定数!$B$6:$B$13))</f>
        <v>-12382.880133385026</v>
      </c>
      <c r="S39" s="95"/>
      <c r="T39" s="96">
        <f t="shared" si="3"/>
        <v>-56.700000000000642</v>
      </c>
      <c r="U39" s="96"/>
      <c r="V39" t="str">
        <f t="shared" si="5"/>
        <v/>
      </c>
      <c r="W39">
        <f t="shared" si="2"/>
        <v>1</v>
      </c>
    </row>
    <row r="40" spans="2:23" x14ac:dyDescent="0.2">
      <c r="B40" s="57">
        <v>32</v>
      </c>
      <c r="C40" s="91">
        <f t="shared" si="1"/>
        <v>400379.79097944451</v>
      </c>
      <c r="D40" s="91"/>
      <c r="E40" s="57">
        <v>2016</v>
      </c>
      <c r="F40" s="8">
        <v>43786</v>
      </c>
      <c r="G40" s="57" t="s">
        <v>3</v>
      </c>
      <c r="H40" s="92">
        <v>1.24305</v>
      </c>
      <c r="I40" s="92"/>
      <c r="J40" s="57">
        <v>23.8</v>
      </c>
      <c r="K40" s="93">
        <f t="shared" si="0"/>
        <v>12011.393729383335</v>
      </c>
      <c r="L40" s="94"/>
      <c r="M40" s="6">
        <f>IF(J40="","",(K40/J40)/LOOKUP(RIGHT($D$2,3),定数!$A$6:$A$13,定数!$B$6:$B$13))</f>
        <v>4.2056700733134926</v>
      </c>
      <c r="N40" s="57">
        <v>2016</v>
      </c>
      <c r="O40" s="8">
        <v>43786</v>
      </c>
      <c r="P40" s="92">
        <v>1.24543</v>
      </c>
      <c r="Q40" s="92"/>
      <c r="R40" s="95">
        <f>IF(P40="","",T40*M40*LOOKUP(RIGHT($D$2,3),定数!$A$6:$A$13,定数!$B$6:$B$13))</f>
        <v>-12011.393729383581</v>
      </c>
      <c r="S40" s="95"/>
      <c r="T40" s="96">
        <f t="shared" si="3"/>
        <v>-23.800000000000487</v>
      </c>
      <c r="U40" s="96"/>
      <c r="V40" t="str">
        <f t="shared" si="5"/>
        <v/>
      </c>
      <c r="W40">
        <f t="shared" si="2"/>
        <v>2</v>
      </c>
    </row>
    <row r="41" spans="2:23" x14ac:dyDescent="0.2">
      <c r="B41" s="57">
        <v>33</v>
      </c>
      <c r="C41" s="91">
        <f t="shared" si="1"/>
        <v>388368.39725006092</v>
      </c>
      <c r="D41" s="91"/>
      <c r="E41" s="57">
        <v>2016</v>
      </c>
      <c r="F41" s="8">
        <v>43801</v>
      </c>
      <c r="G41" s="57" t="s">
        <v>4</v>
      </c>
      <c r="H41" s="92">
        <v>1.2632000000000001</v>
      </c>
      <c r="I41" s="92"/>
      <c r="J41" s="57">
        <v>40.200000000000003</v>
      </c>
      <c r="K41" s="93">
        <f t="shared" si="0"/>
        <v>11651.051917501827</v>
      </c>
      <c r="L41" s="94"/>
      <c r="M41" s="6">
        <f>IF(J41="","",(K41/J41)/LOOKUP(RIGHT($D$2,3),定数!$A$6:$A$13,定数!$B$6:$B$13))</f>
        <v>2.4152263510575924</v>
      </c>
      <c r="N41" s="57">
        <v>2016</v>
      </c>
      <c r="O41" s="8">
        <v>43802</v>
      </c>
      <c r="P41" s="92">
        <v>1.2711399999999999</v>
      </c>
      <c r="Q41" s="92"/>
      <c r="R41" s="95">
        <f>IF(P41="","",T41*M41*LOOKUP(RIGHT($D$2,3),定数!$A$6:$A$13,定数!$B$6:$B$13))</f>
        <v>23012.276672876265</v>
      </c>
      <c r="S41" s="95"/>
      <c r="T41" s="96">
        <f t="shared" si="3"/>
        <v>79.399999999998357</v>
      </c>
      <c r="U41" s="96"/>
      <c r="V41" t="str">
        <f t="shared" si="5"/>
        <v/>
      </c>
      <c r="W41">
        <f t="shared" si="2"/>
        <v>0</v>
      </c>
    </row>
    <row r="42" spans="2:23" x14ac:dyDescent="0.2">
      <c r="B42" s="57">
        <v>34</v>
      </c>
      <c r="C42" s="91">
        <f t="shared" si="1"/>
        <v>411380.67392293719</v>
      </c>
      <c r="D42" s="91"/>
      <c r="E42" s="57">
        <v>2016</v>
      </c>
      <c r="F42" s="8">
        <v>43805</v>
      </c>
      <c r="G42" s="57" t="s">
        <v>4</v>
      </c>
      <c r="H42" s="92">
        <v>1.27332</v>
      </c>
      <c r="I42" s="92"/>
      <c r="J42" s="57">
        <v>20.6</v>
      </c>
      <c r="K42" s="93">
        <f t="shared" si="0"/>
        <v>12341.420217688115</v>
      </c>
      <c r="L42" s="94"/>
      <c r="M42" s="6">
        <f>IF(J42="","",(K42/J42)/LOOKUP(RIGHT($D$2,3),定数!$A$6:$A$13,定数!$B$6:$B$13))</f>
        <v>4.9924839068317617</v>
      </c>
      <c r="N42" s="57">
        <v>2016</v>
      </c>
      <c r="O42" s="8">
        <v>43805</v>
      </c>
      <c r="P42" s="92">
        <v>1.2773399999999999</v>
      </c>
      <c r="Q42" s="92"/>
      <c r="R42" s="95">
        <f>IF(P42="","",T42*M42*LOOKUP(RIGHT($D$2,3),定数!$A$6:$A$13,定数!$B$6:$B$13))</f>
        <v>24083.742366555893</v>
      </c>
      <c r="S42" s="95"/>
      <c r="T42" s="96">
        <f t="shared" si="3"/>
        <v>40.199999999999122</v>
      </c>
      <c r="U42" s="96"/>
      <c r="V42" t="str">
        <f t="shared" si="5"/>
        <v/>
      </c>
      <c r="W42">
        <f t="shared" si="2"/>
        <v>0</v>
      </c>
    </row>
    <row r="43" spans="2:23" x14ac:dyDescent="0.2">
      <c r="B43" s="57">
        <v>35</v>
      </c>
      <c r="C43" s="91">
        <f t="shared" si="1"/>
        <v>435464.41628949309</v>
      </c>
      <c r="D43" s="91"/>
      <c r="E43" s="57">
        <v>2016</v>
      </c>
      <c r="F43" s="8">
        <v>43809</v>
      </c>
      <c r="G43" s="57" t="s">
        <v>3</v>
      </c>
      <c r="H43" s="92">
        <v>1.2550600000000001</v>
      </c>
      <c r="I43" s="92"/>
      <c r="J43" s="57">
        <v>39.5</v>
      </c>
      <c r="K43" s="93">
        <f t="shared" si="0"/>
        <v>13063.932488684792</v>
      </c>
      <c r="L43" s="94"/>
      <c r="M43" s="6">
        <f>IF(J43="","",(K43/J43)/LOOKUP(RIGHT($D$2,3),定数!$A$6:$A$13,定数!$B$6:$B$13))</f>
        <v>2.7561039005664116</v>
      </c>
      <c r="N43" s="57">
        <v>2016</v>
      </c>
      <c r="O43" s="8">
        <v>43811</v>
      </c>
      <c r="P43" s="92">
        <v>1.25901</v>
      </c>
      <c r="Q43" s="92"/>
      <c r="R43" s="95">
        <f>IF(P43="","",T43*M43*LOOKUP(RIGHT($D$2,3),定数!$A$6:$A$13,定数!$B$6:$B$13))</f>
        <v>-13063.932488684452</v>
      </c>
      <c r="S43" s="95"/>
      <c r="T43" s="96">
        <f t="shared" si="3"/>
        <v>-39.499999999998977</v>
      </c>
      <c r="U43" s="96"/>
      <c r="V43" t="str">
        <f t="shared" si="5"/>
        <v/>
      </c>
      <c r="W43">
        <f t="shared" si="2"/>
        <v>1</v>
      </c>
    </row>
    <row r="44" spans="2:23" x14ac:dyDescent="0.2">
      <c r="B44" s="57">
        <v>36</v>
      </c>
      <c r="C44" s="91">
        <f t="shared" si="1"/>
        <v>422400.48380080867</v>
      </c>
      <c r="D44" s="91"/>
      <c r="E44" s="57">
        <v>2016</v>
      </c>
      <c r="F44" s="8">
        <v>43813</v>
      </c>
      <c r="G44" s="57" t="s">
        <v>3</v>
      </c>
      <c r="H44" s="92">
        <v>1.26397</v>
      </c>
      <c r="I44" s="92"/>
      <c r="J44" s="57">
        <v>43.9</v>
      </c>
      <c r="K44" s="93">
        <f t="shared" si="0"/>
        <v>12672.01451402426</v>
      </c>
      <c r="L44" s="94"/>
      <c r="M44" s="6">
        <f>IF(J44="","",(K44/J44)/LOOKUP(RIGHT($D$2,3),定数!$A$6:$A$13,定数!$B$6:$B$13))</f>
        <v>2.405469725517134</v>
      </c>
      <c r="N44" s="57">
        <v>2016</v>
      </c>
      <c r="O44" s="8">
        <v>43813</v>
      </c>
      <c r="P44" s="92">
        <v>1.2683599999999999</v>
      </c>
      <c r="Q44" s="92"/>
      <c r="R44" s="95">
        <f>IF(P44="","",T44*M44*LOOKUP(RIGHT($D$2,3),定数!$A$6:$A$13,定数!$B$6:$B$13))</f>
        <v>-12672.014514023957</v>
      </c>
      <c r="S44" s="95"/>
      <c r="T44" s="96">
        <f t="shared" si="3"/>
        <v>-43.89999999999894</v>
      </c>
      <c r="U44" s="96"/>
      <c r="V44" t="str">
        <f t="shared" si="5"/>
        <v/>
      </c>
      <c r="W44">
        <f t="shared" si="2"/>
        <v>2</v>
      </c>
    </row>
    <row r="45" spans="2:23" x14ac:dyDescent="0.2">
      <c r="B45" s="57">
        <v>37</v>
      </c>
      <c r="C45" s="91">
        <f t="shared" si="1"/>
        <v>409728.4692867847</v>
      </c>
      <c r="D45" s="91"/>
      <c r="E45" s="57">
        <v>2016</v>
      </c>
      <c r="F45" s="8">
        <v>43823</v>
      </c>
      <c r="G45" s="57" t="s">
        <v>3</v>
      </c>
      <c r="H45" s="92">
        <v>1.2263599999999999</v>
      </c>
      <c r="I45" s="92"/>
      <c r="J45" s="57">
        <v>28.6</v>
      </c>
      <c r="K45" s="93">
        <f t="shared" si="0"/>
        <v>12291.854078603541</v>
      </c>
      <c r="L45" s="94"/>
      <c r="M45" s="6">
        <f>IF(J45="","",(K45/J45)/LOOKUP(RIGHT($D$2,3),定数!$A$6:$A$13,定数!$B$6:$B$13))</f>
        <v>3.5815425636956704</v>
      </c>
      <c r="N45" s="57">
        <v>2016</v>
      </c>
      <c r="O45" s="8">
        <v>43827</v>
      </c>
      <c r="P45" s="92">
        <v>1.22922</v>
      </c>
      <c r="Q45" s="92"/>
      <c r="R45" s="95">
        <f>IF(P45="","",T45*M45*LOOKUP(RIGHT($D$2,3),定数!$A$6:$A$13,定数!$B$6:$B$13))</f>
        <v>-12291.854078603905</v>
      </c>
      <c r="S45" s="95"/>
      <c r="T45" s="96">
        <f t="shared" si="3"/>
        <v>-28.600000000000847</v>
      </c>
      <c r="U45" s="96"/>
      <c r="V45" t="str">
        <f t="shared" si="5"/>
        <v/>
      </c>
      <c r="W45">
        <f t="shared" si="2"/>
        <v>3</v>
      </c>
    </row>
    <row r="46" spans="2:23" x14ac:dyDescent="0.2">
      <c r="B46" s="57">
        <v>38</v>
      </c>
      <c r="C46" s="91">
        <f t="shared" si="1"/>
        <v>397436.6152081808</v>
      </c>
      <c r="D46" s="91"/>
      <c r="E46" s="57">
        <v>2017</v>
      </c>
      <c r="F46" s="8">
        <v>43483</v>
      </c>
      <c r="G46" s="57" t="s">
        <v>4</v>
      </c>
      <c r="H46" s="92">
        <v>1.23211</v>
      </c>
      <c r="I46" s="92"/>
      <c r="J46" s="57">
        <v>54.8</v>
      </c>
      <c r="K46" s="93">
        <f t="shared" si="0"/>
        <v>11923.098456245423</v>
      </c>
      <c r="L46" s="94"/>
      <c r="M46" s="6">
        <f>IF(J46="","",(K46/J46)/LOOKUP(RIGHT($D$2,3),定数!$A$6:$A$13,定数!$B$6:$B$13))</f>
        <v>1.8131232445628684</v>
      </c>
      <c r="N46" s="57">
        <v>2017</v>
      </c>
      <c r="O46" s="8">
        <v>1.19</v>
      </c>
      <c r="P46" s="92">
        <v>1.2266300000000001</v>
      </c>
      <c r="Q46" s="92"/>
      <c r="R46" s="95">
        <f>IF(P46="","",T46*M46*LOOKUP(RIGHT($D$2,3),定数!$A$6:$A$13,定数!$B$6:$B$13))</f>
        <v>-11923.098456245269</v>
      </c>
      <c r="S46" s="95"/>
      <c r="T46" s="96">
        <f t="shared" si="3"/>
        <v>-54.799999999999294</v>
      </c>
      <c r="U46" s="96"/>
      <c r="V46" t="str">
        <f t="shared" si="5"/>
        <v/>
      </c>
      <c r="W46">
        <f t="shared" si="2"/>
        <v>4</v>
      </c>
    </row>
    <row r="47" spans="2:23" x14ac:dyDescent="0.2">
      <c r="B47" s="57">
        <v>39</v>
      </c>
      <c r="C47" s="91">
        <f t="shared" si="1"/>
        <v>385513.51675193553</v>
      </c>
      <c r="D47" s="91"/>
      <c r="E47" s="57">
        <v>2017</v>
      </c>
      <c r="F47" s="8">
        <v>43518</v>
      </c>
      <c r="G47" s="57" t="s">
        <v>4</v>
      </c>
      <c r="H47" s="92">
        <v>1.2475400000000001</v>
      </c>
      <c r="I47" s="92"/>
      <c r="J47" s="57">
        <v>52.8</v>
      </c>
      <c r="K47" s="93">
        <f t="shared" si="0"/>
        <v>11565.405502558066</v>
      </c>
      <c r="L47" s="94"/>
      <c r="M47" s="6">
        <f>IF(J47="","",(K47/J47)/LOOKUP(RIGHT($D$2,3),定数!$A$6:$A$13,定数!$B$6:$B$13))</f>
        <v>1.8253480906815129</v>
      </c>
      <c r="N47" s="57">
        <v>2017</v>
      </c>
      <c r="O47" s="8">
        <v>43519</v>
      </c>
      <c r="P47" s="92">
        <v>1.2422599999999999</v>
      </c>
      <c r="Q47" s="92"/>
      <c r="R47" s="95">
        <f>IF(P47="","",T47*M47*LOOKUP(RIGHT($D$2,3),定数!$A$6:$A$13,定数!$B$6:$B$13))</f>
        <v>-11565.405502558444</v>
      </c>
      <c r="S47" s="95"/>
      <c r="T47" s="96">
        <f t="shared" si="3"/>
        <v>-52.800000000001731</v>
      </c>
      <c r="U47" s="96"/>
      <c r="V47" t="str">
        <f t="shared" si="5"/>
        <v/>
      </c>
      <c r="W47">
        <f t="shared" si="2"/>
        <v>5</v>
      </c>
    </row>
    <row r="48" spans="2:23" x14ac:dyDescent="0.2">
      <c r="B48" s="57">
        <v>40</v>
      </c>
      <c r="C48" s="91">
        <f t="shared" si="1"/>
        <v>373948.11124937708</v>
      </c>
      <c r="D48" s="91"/>
      <c r="E48" s="57">
        <v>2017</v>
      </c>
      <c r="F48" s="8">
        <v>43534</v>
      </c>
      <c r="G48" s="57" t="s">
        <v>3</v>
      </c>
      <c r="H48" s="92">
        <v>1.21502</v>
      </c>
      <c r="I48" s="92"/>
      <c r="J48" s="57">
        <v>29.4</v>
      </c>
      <c r="K48" s="93">
        <f t="shared" si="0"/>
        <v>11218.443337481312</v>
      </c>
      <c r="L48" s="94"/>
      <c r="M48" s="6">
        <f>IF(J48="","",(K48/J48)/LOOKUP(RIGHT($D$2,3),定数!$A$6:$A$13,定数!$B$6:$B$13))</f>
        <v>3.1798308779708937</v>
      </c>
      <c r="N48" s="57">
        <v>2017</v>
      </c>
      <c r="O48" s="8">
        <v>43534</v>
      </c>
      <c r="P48" s="92">
        <v>1.2179599999999999</v>
      </c>
      <c r="Q48" s="92"/>
      <c r="R48" s="95">
        <f>IF(P48="","",T48*M48*LOOKUP(RIGHT($D$2,3),定数!$A$6:$A$13,定数!$B$6:$B$13))</f>
        <v>-11218.443337481094</v>
      </c>
      <c r="S48" s="95"/>
      <c r="T48" s="96">
        <f t="shared" si="3"/>
        <v>-29.399999999999427</v>
      </c>
      <c r="U48" s="96"/>
      <c r="V48" t="str">
        <f t="shared" si="5"/>
        <v/>
      </c>
      <c r="W48">
        <f t="shared" si="2"/>
        <v>6</v>
      </c>
    </row>
    <row r="49" spans="2:23" x14ac:dyDescent="0.2">
      <c r="B49" s="57">
        <v>41</v>
      </c>
      <c r="C49" s="91">
        <f t="shared" si="1"/>
        <v>362729.66791189596</v>
      </c>
      <c r="D49" s="91"/>
      <c r="E49" s="57">
        <v>2017</v>
      </c>
      <c r="F49" s="8">
        <v>43547</v>
      </c>
      <c r="G49" s="57" t="s">
        <v>4</v>
      </c>
      <c r="H49" s="92">
        <v>1.2527699999999999</v>
      </c>
      <c r="I49" s="92"/>
      <c r="J49" s="57">
        <v>65.3</v>
      </c>
      <c r="K49" s="93">
        <f t="shared" si="0"/>
        <v>10881.890037356878</v>
      </c>
      <c r="L49" s="94"/>
      <c r="M49" s="6">
        <f>IF(J49="","",(K49/J49)/LOOKUP(RIGHT($D$2,3),定数!$A$6:$A$13,定数!$B$6:$B$13))</f>
        <v>1.3887047010409492</v>
      </c>
      <c r="N49" s="57">
        <v>2017</v>
      </c>
      <c r="O49" s="8">
        <v>43553</v>
      </c>
      <c r="P49" s="92">
        <v>1.24624</v>
      </c>
      <c r="Q49" s="92"/>
      <c r="R49" s="95">
        <f>IF(P49="","",T49*M49*LOOKUP(RIGHT($D$2,3),定数!$A$6:$A$13,定数!$B$6:$B$13))</f>
        <v>-10881.890037356752</v>
      </c>
      <c r="S49" s="95"/>
      <c r="T49" s="96">
        <f t="shared" si="3"/>
        <v>-65.299999999999244</v>
      </c>
      <c r="U49" s="96"/>
      <c r="V49" t="str">
        <f t="shared" si="5"/>
        <v/>
      </c>
      <c r="W49">
        <f t="shared" si="2"/>
        <v>7</v>
      </c>
    </row>
    <row r="50" spans="2:23" x14ac:dyDescent="0.2">
      <c r="B50" s="57">
        <v>42</v>
      </c>
      <c r="C50" s="91">
        <f t="shared" si="1"/>
        <v>351847.7778745392</v>
      </c>
      <c r="D50" s="91"/>
      <c r="E50" s="57">
        <v>2017</v>
      </c>
      <c r="F50" s="8">
        <v>43642</v>
      </c>
      <c r="G50" s="57" t="s">
        <v>4</v>
      </c>
      <c r="H50" s="92">
        <v>1.27522</v>
      </c>
      <c r="I50" s="92"/>
      <c r="J50" s="57">
        <v>46.7</v>
      </c>
      <c r="K50" s="93">
        <f t="shared" si="0"/>
        <v>10555.433336236176</v>
      </c>
      <c r="L50" s="94"/>
      <c r="M50" s="6">
        <f>IF(J50="","",(K50/J50)/LOOKUP(RIGHT($D$2,3),定数!$A$6:$A$13,定数!$B$6:$B$13))</f>
        <v>1.883553414745927</v>
      </c>
      <c r="N50" s="57">
        <v>2017</v>
      </c>
      <c r="O50" s="8">
        <v>43644</v>
      </c>
      <c r="P50" s="92">
        <v>1.2844599999999999</v>
      </c>
      <c r="Q50" s="92"/>
      <c r="R50" s="95">
        <f>IF(P50="","",T50*M50*LOOKUP(RIGHT($D$2,3),定数!$A$6:$A$13,定数!$B$6:$B$13))</f>
        <v>20884.840262702648</v>
      </c>
      <c r="S50" s="95"/>
      <c r="T50" s="96">
        <f t="shared" si="3"/>
        <v>92.399999999999153</v>
      </c>
      <c r="U50" s="96"/>
      <c r="V50" t="str">
        <f t="shared" si="5"/>
        <v/>
      </c>
      <c r="W50">
        <f t="shared" si="2"/>
        <v>0</v>
      </c>
    </row>
    <row r="51" spans="2:23" x14ac:dyDescent="0.2">
      <c r="B51" s="57">
        <v>43</v>
      </c>
      <c r="C51" s="91">
        <f t="shared" si="1"/>
        <v>372732.61813724187</v>
      </c>
      <c r="D51" s="91"/>
      <c r="E51" s="57">
        <v>2017</v>
      </c>
      <c r="F51" s="8">
        <v>43686</v>
      </c>
      <c r="G51" s="57" t="s">
        <v>3</v>
      </c>
      <c r="H51" s="92">
        <v>1.2991900000000001</v>
      </c>
      <c r="I51" s="92"/>
      <c r="J51" s="57">
        <v>31.8</v>
      </c>
      <c r="K51" s="93">
        <f t="shared" si="0"/>
        <v>11181.978544117255</v>
      </c>
      <c r="L51" s="94"/>
      <c r="M51" s="6">
        <f>IF(J51="","",(K51/J51)/LOOKUP(RIGHT($D$2,3),定数!$A$6:$A$13,定数!$B$6:$B$13))</f>
        <v>2.9302878784374355</v>
      </c>
      <c r="N51" s="57">
        <v>2017</v>
      </c>
      <c r="O51" s="8">
        <v>43689</v>
      </c>
      <c r="P51" s="92">
        <v>1.30237</v>
      </c>
      <c r="Q51" s="92"/>
      <c r="R51" s="95">
        <f>IF(P51="","",T51*M51*LOOKUP(RIGHT($D$2,3),定数!$A$6:$A$13,定数!$B$6:$B$13))</f>
        <v>-11181.978544117115</v>
      </c>
      <c r="S51" s="95"/>
      <c r="T51" s="96">
        <f t="shared" si="3"/>
        <v>-31.799999999999606</v>
      </c>
      <c r="U51" s="96"/>
      <c r="V51" t="str">
        <f t="shared" si="5"/>
        <v/>
      </c>
      <c r="W51">
        <f t="shared" si="2"/>
        <v>1</v>
      </c>
    </row>
    <row r="52" spans="2:23" x14ac:dyDescent="0.2">
      <c r="B52" s="57">
        <v>44</v>
      </c>
      <c r="C52" s="91">
        <f t="shared" si="1"/>
        <v>361550.63959312474</v>
      </c>
      <c r="D52" s="91"/>
      <c r="E52" s="57">
        <v>2017</v>
      </c>
      <c r="F52" s="8">
        <v>43688</v>
      </c>
      <c r="G52" s="57" t="s">
        <v>3</v>
      </c>
      <c r="H52" s="92">
        <v>1.2974699999999999</v>
      </c>
      <c r="I52" s="92"/>
      <c r="J52" s="57">
        <v>23.7</v>
      </c>
      <c r="K52" s="93">
        <f t="shared" si="0"/>
        <v>10846.519187793741</v>
      </c>
      <c r="L52" s="94"/>
      <c r="M52" s="6">
        <f>IF(J52="","",(K52/J52)/LOOKUP(RIGHT($D$2,3),定数!$A$6:$A$13,定数!$B$6:$B$13))</f>
        <v>3.8138253121637629</v>
      </c>
      <c r="N52" s="57">
        <v>2017</v>
      </c>
      <c r="O52" s="8">
        <v>43689</v>
      </c>
      <c r="P52" s="92">
        <v>1.2998400000000001</v>
      </c>
      <c r="Q52" s="92"/>
      <c r="R52" s="95">
        <f>IF(P52="","",T52*M52*LOOKUP(RIGHT($D$2,3),定数!$A$6:$A$13,定数!$B$6:$B$13))</f>
        <v>-10846.51918779468</v>
      </c>
      <c r="S52" s="95"/>
      <c r="T52" s="96">
        <f t="shared" si="3"/>
        <v>-23.700000000002053</v>
      </c>
      <c r="U52" s="96"/>
      <c r="V52" t="str">
        <f t="shared" si="5"/>
        <v/>
      </c>
      <c r="W52">
        <f t="shared" si="2"/>
        <v>2</v>
      </c>
    </row>
    <row r="53" spans="2:23" x14ac:dyDescent="0.2">
      <c r="B53" s="57">
        <v>45</v>
      </c>
      <c r="C53" s="91">
        <f t="shared" si="1"/>
        <v>350704.12040533003</v>
      </c>
      <c r="D53" s="91"/>
      <c r="E53" s="57">
        <v>2017</v>
      </c>
      <c r="F53" s="8">
        <v>43783</v>
      </c>
      <c r="G53" s="57" t="s">
        <v>3</v>
      </c>
      <c r="H53" s="92">
        <v>1.31098</v>
      </c>
      <c r="I53" s="92"/>
      <c r="J53" s="57">
        <v>17.5</v>
      </c>
      <c r="K53" s="93">
        <f t="shared" si="0"/>
        <v>10521.123612159901</v>
      </c>
      <c r="L53" s="94"/>
      <c r="M53" s="6">
        <f>IF(J53="","",(K53/J53)/LOOKUP(RIGHT($D$2,3),定数!$A$6:$A$13,定数!$B$6:$B$13))</f>
        <v>5.0100588629332865</v>
      </c>
      <c r="N53" s="57">
        <v>2017</v>
      </c>
      <c r="O53" s="8">
        <v>43783</v>
      </c>
      <c r="P53" s="92">
        <v>1.30758</v>
      </c>
      <c r="Q53" s="92"/>
      <c r="R53" s="95">
        <f>IF(P53="","",T53*M53*LOOKUP(RIGHT($D$2,3),定数!$A$6:$A$13,定数!$B$6:$B$13))</f>
        <v>20441.040160768225</v>
      </c>
      <c r="S53" s="95"/>
      <c r="T53" s="96">
        <f t="shared" si="3"/>
        <v>34.000000000000696</v>
      </c>
      <c r="U53" s="96"/>
      <c r="V53" t="str">
        <f t="shared" si="5"/>
        <v/>
      </c>
      <c r="W53">
        <f t="shared" si="2"/>
        <v>0</v>
      </c>
    </row>
    <row r="54" spans="2:23" x14ac:dyDescent="0.2">
      <c r="B54" s="57">
        <v>46</v>
      </c>
      <c r="C54" s="91">
        <f t="shared" si="1"/>
        <v>371145.16056609823</v>
      </c>
      <c r="D54" s="91"/>
      <c r="E54" s="57">
        <v>2017</v>
      </c>
      <c r="F54" s="8">
        <v>43793</v>
      </c>
      <c r="G54" s="57" t="s">
        <v>4</v>
      </c>
      <c r="H54" s="92">
        <v>1.33131</v>
      </c>
      <c r="I54" s="92"/>
      <c r="J54" s="57">
        <v>21.8</v>
      </c>
      <c r="K54" s="93">
        <f t="shared" si="0"/>
        <v>11134.354816982946</v>
      </c>
      <c r="L54" s="94"/>
      <c r="M54" s="6">
        <f>IF(J54="","",(K54/J54)/LOOKUP(RIGHT($D$2,3),定数!$A$6:$A$13,定数!$B$6:$B$13))</f>
        <v>4.2562518413543371</v>
      </c>
      <c r="N54" s="57">
        <v>2017</v>
      </c>
      <c r="O54" s="8">
        <v>43793</v>
      </c>
      <c r="P54" s="92">
        <v>1.3291299999999999</v>
      </c>
      <c r="Q54" s="92"/>
      <c r="R54" s="95">
        <f>IF(P54="","",T54*M54*LOOKUP(RIGHT($D$2,3),定数!$A$6:$A$13,定数!$B$6:$B$13))</f>
        <v>-11134.354816983307</v>
      </c>
      <c r="S54" s="95"/>
      <c r="T54" s="96">
        <f t="shared" si="3"/>
        <v>-21.800000000000708</v>
      </c>
      <c r="U54" s="96"/>
      <c r="V54" t="str">
        <f t="shared" si="5"/>
        <v/>
      </c>
      <c r="W54">
        <f t="shared" si="2"/>
        <v>1</v>
      </c>
    </row>
    <row r="55" spans="2:23" x14ac:dyDescent="0.2">
      <c r="B55" s="57">
        <v>47</v>
      </c>
      <c r="C55" s="91">
        <f t="shared" si="1"/>
        <v>360010.80574911495</v>
      </c>
      <c r="D55" s="91"/>
      <c r="E55" s="57">
        <v>2017</v>
      </c>
      <c r="F55" s="8">
        <v>43811</v>
      </c>
      <c r="G55" s="57" t="s">
        <v>3</v>
      </c>
      <c r="H55" s="92">
        <v>1.33236</v>
      </c>
      <c r="I55" s="92"/>
      <c r="J55" s="57">
        <v>45.2</v>
      </c>
      <c r="K55" s="93">
        <f t="shared" si="0"/>
        <v>10800.324172473449</v>
      </c>
      <c r="L55" s="94"/>
      <c r="M55" s="6">
        <f>IF(J55="","",(K55/J55)/LOOKUP(RIGHT($D$2,3),定数!$A$6:$A$13,定数!$B$6:$B$13))</f>
        <v>1.9912102087893524</v>
      </c>
      <c r="N55" s="57">
        <v>2017</v>
      </c>
      <c r="O55" s="8">
        <v>43813</v>
      </c>
      <c r="P55" s="92">
        <v>1.3368800000000001</v>
      </c>
      <c r="Q55" s="92"/>
      <c r="R55" s="95">
        <f>IF(P55="","",T55*M55*LOOKUP(RIGHT($D$2,3),定数!$A$6:$A$13,定数!$B$6:$B$13))</f>
        <v>-10800.324172473638</v>
      </c>
      <c r="S55" s="95"/>
      <c r="T55" s="96">
        <f t="shared" si="3"/>
        <v>-45.200000000000799</v>
      </c>
      <c r="U55" s="96"/>
      <c r="V55" t="str">
        <f t="shared" si="5"/>
        <v/>
      </c>
      <c r="W55">
        <f t="shared" si="2"/>
        <v>2</v>
      </c>
    </row>
    <row r="56" spans="2:23" x14ac:dyDescent="0.2">
      <c r="B56" s="57">
        <v>48</v>
      </c>
      <c r="C56" s="91">
        <f t="shared" si="1"/>
        <v>349210.48157664132</v>
      </c>
      <c r="D56" s="91"/>
      <c r="E56" s="57">
        <v>2018</v>
      </c>
      <c r="F56" s="8">
        <v>43476</v>
      </c>
      <c r="G56" s="57" t="s">
        <v>3</v>
      </c>
      <c r="H56" s="92">
        <v>1.35036</v>
      </c>
      <c r="I56" s="92"/>
      <c r="J56" s="57">
        <v>32.5</v>
      </c>
      <c r="K56" s="93">
        <f t="shared" si="0"/>
        <v>10476.314447299239</v>
      </c>
      <c r="L56" s="94"/>
      <c r="M56" s="6">
        <f>IF(J56="","",(K56/J56)/LOOKUP(RIGHT($D$2,3),定数!$A$6:$A$13,定数!$B$6:$B$13))</f>
        <v>2.6862344736664716</v>
      </c>
      <c r="N56" s="57">
        <v>2018</v>
      </c>
      <c r="O56" s="8">
        <v>43476</v>
      </c>
      <c r="P56" s="92">
        <v>1.35361</v>
      </c>
      <c r="Q56" s="92"/>
      <c r="R56" s="95">
        <f>IF(P56="","",T56*M56*LOOKUP(RIGHT($D$2,3),定数!$A$6:$A$13,定数!$B$6:$B$13))</f>
        <v>-10476.314447299159</v>
      </c>
      <c r="S56" s="95"/>
      <c r="T56" s="96">
        <f t="shared" si="3"/>
        <v>-32.499999999999751</v>
      </c>
      <c r="U56" s="96"/>
      <c r="V56" t="str">
        <f t="shared" si="5"/>
        <v/>
      </c>
      <c r="W56">
        <f t="shared" si="2"/>
        <v>3</v>
      </c>
    </row>
    <row r="57" spans="2:23" x14ac:dyDescent="0.2">
      <c r="B57" s="57">
        <v>49</v>
      </c>
      <c r="C57" s="91">
        <f t="shared" si="1"/>
        <v>338734.16712934215</v>
      </c>
      <c r="D57" s="91"/>
      <c r="E57" s="57">
        <v>2018</v>
      </c>
      <c r="F57" s="8">
        <v>43482</v>
      </c>
      <c r="G57" s="57" t="s">
        <v>4</v>
      </c>
      <c r="H57" s="92">
        <v>1.3807499999999999</v>
      </c>
      <c r="I57" s="92"/>
      <c r="J57" s="57">
        <v>32.299999999999997</v>
      </c>
      <c r="K57" s="93">
        <f t="shared" si="0"/>
        <v>10162.025013880264</v>
      </c>
      <c r="L57" s="94"/>
      <c r="M57" s="6">
        <f>IF(J57="","",(K57/J57)/LOOKUP(RIGHT($D$2,3),定数!$A$6:$A$13,定数!$B$6:$B$13))</f>
        <v>2.6217814793292735</v>
      </c>
      <c r="N57" s="57">
        <v>2018</v>
      </c>
      <c r="O57" s="8">
        <v>43483</v>
      </c>
      <c r="P57" s="92">
        <v>1.3871100000000001</v>
      </c>
      <c r="Q57" s="92"/>
      <c r="R57" s="95">
        <f>IF(P57="","",T57*M57*LOOKUP(RIGHT($D$2,3),定数!$A$6:$A$13,定数!$B$6:$B$13))</f>
        <v>20009.436250241466</v>
      </c>
      <c r="S57" s="95"/>
      <c r="T57" s="96">
        <f t="shared" si="3"/>
        <v>63.60000000000143</v>
      </c>
      <c r="U57" s="96"/>
      <c r="V57" t="str">
        <f t="shared" si="5"/>
        <v/>
      </c>
      <c r="W57">
        <f t="shared" si="2"/>
        <v>0</v>
      </c>
    </row>
    <row r="58" spans="2:23" x14ac:dyDescent="0.2">
      <c r="B58" s="57">
        <v>50</v>
      </c>
      <c r="C58" s="91">
        <f t="shared" si="1"/>
        <v>358743.60337958363</v>
      </c>
      <c r="D58" s="91"/>
      <c r="E58" s="57">
        <v>2018</v>
      </c>
      <c r="F58" s="8">
        <v>43497</v>
      </c>
      <c r="G58" s="57" t="s">
        <v>4</v>
      </c>
      <c r="H58" s="92">
        <v>1.42116</v>
      </c>
      <c r="I58" s="92"/>
      <c r="J58" s="57">
        <v>61.6</v>
      </c>
      <c r="K58" s="93">
        <f t="shared" si="0"/>
        <v>10762.308101387509</v>
      </c>
      <c r="L58" s="94"/>
      <c r="M58" s="6">
        <f>IF(J58="","",(K58/J58)/LOOKUP(RIGHT($D$2,3),定数!$A$6:$A$13,定数!$B$6:$B$13))</f>
        <v>1.4559399487807776</v>
      </c>
      <c r="N58" s="57">
        <v>2018</v>
      </c>
      <c r="O58" s="8">
        <v>43498</v>
      </c>
      <c r="P58" s="92">
        <v>1.415</v>
      </c>
      <c r="Q58" s="92"/>
      <c r="R58" s="95">
        <f>IF(P58="","",T58*M58*LOOKUP(RIGHT($D$2,3),定数!$A$6:$A$13,定数!$B$6:$B$13))</f>
        <v>-10762.308101387409</v>
      </c>
      <c r="S58" s="95"/>
      <c r="T58" s="96">
        <f t="shared" si="3"/>
        <v>-61.599999999999433</v>
      </c>
      <c r="U58" s="96"/>
      <c r="V58" t="str">
        <f t="shared" si="5"/>
        <v/>
      </c>
      <c r="W58">
        <f t="shared" si="2"/>
        <v>1</v>
      </c>
    </row>
    <row r="59" spans="2:23" x14ac:dyDescent="0.2">
      <c r="B59" s="57">
        <v>51</v>
      </c>
      <c r="C59" s="91">
        <f t="shared" si="1"/>
        <v>347981.29527819622</v>
      </c>
      <c r="D59" s="91"/>
      <c r="E59" s="57">
        <v>2018</v>
      </c>
      <c r="F59" s="8">
        <v>43566</v>
      </c>
      <c r="G59" s="57" t="s">
        <v>4</v>
      </c>
      <c r="H59" s="92">
        <v>1.41856</v>
      </c>
      <c r="I59" s="92"/>
      <c r="J59" s="57">
        <v>41.3</v>
      </c>
      <c r="K59" s="93">
        <f t="shared" si="0"/>
        <v>10439.438858345886</v>
      </c>
      <c r="L59" s="94"/>
      <c r="M59" s="6">
        <f>IF(J59="","",(K59/J59)/LOOKUP(RIGHT($D$2,3),定数!$A$6:$A$13,定数!$B$6:$B$13))</f>
        <v>2.1064243055580882</v>
      </c>
      <c r="N59" s="57">
        <v>2018</v>
      </c>
      <c r="O59" s="8">
        <v>43568</v>
      </c>
      <c r="P59" s="92">
        <v>1.42672</v>
      </c>
      <c r="Q59" s="92"/>
      <c r="R59" s="95">
        <f>IF(P59="","",T59*M59*LOOKUP(RIGHT($D$2,3),定数!$A$6:$A$13,定数!$B$6:$B$13))</f>
        <v>20626.10680002466</v>
      </c>
      <c r="S59" s="95"/>
      <c r="T59" s="96">
        <f t="shared" si="3"/>
        <v>81.599999999999454</v>
      </c>
      <c r="U59" s="96"/>
      <c r="V59" t="str">
        <f t="shared" si="5"/>
        <v/>
      </c>
      <c r="W59">
        <f t="shared" si="2"/>
        <v>0</v>
      </c>
    </row>
    <row r="60" spans="2:23" x14ac:dyDescent="0.2">
      <c r="B60" s="57">
        <v>52</v>
      </c>
      <c r="C60" s="91">
        <f t="shared" si="1"/>
        <v>368607.40207822085</v>
      </c>
      <c r="D60" s="91"/>
      <c r="E60" s="57">
        <v>2018</v>
      </c>
      <c r="F60" s="8">
        <v>43574</v>
      </c>
      <c r="G60" s="57" t="s">
        <v>3</v>
      </c>
      <c r="H60" s="92">
        <v>1.4214899999999999</v>
      </c>
      <c r="I60" s="92"/>
      <c r="J60" s="57">
        <v>30</v>
      </c>
      <c r="K60" s="93">
        <f t="shared" si="0"/>
        <v>11058.222062346626</v>
      </c>
      <c r="L60" s="94"/>
      <c r="M60" s="6">
        <f>IF(J60="","",(K60/J60)/LOOKUP(RIGHT($D$2,3),定数!$A$6:$A$13,定数!$B$6:$B$13))</f>
        <v>3.0717283506518402</v>
      </c>
      <c r="N60" s="57">
        <v>2018</v>
      </c>
      <c r="O60" s="8">
        <v>43575</v>
      </c>
      <c r="P60" s="92">
        <v>1.4155899999999999</v>
      </c>
      <c r="Q60" s="92"/>
      <c r="R60" s="95">
        <f>IF(P60="","",T60*M60*LOOKUP(RIGHT($D$2,3),定数!$A$6:$A$13,定数!$B$6:$B$13))</f>
        <v>21747.836722615091</v>
      </c>
      <c r="S60" s="95"/>
      <c r="T60" s="96">
        <f t="shared" si="3"/>
        <v>59.000000000000163</v>
      </c>
      <c r="U60" s="96"/>
      <c r="V60" t="str">
        <f t="shared" si="5"/>
        <v/>
      </c>
      <c r="W60">
        <f t="shared" si="2"/>
        <v>0</v>
      </c>
    </row>
    <row r="61" spans="2:23" x14ac:dyDescent="0.2">
      <c r="B61" s="57">
        <v>53</v>
      </c>
      <c r="C61" s="91">
        <f t="shared" si="1"/>
        <v>390355.23880083597</v>
      </c>
      <c r="D61" s="91"/>
      <c r="E61" s="57">
        <v>2018</v>
      </c>
      <c r="F61" s="8">
        <v>43588</v>
      </c>
      <c r="G61" s="57" t="s">
        <v>3</v>
      </c>
      <c r="H61" s="92">
        <v>1.3588199999999999</v>
      </c>
      <c r="I61" s="92"/>
      <c r="J61" s="57">
        <v>63.3</v>
      </c>
      <c r="K61" s="93">
        <f t="shared" si="0"/>
        <v>11710.657164025079</v>
      </c>
      <c r="L61" s="94"/>
      <c r="M61" s="6">
        <f>IF(J61="","",(K61/J61)/LOOKUP(RIGHT($D$2,3),定数!$A$6:$A$13,定数!$B$6:$B$13))</f>
        <v>1.5416873570333174</v>
      </c>
      <c r="N61" s="57">
        <v>2018</v>
      </c>
      <c r="O61" s="8">
        <v>43595</v>
      </c>
      <c r="P61" s="92">
        <v>1.34626</v>
      </c>
      <c r="Q61" s="92"/>
      <c r="R61" s="95">
        <f>IF(P61="","",T61*M61*LOOKUP(RIGHT($D$2,3),定数!$A$6:$A$13,定数!$B$6:$B$13))</f>
        <v>23236.311845205983</v>
      </c>
      <c r="S61" s="95"/>
      <c r="T61" s="96">
        <f t="shared" si="3"/>
        <v>125.59999999999904</v>
      </c>
      <c r="U61" s="96"/>
      <c r="V61" t="str">
        <f t="shared" si="5"/>
        <v/>
      </c>
      <c r="W61">
        <f t="shared" si="2"/>
        <v>0</v>
      </c>
    </row>
    <row r="62" spans="2:23" x14ac:dyDescent="0.2">
      <c r="B62" s="57">
        <v>54</v>
      </c>
      <c r="C62" s="91">
        <f t="shared" si="1"/>
        <v>413591.55064604193</v>
      </c>
      <c r="D62" s="91"/>
      <c r="E62" s="57">
        <v>2018</v>
      </c>
      <c r="F62" s="8">
        <v>43588</v>
      </c>
      <c r="G62" s="57" t="s">
        <v>3</v>
      </c>
      <c r="H62" s="92">
        <v>1.35721</v>
      </c>
      <c r="I62" s="92"/>
      <c r="J62" s="57">
        <v>56.8</v>
      </c>
      <c r="K62" s="93">
        <f t="shared" si="0"/>
        <v>12407.746519381257</v>
      </c>
      <c r="L62" s="94"/>
      <c r="M62" s="6">
        <f>IF(J62="","",(K62/J62)/LOOKUP(RIGHT($D$2,3),定数!$A$6:$A$13,定数!$B$6:$B$13))</f>
        <v>1.8203853461533537</v>
      </c>
      <c r="N62" s="57">
        <v>2018</v>
      </c>
      <c r="O62" s="8">
        <v>43600</v>
      </c>
      <c r="P62" s="92">
        <v>1.34595</v>
      </c>
      <c r="Q62" s="92"/>
      <c r="R62" s="95">
        <f>IF(P62="","",T62*M62*LOOKUP(RIGHT($D$2,3),定数!$A$6:$A$13,定数!$B$6:$B$13))</f>
        <v>24597.046797224219</v>
      </c>
      <c r="S62" s="95"/>
      <c r="T62" s="96">
        <f t="shared" si="3"/>
        <v>112.60000000000048</v>
      </c>
      <c r="U62" s="96"/>
      <c r="V62" t="str">
        <f t="shared" si="5"/>
        <v/>
      </c>
      <c r="W62">
        <f t="shared" si="2"/>
        <v>0</v>
      </c>
    </row>
    <row r="63" spans="2:23" x14ac:dyDescent="0.2">
      <c r="B63" s="57">
        <v>55</v>
      </c>
      <c r="C63" s="91">
        <f t="shared" si="1"/>
        <v>438188.59744326613</v>
      </c>
      <c r="D63" s="91"/>
      <c r="E63" s="57">
        <v>2018</v>
      </c>
      <c r="F63" s="8">
        <v>43617</v>
      </c>
      <c r="G63" s="57" t="s">
        <v>4</v>
      </c>
      <c r="H63" s="92">
        <v>1.3338000000000001</v>
      </c>
      <c r="I63" s="92"/>
      <c r="J63" s="57">
        <v>54.5</v>
      </c>
      <c r="K63" s="93">
        <f t="shared" si="0"/>
        <v>13145.657923297984</v>
      </c>
      <c r="L63" s="94"/>
      <c r="M63" s="6">
        <f>IF(J63="","",(K63/J63)/LOOKUP(RIGHT($D$2,3),定数!$A$6:$A$13,定数!$B$6:$B$13))</f>
        <v>2.0100394378131474</v>
      </c>
      <c r="N63" s="57">
        <v>2018</v>
      </c>
      <c r="O63" s="8">
        <v>43623</v>
      </c>
      <c r="P63" s="92">
        <v>1.3446</v>
      </c>
      <c r="Q63" s="92"/>
      <c r="R63" s="95">
        <f>IF(P63="","",T63*M63*LOOKUP(RIGHT($D$2,3),定数!$A$6:$A$13,定数!$B$6:$B$13))</f>
        <v>26050.111114058196</v>
      </c>
      <c r="S63" s="95"/>
      <c r="T63" s="96">
        <f t="shared" si="3"/>
        <v>107.9999999999992</v>
      </c>
      <c r="U63" s="96"/>
      <c r="V63" t="str">
        <f t="shared" si="5"/>
        <v/>
      </c>
      <c r="W63">
        <f t="shared" si="2"/>
        <v>0</v>
      </c>
    </row>
    <row r="64" spans="2:23" x14ac:dyDescent="0.2">
      <c r="B64" s="57">
        <v>56</v>
      </c>
      <c r="C64" s="91">
        <f t="shared" si="1"/>
        <v>464238.70855732431</v>
      </c>
      <c r="D64" s="91"/>
      <c r="E64" s="57">
        <v>2018</v>
      </c>
      <c r="F64" s="8">
        <v>43634</v>
      </c>
      <c r="G64" s="57" t="s">
        <v>3</v>
      </c>
      <c r="H64" s="92">
        <v>1.32595</v>
      </c>
      <c r="I64" s="92"/>
      <c r="J64" s="57">
        <v>20.9</v>
      </c>
      <c r="K64" s="93">
        <f t="shared" si="0"/>
        <v>13927.161256719728</v>
      </c>
      <c r="L64" s="94"/>
      <c r="M64" s="6">
        <f>IF(J64="","",(K64/J64)/LOOKUP(RIGHT($D$2,3),定数!$A$6:$A$13,定数!$B$6:$B$13))</f>
        <v>5.5530945999679941</v>
      </c>
      <c r="N64" s="57">
        <v>2018</v>
      </c>
      <c r="O64" s="8">
        <v>43635</v>
      </c>
      <c r="P64" s="92">
        <v>1.3218700000000001</v>
      </c>
      <c r="Q64" s="92"/>
      <c r="R64" s="95">
        <f>IF(P64="","",T64*M64*LOOKUP(RIGHT($D$2,3),定数!$A$6:$A$13,定数!$B$6:$B$13))</f>
        <v>27187.951161442379</v>
      </c>
      <c r="S64" s="95"/>
      <c r="T64" s="96">
        <f t="shared" si="3"/>
        <v>40.799999999998619</v>
      </c>
      <c r="U64" s="96"/>
      <c r="V64" t="str">
        <f t="shared" si="5"/>
        <v/>
      </c>
      <c r="W64">
        <f t="shared" si="2"/>
        <v>0</v>
      </c>
    </row>
    <row r="65" spans="2:23" x14ac:dyDescent="0.2">
      <c r="B65" s="57">
        <v>57</v>
      </c>
      <c r="C65" s="91">
        <f t="shared" si="1"/>
        <v>491426.65971876669</v>
      </c>
      <c r="D65" s="91"/>
      <c r="E65" s="57">
        <v>2018</v>
      </c>
      <c r="F65" s="8">
        <v>43634</v>
      </c>
      <c r="G65" s="57" t="s">
        <v>3</v>
      </c>
      <c r="H65" s="92">
        <v>1.3231999999999999</v>
      </c>
      <c r="I65" s="92"/>
      <c r="J65" s="57">
        <v>31.3</v>
      </c>
      <c r="K65" s="93">
        <f t="shared" si="0"/>
        <v>14742.799791563</v>
      </c>
      <c r="L65" s="94"/>
      <c r="M65" s="6">
        <f>IF(J65="","",(K65/J65)/LOOKUP(RIGHT($D$2,3),定数!$A$6:$A$13,定数!$B$6:$B$13))</f>
        <v>3.9251330648463791</v>
      </c>
      <c r="N65" s="57">
        <v>2018</v>
      </c>
      <c r="O65" s="8">
        <v>43625</v>
      </c>
      <c r="P65" s="92">
        <v>1.32633</v>
      </c>
      <c r="Q65" s="92"/>
      <c r="R65" s="95">
        <f>IF(P65="","",T65*M65*LOOKUP(RIGHT($D$2,3),定数!$A$6:$A$13,定数!$B$6:$B$13))</f>
        <v>-14742.799791563364</v>
      </c>
      <c r="S65" s="95"/>
      <c r="T65" s="96">
        <f t="shared" si="3"/>
        <v>-31.300000000000772</v>
      </c>
      <c r="U65" s="96"/>
      <c r="V65" t="str">
        <f t="shared" si="5"/>
        <v/>
      </c>
      <c r="W65">
        <f t="shared" si="2"/>
        <v>1</v>
      </c>
    </row>
    <row r="66" spans="2:23" x14ac:dyDescent="0.2">
      <c r="B66" s="57">
        <v>58</v>
      </c>
      <c r="C66" s="91">
        <f t="shared" si="1"/>
        <v>476683.85992720333</v>
      </c>
      <c r="D66" s="91"/>
      <c r="E66" s="57">
        <v>2018</v>
      </c>
      <c r="F66" s="8">
        <v>43650</v>
      </c>
      <c r="G66" s="57" t="s">
        <v>4</v>
      </c>
      <c r="H66" s="92">
        <v>1.3224199999999999</v>
      </c>
      <c r="I66" s="92"/>
      <c r="J66" s="57">
        <v>53.9</v>
      </c>
      <c r="K66" s="93">
        <f t="shared" si="0"/>
        <v>14300.515797816099</v>
      </c>
      <c r="L66" s="94"/>
      <c r="M66" s="6">
        <f>IF(J66="","",(K66/J66)/LOOKUP(RIGHT($D$2,3),定数!$A$6:$A$13,定数!$B$6:$B$13))</f>
        <v>2.2109640998478821</v>
      </c>
      <c r="N66" s="57">
        <v>2018</v>
      </c>
      <c r="O66" s="8">
        <v>43655</v>
      </c>
      <c r="P66" s="92">
        <v>1.3331</v>
      </c>
      <c r="Q66" s="92"/>
      <c r="R66" s="95">
        <f>IF(P66="","",T66*M66*LOOKUP(RIGHT($D$2,3),定数!$A$6:$A$13,定数!$B$6:$B$13))</f>
        <v>28335.715903650518</v>
      </c>
      <c r="S66" s="95"/>
      <c r="T66" s="96">
        <f t="shared" si="3"/>
        <v>106.80000000000022</v>
      </c>
      <c r="U66" s="96"/>
      <c r="V66" t="str">
        <f t="shared" si="5"/>
        <v/>
      </c>
      <c r="W66">
        <f t="shared" si="2"/>
        <v>0</v>
      </c>
    </row>
    <row r="67" spans="2:23" x14ac:dyDescent="0.2">
      <c r="B67" s="57">
        <v>59</v>
      </c>
      <c r="C67" s="91">
        <f t="shared" si="1"/>
        <v>505019.57583085384</v>
      </c>
      <c r="D67" s="91"/>
      <c r="E67" s="57">
        <v>2018</v>
      </c>
      <c r="F67" s="8">
        <v>43657</v>
      </c>
      <c r="G67" s="57" t="s">
        <v>3</v>
      </c>
      <c r="H67" s="92">
        <v>1.3234999999999999</v>
      </c>
      <c r="I67" s="92"/>
      <c r="J67" s="57">
        <v>38.5</v>
      </c>
      <c r="K67" s="93">
        <f t="shared" si="0"/>
        <v>15150.587274925614</v>
      </c>
      <c r="L67" s="94"/>
      <c r="M67" s="6">
        <f>IF(J67="","",(K67/J67)/LOOKUP(RIGHT($D$2,3),定数!$A$6:$A$13,定数!$B$6:$B$13))</f>
        <v>3.2793478950055439</v>
      </c>
      <c r="N67" s="57">
        <v>2018</v>
      </c>
      <c r="O67" s="8">
        <v>43659</v>
      </c>
      <c r="P67" s="92">
        <v>1.31592</v>
      </c>
      <c r="Q67" s="92"/>
      <c r="R67" s="95">
        <f>IF(P67="","",T67*M67*LOOKUP(RIGHT($D$2,3),定数!$A$6:$A$13,定数!$B$6:$B$13))</f>
        <v>29828.948452970115</v>
      </c>
      <c r="S67" s="95"/>
      <c r="T67" s="96">
        <f t="shared" si="3"/>
        <v>75.799999999999201</v>
      </c>
      <c r="U67" s="96"/>
      <c r="V67" t="str">
        <f t="shared" si="5"/>
        <v/>
      </c>
      <c r="W67">
        <f t="shared" si="2"/>
        <v>0</v>
      </c>
    </row>
    <row r="68" spans="2:23" x14ac:dyDescent="0.2">
      <c r="B68" s="57">
        <v>60</v>
      </c>
      <c r="C68" s="91">
        <f t="shared" si="1"/>
        <v>534848.52428382391</v>
      </c>
      <c r="D68" s="91"/>
      <c r="E68" s="57">
        <v>2018</v>
      </c>
      <c r="F68" s="8">
        <v>43657</v>
      </c>
      <c r="G68" s="57" t="s">
        <v>4</v>
      </c>
      <c r="H68" s="92">
        <v>1.32385</v>
      </c>
      <c r="I68" s="92"/>
      <c r="J68" s="57">
        <v>22.2</v>
      </c>
      <c r="K68" s="93">
        <f t="shared" si="0"/>
        <v>16045.455728514717</v>
      </c>
      <c r="L68" s="94"/>
      <c r="M68" s="6">
        <f>IF(J68="","",(K68/J68)/LOOKUP(RIGHT($D$2,3),定数!$A$6:$A$13,定数!$B$6:$B$13))</f>
        <v>6.0230689671601798</v>
      </c>
      <c r="N68" s="57">
        <v>2018</v>
      </c>
      <c r="O68" s="8">
        <v>43663</v>
      </c>
      <c r="P68" s="92">
        <v>1.3216300000000001</v>
      </c>
      <c r="Q68" s="92"/>
      <c r="R68" s="95">
        <f>IF(P68="","",T68*M68*LOOKUP(RIGHT($D$2,3),定数!$A$6:$A$13,定数!$B$6:$B$13))</f>
        <v>-16045.455728513914</v>
      </c>
      <c r="S68" s="95"/>
      <c r="T68" s="96">
        <f t="shared" si="3"/>
        <v>-22.199999999998887</v>
      </c>
      <c r="U68" s="96"/>
      <c r="V68" t="str">
        <f t="shared" si="5"/>
        <v/>
      </c>
      <c r="W68">
        <f t="shared" si="2"/>
        <v>1</v>
      </c>
    </row>
    <row r="69" spans="2:23" x14ac:dyDescent="0.2">
      <c r="B69" s="57">
        <v>61</v>
      </c>
      <c r="C69" s="91">
        <f t="shared" si="1"/>
        <v>518803.06855531002</v>
      </c>
      <c r="D69" s="91"/>
      <c r="E69" s="57">
        <v>2018</v>
      </c>
      <c r="F69" s="8">
        <v>43666</v>
      </c>
      <c r="G69" s="57" t="s">
        <v>3</v>
      </c>
      <c r="H69" s="92">
        <v>1.3006800000000001</v>
      </c>
      <c r="I69" s="92"/>
      <c r="J69" s="57">
        <v>29.1</v>
      </c>
      <c r="K69" s="93">
        <f t="shared" si="0"/>
        <v>15564.092056659299</v>
      </c>
      <c r="L69" s="94"/>
      <c r="M69" s="6">
        <f>IF(J69="","",(K69/J69)/LOOKUP(RIGHT($D$2,3),定数!$A$6:$A$13,定数!$B$6:$B$13))</f>
        <v>4.4570710356985384</v>
      </c>
      <c r="N69" s="57">
        <v>2018</v>
      </c>
      <c r="O69" s="8">
        <v>43666</v>
      </c>
      <c r="P69" s="92">
        <v>1.30359</v>
      </c>
      <c r="Q69" s="92"/>
      <c r="R69" s="95">
        <f>IF(P69="","",T69*M69*LOOKUP(RIGHT($D$2,3),定数!$A$6:$A$13,定数!$B$6:$B$13))</f>
        <v>-15564.092056659127</v>
      </c>
      <c r="S69" s="95"/>
      <c r="T69" s="96">
        <f t="shared" si="3"/>
        <v>-29.099999999999682</v>
      </c>
      <c r="U69" s="96"/>
      <c r="V69" t="str">
        <f t="shared" si="5"/>
        <v/>
      </c>
      <c r="W69">
        <f t="shared" si="2"/>
        <v>2</v>
      </c>
    </row>
    <row r="70" spans="2:23" x14ac:dyDescent="0.2">
      <c r="B70" s="57">
        <v>62</v>
      </c>
      <c r="C70" s="91">
        <f t="shared" si="1"/>
        <v>503238.97649865091</v>
      </c>
      <c r="D70" s="91"/>
      <c r="E70" s="57">
        <v>2018</v>
      </c>
      <c r="F70" s="8">
        <v>43685</v>
      </c>
      <c r="G70" s="57" t="s">
        <v>3</v>
      </c>
      <c r="H70" s="92">
        <v>1.2926599999999999</v>
      </c>
      <c r="I70" s="92"/>
      <c r="J70" s="57">
        <v>32.5</v>
      </c>
      <c r="K70" s="93">
        <f t="shared" si="0"/>
        <v>15097.169294959527</v>
      </c>
      <c r="L70" s="94"/>
      <c r="M70" s="6">
        <f>IF(J70="","",(K70/J70)/LOOKUP(RIGHT($D$2,3),定数!$A$6:$A$13,定数!$B$6:$B$13))</f>
        <v>3.8710690499896221</v>
      </c>
      <c r="N70" s="57">
        <v>2018</v>
      </c>
      <c r="O70" s="8">
        <v>43685</v>
      </c>
      <c r="P70" s="92">
        <v>1.28626</v>
      </c>
      <c r="Q70" s="92"/>
      <c r="R70" s="95">
        <f>IF(P70="","",T70*M70*LOOKUP(RIGHT($D$2,3),定数!$A$6:$A$13,定数!$B$6:$B$13))</f>
        <v>29729.81030392012</v>
      </c>
      <c r="S70" s="95"/>
      <c r="T70" s="96">
        <f t="shared" si="3"/>
        <v>63.999999999999616</v>
      </c>
      <c r="U70" s="96"/>
      <c r="V70" t="str">
        <f t="shared" si="5"/>
        <v/>
      </c>
      <c r="W70">
        <f t="shared" si="2"/>
        <v>0</v>
      </c>
    </row>
    <row r="71" spans="2:23" x14ac:dyDescent="0.2">
      <c r="B71" s="57">
        <v>63</v>
      </c>
      <c r="C71" s="91">
        <f t="shared" si="1"/>
        <v>532968.78680257103</v>
      </c>
      <c r="D71" s="91"/>
      <c r="E71" s="57">
        <v>2018</v>
      </c>
      <c r="F71" s="8">
        <v>43761</v>
      </c>
      <c r="G71" s="57" t="s">
        <v>3</v>
      </c>
      <c r="H71" s="92">
        <v>1.29688</v>
      </c>
      <c r="I71" s="92"/>
      <c r="J71" s="57">
        <v>75.3</v>
      </c>
      <c r="K71" s="93">
        <f t="shared" si="0"/>
        <v>15989.06360407713</v>
      </c>
      <c r="L71" s="94"/>
      <c r="M71" s="6">
        <f>IF(J71="","",(K71/J71)/LOOKUP(RIGHT($D$2,3),定数!$A$6:$A$13,定数!$B$6:$B$13))</f>
        <v>1.7694846839394787</v>
      </c>
      <c r="N71" s="57">
        <v>2018</v>
      </c>
      <c r="O71" s="8">
        <v>43763</v>
      </c>
      <c r="P71" s="92">
        <v>1.2819199999999999</v>
      </c>
      <c r="Q71" s="92"/>
      <c r="R71" s="95">
        <f>IF(P71="","",T71*M71*LOOKUP(RIGHT($D$2,3),定数!$A$6:$A$13,定数!$B$6:$B$13))</f>
        <v>31765.7890460817</v>
      </c>
      <c r="S71" s="95"/>
      <c r="T71" s="96">
        <f t="shared" si="3"/>
        <v>149.60000000000085</v>
      </c>
      <c r="U71" s="96"/>
      <c r="V71" t="str">
        <f t="shared" si="5"/>
        <v/>
      </c>
      <c r="W71">
        <f t="shared" si="2"/>
        <v>0</v>
      </c>
    </row>
    <row r="72" spans="2:23" x14ac:dyDescent="0.2">
      <c r="B72" s="57">
        <v>64</v>
      </c>
      <c r="C72" s="91">
        <f t="shared" si="1"/>
        <v>564734.57584865275</v>
      </c>
      <c r="D72" s="91"/>
      <c r="E72" s="57">
        <v>2018</v>
      </c>
      <c r="F72" s="8">
        <v>43774</v>
      </c>
      <c r="G72" s="57" t="s">
        <v>4</v>
      </c>
      <c r="H72" s="92">
        <v>1.3028200000000001</v>
      </c>
      <c r="I72" s="92"/>
      <c r="J72" s="57">
        <v>63.9</v>
      </c>
      <c r="K72" s="93">
        <f t="shared" si="0"/>
        <v>16942.037275459581</v>
      </c>
      <c r="L72" s="94"/>
      <c r="M72" s="6">
        <f>IF(J72="","",(K72/J72)/LOOKUP(RIGHT($D$2,3),定数!$A$6:$A$13,定数!$B$6:$B$13))</f>
        <v>2.2094466973734455</v>
      </c>
      <c r="N72" s="57">
        <v>2018</v>
      </c>
      <c r="O72" s="8">
        <v>43776</v>
      </c>
      <c r="P72" s="92">
        <v>1.3154999999999999</v>
      </c>
      <c r="Q72" s="92"/>
      <c r="R72" s="95">
        <f>IF(P72="","",T72*M72*LOOKUP(RIGHT($D$2,3),定数!$A$6:$A$13,定数!$B$6:$B$13))</f>
        <v>33618.940947233823</v>
      </c>
      <c r="S72" s="95"/>
      <c r="T72" s="96">
        <f t="shared" si="3"/>
        <v>126.79999999999802</v>
      </c>
      <c r="U72" s="96"/>
      <c r="V72" t="str">
        <f t="shared" si="5"/>
        <v/>
      </c>
      <c r="W72">
        <f t="shared" si="2"/>
        <v>0</v>
      </c>
    </row>
    <row r="73" spans="2:23" x14ac:dyDescent="0.2">
      <c r="B73" s="57">
        <v>65</v>
      </c>
      <c r="C73" s="91">
        <f t="shared" si="1"/>
        <v>598353.51679588656</v>
      </c>
      <c r="D73" s="91"/>
      <c r="E73" s="57">
        <v>2018</v>
      </c>
      <c r="F73" s="8">
        <v>43790</v>
      </c>
      <c r="G73" s="57" t="s">
        <v>3</v>
      </c>
      <c r="H73" s="92">
        <v>1.27735</v>
      </c>
      <c r="I73" s="92"/>
      <c r="J73" s="57">
        <v>42.5</v>
      </c>
      <c r="K73" s="93">
        <f t="shared" ref="K73:K108" si="6">IF(J73="","",C73*0.03)</f>
        <v>17950.605503876595</v>
      </c>
      <c r="L73" s="94"/>
      <c r="M73" s="6">
        <f>IF(J73="","",(K73/J73)/LOOKUP(RIGHT($D$2,3),定数!$A$6:$A$13,定数!$B$6:$B$13))</f>
        <v>3.5197265693875677</v>
      </c>
      <c r="N73" s="57">
        <v>2018</v>
      </c>
      <c r="O73" s="8">
        <v>43791</v>
      </c>
      <c r="P73" s="92">
        <v>1.2816000000000001</v>
      </c>
      <c r="Q73" s="92"/>
      <c r="R73" s="95">
        <f>IF(P73="","",T73*M73*LOOKUP(RIGHT($D$2,3),定数!$A$6:$A$13,定数!$B$6:$B$13))</f>
        <v>-17950.605503876963</v>
      </c>
      <c r="S73" s="95"/>
      <c r="T73" s="96">
        <f t="shared" si="3"/>
        <v>-42.500000000000867</v>
      </c>
      <c r="U73" s="96"/>
      <c r="V73" t="str">
        <f t="shared" si="5"/>
        <v/>
      </c>
      <c r="W73">
        <f t="shared" si="2"/>
        <v>1</v>
      </c>
    </row>
    <row r="74" spans="2:23" x14ac:dyDescent="0.2">
      <c r="B74" s="57">
        <v>66</v>
      </c>
      <c r="C74" s="91">
        <f t="shared" ref="C74:C108" si="7">IF(R73="","",C73+R73)</f>
        <v>580402.91129200964</v>
      </c>
      <c r="D74" s="91"/>
      <c r="E74" s="57"/>
      <c r="F74" s="8"/>
      <c r="G74" s="57"/>
      <c r="H74" s="92"/>
      <c r="I74" s="92"/>
      <c r="J74" s="57"/>
      <c r="K74" s="93" t="str">
        <f t="shared" si="6"/>
        <v/>
      </c>
      <c r="L74" s="94"/>
      <c r="M74" s="6" t="str">
        <f>IF(J74="","",(K74/J74)/LOOKUP(RIGHT($D$2,3),定数!$A$6:$A$13,定数!$B$6:$B$13))</f>
        <v/>
      </c>
      <c r="N74" s="57"/>
      <c r="O74" s="8"/>
      <c r="P74" s="92"/>
      <c r="Q74" s="92"/>
      <c r="R74" s="95" t="str">
        <f>IF(P74="","",T74*M74*LOOKUP(RIGHT($D$2,3),定数!$A$6:$A$13,定数!$B$6:$B$13))</f>
        <v/>
      </c>
      <c r="S74" s="95"/>
      <c r="T74" s="96" t="str">
        <f t="shared" si="3"/>
        <v/>
      </c>
      <c r="U74" s="96"/>
      <c r="V74" t="str">
        <f t="shared" si="5"/>
        <v/>
      </c>
      <c r="W74" t="str">
        <f t="shared" si="5"/>
        <v/>
      </c>
    </row>
    <row r="75" spans="2:23" x14ac:dyDescent="0.2">
      <c r="B75" s="57">
        <v>67</v>
      </c>
      <c r="C75" s="91" t="str">
        <f t="shared" si="7"/>
        <v/>
      </c>
      <c r="D75" s="91"/>
      <c r="E75" s="57"/>
      <c r="F75" s="8"/>
      <c r="G75" s="57"/>
      <c r="H75" s="92"/>
      <c r="I75" s="92"/>
      <c r="J75" s="57"/>
      <c r="K75" s="93" t="str">
        <f t="shared" si="6"/>
        <v/>
      </c>
      <c r="L75" s="94"/>
      <c r="M75" s="6" t="str">
        <f>IF(J75="","",(K75/J75)/LOOKUP(RIGHT($D$2,3),定数!$A$6:$A$13,定数!$B$6:$B$13))</f>
        <v/>
      </c>
      <c r="N75" s="57"/>
      <c r="O75" s="8"/>
      <c r="P75" s="92"/>
      <c r="Q75" s="92"/>
      <c r="R75" s="95" t="str">
        <f>IF(P75="","",T75*M75*LOOKUP(RIGHT($D$2,3),定数!$A$6:$A$13,定数!$B$6:$B$13))</f>
        <v/>
      </c>
      <c r="S75" s="95"/>
      <c r="T75" s="96" t="str">
        <f t="shared" ref="T75:T108" si="8">IF(P75="","",IF(G75="買",(P75-H75),(H75-P75))*IF(RIGHT($D$2,3)="JPY",100,10000))</f>
        <v/>
      </c>
      <c r="U75" s="96"/>
      <c r="V75" t="str">
        <f t="shared" ref="V75:W90" si="9">IF(S75&lt;&gt;"",IF(S75&lt;0,1+V74,0),"")</f>
        <v/>
      </c>
      <c r="W75" t="str">
        <f t="shared" si="9"/>
        <v/>
      </c>
    </row>
    <row r="76" spans="2:23" x14ac:dyDescent="0.2">
      <c r="B76" s="57">
        <v>68</v>
      </c>
      <c r="C76" s="91" t="str">
        <f t="shared" si="7"/>
        <v/>
      </c>
      <c r="D76" s="91"/>
      <c r="E76" s="57"/>
      <c r="F76" s="8"/>
      <c r="G76" s="57"/>
      <c r="H76" s="92"/>
      <c r="I76" s="92"/>
      <c r="J76" s="57"/>
      <c r="K76" s="93" t="str">
        <f t="shared" si="6"/>
        <v/>
      </c>
      <c r="L76" s="94"/>
      <c r="M76" s="6" t="str">
        <f>IF(J76="","",(K76/J76)/LOOKUP(RIGHT($D$2,3),定数!$A$6:$A$13,定数!$B$6:$B$13))</f>
        <v/>
      </c>
      <c r="N76" s="57"/>
      <c r="O76" s="8"/>
      <c r="P76" s="92"/>
      <c r="Q76" s="92"/>
      <c r="R76" s="95" t="str">
        <f>IF(P76="","",T76*M76*LOOKUP(RIGHT($D$2,3),定数!$A$6:$A$13,定数!$B$6:$B$13))</f>
        <v/>
      </c>
      <c r="S76" s="95"/>
      <c r="T76" s="96" t="str">
        <f t="shared" si="8"/>
        <v/>
      </c>
      <c r="U76" s="96"/>
      <c r="V76" t="str">
        <f t="shared" si="9"/>
        <v/>
      </c>
      <c r="W76" t="str">
        <f t="shared" si="9"/>
        <v/>
      </c>
    </row>
    <row r="77" spans="2:23" x14ac:dyDescent="0.2">
      <c r="B77" s="57">
        <v>69</v>
      </c>
      <c r="C77" s="91" t="str">
        <f t="shared" si="7"/>
        <v/>
      </c>
      <c r="D77" s="91"/>
      <c r="E77" s="57"/>
      <c r="F77" s="8"/>
      <c r="G77" s="57"/>
      <c r="H77" s="92"/>
      <c r="I77" s="92"/>
      <c r="J77" s="57"/>
      <c r="K77" s="93" t="str">
        <f t="shared" si="6"/>
        <v/>
      </c>
      <c r="L77" s="94"/>
      <c r="M77" s="6" t="str">
        <f>IF(J77="","",(K77/J77)/LOOKUP(RIGHT($D$2,3),定数!$A$6:$A$13,定数!$B$6:$B$13))</f>
        <v/>
      </c>
      <c r="N77" s="57"/>
      <c r="O77" s="8"/>
      <c r="P77" s="92"/>
      <c r="Q77" s="92"/>
      <c r="R77" s="95" t="str">
        <f>IF(P77="","",T77*M77*LOOKUP(RIGHT($D$2,3),定数!$A$6:$A$13,定数!$B$6:$B$13))</f>
        <v/>
      </c>
      <c r="S77" s="95"/>
      <c r="T77" s="96" t="str">
        <f t="shared" si="8"/>
        <v/>
      </c>
      <c r="U77" s="96"/>
      <c r="V77" t="str">
        <f t="shared" si="9"/>
        <v/>
      </c>
      <c r="W77" t="str">
        <f t="shared" si="9"/>
        <v/>
      </c>
    </row>
    <row r="78" spans="2:23" x14ac:dyDescent="0.2">
      <c r="B78" s="57">
        <v>70</v>
      </c>
      <c r="C78" s="91" t="str">
        <f t="shared" si="7"/>
        <v/>
      </c>
      <c r="D78" s="91"/>
      <c r="E78" s="57"/>
      <c r="F78" s="8"/>
      <c r="G78" s="57"/>
      <c r="H78" s="92"/>
      <c r="I78" s="92"/>
      <c r="J78" s="57"/>
      <c r="K78" s="93" t="str">
        <f t="shared" si="6"/>
        <v/>
      </c>
      <c r="L78" s="94"/>
      <c r="M78" s="6" t="str">
        <f>IF(J78="","",(K78/J78)/LOOKUP(RIGHT($D$2,3),定数!$A$6:$A$13,定数!$B$6:$B$13))</f>
        <v/>
      </c>
      <c r="N78" s="57"/>
      <c r="O78" s="8"/>
      <c r="P78" s="92"/>
      <c r="Q78" s="92"/>
      <c r="R78" s="95" t="str">
        <f>IF(P78="","",T78*M78*LOOKUP(RIGHT($D$2,3),定数!$A$6:$A$13,定数!$B$6:$B$13))</f>
        <v/>
      </c>
      <c r="S78" s="95"/>
      <c r="T78" s="96" t="str">
        <f t="shared" si="8"/>
        <v/>
      </c>
      <c r="U78" s="96"/>
      <c r="V78" t="str">
        <f t="shared" si="9"/>
        <v/>
      </c>
      <c r="W78" t="str">
        <f t="shared" si="9"/>
        <v/>
      </c>
    </row>
    <row r="79" spans="2:23" x14ac:dyDescent="0.2">
      <c r="B79" s="57">
        <v>71</v>
      </c>
      <c r="C79" s="91" t="str">
        <f t="shared" si="7"/>
        <v/>
      </c>
      <c r="D79" s="91"/>
      <c r="E79" s="57"/>
      <c r="F79" s="8"/>
      <c r="G79" s="57"/>
      <c r="H79" s="92"/>
      <c r="I79" s="92"/>
      <c r="J79" s="57"/>
      <c r="K79" s="93" t="str">
        <f t="shared" si="6"/>
        <v/>
      </c>
      <c r="L79" s="94"/>
      <c r="M79" s="6" t="str">
        <f>IF(J79="","",(K79/J79)/LOOKUP(RIGHT($D$2,3),定数!$A$6:$A$13,定数!$B$6:$B$13))</f>
        <v/>
      </c>
      <c r="N79" s="57"/>
      <c r="O79" s="8"/>
      <c r="P79" s="92"/>
      <c r="Q79" s="92"/>
      <c r="R79" s="95" t="str">
        <f>IF(P79="","",T79*M79*LOOKUP(RIGHT($D$2,3),定数!$A$6:$A$13,定数!$B$6:$B$13))</f>
        <v/>
      </c>
      <c r="S79" s="95"/>
      <c r="T79" s="96" t="str">
        <f t="shared" si="8"/>
        <v/>
      </c>
      <c r="U79" s="96"/>
      <c r="V79" t="str">
        <f t="shared" si="9"/>
        <v/>
      </c>
      <c r="W79" t="str">
        <f t="shared" si="9"/>
        <v/>
      </c>
    </row>
    <row r="80" spans="2:23" x14ac:dyDescent="0.2">
      <c r="B80" s="57">
        <v>72</v>
      </c>
      <c r="C80" s="91" t="str">
        <f t="shared" si="7"/>
        <v/>
      </c>
      <c r="D80" s="91"/>
      <c r="E80" s="57"/>
      <c r="F80" s="8"/>
      <c r="G80" s="57"/>
      <c r="H80" s="92"/>
      <c r="I80" s="92"/>
      <c r="J80" s="57"/>
      <c r="K80" s="93" t="str">
        <f t="shared" si="6"/>
        <v/>
      </c>
      <c r="L80" s="94"/>
      <c r="M80" s="6" t="str">
        <f>IF(J80="","",(K80/J80)/LOOKUP(RIGHT($D$2,3),定数!$A$6:$A$13,定数!$B$6:$B$13))</f>
        <v/>
      </c>
      <c r="N80" s="57"/>
      <c r="O80" s="8"/>
      <c r="P80" s="92"/>
      <c r="Q80" s="92"/>
      <c r="R80" s="95" t="str">
        <f>IF(P80="","",T80*M80*LOOKUP(RIGHT($D$2,3),定数!$A$6:$A$13,定数!$B$6:$B$13))</f>
        <v/>
      </c>
      <c r="S80" s="95"/>
      <c r="T80" s="96" t="str">
        <f t="shared" si="8"/>
        <v/>
      </c>
      <c r="U80" s="96"/>
      <c r="V80" t="str">
        <f t="shared" si="9"/>
        <v/>
      </c>
      <c r="W80" t="str">
        <f t="shared" si="9"/>
        <v/>
      </c>
    </row>
    <row r="81" spans="2:23" x14ac:dyDescent="0.2">
      <c r="B81" s="57">
        <v>73</v>
      </c>
      <c r="C81" s="91" t="str">
        <f t="shared" si="7"/>
        <v/>
      </c>
      <c r="D81" s="91"/>
      <c r="E81" s="57"/>
      <c r="F81" s="8"/>
      <c r="G81" s="57"/>
      <c r="H81" s="92"/>
      <c r="I81" s="92"/>
      <c r="J81" s="57"/>
      <c r="K81" s="93" t="str">
        <f t="shared" si="6"/>
        <v/>
      </c>
      <c r="L81" s="94"/>
      <c r="M81" s="6" t="str">
        <f>IF(J81="","",(K81/J81)/LOOKUP(RIGHT($D$2,3),定数!$A$6:$A$13,定数!$B$6:$B$13))</f>
        <v/>
      </c>
      <c r="N81" s="57"/>
      <c r="O81" s="8"/>
      <c r="P81" s="92"/>
      <c r="Q81" s="92"/>
      <c r="R81" s="95" t="str">
        <f>IF(P81="","",T81*M81*LOOKUP(RIGHT($D$2,3),定数!$A$6:$A$13,定数!$B$6:$B$13))</f>
        <v/>
      </c>
      <c r="S81" s="95"/>
      <c r="T81" s="96" t="str">
        <f t="shared" si="8"/>
        <v/>
      </c>
      <c r="U81" s="96"/>
      <c r="V81" t="str">
        <f t="shared" si="9"/>
        <v/>
      </c>
      <c r="W81" t="str">
        <f t="shared" si="9"/>
        <v/>
      </c>
    </row>
    <row r="82" spans="2:23" x14ac:dyDescent="0.2">
      <c r="B82" s="57">
        <v>74</v>
      </c>
      <c r="C82" s="91" t="str">
        <f t="shared" si="7"/>
        <v/>
      </c>
      <c r="D82" s="91"/>
      <c r="E82" s="57"/>
      <c r="F82" s="8"/>
      <c r="G82" s="57"/>
      <c r="H82" s="92"/>
      <c r="I82" s="92"/>
      <c r="J82" s="57"/>
      <c r="K82" s="93" t="str">
        <f t="shared" si="6"/>
        <v/>
      </c>
      <c r="L82" s="94"/>
      <c r="M82" s="6" t="str">
        <f>IF(J82="","",(K82/J82)/LOOKUP(RIGHT($D$2,3),定数!$A$6:$A$13,定数!$B$6:$B$13))</f>
        <v/>
      </c>
      <c r="N82" s="57"/>
      <c r="O82" s="8"/>
      <c r="P82" s="92"/>
      <c r="Q82" s="92"/>
      <c r="R82" s="95" t="str">
        <f>IF(P82="","",T82*M82*LOOKUP(RIGHT($D$2,3),定数!$A$6:$A$13,定数!$B$6:$B$13))</f>
        <v/>
      </c>
      <c r="S82" s="95"/>
      <c r="T82" s="96" t="str">
        <f t="shared" si="8"/>
        <v/>
      </c>
      <c r="U82" s="96"/>
      <c r="V82" t="str">
        <f t="shared" si="9"/>
        <v/>
      </c>
      <c r="W82" t="str">
        <f t="shared" si="9"/>
        <v/>
      </c>
    </row>
    <row r="83" spans="2:23" x14ac:dyDescent="0.2">
      <c r="B83" s="57">
        <v>75</v>
      </c>
      <c r="C83" s="91" t="str">
        <f t="shared" si="7"/>
        <v/>
      </c>
      <c r="D83" s="91"/>
      <c r="E83" s="57"/>
      <c r="F83" s="8"/>
      <c r="G83" s="57"/>
      <c r="H83" s="92"/>
      <c r="I83" s="92"/>
      <c r="J83" s="57"/>
      <c r="K83" s="93" t="str">
        <f t="shared" si="6"/>
        <v/>
      </c>
      <c r="L83" s="94"/>
      <c r="M83" s="6" t="str">
        <f>IF(J83="","",(K83/J83)/LOOKUP(RIGHT($D$2,3),定数!$A$6:$A$13,定数!$B$6:$B$13))</f>
        <v/>
      </c>
      <c r="N83" s="57"/>
      <c r="O83" s="8"/>
      <c r="P83" s="92"/>
      <c r="Q83" s="92"/>
      <c r="R83" s="95" t="str">
        <f>IF(P83="","",T83*M83*LOOKUP(RIGHT($D$2,3),定数!$A$6:$A$13,定数!$B$6:$B$13))</f>
        <v/>
      </c>
      <c r="S83" s="95"/>
      <c r="T83" s="96" t="str">
        <f t="shared" si="8"/>
        <v/>
      </c>
      <c r="U83" s="96"/>
      <c r="V83" t="str">
        <f t="shared" si="9"/>
        <v/>
      </c>
      <c r="W83" t="str">
        <f t="shared" si="9"/>
        <v/>
      </c>
    </row>
    <row r="84" spans="2:23" x14ac:dyDescent="0.2">
      <c r="B84" s="57">
        <v>76</v>
      </c>
      <c r="C84" s="91" t="str">
        <f t="shared" si="7"/>
        <v/>
      </c>
      <c r="D84" s="91"/>
      <c r="E84" s="57"/>
      <c r="F84" s="8"/>
      <c r="G84" s="57"/>
      <c r="H84" s="92"/>
      <c r="I84" s="92"/>
      <c r="J84" s="57"/>
      <c r="K84" s="93" t="str">
        <f t="shared" si="6"/>
        <v/>
      </c>
      <c r="L84" s="94"/>
      <c r="M84" s="6" t="str">
        <f>IF(J84="","",(K84/J84)/LOOKUP(RIGHT($D$2,3),定数!$A$6:$A$13,定数!$B$6:$B$13))</f>
        <v/>
      </c>
      <c r="N84" s="57"/>
      <c r="O84" s="8"/>
      <c r="P84" s="92"/>
      <c r="Q84" s="92"/>
      <c r="R84" s="95" t="str">
        <f>IF(P84="","",T84*M84*LOOKUP(RIGHT($D$2,3),定数!$A$6:$A$13,定数!$B$6:$B$13))</f>
        <v/>
      </c>
      <c r="S84" s="95"/>
      <c r="T84" s="96" t="str">
        <f t="shared" si="8"/>
        <v/>
      </c>
      <c r="U84" s="96"/>
      <c r="V84" t="str">
        <f t="shared" si="9"/>
        <v/>
      </c>
      <c r="W84" t="str">
        <f t="shared" si="9"/>
        <v/>
      </c>
    </row>
    <row r="85" spans="2:23" x14ac:dyDescent="0.2">
      <c r="B85" s="57">
        <v>77</v>
      </c>
      <c r="C85" s="91" t="str">
        <f t="shared" si="7"/>
        <v/>
      </c>
      <c r="D85" s="91"/>
      <c r="E85" s="57"/>
      <c r="F85" s="8"/>
      <c r="G85" s="57"/>
      <c r="H85" s="92"/>
      <c r="I85" s="92"/>
      <c r="J85" s="57"/>
      <c r="K85" s="93" t="str">
        <f t="shared" si="6"/>
        <v/>
      </c>
      <c r="L85" s="94"/>
      <c r="M85" s="6" t="str">
        <f>IF(J85="","",(K85/J85)/LOOKUP(RIGHT($D$2,3),定数!$A$6:$A$13,定数!$B$6:$B$13))</f>
        <v/>
      </c>
      <c r="N85" s="57"/>
      <c r="O85" s="8"/>
      <c r="P85" s="92"/>
      <c r="Q85" s="92"/>
      <c r="R85" s="95" t="str">
        <f>IF(P85="","",T85*M85*LOOKUP(RIGHT($D$2,3),定数!$A$6:$A$13,定数!$B$6:$B$13))</f>
        <v/>
      </c>
      <c r="S85" s="95"/>
      <c r="T85" s="96" t="str">
        <f t="shared" si="8"/>
        <v/>
      </c>
      <c r="U85" s="96"/>
      <c r="V85" t="str">
        <f t="shared" si="9"/>
        <v/>
      </c>
      <c r="W85" t="str">
        <f t="shared" si="9"/>
        <v/>
      </c>
    </row>
    <row r="86" spans="2:23" x14ac:dyDescent="0.2">
      <c r="B86" s="57">
        <v>78</v>
      </c>
      <c r="C86" s="91" t="str">
        <f t="shared" si="7"/>
        <v/>
      </c>
      <c r="D86" s="91"/>
      <c r="E86" s="57"/>
      <c r="F86" s="8"/>
      <c r="G86" s="57"/>
      <c r="H86" s="92"/>
      <c r="I86" s="92"/>
      <c r="J86" s="57"/>
      <c r="K86" s="93" t="str">
        <f t="shared" si="6"/>
        <v/>
      </c>
      <c r="L86" s="94"/>
      <c r="M86" s="6" t="str">
        <f>IF(J86="","",(K86/J86)/LOOKUP(RIGHT($D$2,3),定数!$A$6:$A$13,定数!$B$6:$B$13))</f>
        <v/>
      </c>
      <c r="N86" s="57"/>
      <c r="O86" s="8"/>
      <c r="P86" s="92"/>
      <c r="Q86" s="92"/>
      <c r="R86" s="95" t="str">
        <f>IF(P86="","",T86*M86*LOOKUP(RIGHT($D$2,3),定数!$A$6:$A$13,定数!$B$6:$B$13))</f>
        <v/>
      </c>
      <c r="S86" s="95"/>
      <c r="T86" s="96" t="str">
        <f t="shared" si="8"/>
        <v/>
      </c>
      <c r="U86" s="96"/>
      <c r="V86" t="str">
        <f t="shared" si="9"/>
        <v/>
      </c>
      <c r="W86" t="str">
        <f t="shared" si="9"/>
        <v/>
      </c>
    </row>
    <row r="87" spans="2:23" x14ac:dyDescent="0.2">
      <c r="B87" s="57">
        <v>79</v>
      </c>
      <c r="C87" s="91" t="str">
        <f t="shared" si="7"/>
        <v/>
      </c>
      <c r="D87" s="91"/>
      <c r="E87" s="57"/>
      <c r="F87" s="8"/>
      <c r="G87" s="57"/>
      <c r="H87" s="92"/>
      <c r="I87" s="92"/>
      <c r="J87" s="57"/>
      <c r="K87" s="93" t="str">
        <f t="shared" si="6"/>
        <v/>
      </c>
      <c r="L87" s="94"/>
      <c r="M87" s="6" t="str">
        <f>IF(J87="","",(K87/J87)/LOOKUP(RIGHT($D$2,3),定数!$A$6:$A$13,定数!$B$6:$B$13))</f>
        <v/>
      </c>
      <c r="N87" s="57"/>
      <c r="O87" s="8"/>
      <c r="P87" s="92"/>
      <c r="Q87" s="92"/>
      <c r="R87" s="95" t="str">
        <f>IF(P87="","",T87*M87*LOOKUP(RIGHT($D$2,3),定数!$A$6:$A$13,定数!$B$6:$B$13))</f>
        <v/>
      </c>
      <c r="S87" s="95"/>
      <c r="T87" s="96" t="str">
        <f t="shared" si="8"/>
        <v/>
      </c>
      <c r="U87" s="96"/>
      <c r="V87" t="str">
        <f t="shared" si="9"/>
        <v/>
      </c>
      <c r="W87" t="str">
        <f t="shared" si="9"/>
        <v/>
      </c>
    </row>
    <row r="88" spans="2:23" x14ac:dyDescent="0.2">
      <c r="B88" s="57">
        <v>80</v>
      </c>
      <c r="C88" s="91" t="str">
        <f t="shared" si="7"/>
        <v/>
      </c>
      <c r="D88" s="91"/>
      <c r="E88" s="57"/>
      <c r="F88" s="8"/>
      <c r="G88" s="57"/>
      <c r="H88" s="92"/>
      <c r="I88" s="92"/>
      <c r="J88" s="57"/>
      <c r="K88" s="93" t="str">
        <f t="shared" si="6"/>
        <v/>
      </c>
      <c r="L88" s="94"/>
      <c r="M88" s="6" t="str">
        <f>IF(J88="","",(K88/J88)/LOOKUP(RIGHT($D$2,3),定数!$A$6:$A$13,定数!$B$6:$B$13))</f>
        <v/>
      </c>
      <c r="N88" s="57"/>
      <c r="O88" s="8"/>
      <c r="P88" s="92"/>
      <c r="Q88" s="92"/>
      <c r="R88" s="95" t="str">
        <f>IF(P88="","",T88*M88*LOOKUP(RIGHT($D$2,3),定数!$A$6:$A$13,定数!$B$6:$B$13))</f>
        <v/>
      </c>
      <c r="S88" s="95"/>
      <c r="T88" s="96" t="str">
        <f t="shared" si="8"/>
        <v/>
      </c>
      <c r="U88" s="96"/>
      <c r="V88" t="str">
        <f t="shared" si="9"/>
        <v/>
      </c>
      <c r="W88" t="str">
        <f t="shared" si="9"/>
        <v/>
      </c>
    </row>
    <row r="89" spans="2:23" x14ac:dyDescent="0.2">
      <c r="B89" s="57">
        <v>81</v>
      </c>
      <c r="C89" s="91" t="str">
        <f t="shared" si="7"/>
        <v/>
      </c>
      <c r="D89" s="91"/>
      <c r="E89" s="57"/>
      <c r="F89" s="8"/>
      <c r="G89" s="57"/>
      <c r="H89" s="92"/>
      <c r="I89" s="92"/>
      <c r="J89" s="57"/>
      <c r="K89" s="93" t="str">
        <f t="shared" si="6"/>
        <v/>
      </c>
      <c r="L89" s="94"/>
      <c r="M89" s="6" t="str">
        <f>IF(J89="","",(K89/J89)/LOOKUP(RIGHT($D$2,3),定数!$A$6:$A$13,定数!$B$6:$B$13))</f>
        <v/>
      </c>
      <c r="N89" s="57"/>
      <c r="O89" s="8"/>
      <c r="P89" s="92"/>
      <c r="Q89" s="92"/>
      <c r="R89" s="95" t="str">
        <f>IF(P89="","",T89*M89*LOOKUP(RIGHT($D$2,3),定数!$A$6:$A$13,定数!$B$6:$B$13))</f>
        <v/>
      </c>
      <c r="S89" s="95"/>
      <c r="T89" s="96" t="str">
        <f t="shared" si="8"/>
        <v/>
      </c>
      <c r="U89" s="96"/>
      <c r="V89" t="str">
        <f t="shared" si="9"/>
        <v/>
      </c>
      <c r="W89" t="str">
        <f t="shared" si="9"/>
        <v/>
      </c>
    </row>
    <row r="90" spans="2:23" x14ac:dyDescent="0.2">
      <c r="B90" s="57">
        <v>82</v>
      </c>
      <c r="C90" s="91" t="str">
        <f t="shared" si="7"/>
        <v/>
      </c>
      <c r="D90" s="91"/>
      <c r="E90" s="57"/>
      <c r="F90" s="8"/>
      <c r="G90" s="57"/>
      <c r="H90" s="92"/>
      <c r="I90" s="92"/>
      <c r="J90" s="57"/>
      <c r="K90" s="93" t="str">
        <f t="shared" si="6"/>
        <v/>
      </c>
      <c r="L90" s="94"/>
      <c r="M90" s="6" t="str">
        <f>IF(J90="","",(K90/J90)/LOOKUP(RIGHT($D$2,3),定数!$A$6:$A$13,定数!$B$6:$B$13))</f>
        <v/>
      </c>
      <c r="N90" s="57"/>
      <c r="O90" s="8"/>
      <c r="P90" s="92"/>
      <c r="Q90" s="92"/>
      <c r="R90" s="95" t="str">
        <f>IF(P90="","",T90*M90*LOOKUP(RIGHT($D$2,3),定数!$A$6:$A$13,定数!$B$6:$B$13))</f>
        <v/>
      </c>
      <c r="S90" s="95"/>
      <c r="T90" s="96" t="str">
        <f t="shared" si="8"/>
        <v/>
      </c>
      <c r="U90" s="96"/>
      <c r="V90" t="str">
        <f t="shared" si="9"/>
        <v/>
      </c>
      <c r="W90" t="str">
        <f t="shared" si="9"/>
        <v/>
      </c>
    </row>
    <row r="91" spans="2:23" x14ac:dyDescent="0.2">
      <c r="B91" s="57">
        <v>83</v>
      </c>
      <c r="C91" s="91" t="str">
        <f t="shared" si="7"/>
        <v/>
      </c>
      <c r="D91" s="91"/>
      <c r="E91" s="57"/>
      <c r="F91" s="8"/>
      <c r="G91" s="57"/>
      <c r="H91" s="92"/>
      <c r="I91" s="92"/>
      <c r="J91" s="57"/>
      <c r="K91" s="93" t="str">
        <f t="shared" si="6"/>
        <v/>
      </c>
      <c r="L91" s="94"/>
      <c r="M91" s="6" t="str">
        <f>IF(J91="","",(K91/J91)/LOOKUP(RIGHT($D$2,3),定数!$A$6:$A$13,定数!$B$6:$B$13))</f>
        <v/>
      </c>
      <c r="N91" s="5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57">
        <v>84</v>
      </c>
      <c r="C92" s="91" t="str">
        <f t="shared" si="7"/>
        <v/>
      </c>
      <c r="D92" s="91"/>
      <c r="E92" s="57"/>
      <c r="F92" s="8"/>
      <c r="G92" s="57"/>
      <c r="H92" s="92"/>
      <c r="I92" s="92"/>
      <c r="J92" s="57"/>
      <c r="K92" s="93" t="str">
        <f t="shared" si="6"/>
        <v/>
      </c>
      <c r="L92" s="94"/>
      <c r="M92" s="6" t="str">
        <f>IF(J92="","",(K92/J92)/LOOKUP(RIGHT($D$2,3),定数!$A$6:$A$13,定数!$B$6:$B$13))</f>
        <v/>
      </c>
      <c r="N92" s="57"/>
      <c r="O92" s="8"/>
      <c r="P92" s="92"/>
      <c r="Q92" s="92"/>
      <c r="R92" s="95" t="str">
        <f>IF(P92="","",T92*M92*LOOKUP(RIGHT($D$2,3),定数!$A$6:$A$13,定数!$B$6:$B$13))</f>
        <v/>
      </c>
      <c r="S92" s="95"/>
      <c r="T92" s="96" t="str">
        <f t="shared" si="8"/>
        <v/>
      </c>
      <c r="U92" s="96"/>
      <c r="V92" t="str">
        <f t="shared" si="10"/>
        <v/>
      </c>
      <c r="W92" t="str">
        <f t="shared" si="10"/>
        <v/>
      </c>
    </row>
    <row r="93" spans="2:23" x14ac:dyDescent="0.2">
      <c r="B93" s="57">
        <v>85</v>
      </c>
      <c r="C93" s="91" t="str">
        <f t="shared" si="7"/>
        <v/>
      </c>
      <c r="D93" s="91"/>
      <c r="E93" s="57"/>
      <c r="F93" s="8"/>
      <c r="G93" s="57"/>
      <c r="H93" s="92"/>
      <c r="I93" s="92"/>
      <c r="J93" s="57"/>
      <c r="K93" s="93" t="str">
        <f t="shared" si="6"/>
        <v/>
      </c>
      <c r="L93" s="94"/>
      <c r="M93" s="6" t="str">
        <f>IF(J93="","",(K93/J93)/LOOKUP(RIGHT($D$2,3),定数!$A$6:$A$13,定数!$B$6:$B$13))</f>
        <v/>
      </c>
      <c r="N93" s="57"/>
      <c r="O93" s="8"/>
      <c r="P93" s="92"/>
      <c r="Q93" s="92"/>
      <c r="R93" s="95" t="str">
        <f>IF(P93="","",T93*M93*LOOKUP(RIGHT($D$2,3),定数!$A$6:$A$13,定数!$B$6:$B$13))</f>
        <v/>
      </c>
      <c r="S93" s="95"/>
      <c r="T93" s="96" t="str">
        <f t="shared" si="8"/>
        <v/>
      </c>
      <c r="U93" s="96"/>
      <c r="V93" t="str">
        <f t="shared" si="10"/>
        <v/>
      </c>
      <c r="W93" t="str">
        <f t="shared" si="10"/>
        <v/>
      </c>
    </row>
    <row r="94" spans="2:23" x14ac:dyDescent="0.2">
      <c r="B94" s="57">
        <v>86</v>
      </c>
      <c r="C94" s="91" t="str">
        <f t="shared" si="7"/>
        <v/>
      </c>
      <c r="D94" s="91"/>
      <c r="E94" s="57"/>
      <c r="F94" s="8"/>
      <c r="G94" s="57"/>
      <c r="H94" s="92"/>
      <c r="I94" s="92"/>
      <c r="J94" s="57"/>
      <c r="K94" s="93" t="str">
        <f t="shared" si="6"/>
        <v/>
      </c>
      <c r="L94" s="94"/>
      <c r="M94" s="6" t="str">
        <f>IF(J94="","",(K94/J94)/LOOKUP(RIGHT($D$2,3),定数!$A$6:$A$13,定数!$B$6:$B$13))</f>
        <v/>
      </c>
      <c r="N94" s="57"/>
      <c r="O94" s="8"/>
      <c r="P94" s="92"/>
      <c r="Q94" s="92"/>
      <c r="R94" s="95" t="str">
        <f>IF(P94="","",T94*M94*LOOKUP(RIGHT($D$2,3),定数!$A$6:$A$13,定数!$B$6:$B$13))</f>
        <v/>
      </c>
      <c r="S94" s="95"/>
      <c r="T94" s="96" t="str">
        <f t="shared" si="8"/>
        <v/>
      </c>
      <c r="U94" s="96"/>
      <c r="V94" t="str">
        <f t="shared" si="10"/>
        <v/>
      </c>
      <c r="W94" t="str">
        <f t="shared" si="10"/>
        <v/>
      </c>
    </row>
    <row r="95" spans="2:23" x14ac:dyDescent="0.2">
      <c r="B95" s="57">
        <v>87</v>
      </c>
      <c r="C95" s="91" t="str">
        <f t="shared" si="7"/>
        <v/>
      </c>
      <c r="D95" s="91"/>
      <c r="E95" s="57"/>
      <c r="F95" s="8"/>
      <c r="G95" s="57"/>
      <c r="H95" s="92"/>
      <c r="I95" s="92"/>
      <c r="J95" s="57"/>
      <c r="K95" s="93" t="str">
        <f t="shared" si="6"/>
        <v/>
      </c>
      <c r="L95" s="94"/>
      <c r="M95" s="6" t="str">
        <f>IF(J95="","",(K95/J95)/LOOKUP(RIGHT($D$2,3),定数!$A$6:$A$13,定数!$B$6:$B$13))</f>
        <v/>
      </c>
      <c r="N95" s="57"/>
      <c r="O95" s="8"/>
      <c r="P95" s="92"/>
      <c r="Q95" s="92"/>
      <c r="R95" s="95" t="str">
        <f>IF(P95="","",T95*M95*LOOKUP(RIGHT($D$2,3),定数!$A$6:$A$13,定数!$B$6:$B$13))</f>
        <v/>
      </c>
      <c r="S95" s="95"/>
      <c r="T95" s="96" t="str">
        <f t="shared" si="8"/>
        <v/>
      </c>
      <c r="U95" s="96"/>
      <c r="V95" t="str">
        <f t="shared" si="10"/>
        <v/>
      </c>
      <c r="W95" t="str">
        <f t="shared" si="10"/>
        <v/>
      </c>
    </row>
    <row r="96" spans="2:23" x14ac:dyDescent="0.2">
      <c r="B96" s="57">
        <v>88</v>
      </c>
      <c r="C96" s="91" t="str">
        <f t="shared" si="7"/>
        <v/>
      </c>
      <c r="D96" s="91"/>
      <c r="E96" s="57"/>
      <c r="F96" s="8"/>
      <c r="G96" s="57"/>
      <c r="H96" s="92"/>
      <c r="I96" s="92"/>
      <c r="J96" s="57"/>
      <c r="K96" s="93" t="str">
        <f t="shared" si="6"/>
        <v/>
      </c>
      <c r="L96" s="94"/>
      <c r="M96" s="6" t="str">
        <f>IF(J96="","",(K96/J96)/LOOKUP(RIGHT($D$2,3),定数!$A$6:$A$13,定数!$B$6:$B$13))</f>
        <v/>
      </c>
      <c r="N96" s="57"/>
      <c r="O96" s="8"/>
      <c r="P96" s="92"/>
      <c r="Q96" s="92"/>
      <c r="R96" s="95" t="str">
        <f>IF(P96="","",T96*M96*LOOKUP(RIGHT($D$2,3),定数!$A$6:$A$13,定数!$B$6:$B$13))</f>
        <v/>
      </c>
      <c r="S96" s="95"/>
      <c r="T96" s="96" t="str">
        <f t="shared" si="8"/>
        <v/>
      </c>
      <c r="U96" s="96"/>
      <c r="V96" t="str">
        <f t="shared" si="10"/>
        <v/>
      </c>
      <c r="W96" t="str">
        <f t="shared" si="10"/>
        <v/>
      </c>
    </row>
    <row r="97" spans="2:23" x14ac:dyDescent="0.2">
      <c r="B97" s="57">
        <v>89</v>
      </c>
      <c r="C97" s="91" t="str">
        <f t="shared" si="7"/>
        <v/>
      </c>
      <c r="D97" s="91"/>
      <c r="E97" s="57"/>
      <c r="F97" s="8"/>
      <c r="G97" s="57"/>
      <c r="H97" s="92"/>
      <c r="I97" s="92"/>
      <c r="J97" s="57"/>
      <c r="K97" s="93" t="str">
        <f t="shared" si="6"/>
        <v/>
      </c>
      <c r="L97" s="94"/>
      <c r="M97" s="6" t="str">
        <f>IF(J97="","",(K97/J97)/LOOKUP(RIGHT($D$2,3),定数!$A$6:$A$13,定数!$B$6:$B$13))</f>
        <v/>
      </c>
      <c r="N97" s="57"/>
      <c r="O97" s="8"/>
      <c r="P97" s="92"/>
      <c r="Q97" s="92"/>
      <c r="R97" s="95" t="str">
        <f>IF(P97="","",T97*M97*LOOKUP(RIGHT($D$2,3),定数!$A$6:$A$13,定数!$B$6:$B$13))</f>
        <v/>
      </c>
      <c r="S97" s="95"/>
      <c r="T97" s="96" t="str">
        <f t="shared" si="8"/>
        <v/>
      </c>
      <c r="U97" s="96"/>
      <c r="V97" t="str">
        <f t="shared" si="10"/>
        <v/>
      </c>
      <c r="W97" t="str">
        <f t="shared" si="10"/>
        <v/>
      </c>
    </row>
    <row r="98" spans="2:23" x14ac:dyDescent="0.2">
      <c r="B98" s="57">
        <v>90</v>
      </c>
      <c r="C98" s="91" t="str">
        <f t="shared" si="7"/>
        <v/>
      </c>
      <c r="D98" s="91"/>
      <c r="E98" s="57"/>
      <c r="F98" s="8"/>
      <c r="G98" s="57"/>
      <c r="H98" s="92"/>
      <c r="I98" s="92"/>
      <c r="J98" s="57"/>
      <c r="K98" s="93" t="str">
        <f t="shared" si="6"/>
        <v/>
      </c>
      <c r="L98" s="94"/>
      <c r="M98" s="6" t="str">
        <f>IF(J98="","",(K98/J98)/LOOKUP(RIGHT($D$2,3),定数!$A$6:$A$13,定数!$B$6:$B$13))</f>
        <v/>
      </c>
      <c r="N98" s="57"/>
      <c r="O98" s="8"/>
      <c r="P98" s="92"/>
      <c r="Q98" s="92"/>
      <c r="R98" s="95" t="str">
        <f>IF(P98="","",T98*M98*LOOKUP(RIGHT($D$2,3),定数!$A$6:$A$13,定数!$B$6:$B$13))</f>
        <v/>
      </c>
      <c r="S98" s="95"/>
      <c r="T98" s="96" t="str">
        <f t="shared" si="8"/>
        <v/>
      </c>
      <c r="U98" s="96"/>
      <c r="V98" t="str">
        <f t="shared" si="10"/>
        <v/>
      </c>
      <c r="W98" t="str">
        <f t="shared" si="10"/>
        <v/>
      </c>
    </row>
    <row r="99" spans="2:23" x14ac:dyDescent="0.2">
      <c r="B99" s="57">
        <v>91</v>
      </c>
      <c r="C99" s="91" t="str">
        <f t="shared" si="7"/>
        <v/>
      </c>
      <c r="D99" s="91"/>
      <c r="E99" s="57"/>
      <c r="F99" s="8"/>
      <c r="G99" s="57"/>
      <c r="H99" s="92"/>
      <c r="I99" s="92"/>
      <c r="J99" s="57"/>
      <c r="K99" s="93" t="str">
        <f t="shared" si="6"/>
        <v/>
      </c>
      <c r="L99" s="94"/>
      <c r="M99" s="6" t="str">
        <f>IF(J99="","",(K99/J99)/LOOKUP(RIGHT($D$2,3),定数!$A$6:$A$13,定数!$B$6:$B$13))</f>
        <v/>
      </c>
      <c r="N99" s="57"/>
      <c r="O99" s="8"/>
      <c r="P99" s="92"/>
      <c r="Q99" s="92"/>
      <c r="R99" s="95" t="str">
        <f>IF(P99="","",T99*M99*LOOKUP(RIGHT($D$2,3),定数!$A$6:$A$13,定数!$B$6:$B$13))</f>
        <v/>
      </c>
      <c r="S99" s="95"/>
      <c r="T99" s="96" t="str">
        <f t="shared" si="8"/>
        <v/>
      </c>
      <c r="U99" s="96"/>
      <c r="V99" t="str">
        <f t="shared" si="10"/>
        <v/>
      </c>
      <c r="W99" t="str">
        <f t="shared" si="10"/>
        <v/>
      </c>
    </row>
    <row r="100" spans="2:23" x14ac:dyDescent="0.2">
      <c r="B100" s="57">
        <v>92</v>
      </c>
      <c r="C100" s="91" t="str">
        <f t="shared" si="7"/>
        <v/>
      </c>
      <c r="D100" s="91"/>
      <c r="E100" s="57"/>
      <c r="F100" s="8"/>
      <c r="G100" s="57"/>
      <c r="H100" s="92"/>
      <c r="I100" s="92"/>
      <c r="J100" s="57"/>
      <c r="K100" s="93" t="str">
        <f t="shared" si="6"/>
        <v/>
      </c>
      <c r="L100" s="94"/>
      <c r="M100" s="6" t="str">
        <f>IF(J100="","",(K100/J100)/LOOKUP(RIGHT($D$2,3),定数!$A$6:$A$13,定数!$B$6:$B$13))</f>
        <v/>
      </c>
      <c r="N100" s="5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57">
        <v>93</v>
      </c>
      <c r="C101" s="91" t="str">
        <f t="shared" si="7"/>
        <v/>
      </c>
      <c r="D101" s="91"/>
      <c r="E101" s="57"/>
      <c r="F101" s="8"/>
      <c r="G101" s="57"/>
      <c r="H101" s="92"/>
      <c r="I101" s="92"/>
      <c r="J101" s="57"/>
      <c r="K101" s="93" t="str">
        <f t="shared" si="6"/>
        <v/>
      </c>
      <c r="L101" s="94"/>
      <c r="M101" s="6" t="str">
        <f>IF(J101="","",(K101/J101)/LOOKUP(RIGHT($D$2,3),定数!$A$6:$A$13,定数!$B$6:$B$13))</f>
        <v/>
      </c>
      <c r="N101" s="5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57">
        <v>94</v>
      </c>
      <c r="C102" s="91" t="str">
        <f t="shared" si="7"/>
        <v/>
      </c>
      <c r="D102" s="91"/>
      <c r="E102" s="57"/>
      <c r="F102" s="8"/>
      <c r="G102" s="57"/>
      <c r="H102" s="92"/>
      <c r="I102" s="92"/>
      <c r="J102" s="57"/>
      <c r="K102" s="93" t="str">
        <f t="shared" si="6"/>
        <v/>
      </c>
      <c r="L102" s="94"/>
      <c r="M102" s="6" t="str">
        <f>IF(J102="","",(K102/J102)/LOOKUP(RIGHT($D$2,3),定数!$A$6:$A$13,定数!$B$6:$B$13))</f>
        <v/>
      </c>
      <c r="N102" s="5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57">
        <v>95</v>
      </c>
      <c r="C103" s="91" t="str">
        <f t="shared" si="7"/>
        <v/>
      </c>
      <c r="D103" s="91"/>
      <c r="E103" s="57"/>
      <c r="F103" s="8"/>
      <c r="G103" s="57"/>
      <c r="H103" s="92"/>
      <c r="I103" s="92"/>
      <c r="J103" s="57"/>
      <c r="K103" s="93" t="str">
        <f t="shared" si="6"/>
        <v/>
      </c>
      <c r="L103" s="94"/>
      <c r="M103" s="6" t="str">
        <f>IF(J103="","",(K103/J103)/LOOKUP(RIGHT($D$2,3),定数!$A$6:$A$13,定数!$B$6:$B$13))</f>
        <v/>
      </c>
      <c r="N103" s="5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57">
        <v>96</v>
      </c>
      <c r="C104" s="91" t="str">
        <f t="shared" si="7"/>
        <v/>
      </c>
      <c r="D104" s="91"/>
      <c r="E104" s="57"/>
      <c r="F104" s="8"/>
      <c r="G104" s="57"/>
      <c r="H104" s="92"/>
      <c r="I104" s="92"/>
      <c r="J104" s="57"/>
      <c r="K104" s="93" t="str">
        <f t="shared" si="6"/>
        <v/>
      </c>
      <c r="L104" s="94"/>
      <c r="M104" s="6" t="str">
        <f>IF(J104="","",(K104/J104)/LOOKUP(RIGHT($D$2,3),定数!$A$6:$A$13,定数!$B$6:$B$13))</f>
        <v/>
      </c>
      <c r="N104" s="5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57">
        <v>97</v>
      </c>
      <c r="C105" s="91" t="str">
        <f t="shared" si="7"/>
        <v/>
      </c>
      <c r="D105" s="91"/>
      <c r="E105" s="57"/>
      <c r="F105" s="8"/>
      <c r="G105" s="57"/>
      <c r="H105" s="92"/>
      <c r="I105" s="92"/>
      <c r="J105" s="57"/>
      <c r="K105" s="93" t="str">
        <f t="shared" si="6"/>
        <v/>
      </c>
      <c r="L105" s="94"/>
      <c r="M105" s="6" t="str">
        <f>IF(J105="","",(K105/J105)/LOOKUP(RIGHT($D$2,3),定数!$A$6:$A$13,定数!$B$6:$B$13))</f>
        <v/>
      </c>
      <c r="N105" s="5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57">
        <v>98</v>
      </c>
      <c r="C106" s="91" t="str">
        <f t="shared" si="7"/>
        <v/>
      </c>
      <c r="D106" s="91"/>
      <c r="E106" s="57"/>
      <c r="F106" s="8"/>
      <c r="G106" s="57"/>
      <c r="H106" s="92"/>
      <c r="I106" s="92"/>
      <c r="J106" s="57"/>
      <c r="K106" s="93" t="str">
        <f t="shared" si="6"/>
        <v/>
      </c>
      <c r="L106" s="94"/>
      <c r="M106" s="6" t="str">
        <f>IF(J106="","",(K106/J106)/LOOKUP(RIGHT($D$2,3),定数!$A$6:$A$13,定数!$B$6:$B$13))</f>
        <v/>
      </c>
      <c r="N106" s="5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57">
        <v>99</v>
      </c>
      <c r="C107" s="91" t="str">
        <f t="shared" si="7"/>
        <v/>
      </c>
      <c r="D107" s="91"/>
      <c r="E107" s="57"/>
      <c r="F107" s="8"/>
      <c r="G107" s="57"/>
      <c r="H107" s="92"/>
      <c r="I107" s="92"/>
      <c r="J107" s="57"/>
      <c r="K107" s="93" t="str">
        <f t="shared" si="6"/>
        <v/>
      </c>
      <c r="L107" s="94"/>
      <c r="M107" s="6" t="str">
        <f>IF(J107="","",(K107/J107)/LOOKUP(RIGHT($D$2,3),定数!$A$6:$A$13,定数!$B$6:$B$13))</f>
        <v/>
      </c>
      <c r="N107" s="5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57">
        <v>100</v>
      </c>
      <c r="C108" s="91" t="str">
        <f t="shared" si="7"/>
        <v/>
      </c>
      <c r="D108" s="91"/>
      <c r="E108" s="57"/>
      <c r="F108" s="8"/>
      <c r="G108" s="57"/>
      <c r="H108" s="92"/>
      <c r="I108" s="92"/>
      <c r="J108" s="57"/>
      <c r="K108" s="93" t="str">
        <f t="shared" si="6"/>
        <v/>
      </c>
      <c r="L108" s="94"/>
      <c r="M108" s="6" t="str">
        <f>IF(J108="","",(K108/J108)/LOOKUP(RIGHT($D$2,3),定数!$A$6:$A$13,定数!$B$6:$B$13))</f>
        <v/>
      </c>
      <c r="N108" s="5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A1D4EA84-6519-439F-899F-3929710B9E68}">
      <formula1>"買,売"</formula1>
    </dataValidation>
  </dataValidation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F8FC6-FDA8-4644-9EC3-4C33A5C0CCC2}">
  <dimension ref="B2:W109"/>
  <sheetViews>
    <sheetView topLeftCell="G1" zoomScale="115" zoomScaleNormal="115" workbookViewId="0">
      <pane ySplit="8" topLeftCell="A68" activePane="bottomLeft" state="frozen"/>
      <selection pane="bottomLeft" activeCell="J2" sqref="J2:K2"/>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69</v>
      </c>
      <c r="I2" s="60"/>
      <c r="J2" s="58" t="s">
        <v>7</v>
      </c>
      <c r="K2" s="58"/>
      <c r="L2" s="64">
        <v>300000</v>
      </c>
      <c r="M2" s="63"/>
      <c r="N2" s="58" t="s">
        <v>8</v>
      </c>
      <c r="O2" s="58"/>
      <c r="P2" s="59">
        <f>SUM(L2,D4)</f>
        <v>411833.71225465869</v>
      </c>
      <c r="Q2" s="60"/>
      <c r="R2" s="1"/>
      <c r="S2" s="1"/>
      <c r="T2" s="1"/>
    </row>
    <row r="3" spans="2:23" ht="57" customHeight="1" x14ac:dyDescent="0.2">
      <c r="B3" s="58" t="s">
        <v>9</v>
      </c>
      <c r="C3" s="58"/>
      <c r="D3" s="61" t="s">
        <v>38</v>
      </c>
      <c r="E3" s="61"/>
      <c r="F3" s="61"/>
      <c r="G3" s="61"/>
      <c r="H3" s="61"/>
      <c r="I3" s="61"/>
      <c r="J3" s="58" t="s">
        <v>10</v>
      </c>
      <c r="K3" s="58"/>
      <c r="L3" s="61" t="s">
        <v>61</v>
      </c>
      <c r="M3" s="62"/>
      <c r="N3" s="62"/>
      <c r="O3" s="62"/>
      <c r="P3" s="62"/>
      <c r="Q3" s="62"/>
      <c r="R3" s="1"/>
      <c r="S3" s="1"/>
    </row>
    <row r="4" spans="2:23" x14ac:dyDescent="0.2">
      <c r="B4" s="58" t="s">
        <v>11</v>
      </c>
      <c r="C4" s="58"/>
      <c r="D4" s="78">
        <f>SUM($R$9:$S$993)</f>
        <v>111833.71225465872</v>
      </c>
      <c r="E4" s="78"/>
      <c r="F4" s="58" t="s">
        <v>12</v>
      </c>
      <c r="G4" s="58"/>
      <c r="H4" s="79">
        <f>SUM($T$9:$U$108)</f>
        <v>293.02999999999412</v>
      </c>
      <c r="I4" s="60"/>
      <c r="J4" s="80" t="s">
        <v>13</v>
      </c>
      <c r="K4" s="80"/>
      <c r="L4" s="59">
        <f>MAX($C$9:$D$990)-C9</f>
        <v>124570.83737593808</v>
      </c>
      <c r="M4" s="59"/>
      <c r="N4" s="80" t="s">
        <v>14</v>
      </c>
      <c r="O4" s="80"/>
      <c r="P4" s="78">
        <f>SUMIF(R9:S990,"&lt;0",R9:S990)</f>
        <v>-323023.81825612264</v>
      </c>
      <c r="Q4" s="78"/>
      <c r="R4" s="1"/>
      <c r="S4" s="1"/>
      <c r="T4" s="1"/>
    </row>
    <row r="5" spans="2:23" x14ac:dyDescent="0.2">
      <c r="B5" s="55" t="s">
        <v>15</v>
      </c>
      <c r="C5" s="54">
        <f>COUNTIF($R$9:$R$990,"&gt;0")</f>
        <v>38</v>
      </c>
      <c r="D5" s="53" t="s">
        <v>16</v>
      </c>
      <c r="E5" s="16">
        <f>COUNTIF($R$9:$R$990,"&lt;0")</f>
        <v>34</v>
      </c>
      <c r="F5" s="53" t="s">
        <v>17</v>
      </c>
      <c r="G5" s="54">
        <f>COUNTIF($R$9:$R$990,"=0")</f>
        <v>0</v>
      </c>
      <c r="H5" s="53" t="s">
        <v>18</v>
      </c>
      <c r="I5" s="3">
        <f>C5/SUM(C5,E5,G5)</f>
        <v>0.52777777777777779</v>
      </c>
      <c r="J5" s="88" t="s">
        <v>19</v>
      </c>
      <c r="K5" s="58"/>
      <c r="L5" s="89">
        <f>MAX(V9:V993)</f>
        <v>6</v>
      </c>
      <c r="M5" s="90"/>
      <c r="N5" s="18" t="s">
        <v>20</v>
      </c>
      <c r="O5" s="9"/>
      <c r="P5" s="89">
        <f>MAX(W9:W993)</f>
        <v>7</v>
      </c>
      <c r="Q5" s="90"/>
      <c r="R5" s="1"/>
      <c r="S5" s="36"/>
      <c r="T5" s="1"/>
    </row>
    <row r="6" spans="2:23" x14ac:dyDescent="0.2">
      <c r="B6" s="11"/>
      <c r="C6" s="14"/>
      <c r="D6" s="15"/>
      <c r="E6" s="12"/>
      <c r="F6" s="11"/>
      <c r="G6" s="12"/>
      <c r="H6" s="11"/>
      <c r="I6" s="17"/>
      <c r="J6" s="11"/>
      <c r="K6" s="11"/>
      <c r="L6" s="12"/>
      <c r="M6" s="12"/>
      <c r="N6" s="13"/>
      <c r="O6" s="13"/>
      <c r="P6" s="10"/>
      <c r="Q6" s="5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57">
        <v>1</v>
      </c>
      <c r="C9" s="91">
        <f>L2</f>
        <v>300000</v>
      </c>
      <c r="D9" s="91"/>
      <c r="E9" s="57">
        <v>2018</v>
      </c>
      <c r="F9" s="8">
        <v>43474</v>
      </c>
      <c r="G9" s="57" t="s">
        <v>4</v>
      </c>
      <c r="H9" s="92">
        <v>1.35707</v>
      </c>
      <c r="I9" s="92"/>
      <c r="J9" s="57">
        <v>8.1999999999999993</v>
      </c>
      <c r="K9" s="93">
        <f t="shared" ref="K9:K72" si="0">IF(J9="","",C9*0.03)</f>
        <v>9000</v>
      </c>
      <c r="L9" s="94"/>
      <c r="M9" s="6">
        <f>IF(J9="","",(K9/J9)/LOOKUP(RIGHT($D$2,3),定数!$A$6:$A$13,定数!$B$6:$B$13))</f>
        <v>9.1463414634146361</v>
      </c>
      <c r="N9" s="57">
        <v>2018</v>
      </c>
      <c r="O9" s="8">
        <v>43474</v>
      </c>
      <c r="P9" s="92">
        <v>1.35625</v>
      </c>
      <c r="Q9" s="92"/>
      <c r="R9" s="95">
        <f>IF(P9="","",T9*M9*LOOKUP(RIGHT($D$2,3),定数!$A$6:$A$13,定数!$B$6:$B$13))</f>
        <v>-9000.0000000004729</v>
      </c>
      <c r="S9" s="95"/>
      <c r="T9" s="96">
        <f>IF(P9="","",IF(G9="買",(P9-H9),(H9-P9))*IF(RIGHT($D$2,3)="JPY",100,10000))</f>
        <v>-8.2000000000004292</v>
      </c>
      <c r="U9" s="96"/>
      <c r="V9" s="35">
        <f>IF(T9&lt;&gt;"",IF(T9&gt;0,1+V8,0),"")</f>
        <v>0</v>
      </c>
      <c r="W9">
        <f>IF(T9&lt;&gt;"",IF(T9&lt;0,1+W8,0),"")</f>
        <v>1</v>
      </c>
    </row>
    <row r="10" spans="2:23" x14ac:dyDescent="0.2">
      <c r="B10" s="57">
        <v>2</v>
      </c>
      <c r="C10" s="91">
        <f t="shared" ref="C10:C73" si="1">IF(R9="","",C9+R9)</f>
        <v>290999.99999999953</v>
      </c>
      <c r="D10" s="91"/>
      <c r="E10" s="57">
        <v>2018</v>
      </c>
      <c r="F10" s="8">
        <v>43477</v>
      </c>
      <c r="G10" s="57" t="s">
        <v>4</v>
      </c>
      <c r="H10" s="92">
        <v>1.35405</v>
      </c>
      <c r="I10" s="92"/>
      <c r="J10" s="57">
        <v>11.2</v>
      </c>
      <c r="K10" s="93">
        <f t="shared" si="0"/>
        <v>8729.9999999999854</v>
      </c>
      <c r="L10" s="94"/>
      <c r="M10" s="6">
        <f>IF(J10="","",(K10/J10)/LOOKUP(RIGHT($D$2,3),定数!$A$6:$A$13,定数!$B$6:$B$13))</f>
        <v>6.4955357142857038</v>
      </c>
      <c r="N10" s="57">
        <v>2018</v>
      </c>
      <c r="O10" s="8">
        <v>43477</v>
      </c>
      <c r="P10" s="92">
        <v>1.355372</v>
      </c>
      <c r="Q10" s="92"/>
      <c r="R10" s="95">
        <f>IF(P10="","",T10*M10*LOOKUP(RIGHT($D$2,3),定数!$A$6:$A$13,定数!$B$6:$B$13))</f>
        <v>10304.517857143193</v>
      </c>
      <c r="S10" s="95"/>
      <c r="T10" s="96">
        <f>IF(P10="","",IF(G10="買",(P10-H10),(H10-P10))*IF(RIGHT($D$2,3)="JPY",100,10000))</f>
        <v>13.220000000000454</v>
      </c>
      <c r="U10" s="96"/>
      <c r="V10" s="23">
        <f>IF(T10&lt;&gt;"",IF(T10&gt;0,1+V9,0),"")</f>
        <v>1</v>
      </c>
      <c r="W10">
        <f t="shared" ref="W10:W73" si="2">IF(T10&lt;&gt;"",IF(T10&lt;0,1+W9,0),"")</f>
        <v>0</v>
      </c>
    </row>
    <row r="11" spans="2:23" x14ac:dyDescent="0.2">
      <c r="B11" s="57">
        <v>3</v>
      </c>
      <c r="C11" s="91">
        <f t="shared" si="1"/>
        <v>301304.51785714272</v>
      </c>
      <c r="D11" s="91"/>
      <c r="E11" s="57">
        <v>2018</v>
      </c>
      <c r="F11" s="8">
        <v>43481</v>
      </c>
      <c r="G11" s="57" t="s">
        <v>4</v>
      </c>
      <c r="H11" s="92">
        <v>1.38026</v>
      </c>
      <c r="I11" s="92"/>
      <c r="J11" s="57">
        <v>24.2</v>
      </c>
      <c r="K11" s="93">
        <f t="shared" si="0"/>
        <v>9039.135535714282</v>
      </c>
      <c r="L11" s="94"/>
      <c r="M11" s="6">
        <f>IF(J11="","",(K11/J11)/LOOKUP(RIGHT($D$2,3),定数!$A$6:$A$13,定数!$B$6:$B$13))</f>
        <v>3.1126499778630445</v>
      </c>
      <c r="N11" s="57">
        <v>2018</v>
      </c>
      <c r="O11" s="8">
        <v>43481</v>
      </c>
      <c r="P11" s="92">
        <v>1.37784</v>
      </c>
      <c r="Q11" s="92"/>
      <c r="R11" s="95">
        <f>IF(P11="","",T11*M11*LOOKUP(RIGHT($D$2,3),定数!$A$6:$A$13,定数!$B$6:$B$13))</f>
        <v>-9039.1355357146131</v>
      </c>
      <c r="S11" s="95"/>
      <c r="T11" s="96">
        <f t="shared" ref="T11:T74" si="3">IF(P11="","",IF(G11="買",(P11-H11),(H11-P11))*IF(RIGHT($D$2,3)="JPY",100,10000))</f>
        <v>-24.200000000000887</v>
      </c>
      <c r="U11" s="96"/>
      <c r="V11" s="23">
        <f>IF(T11&lt;&gt;"",IF(T11&gt;0,1+V10,0),"")</f>
        <v>0</v>
      </c>
      <c r="W11">
        <f t="shared" si="2"/>
        <v>1</v>
      </c>
    </row>
    <row r="12" spans="2:23" x14ac:dyDescent="0.2">
      <c r="B12" s="57">
        <v>4</v>
      </c>
      <c r="C12" s="91">
        <f t="shared" si="1"/>
        <v>292265.3823214281</v>
      </c>
      <c r="D12" s="91"/>
      <c r="E12" s="57">
        <v>2018</v>
      </c>
      <c r="F12" s="8">
        <v>43481</v>
      </c>
      <c r="G12" s="57" t="s">
        <v>3</v>
      </c>
      <c r="H12" s="92">
        <v>1.3782700000000001</v>
      </c>
      <c r="I12" s="92"/>
      <c r="J12" s="57">
        <v>19.7</v>
      </c>
      <c r="K12" s="93">
        <f t="shared" si="0"/>
        <v>8767.9614696428434</v>
      </c>
      <c r="L12" s="94"/>
      <c r="M12" s="6">
        <f>IF(J12="","",(K12/J12)/LOOKUP(RIGHT($D$2,3),定数!$A$6:$A$13,定数!$B$6:$B$13))</f>
        <v>3.7089515523023873</v>
      </c>
      <c r="N12" s="57">
        <v>2018</v>
      </c>
      <c r="O12" s="8">
        <v>43481</v>
      </c>
      <c r="P12" s="92">
        <v>1.3758680000000001</v>
      </c>
      <c r="Q12" s="92"/>
      <c r="R12" s="95">
        <f>IF(P12="","",T12*M12*LOOKUP(RIGHT($D$2,3),定数!$A$6:$A$13,定数!$B$6:$B$13))</f>
        <v>10690.681954356469</v>
      </c>
      <c r="S12" s="95"/>
      <c r="T12" s="96">
        <f t="shared" si="3"/>
        <v>24.020000000000152</v>
      </c>
      <c r="U12" s="96"/>
      <c r="V12" s="23">
        <f>IF(T12&lt;&gt;"",IF(T12&gt;0,1+V11,0),"")</f>
        <v>1</v>
      </c>
      <c r="W12">
        <f t="shared" si="2"/>
        <v>0</v>
      </c>
    </row>
    <row r="13" spans="2:23" x14ac:dyDescent="0.2">
      <c r="B13" s="57">
        <v>5</v>
      </c>
      <c r="C13" s="91">
        <f t="shared" si="1"/>
        <v>302956.06427578459</v>
      </c>
      <c r="D13" s="91"/>
      <c r="E13" s="57">
        <v>2018</v>
      </c>
      <c r="F13" s="8">
        <v>43484</v>
      </c>
      <c r="G13" s="57" t="s">
        <v>4</v>
      </c>
      <c r="H13" s="92">
        <v>1.3895900000000001</v>
      </c>
      <c r="I13" s="92"/>
      <c r="J13" s="57">
        <v>20.100000000000001</v>
      </c>
      <c r="K13" s="93">
        <f t="shared" si="0"/>
        <v>9088.6819282735378</v>
      </c>
      <c r="L13" s="94"/>
      <c r="M13" s="6">
        <f>IF(J13="","",(K13/J13)/LOOKUP(RIGHT($D$2,3),定数!$A$6:$A$13,定数!$B$6:$B$13))</f>
        <v>3.7681102521863754</v>
      </c>
      <c r="N13" s="57">
        <v>2018</v>
      </c>
      <c r="O13" s="8">
        <v>43484</v>
      </c>
      <c r="P13" s="92">
        <v>1.3920429999999999</v>
      </c>
      <c r="Q13" s="92"/>
      <c r="R13" s="95">
        <f>IF(P13="","",T13*M13*LOOKUP(RIGHT($D$2,3),定数!$A$6:$A$13,定数!$B$6:$B$13))</f>
        <v>11091.809338334984</v>
      </c>
      <c r="S13" s="95"/>
      <c r="T13" s="96">
        <f t="shared" si="3"/>
        <v>24.529999999998164</v>
      </c>
      <c r="U13" s="96"/>
      <c r="V13" s="23">
        <f t="shared" ref="V13:V22" si="4">IF(T13&lt;&gt;"",IF(T13&gt;0,1+V12,0),"")</f>
        <v>2</v>
      </c>
      <c r="W13">
        <f t="shared" si="2"/>
        <v>0</v>
      </c>
    </row>
    <row r="14" spans="2:23" x14ac:dyDescent="0.2">
      <c r="B14" s="57">
        <v>6</v>
      </c>
      <c r="C14" s="91">
        <f t="shared" si="1"/>
        <v>314047.8736141196</v>
      </c>
      <c r="D14" s="91"/>
      <c r="E14" s="57">
        <v>2018</v>
      </c>
      <c r="F14" s="8">
        <v>43496</v>
      </c>
      <c r="G14" s="57" t="s">
        <v>4</v>
      </c>
      <c r="H14" s="92">
        <v>1.4157900000000001</v>
      </c>
      <c r="I14" s="92"/>
      <c r="J14" s="57">
        <v>22.8</v>
      </c>
      <c r="K14" s="93">
        <f t="shared" si="0"/>
        <v>9421.4362084235872</v>
      </c>
      <c r="L14" s="94"/>
      <c r="M14" s="6">
        <f>IF(J14="","",(K14/J14)/LOOKUP(RIGHT($D$2,3),定数!$A$6:$A$13,定数!$B$6:$B$13))</f>
        <v>3.4435073861197321</v>
      </c>
      <c r="N14" s="57">
        <v>2018</v>
      </c>
      <c r="O14" s="8">
        <v>43496</v>
      </c>
      <c r="P14" s="92">
        <v>1.4185859999999999</v>
      </c>
      <c r="Q14" s="92"/>
      <c r="R14" s="95">
        <f>IF(P14="","",T14*M14*LOOKUP(RIGHT($D$2,3),定数!$A$6:$A$13,定数!$B$6:$B$13))</f>
        <v>11553.655981908092</v>
      </c>
      <c r="S14" s="95"/>
      <c r="T14" s="96">
        <f t="shared" si="3"/>
        <v>27.959999999997986</v>
      </c>
      <c r="U14" s="96"/>
      <c r="V14" s="23">
        <f t="shared" si="4"/>
        <v>3</v>
      </c>
      <c r="W14">
        <f t="shared" si="2"/>
        <v>0</v>
      </c>
    </row>
    <row r="15" spans="2:23" x14ac:dyDescent="0.2">
      <c r="B15" s="57">
        <v>7</v>
      </c>
      <c r="C15" s="91">
        <f t="shared" si="1"/>
        <v>325601.52959602769</v>
      </c>
      <c r="D15" s="91"/>
      <c r="E15" s="57">
        <v>2018</v>
      </c>
      <c r="F15" s="8">
        <v>43496</v>
      </c>
      <c r="G15" s="57" t="s">
        <v>4</v>
      </c>
      <c r="H15" s="92">
        <v>1.4183600000000001</v>
      </c>
      <c r="I15" s="92"/>
      <c r="J15" s="57">
        <v>33.4</v>
      </c>
      <c r="K15" s="93">
        <f t="shared" si="0"/>
        <v>9768.0458878808295</v>
      </c>
      <c r="L15" s="94"/>
      <c r="M15" s="6">
        <f>IF(J15="","",(K15/J15)/LOOKUP(RIGHT($D$2,3),定数!$A$6:$A$13,定数!$B$6:$B$13))</f>
        <v>2.4371371975750571</v>
      </c>
      <c r="N15" s="57">
        <v>2018</v>
      </c>
      <c r="O15" s="8">
        <v>43497</v>
      </c>
      <c r="P15" s="92">
        <v>1.4225019999999999</v>
      </c>
      <c r="Q15" s="92"/>
      <c r="R15" s="95">
        <f>IF(P15="","",T15*M15*LOOKUP(RIGHT($D$2,3),定数!$A$6:$A$13,定数!$B$6:$B$13))</f>
        <v>12113.546726826678</v>
      </c>
      <c r="S15" s="95"/>
      <c r="T15" s="96">
        <f t="shared" si="3"/>
        <v>41.41999999999868</v>
      </c>
      <c r="U15" s="96"/>
      <c r="V15" s="23">
        <f t="shared" si="4"/>
        <v>4</v>
      </c>
      <c r="W15">
        <f t="shared" si="2"/>
        <v>0</v>
      </c>
    </row>
    <row r="16" spans="2:23" x14ac:dyDescent="0.2">
      <c r="B16" s="57">
        <v>8</v>
      </c>
      <c r="C16" s="91">
        <f t="shared" si="1"/>
        <v>337715.07632285438</v>
      </c>
      <c r="D16" s="91"/>
      <c r="E16" s="57">
        <v>2018</v>
      </c>
      <c r="F16" s="8">
        <v>43498</v>
      </c>
      <c r="G16" s="57" t="s">
        <v>4</v>
      </c>
      <c r="H16" s="92">
        <v>1.4268400000000001</v>
      </c>
      <c r="I16" s="92"/>
      <c r="J16" s="57">
        <v>14.5</v>
      </c>
      <c r="K16" s="93">
        <f t="shared" si="0"/>
        <v>10131.452289685631</v>
      </c>
      <c r="L16" s="94"/>
      <c r="M16" s="6">
        <f>IF(J16="","",(K16/J16)/LOOKUP(RIGHT($D$2,3),定数!$A$6:$A$13,定数!$B$6:$B$13))</f>
        <v>5.8226737297043858</v>
      </c>
      <c r="N16" s="57">
        <v>2018</v>
      </c>
      <c r="O16" s="8">
        <v>43498</v>
      </c>
      <c r="P16" s="92">
        <v>1.428582</v>
      </c>
      <c r="Q16" s="92"/>
      <c r="R16" s="95">
        <f>IF(P16="","",T16*M16*LOOKUP(RIGHT($D$2,3),定数!$A$6:$A$13,定数!$B$6:$B$13))</f>
        <v>12171.717164573422</v>
      </c>
      <c r="S16" s="95"/>
      <c r="T16" s="96">
        <f t="shared" si="3"/>
        <v>17.419999999999103</v>
      </c>
      <c r="U16" s="96"/>
      <c r="V16" s="23">
        <f t="shared" si="4"/>
        <v>5</v>
      </c>
      <c r="W16">
        <f t="shared" si="2"/>
        <v>0</v>
      </c>
    </row>
    <row r="17" spans="2:23" x14ac:dyDescent="0.2">
      <c r="B17" s="57">
        <v>9</v>
      </c>
      <c r="C17" s="91">
        <f t="shared" si="1"/>
        <v>349886.79348742781</v>
      </c>
      <c r="D17" s="91"/>
      <c r="E17" s="57">
        <v>2018</v>
      </c>
      <c r="F17" s="8">
        <v>43499</v>
      </c>
      <c r="G17" s="57" t="s">
        <v>3</v>
      </c>
      <c r="H17" s="92">
        <v>1.4147000000000001</v>
      </c>
      <c r="I17" s="92"/>
      <c r="J17" s="57">
        <v>26.4</v>
      </c>
      <c r="K17" s="93">
        <f t="shared" si="0"/>
        <v>10496.603804622833</v>
      </c>
      <c r="L17" s="94"/>
      <c r="M17" s="6">
        <f>IF(J17="","",(K17/J17)/LOOKUP(RIGHT($D$2,3),定数!$A$6:$A$13,定数!$B$6:$B$13))</f>
        <v>3.3133219080248844</v>
      </c>
      <c r="N17" s="57">
        <v>2018</v>
      </c>
      <c r="O17" s="8">
        <v>43499</v>
      </c>
      <c r="P17" s="92">
        <v>1.4114469999999999</v>
      </c>
      <c r="Q17" s="92"/>
      <c r="R17" s="95">
        <f>IF(P17="","",T17*M17*LOOKUP(RIGHT($D$2,3),定数!$A$6:$A$13,定数!$B$6:$B$13))</f>
        <v>12933.883400166622</v>
      </c>
      <c r="S17" s="95"/>
      <c r="T17" s="96">
        <f t="shared" si="3"/>
        <v>32.530000000001721</v>
      </c>
      <c r="U17" s="96"/>
      <c r="V17" s="23">
        <f t="shared" si="4"/>
        <v>6</v>
      </c>
      <c r="W17">
        <f t="shared" si="2"/>
        <v>0</v>
      </c>
    </row>
    <row r="18" spans="2:23" x14ac:dyDescent="0.2">
      <c r="B18" s="57">
        <v>10</v>
      </c>
      <c r="C18" s="91">
        <f t="shared" si="1"/>
        <v>362820.67688759445</v>
      </c>
      <c r="D18" s="91"/>
      <c r="E18" s="57">
        <v>2018</v>
      </c>
      <c r="F18" s="8">
        <v>43503</v>
      </c>
      <c r="G18" s="57" t="s">
        <v>4</v>
      </c>
      <c r="H18" s="92">
        <v>1.3967400000000001</v>
      </c>
      <c r="I18" s="92"/>
      <c r="J18" s="57">
        <v>18.7</v>
      </c>
      <c r="K18" s="93">
        <f t="shared" si="0"/>
        <v>10884.620306627834</v>
      </c>
      <c r="L18" s="94"/>
      <c r="M18" s="6">
        <f>IF(J18="","",(K18/J18)/LOOKUP(RIGHT($D$2,3),定数!$A$6:$A$13,定数!$B$6:$B$13))</f>
        <v>4.8505438086576795</v>
      </c>
      <c r="N18" s="57">
        <v>2018</v>
      </c>
      <c r="O18" s="8">
        <v>43503</v>
      </c>
      <c r="P18" s="92">
        <v>1.3948700000000001</v>
      </c>
      <c r="Q18" s="92"/>
      <c r="R18" s="95">
        <f>IF(P18="","",T18*M18*LOOKUP(RIGHT($D$2,3),定数!$A$6:$A$13,定数!$B$6:$B$13))</f>
        <v>-10884.620306628056</v>
      </c>
      <c r="S18" s="95"/>
      <c r="T18" s="96">
        <f t="shared" si="3"/>
        <v>-18.700000000000383</v>
      </c>
      <c r="U18" s="96"/>
      <c r="V18" s="23">
        <f t="shared" si="4"/>
        <v>0</v>
      </c>
      <c r="W18">
        <f t="shared" si="2"/>
        <v>1</v>
      </c>
    </row>
    <row r="19" spans="2:23" x14ac:dyDescent="0.2">
      <c r="B19" s="57">
        <v>11</v>
      </c>
      <c r="C19" s="91">
        <f t="shared" si="1"/>
        <v>351936.0565809664</v>
      </c>
      <c r="D19" s="91"/>
      <c r="E19" s="57">
        <v>2018</v>
      </c>
      <c r="F19" s="8">
        <v>43504</v>
      </c>
      <c r="G19" s="57" t="s">
        <v>3</v>
      </c>
      <c r="H19" s="92">
        <v>1.38757</v>
      </c>
      <c r="I19" s="92"/>
      <c r="J19" s="57">
        <v>40.4</v>
      </c>
      <c r="K19" s="93">
        <f t="shared" si="0"/>
        <v>10558.081697428992</v>
      </c>
      <c r="L19" s="94"/>
      <c r="M19" s="6">
        <f>IF(J19="","",(K19/J19)/LOOKUP(RIGHT($D$2,3),定数!$A$6:$A$13,定数!$B$6:$B$13))</f>
        <v>2.1778221323079605</v>
      </c>
      <c r="N19" s="57">
        <v>2018</v>
      </c>
      <c r="O19" s="8">
        <v>43504</v>
      </c>
      <c r="P19" s="92">
        <v>1.39161</v>
      </c>
      <c r="Q19" s="92"/>
      <c r="R19" s="95">
        <f>IF(P19="","",T19*M19*LOOKUP(RIGHT($D$2,3),定数!$A$6:$A$13,定数!$B$6:$B$13))</f>
        <v>-10558.081697429105</v>
      </c>
      <c r="S19" s="95"/>
      <c r="T19" s="96">
        <f t="shared" si="3"/>
        <v>-40.400000000000432</v>
      </c>
      <c r="U19" s="96"/>
      <c r="V19" s="23">
        <f t="shared" si="4"/>
        <v>0</v>
      </c>
      <c r="W19">
        <f t="shared" si="2"/>
        <v>2</v>
      </c>
    </row>
    <row r="20" spans="2:23" x14ac:dyDescent="0.2">
      <c r="B20" s="57">
        <v>12</v>
      </c>
      <c r="C20" s="91">
        <f t="shared" si="1"/>
        <v>341377.97488353727</v>
      </c>
      <c r="D20" s="91"/>
      <c r="E20" s="57">
        <v>2018</v>
      </c>
      <c r="F20" s="8">
        <v>43517</v>
      </c>
      <c r="G20" s="57" t="s">
        <v>4</v>
      </c>
      <c r="H20" s="92">
        <v>1.40086</v>
      </c>
      <c r="I20" s="92"/>
      <c r="J20" s="57">
        <v>15.3</v>
      </c>
      <c r="K20" s="93">
        <f t="shared" si="0"/>
        <v>10241.339246506117</v>
      </c>
      <c r="L20" s="94"/>
      <c r="M20" s="6">
        <f>IF(J20="","",(K20/J20)/LOOKUP(RIGHT($D$2,3),定数!$A$6:$A$13,定数!$B$6:$B$13))</f>
        <v>5.5780714850251183</v>
      </c>
      <c r="N20" s="57">
        <v>2018</v>
      </c>
      <c r="O20" s="8">
        <v>43517</v>
      </c>
      <c r="P20" s="92">
        <v>1.39933</v>
      </c>
      <c r="Q20" s="92"/>
      <c r="R20" s="95">
        <f>IF(P20="","",T20*M20*LOOKUP(RIGHT($D$2,3),定数!$A$6:$A$13,定数!$B$6:$B$13))</f>
        <v>-10241.339246506328</v>
      </c>
      <c r="S20" s="95"/>
      <c r="T20" s="96">
        <f t="shared" si="3"/>
        <v>-15.300000000000313</v>
      </c>
      <c r="U20" s="96"/>
      <c r="V20" s="23">
        <f t="shared" si="4"/>
        <v>0</v>
      </c>
      <c r="W20">
        <f t="shared" si="2"/>
        <v>3</v>
      </c>
    </row>
    <row r="21" spans="2:23" x14ac:dyDescent="0.2">
      <c r="B21" s="57">
        <v>13</v>
      </c>
      <c r="C21" s="91">
        <f t="shared" si="1"/>
        <v>331136.63563703094</v>
      </c>
      <c r="D21" s="91"/>
      <c r="E21" s="57">
        <v>2018</v>
      </c>
      <c r="F21" s="8">
        <v>43518</v>
      </c>
      <c r="G21" s="57" t="s">
        <v>3</v>
      </c>
      <c r="H21" s="92">
        <v>1.38802</v>
      </c>
      <c r="I21" s="92"/>
      <c r="J21" s="57">
        <v>20.9</v>
      </c>
      <c r="K21" s="93">
        <f t="shared" si="0"/>
        <v>9934.0990691109273</v>
      </c>
      <c r="L21" s="94"/>
      <c r="M21" s="6">
        <f>IF(J21="","",(K21/J21)/LOOKUP(RIGHT($D$2,3),定数!$A$6:$A$13,定数!$B$6:$B$13))</f>
        <v>3.9609645411128103</v>
      </c>
      <c r="N21" s="57">
        <v>2018</v>
      </c>
      <c r="O21" s="8">
        <v>43518</v>
      </c>
      <c r="P21" s="92">
        <v>1.39011</v>
      </c>
      <c r="Q21" s="92"/>
      <c r="R21" s="95">
        <f>IF(P21="","",T21*M21*LOOKUP(RIGHT($D$2,3),定数!$A$6:$A$13,定数!$B$6:$B$13))</f>
        <v>-9934.0990691105726</v>
      </c>
      <c r="S21" s="95"/>
      <c r="T21" s="96">
        <f t="shared" si="3"/>
        <v>-20.899999999999253</v>
      </c>
      <c r="U21" s="96"/>
      <c r="V21" s="23">
        <f t="shared" si="4"/>
        <v>0</v>
      </c>
      <c r="W21">
        <f t="shared" si="2"/>
        <v>4</v>
      </c>
    </row>
    <row r="22" spans="2:23" x14ac:dyDescent="0.2">
      <c r="B22" s="57">
        <v>14</v>
      </c>
      <c r="C22" s="91">
        <f t="shared" si="1"/>
        <v>321202.53656792035</v>
      </c>
      <c r="D22" s="91"/>
      <c r="E22" s="57">
        <v>2018</v>
      </c>
      <c r="F22" s="8">
        <v>43519</v>
      </c>
      <c r="G22" s="57" t="s">
        <v>4</v>
      </c>
      <c r="H22" s="92">
        <v>1.3960600000000001</v>
      </c>
      <c r="I22" s="92"/>
      <c r="J22" s="57">
        <v>16.100000000000001</v>
      </c>
      <c r="K22" s="93">
        <f t="shared" si="0"/>
        <v>9636.0760970376105</v>
      </c>
      <c r="L22" s="94"/>
      <c r="M22" s="6">
        <f>IF(J22="","",(K22/J22)/LOOKUP(RIGHT($D$2,3),定数!$A$6:$A$13,定数!$B$6:$B$13))</f>
        <v>4.9876170274521785</v>
      </c>
      <c r="N22" s="57">
        <v>2018</v>
      </c>
      <c r="O22" s="8">
        <v>43519</v>
      </c>
      <c r="P22" s="92">
        <v>1.39445</v>
      </c>
      <c r="Q22" s="92"/>
      <c r="R22" s="95">
        <f>IF(P22="","",T22*M22*LOOKUP(RIGHT($D$2,3),定数!$A$6:$A$13,定数!$B$6:$B$13))</f>
        <v>-9636.0760970382744</v>
      </c>
      <c r="S22" s="95"/>
      <c r="T22" s="96">
        <f t="shared" si="3"/>
        <v>-16.100000000001113</v>
      </c>
      <c r="U22" s="96"/>
      <c r="V22" s="23">
        <f t="shared" si="4"/>
        <v>0</v>
      </c>
      <c r="W22">
        <f t="shared" si="2"/>
        <v>5</v>
      </c>
    </row>
    <row r="23" spans="2:23" x14ac:dyDescent="0.2">
      <c r="B23" s="57">
        <v>15</v>
      </c>
      <c r="C23" s="91">
        <f t="shared" si="1"/>
        <v>311566.46047088207</v>
      </c>
      <c r="D23" s="91"/>
      <c r="E23" s="57">
        <v>2018</v>
      </c>
      <c r="F23" s="8">
        <v>43519</v>
      </c>
      <c r="G23" s="57" t="s">
        <v>4</v>
      </c>
      <c r="H23" s="92">
        <v>1.39828</v>
      </c>
      <c r="I23" s="92"/>
      <c r="J23" s="57">
        <v>78.7</v>
      </c>
      <c r="K23" s="93">
        <f t="shared" si="0"/>
        <v>9346.9938141264611</v>
      </c>
      <c r="L23" s="94"/>
      <c r="M23" s="6">
        <f>IF(J23="","",(K23/J23)/LOOKUP(RIGHT($D$2,3),定数!$A$6:$A$13,定数!$B$6:$B$13))</f>
        <v>0.98972827341449188</v>
      </c>
      <c r="N23" s="57">
        <v>2018</v>
      </c>
      <c r="O23" s="8">
        <v>43523</v>
      </c>
      <c r="P23" s="92">
        <v>1.3904099999999999</v>
      </c>
      <c r="Q23" s="92"/>
      <c r="R23" s="95">
        <f>IF(P23="","",T23*M23*LOOKUP(RIGHT($D$2,3),定数!$A$6:$A$13,定数!$B$6:$B$13))</f>
        <v>-9346.9938141265138</v>
      </c>
      <c r="S23" s="95"/>
      <c r="T23" s="96">
        <f t="shared" si="3"/>
        <v>-78.700000000000443</v>
      </c>
      <c r="U23" s="96"/>
      <c r="V23" t="str">
        <f t="shared" ref="V23:W74" si="5">IF(S23&lt;&gt;"",IF(S23&lt;0,1+V22,0),"")</f>
        <v/>
      </c>
      <c r="W23">
        <f t="shared" si="2"/>
        <v>6</v>
      </c>
    </row>
    <row r="24" spans="2:23" x14ac:dyDescent="0.2">
      <c r="B24" s="57">
        <v>16</v>
      </c>
      <c r="C24" s="91">
        <f t="shared" si="1"/>
        <v>302219.46665675554</v>
      </c>
      <c r="D24" s="91"/>
      <c r="E24" s="57">
        <v>2018</v>
      </c>
      <c r="F24" s="8">
        <v>43523</v>
      </c>
      <c r="G24" s="57" t="s">
        <v>3</v>
      </c>
      <c r="H24" s="92">
        <v>1.3960399999999999</v>
      </c>
      <c r="I24" s="92"/>
      <c r="J24" s="57">
        <v>12</v>
      </c>
      <c r="K24" s="93">
        <f t="shared" si="0"/>
        <v>9066.5839997026651</v>
      </c>
      <c r="L24" s="94"/>
      <c r="M24" s="6">
        <f>IF(J24="","",(K24/J24)/LOOKUP(RIGHT($D$2,3),定数!$A$6:$A$13,定数!$B$6:$B$13))</f>
        <v>6.2962388886824066</v>
      </c>
      <c r="N24" s="57">
        <v>2018</v>
      </c>
      <c r="O24" s="8">
        <v>43523</v>
      </c>
      <c r="P24" s="92">
        <v>1.39724</v>
      </c>
      <c r="Q24" s="92"/>
      <c r="R24" s="95">
        <f>IF(P24="","",T24*M24*LOOKUP(RIGHT($D$2,3),定数!$A$6:$A$13,定数!$B$6:$B$13))</f>
        <v>-9066.5839997033436</v>
      </c>
      <c r="S24" s="95"/>
      <c r="T24" s="96">
        <f t="shared" si="3"/>
        <v>-12.000000000000899</v>
      </c>
      <c r="U24" s="96"/>
      <c r="V24" t="str">
        <f t="shared" si="5"/>
        <v/>
      </c>
      <c r="W24">
        <f t="shared" si="2"/>
        <v>7</v>
      </c>
    </row>
    <row r="25" spans="2:23" x14ac:dyDescent="0.2">
      <c r="B25" s="57">
        <v>17</v>
      </c>
      <c r="C25" s="91">
        <f t="shared" si="1"/>
        <v>293152.88265705219</v>
      </c>
      <c r="D25" s="91"/>
      <c r="E25" s="57">
        <v>2018</v>
      </c>
      <c r="F25" s="8">
        <v>43524</v>
      </c>
      <c r="G25" s="57" t="s">
        <v>3</v>
      </c>
      <c r="H25" s="92">
        <v>1.38812</v>
      </c>
      <c r="I25" s="92"/>
      <c r="J25" s="57">
        <v>32.700000000000003</v>
      </c>
      <c r="K25" s="93">
        <f t="shared" si="0"/>
        <v>8794.5864797115646</v>
      </c>
      <c r="L25" s="94"/>
      <c r="M25" s="6">
        <f>IF(J25="","",(K25/J25)/LOOKUP(RIGHT($D$2,3),定数!$A$6:$A$13,定数!$B$6:$B$13))</f>
        <v>2.2412299897328145</v>
      </c>
      <c r="N25" s="57">
        <v>2018</v>
      </c>
      <c r="O25" s="8">
        <v>43524</v>
      </c>
      <c r="P25" s="92">
        <v>1.3840669999999999</v>
      </c>
      <c r="Q25" s="92"/>
      <c r="R25" s="95">
        <f>IF(P25="","",T25*M25*LOOKUP(RIGHT($D$2,3),定数!$A$6:$A$13,定数!$B$6:$B$13))</f>
        <v>10900.446178064743</v>
      </c>
      <c r="S25" s="95"/>
      <c r="T25" s="96">
        <f t="shared" si="3"/>
        <v>40.53000000000084</v>
      </c>
      <c r="U25" s="96"/>
      <c r="V25" t="str">
        <f t="shared" si="5"/>
        <v/>
      </c>
      <c r="W25">
        <f t="shared" si="2"/>
        <v>0</v>
      </c>
    </row>
    <row r="26" spans="2:23" x14ac:dyDescent="0.2">
      <c r="B26" s="57">
        <v>18</v>
      </c>
      <c r="C26" s="91">
        <f t="shared" si="1"/>
        <v>304053.32883511693</v>
      </c>
      <c r="D26" s="91"/>
      <c r="E26" s="57">
        <v>2018</v>
      </c>
      <c r="F26" s="8">
        <v>43529</v>
      </c>
      <c r="G26" s="57" t="s">
        <v>4</v>
      </c>
      <c r="H26" s="92">
        <v>1.38232</v>
      </c>
      <c r="I26" s="92"/>
      <c r="J26" s="57">
        <v>39.700000000000003</v>
      </c>
      <c r="K26" s="93">
        <f t="shared" si="0"/>
        <v>9121.5998650535075</v>
      </c>
      <c r="L26" s="94"/>
      <c r="M26" s="6">
        <f>IF(J26="","",(K26/J26)/LOOKUP(RIGHT($D$2,3),定数!$A$6:$A$13,定数!$B$6:$B$13))</f>
        <v>1.9146935065183683</v>
      </c>
      <c r="N26" s="57">
        <v>2018</v>
      </c>
      <c r="O26" s="8">
        <v>43530</v>
      </c>
      <c r="P26" s="92">
        <v>1.387262</v>
      </c>
      <c r="Q26" s="92"/>
      <c r="R26" s="95">
        <f>IF(P26="","",T26*M26*LOOKUP(RIGHT($D$2,3),定数!$A$6:$A$13,定数!$B$6:$B$13))</f>
        <v>11354.898371056535</v>
      </c>
      <c r="S26" s="95"/>
      <c r="T26" s="96">
        <f t="shared" si="3"/>
        <v>49.420000000000016</v>
      </c>
      <c r="U26" s="96"/>
      <c r="V26" t="str">
        <f t="shared" si="5"/>
        <v/>
      </c>
      <c r="W26">
        <f t="shared" si="2"/>
        <v>0</v>
      </c>
    </row>
    <row r="27" spans="2:23" x14ac:dyDescent="0.2">
      <c r="B27" s="57">
        <v>19</v>
      </c>
      <c r="C27" s="91">
        <f t="shared" si="1"/>
        <v>315408.22720617347</v>
      </c>
      <c r="D27" s="91"/>
      <c r="E27" s="57">
        <v>2018</v>
      </c>
      <c r="F27" s="8">
        <v>43532</v>
      </c>
      <c r="G27" s="57" t="s">
        <v>4</v>
      </c>
      <c r="H27" s="92">
        <v>1.39063</v>
      </c>
      <c r="I27" s="92"/>
      <c r="J27" s="57">
        <v>10.3</v>
      </c>
      <c r="K27" s="93">
        <f t="shared" si="0"/>
        <v>9462.246816185203</v>
      </c>
      <c r="L27" s="94"/>
      <c r="M27" s="6">
        <f>IF(J27="","",(K27/J27)/LOOKUP(RIGHT($D$2,3),定数!$A$6:$A$13,定数!$B$6:$B$13))</f>
        <v>7.6555394952954714</v>
      </c>
      <c r="N27" s="57">
        <v>2018</v>
      </c>
      <c r="O27" s="8">
        <v>43532</v>
      </c>
      <c r="P27" s="92">
        <v>1.3895999999999999</v>
      </c>
      <c r="Q27" s="92"/>
      <c r="R27" s="95">
        <f>IF(P27="","",T27*M27*LOOKUP(RIGHT($D$2,3),定数!$A$6:$A$13,定数!$B$6:$B$13))</f>
        <v>-9462.2468161859961</v>
      </c>
      <c r="S27" s="95"/>
      <c r="T27" s="96">
        <f t="shared" si="3"/>
        <v>-10.300000000000864</v>
      </c>
      <c r="U27" s="96"/>
      <c r="V27" t="str">
        <f t="shared" si="5"/>
        <v/>
      </c>
      <c r="W27">
        <f t="shared" si="2"/>
        <v>1</v>
      </c>
    </row>
    <row r="28" spans="2:23" x14ac:dyDescent="0.2">
      <c r="B28" s="57">
        <v>20</v>
      </c>
      <c r="C28" s="91">
        <f t="shared" si="1"/>
        <v>305945.98038998747</v>
      </c>
      <c r="D28" s="91"/>
      <c r="E28" s="57">
        <v>2018</v>
      </c>
      <c r="F28" s="8">
        <v>43537</v>
      </c>
      <c r="G28" s="57" t="s">
        <v>3</v>
      </c>
      <c r="H28" s="92">
        <v>1.3884000000000001</v>
      </c>
      <c r="I28" s="92"/>
      <c r="J28" s="57">
        <v>12.9</v>
      </c>
      <c r="K28" s="93">
        <f t="shared" si="0"/>
        <v>9178.3794116996232</v>
      </c>
      <c r="L28" s="94"/>
      <c r="M28" s="6">
        <f>IF(J28="","",(K28/J28)/LOOKUP(RIGHT($D$2,3),定数!$A$6:$A$13,定数!$B$6:$B$13))</f>
        <v>5.9291856664726241</v>
      </c>
      <c r="N28" s="57">
        <v>2018</v>
      </c>
      <c r="O28" s="8">
        <v>43537</v>
      </c>
      <c r="P28" s="92">
        <v>1.3896900000000001</v>
      </c>
      <c r="Q28" s="92"/>
      <c r="R28" s="95">
        <f>IF(P28="","",T28*M28*LOOKUP(RIGHT($D$2,3),定数!$A$6:$A$13,定数!$B$6:$B$13))</f>
        <v>-9178.379411699716</v>
      </c>
      <c r="S28" s="95"/>
      <c r="T28" s="96">
        <f t="shared" si="3"/>
        <v>-12.900000000000134</v>
      </c>
      <c r="U28" s="96"/>
      <c r="V28" t="str">
        <f t="shared" si="5"/>
        <v/>
      </c>
      <c r="W28">
        <f t="shared" si="2"/>
        <v>2</v>
      </c>
    </row>
    <row r="29" spans="2:23" x14ac:dyDescent="0.2">
      <c r="B29" s="57">
        <v>21</v>
      </c>
      <c r="C29" s="91">
        <f t="shared" si="1"/>
        <v>296767.60097828775</v>
      </c>
      <c r="D29" s="91"/>
      <c r="E29" s="57">
        <v>2018</v>
      </c>
      <c r="F29" s="8">
        <v>43545</v>
      </c>
      <c r="G29" s="57" t="s">
        <v>3</v>
      </c>
      <c r="H29" s="92">
        <v>1.3993800000000001</v>
      </c>
      <c r="I29" s="92"/>
      <c r="J29" s="57">
        <v>14.9</v>
      </c>
      <c r="K29" s="93">
        <f t="shared" si="0"/>
        <v>8903.0280293486321</v>
      </c>
      <c r="L29" s="94"/>
      <c r="M29" s="6">
        <f>IF(J29="","",(K29/J29)/LOOKUP(RIGHT($D$2,3),定数!$A$6:$A$13,定数!$B$6:$B$13))</f>
        <v>4.9793221640652297</v>
      </c>
      <c r="N29" s="57">
        <v>2018</v>
      </c>
      <c r="O29" s="8">
        <v>43545</v>
      </c>
      <c r="P29" s="92">
        <v>1.4008700000000001</v>
      </c>
      <c r="Q29" s="92"/>
      <c r="R29" s="95">
        <f>IF(P29="","",T29*M29*LOOKUP(RIGHT($D$2,3),定数!$A$6:$A$13,定数!$B$6:$B$13))</f>
        <v>-8903.0280293485775</v>
      </c>
      <c r="S29" s="95"/>
      <c r="T29" s="96">
        <f t="shared" si="3"/>
        <v>-14.899999999999913</v>
      </c>
      <c r="U29" s="96"/>
      <c r="V29" t="str">
        <f t="shared" si="5"/>
        <v/>
      </c>
      <c r="W29">
        <f t="shared" si="2"/>
        <v>3</v>
      </c>
    </row>
    <row r="30" spans="2:23" x14ac:dyDescent="0.2">
      <c r="B30" s="57">
        <v>22</v>
      </c>
      <c r="C30" s="91">
        <f t="shared" si="1"/>
        <v>287864.57294893917</v>
      </c>
      <c r="D30" s="91"/>
      <c r="E30" s="57">
        <v>2018</v>
      </c>
      <c r="F30" s="8">
        <v>43545</v>
      </c>
      <c r="G30" s="57" t="s">
        <v>4</v>
      </c>
      <c r="H30" s="92">
        <v>1.4013800000000001</v>
      </c>
      <c r="I30" s="92"/>
      <c r="J30" s="57">
        <v>11.3</v>
      </c>
      <c r="K30" s="93">
        <f t="shared" si="0"/>
        <v>8635.937188468175</v>
      </c>
      <c r="L30" s="94"/>
      <c r="M30" s="6">
        <f>IF(J30="","",(K30/J30)/LOOKUP(RIGHT($D$2,3),定数!$A$6:$A$13,定数!$B$6:$B$13))</f>
        <v>6.368685242233167</v>
      </c>
      <c r="N30" s="57">
        <v>2018</v>
      </c>
      <c r="O30" s="8">
        <v>43545</v>
      </c>
      <c r="P30" s="92">
        <v>1.4027149999999999</v>
      </c>
      <c r="Q30" s="92"/>
      <c r="R30" s="95">
        <f>IF(P30="","",T30*M30*LOOKUP(RIGHT($D$2,3),定数!$A$6:$A$13,定数!$B$6:$B$13))</f>
        <v>10202.633758056494</v>
      </c>
      <c r="S30" s="95"/>
      <c r="T30" s="96">
        <f t="shared" si="3"/>
        <v>13.349999999998641</v>
      </c>
      <c r="U30" s="96"/>
      <c r="V30" t="str">
        <f t="shared" si="5"/>
        <v/>
      </c>
      <c r="W30">
        <f t="shared" si="2"/>
        <v>0</v>
      </c>
    </row>
    <row r="31" spans="2:23" x14ac:dyDescent="0.2">
      <c r="B31" s="57">
        <v>23</v>
      </c>
      <c r="C31" s="91">
        <f t="shared" si="1"/>
        <v>298067.20670699567</v>
      </c>
      <c r="D31" s="91"/>
      <c r="E31" s="57">
        <v>2018</v>
      </c>
      <c r="F31" s="8">
        <v>43557</v>
      </c>
      <c r="G31" s="57" t="s">
        <v>4</v>
      </c>
      <c r="H31" s="92">
        <v>1.4052800000000001</v>
      </c>
      <c r="I31" s="92"/>
      <c r="J31" s="57">
        <v>13.4</v>
      </c>
      <c r="K31" s="93">
        <f t="shared" si="0"/>
        <v>8942.0162012098699</v>
      </c>
      <c r="L31" s="94"/>
      <c r="M31" s="6">
        <f>IF(J31="","",(K31/J31)/LOOKUP(RIGHT($D$2,3),定数!$A$6:$A$13,定数!$B$6:$B$13))</f>
        <v>5.5609553490111132</v>
      </c>
      <c r="N31" s="57">
        <v>2018</v>
      </c>
      <c r="O31" s="8">
        <v>43557</v>
      </c>
      <c r="P31" s="92">
        <v>1.406882</v>
      </c>
      <c r="Q31" s="92"/>
      <c r="R31" s="95">
        <f>IF(P31="","",T31*M31*LOOKUP(RIGHT($D$2,3),定数!$A$6:$A$13,定数!$B$6:$B$13))</f>
        <v>10690.380562938171</v>
      </c>
      <c r="S31" s="95"/>
      <c r="T31" s="96">
        <f t="shared" si="3"/>
        <v>16.019999999998813</v>
      </c>
      <c r="U31" s="96"/>
      <c r="V31" t="str">
        <f t="shared" si="5"/>
        <v/>
      </c>
      <c r="W31">
        <f t="shared" si="2"/>
        <v>0</v>
      </c>
    </row>
    <row r="32" spans="2:23" x14ac:dyDescent="0.2">
      <c r="B32" s="57">
        <v>24</v>
      </c>
      <c r="C32" s="91">
        <f t="shared" si="1"/>
        <v>308757.58726993384</v>
      </c>
      <c r="D32" s="91"/>
      <c r="E32" s="57">
        <v>2018</v>
      </c>
      <c r="F32" s="8">
        <v>43564</v>
      </c>
      <c r="G32" s="57" t="s">
        <v>4</v>
      </c>
      <c r="H32" s="92">
        <v>1.40923</v>
      </c>
      <c r="I32" s="92"/>
      <c r="J32" s="57">
        <v>7.6</v>
      </c>
      <c r="K32" s="93">
        <f t="shared" si="0"/>
        <v>9262.7276180980152</v>
      </c>
      <c r="L32" s="94"/>
      <c r="M32" s="6">
        <f>IF(J32="","",(K32/J32)/LOOKUP(RIGHT($D$2,3),定数!$A$6:$A$13,定数!$B$6:$B$13))</f>
        <v>10.156499581247825</v>
      </c>
      <c r="N32" s="57">
        <v>2018</v>
      </c>
      <c r="O32" s="8">
        <v>43564</v>
      </c>
      <c r="P32" s="92">
        <v>1.4100950000000001</v>
      </c>
      <c r="Q32" s="92"/>
      <c r="R32" s="95">
        <f>IF(P32="","",T32*M32*LOOKUP(RIGHT($D$2,3),定数!$A$6:$A$13,定数!$B$6:$B$13))</f>
        <v>10542.446565336653</v>
      </c>
      <c r="S32" s="95"/>
      <c r="T32" s="96">
        <f t="shared" si="3"/>
        <v>8.6500000000011568</v>
      </c>
      <c r="U32" s="96"/>
      <c r="V32" t="str">
        <f t="shared" si="5"/>
        <v/>
      </c>
      <c r="W32">
        <f t="shared" si="2"/>
        <v>0</v>
      </c>
    </row>
    <row r="33" spans="2:23" x14ac:dyDescent="0.2">
      <c r="B33" s="57">
        <v>25</v>
      </c>
      <c r="C33" s="91">
        <f t="shared" si="1"/>
        <v>319300.0338352705</v>
      </c>
      <c r="D33" s="91"/>
      <c r="E33" s="57">
        <v>2018</v>
      </c>
      <c r="F33" s="8">
        <v>43572</v>
      </c>
      <c r="G33" s="57" t="s">
        <v>4</v>
      </c>
      <c r="H33" s="92">
        <v>1.4339500000000001</v>
      </c>
      <c r="I33" s="92"/>
      <c r="J33" s="57">
        <v>5.6</v>
      </c>
      <c r="K33" s="93">
        <f t="shared" si="0"/>
        <v>9579.0010150581147</v>
      </c>
      <c r="L33" s="94"/>
      <c r="M33" s="6">
        <f>IF(J33="","",(K33/J33)/LOOKUP(RIGHT($D$2,3),定数!$A$6:$A$13,定数!$B$6:$B$13))</f>
        <v>14.254465796217433</v>
      </c>
      <c r="N33" s="57">
        <v>2018</v>
      </c>
      <c r="O33" s="8">
        <v>43572</v>
      </c>
      <c r="P33" s="92">
        <v>1.4333899999999999</v>
      </c>
      <c r="Q33" s="92"/>
      <c r="R33" s="95">
        <f>IF(P33="","",T33*M33*LOOKUP(RIGHT($D$2,3),定数!$A$6:$A$13,定数!$B$6:$B$13))</f>
        <v>-9579.0010150600974</v>
      </c>
      <c r="S33" s="95"/>
      <c r="T33" s="96">
        <f t="shared" si="3"/>
        <v>-5.6000000000011596</v>
      </c>
      <c r="U33" s="96"/>
      <c r="V33" t="str">
        <f t="shared" si="5"/>
        <v/>
      </c>
      <c r="W33">
        <f t="shared" si="2"/>
        <v>1</v>
      </c>
    </row>
    <row r="34" spans="2:23" x14ac:dyDescent="0.2">
      <c r="B34" s="57">
        <v>26</v>
      </c>
      <c r="C34" s="91">
        <f t="shared" si="1"/>
        <v>309721.03282021038</v>
      </c>
      <c r="D34" s="91"/>
      <c r="E34" s="57">
        <v>2018</v>
      </c>
      <c r="F34" s="8">
        <v>43581</v>
      </c>
      <c r="G34" s="57" t="s">
        <v>3</v>
      </c>
      <c r="H34" s="92">
        <v>1.3932100000000001</v>
      </c>
      <c r="I34" s="92"/>
      <c r="J34" s="57">
        <v>23.3</v>
      </c>
      <c r="K34" s="93">
        <f t="shared" si="0"/>
        <v>9291.6309846063104</v>
      </c>
      <c r="L34" s="94"/>
      <c r="M34" s="6">
        <f>IF(J34="","",(K34/J34)/LOOKUP(RIGHT($D$2,3),定数!$A$6:$A$13,定数!$B$6:$B$13))</f>
        <v>3.3231870474271492</v>
      </c>
      <c r="N34" s="57">
        <v>2018</v>
      </c>
      <c r="O34" s="8">
        <v>43581</v>
      </c>
      <c r="P34" s="92">
        <v>1.3903509999999999</v>
      </c>
      <c r="Q34" s="92"/>
      <c r="R34" s="95">
        <f>IF(P34="","",T34*M34*LOOKUP(RIGHT($D$2,3),定数!$A$6:$A$13,定数!$B$6:$B$13))</f>
        <v>11401.190122313728</v>
      </c>
      <c r="S34" s="95"/>
      <c r="T34" s="96">
        <f t="shared" si="3"/>
        <v>28.59000000000167</v>
      </c>
      <c r="U34" s="96"/>
      <c r="V34" t="str">
        <f t="shared" si="5"/>
        <v/>
      </c>
      <c r="W34">
        <f t="shared" si="2"/>
        <v>0</v>
      </c>
    </row>
    <row r="35" spans="2:23" x14ac:dyDescent="0.2">
      <c r="B35" s="57">
        <v>27</v>
      </c>
      <c r="C35" s="91">
        <f t="shared" si="1"/>
        <v>321122.22294252412</v>
      </c>
      <c r="D35" s="91"/>
      <c r="E35" s="57">
        <v>2018</v>
      </c>
      <c r="F35" s="8">
        <v>43603</v>
      </c>
      <c r="G35" s="57" t="s">
        <v>4</v>
      </c>
      <c r="H35" s="92">
        <v>1.3524099999999999</v>
      </c>
      <c r="I35" s="92"/>
      <c r="J35" s="57">
        <v>21.9</v>
      </c>
      <c r="K35" s="93">
        <f t="shared" si="0"/>
        <v>9633.6666882757236</v>
      </c>
      <c r="L35" s="94"/>
      <c r="M35" s="6">
        <f>IF(J35="","",(K35/J35)/LOOKUP(RIGHT($D$2,3),定数!$A$6:$A$13,定数!$B$6:$B$13))</f>
        <v>3.665778800713746</v>
      </c>
      <c r="N35" s="57">
        <v>2018</v>
      </c>
      <c r="O35" s="8">
        <v>43603</v>
      </c>
      <c r="P35" s="92">
        <v>1.35022</v>
      </c>
      <c r="Q35" s="92"/>
      <c r="R35" s="95">
        <f>IF(P35="","",T35*M35*LOOKUP(RIGHT($D$2,3),定数!$A$6:$A$13,定数!$B$6:$B$13))</f>
        <v>-9633.6666882753489</v>
      </c>
      <c r="S35" s="95"/>
      <c r="T35" s="96">
        <f t="shared" si="3"/>
        <v>-21.899999999999142</v>
      </c>
      <c r="U35" s="96"/>
      <c r="V35" t="str">
        <f t="shared" si="5"/>
        <v/>
      </c>
      <c r="W35">
        <f t="shared" si="2"/>
        <v>1</v>
      </c>
    </row>
    <row r="36" spans="2:23" x14ac:dyDescent="0.2">
      <c r="B36" s="57">
        <v>28</v>
      </c>
      <c r="C36" s="91">
        <f t="shared" si="1"/>
        <v>311488.55625424878</v>
      </c>
      <c r="D36" s="91"/>
      <c r="E36" s="57">
        <v>2018</v>
      </c>
      <c r="F36" s="8">
        <v>43609</v>
      </c>
      <c r="G36" s="57" t="s">
        <v>3</v>
      </c>
      <c r="H36" s="92">
        <v>1.33344</v>
      </c>
      <c r="I36" s="92"/>
      <c r="J36" s="57">
        <v>20.7</v>
      </c>
      <c r="K36" s="93">
        <f t="shared" si="0"/>
        <v>9344.6566876274628</v>
      </c>
      <c r="L36" s="94"/>
      <c r="M36" s="6">
        <f>IF(J36="","",(K36/J36)/LOOKUP(RIGHT($D$2,3),定数!$A$6:$A$13,定数!$B$6:$B$13))</f>
        <v>3.7619390851962411</v>
      </c>
      <c r="N36" s="57">
        <v>2018</v>
      </c>
      <c r="O36" s="8">
        <v>43609</v>
      </c>
      <c r="P36" s="92">
        <v>1.33551</v>
      </c>
      <c r="Q36" s="92"/>
      <c r="R36" s="95">
        <f>IF(P36="","",T36*M36*LOOKUP(RIGHT($D$2,3),定数!$A$6:$A$13,定数!$B$6:$B$13))</f>
        <v>-9344.6566876275356</v>
      </c>
      <c r="S36" s="95"/>
      <c r="T36" s="96">
        <f t="shared" si="3"/>
        <v>-20.700000000000163</v>
      </c>
      <c r="U36" s="96"/>
      <c r="V36" t="str">
        <f t="shared" si="5"/>
        <v/>
      </c>
      <c r="W36">
        <f t="shared" si="2"/>
        <v>2</v>
      </c>
    </row>
    <row r="37" spans="2:23" x14ac:dyDescent="0.2">
      <c r="B37" s="57">
        <v>29</v>
      </c>
      <c r="C37" s="91">
        <f t="shared" si="1"/>
        <v>302143.89956662123</v>
      </c>
      <c r="D37" s="91"/>
      <c r="E37" s="57">
        <v>2018</v>
      </c>
      <c r="F37" s="8">
        <v>43609</v>
      </c>
      <c r="G37" s="57" t="s">
        <v>3</v>
      </c>
      <c r="H37" s="92">
        <v>1.3333200000000001</v>
      </c>
      <c r="I37" s="92"/>
      <c r="J37" s="57">
        <v>18.399999999999999</v>
      </c>
      <c r="K37" s="93">
        <f t="shared" si="0"/>
        <v>9064.3169869986359</v>
      </c>
      <c r="L37" s="94"/>
      <c r="M37" s="6">
        <f>IF(J37="","",(K37/J37)/LOOKUP(RIGHT($D$2,3),定数!$A$6:$A$13,定数!$B$6:$B$13))</f>
        <v>4.105216026720397</v>
      </c>
      <c r="N37" s="57">
        <v>2018</v>
      </c>
      <c r="O37" s="8">
        <v>43609</v>
      </c>
      <c r="P37" s="92">
        <v>1.3351599999999999</v>
      </c>
      <c r="Q37" s="92"/>
      <c r="R37" s="95">
        <f>IF(P37="","",T37*M37*LOOKUP(RIGHT($D$2,3),定数!$A$6:$A$13,定数!$B$6:$B$13))</f>
        <v>-9064.3169869978574</v>
      </c>
      <c r="S37" s="95"/>
      <c r="T37" s="96">
        <f t="shared" si="3"/>
        <v>-18.399999999998418</v>
      </c>
      <c r="U37" s="96"/>
      <c r="V37" t="str">
        <f t="shared" si="5"/>
        <v/>
      </c>
      <c r="W37">
        <f t="shared" si="2"/>
        <v>3</v>
      </c>
    </row>
    <row r="38" spans="2:23" x14ac:dyDescent="0.2">
      <c r="B38" s="57">
        <v>30</v>
      </c>
      <c r="C38" s="91">
        <f t="shared" si="1"/>
        <v>293079.58257962338</v>
      </c>
      <c r="D38" s="91"/>
      <c r="E38" s="57">
        <v>2018</v>
      </c>
      <c r="F38" s="8">
        <v>43609</v>
      </c>
      <c r="G38" s="57" t="s">
        <v>4</v>
      </c>
      <c r="H38" s="92">
        <v>1.3372599999999999</v>
      </c>
      <c r="I38" s="92"/>
      <c r="J38" s="57">
        <v>16.399999999999999</v>
      </c>
      <c r="K38" s="93">
        <f t="shared" si="0"/>
        <v>8792.3874773887019</v>
      </c>
      <c r="L38" s="94"/>
      <c r="M38" s="6">
        <f>IF(J38="","",(K38/J38)/LOOKUP(RIGHT($D$2,3),定数!$A$6:$A$13,定数!$B$6:$B$13))</f>
        <v>4.4676765637137716</v>
      </c>
      <c r="N38" s="57">
        <v>2018</v>
      </c>
      <c r="O38" s="8">
        <v>43609</v>
      </c>
      <c r="P38" s="92">
        <v>1.33562</v>
      </c>
      <c r="Q38" s="92"/>
      <c r="R38" s="95">
        <f>IF(P38="","",T38*M38*LOOKUP(RIGHT($D$2,3),定数!$A$6:$A$13,定数!$B$6:$B$13))</f>
        <v>-8792.3874773879725</v>
      </c>
      <c r="S38" s="95"/>
      <c r="T38" s="96">
        <f t="shared" si="3"/>
        <v>-16.399999999998638</v>
      </c>
      <c r="U38" s="96"/>
      <c r="V38" t="str">
        <f t="shared" si="5"/>
        <v/>
      </c>
      <c r="W38">
        <f t="shared" si="2"/>
        <v>4</v>
      </c>
    </row>
    <row r="39" spans="2:23" x14ac:dyDescent="0.2">
      <c r="B39" s="57">
        <v>31</v>
      </c>
      <c r="C39" s="91">
        <f t="shared" si="1"/>
        <v>284287.19510223542</v>
      </c>
      <c r="D39" s="91"/>
      <c r="E39" s="57">
        <v>2018</v>
      </c>
      <c r="F39" s="8">
        <v>43615</v>
      </c>
      <c r="G39" s="57" t="s">
        <v>3</v>
      </c>
      <c r="H39" s="92">
        <v>1.32464</v>
      </c>
      <c r="I39" s="92"/>
      <c r="J39" s="57">
        <v>14.1</v>
      </c>
      <c r="K39" s="93">
        <f t="shared" si="0"/>
        <v>8528.6158530670618</v>
      </c>
      <c r="L39" s="94"/>
      <c r="M39" s="6">
        <f>IF(J39="","",(K39/J39)/LOOKUP(RIGHT($D$2,3),定数!$A$6:$A$13,定数!$B$6:$B$13))</f>
        <v>5.0405531046495637</v>
      </c>
      <c r="N39" s="57">
        <v>2018</v>
      </c>
      <c r="O39" s="8">
        <v>43615</v>
      </c>
      <c r="P39" s="92">
        <v>1.32605</v>
      </c>
      <c r="Q39" s="92"/>
      <c r="R39" s="95">
        <f>IF(P39="","",T39*M39*LOOKUP(RIGHT($D$2,3),定数!$A$6:$A$13,定数!$B$6:$B$13))</f>
        <v>-8528.6158530665271</v>
      </c>
      <c r="S39" s="95"/>
      <c r="T39" s="96">
        <f t="shared" si="3"/>
        <v>-14.099999999999113</v>
      </c>
      <c r="U39" s="96"/>
      <c r="V39" t="str">
        <f t="shared" si="5"/>
        <v/>
      </c>
      <c r="W39">
        <f t="shared" si="2"/>
        <v>5</v>
      </c>
    </row>
    <row r="40" spans="2:23" x14ac:dyDescent="0.2">
      <c r="B40" s="57">
        <v>32</v>
      </c>
      <c r="C40" s="91">
        <f t="shared" si="1"/>
        <v>275758.57924916886</v>
      </c>
      <c r="D40" s="91"/>
      <c r="E40" s="57">
        <v>2018</v>
      </c>
      <c r="F40" s="8">
        <v>43616</v>
      </c>
      <c r="G40" s="57" t="s">
        <v>4</v>
      </c>
      <c r="H40" s="92">
        <v>1.33412</v>
      </c>
      <c r="I40" s="92"/>
      <c r="J40" s="57">
        <v>29.4</v>
      </c>
      <c r="K40" s="93">
        <f t="shared" si="0"/>
        <v>8272.7573774750654</v>
      </c>
      <c r="L40" s="94"/>
      <c r="M40" s="6">
        <f>IF(J40="","",(K40/J40)/LOOKUP(RIGHT($D$2,3),定数!$A$6:$A$13,定数!$B$6:$B$13))</f>
        <v>2.3448858779691233</v>
      </c>
      <c r="N40" s="57">
        <v>2018</v>
      </c>
      <c r="O40" s="8">
        <v>43616</v>
      </c>
      <c r="P40" s="92">
        <v>1.33118</v>
      </c>
      <c r="Q40" s="92"/>
      <c r="R40" s="95">
        <f>IF(P40="","",T40*M40*LOOKUP(RIGHT($D$2,3),定数!$A$6:$A$13,定数!$B$6:$B$13))</f>
        <v>-8272.7573774749053</v>
      </c>
      <c r="S40" s="95"/>
      <c r="T40" s="96">
        <f t="shared" si="3"/>
        <v>-29.399999999999427</v>
      </c>
      <c r="U40" s="96"/>
      <c r="V40" t="str">
        <f t="shared" si="5"/>
        <v/>
      </c>
      <c r="W40">
        <f t="shared" si="2"/>
        <v>6</v>
      </c>
    </row>
    <row r="41" spans="2:23" x14ac:dyDescent="0.2">
      <c r="B41" s="57">
        <v>33</v>
      </c>
      <c r="C41" s="91">
        <f t="shared" si="1"/>
        <v>267485.82187169394</v>
      </c>
      <c r="D41" s="91"/>
      <c r="E41" s="57">
        <v>2018</v>
      </c>
      <c r="F41" s="8">
        <v>43617</v>
      </c>
      <c r="G41" s="57" t="s">
        <v>4</v>
      </c>
      <c r="H41" s="92">
        <v>1.3338000000000001</v>
      </c>
      <c r="I41" s="92"/>
      <c r="J41" s="57">
        <v>54.5</v>
      </c>
      <c r="K41" s="93">
        <f t="shared" si="0"/>
        <v>8024.5746561508176</v>
      </c>
      <c r="L41" s="94"/>
      <c r="M41" s="6">
        <f>IF(J41="","",(K41/J41)/LOOKUP(RIGHT($D$2,3),定数!$A$6:$A$13,定数!$B$6:$B$13))</f>
        <v>1.2269991828976785</v>
      </c>
      <c r="N41" s="57">
        <v>2018</v>
      </c>
      <c r="O41" s="8">
        <v>43622</v>
      </c>
      <c r="P41" s="92">
        <v>1.340622</v>
      </c>
      <c r="Q41" s="92"/>
      <c r="R41" s="95">
        <f>IF(P41="","",T41*M41*LOOKUP(RIGHT($D$2,3),定数!$A$6:$A$13,定数!$B$6:$B$13))</f>
        <v>10044.706110873383</v>
      </c>
      <c r="S41" s="95"/>
      <c r="T41" s="96">
        <f t="shared" si="3"/>
        <v>68.219999999998834</v>
      </c>
      <c r="U41" s="96"/>
      <c r="V41" t="str">
        <f t="shared" si="5"/>
        <v/>
      </c>
      <c r="W41">
        <f t="shared" si="2"/>
        <v>0</v>
      </c>
    </row>
    <row r="42" spans="2:23" x14ac:dyDescent="0.2">
      <c r="B42" s="57">
        <v>34</v>
      </c>
      <c r="C42" s="91">
        <f t="shared" si="1"/>
        <v>277530.52798256732</v>
      </c>
      <c r="D42" s="91"/>
      <c r="E42" s="57">
        <v>2018</v>
      </c>
      <c r="F42" s="8">
        <v>43621</v>
      </c>
      <c r="G42" s="57" t="s">
        <v>3</v>
      </c>
      <c r="H42" s="92">
        <v>1.33114</v>
      </c>
      <c r="I42" s="92"/>
      <c r="J42" s="57">
        <v>7.7</v>
      </c>
      <c r="K42" s="93">
        <f t="shared" si="0"/>
        <v>8325.9158394770202</v>
      </c>
      <c r="L42" s="94"/>
      <c r="M42" s="6">
        <f>IF(J42="","",(K42/J42)/LOOKUP(RIGHT($D$2,3),定数!$A$6:$A$13,定数!$B$6:$B$13))</f>
        <v>9.0107314280054336</v>
      </c>
      <c r="N42" s="57">
        <v>2018</v>
      </c>
      <c r="O42" s="8">
        <v>43621</v>
      </c>
      <c r="P42" s="92">
        <v>1.3302620000000001</v>
      </c>
      <c r="Q42" s="92"/>
      <c r="R42" s="95">
        <f>IF(P42="","",T42*M42*LOOKUP(RIGHT($D$2,3),定数!$A$6:$A$13,定数!$B$6:$B$13))</f>
        <v>9493.7066325458145</v>
      </c>
      <c r="S42" s="95"/>
      <c r="T42" s="96">
        <f t="shared" si="3"/>
        <v>8.7799999999993439</v>
      </c>
      <c r="U42" s="96"/>
      <c r="V42" t="str">
        <f t="shared" si="5"/>
        <v/>
      </c>
      <c r="W42">
        <f t="shared" si="2"/>
        <v>0</v>
      </c>
    </row>
    <row r="43" spans="2:23" x14ac:dyDescent="0.2">
      <c r="B43" s="57">
        <v>35</v>
      </c>
      <c r="C43" s="91">
        <f t="shared" si="1"/>
        <v>287024.23461511312</v>
      </c>
      <c r="D43" s="91"/>
      <c r="E43" s="57">
        <v>2018</v>
      </c>
      <c r="F43" s="8">
        <v>43624</v>
      </c>
      <c r="G43" s="57" t="s">
        <v>4</v>
      </c>
      <c r="H43" s="92">
        <v>1.3427800000000001</v>
      </c>
      <c r="I43" s="92"/>
      <c r="J43" s="57">
        <v>10.5</v>
      </c>
      <c r="K43" s="93">
        <f t="shared" si="0"/>
        <v>8610.7270384533931</v>
      </c>
      <c r="L43" s="94"/>
      <c r="M43" s="6">
        <f>IF(J43="","",(K43/J43)/LOOKUP(RIGHT($D$2,3),定数!$A$6:$A$13,定数!$B$6:$B$13))</f>
        <v>6.8339103479788834</v>
      </c>
      <c r="N43" s="57">
        <v>2018</v>
      </c>
      <c r="O43" s="8">
        <v>43624</v>
      </c>
      <c r="P43" s="92">
        <v>1.3417300000000001</v>
      </c>
      <c r="Q43" s="92"/>
      <c r="R43" s="95">
        <f>IF(P43="","",T43*M43*LOOKUP(RIGHT($D$2,3),定数!$A$6:$A$13,定数!$B$6:$B$13))</f>
        <v>-8610.7270384533549</v>
      </c>
      <c r="S43" s="95"/>
      <c r="T43" s="96">
        <f t="shared" si="3"/>
        <v>-10.499999999999954</v>
      </c>
      <c r="U43" s="96"/>
      <c r="V43" t="str">
        <f t="shared" si="5"/>
        <v/>
      </c>
      <c r="W43">
        <f t="shared" si="2"/>
        <v>1</v>
      </c>
    </row>
    <row r="44" spans="2:23" x14ac:dyDescent="0.2">
      <c r="B44" s="57">
        <v>36</v>
      </c>
      <c r="C44" s="91">
        <f t="shared" si="1"/>
        <v>278413.50757665979</v>
      </c>
      <c r="D44" s="91"/>
      <c r="E44" s="57">
        <v>2018</v>
      </c>
      <c r="F44" s="8">
        <v>43632</v>
      </c>
      <c r="G44" s="57" t="s">
        <v>4</v>
      </c>
      <c r="H44" s="92">
        <v>1.3285199999999999</v>
      </c>
      <c r="I44" s="92"/>
      <c r="J44" s="57">
        <v>11.9</v>
      </c>
      <c r="K44" s="93">
        <f t="shared" si="0"/>
        <v>8352.4052272997942</v>
      </c>
      <c r="L44" s="94"/>
      <c r="M44" s="6">
        <f>IF(J44="","",(K44/J44)/LOOKUP(RIGHT($D$2,3),定数!$A$6:$A$13,定数!$B$6:$B$13))</f>
        <v>5.8490232684172225</v>
      </c>
      <c r="N44" s="57">
        <v>2018</v>
      </c>
      <c r="O44" s="8">
        <v>43634</v>
      </c>
      <c r="P44" s="92">
        <v>1.329931</v>
      </c>
      <c r="Q44" s="92"/>
      <c r="R44" s="95">
        <f>IF(P44="","",T44*M44*LOOKUP(RIGHT($D$2,3),定数!$A$6:$A$13,定数!$B$6:$B$13))</f>
        <v>9903.5661980843997</v>
      </c>
      <c r="S44" s="95"/>
      <c r="T44" s="96">
        <f t="shared" si="3"/>
        <v>14.110000000000511</v>
      </c>
      <c r="U44" s="96"/>
      <c r="V44" t="str">
        <f t="shared" si="5"/>
        <v/>
      </c>
      <c r="W44">
        <f t="shared" si="2"/>
        <v>0</v>
      </c>
    </row>
    <row r="45" spans="2:23" x14ac:dyDescent="0.2">
      <c r="B45" s="57">
        <v>37</v>
      </c>
      <c r="C45" s="91">
        <f t="shared" si="1"/>
        <v>288317.07377474417</v>
      </c>
      <c r="D45" s="91"/>
      <c r="E45" s="57">
        <v>2018</v>
      </c>
      <c r="F45" s="8">
        <v>43636</v>
      </c>
      <c r="G45" s="57" t="s">
        <v>3</v>
      </c>
      <c r="H45" s="92">
        <v>1.3166</v>
      </c>
      <c r="I45" s="92"/>
      <c r="J45" s="57">
        <v>19.5</v>
      </c>
      <c r="K45" s="93">
        <f t="shared" si="0"/>
        <v>8649.5122132423257</v>
      </c>
      <c r="L45" s="94"/>
      <c r="M45" s="6">
        <f>IF(J45="","",(K45/J45)/LOOKUP(RIGHT($D$2,3),定数!$A$6:$A$13,定数!$B$6:$B$13))</f>
        <v>3.6963727407018485</v>
      </c>
      <c r="N45" s="57">
        <v>2018</v>
      </c>
      <c r="O45" s="8">
        <v>43636</v>
      </c>
      <c r="P45" s="92">
        <v>1.3185500000000001</v>
      </c>
      <c r="Q45" s="92"/>
      <c r="R45" s="95">
        <f>IF(P45="","",T45*M45*LOOKUP(RIGHT($D$2,3),定数!$A$6:$A$13,定数!$B$6:$B$13))</f>
        <v>-8649.5122132428514</v>
      </c>
      <c r="S45" s="95"/>
      <c r="T45" s="96">
        <f t="shared" si="3"/>
        <v>-19.500000000001183</v>
      </c>
      <c r="U45" s="96"/>
      <c r="V45" t="str">
        <f t="shared" si="5"/>
        <v/>
      </c>
      <c r="W45">
        <f t="shared" si="2"/>
        <v>1</v>
      </c>
    </row>
    <row r="46" spans="2:23" x14ac:dyDescent="0.2">
      <c r="B46" s="57">
        <v>38</v>
      </c>
      <c r="C46" s="91">
        <f t="shared" si="1"/>
        <v>279667.56156150135</v>
      </c>
      <c r="D46" s="91"/>
      <c r="E46" s="57">
        <v>2018</v>
      </c>
      <c r="F46" s="8">
        <v>43636</v>
      </c>
      <c r="G46" s="57" t="s">
        <v>3</v>
      </c>
      <c r="H46" s="92">
        <v>1.31647</v>
      </c>
      <c r="I46" s="92"/>
      <c r="J46" s="57">
        <v>21.5</v>
      </c>
      <c r="K46" s="93">
        <f t="shared" si="0"/>
        <v>8390.0268468450395</v>
      </c>
      <c r="L46" s="94"/>
      <c r="M46" s="6">
        <f>IF(J46="","",(K46/J46)/LOOKUP(RIGHT($D$2,3),定数!$A$6:$A$13,定数!$B$6:$B$13))</f>
        <v>3.251948390250015</v>
      </c>
      <c r="N46" s="57">
        <v>2018</v>
      </c>
      <c r="O46" s="8">
        <v>43636</v>
      </c>
      <c r="P46" s="92">
        <v>1.3186199999999999</v>
      </c>
      <c r="Q46" s="92"/>
      <c r="R46" s="95">
        <f>IF(P46="","",T46*M46*LOOKUP(RIGHT($D$2,3),定数!$A$6:$A$13,定数!$B$6:$B$13))</f>
        <v>-8390.0268468445483</v>
      </c>
      <c r="S46" s="95"/>
      <c r="T46" s="96">
        <f t="shared" si="3"/>
        <v>-21.499999999998742</v>
      </c>
      <c r="U46" s="96"/>
      <c r="V46" t="str">
        <f t="shared" si="5"/>
        <v/>
      </c>
      <c r="W46">
        <f t="shared" si="2"/>
        <v>2</v>
      </c>
    </row>
    <row r="47" spans="2:23" x14ac:dyDescent="0.2">
      <c r="B47" s="57">
        <v>39</v>
      </c>
      <c r="C47" s="91">
        <f t="shared" si="1"/>
        <v>271277.53471465682</v>
      </c>
      <c r="D47" s="91"/>
      <c r="E47" s="57">
        <v>2018</v>
      </c>
      <c r="F47" s="8">
        <v>43638</v>
      </c>
      <c r="G47" s="57" t="s">
        <v>4</v>
      </c>
      <c r="H47" s="92">
        <v>1.32504</v>
      </c>
      <c r="I47" s="92"/>
      <c r="J47" s="57">
        <v>13.3</v>
      </c>
      <c r="K47" s="93">
        <f t="shared" si="0"/>
        <v>8138.3260414397046</v>
      </c>
      <c r="L47" s="94"/>
      <c r="M47" s="6">
        <f>IF(J47="","",(K47/J47)/LOOKUP(RIGHT($D$2,3),定数!$A$6:$A$13,定数!$B$6:$B$13))</f>
        <v>5.0992017803506924</v>
      </c>
      <c r="N47" s="57">
        <v>2018</v>
      </c>
      <c r="O47" s="8">
        <v>43638</v>
      </c>
      <c r="P47" s="92">
        <v>1.3266290000000001</v>
      </c>
      <c r="Q47" s="92"/>
      <c r="R47" s="95">
        <f>IF(P47="","",T47*M47*LOOKUP(RIGHT($D$2,3),定数!$A$6:$A$13,定数!$B$6:$B$13))</f>
        <v>9723.1579547730835</v>
      </c>
      <c r="S47" s="95"/>
      <c r="T47" s="96">
        <f t="shared" si="3"/>
        <v>15.890000000000626</v>
      </c>
      <c r="U47" s="96"/>
      <c r="V47" t="str">
        <f t="shared" si="5"/>
        <v/>
      </c>
      <c r="W47">
        <f t="shared" si="2"/>
        <v>0</v>
      </c>
    </row>
    <row r="48" spans="2:23" x14ac:dyDescent="0.2">
      <c r="B48" s="57">
        <v>40</v>
      </c>
      <c r="C48" s="91">
        <f t="shared" si="1"/>
        <v>281000.69266942993</v>
      </c>
      <c r="D48" s="91"/>
      <c r="E48" s="57">
        <v>2018</v>
      </c>
      <c r="F48" s="8">
        <v>43641</v>
      </c>
      <c r="G48" s="57" t="s">
        <v>3</v>
      </c>
      <c r="H48" s="92">
        <v>1.32385</v>
      </c>
      <c r="I48" s="92"/>
      <c r="J48" s="57">
        <v>28</v>
      </c>
      <c r="K48" s="93">
        <f t="shared" si="0"/>
        <v>8430.0207800828975</v>
      </c>
      <c r="L48" s="94"/>
      <c r="M48" s="6">
        <f>IF(J48="","",(K48/J48)/LOOKUP(RIGHT($D$2,3),定数!$A$6:$A$13,定数!$B$6:$B$13))</f>
        <v>2.508934755977053</v>
      </c>
      <c r="N48" s="57">
        <v>2018</v>
      </c>
      <c r="O48" s="8">
        <v>43641</v>
      </c>
      <c r="P48" s="92">
        <v>1.3266500000000001</v>
      </c>
      <c r="Q48" s="92"/>
      <c r="R48" s="95">
        <f>IF(P48="","",T48*M48*LOOKUP(RIGHT($D$2,3),定数!$A$6:$A$13,定数!$B$6:$B$13))</f>
        <v>-8430.0207800833068</v>
      </c>
      <c r="S48" s="95"/>
      <c r="T48" s="96">
        <f t="shared" si="3"/>
        <v>-28.000000000001357</v>
      </c>
      <c r="U48" s="96"/>
      <c r="V48" t="str">
        <f t="shared" si="5"/>
        <v/>
      </c>
      <c r="W48">
        <f t="shared" si="2"/>
        <v>1</v>
      </c>
    </row>
    <row r="49" spans="2:23" x14ac:dyDescent="0.2">
      <c r="B49" s="57">
        <v>41</v>
      </c>
      <c r="C49" s="91">
        <f t="shared" si="1"/>
        <v>272570.67188934662</v>
      </c>
      <c r="D49" s="91"/>
      <c r="E49" s="57">
        <v>2018</v>
      </c>
      <c r="F49" s="8">
        <v>43642</v>
      </c>
      <c r="G49" s="57" t="s">
        <v>4</v>
      </c>
      <c r="H49" s="92">
        <v>1.32819</v>
      </c>
      <c r="I49" s="92"/>
      <c r="J49" s="57">
        <v>9.4</v>
      </c>
      <c r="K49" s="93">
        <f t="shared" si="0"/>
        <v>8177.1201566803984</v>
      </c>
      <c r="L49" s="94"/>
      <c r="M49" s="6">
        <f>IF(J49="","",(K49/J49)/LOOKUP(RIGHT($D$2,3),定数!$A$6:$A$13,定数!$B$6:$B$13))</f>
        <v>7.2492199970570912</v>
      </c>
      <c r="N49" s="57">
        <v>2018</v>
      </c>
      <c r="O49" s="8">
        <v>43642</v>
      </c>
      <c r="P49" s="92">
        <v>1.32725</v>
      </c>
      <c r="Q49" s="92"/>
      <c r="R49" s="95">
        <f>IF(P49="","",T49*M49*LOOKUP(RIGHT($D$2,3),定数!$A$6:$A$13,定数!$B$6:$B$13))</f>
        <v>-8177.1201566798854</v>
      </c>
      <c r="S49" s="95"/>
      <c r="T49" s="96">
        <f t="shared" si="3"/>
        <v>-9.3999999999994088</v>
      </c>
      <c r="U49" s="96"/>
      <c r="V49" t="str">
        <f t="shared" si="5"/>
        <v/>
      </c>
      <c r="W49">
        <f t="shared" si="2"/>
        <v>2</v>
      </c>
    </row>
    <row r="50" spans="2:23" x14ac:dyDescent="0.2">
      <c r="B50" s="57">
        <v>42</v>
      </c>
      <c r="C50" s="91">
        <f t="shared" si="1"/>
        <v>264393.55173266673</v>
      </c>
      <c r="D50" s="91"/>
      <c r="E50" s="57">
        <v>2018</v>
      </c>
      <c r="F50" s="8">
        <v>43645</v>
      </c>
      <c r="G50" s="57" t="s">
        <v>3</v>
      </c>
      <c r="H50" s="92">
        <v>1.3072900000000001</v>
      </c>
      <c r="I50" s="92"/>
      <c r="J50" s="57">
        <v>10.4</v>
      </c>
      <c r="K50" s="93">
        <f t="shared" si="0"/>
        <v>7931.806551980002</v>
      </c>
      <c r="L50" s="94"/>
      <c r="M50" s="6">
        <f>IF(J50="","",(K50/J50)/LOOKUP(RIGHT($D$2,3),定数!$A$6:$A$13,定数!$B$6:$B$13))</f>
        <v>6.3556142243429496</v>
      </c>
      <c r="N50" s="57">
        <v>2018</v>
      </c>
      <c r="O50" s="8">
        <v>43645</v>
      </c>
      <c r="P50" s="92">
        <v>1.30833</v>
      </c>
      <c r="Q50" s="92"/>
      <c r="R50" s="95">
        <f>IF(P50="","",T50*M50*LOOKUP(RIGHT($D$2,3),定数!$A$6:$A$13,定数!$B$6:$B$13))</f>
        <v>-7931.8065519794654</v>
      </c>
      <c r="S50" s="95"/>
      <c r="T50" s="96">
        <f t="shared" si="3"/>
        <v>-10.399999999999299</v>
      </c>
      <c r="U50" s="96"/>
      <c r="V50" t="str">
        <f t="shared" si="5"/>
        <v/>
      </c>
      <c r="W50">
        <f t="shared" si="2"/>
        <v>3</v>
      </c>
    </row>
    <row r="51" spans="2:23" x14ac:dyDescent="0.2">
      <c r="B51" s="57">
        <v>43</v>
      </c>
      <c r="C51" s="91">
        <f t="shared" si="1"/>
        <v>256461.74518068726</v>
      </c>
      <c r="D51" s="91"/>
      <c r="E51" s="57">
        <v>2018</v>
      </c>
      <c r="F51" s="8">
        <v>43649</v>
      </c>
      <c r="G51" s="57" t="s">
        <v>4</v>
      </c>
      <c r="H51" s="92">
        <v>1.31799</v>
      </c>
      <c r="I51" s="92"/>
      <c r="J51" s="57">
        <v>23.5</v>
      </c>
      <c r="K51" s="93">
        <f t="shared" si="0"/>
        <v>7693.8523554206176</v>
      </c>
      <c r="L51" s="94"/>
      <c r="M51" s="6">
        <f>IF(J51="","",(K51/J51)/LOOKUP(RIGHT($D$2,3),定数!$A$6:$A$13,定数!$B$6:$B$13))</f>
        <v>2.7283164380924179</v>
      </c>
      <c r="N51" s="57">
        <v>2018</v>
      </c>
      <c r="O51" s="8">
        <v>43650</v>
      </c>
      <c r="P51" s="92">
        <v>1.320875</v>
      </c>
      <c r="Q51" s="92"/>
      <c r="R51" s="95">
        <f>IF(P51="","",T51*M51*LOOKUP(RIGHT($D$2,3),定数!$A$6:$A$13,定数!$B$6:$B$13))</f>
        <v>9445.4315086760362</v>
      </c>
      <c r="S51" s="95"/>
      <c r="T51" s="96">
        <f t="shared" si="3"/>
        <v>28.850000000000264</v>
      </c>
      <c r="U51" s="96"/>
      <c r="V51" t="str">
        <f t="shared" si="5"/>
        <v/>
      </c>
      <c r="W51">
        <f t="shared" si="2"/>
        <v>0</v>
      </c>
    </row>
    <row r="52" spans="2:23" x14ac:dyDescent="0.2">
      <c r="B52" s="57">
        <v>44</v>
      </c>
      <c r="C52" s="91">
        <f t="shared" si="1"/>
        <v>265907.17668936332</v>
      </c>
      <c r="D52" s="91"/>
      <c r="E52" s="57">
        <v>2018</v>
      </c>
      <c r="F52" s="8">
        <v>43650</v>
      </c>
      <c r="G52" s="57" t="s">
        <v>4</v>
      </c>
      <c r="H52" s="92">
        <v>1.3214900000000001</v>
      </c>
      <c r="I52" s="92"/>
      <c r="J52" s="57">
        <v>15.4</v>
      </c>
      <c r="K52" s="93">
        <f t="shared" si="0"/>
        <v>7977.2153006808994</v>
      </c>
      <c r="L52" s="94"/>
      <c r="M52" s="6">
        <f>IF(J52="","",(K52/J52)/LOOKUP(RIGHT($D$2,3),定数!$A$6:$A$13,定数!$B$6:$B$13))</f>
        <v>4.3166749462558984</v>
      </c>
      <c r="N52" s="57">
        <v>2018</v>
      </c>
      <c r="O52" s="8">
        <v>43651</v>
      </c>
      <c r="P52" s="92">
        <v>1.3233459999999999</v>
      </c>
      <c r="Q52" s="92"/>
      <c r="R52" s="95">
        <f>IF(P52="","",T52*M52*LOOKUP(RIGHT($D$2,3),定数!$A$6:$A$13,定数!$B$6:$B$13))</f>
        <v>9614.0984403004004</v>
      </c>
      <c r="S52" s="95"/>
      <c r="T52" s="96">
        <f t="shared" si="3"/>
        <v>18.559999999998578</v>
      </c>
      <c r="U52" s="96"/>
      <c r="V52" t="str">
        <f t="shared" si="5"/>
        <v/>
      </c>
      <c r="W52">
        <f t="shared" si="2"/>
        <v>0</v>
      </c>
    </row>
    <row r="53" spans="2:23" x14ac:dyDescent="0.2">
      <c r="B53" s="57">
        <v>45</v>
      </c>
      <c r="C53" s="91">
        <f t="shared" si="1"/>
        <v>275521.2751296637</v>
      </c>
      <c r="D53" s="91"/>
      <c r="E53" s="57">
        <v>2018</v>
      </c>
      <c r="F53" s="8">
        <v>43651</v>
      </c>
      <c r="G53" s="57" t="s">
        <v>4</v>
      </c>
      <c r="H53" s="92">
        <v>1.3237099999999999</v>
      </c>
      <c r="I53" s="92"/>
      <c r="J53" s="57">
        <v>23.2</v>
      </c>
      <c r="K53" s="93">
        <f t="shared" si="0"/>
        <v>8265.6382538899106</v>
      </c>
      <c r="L53" s="94"/>
      <c r="M53" s="6">
        <f>IF(J53="","",(K53/J53)/LOOKUP(RIGHT($D$2,3),定数!$A$6:$A$13,定数!$B$6:$B$13))</f>
        <v>2.9689792578627552</v>
      </c>
      <c r="N53" s="57">
        <v>2018</v>
      </c>
      <c r="O53" s="8">
        <v>43651</v>
      </c>
      <c r="P53" s="92">
        <v>1.3265560000000001</v>
      </c>
      <c r="Q53" s="92"/>
      <c r="R53" s="95">
        <f>IF(P53="","",T53*M53*LOOKUP(RIGHT($D$2,3),定数!$A$6:$A$13,定数!$B$6:$B$13))</f>
        <v>10139.657961453331</v>
      </c>
      <c r="S53" s="95"/>
      <c r="T53" s="96">
        <f t="shared" si="3"/>
        <v>28.460000000001262</v>
      </c>
      <c r="U53" s="96"/>
      <c r="V53" t="str">
        <f t="shared" si="5"/>
        <v/>
      </c>
      <c r="W53">
        <f t="shared" si="2"/>
        <v>0</v>
      </c>
    </row>
    <row r="54" spans="2:23" x14ac:dyDescent="0.2">
      <c r="B54" s="57">
        <v>46</v>
      </c>
      <c r="C54" s="91">
        <f t="shared" si="1"/>
        <v>285660.93309111701</v>
      </c>
      <c r="D54" s="91"/>
      <c r="E54" s="57">
        <v>2018</v>
      </c>
      <c r="F54" s="8">
        <v>43651</v>
      </c>
      <c r="G54" s="57" t="s">
        <v>4</v>
      </c>
      <c r="H54" s="92">
        <v>1.32413</v>
      </c>
      <c r="I54" s="92"/>
      <c r="J54" s="57">
        <v>14</v>
      </c>
      <c r="K54" s="93">
        <f t="shared" si="0"/>
        <v>8569.8279927335097</v>
      </c>
      <c r="L54" s="94"/>
      <c r="M54" s="6">
        <f>IF(J54="","",(K54/J54)/LOOKUP(RIGHT($D$2,3),定数!$A$6:$A$13,定数!$B$6:$B$13))</f>
        <v>5.1010880909128042</v>
      </c>
      <c r="N54" s="57">
        <v>2018</v>
      </c>
      <c r="O54" s="8">
        <v>43651</v>
      </c>
      <c r="P54" s="92">
        <v>1.3258080000000001</v>
      </c>
      <c r="Q54" s="92"/>
      <c r="R54" s="95">
        <f>IF(P54="","",T54*M54*LOOKUP(RIGHT($D$2,3),定数!$A$6:$A$13,定数!$B$6:$B$13))</f>
        <v>10271.550979862441</v>
      </c>
      <c r="S54" s="95"/>
      <c r="T54" s="96">
        <f t="shared" si="3"/>
        <v>16.780000000000683</v>
      </c>
      <c r="U54" s="96"/>
      <c r="V54" t="str">
        <f t="shared" si="5"/>
        <v/>
      </c>
      <c r="W54">
        <f t="shared" si="2"/>
        <v>0</v>
      </c>
    </row>
    <row r="55" spans="2:23" x14ac:dyDescent="0.2">
      <c r="B55" s="57">
        <v>47</v>
      </c>
      <c r="C55" s="91">
        <f t="shared" si="1"/>
        <v>295932.48407097947</v>
      </c>
      <c r="D55" s="91"/>
      <c r="E55" s="57">
        <v>2018</v>
      </c>
      <c r="F55" s="8">
        <v>43664</v>
      </c>
      <c r="G55" s="57" t="s">
        <v>3</v>
      </c>
      <c r="H55" s="92">
        <v>1.3036000000000001</v>
      </c>
      <c r="I55" s="92"/>
      <c r="J55" s="57">
        <v>20</v>
      </c>
      <c r="K55" s="93">
        <f t="shared" si="0"/>
        <v>8877.9745221293833</v>
      </c>
      <c r="L55" s="94"/>
      <c r="M55" s="6">
        <f>IF(J55="","",(K55/J55)/LOOKUP(RIGHT($D$2,3),定数!$A$6:$A$13,定数!$B$6:$B$13))</f>
        <v>3.6991560508872428</v>
      </c>
      <c r="N55" s="57">
        <v>2018</v>
      </c>
      <c r="O55" s="8">
        <v>43664</v>
      </c>
      <c r="P55" s="92">
        <v>1.3056000000000001</v>
      </c>
      <c r="Q55" s="92"/>
      <c r="R55" s="95">
        <f>IF(P55="","",T55*M55*LOOKUP(RIGHT($D$2,3),定数!$A$6:$A$13,定数!$B$6:$B$13))</f>
        <v>-8877.9745221293906</v>
      </c>
      <c r="S55" s="95"/>
      <c r="T55" s="96">
        <f t="shared" si="3"/>
        <v>-20.000000000000018</v>
      </c>
      <c r="U55" s="96"/>
      <c r="V55" t="str">
        <f t="shared" si="5"/>
        <v/>
      </c>
      <c r="W55">
        <f t="shared" si="2"/>
        <v>1</v>
      </c>
    </row>
    <row r="56" spans="2:23" x14ac:dyDescent="0.2">
      <c r="B56" s="57">
        <v>48</v>
      </c>
      <c r="C56" s="91">
        <f t="shared" si="1"/>
        <v>287054.50954885007</v>
      </c>
      <c r="D56" s="91"/>
      <c r="E56" s="57">
        <v>2018</v>
      </c>
      <c r="F56" s="8">
        <v>43665</v>
      </c>
      <c r="G56" s="57" t="s">
        <v>4</v>
      </c>
      <c r="H56" s="92">
        <v>1.3076700000000001</v>
      </c>
      <c r="I56" s="92"/>
      <c r="J56" s="57">
        <v>14</v>
      </c>
      <c r="K56" s="93">
        <f t="shared" si="0"/>
        <v>8611.6352864655018</v>
      </c>
      <c r="L56" s="94"/>
      <c r="M56" s="6">
        <f>IF(J56="","",(K56/J56)/LOOKUP(RIGHT($D$2,3),定数!$A$6:$A$13,定数!$B$6:$B$13))</f>
        <v>5.1259733848008944</v>
      </c>
      <c r="N56" s="57">
        <v>2018</v>
      </c>
      <c r="O56" s="8">
        <v>43665</v>
      </c>
      <c r="P56" s="92">
        <v>1.30627</v>
      </c>
      <c r="Q56" s="92"/>
      <c r="R56" s="95">
        <f>IF(P56="","",T56*M56*LOOKUP(RIGHT($D$2,3),定数!$A$6:$A$13,定数!$B$6:$B$13))</f>
        <v>-8611.6352864659202</v>
      </c>
      <c r="S56" s="95"/>
      <c r="T56" s="96">
        <f t="shared" si="3"/>
        <v>-14.000000000000679</v>
      </c>
      <c r="U56" s="96"/>
      <c r="V56" t="str">
        <f t="shared" si="5"/>
        <v/>
      </c>
      <c r="W56">
        <f t="shared" si="2"/>
        <v>2</v>
      </c>
    </row>
    <row r="57" spans="2:23" x14ac:dyDescent="0.2">
      <c r="B57" s="57">
        <v>49</v>
      </c>
      <c r="C57" s="91">
        <f t="shared" si="1"/>
        <v>278442.87426238414</v>
      </c>
      <c r="D57" s="91"/>
      <c r="E57" s="57">
        <v>2018</v>
      </c>
      <c r="F57" s="8">
        <v>43671</v>
      </c>
      <c r="G57" s="57" t="s">
        <v>4</v>
      </c>
      <c r="H57" s="92">
        <v>1.3141</v>
      </c>
      <c r="I57" s="92"/>
      <c r="J57" s="57">
        <v>13.3</v>
      </c>
      <c r="K57" s="93">
        <f t="shared" si="0"/>
        <v>8353.2862278715238</v>
      </c>
      <c r="L57" s="94"/>
      <c r="M57" s="6">
        <f>IF(J57="","",(K57/J57)/LOOKUP(RIGHT($D$2,3),定数!$A$6:$A$13,定数!$B$6:$B$13))</f>
        <v>5.2338886139545888</v>
      </c>
      <c r="N57" s="57">
        <v>2018</v>
      </c>
      <c r="O57" s="8">
        <v>43671</v>
      </c>
      <c r="P57" s="92">
        <v>1.3156890000000001</v>
      </c>
      <c r="Q57" s="92"/>
      <c r="R57" s="95">
        <f>IF(P57="","",T57*M57*LOOKUP(RIGHT($D$2,3),定数!$A$6:$A$13,定数!$B$6:$B$13))</f>
        <v>9979.9788090890033</v>
      </c>
      <c r="S57" s="95"/>
      <c r="T57" s="96">
        <f t="shared" si="3"/>
        <v>15.890000000000626</v>
      </c>
      <c r="U57" s="96"/>
      <c r="V57" t="str">
        <f t="shared" si="5"/>
        <v/>
      </c>
      <c r="W57">
        <f t="shared" si="2"/>
        <v>0</v>
      </c>
    </row>
    <row r="58" spans="2:23" x14ac:dyDescent="0.2">
      <c r="B58" s="57">
        <v>50</v>
      </c>
      <c r="C58" s="91">
        <f t="shared" si="1"/>
        <v>288422.85307147313</v>
      </c>
      <c r="D58" s="91"/>
      <c r="E58" s="57">
        <v>2018</v>
      </c>
      <c r="F58" s="8">
        <v>43671</v>
      </c>
      <c r="G58" s="57" t="s">
        <v>4</v>
      </c>
      <c r="H58" s="92">
        <v>1.3140400000000001</v>
      </c>
      <c r="I58" s="92"/>
      <c r="J58" s="57">
        <v>9.3000000000000007</v>
      </c>
      <c r="K58" s="93">
        <f t="shared" si="0"/>
        <v>8652.6855921441929</v>
      </c>
      <c r="L58" s="94"/>
      <c r="M58" s="6">
        <f>IF(J58="","",(K58/J58)/LOOKUP(RIGHT($D$2,3),定数!$A$6:$A$13,定数!$B$6:$B$13))</f>
        <v>7.7533025019213193</v>
      </c>
      <c r="N58" s="57">
        <v>2018</v>
      </c>
      <c r="O58" s="8">
        <v>43671</v>
      </c>
      <c r="P58" s="92">
        <v>1.315121</v>
      </c>
      <c r="Q58" s="92"/>
      <c r="R58" s="95">
        <f>IF(P58="","",T58*M58*LOOKUP(RIGHT($D$2,3),定数!$A$6:$A$13,定数!$B$6:$B$13))</f>
        <v>10057.58400549129</v>
      </c>
      <c r="S58" s="95"/>
      <c r="T58" s="96">
        <f t="shared" si="3"/>
        <v>10.809999999998876</v>
      </c>
      <c r="U58" s="96"/>
      <c r="V58" t="str">
        <f t="shared" si="5"/>
        <v/>
      </c>
      <c r="W58">
        <f t="shared" si="2"/>
        <v>0</v>
      </c>
    </row>
    <row r="59" spans="2:23" x14ac:dyDescent="0.2">
      <c r="B59" s="57">
        <v>51</v>
      </c>
      <c r="C59" s="91">
        <f t="shared" si="1"/>
        <v>298480.43707696442</v>
      </c>
      <c r="D59" s="91"/>
      <c r="E59" s="57">
        <v>2018</v>
      </c>
      <c r="F59" s="8">
        <v>43678</v>
      </c>
      <c r="G59" s="57" t="s">
        <v>3</v>
      </c>
      <c r="H59" s="92">
        <v>1.3119099999999999</v>
      </c>
      <c r="I59" s="92"/>
      <c r="J59" s="57">
        <v>11.3</v>
      </c>
      <c r="K59" s="93">
        <f t="shared" si="0"/>
        <v>8954.4131123089319</v>
      </c>
      <c r="L59" s="94"/>
      <c r="M59" s="6">
        <f>IF(J59="","",(K59/J59)/LOOKUP(RIGHT($D$2,3),定数!$A$6:$A$13,定数!$B$6:$B$13))</f>
        <v>6.6035494928531939</v>
      </c>
      <c r="N59" s="57">
        <v>2018</v>
      </c>
      <c r="O59" s="8">
        <v>43678</v>
      </c>
      <c r="P59" s="92">
        <v>1.310575</v>
      </c>
      <c r="Q59" s="92"/>
      <c r="R59" s="95">
        <f>IF(P59="","",T59*M59*LOOKUP(RIGHT($D$2,3),定数!$A$6:$A$13,定数!$B$6:$B$13))</f>
        <v>10578.88628754974</v>
      </c>
      <c r="S59" s="95"/>
      <c r="T59" s="96">
        <f t="shared" si="3"/>
        <v>13.349999999998641</v>
      </c>
      <c r="U59" s="96"/>
      <c r="V59" t="str">
        <f t="shared" si="5"/>
        <v/>
      </c>
      <c r="W59">
        <f t="shared" si="2"/>
        <v>0</v>
      </c>
    </row>
    <row r="60" spans="2:23" x14ac:dyDescent="0.2">
      <c r="B60" s="57">
        <v>52</v>
      </c>
      <c r="C60" s="91">
        <f t="shared" si="1"/>
        <v>309059.32336451416</v>
      </c>
      <c r="D60" s="91"/>
      <c r="E60" s="57">
        <v>2018</v>
      </c>
      <c r="F60" s="8">
        <v>43678</v>
      </c>
      <c r="G60" s="57" t="s">
        <v>3</v>
      </c>
      <c r="H60" s="92">
        <v>1.3114600000000001</v>
      </c>
      <c r="I60" s="92"/>
      <c r="J60" s="57">
        <v>8.5</v>
      </c>
      <c r="K60" s="93">
        <f t="shared" si="0"/>
        <v>9271.7797009354235</v>
      </c>
      <c r="L60" s="94"/>
      <c r="M60" s="6">
        <f>IF(J60="","",(K60/J60)/LOOKUP(RIGHT($D$2,3),定数!$A$6:$A$13,定数!$B$6:$B$13))</f>
        <v>9.0899800989562962</v>
      </c>
      <c r="N60" s="57">
        <v>2018</v>
      </c>
      <c r="O60" s="8">
        <v>43678</v>
      </c>
      <c r="P60" s="92">
        <v>1.310481</v>
      </c>
      <c r="Q60" s="92"/>
      <c r="R60" s="95">
        <f>IF(P60="","",T60*M60*LOOKUP(RIGHT($D$2,3),定数!$A$6:$A$13,定数!$B$6:$B$13))</f>
        <v>10678.908620254546</v>
      </c>
      <c r="S60" s="95"/>
      <c r="T60" s="96">
        <f t="shared" si="3"/>
        <v>9.7900000000006315</v>
      </c>
      <c r="U60" s="96"/>
      <c r="V60" t="str">
        <f t="shared" si="5"/>
        <v/>
      </c>
      <c r="W60">
        <f t="shared" si="2"/>
        <v>0</v>
      </c>
    </row>
    <row r="61" spans="2:23" x14ac:dyDescent="0.2">
      <c r="B61" s="57">
        <v>53</v>
      </c>
      <c r="C61" s="91">
        <f t="shared" si="1"/>
        <v>319738.2319847687</v>
      </c>
      <c r="D61" s="91"/>
      <c r="E61" s="57">
        <v>2018</v>
      </c>
      <c r="F61" s="8">
        <v>43686</v>
      </c>
      <c r="G61" s="57" t="s">
        <v>3</v>
      </c>
      <c r="H61" s="92">
        <v>1.2876399999999999</v>
      </c>
      <c r="I61" s="92"/>
      <c r="J61" s="57">
        <v>20.2</v>
      </c>
      <c r="K61" s="93">
        <f t="shared" si="0"/>
        <v>9592.1469595430608</v>
      </c>
      <c r="L61" s="94"/>
      <c r="M61" s="6">
        <f>IF(J61="","",(K61/J61)/LOOKUP(RIGHT($D$2,3),定数!$A$6:$A$13,定数!$B$6:$B$13))</f>
        <v>3.9571563364451574</v>
      </c>
      <c r="N61" s="57">
        <v>2018</v>
      </c>
      <c r="O61" s="8">
        <v>43686</v>
      </c>
      <c r="P61" s="92">
        <v>1.285175</v>
      </c>
      <c r="Q61" s="92"/>
      <c r="R61" s="95">
        <f>IF(P61="","",T61*M61*LOOKUP(RIGHT($D$2,3),定数!$A$6:$A$13,定数!$B$6:$B$13))</f>
        <v>11705.268443204488</v>
      </c>
      <c r="S61" s="95"/>
      <c r="T61" s="96">
        <f t="shared" si="3"/>
        <v>24.649999999999395</v>
      </c>
      <c r="U61" s="96"/>
      <c r="V61" t="str">
        <f t="shared" si="5"/>
        <v/>
      </c>
      <c r="W61">
        <f t="shared" si="2"/>
        <v>0</v>
      </c>
    </row>
    <row r="62" spans="2:23" x14ac:dyDescent="0.2">
      <c r="B62" s="57">
        <v>54</v>
      </c>
      <c r="C62" s="91">
        <f t="shared" si="1"/>
        <v>331443.50042797317</v>
      </c>
      <c r="D62" s="91"/>
      <c r="E62" s="57">
        <v>2018</v>
      </c>
      <c r="F62" s="8">
        <v>43700</v>
      </c>
      <c r="G62" s="57" t="s">
        <v>3</v>
      </c>
      <c r="H62" s="92">
        <v>1.2872600000000001</v>
      </c>
      <c r="I62" s="92"/>
      <c r="J62" s="57">
        <v>12.4</v>
      </c>
      <c r="K62" s="93">
        <f t="shared" si="0"/>
        <v>9943.3050128391951</v>
      </c>
      <c r="L62" s="94"/>
      <c r="M62" s="6">
        <f>IF(J62="","",(K62/J62)/LOOKUP(RIGHT($D$2,3),定数!$A$6:$A$13,定数!$B$6:$B$13))</f>
        <v>6.6823286376607491</v>
      </c>
      <c r="N62" s="57">
        <v>2018</v>
      </c>
      <c r="O62" s="8">
        <v>43700</v>
      </c>
      <c r="P62" s="92">
        <v>1.285785</v>
      </c>
      <c r="Q62" s="92"/>
      <c r="R62" s="95">
        <f>IF(P62="","",T62*M62*LOOKUP(RIGHT($D$2,3),定数!$A$6:$A$13,定数!$B$6:$B$13))</f>
        <v>11827.721688660449</v>
      </c>
      <c r="S62" s="95"/>
      <c r="T62" s="96">
        <f t="shared" si="3"/>
        <v>14.750000000001151</v>
      </c>
      <c r="U62" s="96"/>
      <c r="V62" t="str">
        <f t="shared" si="5"/>
        <v/>
      </c>
      <c r="W62">
        <f t="shared" si="2"/>
        <v>0</v>
      </c>
    </row>
    <row r="63" spans="2:23" x14ac:dyDescent="0.2">
      <c r="B63" s="57">
        <v>55</v>
      </c>
      <c r="C63" s="91">
        <f t="shared" si="1"/>
        <v>343271.22211663361</v>
      </c>
      <c r="D63" s="91"/>
      <c r="E63" s="57">
        <v>2018</v>
      </c>
      <c r="F63" s="8">
        <v>43707</v>
      </c>
      <c r="G63" s="57" t="s">
        <v>3</v>
      </c>
      <c r="H63" s="92">
        <v>1.30128</v>
      </c>
      <c r="I63" s="92"/>
      <c r="J63" s="57">
        <v>17.2</v>
      </c>
      <c r="K63" s="93">
        <f t="shared" si="0"/>
        <v>10298.136663499008</v>
      </c>
      <c r="L63" s="94"/>
      <c r="M63" s="6">
        <f>IF(J63="","",(K63/J63)/LOOKUP(RIGHT($D$2,3),定数!$A$6:$A$13,定数!$B$6:$B$13))</f>
        <v>4.989407298206884</v>
      </c>
      <c r="N63" s="57">
        <v>2018</v>
      </c>
      <c r="O63" s="8">
        <v>43707</v>
      </c>
      <c r="P63" s="92">
        <v>1.299196</v>
      </c>
      <c r="Q63" s="92"/>
      <c r="R63" s="95">
        <f>IF(P63="","",T63*M63*LOOKUP(RIGHT($D$2,3),定数!$A$6:$A$13,定数!$B$6:$B$13))</f>
        <v>12477.509771355624</v>
      </c>
      <c r="S63" s="95"/>
      <c r="T63" s="96">
        <f t="shared" si="3"/>
        <v>20.839999999999748</v>
      </c>
      <c r="U63" s="96"/>
      <c r="V63" t="str">
        <f t="shared" si="5"/>
        <v/>
      </c>
      <c r="W63">
        <f t="shared" si="2"/>
        <v>0</v>
      </c>
    </row>
    <row r="64" spans="2:23" x14ac:dyDescent="0.2">
      <c r="B64" s="57">
        <v>56</v>
      </c>
      <c r="C64" s="91">
        <f t="shared" si="1"/>
        <v>355748.73188798921</v>
      </c>
      <c r="D64" s="91"/>
      <c r="E64" s="57">
        <v>2018</v>
      </c>
      <c r="F64" s="8">
        <v>43707</v>
      </c>
      <c r="G64" s="57" t="s">
        <v>3</v>
      </c>
      <c r="H64" s="92">
        <v>1.29982</v>
      </c>
      <c r="I64" s="92"/>
      <c r="J64" s="57">
        <v>25.5</v>
      </c>
      <c r="K64" s="93">
        <f t="shared" si="0"/>
        <v>10672.461956639676</v>
      </c>
      <c r="L64" s="94"/>
      <c r="M64" s="6">
        <f>IF(J64="","",(K64/J64)/LOOKUP(RIGHT($D$2,3),定数!$A$6:$A$13,定数!$B$6:$B$13))</f>
        <v>3.4877326655685215</v>
      </c>
      <c r="N64" s="57">
        <v>2018</v>
      </c>
      <c r="O64" s="8">
        <v>43708</v>
      </c>
      <c r="P64" s="92">
        <v>1.30237</v>
      </c>
      <c r="Q64" s="92"/>
      <c r="R64" s="95">
        <f>IF(P64="","",T64*M64*LOOKUP(RIGHT($D$2,3),定数!$A$6:$A$13,定数!$B$6:$B$13))</f>
        <v>-10672.461956639894</v>
      </c>
      <c r="S64" s="95"/>
      <c r="T64" s="96">
        <f t="shared" si="3"/>
        <v>-25.500000000000522</v>
      </c>
      <c r="U64" s="96"/>
      <c r="V64" t="str">
        <f t="shared" si="5"/>
        <v/>
      </c>
      <c r="W64">
        <f t="shared" si="2"/>
        <v>1</v>
      </c>
    </row>
    <row r="65" spans="2:23" x14ac:dyDescent="0.2">
      <c r="B65" s="57">
        <v>57</v>
      </c>
      <c r="C65" s="91">
        <f t="shared" si="1"/>
        <v>345076.26993134932</v>
      </c>
      <c r="D65" s="91"/>
      <c r="E65" s="57">
        <v>2018</v>
      </c>
      <c r="F65" s="8">
        <v>43714</v>
      </c>
      <c r="G65" s="57" t="s">
        <v>3</v>
      </c>
      <c r="H65" s="92">
        <v>1.29112</v>
      </c>
      <c r="I65" s="92"/>
      <c r="J65" s="57">
        <v>49.7</v>
      </c>
      <c r="K65" s="93">
        <f t="shared" si="0"/>
        <v>10352.28809794048</v>
      </c>
      <c r="L65" s="94"/>
      <c r="M65" s="6">
        <f>IF(J65="","",(K65/J65)/LOOKUP(RIGHT($D$2,3),定数!$A$6:$A$13,定数!$B$6:$B$13))</f>
        <v>1.7357961264152379</v>
      </c>
      <c r="N65" s="57">
        <v>2018</v>
      </c>
      <c r="O65" s="8">
        <v>43715</v>
      </c>
      <c r="P65" s="92">
        <v>1.2849079999999999</v>
      </c>
      <c r="Q65" s="92"/>
      <c r="R65" s="95">
        <f>IF(P65="","",T65*M65*LOOKUP(RIGHT($D$2,3),定数!$A$6:$A$13,定数!$B$6:$B$13))</f>
        <v>12939.31864474997</v>
      </c>
      <c r="S65" s="95"/>
      <c r="T65" s="96">
        <f t="shared" si="3"/>
        <v>62.120000000001063</v>
      </c>
      <c r="U65" s="96"/>
      <c r="V65" t="str">
        <f t="shared" si="5"/>
        <v/>
      </c>
      <c r="W65">
        <f t="shared" si="2"/>
        <v>0</v>
      </c>
    </row>
    <row r="66" spans="2:23" x14ac:dyDescent="0.2">
      <c r="B66" s="57">
        <v>58</v>
      </c>
      <c r="C66" s="91">
        <f t="shared" si="1"/>
        <v>358015.58857609931</v>
      </c>
      <c r="D66" s="91"/>
      <c r="E66" s="57">
        <v>2018</v>
      </c>
      <c r="F66" s="8">
        <v>43726</v>
      </c>
      <c r="G66" s="57" t="s">
        <v>3</v>
      </c>
      <c r="H66" s="92">
        <v>1.3133699999999999</v>
      </c>
      <c r="I66" s="92"/>
      <c r="J66" s="57">
        <v>14.7</v>
      </c>
      <c r="K66" s="93">
        <f t="shared" si="0"/>
        <v>10740.467657282979</v>
      </c>
      <c r="L66" s="94"/>
      <c r="M66" s="6">
        <f>IF(J66="","",(K66/J66)/LOOKUP(RIGHT($D$2,3),定数!$A$6:$A$13,定数!$B$6:$B$13))</f>
        <v>6.0887004859880838</v>
      </c>
      <c r="N66" s="57">
        <v>2018</v>
      </c>
      <c r="O66" s="8">
        <v>43726</v>
      </c>
      <c r="P66" s="92">
        <v>1.31484</v>
      </c>
      <c r="Q66" s="92"/>
      <c r="R66" s="95">
        <f>IF(P66="","",T66*M66*LOOKUP(RIGHT($D$2,3),定数!$A$6:$A$13,定数!$B$6:$B$13))</f>
        <v>-10740.467657283582</v>
      </c>
      <c r="S66" s="95"/>
      <c r="T66" s="96">
        <f t="shared" si="3"/>
        <v>-14.700000000000824</v>
      </c>
      <c r="U66" s="96"/>
      <c r="V66" t="str">
        <f t="shared" si="5"/>
        <v/>
      </c>
      <c r="W66">
        <f t="shared" si="2"/>
        <v>1</v>
      </c>
    </row>
    <row r="67" spans="2:23" x14ac:dyDescent="0.2">
      <c r="B67" s="57">
        <v>59</v>
      </c>
      <c r="C67" s="91">
        <f t="shared" si="1"/>
        <v>347275.12091881572</v>
      </c>
      <c r="D67" s="91"/>
      <c r="E67" s="57">
        <v>2018</v>
      </c>
      <c r="F67" s="8">
        <v>43733</v>
      </c>
      <c r="G67" s="57" t="s">
        <v>3</v>
      </c>
      <c r="H67" s="92">
        <v>1.3101100000000001</v>
      </c>
      <c r="I67" s="92"/>
      <c r="J67" s="57">
        <v>21.1</v>
      </c>
      <c r="K67" s="93">
        <f t="shared" si="0"/>
        <v>10418.253627564471</v>
      </c>
      <c r="L67" s="94"/>
      <c r="M67" s="6">
        <f>IF(J67="","",(K67/J67)/LOOKUP(RIGHT($D$2,3),定数!$A$6:$A$13,定数!$B$6:$B$13))</f>
        <v>4.1146341341091901</v>
      </c>
      <c r="N67" s="57">
        <v>2018</v>
      </c>
      <c r="O67" s="8">
        <v>43733</v>
      </c>
      <c r="P67" s="92">
        <v>1.3122199999999999</v>
      </c>
      <c r="Q67" s="92"/>
      <c r="R67" s="95">
        <f>IF(P67="","",T67*M67*LOOKUP(RIGHT($D$2,3),定数!$A$6:$A$13,定数!$B$6:$B$13))</f>
        <v>-10418.253627563652</v>
      </c>
      <c r="S67" s="95"/>
      <c r="T67" s="96">
        <f t="shared" si="3"/>
        <v>-21.099999999998342</v>
      </c>
      <c r="U67" s="96"/>
      <c r="V67" t="str">
        <f t="shared" si="5"/>
        <v/>
      </c>
      <c r="W67">
        <f t="shared" si="2"/>
        <v>2</v>
      </c>
    </row>
    <row r="68" spans="2:23" x14ac:dyDescent="0.2">
      <c r="B68" s="57">
        <v>60</v>
      </c>
      <c r="C68" s="91">
        <f t="shared" si="1"/>
        <v>336856.86729125207</v>
      </c>
      <c r="D68" s="91"/>
      <c r="E68" s="57">
        <v>2018</v>
      </c>
      <c r="F68" s="8">
        <v>43734</v>
      </c>
      <c r="G68" s="57" t="s">
        <v>4</v>
      </c>
      <c r="H68" s="92">
        <v>1.3167899999999999</v>
      </c>
      <c r="I68" s="92"/>
      <c r="J68" s="57">
        <v>18.8</v>
      </c>
      <c r="K68" s="93">
        <f t="shared" si="0"/>
        <v>10105.706018737561</v>
      </c>
      <c r="L68" s="94"/>
      <c r="M68" s="6">
        <f>IF(J68="","",(K68/J68)/LOOKUP(RIGHT($D$2,3),定数!$A$6:$A$13,定数!$B$6:$B$13))</f>
        <v>4.4794796182347341</v>
      </c>
      <c r="N68" s="57">
        <v>2018</v>
      </c>
      <c r="O68" s="8">
        <v>43734</v>
      </c>
      <c r="P68" s="92">
        <v>1.319078</v>
      </c>
      <c r="Q68" s="92"/>
      <c r="R68" s="95">
        <f>IF(P68="","",T68*M68*LOOKUP(RIGHT($D$2,3),定数!$A$6:$A$13,定数!$B$6:$B$13))</f>
        <v>12298.85923982565</v>
      </c>
      <c r="S68" s="95"/>
      <c r="T68" s="96">
        <f t="shared" si="3"/>
        <v>22.880000000000678</v>
      </c>
      <c r="U68" s="96"/>
      <c r="V68" t="str">
        <f t="shared" si="5"/>
        <v/>
      </c>
      <c r="W68">
        <f t="shared" si="2"/>
        <v>0</v>
      </c>
    </row>
    <row r="69" spans="2:23" x14ac:dyDescent="0.2">
      <c r="B69" s="57">
        <v>61</v>
      </c>
      <c r="C69" s="91">
        <f t="shared" si="1"/>
        <v>349155.7265310777</v>
      </c>
      <c r="D69" s="91"/>
      <c r="E69" s="57">
        <v>2018</v>
      </c>
      <c r="F69" s="8">
        <v>43739</v>
      </c>
      <c r="G69" s="57" t="s">
        <v>3</v>
      </c>
      <c r="H69" s="92">
        <v>1.3029599999999999</v>
      </c>
      <c r="I69" s="92"/>
      <c r="J69" s="57">
        <v>8.1</v>
      </c>
      <c r="K69" s="93">
        <f t="shared" si="0"/>
        <v>10474.67179593233</v>
      </c>
      <c r="L69" s="94"/>
      <c r="M69" s="6">
        <f>IF(J69="","",(K69/J69)/LOOKUP(RIGHT($D$2,3),定数!$A$6:$A$13,定数!$B$6:$B$13))</f>
        <v>10.776411312687582</v>
      </c>
      <c r="N69" s="57">
        <v>2018</v>
      </c>
      <c r="O69" s="8">
        <v>43739</v>
      </c>
      <c r="P69" s="92">
        <v>1.3037700000000001</v>
      </c>
      <c r="Q69" s="92"/>
      <c r="R69" s="95">
        <f>IF(P69="","",T69*M69*LOOKUP(RIGHT($D$2,3),定数!$A$6:$A$13,定数!$B$6:$B$13))</f>
        <v>-10474.671795934908</v>
      </c>
      <c r="S69" s="95"/>
      <c r="T69" s="96">
        <f t="shared" si="3"/>
        <v>-8.1000000000019945</v>
      </c>
      <c r="U69" s="96"/>
      <c r="V69" t="str">
        <f t="shared" si="5"/>
        <v/>
      </c>
      <c r="W69">
        <f t="shared" si="2"/>
        <v>1</v>
      </c>
    </row>
    <row r="70" spans="2:23" x14ac:dyDescent="0.2">
      <c r="B70" s="57">
        <v>62</v>
      </c>
      <c r="C70" s="91">
        <f t="shared" si="1"/>
        <v>338681.0547351428</v>
      </c>
      <c r="D70" s="91"/>
      <c r="E70" s="57">
        <v>2018</v>
      </c>
      <c r="F70" s="8">
        <v>43749</v>
      </c>
      <c r="G70" s="57" t="s">
        <v>4</v>
      </c>
      <c r="H70" s="92">
        <v>1.3207100000000001</v>
      </c>
      <c r="I70" s="92"/>
      <c r="J70" s="57">
        <v>6.5</v>
      </c>
      <c r="K70" s="93">
        <f t="shared" si="0"/>
        <v>10160.431642054284</v>
      </c>
      <c r="L70" s="94"/>
      <c r="M70" s="6">
        <f>IF(J70="","",(K70/J70)/LOOKUP(RIGHT($D$2,3),定数!$A$6:$A$13,定数!$B$6:$B$13))</f>
        <v>13.026194412890106</v>
      </c>
      <c r="N70" s="57">
        <v>2018</v>
      </c>
      <c r="O70" s="8">
        <v>43749</v>
      </c>
      <c r="P70" s="92">
        <v>1.3214360000000001</v>
      </c>
      <c r="Q70" s="92"/>
      <c r="R70" s="95">
        <f>IF(P70="","",T70*M70*LOOKUP(RIGHT($D$2,3),定数!$A$6:$A$13,定数!$B$6:$B$13))</f>
        <v>11348.420572509929</v>
      </c>
      <c r="S70" s="95"/>
      <c r="T70" s="96">
        <f t="shared" si="3"/>
        <v>7.2600000000000442</v>
      </c>
      <c r="U70" s="96"/>
      <c r="V70" t="str">
        <f t="shared" si="5"/>
        <v/>
      </c>
      <c r="W70">
        <f t="shared" si="2"/>
        <v>0</v>
      </c>
    </row>
    <row r="71" spans="2:23" x14ac:dyDescent="0.2">
      <c r="B71" s="57">
        <v>63</v>
      </c>
      <c r="C71" s="91">
        <f t="shared" si="1"/>
        <v>350029.47530765273</v>
      </c>
      <c r="D71" s="91"/>
      <c r="E71" s="57">
        <v>2018</v>
      </c>
      <c r="F71" s="8">
        <v>43758</v>
      </c>
      <c r="G71" s="57" t="s">
        <v>4</v>
      </c>
      <c r="H71" s="92">
        <v>1.30491</v>
      </c>
      <c r="I71" s="92"/>
      <c r="J71" s="57">
        <v>19.2</v>
      </c>
      <c r="K71" s="93">
        <f t="shared" si="0"/>
        <v>10500.884259229582</v>
      </c>
      <c r="L71" s="94"/>
      <c r="M71" s="6">
        <f>IF(J71="","",(K71/J71)/LOOKUP(RIGHT($D$2,3),定数!$A$6:$A$13,定数!$B$6:$B$13))</f>
        <v>4.5576754597350622</v>
      </c>
      <c r="N71" s="57">
        <v>2018</v>
      </c>
      <c r="O71" s="8">
        <v>43758</v>
      </c>
      <c r="P71" s="92">
        <v>1.307248</v>
      </c>
      <c r="Q71" s="92"/>
      <c r="R71" s="95">
        <f>IF(P71="","",T71*M71*LOOKUP(RIGHT($D$2,3),定数!$A$6:$A$13,定数!$B$6:$B$13))</f>
        <v>12787.014269832423</v>
      </c>
      <c r="S71" s="95"/>
      <c r="T71" s="96">
        <f t="shared" si="3"/>
        <v>23.379999999999512</v>
      </c>
      <c r="U71" s="96"/>
      <c r="V71" t="str">
        <f t="shared" si="5"/>
        <v/>
      </c>
      <c r="W71">
        <f t="shared" si="2"/>
        <v>0</v>
      </c>
    </row>
    <row r="72" spans="2:23" x14ac:dyDescent="0.2">
      <c r="B72" s="57">
        <v>64</v>
      </c>
      <c r="C72" s="91">
        <f t="shared" si="1"/>
        <v>362816.48957748513</v>
      </c>
      <c r="D72" s="91"/>
      <c r="E72" s="57">
        <v>2018</v>
      </c>
      <c r="F72" s="8">
        <v>43777</v>
      </c>
      <c r="G72" s="57" t="s">
        <v>3</v>
      </c>
      <c r="H72" s="92">
        <v>1.30942</v>
      </c>
      <c r="I72" s="92"/>
      <c r="J72" s="57">
        <v>30.7</v>
      </c>
      <c r="K72" s="93">
        <f t="shared" si="0"/>
        <v>10884.494687324554</v>
      </c>
      <c r="L72" s="94"/>
      <c r="M72" s="6">
        <f>IF(J72="","",(K72/J72)/LOOKUP(RIGHT($D$2,3),定数!$A$6:$A$13,定数!$B$6:$B$13))</f>
        <v>2.9545316740837548</v>
      </c>
      <c r="N72" s="57">
        <v>2018</v>
      </c>
      <c r="O72" s="8">
        <v>43778</v>
      </c>
      <c r="P72" s="92">
        <v>1.3124899999999999</v>
      </c>
      <c r="Q72" s="92"/>
      <c r="R72" s="95">
        <f>IF(P72="","",T72*M72*LOOKUP(RIGHT($D$2,3),定数!$A$6:$A$13,定数!$B$6:$B$13))</f>
        <v>-10884.494687324219</v>
      </c>
      <c r="S72" s="95"/>
      <c r="T72" s="96">
        <f t="shared" si="3"/>
        <v>-30.699999999999061</v>
      </c>
      <c r="U72" s="96"/>
      <c r="V72" t="str">
        <f t="shared" si="5"/>
        <v/>
      </c>
      <c r="W72">
        <f t="shared" si="2"/>
        <v>1</v>
      </c>
    </row>
    <row r="73" spans="2:23" x14ac:dyDescent="0.2">
      <c r="B73" s="57">
        <v>65</v>
      </c>
      <c r="C73" s="91">
        <f t="shared" si="1"/>
        <v>351931.99489016092</v>
      </c>
      <c r="D73" s="91"/>
      <c r="E73" s="57">
        <v>2018</v>
      </c>
      <c r="F73" s="8">
        <v>43782</v>
      </c>
      <c r="G73" s="57" t="s">
        <v>4</v>
      </c>
      <c r="H73" s="92">
        <v>1.28976</v>
      </c>
      <c r="I73" s="92"/>
      <c r="J73" s="57">
        <v>36.4</v>
      </c>
      <c r="K73" s="93">
        <f t="shared" ref="K73:K108" si="6">IF(J73="","",C73*0.03)</f>
        <v>10557.959846704827</v>
      </c>
      <c r="L73" s="94"/>
      <c r="M73" s="6">
        <f>IF(J73="","",(K73/J73)/LOOKUP(RIGHT($D$2,3),定数!$A$6:$A$13,定数!$B$6:$B$13))</f>
        <v>2.4171153495203361</v>
      </c>
      <c r="N73" s="57">
        <v>2018</v>
      </c>
      <c r="O73" s="8">
        <v>43782</v>
      </c>
      <c r="P73" s="92">
        <v>1.2942830000000001</v>
      </c>
      <c r="Q73" s="92"/>
      <c r="R73" s="95">
        <f>IF(P73="","",T73*M73*LOOKUP(RIGHT($D$2,3),定数!$A$6:$A$13,定数!$B$6:$B$13))</f>
        <v>13119.135271056735</v>
      </c>
      <c r="S73" s="95"/>
      <c r="T73" s="96">
        <f t="shared" si="3"/>
        <v>45.230000000000544</v>
      </c>
      <c r="U73" s="96"/>
      <c r="V73" t="str">
        <f t="shared" si="5"/>
        <v/>
      </c>
      <c r="W73">
        <f t="shared" si="2"/>
        <v>0</v>
      </c>
    </row>
    <row r="74" spans="2:23" x14ac:dyDescent="0.2">
      <c r="B74" s="57">
        <v>66</v>
      </c>
      <c r="C74" s="91">
        <f t="shared" ref="C74:C108" si="7">IF(R73="","",C73+R73)</f>
        <v>365051.13016121765</v>
      </c>
      <c r="D74" s="91"/>
      <c r="E74" s="57">
        <v>2018</v>
      </c>
      <c r="F74" s="8">
        <v>43785</v>
      </c>
      <c r="G74" s="57" t="s">
        <v>3</v>
      </c>
      <c r="H74" s="92">
        <v>1.2728900000000001</v>
      </c>
      <c r="I74" s="92"/>
      <c r="J74" s="57">
        <v>62.3</v>
      </c>
      <c r="K74" s="93">
        <f t="shared" si="6"/>
        <v>10951.533904836529</v>
      </c>
      <c r="L74" s="94"/>
      <c r="M74" s="6">
        <f>IF(J74="","",(K74/J74)/LOOKUP(RIGHT($D$2,3),定数!$A$6:$A$13,定数!$B$6:$B$13))</f>
        <v>1.4648921756068125</v>
      </c>
      <c r="N74" s="57">
        <v>2018</v>
      </c>
      <c r="O74" s="8">
        <v>43785</v>
      </c>
      <c r="P74" s="92">
        <v>1.27912</v>
      </c>
      <c r="Q74" s="92"/>
      <c r="R74" s="95">
        <f>IF(P74="","",T74*M74*LOOKUP(RIGHT($D$2,3),定数!$A$6:$A$13,定数!$B$6:$B$13))</f>
        <v>-10951.533904836457</v>
      </c>
      <c r="S74" s="95"/>
      <c r="T74" s="96">
        <f t="shared" si="3"/>
        <v>-62.299999999999578</v>
      </c>
      <c r="U74" s="96"/>
      <c r="V74" t="str">
        <f t="shared" si="5"/>
        <v/>
      </c>
      <c r="W74">
        <f t="shared" si="5"/>
        <v>1</v>
      </c>
    </row>
    <row r="75" spans="2:23" x14ac:dyDescent="0.2">
      <c r="B75" s="57">
        <v>67</v>
      </c>
      <c r="C75" s="91">
        <f t="shared" si="7"/>
        <v>354099.59625638119</v>
      </c>
      <c r="D75" s="91"/>
      <c r="E75" s="57">
        <v>2018</v>
      </c>
      <c r="F75" s="8">
        <v>43791</v>
      </c>
      <c r="G75" s="57" t="s">
        <v>4</v>
      </c>
      <c r="H75" s="92">
        <v>1.27915</v>
      </c>
      <c r="I75" s="92"/>
      <c r="J75" s="57">
        <v>19.399999999999999</v>
      </c>
      <c r="K75" s="93">
        <f t="shared" si="6"/>
        <v>10622.987887691435</v>
      </c>
      <c r="L75" s="94"/>
      <c r="M75" s="6">
        <f>IF(J75="","",(K75/J75)/LOOKUP(RIGHT($D$2,3),定数!$A$6:$A$13,定数!$B$6:$B$13))</f>
        <v>4.563139127015222</v>
      </c>
      <c r="N75" s="57">
        <v>2018</v>
      </c>
      <c r="O75" s="8">
        <v>43791</v>
      </c>
      <c r="P75" s="92">
        <v>1.281514</v>
      </c>
      <c r="Q75" s="92"/>
      <c r="R75" s="95">
        <f>IF(P75="","",T75*M75*LOOKUP(RIGHT($D$2,3),定数!$A$6:$A$13,定数!$B$6:$B$13))</f>
        <v>12944.71307551696</v>
      </c>
      <c r="S75" s="95"/>
      <c r="T75" s="96">
        <f t="shared" ref="T75:T108" si="8">IF(P75="","",IF(G75="買",(P75-H75),(H75-P75))*IF(RIGHT($D$2,3)="JPY",100,10000))</f>
        <v>23.640000000000327</v>
      </c>
      <c r="U75" s="96"/>
      <c r="V75" t="str">
        <f t="shared" ref="V75:W90" si="9">IF(S75&lt;&gt;"",IF(S75&lt;0,1+V74,0),"")</f>
        <v/>
      </c>
      <c r="W75">
        <f t="shared" si="9"/>
        <v>0</v>
      </c>
    </row>
    <row r="76" spans="2:23" x14ac:dyDescent="0.2">
      <c r="B76" s="57">
        <v>68</v>
      </c>
      <c r="C76" s="91">
        <f t="shared" si="7"/>
        <v>367044.30933189817</v>
      </c>
      <c r="D76" s="91"/>
      <c r="E76" s="57">
        <v>2018</v>
      </c>
      <c r="F76" s="8">
        <v>43803</v>
      </c>
      <c r="G76" s="57" t="s">
        <v>4</v>
      </c>
      <c r="H76" s="92">
        <v>1.2746299999999999</v>
      </c>
      <c r="I76" s="92"/>
      <c r="J76" s="57">
        <v>20.3</v>
      </c>
      <c r="K76" s="93">
        <f t="shared" si="6"/>
        <v>11011.329279956944</v>
      </c>
      <c r="L76" s="94"/>
      <c r="M76" s="6">
        <f>IF(J76="","",(K76/J76)/LOOKUP(RIGHT($D$2,3),定数!$A$6:$A$13,定数!$B$6:$B$13))</f>
        <v>4.5202501149248535</v>
      </c>
      <c r="N76" s="57">
        <v>2018</v>
      </c>
      <c r="O76" s="8">
        <v>43803</v>
      </c>
      <c r="P76" s="92">
        <v>1.2771079999999999</v>
      </c>
      <c r="Q76" s="92"/>
      <c r="R76" s="95">
        <f>IF(P76="","",T76*M76*LOOKUP(RIGHT($D$2,3),定数!$A$6:$A$13,定数!$B$6:$B$13))</f>
        <v>13441.415741740437</v>
      </c>
      <c r="S76" s="95"/>
      <c r="T76" s="96">
        <f t="shared" si="8"/>
        <v>24.779999999999802</v>
      </c>
      <c r="U76" s="96"/>
      <c r="V76" t="str">
        <f t="shared" si="9"/>
        <v/>
      </c>
      <c r="W76">
        <f t="shared" si="9"/>
        <v>0</v>
      </c>
    </row>
    <row r="77" spans="2:23" x14ac:dyDescent="0.2">
      <c r="B77" s="57">
        <v>69</v>
      </c>
      <c r="C77" s="91">
        <f t="shared" si="7"/>
        <v>380485.7250736386</v>
      </c>
      <c r="D77" s="91"/>
      <c r="E77" s="57">
        <v>2018</v>
      </c>
      <c r="F77" s="8">
        <v>43809</v>
      </c>
      <c r="G77" s="57" t="s">
        <v>3</v>
      </c>
      <c r="H77" s="92">
        <v>1.2704500000000001</v>
      </c>
      <c r="I77" s="92"/>
      <c r="J77" s="57">
        <v>54.6</v>
      </c>
      <c r="K77" s="93">
        <f t="shared" si="6"/>
        <v>11414.571752209158</v>
      </c>
      <c r="L77" s="94"/>
      <c r="M77" s="6">
        <f>IF(J77="","",(K77/J77)/LOOKUP(RIGHT($D$2,3),定数!$A$6:$A$13,定数!$B$6:$B$13))</f>
        <v>1.7421507558316784</v>
      </c>
      <c r="N77" s="57">
        <v>2018</v>
      </c>
      <c r="O77" s="8">
        <v>43809</v>
      </c>
      <c r="P77" s="92">
        <v>1.2636160000000001</v>
      </c>
      <c r="Q77" s="92"/>
      <c r="R77" s="95">
        <f>IF(P77="","",T77*M77*LOOKUP(RIGHT($D$2,3),定数!$A$6:$A$13,定数!$B$6:$B$13))</f>
        <v>14287.029918424441</v>
      </c>
      <c r="S77" s="95"/>
      <c r="T77" s="96">
        <f t="shared" si="8"/>
        <v>68.34000000000006</v>
      </c>
      <c r="U77" s="96"/>
      <c r="V77" t="str">
        <f t="shared" si="9"/>
        <v/>
      </c>
      <c r="W77">
        <f t="shared" si="9"/>
        <v>0</v>
      </c>
    </row>
    <row r="78" spans="2:23" x14ac:dyDescent="0.2">
      <c r="B78" s="57">
        <v>70</v>
      </c>
      <c r="C78" s="91">
        <f t="shared" si="7"/>
        <v>394772.75499206304</v>
      </c>
      <c r="D78" s="91"/>
      <c r="E78" s="57">
        <v>2018</v>
      </c>
      <c r="F78" s="8">
        <v>43826</v>
      </c>
      <c r="G78" s="57" t="s">
        <v>3</v>
      </c>
      <c r="H78" s="92">
        <v>1.26667</v>
      </c>
      <c r="I78" s="92"/>
      <c r="J78" s="57">
        <v>31.7</v>
      </c>
      <c r="K78" s="93">
        <f t="shared" si="6"/>
        <v>11843.182649761891</v>
      </c>
      <c r="L78" s="94"/>
      <c r="M78" s="6">
        <f>IF(J78="","",(K78/J78)/LOOKUP(RIGHT($D$2,3),定数!$A$6:$A$13,定数!$B$6:$B$13))</f>
        <v>3.1133498027765225</v>
      </c>
      <c r="N78" s="57">
        <v>2018</v>
      </c>
      <c r="O78" s="8">
        <v>43826</v>
      </c>
      <c r="P78" s="92">
        <v>1.2627440000000001</v>
      </c>
      <c r="Q78" s="92"/>
      <c r="R78" s="95">
        <f>IF(P78="","",T78*M78*LOOKUP(RIGHT($D$2,3),定数!$A$6:$A$13,定数!$B$6:$B$13))</f>
        <v>14667.613590840283</v>
      </c>
      <c r="S78" s="95"/>
      <c r="T78" s="96">
        <f t="shared" si="8"/>
        <v>39.25999999999874</v>
      </c>
      <c r="U78" s="96"/>
      <c r="V78" t="str">
        <f t="shared" si="9"/>
        <v/>
      </c>
      <c r="W78">
        <f t="shared" si="9"/>
        <v>0</v>
      </c>
    </row>
    <row r="79" spans="2:23" x14ac:dyDescent="0.2">
      <c r="B79" s="57">
        <v>71</v>
      </c>
      <c r="C79" s="91">
        <f t="shared" si="7"/>
        <v>409440.36858290335</v>
      </c>
      <c r="D79" s="91"/>
      <c r="E79" s="57">
        <v>2018</v>
      </c>
      <c r="F79" s="8">
        <v>43827</v>
      </c>
      <c r="G79" s="57" t="s">
        <v>4</v>
      </c>
      <c r="H79" s="92">
        <v>1.2689600000000001</v>
      </c>
      <c r="I79" s="92"/>
      <c r="J79" s="57">
        <v>26.1</v>
      </c>
      <c r="K79" s="93">
        <f t="shared" si="6"/>
        <v>12283.2110574871</v>
      </c>
      <c r="L79" s="94"/>
      <c r="M79" s="6">
        <f>IF(J79="","",(K79/J79)/LOOKUP(RIGHT($D$2,3),定数!$A$6:$A$13,定数!$B$6:$B$13))</f>
        <v>3.9218426109473499</v>
      </c>
      <c r="N79" s="57">
        <v>2018</v>
      </c>
      <c r="O79" s="8">
        <v>43830</v>
      </c>
      <c r="P79" s="92">
        <v>1.2721750000000001</v>
      </c>
      <c r="Q79" s="92"/>
      <c r="R79" s="95">
        <f>IF(P79="","",T79*M79*LOOKUP(RIGHT($D$2,3),定数!$A$6:$A$13,定数!$B$6:$B$13))</f>
        <v>15130.468793034725</v>
      </c>
      <c r="S79" s="95"/>
      <c r="T79" s="96">
        <f t="shared" si="8"/>
        <v>32.149999999999679</v>
      </c>
      <c r="U79" s="96"/>
      <c r="V79" t="str">
        <f t="shared" si="9"/>
        <v/>
      </c>
      <c r="W79">
        <f t="shared" si="9"/>
        <v>0</v>
      </c>
    </row>
    <row r="80" spans="2:23" x14ac:dyDescent="0.2">
      <c r="B80" s="57">
        <v>72</v>
      </c>
      <c r="C80" s="91">
        <f t="shared" si="7"/>
        <v>424570.83737593808</v>
      </c>
      <c r="D80" s="91"/>
      <c r="E80" s="57">
        <v>2018</v>
      </c>
      <c r="F80" s="8">
        <v>43828</v>
      </c>
      <c r="G80" s="57" t="s">
        <v>4</v>
      </c>
      <c r="H80" s="92">
        <v>1.27</v>
      </c>
      <c r="I80" s="92"/>
      <c r="J80" s="57">
        <v>8.6</v>
      </c>
      <c r="K80" s="93">
        <f t="shared" si="6"/>
        <v>12737.125121278143</v>
      </c>
      <c r="L80" s="94"/>
      <c r="M80" s="6">
        <f>IF(J80="","",(K80/J80)/LOOKUP(RIGHT($D$2,3),定数!$A$6:$A$13,定数!$B$6:$B$13))</f>
        <v>12.342175505114479</v>
      </c>
      <c r="N80" s="57">
        <v>2018</v>
      </c>
      <c r="O80" s="8">
        <v>43830</v>
      </c>
      <c r="P80" s="92">
        <v>1.2691399999999999</v>
      </c>
      <c r="Q80" s="92"/>
      <c r="R80" s="95">
        <f>IF(P80="","",T80*M80*LOOKUP(RIGHT($D$2,3),定数!$A$6:$A$13,定数!$B$6:$B$13))</f>
        <v>-12737.12512127937</v>
      </c>
      <c r="S80" s="95"/>
      <c r="T80" s="96">
        <f t="shared" si="8"/>
        <v>-8.6000000000008292</v>
      </c>
      <c r="U80" s="96"/>
      <c r="V80" t="str">
        <f t="shared" si="9"/>
        <v/>
      </c>
      <c r="W80">
        <f t="shared" si="9"/>
        <v>1</v>
      </c>
    </row>
    <row r="81" spans="2:23" x14ac:dyDescent="0.2">
      <c r="B81" s="57">
        <v>73</v>
      </c>
      <c r="C81" s="91">
        <f t="shared" si="7"/>
        <v>411833.71225465869</v>
      </c>
      <c r="D81" s="91"/>
      <c r="E81" s="57"/>
      <c r="F81" s="8"/>
      <c r="G81" s="57"/>
      <c r="H81" s="92"/>
      <c r="I81" s="92"/>
      <c r="J81" s="57"/>
      <c r="K81" s="93" t="str">
        <f t="shared" si="6"/>
        <v/>
      </c>
      <c r="L81" s="94"/>
      <c r="M81" s="6" t="str">
        <f>IF(J81="","",(K81/J81)/LOOKUP(RIGHT($D$2,3),定数!$A$6:$A$13,定数!$B$6:$B$13))</f>
        <v/>
      </c>
      <c r="N81" s="57"/>
      <c r="O81" s="8"/>
      <c r="P81" s="92"/>
      <c r="Q81" s="92"/>
      <c r="R81" s="95" t="str">
        <f>IF(P81="","",T81*M81*LOOKUP(RIGHT($D$2,3),定数!$A$6:$A$13,定数!$B$6:$B$13))</f>
        <v/>
      </c>
      <c r="S81" s="95"/>
      <c r="T81" s="96" t="str">
        <f t="shared" si="8"/>
        <v/>
      </c>
      <c r="U81" s="96"/>
      <c r="V81" t="str">
        <f t="shared" si="9"/>
        <v/>
      </c>
      <c r="W81" t="str">
        <f t="shared" si="9"/>
        <v/>
      </c>
    </row>
    <row r="82" spans="2:23" x14ac:dyDescent="0.2">
      <c r="B82" s="57">
        <v>74</v>
      </c>
      <c r="C82" s="91" t="str">
        <f t="shared" si="7"/>
        <v/>
      </c>
      <c r="D82" s="91"/>
      <c r="E82" s="57"/>
      <c r="F82" s="8"/>
      <c r="G82" s="57"/>
      <c r="H82" s="92"/>
      <c r="I82" s="92"/>
      <c r="J82" s="57"/>
      <c r="K82" s="93" t="str">
        <f t="shared" si="6"/>
        <v/>
      </c>
      <c r="L82" s="94"/>
      <c r="M82" s="6" t="str">
        <f>IF(J82="","",(K82/J82)/LOOKUP(RIGHT($D$2,3),定数!$A$6:$A$13,定数!$B$6:$B$13))</f>
        <v/>
      </c>
      <c r="N82" s="57"/>
      <c r="O82" s="8"/>
      <c r="P82" s="92"/>
      <c r="Q82" s="92"/>
      <c r="R82" s="95" t="str">
        <f>IF(P82="","",T82*M82*LOOKUP(RIGHT($D$2,3),定数!$A$6:$A$13,定数!$B$6:$B$13))</f>
        <v/>
      </c>
      <c r="S82" s="95"/>
      <c r="T82" s="96" t="str">
        <f t="shared" si="8"/>
        <v/>
      </c>
      <c r="U82" s="96"/>
      <c r="V82" t="str">
        <f t="shared" si="9"/>
        <v/>
      </c>
      <c r="W82" t="str">
        <f t="shared" si="9"/>
        <v/>
      </c>
    </row>
    <row r="83" spans="2:23" x14ac:dyDescent="0.2">
      <c r="B83" s="57">
        <v>75</v>
      </c>
      <c r="C83" s="91" t="str">
        <f t="shared" si="7"/>
        <v/>
      </c>
      <c r="D83" s="91"/>
      <c r="E83" s="57"/>
      <c r="F83" s="8"/>
      <c r="G83" s="57"/>
      <c r="H83" s="92"/>
      <c r="I83" s="92"/>
      <c r="J83" s="57"/>
      <c r="K83" s="93" t="str">
        <f t="shared" si="6"/>
        <v/>
      </c>
      <c r="L83" s="94"/>
      <c r="M83" s="6" t="str">
        <f>IF(J83="","",(K83/J83)/LOOKUP(RIGHT($D$2,3),定数!$A$6:$A$13,定数!$B$6:$B$13))</f>
        <v/>
      </c>
      <c r="N83" s="57"/>
      <c r="O83" s="8"/>
      <c r="P83" s="92"/>
      <c r="Q83" s="92"/>
      <c r="R83" s="95" t="str">
        <f>IF(P83="","",T83*M83*LOOKUP(RIGHT($D$2,3),定数!$A$6:$A$13,定数!$B$6:$B$13))</f>
        <v/>
      </c>
      <c r="S83" s="95"/>
      <c r="T83" s="96" t="str">
        <f t="shared" si="8"/>
        <v/>
      </c>
      <c r="U83" s="96"/>
      <c r="V83" t="str">
        <f t="shared" si="9"/>
        <v/>
      </c>
      <c r="W83" t="str">
        <f t="shared" si="9"/>
        <v/>
      </c>
    </row>
    <row r="84" spans="2:23" x14ac:dyDescent="0.2">
      <c r="B84" s="57">
        <v>76</v>
      </c>
      <c r="C84" s="91" t="str">
        <f t="shared" si="7"/>
        <v/>
      </c>
      <c r="D84" s="91"/>
      <c r="E84" s="57"/>
      <c r="F84" s="8"/>
      <c r="G84" s="57"/>
      <c r="H84" s="92"/>
      <c r="I84" s="92"/>
      <c r="J84" s="57"/>
      <c r="K84" s="93" t="str">
        <f t="shared" si="6"/>
        <v/>
      </c>
      <c r="L84" s="94"/>
      <c r="M84" s="6" t="str">
        <f>IF(J84="","",(K84/J84)/LOOKUP(RIGHT($D$2,3),定数!$A$6:$A$13,定数!$B$6:$B$13))</f>
        <v/>
      </c>
      <c r="N84" s="57"/>
      <c r="O84" s="8"/>
      <c r="P84" s="92"/>
      <c r="Q84" s="92"/>
      <c r="R84" s="95" t="str">
        <f>IF(P84="","",T84*M84*LOOKUP(RIGHT($D$2,3),定数!$A$6:$A$13,定数!$B$6:$B$13))</f>
        <v/>
      </c>
      <c r="S84" s="95"/>
      <c r="T84" s="96" t="str">
        <f t="shared" si="8"/>
        <v/>
      </c>
      <c r="U84" s="96"/>
      <c r="V84" t="str">
        <f t="shared" si="9"/>
        <v/>
      </c>
      <c r="W84" t="str">
        <f t="shared" si="9"/>
        <v/>
      </c>
    </row>
    <row r="85" spans="2:23" x14ac:dyDescent="0.2">
      <c r="B85" s="57">
        <v>77</v>
      </c>
      <c r="C85" s="91" t="str">
        <f t="shared" si="7"/>
        <v/>
      </c>
      <c r="D85" s="91"/>
      <c r="E85" s="57"/>
      <c r="F85" s="8"/>
      <c r="G85" s="57"/>
      <c r="H85" s="92"/>
      <c r="I85" s="92"/>
      <c r="J85" s="57"/>
      <c r="K85" s="93" t="str">
        <f t="shared" si="6"/>
        <v/>
      </c>
      <c r="L85" s="94"/>
      <c r="M85" s="6" t="str">
        <f>IF(J85="","",(K85/J85)/LOOKUP(RIGHT($D$2,3),定数!$A$6:$A$13,定数!$B$6:$B$13))</f>
        <v/>
      </c>
      <c r="N85" s="57"/>
      <c r="O85" s="8"/>
      <c r="P85" s="92"/>
      <c r="Q85" s="92"/>
      <c r="R85" s="95" t="str">
        <f>IF(P85="","",T85*M85*LOOKUP(RIGHT($D$2,3),定数!$A$6:$A$13,定数!$B$6:$B$13))</f>
        <v/>
      </c>
      <c r="S85" s="95"/>
      <c r="T85" s="96" t="str">
        <f t="shared" si="8"/>
        <v/>
      </c>
      <c r="U85" s="96"/>
      <c r="V85" t="str">
        <f t="shared" si="9"/>
        <v/>
      </c>
      <c r="W85" t="str">
        <f t="shared" si="9"/>
        <v/>
      </c>
    </row>
    <row r="86" spans="2:23" x14ac:dyDescent="0.2">
      <c r="B86" s="57">
        <v>78</v>
      </c>
      <c r="C86" s="91" t="str">
        <f t="shared" si="7"/>
        <v/>
      </c>
      <c r="D86" s="91"/>
      <c r="E86" s="57"/>
      <c r="F86" s="8"/>
      <c r="G86" s="57"/>
      <c r="H86" s="92"/>
      <c r="I86" s="92"/>
      <c r="J86" s="57"/>
      <c r="K86" s="93" t="str">
        <f t="shared" si="6"/>
        <v/>
      </c>
      <c r="L86" s="94"/>
      <c r="M86" s="6" t="str">
        <f>IF(J86="","",(K86/J86)/LOOKUP(RIGHT($D$2,3),定数!$A$6:$A$13,定数!$B$6:$B$13))</f>
        <v/>
      </c>
      <c r="N86" s="57"/>
      <c r="O86" s="8"/>
      <c r="P86" s="92"/>
      <c r="Q86" s="92"/>
      <c r="R86" s="95" t="str">
        <f>IF(P86="","",T86*M86*LOOKUP(RIGHT($D$2,3),定数!$A$6:$A$13,定数!$B$6:$B$13))</f>
        <v/>
      </c>
      <c r="S86" s="95"/>
      <c r="T86" s="96" t="str">
        <f t="shared" si="8"/>
        <v/>
      </c>
      <c r="U86" s="96"/>
      <c r="V86" t="str">
        <f t="shared" si="9"/>
        <v/>
      </c>
      <c r="W86" t="str">
        <f t="shared" si="9"/>
        <v/>
      </c>
    </row>
    <row r="87" spans="2:23" x14ac:dyDescent="0.2">
      <c r="B87" s="57">
        <v>79</v>
      </c>
      <c r="C87" s="91" t="str">
        <f t="shared" si="7"/>
        <v/>
      </c>
      <c r="D87" s="91"/>
      <c r="E87" s="57"/>
      <c r="F87" s="8"/>
      <c r="G87" s="57"/>
      <c r="H87" s="92"/>
      <c r="I87" s="92"/>
      <c r="J87" s="57"/>
      <c r="K87" s="93" t="str">
        <f t="shared" si="6"/>
        <v/>
      </c>
      <c r="L87" s="94"/>
      <c r="M87" s="6" t="str">
        <f>IF(J87="","",(K87/J87)/LOOKUP(RIGHT($D$2,3),定数!$A$6:$A$13,定数!$B$6:$B$13))</f>
        <v/>
      </c>
      <c r="N87" s="57"/>
      <c r="O87" s="8"/>
      <c r="P87" s="92"/>
      <c r="Q87" s="92"/>
      <c r="R87" s="95" t="str">
        <f>IF(P87="","",T87*M87*LOOKUP(RIGHT($D$2,3),定数!$A$6:$A$13,定数!$B$6:$B$13))</f>
        <v/>
      </c>
      <c r="S87" s="95"/>
      <c r="T87" s="96" t="str">
        <f t="shared" si="8"/>
        <v/>
      </c>
      <c r="U87" s="96"/>
      <c r="V87" t="str">
        <f t="shared" si="9"/>
        <v/>
      </c>
      <c r="W87" t="str">
        <f t="shared" si="9"/>
        <v/>
      </c>
    </row>
    <row r="88" spans="2:23" x14ac:dyDescent="0.2">
      <c r="B88" s="57">
        <v>80</v>
      </c>
      <c r="C88" s="91" t="str">
        <f t="shared" si="7"/>
        <v/>
      </c>
      <c r="D88" s="91"/>
      <c r="E88" s="57"/>
      <c r="F88" s="8"/>
      <c r="G88" s="57"/>
      <c r="H88" s="92"/>
      <c r="I88" s="92"/>
      <c r="J88" s="57"/>
      <c r="K88" s="93" t="str">
        <f t="shared" si="6"/>
        <v/>
      </c>
      <c r="L88" s="94"/>
      <c r="M88" s="6" t="str">
        <f>IF(J88="","",(K88/J88)/LOOKUP(RIGHT($D$2,3),定数!$A$6:$A$13,定数!$B$6:$B$13))</f>
        <v/>
      </c>
      <c r="N88" s="57"/>
      <c r="O88" s="8"/>
      <c r="P88" s="92"/>
      <c r="Q88" s="92"/>
      <c r="R88" s="95" t="str">
        <f>IF(P88="","",T88*M88*LOOKUP(RIGHT($D$2,3),定数!$A$6:$A$13,定数!$B$6:$B$13))</f>
        <v/>
      </c>
      <c r="S88" s="95"/>
      <c r="T88" s="96" t="str">
        <f t="shared" si="8"/>
        <v/>
      </c>
      <c r="U88" s="96"/>
      <c r="V88" t="str">
        <f t="shared" si="9"/>
        <v/>
      </c>
      <c r="W88" t="str">
        <f t="shared" si="9"/>
        <v/>
      </c>
    </row>
    <row r="89" spans="2:23" x14ac:dyDescent="0.2">
      <c r="B89" s="57">
        <v>81</v>
      </c>
      <c r="C89" s="91" t="str">
        <f t="shared" si="7"/>
        <v/>
      </c>
      <c r="D89" s="91"/>
      <c r="E89" s="57"/>
      <c r="F89" s="8"/>
      <c r="G89" s="57"/>
      <c r="H89" s="92"/>
      <c r="I89" s="92"/>
      <c r="J89" s="57"/>
      <c r="K89" s="93" t="str">
        <f t="shared" si="6"/>
        <v/>
      </c>
      <c r="L89" s="94"/>
      <c r="M89" s="6" t="str">
        <f>IF(J89="","",(K89/J89)/LOOKUP(RIGHT($D$2,3),定数!$A$6:$A$13,定数!$B$6:$B$13))</f>
        <v/>
      </c>
      <c r="N89" s="57"/>
      <c r="O89" s="8"/>
      <c r="P89" s="92"/>
      <c r="Q89" s="92"/>
      <c r="R89" s="95" t="str">
        <f>IF(P89="","",T89*M89*LOOKUP(RIGHT($D$2,3),定数!$A$6:$A$13,定数!$B$6:$B$13))</f>
        <v/>
      </c>
      <c r="S89" s="95"/>
      <c r="T89" s="96" t="str">
        <f t="shared" si="8"/>
        <v/>
      </c>
      <c r="U89" s="96"/>
      <c r="V89" t="str">
        <f t="shared" si="9"/>
        <v/>
      </c>
      <c r="W89" t="str">
        <f t="shared" si="9"/>
        <v/>
      </c>
    </row>
    <row r="90" spans="2:23" x14ac:dyDescent="0.2">
      <c r="B90" s="57">
        <v>82</v>
      </c>
      <c r="C90" s="91" t="str">
        <f t="shared" si="7"/>
        <v/>
      </c>
      <c r="D90" s="91"/>
      <c r="E90" s="57"/>
      <c r="F90" s="8"/>
      <c r="G90" s="57"/>
      <c r="H90" s="92"/>
      <c r="I90" s="92"/>
      <c r="J90" s="57"/>
      <c r="K90" s="93" t="str">
        <f t="shared" si="6"/>
        <v/>
      </c>
      <c r="L90" s="94"/>
      <c r="M90" s="6" t="str">
        <f>IF(J90="","",(K90/J90)/LOOKUP(RIGHT($D$2,3),定数!$A$6:$A$13,定数!$B$6:$B$13))</f>
        <v/>
      </c>
      <c r="N90" s="57"/>
      <c r="O90" s="8"/>
      <c r="P90" s="92"/>
      <c r="Q90" s="92"/>
      <c r="R90" s="95" t="str">
        <f>IF(P90="","",T90*M90*LOOKUP(RIGHT($D$2,3),定数!$A$6:$A$13,定数!$B$6:$B$13))</f>
        <v/>
      </c>
      <c r="S90" s="95"/>
      <c r="T90" s="96" t="str">
        <f t="shared" si="8"/>
        <v/>
      </c>
      <c r="U90" s="96"/>
      <c r="V90" t="str">
        <f t="shared" si="9"/>
        <v/>
      </c>
      <c r="W90" t="str">
        <f t="shared" si="9"/>
        <v/>
      </c>
    </row>
    <row r="91" spans="2:23" x14ac:dyDescent="0.2">
      <c r="B91" s="57">
        <v>83</v>
      </c>
      <c r="C91" s="91" t="str">
        <f t="shared" si="7"/>
        <v/>
      </c>
      <c r="D91" s="91"/>
      <c r="E91" s="57"/>
      <c r="F91" s="8"/>
      <c r="G91" s="57"/>
      <c r="H91" s="92"/>
      <c r="I91" s="92"/>
      <c r="J91" s="57"/>
      <c r="K91" s="93" t="str">
        <f t="shared" si="6"/>
        <v/>
      </c>
      <c r="L91" s="94"/>
      <c r="M91" s="6" t="str">
        <f>IF(J91="","",(K91/J91)/LOOKUP(RIGHT($D$2,3),定数!$A$6:$A$13,定数!$B$6:$B$13))</f>
        <v/>
      </c>
      <c r="N91" s="5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57">
        <v>84</v>
      </c>
      <c r="C92" s="91" t="str">
        <f t="shared" si="7"/>
        <v/>
      </c>
      <c r="D92" s="91"/>
      <c r="E92" s="57"/>
      <c r="F92" s="8"/>
      <c r="G92" s="57"/>
      <c r="H92" s="92"/>
      <c r="I92" s="92"/>
      <c r="J92" s="57"/>
      <c r="K92" s="93" t="str">
        <f t="shared" si="6"/>
        <v/>
      </c>
      <c r="L92" s="94"/>
      <c r="M92" s="6" t="str">
        <f>IF(J92="","",(K92/J92)/LOOKUP(RIGHT($D$2,3),定数!$A$6:$A$13,定数!$B$6:$B$13))</f>
        <v/>
      </c>
      <c r="N92" s="57"/>
      <c r="O92" s="8"/>
      <c r="P92" s="92"/>
      <c r="Q92" s="92"/>
      <c r="R92" s="95" t="str">
        <f>IF(P92="","",T92*M92*LOOKUP(RIGHT($D$2,3),定数!$A$6:$A$13,定数!$B$6:$B$13))</f>
        <v/>
      </c>
      <c r="S92" s="95"/>
      <c r="T92" s="96" t="str">
        <f t="shared" si="8"/>
        <v/>
      </c>
      <c r="U92" s="96"/>
      <c r="V92" t="str">
        <f t="shared" si="10"/>
        <v/>
      </c>
      <c r="W92" t="str">
        <f t="shared" si="10"/>
        <v/>
      </c>
    </row>
    <row r="93" spans="2:23" x14ac:dyDescent="0.2">
      <c r="B93" s="57">
        <v>85</v>
      </c>
      <c r="C93" s="91" t="str">
        <f t="shared" si="7"/>
        <v/>
      </c>
      <c r="D93" s="91"/>
      <c r="E93" s="57"/>
      <c r="F93" s="8"/>
      <c r="G93" s="57"/>
      <c r="H93" s="92"/>
      <c r="I93" s="92"/>
      <c r="J93" s="57"/>
      <c r="K93" s="93" t="str">
        <f t="shared" si="6"/>
        <v/>
      </c>
      <c r="L93" s="94"/>
      <c r="M93" s="6" t="str">
        <f>IF(J93="","",(K93/J93)/LOOKUP(RIGHT($D$2,3),定数!$A$6:$A$13,定数!$B$6:$B$13))</f>
        <v/>
      </c>
      <c r="N93" s="57"/>
      <c r="O93" s="8"/>
      <c r="P93" s="92"/>
      <c r="Q93" s="92"/>
      <c r="R93" s="95" t="str">
        <f>IF(P93="","",T93*M93*LOOKUP(RIGHT($D$2,3),定数!$A$6:$A$13,定数!$B$6:$B$13))</f>
        <v/>
      </c>
      <c r="S93" s="95"/>
      <c r="T93" s="96" t="str">
        <f t="shared" si="8"/>
        <v/>
      </c>
      <c r="U93" s="96"/>
      <c r="V93" t="str">
        <f t="shared" si="10"/>
        <v/>
      </c>
      <c r="W93" t="str">
        <f t="shared" si="10"/>
        <v/>
      </c>
    </row>
    <row r="94" spans="2:23" x14ac:dyDescent="0.2">
      <c r="B94" s="57">
        <v>86</v>
      </c>
      <c r="C94" s="91" t="str">
        <f t="shared" si="7"/>
        <v/>
      </c>
      <c r="D94" s="91"/>
      <c r="E94" s="57"/>
      <c r="F94" s="8"/>
      <c r="G94" s="57"/>
      <c r="H94" s="92"/>
      <c r="I94" s="92"/>
      <c r="J94" s="57"/>
      <c r="K94" s="93" t="str">
        <f t="shared" si="6"/>
        <v/>
      </c>
      <c r="L94" s="94"/>
      <c r="M94" s="6" t="str">
        <f>IF(J94="","",(K94/J94)/LOOKUP(RIGHT($D$2,3),定数!$A$6:$A$13,定数!$B$6:$B$13))</f>
        <v/>
      </c>
      <c r="N94" s="57"/>
      <c r="O94" s="8"/>
      <c r="P94" s="92"/>
      <c r="Q94" s="92"/>
      <c r="R94" s="95" t="str">
        <f>IF(P94="","",T94*M94*LOOKUP(RIGHT($D$2,3),定数!$A$6:$A$13,定数!$B$6:$B$13))</f>
        <v/>
      </c>
      <c r="S94" s="95"/>
      <c r="T94" s="96" t="str">
        <f t="shared" si="8"/>
        <v/>
      </c>
      <c r="U94" s="96"/>
      <c r="V94" t="str">
        <f t="shared" si="10"/>
        <v/>
      </c>
      <c r="W94" t="str">
        <f t="shared" si="10"/>
        <v/>
      </c>
    </row>
    <row r="95" spans="2:23" x14ac:dyDescent="0.2">
      <c r="B95" s="57">
        <v>87</v>
      </c>
      <c r="C95" s="91" t="str">
        <f t="shared" si="7"/>
        <v/>
      </c>
      <c r="D95" s="91"/>
      <c r="E95" s="57"/>
      <c r="F95" s="8"/>
      <c r="G95" s="57"/>
      <c r="H95" s="92"/>
      <c r="I95" s="92"/>
      <c r="J95" s="57"/>
      <c r="K95" s="93" t="str">
        <f t="shared" si="6"/>
        <v/>
      </c>
      <c r="L95" s="94"/>
      <c r="M95" s="6" t="str">
        <f>IF(J95="","",(K95/J95)/LOOKUP(RIGHT($D$2,3),定数!$A$6:$A$13,定数!$B$6:$B$13))</f>
        <v/>
      </c>
      <c r="N95" s="57"/>
      <c r="O95" s="8"/>
      <c r="P95" s="92"/>
      <c r="Q95" s="92"/>
      <c r="R95" s="95" t="str">
        <f>IF(P95="","",T95*M95*LOOKUP(RIGHT($D$2,3),定数!$A$6:$A$13,定数!$B$6:$B$13))</f>
        <v/>
      </c>
      <c r="S95" s="95"/>
      <c r="T95" s="96" t="str">
        <f t="shared" si="8"/>
        <v/>
      </c>
      <c r="U95" s="96"/>
      <c r="V95" t="str">
        <f t="shared" si="10"/>
        <v/>
      </c>
      <c r="W95" t="str">
        <f t="shared" si="10"/>
        <v/>
      </c>
    </row>
    <row r="96" spans="2:23" x14ac:dyDescent="0.2">
      <c r="B96" s="57">
        <v>88</v>
      </c>
      <c r="C96" s="91" t="str">
        <f t="shared" si="7"/>
        <v/>
      </c>
      <c r="D96" s="91"/>
      <c r="E96" s="57"/>
      <c r="F96" s="8"/>
      <c r="G96" s="57"/>
      <c r="H96" s="92"/>
      <c r="I96" s="92"/>
      <c r="J96" s="57"/>
      <c r="K96" s="93" t="str">
        <f t="shared" si="6"/>
        <v/>
      </c>
      <c r="L96" s="94"/>
      <c r="M96" s="6" t="str">
        <f>IF(J96="","",(K96/J96)/LOOKUP(RIGHT($D$2,3),定数!$A$6:$A$13,定数!$B$6:$B$13))</f>
        <v/>
      </c>
      <c r="N96" s="57"/>
      <c r="O96" s="8"/>
      <c r="P96" s="92"/>
      <c r="Q96" s="92"/>
      <c r="R96" s="95" t="str">
        <f>IF(P96="","",T96*M96*LOOKUP(RIGHT($D$2,3),定数!$A$6:$A$13,定数!$B$6:$B$13))</f>
        <v/>
      </c>
      <c r="S96" s="95"/>
      <c r="T96" s="96" t="str">
        <f t="shared" si="8"/>
        <v/>
      </c>
      <c r="U96" s="96"/>
      <c r="V96" t="str">
        <f t="shared" si="10"/>
        <v/>
      </c>
      <c r="W96" t="str">
        <f t="shared" si="10"/>
        <v/>
      </c>
    </row>
    <row r="97" spans="2:23" x14ac:dyDescent="0.2">
      <c r="B97" s="57">
        <v>89</v>
      </c>
      <c r="C97" s="91" t="str">
        <f t="shared" si="7"/>
        <v/>
      </c>
      <c r="D97" s="91"/>
      <c r="E97" s="57"/>
      <c r="F97" s="8"/>
      <c r="G97" s="57"/>
      <c r="H97" s="92"/>
      <c r="I97" s="92"/>
      <c r="J97" s="57"/>
      <c r="K97" s="93" t="str">
        <f t="shared" si="6"/>
        <v/>
      </c>
      <c r="L97" s="94"/>
      <c r="M97" s="6" t="str">
        <f>IF(J97="","",(K97/J97)/LOOKUP(RIGHT($D$2,3),定数!$A$6:$A$13,定数!$B$6:$B$13))</f>
        <v/>
      </c>
      <c r="N97" s="57"/>
      <c r="O97" s="8"/>
      <c r="P97" s="92"/>
      <c r="Q97" s="92"/>
      <c r="R97" s="95" t="str">
        <f>IF(P97="","",T97*M97*LOOKUP(RIGHT($D$2,3),定数!$A$6:$A$13,定数!$B$6:$B$13))</f>
        <v/>
      </c>
      <c r="S97" s="95"/>
      <c r="T97" s="96" t="str">
        <f t="shared" si="8"/>
        <v/>
      </c>
      <c r="U97" s="96"/>
      <c r="V97" t="str">
        <f t="shared" si="10"/>
        <v/>
      </c>
      <c r="W97" t="str">
        <f t="shared" si="10"/>
        <v/>
      </c>
    </row>
    <row r="98" spans="2:23" x14ac:dyDescent="0.2">
      <c r="B98" s="57">
        <v>90</v>
      </c>
      <c r="C98" s="91" t="str">
        <f t="shared" si="7"/>
        <v/>
      </c>
      <c r="D98" s="91"/>
      <c r="E98" s="57"/>
      <c r="F98" s="8"/>
      <c r="G98" s="57"/>
      <c r="H98" s="92"/>
      <c r="I98" s="92"/>
      <c r="J98" s="57"/>
      <c r="K98" s="93" t="str">
        <f t="shared" si="6"/>
        <v/>
      </c>
      <c r="L98" s="94"/>
      <c r="M98" s="6" t="str">
        <f>IF(J98="","",(K98/J98)/LOOKUP(RIGHT($D$2,3),定数!$A$6:$A$13,定数!$B$6:$B$13))</f>
        <v/>
      </c>
      <c r="N98" s="57"/>
      <c r="O98" s="8"/>
      <c r="P98" s="92"/>
      <c r="Q98" s="92"/>
      <c r="R98" s="95" t="str">
        <f>IF(P98="","",T98*M98*LOOKUP(RIGHT($D$2,3),定数!$A$6:$A$13,定数!$B$6:$B$13))</f>
        <v/>
      </c>
      <c r="S98" s="95"/>
      <c r="T98" s="96" t="str">
        <f t="shared" si="8"/>
        <v/>
      </c>
      <c r="U98" s="96"/>
      <c r="V98" t="str">
        <f t="shared" si="10"/>
        <v/>
      </c>
      <c r="W98" t="str">
        <f t="shared" si="10"/>
        <v/>
      </c>
    </row>
    <row r="99" spans="2:23" x14ac:dyDescent="0.2">
      <c r="B99" s="57">
        <v>91</v>
      </c>
      <c r="C99" s="91" t="str">
        <f t="shared" si="7"/>
        <v/>
      </c>
      <c r="D99" s="91"/>
      <c r="E99" s="57"/>
      <c r="F99" s="8"/>
      <c r="G99" s="57"/>
      <c r="H99" s="92"/>
      <c r="I99" s="92"/>
      <c r="J99" s="57"/>
      <c r="K99" s="93" t="str">
        <f t="shared" si="6"/>
        <v/>
      </c>
      <c r="L99" s="94"/>
      <c r="M99" s="6" t="str">
        <f>IF(J99="","",(K99/J99)/LOOKUP(RIGHT($D$2,3),定数!$A$6:$A$13,定数!$B$6:$B$13))</f>
        <v/>
      </c>
      <c r="N99" s="57"/>
      <c r="O99" s="8"/>
      <c r="P99" s="92"/>
      <c r="Q99" s="92"/>
      <c r="R99" s="95" t="str">
        <f>IF(P99="","",T99*M99*LOOKUP(RIGHT($D$2,3),定数!$A$6:$A$13,定数!$B$6:$B$13))</f>
        <v/>
      </c>
      <c r="S99" s="95"/>
      <c r="T99" s="96" t="str">
        <f t="shared" si="8"/>
        <v/>
      </c>
      <c r="U99" s="96"/>
      <c r="V99" t="str">
        <f t="shared" si="10"/>
        <v/>
      </c>
      <c r="W99" t="str">
        <f t="shared" si="10"/>
        <v/>
      </c>
    </row>
    <row r="100" spans="2:23" x14ac:dyDescent="0.2">
      <c r="B100" s="57">
        <v>92</v>
      </c>
      <c r="C100" s="91" t="str">
        <f t="shared" si="7"/>
        <v/>
      </c>
      <c r="D100" s="91"/>
      <c r="E100" s="57"/>
      <c r="F100" s="8"/>
      <c r="G100" s="57"/>
      <c r="H100" s="92"/>
      <c r="I100" s="92"/>
      <c r="J100" s="57"/>
      <c r="K100" s="93" t="str">
        <f t="shared" si="6"/>
        <v/>
      </c>
      <c r="L100" s="94"/>
      <c r="M100" s="6" t="str">
        <f>IF(J100="","",(K100/J100)/LOOKUP(RIGHT($D$2,3),定数!$A$6:$A$13,定数!$B$6:$B$13))</f>
        <v/>
      </c>
      <c r="N100" s="5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57">
        <v>93</v>
      </c>
      <c r="C101" s="91" t="str">
        <f t="shared" si="7"/>
        <v/>
      </c>
      <c r="D101" s="91"/>
      <c r="E101" s="57"/>
      <c r="F101" s="8"/>
      <c r="G101" s="57"/>
      <c r="H101" s="92"/>
      <c r="I101" s="92"/>
      <c r="J101" s="57"/>
      <c r="K101" s="93" t="str">
        <f t="shared" si="6"/>
        <v/>
      </c>
      <c r="L101" s="94"/>
      <c r="M101" s="6" t="str">
        <f>IF(J101="","",(K101/J101)/LOOKUP(RIGHT($D$2,3),定数!$A$6:$A$13,定数!$B$6:$B$13))</f>
        <v/>
      </c>
      <c r="N101" s="5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57">
        <v>94</v>
      </c>
      <c r="C102" s="91" t="str">
        <f t="shared" si="7"/>
        <v/>
      </c>
      <c r="D102" s="91"/>
      <c r="E102" s="57"/>
      <c r="F102" s="8"/>
      <c r="G102" s="57"/>
      <c r="H102" s="92"/>
      <c r="I102" s="92"/>
      <c r="J102" s="57"/>
      <c r="K102" s="93" t="str">
        <f t="shared" si="6"/>
        <v/>
      </c>
      <c r="L102" s="94"/>
      <c r="M102" s="6" t="str">
        <f>IF(J102="","",(K102/J102)/LOOKUP(RIGHT($D$2,3),定数!$A$6:$A$13,定数!$B$6:$B$13))</f>
        <v/>
      </c>
      <c r="N102" s="5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57">
        <v>95</v>
      </c>
      <c r="C103" s="91" t="str">
        <f t="shared" si="7"/>
        <v/>
      </c>
      <c r="D103" s="91"/>
      <c r="E103" s="57"/>
      <c r="F103" s="8"/>
      <c r="G103" s="57"/>
      <c r="H103" s="92"/>
      <c r="I103" s="92"/>
      <c r="J103" s="57"/>
      <c r="K103" s="93" t="str">
        <f t="shared" si="6"/>
        <v/>
      </c>
      <c r="L103" s="94"/>
      <c r="M103" s="6" t="str">
        <f>IF(J103="","",(K103/J103)/LOOKUP(RIGHT($D$2,3),定数!$A$6:$A$13,定数!$B$6:$B$13))</f>
        <v/>
      </c>
      <c r="N103" s="5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57">
        <v>96</v>
      </c>
      <c r="C104" s="91" t="str">
        <f t="shared" si="7"/>
        <v/>
      </c>
      <c r="D104" s="91"/>
      <c r="E104" s="57"/>
      <c r="F104" s="8"/>
      <c r="G104" s="57"/>
      <c r="H104" s="92"/>
      <c r="I104" s="92"/>
      <c r="J104" s="57"/>
      <c r="K104" s="93" t="str">
        <f t="shared" si="6"/>
        <v/>
      </c>
      <c r="L104" s="94"/>
      <c r="M104" s="6" t="str">
        <f>IF(J104="","",(K104/J104)/LOOKUP(RIGHT($D$2,3),定数!$A$6:$A$13,定数!$B$6:$B$13))</f>
        <v/>
      </c>
      <c r="N104" s="5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57">
        <v>97</v>
      </c>
      <c r="C105" s="91" t="str">
        <f t="shared" si="7"/>
        <v/>
      </c>
      <c r="D105" s="91"/>
      <c r="E105" s="57"/>
      <c r="F105" s="8"/>
      <c r="G105" s="57"/>
      <c r="H105" s="92"/>
      <c r="I105" s="92"/>
      <c r="J105" s="57"/>
      <c r="K105" s="93" t="str">
        <f t="shared" si="6"/>
        <v/>
      </c>
      <c r="L105" s="94"/>
      <c r="M105" s="6" t="str">
        <f>IF(J105="","",(K105/J105)/LOOKUP(RIGHT($D$2,3),定数!$A$6:$A$13,定数!$B$6:$B$13))</f>
        <v/>
      </c>
      <c r="N105" s="5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57">
        <v>98</v>
      </c>
      <c r="C106" s="91" t="str">
        <f t="shared" si="7"/>
        <v/>
      </c>
      <c r="D106" s="91"/>
      <c r="E106" s="57"/>
      <c r="F106" s="8"/>
      <c r="G106" s="57"/>
      <c r="H106" s="92"/>
      <c r="I106" s="92"/>
      <c r="J106" s="57"/>
      <c r="K106" s="93" t="str">
        <f t="shared" si="6"/>
        <v/>
      </c>
      <c r="L106" s="94"/>
      <c r="M106" s="6" t="str">
        <f>IF(J106="","",(K106/J106)/LOOKUP(RIGHT($D$2,3),定数!$A$6:$A$13,定数!$B$6:$B$13))</f>
        <v/>
      </c>
      <c r="N106" s="5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57">
        <v>99</v>
      </c>
      <c r="C107" s="91" t="str">
        <f t="shared" si="7"/>
        <v/>
      </c>
      <c r="D107" s="91"/>
      <c r="E107" s="57"/>
      <c r="F107" s="8"/>
      <c r="G107" s="57"/>
      <c r="H107" s="92"/>
      <c r="I107" s="92"/>
      <c r="J107" s="57"/>
      <c r="K107" s="93" t="str">
        <f t="shared" si="6"/>
        <v/>
      </c>
      <c r="L107" s="94"/>
      <c r="M107" s="6" t="str">
        <f>IF(J107="","",(K107/J107)/LOOKUP(RIGHT($D$2,3),定数!$A$6:$A$13,定数!$B$6:$B$13))</f>
        <v/>
      </c>
      <c r="N107" s="5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57">
        <v>100</v>
      </c>
      <c r="C108" s="91" t="str">
        <f t="shared" si="7"/>
        <v/>
      </c>
      <c r="D108" s="91"/>
      <c r="E108" s="57"/>
      <c r="F108" s="8"/>
      <c r="G108" s="57"/>
      <c r="H108" s="92"/>
      <c r="I108" s="92"/>
      <c r="J108" s="57"/>
      <c r="K108" s="93" t="str">
        <f t="shared" si="6"/>
        <v/>
      </c>
      <c r="L108" s="94"/>
      <c r="M108" s="6" t="str">
        <f>IF(J108="","",(K108/J108)/LOOKUP(RIGHT($D$2,3),定数!$A$6:$A$13,定数!$B$6:$B$13))</f>
        <v/>
      </c>
      <c r="N108" s="5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1A6396A6-14BB-4FDB-A633-139D61699AE6}">
      <formula1>"買,売"</formula1>
    </dataValidation>
  </dataValidations>
  <pageMargins left="0.25" right="0.25"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0301-87EA-4189-B991-5F5CDB64C8BB}">
  <dimension ref="B2:W109"/>
  <sheetViews>
    <sheetView zoomScale="115" zoomScaleNormal="115" workbookViewId="0">
      <pane ySplit="8" topLeftCell="A68" activePane="bottomLeft" state="frozen"/>
      <selection pane="bottomLeft" activeCell="J2" sqref="J2:K2"/>
    </sheetView>
  </sheetViews>
  <sheetFormatPr defaultRowHeight="13.2" x14ac:dyDescent="0.2"/>
  <cols>
    <col min="1" max="1" width="2.88671875" customWidth="1"/>
    <col min="2" max="18" width="6.6640625" customWidth="1"/>
    <col min="22" max="22" width="10.88671875" style="23" hidden="1" customWidth="1"/>
    <col min="23" max="23" width="0" hidden="1" customWidth="1"/>
  </cols>
  <sheetData>
    <row r="2" spans="2:23" x14ac:dyDescent="0.2">
      <c r="B2" s="58" t="s">
        <v>5</v>
      </c>
      <c r="C2" s="58"/>
      <c r="D2" s="63" t="s">
        <v>60</v>
      </c>
      <c r="E2" s="63"/>
      <c r="F2" s="58" t="s">
        <v>6</v>
      </c>
      <c r="G2" s="58"/>
      <c r="H2" s="60" t="s">
        <v>69</v>
      </c>
      <c r="I2" s="60"/>
      <c r="J2" s="58" t="s">
        <v>7</v>
      </c>
      <c r="K2" s="58"/>
      <c r="L2" s="64">
        <v>300000</v>
      </c>
      <c r="M2" s="63"/>
      <c r="N2" s="58" t="s">
        <v>8</v>
      </c>
      <c r="O2" s="58"/>
      <c r="P2" s="59">
        <f>SUM(L2,D4)</f>
        <v>294346.32419983728</v>
      </c>
      <c r="Q2" s="60"/>
      <c r="R2" s="1"/>
      <c r="S2" s="1"/>
      <c r="T2" s="1"/>
    </row>
    <row r="3" spans="2:23" ht="57" customHeight="1" x14ac:dyDescent="0.2">
      <c r="B3" s="58" t="s">
        <v>9</v>
      </c>
      <c r="C3" s="58"/>
      <c r="D3" s="61" t="s">
        <v>38</v>
      </c>
      <c r="E3" s="61"/>
      <c r="F3" s="61"/>
      <c r="G3" s="61"/>
      <c r="H3" s="61"/>
      <c r="I3" s="61"/>
      <c r="J3" s="58" t="s">
        <v>10</v>
      </c>
      <c r="K3" s="58"/>
      <c r="L3" s="61" t="s">
        <v>58</v>
      </c>
      <c r="M3" s="62"/>
      <c r="N3" s="62"/>
      <c r="O3" s="62"/>
      <c r="P3" s="62"/>
      <c r="Q3" s="62"/>
      <c r="R3" s="1"/>
      <c r="S3" s="1"/>
    </row>
    <row r="4" spans="2:23" x14ac:dyDescent="0.2">
      <c r="B4" s="58" t="s">
        <v>11</v>
      </c>
      <c r="C4" s="58"/>
      <c r="D4" s="78">
        <f>SUM($R$9:$S$993)</f>
        <v>-5653.6758001627149</v>
      </c>
      <c r="E4" s="78"/>
      <c r="F4" s="58" t="s">
        <v>12</v>
      </c>
      <c r="G4" s="58"/>
      <c r="H4" s="79">
        <f>SUM($T$9:$U$108)</f>
        <v>42.789999999988112</v>
      </c>
      <c r="I4" s="60"/>
      <c r="J4" s="80" t="s">
        <v>13</v>
      </c>
      <c r="K4" s="80"/>
      <c r="L4" s="59">
        <f>MAX($C$9:$D$990)-C9</f>
        <v>34359.76283589896</v>
      </c>
      <c r="M4" s="59"/>
      <c r="N4" s="80" t="s">
        <v>14</v>
      </c>
      <c r="O4" s="80"/>
      <c r="P4" s="78">
        <f>SUMIF(R9:S990,"&lt;0",R9:S990)</f>
        <v>-340858.41652982705</v>
      </c>
      <c r="Q4" s="78"/>
      <c r="R4" s="1"/>
      <c r="S4" s="1"/>
      <c r="T4" s="1"/>
    </row>
    <row r="5" spans="2:23" x14ac:dyDescent="0.2">
      <c r="B5" s="55" t="s">
        <v>15</v>
      </c>
      <c r="C5" s="54">
        <f>COUNTIF($R$9:$R$990,"&gt;0")</f>
        <v>30</v>
      </c>
      <c r="D5" s="53" t="s">
        <v>16</v>
      </c>
      <c r="E5" s="16">
        <f>COUNTIF($R$9:$R$990,"&lt;0")</f>
        <v>42</v>
      </c>
      <c r="F5" s="53" t="s">
        <v>17</v>
      </c>
      <c r="G5" s="54">
        <f>COUNTIF($R$9:$R$990,"=0")</f>
        <v>0</v>
      </c>
      <c r="H5" s="53" t="s">
        <v>18</v>
      </c>
      <c r="I5" s="3">
        <f>C5/SUM(C5,E5,G5)</f>
        <v>0.41666666666666669</v>
      </c>
      <c r="J5" s="88" t="s">
        <v>19</v>
      </c>
      <c r="K5" s="58"/>
      <c r="L5" s="89">
        <f>MAX(V9:V993)</f>
        <v>3</v>
      </c>
      <c r="M5" s="90"/>
      <c r="N5" s="18" t="s">
        <v>20</v>
      </c>
      <c r="O5" s="9"/>
      <c r="P5" s="89">
        <f>MAX(W9:W993)</f>
        <v>7</v>
      </c>
      <c r="Q5" s="90"/>
      <c r="R5" s="1"/>
      <c r="S5" s="36"/>
      <c r="T5" s="1"/>
    </row>
    <row r="6" spans="2:23" x14ac:dyDescent="0.2">
      <c r="B6" s="11"/>
      <c r="C6" s="14"/>
      <c r="D6" s="15"/>
      <c r="E6" s="12"/>
      <c r="F6" s="11"/>
      <c r="G6" s="12"/>
      <c r="H6" s="11"/>
      <c r="I6" s="17"/>
      <c r="J6" s="11"/>
      <c r="K6" s="11"/>
      <c r="L6" s="12"/>
      <c r="M6" s="12"/>
      <c r="N6" s="13"/>
      <c r="O6" s="13"/>
      <c r="P6" s="10"/>
      <c r="Q6" s="56"/>
      <c r="R6" s="1"/>
      <c r="S6" s="1"/>
      <c r="U6" s="37"/>
    </row>
    <row r="7" spans="2:23" x14ac:dyDescent="0.2">
      <c r="B7" s="65" t="s">
        <v>21</v>
      </c>
      <c r="C7" s="67" t="s">
        <v>22</v>
      </c>
      <c r="D7" s="68"/>
      <c r="E7" s="71" t="s">
        <v>23</v>
      </c>
      <c r="F7" s="72"/>
      <c r="G7" s="72"/>
      <c r="H7" s="72"/>
      <c r="I7" s="73"/>
      <c r="J7" s="74" t="s">
        <v>24</v>
      </c>
      <c r="K7" s="75"/>
      <c r="L7" s="76"/>
      <c r="M7" s="77" t="s">
        <v>25</v>
      </c>
      <c r="N7" s="81" t="s">
        <v>26</v>
      </c>
      <c r="O7" s="82"/>
      <c r="P7" s="82"/>
      <c r="Q7" s="83"/>
      <c r="R7" s="84" t="s">
        <v>27</v>
      </c>
      <c r="S7" s="84"/>
      <c r="T7" s="84"/>
      <c r="U7" s="84"/>
    </row>
    <row r="8" spans="2:23" x14ac:dyDescent="0.2">
      <c r="B8" s="66"/>
      <c r="C8" s="69"/>
      <c r="D8" s="70"/>
      <c r="E8" s="19" t="s">
        <v>28</v>
      </c>
      <c r="F8" s="19" t="s">
        <v>29</v>
      </c>
      <c r="G8" s="19" t="s">
        <v>30</v>
      </c>
      <c r="H8" s="85" t="s">
        <v>31</v>
      </c>
      <c r="I8" s="73"/>
      <c r="J8" s="4" t="s">
        <v>32</v>
      </c>
      <c r="K8" s="86" t="s">
        <v>33</v>
      </c>
      <c r="L8" s="76"/>
      <c r="M8" s="77"/>
      <c r="N8" s="5" t="s">
        <v>28</v>
      </c>
      <c r="O8" s="5" t="s">
        <v>29</v>
      </c>
      <c r="P8" s="87" t="s">
        <v>31</v>
      </c>
      <c r="Q8" s="83"/>
      <c r="R8" s="84" t="s">
        <v>34</v>
      </c>
      <c r="S8" s="84"/>
      <c r="T8" s="84" t="s">
        <v>32</v>
      </c>
      <c r="U8" s="84"/>
    </row>
    <row r="9" spans="2:23" x14ac:dyDescent="0.2">
      <c r="B9" s="57">
        <v>1</v>
      </c>
      <c r="C9" s="91">
        <f>L2</f>
        <v>300000</v>
      </c>
      <c r="D9" s="91"/>
      <c r="E9" s="57">
        <v>2018</v>
      </c>
      <c r="F9" s="8">
        <v>43474</v>
      </c>
      <c r="G9" s="57" t="s">
        <v>4</v>
      </c>
      <c r="H9" s="92">
        <v>1.35707</v>
      </c>
      <c r="I9" s="92"/>
      <c r="J9" s="57">
        <v>8.1999999999999993</v>
      </c>
      <c r="K9" s="93">
        <f t="shared" ref="K9:K72" si="0">IF(J9="","",C9*0.03)</f>
        <v>9000</v>
      </c>
      <c r="L9" s="94"/>
      <c r="M9" s="6">
        <f>IF(J9="","",(K9/J9)/LOOKUP(RIGHT($D$2,3),定数!$A$6:$A$13,定数!$B$6:$B$13))</f>
        <v>9.1463414634146361</v>
      </c>
      <c r="N9" s="57">
        <v>2018</v>
      </c>
      <c r="O9" s="8">
        <v>43474</v>
      </c>
      <c r="P9" s="92">
        <v>1.35625</v>
      </c>
      <c r="Q9" s="92"/>
      <c r="R9" s="95">
        <f>IF(P9="","",T9*M9*LOOKUP(RIGHT($D$2,3),定数!$A$6:$A$13,定数!$B$6:$B$13))</f>
        <v>-9000.0000000004729</v>
      </c>
      <c r="S9" s="95"/>
      <c r="T9" s="96">
        <f>IF(P9="","",IF(G9="買",(P9-H9),(H9-P9))*IF(RIGHT($D$2,3)="JPY",100,10000))</f>
        <v>-8.2000000000004292</v>
      </c>
      <c r="U9" s="96"/>
      <c r="V9" s="35">
        <f>IF(T9&lt;&gt;"",IF(T9&gt;0,1+V8,0),"")</f>
        <v>0</v>
      </c>
      <c r="W9">
        <f>IF(T9&lt;&gt;"",IF(T9&lt;0,1+W8,0),"")</f>
        <v>1</v>
      </c>
    </row>
    <row r="10" spans="2:23" x14ac:dyDescent="0.2">
      <c r="B10" s="57">
        <v>2</v>
      </c>
      <c r="C10" s="91">
        <f t="shared" ref="C10:C73" si="1">IF(R9="","",C9+R9)</f>
        <v>290999.99999999953</v>
      </c>
      <c r="D10" s="91"/>
      <c r="E10" s="57">
        <v>2018</v>
      </c>
      <c r="F10" s="8">
        <v>43477</v>
      </c>
      <c r="G10" s="57" t="s">
        <v>4</v>
      </c>
      <c r="H10" s="92">
        <v>1.35405</v>
      </c>
      <c r="I10" s="92"/>
      <c r="J10" s="57">
        <v>11.2</v>
      </c>
      <c r="K10" s="93">
        <f t="shared" si="0"/>
        <v>8729.9999999999854</v>
      </c>
      <c r="L10" s="94"/>
      <c r="M10" s="6">
        <f>IF(J10="","",(K10/J10)/LOOKUP(RIGHT($D$2,3),定数!$A$6:$A$13,定数!$B$6:$B$13))</f>
        <v>6.4955357142857038</v>
      </c>
      <c r="N10" s="57">
        <v>2018</v>
      </c>
      <c r="O10" s="8">
        <v>43477</v>
      </c>
      <c r="P10" s="92">
        <v>1.3556299999999999</v>
      </c>
      <c r="Q10" s="92"/>
      <c r="R10" s="95">
        <f>IF(P10="","",T10*M10*LOOKUP(RIGHT($D$2,3),定数!$A$6:$A$13,定数!$B$6:$B$13))</f>
        <v>12315.53571428503</v>
      </c>
      <c r="S10" s="95"/>
      <c r="T10" s="96">
        <f>IF(P10="","",IF(G10="買",(P10-H10),(H10-P10))*IF(RIGHT($D$2,3)="JPY",100,10000))</f>
        <v>15.799999999999148</v>
      </c>
      <c r="U10" s="96"/>
      <c r="V10" s="23">
        <f>IF(T10&lt;&gt;"",IF(T10&gt;0,1+V9,0),"")</f>
        <v>1</v>
      </c>
      <c r="W10">
        <f t="shared" ref="W10:W73" si="2">IF(T10&lt;&gt;"",IF(T10&lt;0,1+W9,0),"")</f>
        <v>0</v>
      </c>
    </row>
    <row r="11" spans="2:23" x14ac:dyDescent="0.2">
      <c r="B11" s="57">
        <v>3</v>
      </c>
      <c r="C11" s="91">
        <f t="shared" si="1"/>
        <v>303315.53571428458</v>
      </c>
      <c r="D11" s="91"/>
      <c r="E11" s="57">
        <v>2018</v>
      </c>
      <c r="F11" s="8">
        <v>43481</v>
      </c>
      <c r="G11" s="57" t="s">
        <v>4</v>
      </c>
      <c r="H11" s="92">
        <v>1.38026</v>
      </c>
      <c r="I11" s="92"/>
      <c r="J11" s="57">
        <v>24.2</v>
      </c>
      <c r="K11" s="93">
        <f t="shared" si="0"/>
        <v>9099.4660714285365</v>
      </c>
      <c r="L11" s="94"/>
      <c r="M11" s="6">
        <f>IF(J11="","",(K11/J11)/LOOKUP(RIGHT($D$2,3),定数!$A$6:$A$13,定数!$B$6:$B$13))</f>
        <v>3.1334249557260798</v>
      </c>
      <c r="N11" s="57">
        <v>2018</v>
      </c>
      <c r="O11" s="8">
        <v>43481</v>
      </c>
      <c r="P11" s="92">
        <v>1.37784</v>
      </c>
      <c r="Q11" s="92"/>
      <c r="R11" s="95">
        <f>IF(P11="","",T11*M11*LOOKUP(RIGHT($D$2,3),定数!$A$6:$A$13,定数!$B$6:$B$13))</f>
        <v>-9099.4660714288693</v>
      </c>
      <c r="S11" s="95"/>
      <c r="T11" s="96">
        <f t="shared" ref="T11:T74" si="3">IF(P11="","",IF(G11="買",(P11-H11),(H11-P11))*IF(RIGHT($D$2,3)="JPY",100,10000))</f>
        <v>-24.200000000000887</v>
      </c>
      <c r="U11" s="96"/>
      <c r="V11" s="23">
        <f>IF(T11&lt;&gt;"",IF(T11&gt;0,1+V10,0),"")</f>
        <v>0</v>
      </c>
      <c r="W11">
        <f t="shared" si="2"/>
        <v>1</v>
      </c>
    </row>
    <row r="12" spans="2:23" x14ac:dyDescent="0.2">
      <c r="B12" s="57">
        <v>4</v>
      </c>
      <c r="C12" s="91">
        <f t="shared" si="1"/>
        <v>294216.06964285573</v>
      </c>
      <c r="D12" s="91"/>
      <c r="E12" s="57">
        <v>2018</v>
      </c>
      <c r="F12" s="8">
        <v>43481</v>
      </c>
      <c r="G12" s="57" t="s">
        <v>3</v>
      </c>
      <c r="H12" s="92">
        <v>1.3782700000000001</v>
      </c>
      <c r="I12" s="92"/>
      <c r="J12" s="57">
        <v>19.7</v>
      </c>
      <c r="K12" s="93">
        <f t="shared" si="0"/>
        <v>8826.4820892856715</v>
      </c>
      <c r="L12" s="94"/>
      <c r="M12" s="6">
        <f>IF(J12="","",(K12/J12)/LOOKUP(RIGHT($D$2,3),定数!$A$6:$A$13,定数!$B$6:$B$13))</f>
        <v>3.7337064675489304</v>
      </c>
      <c r="N12" s="57">
        <v>2018</v>
      </c>
      <c r="O12" s="8">
        <v>43481</v>
      </c>
      <c r="P12" s="92">
        <v>1.3754150000000001</v>
      </c>
      <c r="Q12" s="92"/>
      <c r="R12" s="95">
        <f>IF(P12="","",T12*M12*LOOKUP(RIGHT($D$2,3),定数!$A$6:$A$13,定数!$B$6:$B$13))</f>
        <v>12791.67835782287</v>
      </c>
      <c r="S12" s="95"/>
      <c r="T12" s="96">
        <f t="shared" si="3"/>
        <v>28.550000000000519</v>
      </c>
      <c r="U12" s="96"/>
      <c r="V12" s="23">
        <f>IF(T12&lt;&gt;"",IF(T12&gt;0,1+V11,0),"")</f>
        <v>1</v>
      </c>
      <c r="W12">
        <f t="shared" si="2"/>
        <v>0</v>
      </c>
    </row>
    <row r="13" spans="2:23" x14ac:dyDescent="0.2">
      <c r="B13" s="57">
        <v>5</v>
      </c>
      <c r="C13" s="91">
        <f t="shared" si="1"/>
        <v>307007.74800067861</v>
      </c>
      <c r="D13" s="91"/>
      <c r="E13" s="57">
        <v>2018</v>
      </c>
      <c r="F13" s="8">
        <v>43484</v>
      </c>
      <c r="G13" s="57" t="s">
        <v>4</v>
      </c>
      <c r="H13" s="92">
        <v>1.3895900000000001</v>
      </c>
      <c r="I13" s="92"/>
      <c r="J13" s="57">
        <v>20.100000000000001</v>
      </c>
      <c r="K13" s="93">
        <f t="shared" si="0"/>
        <v>9210.2324400203579</v>
      </c>
      <c r="L13" s="94"/>
      <c r="M13" s="6">
        <f>IF(J13="","",(K13/J13)/LOOKUP(RIGHT($D$2,3),定数!$A$6:$A$13,定数!$B$6:$B$13))</f>
        <v>3.8185043283666489</v>
      </c>
      <c r="N13" s="57">
        <v>2018</v>
      </c>
      <c r="O13" s="8">
        <v>43484</v>
      </c>
      <c r="P13" s="92">
        <v>1.3925050000000001</v>
      </c>
      <c r="Q13" s="92"/>
      <c r="R13" s="95">
        <f>IF(P13="","",T13*M13*LOOKUP(RIGHT($D$2,3),定数!$A$6:$A$13,定数!$B$6:$B$13))</f>
        <v>13357.128140626543</v>
      </c>
      <c r="S13" s="95"/>
      <c r="T13" s="96">
        <f t="shared" si="3"/>
        <v>29.150000000000009</v>
      </c>
      <c r="U13" s="96"/>
      <c r="V13" s="23">
        <f t="shared" ref="V13:V22" si="4">IF(T13&lt;&gt;"",IF(T13&gt;0,1+V12,0),"")</f>
        <v>2</v>
      </c>
      <c r="W13">
        <f t="shared" si="2"/>
        <v>0</v>
      </c>
    </row>
    <row r="14" spans="2:23" x14ac:dyDescent="0.2">
      <c r="B14" s="57">
        <v>6</v>
      </c>
      <c r="C14" s="91">
        <f t="shared" si="1"/>
        <v>320364.87614130514</v>
      </c>
      <c r="D14" s="91"/>
      <c r="E14" s="57">
        <v>2018</v>
      </c>
      <c r="F14" s="8">
        <v>43496</v>
      </c>
      <c r="G14" s="57" t="s">
        <v>4</v>
      </c>
      <c r="H14" s="92">
        <v>1.4157900000000001</v>
      </c>
      <c r="I14" s="92"/>
      <c r="J14" s="57">
        <v>22.8</v>
      </c>
      <c r="K14" s="93">
        <f t="shared" si="0"/>
        <v>9610.9462842391531</v>
      </c>
      <c r="L14" s="94"/>
      <c r="M14" s="6">
        <f>IF(J14="","",(K14/J14)/LOOKUP(RIGHT($D$2,3),定数!$A$6:$A$13,定数!$B$6:$B$13))</f>
        <v>3.5127727647072926</v>
      </c>
      <c r="N14" s="57">
        <v>2018</v>
      </c>
      <c r="O14" s="8">
        <v>43496</v>
      </c>
      <c r="P14" s="92">
        <v>1.4191100000000001</v>
      </c>
      <c r="Q14" s="92"/>
      <c r="R14" s="95">
        <f>IF(P14="","",T14*M14*LOOKUP(RIGHT($D$2,3),定数!$A$6:$A$13,定数!$B$6:$B$13))</f>
        <v>13994.88669459381</v>
      </c>
      <c r="S14" s="95"/>
      <c r="T14" s="96">
        <f t="shared" si="3"/>
        <v>33.199999999999896</v>
      </c>
      <c r="U14" s="96"/>
      <c r="V14" s="23">
        <f t="shared" si="4"/>
        <v>3</v>
      </c>
      <c r="W14">
        <f t="shared" si="2"/>
        <v>0</v>
      </c>
    </row>
    <row r="15" spans="2:23" x14ac:dyDescent="0.2">
      <c r="B15" s="57">
        <v>7</v>
      </c>
      <c r="C15" s="91">
        <f t="shared" si="1"/>
        <v>334359.76283589896</v>
      </c>
      <c r="D15" s="91"/>
      <c r="E15" s="57">
        <v>2018</v>
      </c>
      <c r="F15" s="8">
        <v>43496</v>
      </c>
      <c r="G15" s="57" t="s">
        <v>4</v>
      </c>
      <c r="H15" s="92">
        <v>1.4183600000000001</v>
      </c>
      <c r="I15" s="92"/>
      <c r="J15" s="57">
        <v>33.4</v>
      </c>
      <c r="K15" s="93">
        <f t="shared" si="0"/>
        <v>10030.792885076968</v>
      </c>
      <c r="L15" s="94"/>
      <c r="M15" s="6">
        <f>IF(J15="","",(K15/J15)/LOOKUP(RIGHT($D$2,3),定数!$A$6:$A$13,定数!$B$6:$B$13))</f>
        <v>2.502692835598046</v>
      </c>
      <c r="N15" s="57">
        <v>2018</v>
      </c>
      <c r="O15" s="8">
        <v>43497</v>
      </c>
      <c r="P15" s="92">
        <v>1.4150199999999999</v>
      </c>
      <c r="Q15" s="92"/>
      <c r="R15" s="95">
        <f>IF(P15="","",T15*M15*LOOKUP(RIGHT($D$2,3),定数!$A$6:$A$13,定数!$B$6:$B$13))</f>
        <v>-10030.79288507733</v>
      </c>
      <c r="S15" s="95"/>
      <c r="T15" s="96">
        <f t="shared" si="3"/>
        <v>-33.400000000001207</v>
      </c>
      <c r="U15" s="96"/>
      <c r="V15" s="23">
        <f t="shared" si="4"/>
        <v>0</v>
      </c>
      <c r="W15">
        <f t="shared" si="2"/>
        <v>1</v>
      </c>
    </row>
    <row r="16" spans="2:23" x14ac:dyDescent="0.2">
      <c r="B16" s="57">
        <v>8</v>
      </c>
      <c r="C16" s="91">
        <f t="shared" si="1"/>
        <v>324328.96995082166</v>
      </c>
      <c r="D16" s="91"/>
      <c r="E16" s="57">
        <v>2018</v>
      </c>
      <c r="F16" s="8">
        <v>43498</v>
      </c>
      <c r="G16" s="57" t="s">
        <v>4</v>
      </c>
      <c r="H16" s="92">
        <v>1.4268400000000001</v>
      </c>
      <c r="I16" s="92"/>
      <c r="J16" s="57">
        <v>14.5</v>
      </c>
      <c r="K16" s="93">
        <f t="shared" si="0"/>
        <v>9729.8690985246485</v>
      </c>
      <c r="L16" s="94"/>
      <c r="M16" s="6">
        <f>IF(J16="","",(K16/J16)/LOOKUP(RIGHT($D$2,3),定数!$A$6:$A$13,定数!$B$6:$B$13))</f>
        <v>5.5918787922555451</v>
      </c>
      <c r="N16" s="57">
        <v>2018</v>
      </c>
      <c r="O16" s="8">
        <v>43498</v>
      </c>
      <c r="P16" s="92">
        <v>1.4253899999999999</v>
      </c>
      <c r="Q16" s="92"/>
      <c r="R16" s="95">
        <f>IF(P16="","",T16*M16*LOOKUP(RIGHT($D$2,3),定数!$A$6:$A$13,定数!$B$6:$B$13))</f>
        <v>-9729.8690985258108</v>
      </c>
      <c r="S16" s="95"/>
      <c r="T16" s="96">
        <f t="shared" si="3"/>
        <v>-14.500000000001734</v>
      </c>
      <c r="U16" s="96"/>
      <c r="V16" s="23">
        <f t="shared" si="4"/>
        <v>0</v>
      </c>
      <c r="W16">
        <f t="shared" si="2"/>
        <v>2</v>
      </c>
    </row>
    <row r="17" spans="2:23" x14ac:dyDescent="0.2">
      <c r="B17" s="57">
        <v>9</v>
      </c>
      <c r="C17" s="91">
        <f t="shared" si="1"/>
        <v>314599.10085229587</v>
      </c>
      <c r="D17" s="91"/>
      <c r="E17" s="57">
        <v>2018</v>
      </c>
      <c r="F17" s="8">
        <v>43499</v>
      </c>
      <c r="G17" s="57" t="s">
        <v>3</v>
      </c>
      <c r="H17" s="92">
        <v>1.4147000000000001</v>
      </c>
      <c r="I17" s="92"/>
      <c r="J17" s="57">
        <v>26.4</v>
      </c>
      <c r="K17" s="93">
        <f t="shared" si="0"/>
        <v>9437.9730255688755</v>
      </c>
      <c r="L17" s="94"/>
      <c r="M17" s="6">
        <f>IF(J17="","",(K17/J17)/LOOKUP(RIGHT($D$2,3),定数!$A$6:$A$13,定数!$B$6:$B$13))</f>
        <v>2.9791581520103776</v>
      </c>
      <c r="N17" s="57">
        <v>2018</v>
      </c>
      <c r="O17" s="8">
        <v>43499</v>
      </c>
      <c r="P17" s="92">
        <v>1.4108400000000001</v>
      </c>
      <c r="Q17" s="92"/>
      <c r="R17" s="95">
        <f>IF(P17="","",T17*M17*LOOKUP(RIGHT($D$2,3),定数!$A$6:$A$13,定数!$B$6:$B$13))</f>
        <v>13799.460560111978</v>
      </c>
      <c r="S17" s="95"/>
      <c r="T17" s="96">
        <f t="shared" si="3"/>
        <v>38.599999999999746</v>
      </c>
      <c r="U17" s="96"/>
      <c r="V17" s="23">
        <f t="shared" si="4"/>
        <v>1</v>
      </c>
      <c r="W17">
        <f t="shared" si="2"/>
        <v>0</v>
      </c>
    </row>
    <row r="18" spans="2:23" x14ac:dyDescent="0.2">
      <c r="B18" s="57">
        <v>10</v>
      </c>
      <c r="C18" s="91">
        <f t="shared" si="1"/>
        <v>328398.56141240784</v>
      </c>
      <c r="D18" s="91"/>
      <c r="E18" s="57">
        <v>2018</v>
      </c>
      <c r="F18" s="8">
        <v>43503</v>
      </c>
      <c r="G18" s="57" t="s">
        <v>4</v>
      </c>
      <c r="H18" s="92">
        <v>1.3967400000000001</v>
      </c>
      <c r="I18" s="92"/>
      <c r="J18" s="57">
        <v>18.7</v>
      </c>
      <c r="K18" s="93">
        <f t="shared" si="0"/>
        <v>9851.9568423722358</v>
      </c>
      <c r="L18" s="94"/>
      <c r="M18" s="6">
        <f>IF(J18="","",(K18/J18)/LOOKUP(RIGHT($D$2,3),定数!$A$6:$A$13,定数!$B$6:$B$13))</f>
        <v>4.3903550990963627</v>
      </c>
      <c r="N18" s="57">
        <v>2018</v>
      </c>
      <c r="O18" s="8">
        <v>43503</v>
      </c>
      <c r="P18" s="92">
        <v>1.3948700000000001</v>
      </c>
      <c r="Q18" s="92"/>
      <c r="R18" s="95">
        <f>IF(P18="","",T18*M18*LOOKUP(RIGHT($D$2,3),定数!$A$6:$A$13,定数!$B$6:$B$13))</f>
        <v>-9851.9568423724395</v>
      </c>
      <c r="S18" s="95"/>
      <c r="T18" s="96">
        <f t="shared" si="3"/>
        <v>-18.700000000000383</v>
      </c>
      <c r="U18" s="96"/>
      <c r="V18" s="23">
        <f t="shared" si="4"/>
        <v>0</v>
      </c>
      <c r="W18">
        <f t="shared" si="2"/>
        <v>1</v>
      </c>
    </row>
    <row r="19" spans="2:23" x14ac:dyDescent="0.2">
      <c r="B19" s="57">
        <v>11</v>
      </c>
      <c r="C19" s="91">
        <f t="shared" si="1"/>
        <v>318546.60457003542</v>
      </c>
      <c r="D19" s="91"/>
      <c r="E19" s="57">
        <v>2018</v>
      </c>
      <c r="F19" s="8">
        <v>43504</v>
      </c>
      <c r="G19" s="57" t="s">
        <v>3</v>
      </c>
      <c r="H19" s="92">
        <v>1.38757</v>
      </c>
      <c r="I19" s="92"/>
      <c r="J19" s="57">
        <v>40.4</v>
      </c>
      <c r="K19" s="93">
        <f t="shared" si="0"/>
        <v>9556.3981371010614</v>
      </c>
      <c r="L19" s="94"/>
      <c r="M19" s="6">
        <f>IF(J19="","",(K19/J19)/LOOKUP(RIGHT($D$2,3),定数!$A$6:$A$13,定数!$B$6:$B$13))</f>
        <v>1.9712042362007141</v>
      </c>
      <c r="N19" s="57">
        <v>2018</v>
      </c>
      <c r="O19" s="8">
        <v>43504</v>
      </c>
      <c r="P19" s="92">
        <v>1.39161</v>
      </c>
      <c r="Q19" s="92"/>
      <c r="R19" s="95">
        <f>IF(P19="","",T19*M19*LOOKUP(RIGHT($D$2,3),定数!$A$6:$A$13,定数!$B$6:$B$13))</f>
        <v>-9556.398137101165</v>
      </c>
      <c r="S19" s="95"/>
      <c r="T19" s="96">
        <f t="shared" si="3"/>
        <v>-40.400000000000432</v>
      </c>
      <c r="U19" s="96"/>
      <c r="V19" s="23">
        <f t="shared" si="4"/>
        <v>0</v>
      </c>
      <c r="W19">
        <f t="shared" si="2"/>
        <v>2</v>
      </c>
    </row>
    <row r="20" spans="2:23" x14ac:dyDescent="0.2">
      <c r="B20" s="57">
        <v>12</v>
      </c>
      <c r="C20" s="91">
        <f t="shared" si="1"/>
        <v>308990.20643293427</v>
      </c>
      <c r="D20" s="91"/>
      <c r="E20" s="57">
        <v>2018</v>
      </c>
      <c r="F20" s="8">
        <v>43517</v>
      </c>
      <c r="G20" s="57" t="s">
        <v>4</v>
      </c>
      <c r="H20" s="92">
        <v>1.40086</v>
      </c>
      <c r="I20" s="92"/>
      <c r="J20" s="57">
        <v>15.3</v>
      </c>
      <c r="K20" s="93">
        <f t="shared" si="0"/>
        <v>9269.7061929880274</v>
      </c>
      <c r="L20" s="94"/>
      <c r="M20" s="6">
        <f>IF(J20="","",(K20/J20)/LOOKUP(RIGHT($D$2,3),定数!$A$6:$A$13,定数!$B$6:$B$13))</f>
        <v>5.0488595822374869</v>
      </c>
      <c r="N20" s="57">
        <v>2018</v>
      </c>
      <c r="O20" s="8">
        <v>43517</v>
      </c>
      <c r="P20" s="92">
        <v>1.39933</v>
      </c>
      <c r="Q20" s="92"/>
      <c r="R20" s="95">
        <f>IF(P20="","",T20*M20*LOOKUP(RIGHT($D$2,3),定数!$A$6:$A$13,定数!$B$6:$B$13))</f>
        <v>-9269.7061929882148</v>
      </c>
      <c r="S20" s="95"/>
      <c r="T20" s="96">
        <f t="shared" si="3"/>
        <v>-15.300000000000313</v>
      </c>
      <c r="U20" s="96"/>
      <c r="V20" s="23">
        <f t="shared" si="4"/>
        <v>0</v>
      </c>
      <c r="W20">
        <f t="shared" si="2"/>
        <v>3</v>
      </c>
    </row>
    <row r="21" spans="2:23" x14ac:dyDescent="0.2">
      <c r="B21" s="57">
        <v>13</v>
      </c>
      <c r="C21" s="91">
        <f t="shared" si="1"/>
        <v>299720.50023994606</v>
      </c>
      <c r="D21" s="91"/>
      <c r="E21" s="57">
        <v>2018</v>
      </c>
      <c r="F21" s="8">
        <v>43518</v>
      </c>
      <c r="G21" s="57" t="s">
        <v>3</v>
      </c>
      <c r="H21" s="92">
        <v>1.38802</v>
      </c>
      <c r="I21" s="92"/>
      <c r="J21" s="57">
        <v>20.9</v>
      </c>
      <c r="K21" s="93">
        <f t="shared" si="0"/>
        <v>8991.6150071983811</v>
      </c>
      <c r="L21" s="94"/>
      <c r="M21" s="6">
        <f>IF(J21="","",(K21/J21)/LOOKUP(RIGHT($D$2,3),定数!$A$6:$A$13,定数!$B$6:$B$13))</f>
        <v>3.5851734478462447</v>
      </c>
      <c r="N21" s="57">
        <v>2018</v>
      </c>
      <c r="O21" s="8">
        <v>43518</v>
      </c>
      <c r="P21" s="92">
        <v>1.39011</v>
      </c>
      <c r="Q21" s="92"/>
      <c r="R21" s="95">
        <f>IF(P21="","",T21*M21*LOOKUP(RIGHT($D$2,3),定数!$A$6:$A$13,定数!$B$6:$B$13))</f>
        <v>-8991.615007198061</v>
      </c>
      <c r="S21" s="95"/>
      <c r="T21" s="96">
        <f t="shared" si="3"/>
        <v>-20.899999999999253</v>
      </c>
      <c r="U21" s="96"/>
      <c r="V21" s="23">
        <f t="shared" si="4"/>
        <v>0</v>
      </c>
      <c r="W21">
        <f t="shared" si="2"/>
        <v>4</v>
      </c>
    </row>
    <row r="22" spans="2:23" x14ac:dyDescent="0.2">
      <c r="B22" s="57">
        <v>14</v>
      </c>
      <c r="C22" s="91">
        <f t="shared" si="1"/>
        <v>290728.885232748</v>
      </c>
      <c r="D22" s="91"/>
      <c r="E22" s="57">
        <v>2018</v>
      </c>
      <c r="F22" s="8">
        <v>43519</v>
      </c>
      <c r="G22" s="57" t="s">
        <v>4</v>
      </c>
      <c r="H22" s="92">
        <v>1.3960600000000001</v>
      </c>
      <c r="I22" s="92"/>
      <c r="J22" s="57">
        <v>16.100000000000001</v>
      </c>
      <c r="K22" s="93">
        <f t="shared" si="0"/>
        <v>8721.8665569824389</v>
      </c>
      <c r="L22" s="94"/>
      <c r="M22" s="6">
        <f>IF(J22="","",(K22/J22)/LOOKUP(RIGHT($D$2,3),定数!$A$6:$A$13,定数!$B$6:$B$13))</f>
        <v>4.5144236837383227</v>
      </c>
      <c r="N22" s="57">
        <v>2018</v>
      </c>
      <c r="O22" s="8">
        <v>43519</v>
      </c>
      <c r="P22" s="92">
        <v>1.39445</v>
      </c>
      <c r="Q22" s="92"/>
      <c r="R22" s="95">
        <f>IF(P22="","",T22*M22*LOOKUP(RIGHT($D$2,3),定数!$A$6:$A$13,定数!$B$6:$B$13))</f>
        <v>-8721.8665569830428</v>
      </c>
      <c r="S22" s="95"/>
      <c r="T22" s="96">
        <f t="shared" si="3"/>
        <v>-16.100000000001113</v>
      </c>
      <c r="U22" s="96"/>
      <c r="V22" s="23">
        <f t="shared" si="4"/>
        <v>0</v>
      </c>
      <c r="W22">
        <f t="shared" si="2"/>
        <v>5</v>
      </c>
    </row>
    <row r="23" spans="2:23" x14ac:dyDescent="0.2">
      <c r="B23" s="57">
        <v>15</v>
      </c>
      <c r="C23" s="91">
        <f t="shared" si="1"/>
        <v>282007.01867576496</v>
      </c>
      <c r="D23" s="91"/>
      <c r="E23" s="57">
        <v>2018</v>
      </c>
      <c r="F23" s="8">
        <v>43519</v>
      </c>
      <c r="G23" s="57" t="s">
        <v>4</v>
      </c>
      <c r="H23" s="92">
        <v>1.39828</v>
      </c>
      <c r="I23" s="92"/>
      <c r="J23" s="57">
        <v>78.7</v>
      </c>
      <c r="K23" s="93">
        <f t="shared" si="0"/>
        <v>8460.210560272948</v>
      </c>
      <c r="L23" s="94"/>
      <c r="M23" s="6">
        <f>IF(J23="","",(K23/J23)/LOOKUP(RIGHT($D$2,3),定数!$A$6:$A$13,定数!$B$6:$B$13))</f>
        <v>0.89582915716570821</v>
      </c>
      <c r="N23" s="57">
        <v>2018</v>
      </c>
      <c r="O23" s="8">
        <v>43523</v>
      </c>
      <c r="P23" s="92">
        <v>1.3904099999999999</v>
      </c>
      <c r="Q23" s="92"/>
      <c r="R23" s="95">
        <f>IF(P23="","",T23*M23*LOOKUP(RIGHT($D$2,3),定数!$A$6:$A$13,定数!$B$6:$B$13))</f>
        <v>-8460.2105602729953</v>
      </c>
      <c r="S23" s="95"/>
      <c r="T23" s="96">
        <f t="shared" si="3"/>
        <v>-78.700000000000443</v>
      </c>
      <c r="U23" s="96"/>
      <c r="V23" t="str">
        <f t="shared" ref="V23:W74" si="5">IF(S23&lt;&gt;"",IF(S23&lt;0,1+V22,0),"")</f>
        <v/>
      </c>
      <c r="W23">
        <f t="shared" si="2"/>
        <v>6</v>
      </c>
    </row>
    <row r="24" spans="2:23" x14ac:dyDescent="0.2">
      <c r="B24" s="57">
        <v>16</v>
      </c>
      <c r="C24" s="91">
        <f t="shared" si="1"/>
        <v>273546.80811549199</v>
      </c>
      <c r="D24" s="91"/>
      <c r="E24" s="57">
        <v>2018</v>
      </c>
      <c r="F24" s="8">
        <v>43523</v>
      </c>
      <c r="G24" s="57" t="s">
        <v>3</v>
      </c>
      <c r="H24" s="92">
        <v>1.3960399999999999</v>
      </c>
      <c r="I24" s="92"/>
      <c r="J24" s="57">
        <v>12</v>
      </c>
      <c r="K24" s="93">
        <f t="shared" si="0"/>
        <v>8206.4042434647599</v>
      </c>
      <c r="L24" s="94"/>
      <c r="M24" s="6">
        <f>IF(J24="","",(K24/J24)/LOOKUP(RIGHT($D$2,3),定数!$A$6:$A$13,定数!$B$6:$B$13))</f>
        <v>5.6988918357394169</v>
      </c>
      <c r="N24" s="57">
        <v>2018</v>
      </c>
      <c r="O24" s="8">
        <v>43523</v>
      </c>
      <c r="P24" s="92">
        <v>1.39724</v>
      </c>
      <c r="Q24" s="92"/>
      <c r="R24" s="95">
        <f>IF(P24="","",T24*M24*LOOKUP(RIGHT($D$2,3),定数!$A$6:$A$13,定数!$B$6:$B$13))</f>
        <v>-8206.4042434653747</v>
      </c>
      <c r="S24" s="95"/>
      <c r="T24" s="96">
        <f t="shared" si="3"/>
        <v>-12.000000000000899</v>
      </c>
      <c r="U24" s="96"/>
      <c r="V24" t="str">
        <f t="shared" si="5"/>
        <v/>
      </c>
      <c r="W24">
        <f t="shared" si="2"/>
        <v>7</v>
      </c>
    </row>
    <row r="25" spans="2:23" x14ac:dyDescent="0.2">
      <c r="B25" s="57">
        <v>17</v>
      </c>
      <c r="C25" s="91">
        <f t="shared" si="1"/>
        <v>265340.4038720266</v>
      </c>
      <c r="D25" s="91"/>
      <c r="E25" s="57">
        <v>2018</v>
      </c>
      <c r="F25" s="8">
        <v>43524</v>
      </c>
      <c r="G25" s="57" t="s">
        <v>3</v>
      </c>
      <c r="H25" s="92">
        <v>1.38812</v>
      </c>
      <c r="I25" s="92"/>
      <c r="J25" s="57">
        <v>32.700000000000003</v>
      </c>
      <c r="K25" s="93">
        <f t="shared" si="0"/>
        <v>7960.2121161607974</v>
      </c>
      <c r="L25" s="94"/>
      <c r="M25" s="6">
        <f>IF(J25="","",(K25/J25)/LOOKUP(RIGHT($D$2,3),定数!$A$6:$A$13,定数!$B$6:$B$13))</f>
        <v>2.0285963598778789</v>
      </c>
      <c r="N25" s="57">
        <v>2018</v>
      </c>
      <c r="O25" s="8">
        <v>43524</v>
      </c>
      <c r="P25" s="92">
        <v>1.3833150000000001</v>
      </c>
      <c r="Q25" s="92"/>
      <c r="R25" s="95">
        <f>IF(P25="","",T25*M25*LOOKUP(RIGHT($D$2,3),定数!$A$6:$A$13,定数!$B$6:$B$13))</f>
        <v>11696.886611055725</v>
      </c>
      <c r="S25" s="95"/>
      <c r="T25" s="96">
        <f t="shared" si="3"/>
        <v>48.049999999999486</v>
      </c>
      <c r="U25" s="96"/>
      <c r="V25" t="str">
        <f t="shared" si="5"/>
        <v/>
      </c>
      <c r="W25">
        <f t="shared" si="2"/>
        <v>0</v>
      </c>
    </row>
    <row r="26" spans="2:23" x14ac:dyDescent="0.2">
      <c r="B26" s="57">
        <v>18</v>
      </c>
      <c r="C26" s="91">
        <f t="shared" si="1"/>
        <v>277037.2904830823</v>
      </c>
      <c r="D26" s="91"/>
      <c r="E26" s="57">
        <v>2018</v>
      </c>
      <c r="F26" s="8">
        <v>43529</v>
      </c>
      <c r="G26" s="57" t="s">
        <v>4</v>
      </c>
      <c r="H26" s="92">
        <v>1.38232</v>
      </c>
      <c r="I26" s="92"/>
      <c r="J26" s="57">
        <v>39.700000000000003</v>
      </c>
      <c r="K26" s="93">
        <f t="shared" si="0"/>
        <v>8311.1187144924679</v>
      </c>
      <c r="L26" s="94"/>
      <c r="M26" s="6">
        <f>IF(J26="","",(K26/J26)/LOOKUP(RIGHT($D$2,3),定数!$A$6:$A$13,定数!$B$6:$B$13))</f>
        <v>1.7445673204224323</v>
      </c>
      <c r="N26" s="57">
        <v>2018</v>
      </c>
      <c r="O26" s="8">
        <v>43530</v>
      </c>
      <c r="P26" s="92">
        <v>1.3881749999999999</v>
      </c>
      <c r="Q26" s="92"/>
      <c r="R26" s="95">
        <f>IF(P26="","",T26*M26*LOOKUP(RIGHT($D$2,3),定数!$A$6:$A$13,定数!$B$6:$B$13))</f>
        <v>12257.329993287893</v>
      </c>
      <c r="S26" s="95"/>
      <c r="T26" s="96">
        <f t="shared" si="3"/>
        <v>58.549999999999436</v>
      </c>
      <c r="U26" s="96"/>
      <c r="V26" t="str">
        <f t="shared" si="5"/>
        <v/>
      </c>
      <c r="W26">
        <f t="shared" si="2"/>
        <v>0</v>
      </c>
    </row>
    <row r="27" spans="2:23" x14ac:dyDescent="0.2">
      <c r="B27" s="57">
        <v>19</v>
      </c>
      <c r="C27" s="91">
        <f t="shared" si="1"/>
        <v>289294.62047637021</v>
      </c>
      <c r="D27" s="91"/>
      <c r="E27" s="57">
        <v>2018</v>
      </c>
      <c r="F27" s="8">
        <v>43532</v>
      </c>
      <c r="G27" s="57" t="s">
        <v>4</v>
      </c>
      <c r="H27" s="92">
        <v>1.39063</v>
      </c>
      <c r="I27" s="92"/>
      <c r="J27" s="57">
        <v>10.3</v>
      </c>
      <c r="K27" s="93">
        <f t="shared" si="0"/>
        <v>8678.8386142911058</v>
      </c>
      <c r="L27" s="94"/>
      <c r="M27" s="6">
        <f>IF(J27="","",(K27/J27)/LOOKUP(RIGHT($D$2,3),定数!$A$6:$A$13,定数!$B$6:$B$13))</f>
        <v>7.0217140892322858</v>
      </c>
      <c r="N27" s="57">
        <v>2018</v>
      </c>
      <c r="O27" s="8">
        <v>43532</v>
      </c>
      <c r="P27" s="92">
        <v>1.3895999999999999</v>
      </c>
      <c r="Q27" s="92"/>
      <c r="R27" s="95">
        <f>IF(P27="","",T27*M27*LOOKUP(RIGHT($D$2,3),定数!$A$6:$A$13,定数!$B$6:$B$13))</f>
        <v>-8678.8386142918334</v>
      </c>
      <c r="S27" s="95"/>
      <c r="T27" s="96">
        <f t="shared" si="3"/>
        <v>-10.300000000000864</v>
      </c>
      <c r="U27" s="96"/>
      <c r="V27" t="str">
        <f t="shared" si="5"/>
        <v/>
      </c>
      <c r="W27">
        <f t="shared" si="2"/>
        <v>1</v>
      </c>
    </row>
    <row r="28" spans="2:23" x14ac:dyDescent="0.2">
      <c r="B28" s="57">
        <v>20</v>
      </c>
      <c r="C28" s="91">
        <f t="shared" si="1"/>
        <v>280615.78186207835</v>
      </c>
      <c r="D28" s="91"/>
      <c r="E28" s="57">
        <v>2018</v>
      </c>
      <c r="F28" s="8">
        <v>43537</v>
      </c>
      <c r="G28" s="57" t="s">
        <v>3</v>
      </c>
      <c r="H28" s="92">
        <v>1.3884000000000001</v>
      </c>
      <c r="I28" s="92"/>
      <c r="J28" s="57">
        <v>12.9</v>
      </c>
      <c r="K28" s="93">
        <f t="shared" si="0"/>
        <v>8418.4734558623495</v>
      </c>
      <c r="L28" s="94"/>
      <c r="M28" s="6">
        <f>IF(J28="","",(K28/J28)/LOOKUP(RIGHT($D$2,3),定数!$A$6:$A$13,定数!$B$6:$B$13))</f>
        <v>5.4382903461643082</v>
      </c>
      <c r="N28" s="57">
        <v>2018</v>
      </c>
      <c r="O28" s="8">
        <v>43537</v>
      </c>
      <c r="P28" s="92">
        <v>1.3896900000000001</v>
      </c>
      <c r="Q28" s="92"/>
      <c r="R28" s="95">
        <f>IF(P28="","",T28*M28*LOOKUP(RIGHT($D$2,3),定数!$A$6:$A$13,定数!$B$6:$B$13))</f>
        <v>-8418.4734558624368</v>
      </c>
      <c r="S28" s="95"/>
      <c r="T28" s="96">
        <f t="shared" si="3"/>
        <v>-12.900000000000134</v>
      </c>
      <c r="U28" s="96"/>
      <c r="V28" t="str">
        <f t="shared" si="5"/>
        <v/>
      </c>
      <c r="W28">
        <f t="shared" si="2"/>
        <v>2</v>
      </c>
    </row>
    <row r="29" spans="2:23" x14ac:dyDescent="0.2">
      <c r="B29" s="57">
        <v>21</v>
      </c>
      <c r="C29" s="91">
        <f t="shared" si="1"/>
        <v>272197.30840621592</v>
      </c>
      <c r="D29" s="91"/>
      <c r="E29" s="57">
        <v>2018</v>
      </c>
      <c r="F29" s="8">
        <v>43545</v>
      </c>
      <c r="G29" s="57" t="s">
        <v>3</v>
      </c>
      <c r="H29" s="92">
        <v>1.3993800000000001</v>
      </c>
      <c r="I29" s="92"/>
      <c r="J29" s="57">
        <v>14.9</v>
      </c>
      <c r="K29" s="93">
        <f t="shared" si="0"/>
        <v>8165.919252186477</v>
      </c>
      <c r="L29" s="94"/>
      <c r="M29" s="6">
        <f>IF(J29="","",(K29/J29)/LOOKUP(RIGHT($D$2,3),定数!$A$6:$A$13,定数!$B$6:$B$13))</f>
        <v>4.5670689329901997</v>
      </c>
      <c r="N29" s="57">
        <v>2018</v>
      </c>
      <c r="O29" s="8">
        <v>43545</v>
      </c>
      <c r="P29" s="92">
        <v>1.4008700000000001</v>
      </c>
      <c r="Q29" s="92"/>
      <c r="R29" s="95">
        <f>IF(P29="","",T29*M29*LOOKUP(RIGHT($D$2,3),定数!$A$6:$A$13,定数!$B$6:$B$13))</f>
        <v>-8165.9192521864288</v>
      </c>
      <c r="S29" s="95"/>
      <c r="T29" s="96">
        <f t="shared" si="3"/>
        <v>-14.899999999999913</v>
      </c>
      <c r="U29" s="96"/>
      <c r="V29" t="str">
        <f t="shared" si="5"/>
        <v/>
      </c>
      <c r="W29">
        <f t="shared" si="2"/>
        <v>3</v>
      </c>
    </row>
    <row r="30" spans="2:23" x14ac:dyDescent="0.2">
      <c r="B30" s="57">
        <v>22</v>
      </c>
      <c r="C30" s="91">
        <f t="shared" si="1"/>
        <v>264031.38915402949</v>
      </c>
      <c r="D30" s="91"/>
      <c r="E30" s="57">
        <v>2018</v>
      </c>
      <c r="F30" s="8">
        <v>43545</v>
      </c>
      <c r="G30" s="57" t="s">
        <v>4</v>
      </c>
      <c r="H30" s="92">
        <v>1.4013800000000001</v>
      </c>
      <c r="I30" s="92"/>
      <c r="J30" s="57">
        <v>11.3</v>
      </c>
      <c r="K30" s="93">
        <f t="shared" si="0"/>
        <v>7920.9416746208844</v>
      </c>
      <c r="L30" s="94"/>
      <c r="M30" s="6">
        <f>IF(J30="","",(K30/J30)/LOOKUP(RIGHT($D$2,3),定数!$A$6:$A$13,定数!$B$6:$B$13))</f>
        <v>5.8414024149121557</v>
      </c>
      <c r="N30" s="57">
        <v>2018</v>
      </c>
      <c r="O30" s="8">
        <v>43545</v>
      </c>
      <c r="P30" s="92">
        <v>1.4029750000000001</v>
      </c>
      <c r="Q30" s="92"/>
      <c r="R30" s="95">
        <f>IF(P30="","",T30*M30*LOOKUP(RIGHT($D$2,3),定数!$A$6:$A$13,定数!$B$6:$B$13))</f>
        <v>11180.444222141958</v>
      </c>
      <c r="S30" s="95"/>
      <c r="T30" s="96">
        <f t="shared" si="3"/>
        <v>15.950000000000131</v>
      </c>
      <c r="U30" s="96"/>
      <c r="V30" t="str">
        <f t="shared" si="5"/>
        <v/>
      </c>
      <c r="W30">
        <f t="shared" si="2"/>
        <v>0</v>
      </c>
    </row>
    <row r="31" spans="2:23" x14ac:dyDescent="0.2">
      <c r="B31" s="57">
        <v>23</v>
      </c>
      <c r="C31" s="91">
        <f t="shared" si="1"/>
        <v>275211.83337617142</v>
      </c>
      <c r="D31" s="91"/>
      <c r="E31" s="57">
        <v>2018</v>
      </c>
      <c r="F31" s="8">
        <v>43557</v>
      </c>
      <c r="G31" s="57" t="s">
        <v>4</v>
      </c>
      <c r="H31" s="92">
        <v>1.4052800000000001</v>
      </c>
      <c r="I31" s="92"/>
      <c r="J31" s="57">
        <v>13.4</v>
      </c>
      <c r="K31" s="93">
        <f t="shared" si="0"/>
        <v>8256.3550012851429</v>
      </c>
      <c r="L31" s="94"/>
      <c r="M31" s="6">
        <f>IF(J31="","",(K31/J31)/LOOKUP(RIGHT($D$2,3),定数!$A$6:$A$13,定数!$B$6:$B$13))</f>
        <v>5.1345491301524522</v>
      </c>
      <c r="N31" s="57">
        <v>2018</v>
      </c>
      <c r="O31" s="8">
        <v>43557</v>
      </c>
      <c r="P31" s="92">
        <v>1.4071899999999999</v>
      </c>
      <c r="Q31" s="92"/>
      <c r="R31" s="95">
        <f>IF(P31="","",T31*M31*LOOKUP(RIGHT($D$2,3),定数!$A$6:$A$13,定数!$B$6:$B$13))</f>
        <v>11768.386606308535</v>
      </c>
      <c r="S31" s="95"/>
      <c r="T31" s="96">
        <f t="shared" si="3"/>
        <v>19.099999999998563</v>
      </c>
      <c r="U31" s="96"/>
      <c r="V31" t="str">
        <f t="shared" si="5"/>
        <v/>
      </c>
      <c r="W31">
        <f t="shared" si="2"/>
        <v>0</v>
      </c>
    </row>
    <row r="32" spans="2:23" x14ac:dyDescent="0.2">
      <c r="B32" s="57">
        <v>24</v>
      </c>
      <c r="C32" s="91">
        <f t="shared" si="1"/>
        <v>286980.21998247993</v>
      </c>
      <c r="D32" s="91"/>
      <c r="E32" s="57">
        <v>2018</v>
      </c>
      <c r="F32" s="8">
        <v>43564</v>
      </c>
      <c r="G32" s="57" t="s">
        <v>4</v>
      </c>
      <c r="H32" s="92">
        <v>1.40923</v>
      </c>
      <c r="I32" s="92"/>
      <c r="J32" s="57">
        <v>7.6</v>
      </c>
      <c r="K32" s="93">
        <f t="shared" si="0"/>
        <v>8609.4065994743978</v>
      </c>
      <c r="L32" s="94"/>
      <c r="M32" s="6">
        <f>IF(J32="","",(K32/J32)/LOOKUP(RIGHT($D$2,3),定数!$A$6:$A$13,定数!$B$6:$B$13))</f>
        <v>9.4401388152131549</v>
      </c>
      <c r="N32" s="57">
        <v>2018</v>
      </c>
      <c r="O32" s="8">
        <v>43564</v>
      </c>
      <c r="P32" s="92">
        <v>1.4102699999999999</v>
      </c>
      <c r="Q32" s="92"/>
      <c r="R32" s="95">
        <f>IF(P32="","",T32*M32*LOOKUP(RIGHT($D$2,3),定数!$A$6:$A$13,定数!$B$6:$B$13))</f>
        <v>11781.293241385223</v>
      </c>
      <c r="S32" s="95"/>
      <c r="T32" s="96">
        <f t="shared" si="3"/>
        <v>10.399999999999299</v>
      </c>
      <c r="U32" s="96"/>
      <c r="V32" t="str">
        <f t="shared" si="5"/>
        <v/>
      </c>
      <c r="W32">
        <f t="shared" si="2"/>
        <v>0</v>
      </c>
    </row>
    <row r="33" spans="2:23" x14ac:dyDescent="0.2">
      <c r="B33" s="57">
        <v>25</v>
      </c>
      <c r="C33" s="91">
        <f t="shared" si="1"/>
        <v>298761.51322386513</v>
      </c>
      <c r="D33" s="91"/>
      <c r="E33" s="57">
        <v>2018</v>
      </c>
      <c r="F33" s="8">
        <v>43572</v>
      </c>
      <c r="G33" s="57" t="s">
        <v>4</v>
      </c>
      <c r="H33" s="92">
        <v>1.4339500000000001</v>
      </c>
      <c r="I33" s="92"/>
      <c r="J33" s="57">
        <v>5.6</v>
      </c>
      <c r="K33" s="93">
        <f t="shared" si="0"/>
        <v>8962.845396715953</v>
      </c>
      <c r="L33" s="94"/>
      <c r="M33" s="6">
        <f>IF(J33="","",(K33/J33)/LOOKUP(RIGHT($D$2,3),定数!$A$6:$A$13,定数!$B$6:$B$13))</f>
        <v>13.337567554636836</v>
      </c>
      <c r="N33" s="57">
        <v>2018</v>
      </c>
      <c r="O33" s="8">
        <v>43572</v>
      </c>
      <c r="P33" s="92">
        <v>1.4333899999999999</v>
      </c>
      <c r="Q33" s="92"/>
      <c r="R33" s="95">
        <f>IF(P33="","",T33*M33*LOOKUP(RIGHT($D$2,3),定数!$A$6:$A$13,定数!$B$6:$B$13))</f>
        <v>-8962.8453967178102</v>
      </c>
      <c r="S33" s="95"/>
      <c r="T33" s="96">
        <f t="shared" si="3"/>
        <v>-5.6000000000011596</v>
      </c>
      <c r="U33" s="96"/>
      <c r="V33" t="str">
        <f t="shared" si="5"/>
        <v/>
      </c>
      <c r="W33">
        <f t="shared" si="2"/>
        <v>1</v>
      </c>
    </row>
    <row r="34" spans="2:23" x14ac:dyDescent="0.2">
      <c r="B34" s="57">
        <v>26</v>
      </c>
      <c r="C34" s="91">
        <f t="shared" si="1"/>
        <v>289798.66782714729</v>
      </c>
      <c r="D34" s="91"/>
      <c r="E34" s="57">
        <v>2018</v>
      </c>
      <c r="F34" s="8">
        <v>43581</v>
      </c>
      <c r="G34" s="57" t="s">
        <v>3</v>
      </c>
      <c r="H34" s="92">
        <v>1.3932100000000001</v>
      </c>
      <c r="I34" s="92"/>
      <c r="J34" s="57">
        <v>23.3</v>
      </c>
      <c r="K34" s="93">
        <f t="shared" si="0"/>
        <v>8693.9600348144177</v>
      </c>
      <c r="L34" s="94"/>
      <c r="M34" s="6">
        <f>IF(J34="","",(K34/J34)/LOOKUP(RIGHT($D$2,3),定数!$A$6:$A$13,定数!$B$6:$B$13))</f>
        <v>3.1094277663857</v>
      </c>
      <c r="N34" s="57">
        <v>2018</v>
      </c>
      <c r="O34" s="8">
        <v>43581</v>
      </c>
      <c r="P34" s="92">
        <v>1.389815</v>
      </c>
      <c r="Q34" s="92"/>
      <c r="R34" s="95">
        <f>IF(P34="","",T34*M34*LOOKUP(RIGHT($D$2,3),定数!$A$6:$A$13,定数!$B$6:$B$13))</f>
        <v>12667.80872025548</v>
      </c>
      <c r="S34" s="95"/>
      <c r="T34" s="96">
        <f t="shared" si="3"/>
        <v>33.950000000000372</v>
      </c>
      <c r="U34" s="96"/>
      <c r="V34" t="str">
        <f t="shared" si="5"/>
        <v/>
      </c>
      <c r="W34">
        <f t="shared" si="2"/>
        <v>0</v>
      </c>
    </row>
    <row r="35" spans="2:23" x14ac:dyDescent="0.2">
      <c r="B35" s="57">
        <v>27</v>
      </c>
      <c r="C35" s="91">
        <f t="shared" si="1"/>
        <v>302466.4765474028</v>
      </c>
      <c r="D35" s="91"/>
      <c r="E35" s="57">
        <v>2018</v>
      </c>
      <c r="F35" s="8">
        <v>43603</v>
      </c>
      <c r="G35" s="57" t="s">
        <v>4</v>
      </c>
      <c r="H35" s="92">
        <v>1.3524099999999999</v>
      </c>
      <c r="I35" s="92"/>
      <c r="J35" s="57">
        <v>21.9</v>
      </c>
      <c r="K35" s="93">
        <f t="shared" si="0"/>
        <v>9073.9942964220827</v>
      </c>
      <c r="L35" s="94"/>
      <c r="M35" s="6">
        <f>IF(J35="","",(K35/J35)/LOOKUP(RIGHT($D$2,3),定数!$A$6:$A$13,定数!$B$6:$B$13))</f>
        <v>3.4528136592169267</v>
      </c>
      <c r="N35" s="57">
        <v>2018</v>
      </c>
      <c r="O35" s="8">
        <v>43603</v>
      </c>
      <c r="P35" s="92">
        <v>1.35022</v>
      </c>
      <c r="Q35" s="92"/>
      <c r="R35" s="95">
        <f>IF(P35="","",T35*M35*LOOKUP(RIGHT($D$2,3),定数!$A$6:$A$13,定数!$B$6:$B$13))</f>
        <v>-9073.994296421728</v>
      </c>
      <c r="S35" s="95"/>
      <c r="T35" s="96">
        <f t="shared" si="3"/>
        <v>-21.899999999999142</v>
      </c>
      <c r="U35" s="96"/>
      <c r="V35" t="str">
        <f t="shared" si="5"/>
        <v/>
      </c>
      <c r="W35">
        <f t="shared" si="2"/>
        <v>1</v>
      </c>
    </row>
    <row r="36" spans="2:23" x14ac:dyDescent="0.2">
      <c r="B36" s="57">
        <v>28</v>
      </c>
      <c r="C36" s="91">
        <f t="shared" si="1"/>
        <v>293392.48225098109</v>
      </c>
      <c r="D36" s="91"/>
      <c r="E36" s="57">
        <v>2018</v>
      </c>
      <c r="F36" s="8">
        <v>43609</v>
      </c>
      <c r="G36" s="57" t="s">
        <v>3</v>
      </c>
      <c r="H36" s="92">
        <v>1.33344</v>
      </c>
      <c r="I36" s="92"/>
      <c r="J36" s="57">
        <v>20.7</v>
      </c>
      <c r="K36" s="93">
        <f t="shared" si="0"/>
        <v>8801.7744675294325</v>
      </c>
      <c r="L36" s="94"/>
      <c r="M36" s="6">
        <f>IF(J36="","",(K36/J36)/LOOKUP(RIGHT($D$2,3),定数!$A$6:$A$13,定数!$B$6:$B$13))</f>
        <v>3.5433874667992886</v>
      </c>
      <c r="N36" s="57">
        <v>2018</v>
      </c>
      <c r="O36" s="8">
        <v>43609</v>
      </c>
      <c r="P36" s="92">
        <v>1.33551</v>
      </c>
      <c r="Q36" s="92"/>
      <c r="R36" s="95">
        <f>IF(P36="","",T36*M36*LOOKUP(RIGHT($D$2,3),定数!$A$6:$A$13,定数!$B$6:$B$13))</f>
        <v>-8801.7744675295016</v>
      </c>
      <c r="S36" s="95"/>
      <c r="T36" s="96">
        <f t="shared" si="3"/>
        <v>-20.700000000000163</v>
      </c>
      <c r="U36" s="96"/>
      <c r="V36" t="str">
        <f t="shared" si="5"/>
        <v/>
      </c>
      <c r="W36">
        <f t="shared" si="2"/>
        <v>2</v>
      </c>
    </row>
    <row r="37" spans="2:23" x14ac:dyDescent="0.2">
      <c r="B37" s="57">
        <v>29</v>
      </c>
      <c r="C37" s="91">
        <f t="shared" si="1"/>
        <v>284590.70778345159</v>
      </c>
      <c r="D37" s="91"/>
      <c r="E37" s="57">
        <v>2018</v>
      </c>
      <c r="F37" s="8">
        <v>43609</v>
      </c>
      <c r="G37" s="57" t="s">
        <v>3</v>
      </c>
      <c r="H37" s="92">
        <v>1.3333200000000001</v>
      </c>
      <c r="I37" s="92"/>
      <c r="J37" s="57">
        <v>18.399999999999999</v>
      </c>
      <c r="K37" s="93">
        <f t="shared" si="0"/>
        <v>8537.7212335035474</v>
      </c>
      <c r="L37" s="94"/>
      <c r="M37" s="6">
        <f>IF(J37="","",(K37/J37)/LOOKUP(RIGHT($D$2,3),定数!$A$6:$A$13,定数!$B$6:$B$13))</f>
        <v>3.8667215731447229</v>
      </c>
      <c r="N37" s="57">
        <v>2018</v>
      </c>
      <c r="O37" s="8">
        <v>43609</v>
      </c>
      <c r="P37" s="92">
        <v>1.3351599999999999</v>
      </c>
      <c r="Q37" s="92"/>
      <c r="R37" s="95">
        <f>IF(P37="","",T37*M37*LOOKUP(RIGHT($D$2,3),定数!$A$6:$A$13,定数!$B$6:$B$13))</f>
        <v>-8537.7212335028144</v>
      </c>
      <c r="S37" s="95"/>
      <c r="T37" s="96">
        <f t="shared" si="3"/>
        <v>-18.399999999998418</v>
      </c>
      <c r="U37" s="96"/>
      <c r="V37" t="str">
        <f t="shared" si="5"/>
        <v/>
      </c>
      <c r="W37">
        <f t="shared" si="2"/>
        <v>3</v>
      </c>
    </row>
    <row r="38" spans="2:23" x14ac:dyDescent="0.2">
      <c r="B38" s="57">
        <v>30</v>
      </c>
      <c r="C38" s="91">
        <f t="shared" si="1"/>
        <v>276052.98654994881</v>
      </c>
      <c r="D38" s="91"/>
      <c r="E38" s="57">
        <v>2018</v>
      </c>
      <c r="F38" s="8">
        <v>43609</v>
      </c>
      <c r="G38" s="57" t="s">
        <v>4</v>
      </c>
      <c r="H38" s="92">
        <v>1.3372599999999999</v>
      </c>
      <c r="I38" s="92"/>
      <c r="J38" s="57">
        <v>16.399999999999999</v>
      </c>
      <c r="K38" s="93">
        <f t="shared" si="0"/>
        <v>8281.5895964984647</v>
      </c>
      <c r="L38" s="94"/>
      <c r="M38" s="6">
        <f>IF(J38="","",(K38/J38)/LOOKUP(RIGHT($D$2,3),定数!$A$6:$A$13,定数!$B$6:$B$13))</f>
        <v>4.2081247949687324</v>
      </c>
      <c r="N38" s="57">
        <v>2018</v>
      </c>
      <c r="O38" s="8">
        <v>43609</v>
      </c>
      <c r="P38" s="92">
        <v>1.33562</v>
      </c>
      <c r="Q38" s="92"/>
      <c r="R38" s="95">
        <f>IF(P38="","",T38*M38*LOOKUP(RIGHT($D$2,3),定数!$A$6:$A$13,定数!$B$6:$B$13))</f>
        <v>-8281.5895964977772</v>
      </c>
      <c r="S38" s="95"/>
      <c r="T38" s="96">
        <f t="shared" si="3"/>
        <v>-16.399999999998638</v>
      </c>
      <c r="U38" s="96"/>
      <c r="V38" t="str">
        <f t="shared" si="5"/>
        <v/>
      </c>
      <c r="W38">
        <f t="shared" si="2"/>
        <v>4</v>
      </c>
    </row>
    <row r="39" spans="2:23" x14ac:dyDescent="0.2">
      <c r="B39" s="57">
        <v>31</v>
      </c>
      <c r="C39" s="91">
        <f t="shared" si="1"/>
        <v>267771.39695345104</v>
      </c>
      <c r="D39" s="91"/>
      <c r="E39" s="57">
        <v>2018</v>
      </c>
      <c r="F39" s="8">
        <v>43615</v>
      </c>
      <c r="G39" s="57" t="s">
        <v>3</v>
      </c>
      <c r="H39" s="92">
        <v>1.32464</v>
      </c>
      <c r="I39" s="92"/>
      <c r="J39" s="57">
        <v>14.1</v>
      </c>
      <c r="K39" s="93">
        <f t="shared" si="0"/>
        <v>8033.1419086035312</v>
      </c>
      <c r="L39" s="94"/>
      <c r="M39" s="6">
        <f>IF(J39="","",(K39/J39)/LOOKUP(RIGHT($D$2,3),定数!$A$6:$A$13,定数!$B$6:$B$13))</f>
        <v>4.7477198041392032</v>
      </c>
      <c r="N39" s="57">
        <v>2018</v>
      </c>
      <c r="O39" s="8">
        <v>43615</v>
      </c>
      <c r="P39" s="92">
        <v>1.32605</v>
      </c>
      <c r="Q39" s="92"/>
      <c r="R39" s="95">
        <f>IF(P39="","",T39*M39*LOOKUP(RIGHT($D$2,3),定数!$A$6:$A$13,定数!$B$6:$B$13))</f>
        <v>-8033.1419086030273</v>
      </c>
      <c r="S39" s="95"/>
      <c r="T39" s="96">
        <f t="shared" si="3"/>
        <v>-14.099999999999113</v>
      </c>
      <c r="U39" s="96"/>
      <c r="V39" t="str">
        <f t="shared" si="5"/>
        <v/>
      </c>
      <c r="W39">
        <f t="shared" si="2"/>
        <v>5</v>
      </c>
    </row>
    <row r="40" spans="2:23" x14ac:dyDescent="0.2">
      <c r="B40" s="57">
        <v>32</v>
      </c>
      <c r="C40" s="91">
        <f t="shared" si="1"/>
        <v>259738.25504484802</v>
      </c>
      <c r="D40" s="91"/>
      <c r="E40" s="57">
        <v>2018</v>
      </c>
      <c r="F40" s="8">
        <v>43616</v>
      </c>
      <c r="G40" s="57" t="s">
        <v>4</v>
      </c>
      <c r="H40" s="92">
        <v>1.33412</v>
      </c>
      <c r="I40" s="92"/>
      <c r="J40" s="57">
        <v>29.4</v>
      </c>
      <c r="K40" s="93">
        <f t="shared" si="0"/>
        <v>7792.14765134544</v>
      </c>
      <c r="L40" s="94"/>
      <c r="M40" s="6">
        <f>IF(J40="","",(K40/J40)/LOOKUP(RIGHT($D$2,3),定数!$A$6:$A$13,定数!$B$6:$B$13))</f>
        <v>2.2086586313337415</v>
      </c>
      <c r="N40" s="57">
        <v>2018</v>
      </c>
      <c r="O40" s="8">
        <v>43616</v>
      </c>
      <c r="P40" s="92">
        <v>1.33118</v>
      </c>
      <c r="Q40" s="92"/>
      <c r="R40" s="95">
        <f>IF(P40="","",T40*M40*LOOKUP(RIGHT($D$2,3),定数!$A$6:$A$13,定数!$B$6:$B$13))</f>
        <v>-7792.147651345289</v>
      </c>
      <c r="S40" s="95"/>
      <c r="T40" s="96">
        <f t="shared" si="3"/>
        <v>-29.399999999999427</v>
      </c>
      <c r="U40" s="96"/>
      <c r="V40" t="str">
        <f t="shared" si="5"/>
        <v/>
      </c>
      <c r="W40">
        <f t="shared" si="2"/>
        <v>6</v>
      </c>
    </row>
    <row r="41" spans="2:23" x14ac:dyDescent="0.2">
      <c r="B41" s="57">
        <v>33</v>
      </c>
      <c r="C41" s="91">
        <f t="shared" si="1"/>
        <v>251946.10739350272</v>
      </c>
      <c r="D41" s="91"/>
      <c r="E41" s="57">
        <v>2018</v>
      </c>
      <c r="F41" s="8">
        <v>43617</v>
      </c>
      <c r="G41" s="57" t="s">
        <v>4</v>
      </c>
      <c r="H41" s="92">
        <v>1.3338000000000001</v>
      </c>
      <c r="I41" s="92"/>
      <c r="J41" s="57">
        <v>54.5</v>
      </c>
      <c r="K41" s="93">
        <f t="shared" si="0"/>
        <v>7558.3832218050811</v>
      </c>
      <c r="L41" s="94"/>
      <c r="M41" s="6">
        <f>IF(J41="","",(K41/J41)/LOOKUP(RIGHT($D$2,3),定数!$A$6:$A$13,定数!$B$6:$B$13))</f>
        <v>1.1557160889610216</v>
      </c>
      <c r="N41" s="57">
        <v>2018</v>
      </c>
      <c r="O41" s="8">
        <v>43622</v>
      </c>
      <c r="P41" s="92">
        <v>1.3418749999999999</v>
      </c>
      <c r="Q41" s="92"/>
      <c r="R41" s="95">
        <f>IF(P41="","",T41*M41*LOOKUP(RIGHT($D$2,3),定数!$A$6:$A$13,定数!$B$6:$B$13))</f>
        <v>11198.888902032068</v>
      </c>
      <c r="S41" s="95"/>
      <c r="T41" s="96">
        <f t="shared" si="3"/>
        <v>80.749999999998323</v>
      </c>
      <c r="U41" s="96"/>
      <c r="V41" t="str">
        <f t="shared" si="5"/>
        <v/>
      </c>
      <c r="W41">
        <f t="shared" si="2"/>
        <v>0</v>
      </c>
    </row>
    <row r="42" spans="2:23" x14ac:dyDescent="0.2">
      <c r="B42" s="57">
        <v>34</v>
      </c>
      <c r="C42" s="91">
        <f t="shared" si="1"/>
        <v>263144.99629553477</v>
      </c>
      <c r="D42" s="91"/>
      <c r="E42" s="57">
        <v>2018</v>
      </c>
      <c r="F42" s="8">
        <v>43621</v>
      </c>
      <c r="G42" s="57" t="s">
        <v>3</v>
      </c>
      <c r="H42" s="92">
        <v>1.33114</v>
      </c>
      <c r="I42" s="92"/>
      <c r="J42" s="57">
        <v>7.7</v>
      </c>
      <c r="K42" s="93">
        <f t="shared" si="0"/>
        <v>7894.3498888660433</v>
      </c>
      <c r="L42" s="94"/>
      <c r="M42" s="6">
        <f>IF(J42="","",(K42/J42)/LOOKUP(RIGHT($D$2,3),定数!$A$6:$A$13,定数!$B$6:$B$13))</f>
        <v>8.5436687108939875</v>
      </c>
      <c r="N42" s="57">
        <v>2018</v>
      </c>
      <c r="O42" s="8">
        <v>43621</v>
      </c>
      <c r="P42" s="92">
        <v>1.3319099999999999</v>
      </c>
      <c r="Q42" s="92"/>
      <c r="R42" s="95">
        <f>IF(P42="","",T42*M42*LOOKUP(RIGHT($D$2,3),定数!$A$6:$A$13,定数!$B$6:$B$13))</f>
        <v>-7894.3498888654021</v>
      </c>
      <c r="S42" s="95"/>
      <c r="T42" s="96">
        <f t="shared" si="3"/>
        <v>-7.699999999999374</v>
      </c>
      <c r="U42" s="96"/>
      <c r="V42" t="str">
        <f t="shared" si="5"/>
        <v/>
      </c>
      <c r="W42">
        <f t="shared" si="2"/>
        <v>1</v>
      </c>
    </row>
    <row r="43" spans="2:23" x14ac:dyDescent="0.2">
      <c r="B43" s="57">
        <v>35</v>
      </c>
      <c r="C43" s="91">
        <f t="shared" si="1"/>
        <v>255250.64640666937</v>
      </c>
      <c r="D43" s="91"/>
      <c r="E43" s="57">
        <v>2018</v>
      </c>
      <c r="F43" s="8">
        <v>43624</v>
      </c>
      <c r="G43" s="57" t="s">
        <v>4</v>
      </c>
      <c r="H43" s="92">
        <v>1.3427800000000001</v>
      </c>
      <c r="I43" s="92"/>
      <c r="J43" s="57">
        <v>10.5</v>
      </c>
      <c r="K43" s="93">
        <f t="shared" si="0"/>
        <v>7657.5193922000808</v>
      </c>
      <c r="L43" s="94"/>
      <c r="M43" s="6">
        <f>IF(J43="","",(K43/J43)/LOOKUP(RIGHT($D$2,3),定数!$A$6:$A$13,定数!$B$6:$B$13))</f>
        <v>6.0773963430159368</v>
      </c>
      <c r="N43" s="57">
        <v>2018</v>
      </c>
      <c r="O43" s="8">
        <v>43624</v>
      </c>
      <c r="P43" s="92">
        <v>1.3417300000000001</v>
      </c>
      <c r="Q43" s="92"/>
      <c r="R43" s="95">
        <f>IF(P43="","",T43*M43*LOOKUP(RIGHT($D$2,3),定数!$A$6:$A$13,定数!$B$6:$B$13))</f>
        <v>-7657.5193922000462</v>
      </c>
      <c r="S43" s="95"/>
      <c r="T43" s="96">
        <f t="shared" si="3"/>
        <v>-10.499999999999954</v>
      </c>
      <c r="U43" s="96"/>
      <c r="V43" t="str">
        <f t="shared" si="5"/>
        <v/>
      </c>
      <c r="W43">
        <f t="shared" si="2"/>
        <v>2</v>
      </c>
    </row>
    <row r="44" spans="2:23" x14ac:dyDescent="0.2">
      <c r="B44" s="57">
        <v>36</v>
      </c>
      <c r="C44" s="91">
        <f t="shared" si="1"/>
        <v>247593.12701446933</v>
      </c>
      <c r="D44" s="91"/>
      <c r="E44" s="57">
        <v>2018</v>
      </c>
      <c r="F44" s="8">
        <v>43632</v>
      </c>
      <c r="G44" s="57" t="s">
        <v>4</v>
      </c>
      <c r="H44" s="92">
        <v>1.3285199999999999</v>
      </c>
      <c r="I44" s="92"/>
      <c r="J44" s="57">
        <v>11.9</v>
      </c>
      <c r="K44" s="93">
        <f t="shared" si="0"/>
        <v>7427.7938104340792</v>
      </c>
      <c r="L44" s="94"/>
      <c r="M44" s="6">
        <f>IF(J44="","",(K44/J44)/LOOKUP(RIGHT($D$2,3),定数!$A$6:$A$13,定数!$B$6:$B$13))</f>
        <v>5.2015362818165825</v>
      </c>
      <c r="N44" s="57">
        <v>2018</v>
      </c>
      <c r="O44" s="8">
        <v>43634</v>
      </c>
      <c r="P44" s="92">
        <v>1.3273299999999999</v>
      </c>
      <c r="Q44" s="92"/>
      <c r="R44" s="95">
        <f>IF(P44="","",T44*M44*LOOKUP(RIGHT($D$2,3),定数!$A$6:$A$13,定数!$B$6:$B$13))</f>
        <v>-7427.793810434232</v>
      </c>
      <c r="S44" s="95"/>
      <c r="T44" s="96">
        <f t="shared" si="3"/>
        <v>-11.900000000000244</v>
      </c>
      <c r="U44" s="96"/>
      <c r="V44" t="str">
        <f t="shared" si="5"/>
        <v/>
      </c>
      <c r="W44">
        <f t="shared" si="2"/>
        <v>3</v>
      </c>
    </row>
    <row r="45" spans="2:23" x14ac:dyDescent="0.2">
      <c r="B45" s="57">
        <v>37</v>
      </c>
      <c r="C45" s="91">
        <f t="shared" si="1"/>
        <v>240165.33320403509</v>
      </c>
      <c r="D45" s="91"/>
      <c r="E45" s="57">
        <v>2018</v>
      </c>
      <c r="F45" s="8">
        <v>43636</v>
      </c>
      <c r="G45" s="57" t="s">
        <v>3</v>
      </c>
      <c r="H45" s="92">
        <v>1.3166</v>
      </c>
      <c r="I45" s="92"/>
      <c r="J45" s="57">
        <v>19.5</v>
      </c>
      <c r="K45" s="93">
        <f t="shared" si="0"/>
        <v>7204.9599961210524</v>
      </c>
      <c r="L45" s="94"/>
      <c r="M45" s="6">
        <f>IF(J45="","",(K45/J45)/LOOKUP(RIGHT($D$2,3),定数!$A$6:$A$13,定数!$B$6:$B$13))</f>
        <v>3.0790427333850654</v>
      </c>
      <c r="N45" s="57">
        <v>2018</v>
      </c>
      <c r="O45" s="8">
        <v>43636</v>
      </c>
      <c r="P45" s="92">
        <v>1.3185500000000001</v>
      </c>
      <c r="Q45" s="92"/>
      <c r="R45" s="95">
        <f>IF(P45="","",T45*M45*LOOKUP(RIGHT($D$2,3),定数!$A$6:$A$13,定数!$B$6:$B$13))</f>
        <v>-7204.9599961214899</v>
      </c>
      <c r="S45" s="95"/>
      <c r="T45" s="96">
        <f t="shared" si="3"/>
        <v>-19.500000000001183</v>
      </c>
      <c r="U45" s="96"/>
      <c r="V45" t="str">
        <f t="shared" si="5"/>
        <v/>
      </c>
      <c r="W45">
        <f t="shared" si="2"/>
        <v>4</v>
      </c>
    </row>
    <row r="46" spans="2:23" x14ac:dyDescent="0.2">
      <c r="B46" s="57">
        <v>38</v>
      </c>
      <c r="C46" s="91">
        <f t="shared" si="1"/>
        <v>232960.3732079136</v>
      </c>
      <c r="D46" s="91"/>
      <c r="E46" s="57">
        <v>2018</v>
      </c>
      <c r="F46" s="8">
        <v>43636</v>
      </c>
      <c r="G46" s="57" t="s">
        <v>3</v>
      </c>
      <c r="H46" s="92">
        <v>1.31647</v>
      </c>
      <c r="I46" s="92"/>
      <c r="J46" s="57">
        <v>21.5</v>
      </c>
      <c r="K46" s="93">
        <f t="shared" si="0"/>
        <v>6988.8111962374078</v>
      </c>
      <c r="L46" s="94"/>
      <c r="M46" s="6">
        <f>IF(J46="","",(K46/J46)/LOOKUP(RIGHT($D$2,3),定数!$A$6:$A$13,定数!$B$6:$B$13))</f>
        <v>2.7088415489292279</v>
      </c>
      <c r="N46" s="57">
        <v>2018</v>
      </c>
      <c r="O46" s="8">
        <v>43636</v>
      </c>
      <c r="P46" s="92">
        <v>1.3186199999999999</v>
      </c>
      <c r="Q46" s="92"/>
      <c r="R46" s="95">
        <f>IF(P46="","",T46*M46*LOOKUP(RIGHT($D$2,3),定数!$A$6:$A$13,定数!$B$6:$B$13))</f>
        <v>-6988.8111962369994</v>
      </c>
      <c r="S46" s="95"/>
      <c r="T46" s="96">
        <f t="shared" si="3"/>
        <v>-21.499999999998742</v>
      </c>
      <c r="U46" s="96"/>
      <c r="V46" t="str">
        <f t="shared" si="5"/>
        <v/>
      </c>
      <c r="W46">
        <f t="shared" si="2"/>
        <v>5</v>
      </c>
    </row>
    <row r="47" spans="2:23" x14ac:dyDescent="0.2">
      <c r="B47" s="57">
        <v>39</v>
      </c>
      <c r="C47" s="91">
        <f t="shared" si="1"/>
        <v>225971.56201167661</v>
      </c>
      <c r="D47" s="91"/>
      <c r="E47" s="57">
        <v>2018</v>
      </c>
      <c r="F47" s="8">
        <v>43638</v>
      </c>
      <c r="G47" s="57" t="s">
        <v>4</v>
      </c>
      <c r="H47" s="92">
        <v>1.32504</v>
      </c>
      <c r="I47" s="92"/>
      <c r="J47" s="57">
        <v>13.3</v>
      </c>
      <c r="K47" s="93">
        <f t="shared" si="0"/>
        <v>6779.1468603502981</v>
      </c>
      <c r="L47" s="94"/>
      <c r="M47" s="6">
        <f>IF(J47="","",(K47/J47)/LOOKUP(RIGHT($D$2,3),定数!$A$6:$A$13,定数!$B$6:$B$13))</f>
        <v>4.2475857520991847</v>
      </c>
      <c r="N47" s="57">
        <v>2018</v>
      </c>
      <c r="O47" s="8">
        <v>43638</v>
      </c>
      <c r="P47" s="92">
        <v>1.326935</v>
      </c>
      <c r="Q47" s="92"/>
      <c r="R47" s="95">
        <f>IF(P47="","",T47*M47*LOOKUP(RIGHT($D$2,3),定数!$A$6:$A$13,定数!$B$6:$B$13))</f>
        <v>9659.0100002734453</v>
      </c>
      <c r="S47" s="95"/>
      <c r="T47" s="96">
        <f t="shared" si="3"/>
        <v>18.9499999999998</v>
      </c>
      <c r="U47" s="96"/>
      <c r="V47" t="str">
        <f t="shared" si="5"/>
        <v/>
      </c>
      <c r="W47">
        <f t="shared" si="2"/>
        <v>0</v>
      </c>
    </row>
    <row r="48" spans="2:23" x14ac:dyDescent="0.2">
      <c r="B48" s="57">
        <v>40</v>
      </c>
      <c r="C48" s="91">
        <f t="shared" si="1"/>
        <v>235630.57201195005</v>
      </c>
      <c r="D48" s="91"/>
      <c r="E48" s="57">
        <v>2018</v>
      </c>
      <c r="F48" s="8">
        <v>43641</v>
      </c>
      <c r="G48" s="57" t="s">
        <v>3</v>
      </c>
      <c r="H48" s="92">
        <v>1.32385</v>
      </c>
      <c r="I48" s="92"/>
      <c r="J48" s="57">
        <v>28</v>
      </c>
      <c r="K48" s="93">
        <f t="shared" si="0"/>
        <v>7068.917160358501</v>
      </c>
      <c r="L48" s="94"/>
      <c r="M48" s="6">
        <f>IF(J48="","",(K48/J48)/LOOKUP(RIGHT($D$2,3),定数!$A$6:$A$13,定数!$B$6:$B$13))</f>
        <v>2.1038443929638393</v>
      </c>
      <c r="N48" s="57">
        <v>2018</v>
      </c>
      <c r="O48" s="8">
        <v>43641</v>
      </c>
      <c r="P48" s="92">
        <v>1.3266500000000001</v>
      </c>
      <c r="Q48" s="92"/>
      <c r="R48" s="95">
        <f>IF(P48="","",T48*M48*LOOKUP(RIGHT($D$2,3),定数!$A$6:$A$13,定数!$B$6:$B$13))</f>
        <v>-7068.9171603588429</v>
      </c>
      <c r="S48" s="95"/>
      <c r="T48" s="96">
        <f t="shared" si="3"/>
        <v>-28.000000000001357</v>
      </c>
      <c r="U48" s="96"/>
      <c r="V48" t="str">
        <f t="shared" si="5"/>
        <v/>
      </c>
      <c r="W48">
        <f t="shared" si="2"/>
        <v>1</v>
      </c>
    </row>
    <row r="49" spans="2:23" x14ac:dyDescent="0.2">
      <c r="B49" s="57">
        <v>41</v>
      </c>
      <c r="C49" s="91">
        <f t="shared" si="1"/>
        <v>228561.65485159121</v>
      </c>
      <c r="D49" s="91"/>
      <c r="E49" s="57">
        <v>2018</v>
      </c>
      <c r="F49" s="8">
        <v>43642</v>
      </c>
      <c r="G49" s="57" t="s">
        <v>4</v>
      </c>
      <c r="H49" s="92">
        <v>1.32819</v>
      </c>
      <c r="I49" s="92"/>
      <c r="J49" s="57">
        <v>9.4</v>
      </c>
      <c r="K49" s="93">
        <f t="shared" si="0"/>
        <v>6856.8496455477361</v>
      </c>
      <c r="L49" s="94"/>
      <c r="M49" s="6">
        <f>IF(J49="","",(K49/J49)/LOOKUP(RIGHT($D$2,3),定数!$A$6:$A$13,定数!$B$6:$B$13))</f>
        <v>6.0787674162657233</v>
      </c>
      <c r="N49" s="57">
        <v>2018</v>
      </c>
      <c r="O49" s="8">
        <v>43642</v>
      </c>
      <c r="P49" s="92">
        <v>1.32725</v>
      </c>
      <c r="Q49" s="92"/>
      <c r="R49" s="95">
        <f>IF(P49="","",T49*M49*LOOKUP(RIGHT($D$2,3),定数!$A$6:$A$13,定数!$B$6:$B$13))</f>
        <v>-6856.849645547305</v>
      </c>
      <c r="S49" s="95"/>
      <c r="T49" s="96">
        <f t="shared" si="3"/>
        <v>-9.3999999999994088</v>
      </c>
      <c r="U49" s="96"/>
      <c r="V49" t="str">
        <f t="shared" si="5"/>
        <v/>
      </c>
      <c r="W49">
        <f t="shared" si="2"/>
        <v>2</v>
      </c>
    </row>
    <row r="50" spans="2:23" x14ac:dyDescent="0.2">
      <c r="B50" s="57">
        <v>42</v>
      </c>
      <c r="C50" s="91">
        <f t="shared" si="1"/>
        <v>221704.80520604391</v>
      </c>
      <c r="D50" s="91"/>
      <c r="E50" s="57">
        <v>2018</v>
      </c>
      <c r="F50" s="8">
        <v>43645</v>
      </c>
      <c r="G50" s="57" t="s">
        <v>3</v>
      </c>
      <c r="H50" s="92">
        <v>1.3072900000000001</v>
      </c>
      <c r="I50" s="92"/>
      <c r="J50" s="57">
        <v>10.4</v>
      </c>
      <c r="K50" s="93">
        <f t="shared" si="0"/>
        <v>6651.1441561813172</v>
      </c>
      <c r="L50" s="94"/>
      <c r="M50" s="6">
        <f>IF(J50="","",(K50/J50)/LOOKUP(RIGHT($D$2,3),定数!$A$6:$A$13,定数!$B$6:$B$13))</f>
        <v>5.3294424328375936</v>
      </c>
      <c r="N50" s="57">
        <v>2018</v>
      </c>
      <c r="O50" s="8">
        <v>43645</v>
      </c>
      <c r="P50" s="92">
        <v>1.30833</v>
      </c>
      <c r="Q50" s="92"/>
      <c r="R50" s="95">
        <f>IF(P50="","",T50*M50*LOOKUP(RIGHT($D$2,3),定数!$A$6:$A$13,定数!$B$6:$B$13))</f>
        <v>-6651.1441561808679</v>
      </c>
      <c r="S50" s="95"/>
      <c r="T50" s="96">
        <f t="shared" si="3"/>
        <v>-10.399999999999299</v>
      </c>
      <c r="U50" s="96"/>
      <c r="V50" t="str">
        <f t="shared" si="5"/>
        <v/>
      </c>
      <c r="W50">
        <f t="shared" si="2"/>
        <v>3</v>
      </c>
    </row>
    <row r="51" spans="2:23" x14ac:dyDescent="0.2">
      <c r="B51" s="57">
        <v>43</v>
      </c>
      <c r="C51" s="91">
        <f t="shared" si="1"/>
        <v>215053.66104986303</v>
      </c>
      <c r="D51" s="91"/>
      <c r="E51" s="57">
        <v>2018</v>
      </c>
      <c r="F51" s="8">
        <v>43649</v>
      </c>
      <c r="G51" s="57" t="s">
        <v>4</v>
      </c>
      <c r="H51" s="92">
        <v>1.31799</v>
      </c>
      <c r="I51" s="92"/>
      <c r="J51" s="57">
        <v>23.5</v>
      </c>
      <c r="K51" s="93">
        <f t="shared" si="0"/>
        <v>6451.6098314958908</v>
      </c>
      <c r="L51" s="94"/>
      <c r="M51" s="6">
        <f>IF(J51="","",(K51/J51)/LOOKUP(RIGHT($D$2,3),定数!$A$6:$A$13,定数!$B$6:$B$13))</f>
        <v>2.2878049047857769</v>
      </c>
      <c r="N51" s="57">
        <v>2018</v>
      </c>
      <c r="O51" s="8">
        <v>43650</v>
      </c>
      <c r="P51" s="92">
        <v>1.321415</v>
      </c>
      <c r="Q51" s="92"/>
      <c r="R51" s="95">
        <f>IF(P51="","",T51*M51*LOOKUP(RIGHT($D$2,3),定数!$A$6:$A$13,定数!$B$6:$B$13))</f>
        <v>9402.878158669575</v>
      </c>
      <c r="S51" s="95"/>
      <c r="T51" s="96">
        <f t="shared" si="3"/>
        <v>34.250000000000114</v>
      </c>
      <c r="U51" s="96"/>
      <c r="V51" t="str">
        <f t="shared" si="5"/>
        <v/>
      </c>
      <c r="W51">
        <f t="shared" si="2"/>
        <v>0</v>
      </c>
    </row>
    <row r="52" spans="2:23" x14ac:dyDescent="0.2">
      <c r="B52" s="57">
        <v>44</v>
      </c>
      <c r="C52" s="91">
        <f t="shared" si="1"/>
        <v>224456.5392085326</v>
      </c>
      <c r="D52" s="91"/>
      <c r="E52" s="57">
        <v>2018</v>
      </c>
      <c r="F52" s="8">
        <v>43650</v>
      </c>
      <c r="G52" s="57" t="s">
        <v>4</v>
      </c>
      <c r="H52" s="92">
        <v>1.3214900000000001</v>
      </c>
      <c r="I52" s="92"/>
      <c r="J52" s="57">
        <v>15.4</v>
      </c>
      <c r="K52" s="93">
        <f t="shared" si="0"/>
        <v>6733.6961762559777</v>
      </c>
      <c r="L52" s="94"/>
      <c r="M52" s="6">
        <f>IF(J52="","",(K52/J52)/LOOKUP(RIGHT($D$2,3),定数!$A$6:$A$13,定数!$B$6:$B$13))</f>
        <v>3.6437749871515028</v>
      </c>
      <c r="N52" s="57">
        <v>2018</v>
      </c>
      <c r="O52" s="8">
        <v>43651</v>
      </c>
      <c r="P52" s="92">
        <v>1.3237000000000001</v>
      </c>
      <c r="Q52" s="92"/>
      <c r="R52" s="95">
        <f>IF(P52="","",T52*M52*LOOKUP(RIGHT($D$2,3),定数!$A$6:$A$13,定数!$B$6:$B$13))</f>
        <v>9663.2912659259837</v>
      </c>
      <c r="S52" s="95"/>
      <c r="T52" s="96">
        <f t="shared" si="3"/>
        <v>22.100000000000453</v>
      </c>
      <c r="U52" s="96"/>
      <c r="V52" t="str">
        <f t="shared" si="5"/>
        <v/>
      </c>
      <c r="W52">
        <f t="shared" si="2"/>
        <v>0</v>
      </c>
    </row>
    <row r="53" spans="2:23" x14ac:dyDescent="0.2">
      <c r="B53" s="57">
        <v>45</v>
      </c>
      <c r="C53" s="91">
        <f t="shared" si="1"/>
        <v>234119.83047445858</v>
      </c>
      <c r="D53" s="91"/>
      <c r="E53" s="57">
        <v>2018</v>
      </c>
      <c r="F53" s="8">
        <v>43651</v>
      </c>
      <c r="G53" s="57" t="s">
        <v>4</v>
      </c>
      <c r="H53" s="92">
        <v>1.3237099999999999</v>
      </c>
      <c r="I53" s="92"/>
      <c r="J53" s="57">
        <v>23.2</v>
      </c>
      <c r="K53" s="93">
        <f t="shared" si="0"/>
        <v>7023.5949142337568</v>
      </c>
      <c r="L53" s="94"/>
      <c r="M53" s="6">
        <f>IF(J53="","",(K53/J53)/LOOKUP(RIGHT($D$2,3),定数!$A$6:$A$13,定数!$B$6:$B$13))</f>
        <v>2.522843000802355</v>
      </c>
      <c r="N53" s="57">
        <v>2018</v>
      </c>
      <c r="O53" s="8">
        <v>43651</v>
      </c>
      <c r="P53" s="92">
        <v>1.3213900000000001</v>
      </c>
      <c r="Q53" s="92"/>
      <c r="R53" s="95">
        <f>IF(P53="","",T53*M53*LOOKUP(RIGHT($D$2,3),定数!$A$6:$A$13,定数!$B$6:$B$13))</f>
        <v>-7023.5949142333866</v>
      </c>
      <c r="S53" s="95"/>
      <c r="T53" s="96">
        <f t="shared" si="3"/>
        <v>-23.199999999998777</v>
      </c>
      <c r="U53" s="96"/>
      <c r="V53" t="str">
        <f t="shared" si="5"/>
        <v/>
      </c>
      <c r="W53">
        <f t="shared" si="2"/>
        <v>1</v>
      </c>
    </row>
    <row r="54" spans="2:23" x14ac:dyDescent="0.2">
      <c r="B54" s="57">
        <v>46</v>
      </c>
      <c r="C54" s="91">
        <f t="shared" si="1"/>
        <v>227096.23556022518</v>
      </c>
      <c r="D54" s="91"/>
      <c r="E54" s="57">
        <v>2018</v>
      </c>
      <c r="F54" s="8">
        <v>43651</v>
      </c>
      <c r="G54" s="57" t="s">
        <v>4</v>
      </c>
      <c r="H54" s="92">
        <v>1.32413</v>
      </c>
      <c r="I54" s="92"/>
      <c r="J54" s="57">
        <v>14</v>
      </c>
      <c r="K54" s="93">
        <f t="shared" si="0"/>
        <v>6812.8870668067548</v>
      </c>
      <c r="L54" s="94"/>
      <c r="M54" s="6">
        <f>IF(J54="","",(K54/J54)/LOOKUP(RIGHT($D$2,3),定数!$A$6:$A$13,定数!$B$6:$B$13))</f>
        <v>4.0552899207183062</v>
      </c>
      <c r="N54" s="57">
        <v>2018</v>
      </c>
      <c r="O54" s="8">
        <v>43651</v>
      </c>
      <c r="P54" s="92">
        <v>1.32273</v>
      </c>
      <c r="Q54" s="92"/>
      <c r="R54" s="95">
        <f>IF(P54="","",T54*M54*LOOKUP(RIGHT($D$2,3),定数!$A$6:$A$13,定数!$B$6:$B$13))</f>
        <v>-6812.8870668070849</v>
      </c>
      <c r="S54" s="95"/>
      <c r="T54" s="96">
        <f t="shared" si="3"/>
        <v>-14.000000000000679</v>
      </c>
      <c r="U54" s="96"/>
      <c r="V54" t="str">
        <f t="shared" si="5"/>
        <v/>
      </c>
      <c r="W54">
        <f t="shared" si="2"/>
        <v>2</v>
      </c>
    </row>
    <row r="55" spans="2:23" x14ac:dyDescent="0.2">
      <c r="B55" s="57">
        <v>47</v>
      </c>
      <c r="C55" s="91">
        <f t="shared" si="1"/>
        <v>220283.3484934181</v>
      </c>
      <c r="D55" s="91"/>
      <c r="E55" s="57">
        <v>2018</v>
      </c>
      <c r="F55" s="8">
        <v>43664</v>
      </c>
      <c r="G55" s="57" t="s">
        <v>3</v>
      </c>
      <c r="H55" s="92">
        <v>1.3036000000000001</v>
      </c>
      <c r="I55" s="92"/>
      <c r="J55" s="57">
        <v>20</v>
      </c>
      <c r="K55" s="93">
        <f t="shared" si="0"/>
        <v>6608.5004548025427</v>
      </c>
      <c r="L55" s="94"/>
      <c r="M55" s="6">
        <f>IF(J55="","",(K55/J55)/LOOKUP(RIGHT($D$2,3),定数!$A$6:$A$13,定数!$B$6:$B$13))</f>
        <v>2.7535418561677263</v>
      </c>
      <c r="N55" s="57">
        <v>2018</v>
      </c>
      <c r="O55" s="8">
        <v>43664</v>
      </c>
      <c r="P55" s="92">
        <v>1.3056000000000001</v>
      </c>
      <c r="Q55" s="92"/>
      <c r="R55" s="95">
        <f>IF(P55="","",T55*M55*LOOKUP(RIGHT($D$2,3),定数!$A$6:$A$13,定数!$B$6:$B$13))</f>
        <v>-6608.500454802549</v>
      </c>
      <c r="S55" s="95"/>
      <c r="T55" s="96">
        <f t="shared" si="3"/>
        <v>-20.000000000000018</v>
      </c>
      <c r="U55" s="96"/>
      <c r="V55" t="str">
        <f t="shared" si="5"/>
        <v/>
      </c>
      <c r="W55">
        <f t="shared" si="2"/>
        <v>3</v>
      </c>
    </row>
    <row r="56" spans="2:23" x14ac:dyDescent="0.2">
      <c r="B56" s="57">
        <v>48</v>
      </c>
      <c r="C56" s="91">
        <f t="shared" si="1"/>
        <v>213674.84803861554</v>
      </c>
      <c r="D56" s="91"/>
      <c r="E56" s="57">
        <v>2018</v>
      </c>
      <c r="F56" s="8">
        <v>43665</v>
      </c>
      <c r="G56" s="57" t="s">
        <v>4</v>
      </c>
      <c r="H56" s="92">
        <v>1.3076700000000001</v>
      </c>
      <c r="I56" s="92"/>
      <c r="J56" s="57">
        <v>14</v>
      </c>
      <c r="K56" s="93">
        <f t="shared" si="0"/>
        <v>6410.2454411584658</v>
      </c>
      <c r="L56" s="94"/>
      <c r="M56" s="6">
        <f>IF(J56="","",(K56/J56)/LOOKUP(RIGHT($D$2,3),定数!$A$6:$A$13,定数!$B$6:$B$13))</f>
        <v>3.8156222864038489</v>
      </c>
      <c r="N56" s="57">
        <v>2018</v>
      </c>
      <c r="O56" s="8">
        <v>43665</v>
      </c>
      <c r="P56" s="92">
        <v>1.30627</v>
      </c>
      <c r="Q56" s="92"/>
      <c r="R56" s="95">
        <f>IF(P56="","",T56*M56*LOOKUP(RIGHT($D$2,3),定数!$A$6:$A$13,定数!$B$6:$B$13))</f>
        <v>-6410.2454411587769</v>
      </c>
      <c r="S56" s="95"/>
      <c r="T56" s="96">
        <f t="shared" si="3"/>
        <v>-14.000000000000679</v>
      </c>
      <c r="U56" s="96"/>
      <c r="V56" t="str">
        <f t="shared" si="5"/>
        <v/>
      </c>
      <c r="W56">
        <f t="shared" si="2"/>
        <v>4</v>
      </c>
    </row>
    <row r="57" spans="2:23" x14ac:dyDescent="0.2">
      <c r="B57" s="57">
        <v>49</v>
      </c>
      <c r="C57" s="91">
        <f t="shared" si="1"/>
        <v>207264.60259745677</v>
      </c>
      <c r="D57" s="91"/>
      <c r="E57" s="57">
        <v>2018</v>
      </c>
      <c r="F57" s="8">
        <v>43671</v>
      </c>
      <c r="G57" s="57" t="s">
        <v>4</v>
      </c>
      <c r="H57" s="92">
        <v>1.3141</v>
      </c>
      <c r="I57" s="92"/>
      <c r="J57" s="57">
        <v>13.3</v>
      </c>
      <c r="K57" s="93">
        <f t="shared" si="0"/>
        <v>6217.9380779237026</v>
      </c>
      <c r="L57" s="94"/>
      <c r="M57" s="6">
        <f>IF(J57="","",(K57/J57)/LOOKUP(RIGHT($D$2,3),定数!$A$6:$A$13,定数!$B$6:$B$13))</f>
        <v>3.8959511766439241</v>
      </c>
      <c r="N57" s="57">
        <v>2018</v>
      </c>
      <c r="O57" s="8">
        <v>43671</v>
      </c>
      <c r="P57" s="92">
        <v>1.315995</v>
      </c>
      <c r="Q57" s="92"/>
      <c r="R57" s="95">
        <f>IF(P57="","",T57*M57*LOOKUP(RIGHT($D$2,3),定数!$A$6:$A$13,定数!$B$6:$B$13))</f>
        <v>8859.3929756881917</v>
      </c>
      <c r="S57" s="95"/>
      <c r="T57" s="96">
        <f t="shared" si="3"/>
        <v>18.9499999999998</v>
      </c>
      <c r="U57" s="96"/>
      <c r="V57" t="str">
        <f t="shared" si="5"/>
        <v/>
      </c>
      <c r="W57">
        <f t="shared" si="2"/>
        <v>0</v>
      </c>
    </row>
    <row r="58" spans="2:23" x14ac:dyDescent="0.2">
      <c r="B58" s="57">
        <v>50</v>
      </c>
      <c r="C58" s="91">
        <f t="shared" si="1"/>
        <v>216123.99557314496</v>
      </c>
      <c r="D58" s="91"/>
      <c r="E58" s="57">
        <v>2018</v>
      </c>
      <c r="F58" s="8">
        <v>43671</v>
      </c>
      <c r="G58" s="57" t="s">
        <v>4</v>
      </c>
      <c r="H58" s="92">
        <v>1.3140400000000001</v>
      </c>
      <c r="I58" s="92"/>
      <c r="J58" s="57">
        <v>9.3000000000000007</v>
      </c>
      <c r="K58" s="93">
        <f t="shared" si="0"/>
        <v>6483.7198671943488</v>
      </c>
      <c r="L58" s="94"/>
      <c r="M58" s="6">
        <f>IF(J58="","",(K58/J58)/LOOKUP(RIGHT($D$2,3),定数!$A$6:$A$13,定数!$B$6:$B$13))</f>
        <v>5.8097848272350792</v>
      </c>
      <c r="N58" s="57">
        <v>2018</v>
      </c>
      <c r="O58" s="8">
        <v>43671</v>
      </c>
      <c r="P58" s="92">
        <v>1.3153349999999999</v>
      </c>
      <c r="Q58" s="92"/>
      <c r="R58" s="95">
        <f>IF(P58="","",T58*M58*LOOKUP(RIGHT($D$2,3),定数!$A$6:$A$13,定数!$B$6:$B$13))</f>
        <v>9028.4056215220862</v>
      </c>
      <c r="S58" s="95"/>
      <c r="T58" s="96">
        <f t="shared" si="3"/>
        <v>12.949999999998241</v>
      </c>
      <c r="U58" s="96"/>
      <c r="V58" t="str">
        <f t="shared" si="5"/>
        <v/>
      </c>
      <c r="W58">
        <f t="shared" si="2"/>
        <v>0</v>
      </c>
    </row>
    <row r="59" spans="2:23" x14ac:dyDescent="0.2">
      <c r="B59" s="57">
        <v>51</v>
      </c>
      <c r="C59" s="91">
        <f t="shared" si="1"/>
        <v>225152.40119466704</v>
      </c>
      <c r="D59" s="91"/>
      <c r="E59" s="57">
        <v>2018</v>
      </c>
      <c r="F59" s="8">
        <v>43678</v>
      </c>
      <c r="G59" s="57" t="s">
        <v>3</v>
      </c>
      <c r="H59" s="92">
        <v>1.3119099999999999</v>
      </c>
      <c r="I59" s="92"/>
      <c r="J59" s="57">
        <v>11.3</v>
      </c>
      <c r="K59" s="93">
        <f t="shared" si="0"/>
        <v>6754.5720358400113</v>
      </c>
      <c r="L59" s="94"/>
      <c r="M59" s="6">
        <f>IF(J59="","",(K59/J59)/LOOKUP(RIGHT($D$2,3),定数!$A$6:$A$13,定数!$B$6:$B$13))</f>
        <v>4.9812478140413061</v>
      </c>
      <c r="N59" s="57">
        <v>2018</v>
      </c>
      <c r="O59" s="8">
        <v>43678</v>
      </c>
      <c r="P59" s="92">
        <v>1.3103149999999999</v>
      </c>
      <c r="Q59" s="92"/>
      <c r="R59" s="95">
        <f>IF(P59="","",T59*M59*LOOKUP(RIGHT($D$2,3),定数!$A$6:$A$13,定数!$B$6:$B$13))</f>
        <v>9534.1083160751386</v>
      </c>
      <c r="S59" s="95"/>
      <c r="T59" s="96">
        <f t="shared" si="3"/>
        <v>15.950000000000131</v>
      </c>
      <c r="U59" s="96"/>
      <c r="V59" t="str">
        <f t="shared" si="5"/>
        <v/>
      </c>
      <c r="W59">
        <f t="shared" si="2"/>
        <v>0</v>
      </c>
    </row>
    <row r="60" spans="2:23" x14ac:dyDescent="0.2">
      <c r="B60" s="57">
        <v>52</v>
      </c>
      <c r="C60" s="91">
        <f t="shared" si="1"/>
        <v>234686.50951074218</v>
      </c>
      <c r="D60" s="91"/>
      <c r="E60" s="57">
        <v>2018</v>
      </c>
      <c r="F60" s="8">
        <v>43678</v>
      </c>
      <c r="G60" s="57" t="s">
        <v>3</v>
      </c>
      <c r="H60" s="92">
        <v>1.3114600000000001</v>
      </c>
      <c r="I60" s="92"/>
      <c r="J60" s="57">
        <v>8.5</v>
      </c>
      <c r="K60" s="93">
        <f t="shared" si="0"/>
        <v>7040.5952853222652</v>
      </c>
      <c r="L60" s="94"/>
      <c r="M60" s="6">
        <f>IF(J60="","",(K60/J60)/LOOKUP(RIGHT($D$2,3),定数!$A$6:$A$13,定数!$B$6:$B$13))</f>
        <v>6.9025443973747693</v>
      </c>
      <c r="N60" s="57">
        <v>2018</v>
      </c>
      <c r="O60" s="8">
        <v>43678</v>
      </c>
      <c r="P60" s="92">
        <v>1.3102849999999999</v>
      </c>
      <c r="Q60" s="92"/>
      <c r="R60" s="95">
        <f>IF(P60="","",T60*M60*LOOKUP(RIGHT($D$2,3),定数!$A$6:$A$13,定数!$B$6:$B$13))</f>
        <v>9732.587600299652</v>
      </c>
      <c r="S60" s="95"/>
      <c r="T60" s="96">
        <f t="shared" si="3"/>
        <v>11.750000000001481</v>
      </c>
      <c r="U60" s="96"/>
      <c r="V60" t="str">
        <f t="shared" si="5"/>
        <v/>
      </c>
      <c r="W60">
        <f t="shared" si="2"/>
        <v>0</v>
      </c>
    </row>
    <row r="61" spans="2:23" x14ac:dyDescent="0.2">
      <c r="B61" s="57">
        <v>53</v>
      </c>
      <c r="C61" s="91">
        <f t="shared" si="1"/>
        <v>244419.09711104183</v>
      </c>
      <c r="D61" s="91"/>
      <c r="E61" s="57">
        <v>2018</v>
      </c>
      <c r="F61" s="8">
        <v>43686</v>
      </c>
      <c r="G61" s="57" t="s">
        <v>3</v>
      </c>
      <c r="H61" s="92">
        <v>1.2876399999999999</v>
      </c>
      <c r="I61" s="92"/>
      <c r="J61" s="57">
        <v>20.2</v>
      </c>
      <c r="K61" s="93">
        <f t="shared" si="0"/>
        <v>7332.5729133312543</v>
      </c>
      <c r="L61" s="94"/>
      <c r="M61" s="6">
        <f>IF(J61="","",(K61/J61)/LOOKUP(RIGHT($D$2,3),定数!$A$6:$A$13,定数!$B$6:$B$13))</f>
        <v>3.0249888256317061</v>
      </c>
      <c r="N61" s="57">
        <v>2018</v>
      </c>
      <c r="O61" s="8">
        <v>43686</v>
      </c>
      <c r="P61" s="92">
        <v>1.28471</v>
      </c>
      <c r="Q61" s="92"/>
      <c r="R61" s="95">
        <f>IF(P61="","",T61*M61*LOOKUP(RIGHT($D$2,3),定数!$A$6:$A$13,定数!$B$6:$B$13))</f>
        <v>10635.860710920633</v>
      </c>
      <c r="S61" s="95"/>
      <c r="T61" s="96">
        <f t="shared" si="3"/>
        <v>29.299999999998771</v>
      </c>
      <c r="U61" s="96"/>
      <c r="V61" t="str">
        <f t="shared" si="5"/>
        <v/>
      </c>
      <c r="W61">
        <f t="shared" si="2"/>
        <v>0</v>
      </c>
    </row>
    <row r="62" spans="2:23" x14ac:dyDescent="0.2">
      <c r="B62" s="57">
        <v>54</v>
      </c>
      <c r="C62" s="91">
        <f t="shared" si="1"/>
        <v>255054.95782196245</v>
      </c>
      <c r="D62" s="91"/>
      <c r="E62" s="57">
        <v>2018</v>
      </c>
      <c r="F62" s="8">
        <v>43700</v>
      </c>
      <c r="G62" s="57" t="s">
        <v>3</v>
      </c>
      <c r="H62" s="92">
        <v>1.2872600000000001</v>
      </c>
      <c r="I62" s="92"/>
      <c r="J62" s="57">
        <v>12.4</v>
      </c>
      <c r="K62" s="93">
        <f t="shared" si="0"/>
        <v>7651.6487346588729</v>
      </c>
      <c r="L62" s="94"/>
      <c r="M62" s="6">
        <f>IF(J62="","",(K62/J62)/LOOKUP(RIGHT($D$2,3),定数!$A$6:$A$13,定数!$B$6:$B$13))</f>
        <v>5.1422370528621455</v>
      </c>
      <c r="N62" s="57">
        <v>2018</v>
      </c>
      <c r="O62" s="8">
        <v>43700</v>
      </c>
      <c r="P62" s="92">
        <v>1.2855000000000001</v>
      </c>
      <c r="Q62" s="92"/>
      <c r="R62" s="95">
        <f>IF(P62="","",T62*M62*LOOKUP(RIGHT($D$2,3),定数!$A$6:$A$13,定数!$B$6:$B$13))</f>
        <v>10860.40465564475</v>
      </c>
      <c r="S62" s="95"/>
      <c r="T62" s="96">
        <f t="shared" si="3"/>
        <v>17.599999999999838</v>
      </c>
      <c r="U62" s="96"/>
      <c r="V62" t="str">
        <f t="shared" si="5"/>
        <v/>
      </c>
      <c r="W62">
        <f t="shared" si="2"/>
        <v>0</v>
      </c>
    </row>
    <row r="63" spans="2:23" x14ac:dyDescent="0.2">
      <c r="B63" s="57">
        <v>55</v>
      </c>
      <c r="C63" s="91">
        <f t="shared" si="1"/>
        <v>265915.36247760721</v>
      </c>
      <c r="D63" s="91"/>
      <c r="E63" s="57">
        <v>2018</v>
      </c>
      <c r="F63" s="8">
        <v>43707</v>
      </c>
      <c r="G63" s="57" t="s">
        <v>3</v>
      </c>
      <c r="H63" s="92">
        <v>1.30128</v>
      </c>
      <c r="I63" s="92"/>
      <c r="J63" s="57">
        <v>17.2</v>
      </c>
      <c r="K63" s="93">
        <f t="shared" si="0"/>
        <v>7977.4608743282161</v>
      </c>
      <c r="L63" s="94"/>
      <c r="M63" s="6">
        <f>IF(J63="","",(K63/J63)/LOOKUP(RIGHT($D$2,3),定数!$A$6:$A$13,定数!$B$6:$B$13))</f>
        <v>3.8650488732210349</v>
      </c>
      <c r="N63" s="57">
        <v>2018</v>
      </c>
      <c r="O63" s="8">
        <v>43707</v>
      </c>
      <c r="P63" s="92">
        <v>1.2988</v>
      </c>
      <c r="Q63" s="92"/>
      <c r="R63" s="95">
        <f>IF(P63="","",T63*M63*LOOKUP(RIGHT($D$2,3),定数!$A$6:$A$13,定数!$B$6:$B$13))</f>
        <v>11502.385446705974</v>
      </c>
      <c r="S63" s="95"/>
      <c r="T63" s="96">
        <f t="shared" si="3"/>
        <v>24.800000000000377</v>
      </c>
      <c r="U63" s="96"/>
      <c r="V63" t="str">
        <f t="shared" si="5"/>
        <v/>
      </c>
      <c r="W63">
        <f t="shared" si="2"/>
        <v>0</v>
      </c>
    </row>
    <row r="64" spans="2:23" x14ac:dyDescent="0.2">
      <c r="B64" s="57">
        <v>56</v>
      </c>
      <c r="C64" s="91">
        <f t="shared" si="1"/>
        <v>277417.74792431318</v>
      </c>
      <c r="D64" s="91"/>
      <c r="E64" s="57">
        <v>2018</v>
      </c>
      <c r="F64" s="8">
        <v>43707</v>
      </c>
      <c r="G64" s="57" t="s">
        <v>3</v>
      </c>
      <c r="H64" s="92">
        <v>1.29982</v>
      </c>
      <c r="I64" s="92"/>
      <c r="J64" s="57">
        <v>25.5</v>
      </c>
      <c r="K64" s="93">
        <f t="shared" si="0"/>
        <v>8322.5324377293946</v>
      </c>
      <c r="L64" s="94"/>
      <c r="M64" s="6">
        <f>IF(J64="","",(K64/J64)/LOOKUP(RIGHT($D$2,3),定数!$A$6:$A$13,定数!$B$6:$B$13))</f>
        <v>2.7197818423952271</v>
      </c>
      <c r="N64" s="57">
        <v>2018</v>
      </c>
      <c r="O64" s="8">
        <v>43708</v>
      </c>
      <c r="P64" s="92">
        <v>1.30237</v>
      </c>
      <c r="Q64" s="92"/>
      <c r="R64" s="95">
        <f>IF(P64="","",T64*M64*LOOKUP(RIGHT($D$2,3),定数!$A$6:$A$13,定数!$B$6:$B$13))</f>
        <v>-8322.5324377295656</v>
      </c>
      <c r="S64" s="95"/>
      <c r="T64" s="96">
        <f t="shared" si="3"/>
        <v>-25.500000000000522</v>
      </c>
      <c r="U64" s="96"/>
      <c r="V64" t="str">
        <f t="shared" si="5"/>
        <v/>
      </c>
      <c r="W64">
        <f t="shared" si="2"/>
        <v>1</v>
      </c>
    </row>
    <row r="65" spans="2:23" x14ac:dyDescent="0.2">
      <c r="B65" s="57">
        <v>57</v>
      </c>
      <c r="C65" s="91">
        <f t="shared" si="1"/>
        <v>269095.21548658359</v>
      </c>
      <c r="D65" s="91"/>
      <c r="E65" s="57">
        <v>2018</v>
      </c>
      <c r="F65" s="8">
        <v>43714</v>
      </c>
      <c r="G65" s="57" t="s">
        <v>3</v>
      </c>
      <c r="H65" s="92">
        <v>1.29112</v>
      </c>
      <c r="I65" s="92"/>
      <c r="J65" s="57">
        <v>49.7</v>
      </c>
      <c r="K65" s="93">
        <f t="shared" si="0"/>
        <v>8072.8564645975075</v>
      </c>
      <c r="L65" s="94"/>
      <c r="M65" s="6">
        <f>IF(J65="","",(K65/J65)/LOOKUP(RIGHT($D$2,3),定数!$A$6:$A$13,定数!$B$6:$B$13))</f>
        <v>1.3535976634133984</v>
      </c>
      <c r="N65" s="57">
        <v>2018</v>
      </c>
      <c r="O65" s="8">
        <v>43716</v>
      </c>
      <c r="P65" s="92">
        <v>1.29609</v>
      </c>
      <c r="Q65" s="92"/>
      <c r="R65" s="95">
        <f>IF(P65="","",T65*M65*LOOKUP(RIGHT($D$2,3),定数!$A$6:$A$13,定数!$B$6:$B$13))</f>
        <v>-8072.8564645973765</v>
      </c>
      <c r="S65" s="95"/>
      <c r="T65" s="96">
        <f t="shared" si="3"/>
        <v>-49.699999999999193</v>
      </c>
      <c r="U65" s="96"/>
      <c r="V65" t="str">
        <f t="shared" si="5"/>
        <v/>
      </c>
      <c r="W65">
        <f t="shared" si="2"/>
        <v>2</v>
      </c>
    </row>
    <row r="66" spans="2:23" x14ac:dyDescent="0.2">
      <c r="B66" s="57">
        <v>58</v>
      </c>
      <c r="C66" s="91">
        <f t="shared" si="1"/>
        <v>261022.35902198622</v>
      </c>
      <c r="D66" s="91"/>
      <c r="E66" s="57">
        <v>2018</v>
      </c>
      <c r="F66" s="8">
        <v>43726</v>
      </c>
      <c r="G66" s="57" t="s">
        <v>3</v>
      </c>
      <c r="H66" s="92">
        <v>1.3133699999999999</v>
      </c>
      <c r="I66" s="92"/>
      <c r="J66" s="57">
        <v>14.7</v>
      </c>
      <c r="K66" s="93">
        <f t="shared" si="0"/>
        <v>7830.6707706595862</v>
      </c>
      <c r="L66" s="94"/>
      <c r="M66" s="6">
        <f>IF(J66="","",(K66/J66)/LOOKUP(RIGHT($D$2,3),定数!$A$6:$A$13,定数!$B$6:$B$13))</f>
        <v>4.439155765680038</v>
      </c>
      <c r="N66" s="57">
        <v>2018</v>
      </c>
      <c r="O66" s="8">
        <v>43726</v>
      </c>
      <c r="P66" s="92">
        <v>1.31484</v>
      </c>
      <c r="Q66" s="92"/>
      <c r="R66" s="95">
        <f>IF(P66="","",T66*M66*LOOKUP(RIGHT($D$2,3),定数!$A$6:$A$13,定数!$B$6:$B$13))</f>
        <v>-7830.6707706600255</v>
      </c>
      <c r="S66" s="95"/>
      <c r="T66" s="96">
        <f t="shared" si="3"/>
        <v>-14.700000000000824</v>
      </c>
      <c r="U66" s="96"/>
      <c r="V66" t="str">
        <f t="shared" si="5"/>
        <v/>
      </c>
      <c r="W66">
        <f t="shared" si="2"/>
        <v>3</v>
      </c>
    </row>
    <row r="67" spans="2:23" x14ac:dyDescent="0.2">
      <c r="B67" s="57">
        <v>59</v>
      </c>
      <c r="C67" s="91">
        <f t="shared" si="1"/>
        <v>253191.68825132621</v>
      </c>
      <c r="D67" s="91"/>
      <c r="E67" s="57">
        <v>2018</v>
      </c>
      <c r="F67" s="8">
        <v>43733</v>
      </c>
      <c r="G67" s="57" t="s">
        <v>3</v>
      </c>
      <c r="H67" s="92">
        <v>1.3101100000000001</v>
      </c>
      <c r="I67" s="92"/>
      <c r="J67" s="57">
        <v>21.1</v>
      </c>
      <c r="K67" s="93">
        <f t="shared" si="0"/>
        <v>7595.7506475397859</v>
      </c>
      <c r="L67" s="94"/>
      <c r="M67" s="6">
        <f>IF(J67="","",(K67/J67)/LOOKUP(RIGHT($D$2,3),定数!$A$6:$A$13,定数!$B$6:$B$13))</f>
        <v>2.9999015195654759</v>
      </c>
      <c r="N67" s="57">
        <v>2018</v>
      </c>
      <c r="O67" s="8">
        <v>43733</v>
      </c>
      <c r="P67" s="92">
        <v>1.3122199999999999</v>
      </c>
      <c r="Q67" s="92"/>
      <c r="R67" s="95">
        <f>IF(P67="","",T67*M67*LOOKUP(RIGHT($D$2,3),定数!$A$6:$A$13,定数!$B$6:$B$13))</f>
        <v>-7595.7506475391883</v>
      </c>
      <c r="S67" s="95"/>
      <c r="T67" s="96">
        <f t="shared" si="3"/>
        <v>-21.099999999998342</v>
      </c>
      <c r="U67" s="96"/>
      <c r="V67" t="str">
        <f t="shared" si="5"/>
        <v/>
      </c>
      <c r="W67">
        <f t="shared" si="2"/>
        <v>4</v>
      </c>
    </row>
    <row r="68" spans="2:23" x14ac:dyDescent="0.2">
      <c r="B68" s="57">
        <v>60</v>
      </c>
      <c r="C68" s="91">
        <f t="shared" si="1"/>
        <v>245595.93760378702</v>
      </c>
      <c r="D68" s="91"/>
      <c r="E68" s="57">
        <v>2018</v>
      </c>
      <c r="F68" s="8">
        <v>43734</v>
      </c>
      <c r="G68" s="57" t="s">
        <v>4</v>
      </c>
      <c r="H68" s="92">
        <v>1.3167899999999999</v>
      </c>
      <c r="I68" s="92"/>
      <c r="J68" s="57">
        <v>18.8</v>
      </c>
      <c r="K68" s="93">
        <f t="shared" si="0"/>
        <v>7367.8781281136107</v>
      </c>
      <c r="L68" s="94"/>
      <c r="M68" s="6">
        <f>IF(J68="","",(K68/J68)/LOOKUP(RIGHT($D$2,3),定数!$A$6:$A$13,定数!$B$6:$B$13))</f>
        <v>3.2659034255822741</v>
      </c>
      <c r="N68" s="57">
        <v>2018</v>
      </c>
      <c r="O68" s="8">
        <v>43734</v>
      </c>
      <c r="P68" s="92">
        <v>1.31491</v>
      </c>
      <c r="Q68" s="92"/>
      <c r="R68" s="95">
        <f>IF(P68="","",T68*M68*LOOKUP(RIGHT($D$2,3),定数!$A$6:$A$13,定数!$B$6:$B$13))</f>
        <v>-7367.8781281131469</v>
      </c>
      <c r="S68" s="95"/>
      <c r="T68" s="96">
        <f t="shared" si="3"/>
        <v>-18.799999999998818</v>
      </c>
      <c r="U68" s="96"/>
      <c r="V68" t="str">
        <f t="shared" si="5"/>
        <v/>
      </c>
      <c r="W68">
        <f t="shared" si="2"/>
        <v>5</v>
      </c>
    </row>
    <row r="69" spans="2:23" x14ac:dyDescent="0.2">
      <c r="B69" s="57">
        <v>61</v>
      </c>
      <c r="C69" s="91">
        <f t="shared" si="1"/>
        <v>238228.05947567389</v>
      </c>
      <c r="D69" s="91"/>
      <c r="E69" s="57">
        <v>2018</v>
      </c>
      <c r="F69" s="8">
        <v>43739</v>
      </c>
      <c r="G69" s="57" t="s">
        <v>3</v>
      </c>
      <c r="H69" s="92">
        <v>1.3029599999999999</v>
      </c>
      <c r="I69" s="92"/>
      <c r="J69" s="57">
        <v>8.1</v>
      </c>
      <c r="K69" s="93">
        <f t="shared" si="0"/>
        <v>7146.8417842702165</v>
      </c>
      <c r="L69" s="94"/>
      <c r="M69" s="6">
        <f>IF(J69="","",(K69/J69)/LOOKUP(RIGHT($D$2,3),定数!$A$6:$A$13,定数!$B$6:$B$13))</f>
        <v>7.3527178850516632</v>
      </c>
      <c r="N69" s="57">
        <v>2018</v>
      </c>
      <c r="O69" s="8">
        <v>43739</v>
      </c>
      <c r="P69" s="92">
        <v>1.3037700000000001</v>
      </c>
      <c r="Q69" s="92"/>
      <c r="R69" s="95">
        <f>IF(P69="","",T69*M69*LOOKUP(RIGHT($D$2,3),定数!$A$6:$A$13,定数!$B$6:$B$13))</f>
        <v>-7146.8417842719764</v>
      </c>
      <c r="S69" s="95"/>
      <c r="T69" s="96">
        <f t="shared" si="3"/>
        <v>-8.1000000000019945</v>
      </c>
      <c r="U69" s="96"/>
      <c r="V69" t="str">
        <f t="shared" si="5"/>
        <v/>
      </c>
      <c r="W69">
        <f t="shared" si="2"/>
        <v>6</v>
      </c>
    </row>
    <row r="70" spans="2:23" x14ac:dyDescent="0.2">
      <c r="B70" s="57">
        <v>62</v>
      </c>
      <c r="C70" s="91">
        <f t="shared" si="1"/>
        <v>231081.21769140192</v>
      </c>
      <c r="D70" s="91"/>
      <c r="E70" s="57">
        <v>2018</v>
      </c>
      <c r="F70" s="8">
        <v>43749</v>
      </c>
      <c r="G70" s="57" t="s">
        <v>4</v>
      </c>
      <c r="H70" s="92">
        <v>1.3207100000000001</v>
      </c>
      <c r="I70" s="92"/>
      <c r="J70" s="57">
        <v>6.5</v>
      </c>
      <c r="K70" s="93">
        <f t="shared" si="0"/>
        <v>6932.4365307420576</v>
      </c>
      <c r="L70" s="94"/>
      <c r="M70" s="6">
        <f>IF(J70="","",(K70/J70)/LOOKUP(RIGHT($D$2,3),定数!$A$6:$A$13,定数!$B$6:$B$13))</f>
        <v>8.8877391419769971</v>
      </c>
      <c r="N70" s="57">
        <v>2018</v>
      </c>
      <c r="O70" s="8">
        <v>43749</v>
      </c>
      <c r="P70" s="92">
        <v>1.321585</v>
      </c>
      <c r="Q70" s="92"/>
      <c r="R70" s="95">
        <f>IF(P70="","",T70*M70*LOOKUP(RIGHT($D$2,3),定数!$A$6:$A$13,定数!$B$6:$B$13))</f>
        <v>9332.1260990754108</v>
      </c>
      <c r="S70" s="95"/>
      <c r="T70" s="96">
        <f t="shared" si="3"/>
        <v>8.7499999999995914</v>
      </c>
      <c r="U70" s="96"/>
      <c r="V70" t="str">
        <f t="shared" si="5"/>
        <v/>
      </c>
      <c r="W70">
        <f t="shared" si="2"/>
        <v>0</v>
      </c>
    </row>
    <row r="71" spans="2:23" x14ac:dyDescent="0.2">
      <c r="B71" s="57">
        <v>63</v>
      </c>
      <c r="C71" s="91">
        <f t="shared" si="1"/>
        <v>240413.34379047735</v>
      </c>
      <c r="D71" s="91"/>
      <c r="E71" s="57">
        <v>2018</v>
      </c>
      <c r="F71" s="8">
        <v>43758</v>
      </c>
      <c r="G71" s="57" t="s">
        <v>4</v>
      </c>
      <c r="H71" s="92">
        <v>1.30491</v>
      </c>
      <c r="I71" s="92"/>
      <c r="J71" s="57">
        <v>19.2</v>
      </c>
      <c r="K71" s="93">
        <f t="shared" si="0"/>
        <v>7212.40031371432</v>
      </c>
      <c r="L71" s="94"/>
      <c r="M71" s="6">
        <f>IF(J71="","",(K71/J71)/LOOKUP(RIGHT($D$2,3),定数!$A$6:$A$13,定数!$B$6:$B$13))</f>
        <v>3.1303820806051736</v>
      </c>
      <c r="N71" s="57">
        <v>2018</v>
      </c>
      <c r="O71" s="8">
        <v>43758</v>
      </c>
      <c r="P71" s="92">
        <v>1.30769</v>
      </c>
      <c r="Q71" s="92"/>
      <c r="R71" s="95">
        <f>IF(P71="","",T71*M71*LOOKUP(RIGHT($D$2,3),定数!$A$6:$A$13,定数!$B$6:$B$13))</f>
        <v>10442.954620898876</v>
      </c>
      <c r="S71" s="95"/>
      <c r="T71" s="96">
        <f t="shared" si="3"/>
        <v>27.800000000000047</v>
      </c>
      <c r="U71" s="96"/>
      <c r="V71" t="str">
        <f t="shared" si="5"/>
        <v/>
      </c>
      <c r="W71">
        <f t="shared" si="2"/>
        <v>0</v>
      </c>
    </row>
    <row r="72" spans="2:23" x14ac:dyDescent="0.2">
      <c r="B72" s="57">
        <v>64</v>
      </c>
      <c r="C72" s="91">
        <f t="shared" si="1"/>
        <v>250856.29841137622</v>
      </c>
      <c r="D72" s="91"/>
      <c r="E72" s="57">
        <v>2018</v>
      </c>
      <c r="F72" s="8">
        <v>43777</v>
      </c>
      <c r="G72" s="57" t="s">
        <v>3</v>
      </c>
      <c r="H72" s="92">
        <v>1.30942</v>
      </c>
      <c r="I72" s="92"/>
      <c r="J72" s="57">
        <v>30.7</v>
      </c>
      <c r="K72" s="93">
        <f t="shared" si="0"/>
        <v>7525.6889523412865</v>
      </c>
      <c r="L72" s="94"/>
      <c r="M72" s="6">
        <f>IF(J72="","",(K72/J72)/LOOKUP(RIGHT($D$2,3),定数!$A$6:$A$13,定数!$B$6:$B$13))</f>
        <v>2.0428037329916631</v>
      </c>
      <c r="N72" s="57">
        <v>2018</v>
      </c>
      <c r="O72" s="8">
        <v>43778</v>
      </c>
      <c r="P72" s="92">
        <v>1.3124899999999999</v>
      </c>
      <c r="Q72" s="92"/>
      <c r="R72" s="95">
        <f>IF(P72="","",T72*M72*LOOKUP(RIGHT($D$2,3),定数!$A$6:$A$13,定数!$B$6:$B$13))</f>
        <v>-7525.6889523410564</v>
      </c>
      <c r="S72" s="95"/>
      <c r="T72" s="96">
        <f t="shared" si="3"/>
        <v>-30.699999999999061</v>
      </c>
      <c r="U72" s="96"/>
      <c r="V72" t="str">
        <f t="shared" si="5"/>
        <v/>
      </c>
      <c r="W72">
        <f t="shared" si="2"/>
        <v>1</v>
      </c>
    </row>
    <row r="73" spans="2:23" x14ac:dyDescent="0.2">
      <c r="B73" s="57">
        <v>65</v>
      </c>
      <c r="C73" s="91">
        <f t="shared" si="1"/>
        <v>243330.60945903516</v>
      </c>
      <c r="D73" s="91"/>
      <c r="E73" s="57">
        <v>2018</v>
      </c>
      <c r="F73" s="8">
        <v>43782</v>
      </c>
      <c r="G73" s="57" t="s">
        <v>4</v>
      </c>
      <c r="H73" s="92">
        <v>1.28976</v>
      </c>
      <c r="I73" s="92"/>
      <c r="J73" s="57">
        <v>36.4</v>
      </c>
      <c r="K73" s="93">
        <f t="shared" ref="K73:K108" si="6">IF(J73="","",C73*0.03)</f>
        <v>7299.9182837710541</v>
      </c>
      <c r="L73" s="94"/>
      <c r="M73" s="6">
        <f>IF(J73="","",(K73/J73)/LOOKUP(RIGHT($D$2,3),定数!$A$6:$A$13,定数!$B$6:$B$13))</f>
        <v>1.6712267133175491</v>
      </c>
      <c r="N73" s="57">
        <v>2018</v>
      </c>
      <c r="O73" s="8">
        <v>43782</v>
      </c>
      <c r="P73" s="92">
        <v>1.29512</v>
      </c>
      <c r="Q73" s="92"/>
      <c r="R73" s="95">
        <f>IF(P73="","",T73*M73*LOOKUP(RIGHT($D$2,3),定数!$A$6:$A$13,定数!$B$6:$B$13))</f>
        <v>10749.330220058539</v>
      </c>
      <c r="S73" s="95"/>
      <c r="T73" s="96">
        <f t="shared" si="3"/>
        <v>53.600000000000314</v>
      </c>
      <c r="U73" s="96"/>
      <c r="V73" t="str">
        <f t="shared" si="5"/>
        <v/>
      </c>
      <c r="W73">
        <f t="shared" si="2"/>
        <v>0</v>
      </c>
    </row>
    <row r="74" spans="2:23" x14ac:dyDescent="0.2">
      <c r="B74" s="57">
        <v>66</v>
      </c>
      <c r="C74" s="91">
        <f t="shared" ref="C74:C108" si="7">IF(R73="","",C73+R73)</f>
        <v>254079.93967909369</v>
      </c>
      <c r="D74" s="91"/>
      <c r="E74" s="57">
        <v>2018</v>
      </c>
      <c r="F74" s="8">
        <v>43785</v>
      </c>
      <c r="G74" s="57" t="s">
        <v>3</v>
      </c>
      <c r="H74" s="92">
        <v>1.2728900000000001</v>
      </c>
      <c r="I74" s="92"/>
      <c r="J74" s="57">
        <v>62.3</v>
      </c>
      <c r="K74" s="93">
        <f t="shared" si="6"/>
        <v>7622.3981903728099</v>
      </c>
      <c r="L74" s="94"/>
      <c r="M74" s="6">
        <f>IF(J74="","",(K74/J74)/LOOKUP(RIGHT($D$2,3),定数!$A$6:$A$13,定数!$B$6:$B$13))</f>
        <v>1.0195824224682732</v>
      </c>
      <c r="N74" s="57">
        <v>2018</v>
      </c>
      <c r="O74" s="8">
        <v>43785</v>
      </c>
      <c r="P74" s="92">
        <v>1.27912</v>
      </c>
      <c r="Q74" s="92"/>
      <c r="R74" s="95">
        <f>IF(P74="","",T74*M74*LOOKUP(RIGHT($D$2,3),定数!$A$6:$A$13,定数!$B$6:$B$13))</f>
        <v>-7622.398190372759</v>
      </c>
      <c r="S74" s="95"/>
      <c r="T74" s="96">
        <f t="shared" si="3"/>
        <v>-62.299999999999578</v>
      </c>
      <c r="U74" s="96"/>
      <c r="V74" t="str">
        <f t="shared" si="5"/>
        <v/>
      </c>
      <c r="W74">
        <f t="shared" si="5"/>
        <v>1</v>
      </c>
    </row>
    <row r="75" spans="2:23" x14ac:dyDescent="0.2">
      <c r="B75" s="57">
        <v>67</v>
      </c>
      <c r="C75" s="91">
        <f t="shared" si="7"/>
        <v>246457.54148872092</v>
      </c>
      <c r="D75" s="91"/>
      <c r="E75" s="57">
        <v>2018</v>
      </c>
      <c r="F75" s="8">
        <v>43791</v>
      </c>
      <c r="G75" s="57" t="s">
        <v>4</v>
      </c>
      <c r="H75" s="92">
        <v>1.27915</v>
      </c>
      <c r="I75" s="92"/>
      <c r="J75" s="57">
        <v>19.399999999999999</v>
      </c>
      <c r="K75" s="93">
        <f t="shared" si="6"/>
        <v>7393.7262446616269</v>
      </c>
      <c r="L75" s="94"/>
      <c r="M75" s="6">
        <f>IF(J75="","",(K75/J75)/LOOKUP(RIGHT($D$2,3),定数!$A$6:$A$13,定数!$B$6:$B$13))</f>
        <v>3.1759992459886717</v>
      </c>
      <c r="N75" s="57">
        <v>2018</v>
      </c>
      <c r="O75" s="8">
        <v>43791</v>
      </c>
      <c r="P75" s="92">
        <v>1.28196</v>
      </c>
      <c r="Q75" s="92"/>
      <c r="R75" s="95">
        <f>IF(P75="","",T75*M75*LOOKUP(RIGHT($D$2,3),定数!$A$6:$A$13,定数!$B$6:$B$13))</f>
        <v>10709.46945747372</v>
      </c>
      <c r="S75" s="95"/>
      <c r="T75" s="96">
        <f t="shared" ref="T75:T108" si="8">IF(P75="","",IF(G75="買",(P75-H75),(H75-P75))*IF(RIGHT($D$2,3)="JPY",100,10000))</f>
        <v>28.099999999999792</v>
      </c>
      <c r="U75" s="96"/>
      <c r="V75" t="str">
        <f t="shared" ref="V75:W90" si="9">IF(S75&lt;&gt;"",IF(S75&lt;0,1+V74,0),"")</f>
        <v/>
      </c>
      <c r="W75">
        <f t="shared" si="9"/>
        <v>0</v>
      </c>
    </row>
    <row r="76" spans="2:23" x14ac:dyDescent="0.2">
      <c r="B76" s="57">
        <v>68</v>
      </c>
      <c r="C76" s="91">
        <f t="shared" si="7"/>
        <v>257167.01094619464</v>
      </c>
      <c r="D76" s="91"/>
      <c r="E76" s="57">
        <v>2018</v>
      </c>
      <c r="F76" s="8">
        <v>43803</v>
      </c>
      <c r="G76" s="57" t="s">
        <v>4</v>
      </c>
      <c r="H76" s="92">
        <v>1.2746299999999999</v>
      </c>
      <c r="I76" s="92"/>
      <c r="J76" s="57">
        <v>20.3</v>
      </c>
      <c r="K76" s="93">
        <f t="shared" si="6"/>
        <v>7715.0103283858389</v>
      </c>
      <c r="L76" s="94"/>
      <c r="M76" s="6">
        <f>IF(J76="","",(K76/J76)/LOOKUP(RIGHT($D$2,3),定数!$A$6:$A$13,定数!$B$6:$B$13))</f>
        <v>3.1670814155935298</v>
      </c>
      <c r="N76" s="57">
        <v>2018</v>
      </c>
      <c r="O76" s="8">
        <v>43803</v>
      </c>
      <c r="P76" s="92">
        <v>1.2775749999999999</v>
      </c>
      <c r="Q76" s="92"/>
      <c r="R76" s="95">
        <f>IF(P76="","",T76*M76*LOOKUP(RIGHT($D$2,3),定数!$A$6:$A$13,定数!$B$6:$B$13))</f>
        <v>11192.465722707442</v>
      </c>
      <c r="S76" s="95"/>
      <c r="T76" s="96">
        <f t="shared" si="8"/>
        <v>29.449999999999754</v>
      </c>
      <c r="U76" s="96"/>
      <c r="V76" t="str">
        <f t="shared" si="9"/>
        <v/>
      </c>
      <c r="W76">
        <f t="shared" si="9"/>
        <v>0</v>
      </c>
    </row>
    <row r="77" spans="2:23" x14ac:dyDescent="0.2">
      <c r="B77" s="57">
        <v>69</v>
      </c>
      <c r="C77" s="91">
        <f t="shared" si="7"/>
        <v>268359.47666890209</v>
      </c>
      <c r="D77" s="91"/>
      <c r="E77" s="57">
        <v>2018</v>
      </c>
      <c r="F77" s="8">
        <v>43809</v>
      </c>
      <c r="G77" s="57" t="s">
        <v>3</v>
      </c>
      <c r="H77" s="92">
        <v>1.2704500000000001</v>
      </c>
      <c r="I77" s="92"/>
      <c r="J77" s="57">
        <v>54.6</v>
      </c>
      <c r="K77" s="93">
        <f t="shared" si="6"/>
        <v>8050.7843000670628</v>
      </c>
      <c r="L77" s="94"/>
      <c r="M77" s="6">
        <f>IF(J77="","",(K77/J77)/LOOKUP(RIGHT($D$2,3),定数!$A$6:$A$13,定数!$B$6:$B$13))</f>
        <v>1.2287521825499179</v>
      </c>
      <c r="N77" s="57">
        <v>2018</v>
      </c>
      <c r="O77" s="8">
        <v>43809</v>
      </c>
      <c r="P77" s="92">
        <v>1.2636160000000001</v>
      </c>
      <c r="Q77" s="92"/>
      <c r="R77" s="95">
        <f>IF(P77="","",T77*M77*LOOKUP(RIGHT($D$2,3),定数!$A$6:$A$13,定数!$B$6:$B$13))</f>
        <v>10076.750898655377</v>
      </c>
      <c r="S77" s="95"/>
      <c r="T77" s="96">
        <f t="shared" si="8"/>
        <v>68.34000000000006</v>
      </c>
      <c r="U77" s="96"/>
      <c r="V77" t="str">
        <f t="shared" si="9"/>
        <v/>
      </c>
      <c r="W77">
        <f t="shared" si="9"/>
        <v>0</v>
      </c>
    </row>
    <row r="78" spans="2:23" x14ac:dyDescent="0.2">
      <c r="B78" s="57">
        <v>70</v>
      </c>
      <c r="C78" s="91">
        <f t="shared" si="7"/>
        <v>278436.22756755748</v>
      </c>
      <c r="D78" s="91"/>
      <c r="E78" s="57">
        <v>2018</v>
      </c>
      <c r="F78" s="8">
        <v>43826</v>
      </c>
      <c r="G78" s="57" t="s">
        <v>3</v>
      </c>
      <c r="H78" s="92">
        <v>1.26667</v>
      </c>
      <c r="I78" s="92"/>
      <c r="J78" s="57">
        <v>31.7</v>
      </c>
      <c r="K78" s="93">
        <f t="shared" si="6"/>
        <v>8353.0868270267238</v>
      </c>
      <c r="L78" s="94"/>
      <c r="M78" s="6">
        <f>IF(J78="","",(K78/J78)/LOOKUP(RIGHT($D$2,3),定数!$A$6:$A$13,定数!$B$6:$B$13))</f>
        <v>2.1958693025832607</v>
      </c>
      <c r="N78" s="57">
        <v>2018</v>
      </c>
      <c r="O78" s="8">
        <v>43826</v>
      </c>
      <c r="P78" s="92">
        <v>1.2620150000000001</v>
      </c>
      <c r="Q78" s="92"/>
      <c r="R78" s="95">
        <f>IF(P78="","",T78*M78*LOOKUP(RIGHT($D$2,3),定数!$A$6:$A$13,定数!$B$6:$B$13))</f>
        <v>12266.125924229707</v>
      </c>
      <c r="S78" s="95"/>
      <c r="T78" s="96">
        <f t="shared" si="8"/>
        <v>46.549999999998533</v>
      </c>
      <c r="U78" s="96"/>
      <c r="V78" t="str">
        <f t="shared" si="9"/>
        <v/>
      </c>
      <c r="W78">
        <f t="shared" si="9"/>
        <v>0</v>
      </c>
    </row>
    <row r="79" spans="2:23" x14ac:dyDescent="0.2">
      <c r="B79" s="57">
        <v>71</v>
      </c>
      <c r="C79" s="91">
        <f t="shared" si="7"/>
        <v>290702.35349178716</v>
      </c>
      <c r="D79" s="91"/>
      <c r="E79" s="57">
        <v>2018</v>
      </c>
      <c r="F79" s="8">
        <v>43827</v>
      </c>
      <c r="G79" s="57" t="s">
        <v>4</v>
      </c>
      <c r="H79" s="92">
        <v>1.2689600000000001</v>
      </c>
      <c r="I79" s="92"/>
      <c r="J79" s="57">
        <v>26.1</v>
      </c>
      <c r="K79" s="93">
        <f t="shared" si="6"/>
        <v>8721.070604753615</v>
      </c>
      <c r="L79" s="94"/>
      <c r="M79" s="6">
        <f>IF(J79="","",(K79/J79)/LOOKUP(RIGHT($D$2,3),定数!$A$6:$A$13,定数!$B$6:$B$13))</f>
        <v>2.7845053016454711</v>
      </c>
      <c r="N79" s="57">
        <v>2018</v>
      </c>
      <c r="O79" s="8">
        <v>43830</v>
      </c>
      <c r="P79" s="92">
        <v>1.272775</v>
      </c>
      <c r="Q79" s="92"/>
      <c r="R79" s="95">
        <f>IF(P79="","",T79*M79*LOOKUP(RIGHT($D$2,3),定数!$A$6:$A$13,定数!$B$6:$B$13))</f>
        <v>12747.465270932638</v>
      </c>
      <c r="S79" s="95"/>
      <c r="T79" s="96">
        <f t="shared" si="8"/>
        <v>38.149999999999018</v>
      </c>
      <c r="U79" s="96"/>
      <c r="V79" t="str">
        <f t="shared" si="9"/>
        <v/>
      </c>
      <c r="W79">
        <f t="shared" si="9"/>
        <v>0</v>
      </c>
    </row>
    <row r="80" spans="2:23" x14ac:dyDescent="0.2">
      <c r="B80" s="57">
        <v>72</v>
      </c>
      <c r="C80" s="91">
        <f t="shared" si="7"/>
        <v>303449.81876271981</v>
      </c>
      <c r="D80" s="91"/>
      <c r="E80" s="57">
        <v>2018</v>
      </c>
      <c r="F80" s="8">
        <v>43828</v>
      </c>
      <c r="G80" s="57" t="s">
        <v>4</v>
      </c>
      <c r="H80" s="92">
        <v>1.27</v>
      </c>
      <c r="I80" s="92"/>
      <c r="J80" s="57">
        <v>8.6</v>
      </c>
      <c r="K80" s="93">
        <f t="shared" si="6"/>
        <v>9103.4945628815931</v>
      </c>
      <c r="L80" s="94"/>
      <c r="M80" s="6">
        <f>IF(J80="","",(K80/J80)/LOOKUP(RIGHT($D$2,3),定数!$A$6:$A$13,定数!$B$6:$B$13))</f>
        <v>8.8212156617069688</v>
      </c>
      <c r="N80" s="57">
        <v>2018</v>
      </c>
      <c r="O80" s="8">
        <v>43830</v>
      </c>
      <c r="P80" s="92">
        <v>1.2691399999999999</v>
      </c>
      <c r="Q80" s="92"/>
      <c r="R80" s="95">
        <f>IF(P80="","",T80*M80*LOOKUP(RIGHT($D$2,3),定数!$A$6:$A$13,定数!$B$6:$B$13))</f>
        <v>-9103.4945628824698</v>
      </c>
      <c r="S80" s="95"/>
      <c r="T80" s="96">
        <f t="shared" si="8"/>
        <v>-8.6000000000008292</v>
      </c>
      <c r="U80" s="96"/>
      <c r="V80" t="str">
        <f t="shared" si="9"/>
        <v/>
      </c>
      <c r="W80">
        <f t="shared" si="9"/>
        <v>1</v>
      </c>
    </row>
    <row r="81" spans="2:23" x14ac:dyDescent="0.2">
      <c r="B81" s="57">
        <v>73</v>
      </c>
      <c r="C81" s="91">
        <f t="shared" si="7"/>
        <v>294346.32419983734</v>
      </c>
      <c r="D81" s="91"/>
      <c r="E81" s="57"/>
      <c r="F81" s="8"/>
      <c r="G81" s="57"/>
      <c r="H81" s="92"/>
      <c r="I81" s="92"/>
      <c r="J81" s="57"/>
      <c r="K81" s="93" t="str">
        <f t="shared" si="6"/>
        <v/>
      </c>
      <c r="L81" s="94"/>
      <c r="M81" s="6" t="str">
        <f>IF(J81="","",(K81/J81)/LOOKUP(RIGHT($D$2,3),定数!$A$6:$A$13,定数!$B$6:$B$13))</f>
        <v/>
      </c>
      <c r="N81" s="57"/>
      <c r="O81" s="8"/>
      <c r="P81" s="92"/>
      <c r="Q81" s="92"/>
      <c r="R81" s="95" t="str">
        <f>IF(P81="","",T81*M81*LOOKUP(RIGHT($D$2,3),定数!$A$6:$A$13,定数!$B$6:$B$13))</f>
        <v/>
      </c>
      <c r="S81" s="95"/>
      <c r="T81" s="96" t="str">
        <f t="shared" si="8"/>
        <v/>
      </c>
      <c r="U81" s="96"/>
      <c r="V81" t="str">
        <f t="shared" si="9"/>
        <v/>
      </c>
      <c r="W81" t="str">
        <f t="shared" si="9"/>
        <v/>
      </c>
    </row>
    <row r="82" spans="2:23" x14ac:dyDescent="0.2">
      <c r="B82" s="57">
        <v>74</v>
      </c>
      <c r="C82" s="91" t="str">
        <f t="shared" si="7"/>
        <v/>
      </c>
      <c r="D82" s="91"/>
      <c r="E82" s="57"/>
      <c r="F82" s="8"/>
      <c r="G82" s="57"/>
      <c r="H82" s="92"/>
      <c r="I82" s="92"/>
      <c r="J82" s="57"/>
      <c r="K82" s="93" t="str">
        <f t="shared" si="6"/>
        <v/>
      </c>
      <c r="L82" s="94"/>
      <c r="M82" s="6" t="str">
        <f>IF(J82="","",(K82/J82)/LOOKUP(RIGHT($D$2,3),定数!$A$6:$A$13,定数!$B$6:$B$13))</f>
        <v/>
      </c>
      <c r="N82" s="57"/>
      <c r="O82" s="8"/>
      <c r="P82" s="92"/>
      <c r="Q82" s="92"/>
      <c r="R82" s="95" t="str">
        <f>IF(P82="","",T82*M82*LOOKUP(RIGHT($D$2,3),定数!$A$6:$A$13,定数!$B$6:$B$13))</f>
        <v/>
      </c>
      <c r="S82" s="95"/>
      <c r="T82" s="96" t="str">
        <f t="shared" si="8"/>
        <v/>
      </c>
      <c r="U82" s="96"/>
      <c r="V82" t="str">
        <f t="shared" si="9"/>
        <v/>
      </c>
      <c r="W82" t="str">
        <f t="shared" si="9"/>
        <v/>
      </c>
    </row>
    <row r="83" spans="2:23" x14ac:dyDescent="0.2">
      <c r="B83" s="57">
        <v>75</v>
      </c>
      <c r="C83" s="91" t="str">
        <f t="shared" si="7"/>
        <v/>
      </c>
      <c r="D83" s="91"/>
      <c r="E83" s="57"/>
      <c r="F83" s="8"/>
      <c r="G83" s="57"/>
      <c r="H83" s="92"/>
      <c r="I83" s="92"/>
      <c r="J83" s="57"/>
      <c r="K83" s="93" t="str">
        <f t="shared" si="6"/>
        <v/>
      </c>
      <c r="L83" s="94"/>
      <c r="M83" s="6" t="str">
        <f>IF(J83="","",(K83/J83)/LOOKUP(RIGHT($D$2,3),定数!$A$6:$A$13,定数!$B$6:$B$13))</f>
        <v/>
      </c>
      <c r="N83" s="57"/>
      <c r="O83" s="8"/>
      <c r="P83" s="92"/>
      <c r="Q83" s="92"/>
      <c r="R83" s="95" t="str">
        <f>IF(P83="","",T83*M83*LOOKUP(RIGHT($D$2,3),定数!$A$6:$A$13,定数!$B$6:$B$13))</f>
        <v/>
      </c>
      <c r="S83" s="95"/>
      <c r="T83" s="96" t="str">
        <f t="shared" si="8"/>
        <v/>
      </c>
      <c r="U83" s="96"/>
      <c r="V83" t="str">
        <f t="shared" si="9"/>
        <v/>
      </c>
      <c r="W83" t="str">
        <f t="shared" si="9"/>
        <v/>
      </c>
    </row>
    <row r="84" spans="2:23" x14ac:dyDescent="0.2">
      <c r="B84" s="57">
        <v>76</v>
      </c>
      <c r="C84" s="91" t="str">
        <f t="shared" si="7"/>
        <v/>
      </c>
      <c r="D84" s="91"/>
      <c r="E84" s="57"/>
      <c r="F84" s="8"/>
      <c r="G84" s="57"/>
      <c r="H84" s="92"/>
      <c r="I84" s="92"/>
      <c r="J84" s="57"/>
      <c r="K84" s="93" t="str">
        <f t="shared" si="6"/>
        <v/>
      </c>
      <c r="L84" s="94"/>
      <c r="M84" s="6" t="str">
        <f>IF(J84="","",(K84/J84)/LOOKUP(RIGHT($D$2,3),定数!$A$6:$A$13,定数!$B$6:$B$13))</f>
        <v/>
      </c>
      <c r="N84" s="57"/>
      <c r="O84" s="8"/>
      <c r="P84" s="92"/>
      <c r="Q84" s="92"/>
      <c r="R84" s="95" t="str">
        <f>IF(P84="","",T84*M84*LOOKUP(RIGHT($D$2,3),定数!$A$6:$A$13,定数!$B$6:$B$13))</f>
        <v/>
      </c>
      <c r="S84" s="95"/>
      <c r="T84" s="96" t="str">
        <f t="shared" si="8"/>
        <v/>
      </c>
      <c r="U84" s="96"/>
      <c r="V84" t="str">
        <f t="shared" si="9"/>
        <v/>
      </c>
      <c r="W84" t="str">
        <f t="shared" si="9"/>
        <v/>
      </c>
    </row>
    <row r="85" spans="2:23" x14ac:dyDescent="0.2">
      <c r="B85" s="57">
        <v>77</v>
      </c>
      <c r="C85" s="91" t="str">
        <f t="shared" si="7"/>
        <v/>
      </c>
      <c r="D85" s="91"/>
      <c r="E85" s="57"/>
      <c r="F85" s="8"/>
      <c r="G85" s="57"/>
      <c r="H85" s="92"/>
      <c r="I85" s="92"/>
      <c r="J85" s="57"/>
      <c r="K85" s="93" t="str">
        <f t="shared" si="6"/>
        <v/>
      </c>
      <c r="L85" s="94"/>
      <c r="M85" s="6" t="str">
        <f>IF(J85="","",(K85/J85)/LOOKUP(RIGHT($D$2,3),定数!$A$6:$A$13,定数!$B$6:$B$13))</f>
        <v/>
      </c>
      <c r="N85" s="57"/>
      <c r="O85" s="8"/>
      <c r="P85" s="92"/>
      <c r="Q85" s="92"/>
      <c r="R85" s="95" t="str">
        <f>IF(P85="","",T85*M85*LOOKUP(RIGHT($D$2,3),定数!$A$6:$A$13,定数!$B$6:$B$13))</f>
        <v/>
      </c>
      <c r="S85" s="95"/>
      <c r="T85" s="96" t="str">
        <f t="shared" si="8"/>
        <v/>
      </c>
      <c r="U85" s="96"/>
      <c r="V85" t="str">
        <f t="shared" si="9"/>
        <v/>
      </c>
      <c r="W85" t="str">
        <f t="shared" si="9"/>
        <v/>
      </c>
    </row>
    <row r="86" spans="2:23" x14ac:dyDescent="0.2">
      <c r="B86" s="57">
        <v>78</v>
      </c>
      <c r="C86" s="91" t="str">
        <f t="shared" si="7"/>
        <v/>
      </c>
      <c r="D86" s="91"/>
      <c r="E86" s="57"/>
      <c r="F86" s="8"/>
      <c r="G86" s="57"/>
      <c r="H86" s="92"/>
      <c r="I86" s="92"/>
      <c r="J86" s="57"/>
      <c r="K86" s="93" t="str">
        <f t="shared" si="6"/>
        <v/>
      </c>
      <c r="L86" s="94"/>
      <c r="M86" s="6" t="str">
        <f>IF(J86="","",(K86/J86)/LOOKUP(RIGHT($D$2,3),定数!$A$6:$A$13,定数!$B$6:$B$13))</f>
        <v/>
      </c>
      <c r="N86" s="57"/>
      <c r="O86" s="8"/>
      <c r="P86" s="92"/>
      <c r="Q86" s="92"/>
      <c r="R86" s="95" t="str">
        <f>IF(P86="","",T86*M86*LOOKUP(RIGHT($D$2,3),定数!$A$6:$A$13,定数!$B$6:$B$13))</f>
        <v/>
      </c>
      <c r="S86" s="95"/>
      <c r="T86" s="96" t="str">
        <f t="shared" si="8"/>
        <v/>
      </c>
      <c r="U86" s="96"/>
      <c r="V86" t="str">
        <f t="shared" si="9"/>
        <v/>
      </c>
      <c r="W86" t="str">
        <f t="shared" si="9"/>
        <v/>
      </c>
    </row>
    <row r="87" spans="2:23" x14ac:dyDescent="0.2">
      <c r="B87" s="57">
        <v>79</v>
      </c>
      <c r="C87" s="91" t="str">
        <f t="shared" si="7"/>
        <v/>
      </c>
      <c r="D87" s="91"/>
      <c r="E87" s="57"/>
      <c r="F87" s="8"/>
      <c r="G87" s="57"/>
      <c r="H87" s="92"/>
      <c r="I87" s="92"/>
      <c r="J87" s="57"/>
      <c r="K87" s="93" t="str">
        <f t="shared" si="6"/>
        <v/>
      </c>
      <c r="L87" s="94"/>
      <c r="M87" s="6" t="str">
        <f>IF(J87="","",(K87/J87)/LOOKUP(RIGHT($D$2,3),定数!$A$6:$A$13,定数!$B$6:$B$13))</f>
        <v/>
      </c>
      <c r="N87" s="57"/>
      <c r="O87" s="8"/>
      <c r="P87" s="92"/>
      <c r="Q87" s="92"/>
      <c r="R87" s="95" t="str">
        <f>IF(P87="","",T87*M87*LOOKUP(RIGHT($D$2,3),定数!$A$6:$A$13,定数!$B$6:$B$13))</f>
        <v/>
      </c>
      <c r="S87" s="95"/>
      <c r="T87" s="96" t="str">
        <f t="shared" si="8"/>
        <v/>
      </c>
      <c r="U87" s="96"/>
      <c r="V87" t="str">
        <f t="shared" si="9"/>
        <v/>
      </c>
      <c r="W87" t="str">
        <f t="shared" si="9"/>
        <v/>
      </c>
    </row>
    <row r="88" spans="2:23" x14ac:dyDescent="0.2">
      <c r="B88" s="57">
        <v>80</v>
      </c>
      <c r="C88" s="91" t="str">
        <f t="shared" si="7"/>
        <v/>
      </c>
      <c r="D88" s="91"/>
      <c r="E88" s="57"/>
      <c r="F88" s="8"/>
      <c r="G88" s="57"/>
      <c r="H88" s="92"/>
      <c r="I88" s="92"/>
      <c r="J88" s="57"/>
      <c r="K88" s="93" t="str">
        <f t="shared" si="6"/>
        <v/>
      </c>
      <c r="L88" s="94"/>
      <c r="M88" s="6" t="str">
        <f>IF(J88="","",(K88/J88)/LOOKUP(RIGHT($D$2,3),定数!$A$6:$A$13,定数!$B$6:$B$13))</f>
        <v/>
      </c>
      <c r="N88" s="57"/>
      <c r="O88" s="8"/>
      <c r="P88" s="92"/>
      <c r="Q88" s="92"/>
      <c r="R88" s="95" t="str">
        <f>IF(P88="","",T88*M88*LOOKUP(RIGHT($D$2,3),定数!$A$6:$A$13,定数!$B$6:$B$13))</f>
        <v/>
      </c>
      <c r="S88" s="95"/>
      <c r="T88" s="96" t="str">
        <f t="shared" si="8"/>
        <v/>
      </c>
      <c r="U88" s="96"/>
      <c r="V88" t="str">
        <f t="shared" si="9"/>
        <v/>
      </c>
      <c r="W88" t="str">
        <f t="shared" si="9"/>
        <v/>
      </c>
    </row>
    <row r="89" spans="2:23" x14ac:dyDescent="0.2">
      <c r="B89" s="57">
        <v>81</v>
      </c>
      <c r="C89" s="91" t="str">
        <f t="shared" si="7"/>
        <v/>
      </c>
      <c r="D89" s="91"/>
      <c r="E89" s="57"/>
      <c r="F89" s="8"/>
      <c r="G89" s="57"/>
      <c r="H89" s="92"/>
      <c r="I89" s="92"/>
      <c r="J89" s="57"/>
      <c r="K89" s="93" t="str">
        <f t="shared" si="6"/>
        <v/>
      </c>
      <c r="L89" s="94"/>
      <c r="M89" s="6" t="str">
        <f>IF(J89="","",(K89/J89)/LOOKUP(RIGHT($D$2,3),定数!$A$6:$A$13,定数!$B$6:$B$13))</f>
        <v/>
      </c>
      <c r="N89" s="57"/>
      <c r="O89" s="8"/>
      <c r="P89" s="92"/>
      <c r="Q89" s="92"/>
      <c r="R89" s="95" t="str">
        <f>IF(P89="","",T89*M89*LOOKUP(RIGHT($D$2,3),定数!$A$6:$A$13,定数!$B$6:$B$13))</f>
        <v/>
      </c>
      <c r="S89" s="95"/>
      <c r="T89" s="96" t="str">
        <f t="shared" si="8"/>
        <v/>
      </c>
      <c r="U89" s="96"/>
      <c r="V89" t="str">
        <f t="shared" si="9"/>
        <v/>
      </c>
      <c r="W89" t="str">
        <f t="shared" si="9"/>
        <v/>
      </c>
    </row>
    <row r="90" spans="2:23" x14ac:dyDescent="0.2">
      <c r="B90" s="57">
        <v>82</v>
      </c>
      <c r="C90" s="91" t="str">
        <f t="shared" si="7"/>
        <v/>
      </c>
      <c r="D90" s="91"/>
      <c r="E90" s="57"/>
      <c r="F90" s="8"/>
      <c r="G90" s="57"/>
      <c r="H90" s="92"/>
      <c r="I90" s="92"/>
      <c r="J90" s="57"/>
      <c r="K90" s="93" t="str">
        <f t="shared" si="6"/>
        <v/>
      </c>
      <c r="L90" s="94"/>
      <c r="M90" s="6" t="str">
        <f>IF(J90="","",(K90/J90)/LOOKUP(RIGHT($D$2,3),定数!$A$6:$A$13,定数!$B$6:$B$13))</f>
        <v/>
      </c>
      <c r="N90" s="57"/>
      <c r="O90" s="8"/>
      <c r="P90" s="92"/>
      <c r="Q90" s="92"/>
      <c r="R90" s="95" t="str">
        <f>IF(P90="","",T90*M90*LOOKUP(RIGHT($D$2,3),定数!$A$6:$A$13,定数!$B$6:$B$13))</f>
        <v/>
      </c>
      <c r="S90" s="95"/>
      <c r="T90" s="96" t="str">
        <f t="shared" si="8"/>
        <v/>
      </c>
      <c r="U90" s="96"/>
      <c r="V90" t="str">
        <f t="shared" si="9"/>
        <v/>
      </c>
      <c r="W90" t="str">
        <f t="shared" si="9"/>
        <v/>
      </c>
    </row>
    <row r="91" spans="2:23" x14ac:dyDescent="0.2">
      <c r="B91" s="57">
        <v>83</v>
      </c>
      <c r="C91" s="91" t="str">
        <f t="shared" si="7"/>
        <v/>
      </c>
      <c r="D91" s="91"/>
      <c r="E91" s="57"/>
      <c r="F91" s="8"/>
      <c r="G91" s="57"/>
      <c r="H91" s="92"/>
      <c r="I91" s="92"/>
      <c r="J91" s="57"/>
      <c r="K91" s="93" t="str">
        <f t="shared" si="6"/>
        <v/>
      </c>
      <c r="L91" s="94"/>
      <c r="M91" s="6" t="str">
        <f>IF(J91="","",(K91/J91)/LOOKUP(RIGHT($D$2,3),定数!$A$6:$A$13,定数!$B$6:$B$13))</f>
        <v/>
      </c>
      <c r="N91" s="57"/>
      <c r="O91" s="8"/>
      <c r="P91" s="92"/>
      <c r="Q91" s="92"/>
      <c r="R91" s="95" t="str">
        <f>IF(P91="","",T91*M91*LOOKUP(RIGHT($D$2,3),定数!$A$6:$A$13,定数!$B$6:$B$13))</f>
        <v/>
      </c>
      <c r="S91" s="95"/>
      <c r="T91" s="96" t="str">
        <f t="shared" si="8"/>
        <v/>
      </c>
      <c r="U91" s="96"/>
      <c r="V91" t="str">
        <f t="shared" ref="V91:W106" si="10">IF(S91&lt;&gt;"",IF(S91&lt;0,1+V90,0),"")</f>
        <v/>
      </c>
      <c r="W91" t="str">
        <f t="shared" si="10"/>
        <v/>
      </c>
    </row>
    <row r="92" spans="2:23" x14ac:dyDescent="0.2">
      <c r="B92" s="57">
        <v>84</v>
      </c>
      <c r="C92" s="91" t="str">
        <f t="shared" si="7"/>
        <v/>
      </c>
      <c r="D92" s="91"/>
      <c r="E92" s="57"/>
      <c r="F92" s="8"/>
      <c r="G92" s="57"/>
      <c r="H92" s="92"/>
      <c r="I92" s="92"/>
      <c r="J92" s="57"/>
      <c r="K92" s="93" t="str">
        <f t="shared" si="6"/>
        <v/>
      </c>
      <c r="L92" s="94"/>
      <c r="M92" s="6" t="str">
        <f>IF(J92="","",(K92/J92)/LOOKUP(RIGHT($D$2,3),定数!$A$6:$A$13,定数!$B$6:$B$13))</f>
        <v/>
      </c>
      <c r="N92" s="57"/>
      <c r="O92" s="8"/>
      <c r="P92" s="92"/>
      <c r="Q92" s="92"/>
      <c r="R92" s="95" t="str">
        <f>IF(P92="","",T92*M92*LOOKUP(RIGHT($D$2,3),定数!$A$6:$A$13,定数!$B$6:$B$13))</f>
        <v/>
      </c>
      <c r="S92" s="95"/>
      <c r="T92" s="96" t="str">
        <f t="shared" si="8"/>
        <v/>
      </c>
      <c r="U92" s="96"/>
      <c r="V92" t="str">
        <f t="shared" si="10"/>
        <v/>
      </c>
      <c r="W92" t="str">
        <f t="shared" si="10"/>
        <v/>
      </c>
    </row>
    <row r="93" spans="2:23" x14ac:dyDescent="0.2">
      <c r="B93" s="57">
        <v>85</v>
      </c>
      <c r="C93" s="91" t="str">
        <f t="shared" si="7"/>
        <v/>
      </c>
      <c r="D93" s="91"/>
      <c r="E93" s="57"/>
      <c r="F93" s="8"/>
      <c r="G93" s="57"/>
      <c r="H93" s="92"/>
      <c r="I93" s="92"/>
      <c r="J93" s="57"/>
      <c r="K93" s="93" t="str">
        <f t="shared" si="6"/>
        <v/>
      </c>
      <c r="L93" s="94"/>
      <c r="M93" s="6" t="str">
        <f>IF(J93="","",(K93/J93)/LOOKUP(RIGHT($D$2,3),定数!$A$6:$A$13,定数!$B$6:$B$13))</f>
        <v/>
      </c>
      <c r="N93" s="57"/>
      <c r="O93" s="8"/>
      <c r="P93" s="92"/>
      <c r="Q93" s="92"/>
      <c r="R93" s="95" t="str">
        <f>IF(P93="","",T93*M93*LOOKUP(RIGHT($D$2,3),定数!$A$6:$A$13,定数!$B$6:$B$13))</f>
        <v/>
      </c>
      <c r="S93" s="95"/>
      <c r="T93" s="96" t="str">
        <f t="shared" si="8"/>
        <v/>
      </c>
      <c r="U93" s="96"/>
      <c r="V93" t="str">
        <f t="shared" si="10"/>
        <v/>
      </c>
      <c r="W93" t="str">
        <f t="shared" si="10"/>
        <v/>
      </c>
    </row>
    <row r="94" spans="2:23" x14ac:dyDescent="0.2">
      <c r="B94" s="57">
        <v>86</v>
      </c>
      <c r="C94" s="91" t="str">
        <f t="shared" si="7"/>
        <v/>
      </c>
      <c r="D94" s="91"/>
      <c r="E94" s="57"/>
      <c r="F94" s="8"/>
      <c r="G94" s="57"/>
      <c r="H94" s="92"/>
      <c r="I94" s="92"/>
      <c r="J94" s="57"/>
      <c r="K94" s="93" t="str">
        <f t="shared" si="6"/>
        <v/>
      </c>
      <c r="L94" s="94"/>
      <c r="M94" s="6" t="str">
        <f>IF(J94="","",(K94/J94)/LOOKUP(RIGHT($D$2,3),定数!$A$6:$A$13,定数!$B$6:$B$13))</f>
        <v/>
      </c>
      <c r="N94" s="57"/>
      <c r="O94" s="8"/>
      <c r="P94" s="92"/>
      <c r="Q94" s="92"/>
      <c r="R94" s="95" t="str">
        <f>IF(P94="","",T94*M94*LOOKUP(RIGHT($D$2,3),定数!$A$6:$A$13,定数!$B$6:$B$13))</f>
        <v/>
      </c>
      <c r="S94" s="95"/>
      <c r="T94" s="96" t="str">
        <f t="shared" si="8"/>
        <v/>
      </c>
      <c r="U94" s="96"/>
      <c r="V94" t="str">
        <f t="shared" si="10"/>
        <v/>
      </c>
      <c r="W94" t="str">
        <f t="shared" si="10"/>
        <v/>
      </c>
    </row>
    <row r="95" spans="2:23" x14ac:dyDescent="0.2">
      <c r="B95" s="57">
        <v>87</v>
      </c>
      <c r="C95" s="91" t="str">
        <f t="shared" si="7"/>
        <v/>
      </c>
      <c r="D95" s="91"/>
      <c r="E95" s="57"/>
      <c r="F95" s="8"/>
      <c r="G95" s="57"/>
      <c r="H95" s="92"/>
      <c r="I95" s="92"/>
      <c r="J95" s="57"/>
      <c r="K95" s="93" t="str">
        <f t="shared" si="6"/>
        <v/>
      </c>
      <c r="L95" s="94"/>
      <c r="M95" s="6" t="str">
        <f>IF(J95="","",(K95/J95)/LOOKUP(RIGHT($D$2,3),定数!$A$6:$A$13,定数!$B$6:$B$13))</f>
        <v/>
      </c>
      <c r="N95" s="57"/>
      <c r="O95" s="8"/>
      <c r="P95" s="92"/>
      <c r="Q95" s="92"/>
      <c r="R95" s="95" t="str">
        <f>IF(P95="","",T95*M95*LOOKUP(RIGHT($D$2,3),定数!$A$6:$A$13,定数!$B$6:$B$13))</f>
        <v/>
      </c>
      <c r="S95" s="95"/>
      <c r="T95" s="96" t="str">
        <f t="shared" si="8"/>
        <v/>
      </c>
      <c r="U95" s="96"/>
      <c r="V95" t="str">
        <f t="shared" si="10"/>
        <v/>
      </c>
      <c r="W95" t="str">
        <f t="shared" si="10"/>
        <v/>
      </c>
    </row>
    <row r="96" spans="2:23" x14ac:dyDescent="0.2">
      <c r="B96" s="57">
        <v>88</v>
      </c>
      <c r="C96" s="91" t="str">
        <f t="shared" si="7"/>
        <v/>
      </c>
      <c r="D96" s="91"/>
      <c r="E96" s="57"/>
      <c r="F96" s="8"/>
      <c r="G96" s="57"/>
      <c r="H96" s="92"/>
      <c r="I96" s="92"/>
      <c r="J96" s="57"/>
      <c r="K96" s="93" t="str">
        <f t="shared" si="6"/>
        <v/>
      </c>
      <c r="L96" s="94"/>
      <c r="M96" s="6" t="str">
        <f>IF(J96="","",(K96/J96)/LOOKUP(RIGHT($D$2,3),定数!$A$6:$A$13,定数!$B$6:$B$13))</f>
        <v/>
      </c>
      <c r="N96" s="57"/>
      <c r="O96" s="8"/>
      <c r="P96" s="92"/>
      <c r="Q96" s="92"/>
      <c r="R96" s="95" t="str">
        <f>IF(P96="","",T96*M96*LOOKUP(RIGHT($D$2,3),定数!$A$6:$A$13,定数!$B$6:$B$13))</f>
        <v/>
      </c>
      <c r="S96" s="95"/>
      <c r="T96" s="96" t="str">
        <f t="shared" si="8"/>
        <v/>
      </c>
      <c r="U96" s="96"/>
      <c r="V96" t="str">
        <f t="shared" si="10"/>
        <v/>
      </c>
      <c r="W96" t="str">
        <f t="shared" si="10"/>
        <v/>
      </c>
    </row>
    <row r="97" spans="2:23" x14ac:dyDescent="0.2">
      <c r="B97" s="57">
        <v>89</v>
      </c>
      <c r="C97" s="91" t="str">
        <f t="shared" si="7"/>
        <v/>
      </c>
      <c r="D97" s="91"/>
      <c r="E97" s="57"/>
      <c r="F97" s="8"/>
      <c r="G97" s="57"/>
      <c r="H97" s="92"/>
      <c r="I97" s="92"/>
      <c r="J97" s="57"/>
      <c r="K97" s="93" t="str">
        <f t="shared" si="6"/>
        <v/>
      </c>
      <c r="L97" s="94"/>
      <c r="M97" s="6" t="str">
        <f>IF(J97="","",(K97/J97)/LOOKUP(RIGHT($D$2,3),定数!$A$6:$A$13,定数!$B$6:$B$13))</f>
        <v/>
      </c>
      <c r="N97" s="57"/>
      <c r="O97" s="8"/>
      <c r="P97" s="92"/>
      <c r="Q97" s="92"/>
      <c r="R97" s="95" t="str">
        <f>IF(P97="","",T97*M97*LOOKUP(RIGHT($D$2,3),定数!$A$6:$A$13,定数!$B$6:$B$13))</f>
        <v/>
      </c>
      <c r="S97" s="95"/>
      <c r="T97" s="96" t="str">
        <f t="shared" si="8"/>
        <v/>
      </c>
      <c r="U97" s="96"/>
      <c r="V97" t="str">
        <f t="shared" si="10"/>
        <v/>
      </c>
      <c r="W97" t="str">
        <f t="shared" si="10"/>
        <v/>
      </c>
    </row>
    <row r="98" spans="2:23" x14ac:dyDescent="0.2">
      <c r="B98" s="57">
        <v>90</v>
      </c>
      <c r="C98" s="91" t="str">
        <f t="shared" si="7"/>
        <v/>
      </c>
      <c r="D98" s="91"/>
      <c r="E98" s="57"/>
      <c r="F98" s="8"/>
      <c r="G98" s="57"/>
      <c r="H98" s="92"/>
      <c r="I98" s="92"/>
      <c r="J98" s="57"/>
      <c r="K98" s="93" t="str">
        <f t="shared" si="6"/>
        <v/>
      </c>
      <c r="L98" s="94"/>
      <c r="M98" s="6" t="str">
        <f>IF(J98="","",(K98/J98)/LOOKUP(RIGHT($D$2,3),定数!$A$6:$A$13,定数!$B$6:$B$13))</f>
        <v/>
      </c>
      <c r="N98" s="57"/>
      <c r="O98" s="8"/>
      <c r="P98" s="92"/>
      <c r="Q98" s="92"/>
      <c r="R98" s="95" t="str">
        <f>IF(P98="","",T98*M98*LOOKUP(RIGHT($D$2,3),定数!$A$6:$A$13,定数!$B$6:$B$13))</f>
        <v/>
      </c>
      <c r="S98" s="95"/>
      <c r="T98" s="96" t="str">
        <f t="shared" si="8"/>
        <v/>
      </c>
      <c r="U98" s="96"/>
      <c r="V98" t="str">
        <f t="shared" si="10"/>
        <v/>
      </c>
      <c r="W98" t="str">
        <f t="shared" si="10"/>
        <v/>
      </c>
    </row>
    <row r="99" spans="2:23" x14ac:dyDescent="0.2">
      <c r="B99" s="57">
        <v>91</v>
      </c>
      <c r="C99" s="91" t="str">
        <f t="shared" si="7"/>
        <v/>
      </c>
      <c r="D99" s="91"/>
      <c r="E99" s="57"/>
      <c r="F99" s="8"/>
      <c r="G99" s="57"/>
      <c r="H99" s="92"/>
      <c r="I99" s="92"/>
      <c r="J99" s="57"/>
      <c r="K99" s="93" t="str">
        <f t="shared" si="6"/>
        <v/>
      </c>
      <c r="L99" s="94"/>
      <c r="M99" s="6" t="str">
        <f>IF(J99="","",(K99/J99)/LOOKUP(RIGHT($D$2,3),定数!$A$6:$A$13,定数!$B$6:$B$13))</f>
        <v/>
      </c>
      <c r="N99" s="57"/>
      <c r="O99" s="8"/>
      <c r="P99" s="92"/>
      <c r="Q99" s="92"/>
      <c r="R99" s="95" t="str">
        <f>IF(P99="","",T99*M99*LOOKUP(RIGHT($D$2,3),定数!$A$6:$A$13,定数!$B$6:$B$13))</f>
        <v/>
      </c>
      <c r="S99" s="95"/>
      <c r="T99" s="96" t="str">
        <f t="shared" si="8"/>
        <v/>
      </c>
      <c r="U99" s="96"/>
      <c r="V99" t="str">
        <f t="shared" si="10"/>
        <v/>
      </c>
      <c r="W99" t="str">
        <f t="shared" si="10"/>
        <v/>
      </c>
    </row>
    <row r="100" spans="2:23" x14ac:dyDescent="0.2">
      <c r="B100" s="57">
        <v>92</v>
      </c>
      <c r="C100" s="91" t="str">
        <f t="shared" si="7"/>
        <v/>
      </c>
      <c r="D100" s="91"/>
      <c r="E100" s="57"/>
      <c r="F100" s="8"/>
      <c r="G100" s="57"/>
      <c r="H100" s="92"/>
      <c r="I100" s="92"/>
      <c r="J100" s="57"/>
      <c r="K100" s="93" t="str">
        <f t="shared" si="6"/>
        <v/>
      </c>
      <c r="L100" s="94"/>
      <c r="M100" s="6" t="str">
        <f>IF(J100="","",(K100/J100)/LOOKUP(RIGHT($D$2,3),定数!$A$6:$A$13,定数!$B$6:$B$13))</f>
        <v/>
      </c>
      <c r="N100" s="57"/>
      <c r="O100" s="8"/>
      <c r="P100" s="92"/>
      <c r="Q100" s="92"/>
      <c r="R100" s="95" t="str">
        <f>IF(P100="","",T100*M100*LOOKUP(RIGHT($D$2,3),定数!$A$6:$A$13,定数!$B$6:$B$13))</f>
        <v/>
      </c>
      <c r="S100" s="95"/>
      <c r="T100" s="96" t="str">
        <f t="shared" si="8"/>
        <v/>
      </c>
      <c r="U100" s="96"/>
      <c r="V100" t="str">
        <f t="shared" si="10"/>
        <v/>
      </c>
      <c r="W100" t="str">
        <f t="shared" si="10"/>
        <v/>
      </c>
    </row>
    <row r="101" spans="2:23" x14ac:dyDescent="0.2">
      <c r="B101" s="57">
        <v>93</v>
      </c>
      <c r="C101" s="91" t="str">
        <f t="shared" si="7"/>
        <v/>
      </c>
      <c r="D101" s="91"/>
      <c r="E101" s="57"/>
      <c r="F101" s="8"/>
      <c r="G101" s="57"/>
      <c r="H101" s="92"/>
      <c r="I101" s="92"/>
      <c r="J101" s="57"/>
      <c r="K101" s="93" t="str">
        <f t="shared" si="6"/>
        <v/>
      </c>
      <c r="L101" s="94"/>
      <c r="M101" s="6" t="str">
        <f>IF(J101="","",(K101/J101)/LOOKUP(RIGHT($D$2,3),定数!$A$6:$A$13,定数!$B$6:$B$13))</f>
        <v/>
      </c>
      <c r="N101" s="57"/>
      <c r="O101" s="8"/>
      <c r="P101" s="92"/>
      <c r="Q101" s="92"/>
      <c r="R101" s="95" t="str">
        <f>IF(P101="","",T101*M101*LOOKUP(RIGHT($D$2,3),定数!$A$6:$A$13,定数!$B$6:$B$13))</f>
        <v/>
      </c>
      <c r="S101" s="95"/>
      <c r="T101" s="96" t="str">
        <f t="shared" si="8"/>
        <v/>
      </c>
      <c r="U101" s="96"/>
      <c r="V101" t="str">
        <f t="shared" si="10"/>
        <v/>
      </c>
      <c r="W101" t="str">
        <f t="shared" si="10"/>
        <v/>
      </c>
    </row>
    <row r="102" spans="2:23" x14ac:dyDescent="0.2">
      <c r="B102" s="57">
        <v>94</v>
      </c>
      <c r="C102" s="91" t="str">
        <f t="shared" si="7"/>
        <v/>
      </c>
      <c r="D102" s="91"/>
      <c r="E102" s="57"/>
      <c r="F102" s="8"/>
      <c r="G102" s="57"/>
      <c r="H102" s="92"/>
      <c r="I102" s="92"/>
      <c r="J102" s="57"/>
      <c r="K102" s="93" t="str">
        <f t="shared" si="6"/>
        <v/>
      </c>
      <c r="L102" s="94"/>
      <c r="M102" s="6" t="str">
        <f>IF(J102="","",(K102/J102)/LOOKUP(RIGHT($D$2,3),定数!$A$6:$A$13,定数!$B$6:$B$13))</f>
        <v/>
      </c>
      <c r="N102" s="57"/>
      <c r="O102" s="8"/>
      <c r="P102" s="92"/>
      <c r="Q102" s="92"/>
      <c r="R102" s="95" t="str">
        <f>IF(P102="","",T102*M102*LOOKUP(RIGHT($D$2,3),定数!$A$6:$A$13,定数!$B$6:$B$13))</f>
        <v/>
      </c>
      <c r="S102" s="95"/>
      <c r="T102" s="96" t="str">
        <f t="shared" si="8"/>
        <v/>
      </c>
      <c r="U102" s="96"/>
      <c r="V102" t="str">
        <f t="shared" si="10"/>
        <v/>
      </c>
      <c r="W102" t="str">
        <f t="shared" si="10"/>
        <v/>
      </c>
    </row>
    <row r="103" spans="2:23" x14ac:dyDescent="0.2">
      <c r="B103" s="57">
        <v>95</v>
      </c>
      <c r="C103" s="91" t="str">
        <f t="shared" si="7"/>
        <v/>
      </c>
      <c r="D103" s="91"/>
      <c r="E103" s="57"/>
      <c r="F103" s="8"/>
      <c r="G103" s="57"/>
      <c r="H103" s="92"/>
      <c r="I103" s="92"/>
      <c r="J103" s="57"/>
      <c r="K103" s="93" t="str">
        <f t="shared" si="6"/>
        <v/>
      </c>
      <c r="L103" s="94"/>
      <c r="M103" s="6" t="str">
        <f>IF(J103="","",(K103/J103)/LOOKUP(RIGHT($D$2,3),定数!$A$6:$A$13,定数!$B$6:$B$13))</f>
        <v/>
      </c>
      <c r="N103" s="57"/>
      <c r="O103" s="8"/>
      <c r="P103" s="92"/>
      <c r="Q103" s="92"/>
      <c r="R103" s="95" t="str">
        <f>IF(P103="","",T103*M103*LOOKUP(RIGHT($D$2,3),定数!$A$6:$A$13,定数!$B$6:$B$13))</f>
        <v/>
      </c>
      <c r="S103" s="95"/>
      <c r="T103" s="96" t="str">
        <f t="shared" si="8"/>
        <v/>
      </c>
      <c r="U103" s="96"/>
      <c r="V103" t="str">
        <f t="shared" si="10"/>
        <v/>
      </c>
      <c r="W103" t="str">
        <f t="shared" si="10"/>
        <v/>
      </c>
    </row>
    <row r="104" spans="2:23" x14ac:dyDescent="0.2">
      <c r="B104" s="57">
        <v>96</v>
      </c>
      <c r="C104" s="91" t="str">
        <f t="shared" si="7"/>
        <v/>
      </c>
      <c r="D104" s="91"/>
      <c r="E104" s="57"/>
      <c r="F104" s="8"/>
      <c r="G104" s="57"/>
      <c r="H104" s="92"/>
      <c r="I104" s="92"/>
      <c r="J104" s="57"/>
      <c r="K104" s="93" t="str">
        <f t="shared" si="6"/>
        <v/>
      </c>
      <c r="L104" s="94"/>
      <c r="M104" s="6" t="str">
        <f>IF(J104="","",(K104/J104)/LOOKUP(RIGHT($D$2,3),定数!$A$6:$A$13,定数!$B$6:$B$13))</f>
        <v/>
      </c>
      <c r="N104" s="57"/>
      <c r="O104" s="8"/>
      <c r="P104" s="92"/>
      <c r="Q104" s="92"/>
      <c r="R104" s="95" t="str">
        <f>IF(P104="","",T104*M104*LOOKUP(RIGHT($D$2,3),定数!$A$6:$A$13,定数!$B$6:$B$13))</f>
        <v/>
      </c>
      <c r="S104" s="95"/>
      <c r="T104" s="96" t="str">
        <f t="shared" si="8"/>
        <v/>
      </c>
      <c r="U104" s="96"/>
      <c r="V104" t="str">
        <f t="shared" si="10"/>
        <v/>
      </c>
      <c r="W104" t="str">
        <f t="shared" si="10"/>
        <v/>
      </c>
    </row>
    <row r="105" spans="2:23" x14ac:dyDescent="0.2">
      <c r="B105" s="57">
        <v>97</v>
      </c>
      <c r="C105" s="91" t="str">
        <f t="shared" si="7"/>
        <v/>
      </c>
      <c r="D105" s="91"/>
      <c r="E105" s="57"/>
      <c r="F105" s="8"/>
      <c r="G105" s="57"/>
      <c r="H105" s="92"/>
      <c r="I105" s="92"/>
      <c r="J105" s="57"/>
      <c r="K105" s="93" t="str">
        <f t="shared" si="6"/>
        <v/>
      </c>
      <c r="L105" s="94"/>
      <c r="M105" s="6" t="str">
        <f>IF(J105="","",(K105/J105)/LOOKUP(RIGHT($D$2,3),定数!$A$6:$A$13,定数!$B$6:$B$13))</f>
        <v/>
      </c>
      <c r="N105" s="57"/>
      <c r="O105" s="8"/>
      <c r="P105" s="92"/>
      <c r="Q105" s="92"/>
      <c r="R105" s="95" t="str">
        <f>IF(P105="","",T105*M105*LOOKUP(RIGHT($D$2,3),定数!$A$6:$A$13,定数!$B$6:$B$13))</f>
        <v/>
      </c>
      <c r="S105" s="95"/>
      <c r="T105" s="96" t="str">
        <f t="shared" si="8"/>
        <v/>
      </c>
      <c r="U105" s="96"/>
      <c r="V105" t="str">
        <f t="shared" si="10"/>
        <v/>
      </c>
      <c r="W105" t="str">
        <f t="shared" si="10"/>
        <v/>
      </c>
    </row>
    <row r="106" spans="2:23" x14ac:dyDescent="0.2">
      <c r="B106" s="57">
        <v>98</v>
      </c>
      <c r="C106" s="91" t="str">
        <f t="shared" si="7"/>
        <v/>
      </c>
      <c r="D106" s="91"/>
      <c r="E106" s="57"/>
      <c r="F106" s="8"/>
      <c r="G106" s="57"/>
      <c r="H106" s="92"/>
      <c r="I106" s="92"/>
      <c r="J106" s="57"/>
      <c r="K106" s="93" t="str">
        <f t="shared" si="6"/>
        <v/>
      </c>
      <c r="L106" s="94"/>
      <c r="M106" s="6" t="str">
        <f>IF(J106="","",(K106/J106)/LOOKUP(RIGHT($D$2,3),定数!$A$6:$A$13,定数!$B$6:$B$13))</f>
        <v/>
      </c>
      <c r="N106" s="57"/>
      <c r="O106" s="8"/>
      <c r="P106" s="92"/>
      <c r="Q106" s="92"/>
      <c r="R106" s="95" t="str">
        <f>IF(P106="","",T106*M106*LOOKUP(RIGHT($D$2,3),定数!$A$6:$A$13,定数!$B$6:$B$13))</f>
        <v/>
      </c>
      <c r="S106" s="95"/>
      <c r="T106" s="96" t="str">
        <f t="shared" si="8"/>
        <v/>
      </c>
      <c r="U106" s="96"/>
      <c r="V106" t="str">
        <f t="shared" si="10"/>
        <v/>
      </c>
      <c r="W106" t="str">
        <f t="shared" si="10"/>
        <v/>
      </c>
    </row>
    <row r="107" spans="2:23" x14ac:dyDescent="0.2">
      <c r="B107" s="57">
        <v>99</v>
      </c>
      <c r="C107" s="91" t="str">
        <f t="shared" si="7"/>
        <v/>
      </c>
      <c r="D107" s="91"/>
      <c r="E107" s="57"/>
      <c r="F107" s="8"/>
      <c r="G107" s="57"/>
      <c r="H107" s="92"/>
      <c r="I107" s="92"/>
      <c r="J107" s="57"/>
      <c r="K107" s="93" t="str">
        <f t="shared" si="6"/>
        <v/>
      </c>
      <c r="L107" s="94"/>
      <c r="M107" s="6" t="str">
        <f>IF(J107="","",(K107/J107)/LOOKUP(RIGHT($D$2,3),定数!$A$6:$A$13,定数!$B$6:$B$13))</f>
        <v/>
      </c>
      <c r="N107" s="57"/>
      <c r="O107" s="8"/>
      <c r="P107" s="92"/>
      <c r="Q107" s="92"/>
      <c r="R107" s="95" t="str">
        <f>IF(P107="","",T107*M107*LOOKUP(RIGHT($D$2,3),定数!$A$6:$A$13,定数!$B$6:$B$13))</f>
        <v/>
      </c>
      <c r="S107" s="95"/>
      <c r="T107" s="96" t="str">
        <f t="shared" si="8"/>
        <v/>
      </c>
      <c r="U107" s="96"/>
      <c r="V107" t="str">
        <f t="shared" ref="V107:W108" si="11">IF(S107&lt;&gt;"",IF(S107&lt;0,1+V106,0),"")</f>
        <v/>
      </c>
      <c r="W107" t="str">
        <f t="shared" si="11"/>
        <v/>
      </c>
    </row>
    <row r="108" spans="2:23" x14ac:dyDescent="0.2">
      <c r="B108" s="57">
        <v>100</v>
      </c>
      <c r="C108" s="91" t="str">
        <f t="shared" si="7"/>
        <v/>
      </c>
      <c r="D108" s="91"/>
      <c r="E108" s="57"/>
      <c r="F108" s="8"/>
      <c r="G108" s="57"/>
      <c r="H108" s="92"/>
      <c r="I108" s="92"/>
      <c r="J108" s="57"/>
      <c r="K108" s="93" t="str">
        <f t="shared" si="6"/>
        <v/>
      </c>
      <c r="L108" s="94"/>
      <c r="M108" s="6" t="str">
        <f>IF(J108="","",(K108/J108)/LOOKUP(RIGHT($D$2,3),定数!$A$6:$A$13,定数!$B$6:$B$13))</f>
        <v/>
      </c>
      <c r="N108" s="57"/>
      <c r="O108" s="8"/>
      <c r="P108" s="92"/>
      <c r="Q108" s="92"/>
      <c r="R108" s="95" t="str">
        <f>IF(P108="","",T108*M108*LOOKUP(RIGHT($D$2,3),定数!$A$6:$A$13,定数!$B$6:$B$13))</f>
        <v/>
      </c>
      <c r="S108" s="95"/>
      <c r="T108" s="96" t="str">
        <f t="shared" si="8"/>
        <v/>
      </c>
      <c r="U108" s="96"/>
      <c r="V108" t="str">
        <f t="shared" si="11"/>
        <v/>
      </c>
      <c r="W108" t="str">
        <f t="shared" si="11"/>
        <v/>
      </c>
    </row>
    <row r="109" spans="2:23"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F4EB4A7D-F66A-442A-A568-45A705C30627}">
      <formula1>"買,売"</formula1>
    </dataValidation>
  </dataValidations>
  <pageMargins left="0.25" right="0.25"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14</vt:i4>
      </vt:variant>
      <vt:variant>
        <vt:lpstr>名前付き一覧</vt:lpstr>
      </vt:variant>
      <vt:variant>
        <vt:i4>1</vt:i4>
      </vt:variant>
    </vt:vector>
  </HeadingPairs>
  <TitlesOfParts>
    <vt:vector size="15" baseType="lpstr">
      <vt:lpstr>定数</vt:lpstr>
      <vt:lpstr>検証(gbpusd日足)×1.27</vt:lpstr>
      <vt:lpstr>検証(gbpusd日足)×1.5</vt:lpstr>
      <vt:lpstr>検証(gbpusd日足)×2</vt:lpstr>
      <vt:lpstr>検証(gbpusd 4h)×1.27</vt:lpstr>
      <vt:lpstr>検証(gbpusd 4h)×1.5</vt:lpstr>
      <vt:lpstr>検証(gbpusd 4h)×2</vt:lpstr>
      <vt:lpstr>検証(gbpusd 1h)×1.27</vt:lpstr>
      <vt:lpstr>検証(gbpusd 1h)×1.5</vt:lpstr>
      <vt:lpstr>検証(gbpusd 1h)×2</vt:lpstr>
      <vt:lpstr>気づき</vt:lpstr>
      <vt:lpstr>画像</vt:lpstr>
      <vt:lpstr>検証終了通貨</vt:lpstr>
      <vt:lpstr>テンプレ</vt:lpstr>
      <vt:lpstr>'検証(gbpusd日足)×1.27'!Print_Titles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大塚政美</cp:lastModifiedBy>
  <cp:revision/>
  <cp:lastPrinted>2019-01-28T09:03:32Z</cp:lastPrinted>
  <dcterms:created xsi:type="dcterms:W3CDTF">2013-10-09T23:04:08Z</dcterms:created>
  <dcterms:modified xsi:type="dcterms:W3CDTF">2019-01-28T09:18:31Z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