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126"/>
  <workbookPr codeName="ThisWorkbook" defaultThemeVersion="124226"/>
  <mc:AlternateContent xmlns:mc="http://schemas.openxmlformats.org/markup-compatibility/2006">
    <mc:Choice Requires="x15">
      <x15ac:absPath xmlns:x15ac="http://schemas.microsoft.com/office/spreadsheetml/2010/11/ac" url="C:\Users\rsd70\OneDrive\デスクトップ\トレード管理シート2\"/>
    </mc:Choice>
  </mc:AlternateContent>
  <xr:revisionPtr revIDLastSave="0" documentId="13_ncr:1_{39B23504-C5F6-4D00-B6E3-92CB75E8A2C5}" xr6:coauthVersionLast="40" xr6:coauthVersionMax="40" xr10:uidLastSave="{00000000-0000-0000-0000-000000000000}"/>
  <bookViews>
    <workbookView xWindow="32772" yWindow="32772" windowWidth="21840" windowHeight="11676" firstSheet="7" activeTab="10" xr2:uid="{00000000-000D-0000-FFFF-FFFF00000000}"/>
  </bookViews>
  <sheets>
    <sheet name="定数" sheetId="29" state="hidden" r:id="rId1"/>
    <sheet name="検証（USDJPY　日足）×1.27" sheetId="41" r:id="rId2"/>
    <sheet name="検証（USDJPY　日足）×1.5" sheetId="42" r:id="rId3"/>
    <sheet name="検証（USDJPY　日足）×2" sheetId="43" r:id="rId4"/>
    <sheet name="検証（USDJPY　4H）×1.27" sheetId="44" r:id="rId5"/>
    <sheet name="検証（USDJPY　4H）×1.5" sheetId="45" r:id="rId6"/>
    <sheet name="検証（USDJPY　4H）×2" sheetId="46" r:id="rId7"/>
    <sheet name="検証（USDJPY　1H）×1.27" sheetId="47" r:id="rId8"/>
    <sheet name="検証（USDJPY　1H）×1.5" sheetId="48" r:id="rId9"/>
    <sheet name="検証（USDJPY　1H）×2" sheetId="49" r:id="rId10"/>
    <sheet name="気づき" sheetId="9" r:id="rId11"/>
    <sheet name="画像" sheetId="50" r:id="rId12"/>
    <sheet name="検証終了通貨" sheetId="10" r:id="rId13"/>
    <sheet name="テンプレ" sheetId="17" state="hidden" r:id="rId14"/>
  </sheet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V108" i="49" l="1"/>
  <c r="T108" i="49"/>
  <c r="W108" i="49" s="1"/>
  <c r="R108" i="49"/>
  <c r="M108" i="49"/>
  <c r="K108" i="49"/>
  <c r="W107" i="49"/>
  <c r="V107" i="49"/>
  <c r="T107" i="49"/>
  <c r="R107" i="49"/>
  <c r="C108" i="49" s="1"/>
  <c r="M107" i="49"/>
  <c r="K107" i="49"/>
  <c r="V106" i="49"/>
  <c r="T106" i="49"/>
  <c r="W106" i="49" s="1"/>
  <c r="R106" i="49"/>
  <c r="C107" i="49" s="1"/>
  <c r="M106" i="49"/>
  <c r="K106" i="49"/>
  <c r="V105" i="49"/>
  <c r="T105" i="49"/>
  <c r="W105" i="49" s="1"/>
  <c r="R105" i="49"/>
  <c r="C106" i="49" s="1"/>
  <c r="M105" i="49"/>
  <c r="K105" i="49"/>
  <c r="W104" i="49"/>
  <c r="V104" i="49"/>
  <c r="T104" i="49"/>
  <c r="R104" i="49"/>
  <c r="C105" i="49" s="1"/>
  <c r="M104" i="49"/>
  <c r="K104" i="49"/>
  <c r="V103" i="49"/>
  <c r="T103" i="49"/>
  <c r="W103" i="49" s="1"/>
  <c r="R103" i="49"/>
  <c r="C104" i="49" s="1"/>
  <c r="M103" i="49"/>
  <c r="K103" i="49"/>
  <c r="W102" i="49"/>
  <c r="V102" i="49"/>
  <c r="T102" i="49"/>
  <c r="R102" i="49"/>
  <c r="C103" i="49" s="1"/>
  <c r="M102" i="49"/>
  <c r="K102" i="49"/>
  <c r="W101" i="49"/>
  <c r="V101" i="49"/>
  <c r="T101" i="49"/>
  <c r="R101" i="49"/>
  <c r="C102" i="49" s="1"/>
  <c r="M101" i="49"/>
  <c r="K101" i="49"/>
  <c r="V100" i="49"/>
  <c r="T100" i="49"/>
  <c r="W100" i="49" s="1"/>
  <c r="R100" i="49"/>
  <c r="C101" i="49" s="1"/>
  <c r="M100" i="49"/>
  <c r="K100" i="49"/>
  <c r="W99" i="49"/>
  <c r="V99" i="49"/>
  <c r="T99" i="49"/>
  <c r="R99" i="49"/>
  <c r="C100" i="49" s="1"/>
  <c r="M99" i="49"/>
  <c r="K99" i="49"/>
  <c r="V98" i="49"/>
  <c r="T98" i="49"/>
  <c r="W98" i="49" s="1"/>
  <c r="R98" i="49"/>
  <c r="C99" i="49" s="1"/>
  <c r="M98" i="49"/>
  <c r="K98" i="49"/>
  <c r="V97" i="49"/>
  <c r="T97" i="49"/>
  <c r="W97" i="49" s="1"/>
  <c r="R97" i="49"/>
  <c r="C98" i="49" s="1"/>
  <c r="M97" i="49"/>
  <c r="K97" i="49"/>
  <c r="W96" i="49"/>
  <c r="V96" i="49"/>
  <c r="T96" i="49"/>
  <c r="R96" i="49"/>
  <c r="C97" i="49" s="1"/>
  <c r="M96" i="49"/>
  <c r="K96" i="49"/>
  <c r="V95" i="49"/>
  <c r="T95" i="49"/>
  <c r="V94" i="49"/>
  <c r="T94" i="49"/>
  <c r="V93" i="49"/>
  <c r="T93" i="49"/>
  <c r="W93" i="49" s="1"/>
  <c r="W94" i="49" s="1"/>
  <c r="V92" i="49"/>
  <c r="T92" i="49"/>
  <c r="W92" i="49" s="1"/>
  <c r="V91" i="49"/>
  <c r="T91" i="49"/>
  <c r="W91" i="49" s="1"/>
  <c r="V90" i="49"/>
  <c r="T90" i="49"/>
  <c r="W90" i="49" s="1"/>
  <c r="V89" i="49"/>
  <c r="T89" i="49"/>
  <c r="V88" i="49"/>
  <c r="T88" i="49"/>
  <c r="W88" i="49" s="1"/>
  <c r="V87" i="49"/>
  <c r="T87" i="49"/>
  <c r="W87" i="49" s="1"/>
  <c r="V86" i="49"/>
  <c r="T86" i="49"/>
  <c r="V85" i="49"/>
  <c r="T85" i="49"/>
  <c r="W85" i="49" s="1"/>
  <c r="W86" i="49" s="1"/>
  <c r="V84" i="49"/>
  <c r="T84" i="49"/>
  <c r="W84" i="49" s="1"/>
  <c r="V83" i="49"/>
  <c r="T83" i="49"/>
  <c r="V82" i="49"/>
  <c r="T82" i="49"/>
  <c r="V81" i="49"/>
  <c r="T81" i="49"/>
  <c r="V80" i="49"/>
  <c r="T80" i="49"/>
  <c r="W80" i="49" s="1"/>
  <c r="V79" i="49"/>
  <c r="T79" i="49"/>
  <c r="W79" i="49" s="1"/>
  <c r="W78" i="49"/>
  <c r="V78" i="49"/>
  <c r="T78" i="49"/>
  <c r="V77" i="49"/>
  <c r="T77" i="49"/>
  <c r="V76" i="49"/>
  <c r="T76" i="49"/>
  <c r="V75" i="49"/>
  <c r="T75" i="49"/>
  <c r="W75" i="49" s="1"/>
  <c r="V74" i="49"/>
  <c r="T74" i="49"/>
  <c r="W74" i="49" s="1"/>
  <c r="V73" i="49"/>
  <c r="T73" i="49"/>
  <c r="V72" i="49"/>
  <c r="T72" i="49"/>
  <c r="V71" i="49"/>
  <c r="T71" i="49"/>
  <c r="V70" i="49"/>
  <c r="T70" i="49"/>
  <c r="V69" i="49"/>
  <c r="T69" i="49"/>
  <c r="W69" i="49" s="1"/>
  <c r="W70" i="49" s="1"/>
  <c r="V68" i="49"/>
  <c r="T68" i="49"/>
  <c r="W68" i="49" s="1"/>
  <c r="V67" i="49"/>
  <c r="T67" i="49"/>
  <c r="V66" i="49"/>
  <c r="T66" i="49"/>
  <c r="V65" i="49"/>
  <c r="T65" i="49"/>
  <c r="V64" i="49"/>
  <c r="T64" i="49"/>
  <c r="V63" i="49"/>
  <c r="T63" i="49"/>
  <c r="V62" i="49"/>
  <c r="T62" i="49"/>
  <c r="W62" i="49" s="1"/>
  <c r="V61" i="49"/>
  <c r="T61" i="49"/>
  <c r="W61" i="49" s="1"/>
  <c r="V60" i="49"/>
  <c r="T60" i="49"/>
  <c r="V59" i="49"/>
  <c r="T59" i="49"/>
  <c r="W59" i="49" s="1"/>
  <c r="V58" i="49"/>
  <c r="T58" i="49"/>
  <c r="W58" i="49" s="1"/>
  <c r="V57" i="49"/>
  <c r="T57" i="49"/>
  <c r="V56" i="49"/>
  <c r="T56" i="49"/>
  <c r="V55" i="49"/>
  <c r="T55" i="49"/>
  <c r="V54" i="49"/>
  <c r="T54" i="49"/>
  <c r="W53" i="49"/>
  <c r="W54" i="49" s="1"/>
  <c r="V53" i="49"/>
  <c r="T53" i="49"/>
  <c r="V52" i="49"/>
  <c r="T52" i="49"/>
  <c r="V51" i="49"/>
  <c r="T51" i="49"/>
  <c r="V50" i="49"/>
  <c r="T50" i="49"/>
  <c r="V49" i="49"/>
  <c r="T49" i="49"/>
  <c r="V48" i="49"/>
  <c r="T48" i="49"/>
  <c r="W48" i="49" s="1"/>
  <c r="V47" i="49"/>
  <c r="T47" i="49"/>
  <c r="V46" i="49"/>
  <c r="T46" i="49"/>
  <c r="V45" i="49"/>
  <c r="T45" i="49"/>
  <c r="W45" i="49" s="1"/>
  <c r="W46" i="49" s="1"/>
  <c r="V44" i="49"/>
  <c r="T44" i="49"/>
  <c r="V43" i="49"/>
  <c r="T43" i="49"/>
  <c r="W43" i="49" s="1"/>
  <c r="V42" i="49"/>
  <c r="T42" i="49"/>
  <c r="V41" i="49"/>
  <c r="T41" i="49"/>
  <c r="V40" i="49"/>
  <c r="T40" i="49"/>
  <c r="W40" i="49" s="1"/>
  <c r="V39" i="49"/>
  <c r="T39" i="49"/>
  <c r="V38" i="49"/>
  <c r="T38" i="49"/>
  <c r="V37" i="49"/>
  <c r="T37" i="49"/>
  <c r="W37" i="49" s="1"/>
  <c r="W38" i="49" s="1"/>
  <c r="V36" i="49"/>
  <c r="T36" i="49"/>
  <c r="W36" i="49" s="1"/>
  <c r="V35" i="49"/>
  <c r="T35" i="49"/>
  <c r="V34" i="49"/>
  <c r="T34" i="49"/>
  <c r="W34" i="49" s="1"/>
  <c r="W35" i="49" s="1"/>
  <c r="V33" i="49"/>
  <c r="T33" i="49"/>
  <c r="W32" i="49"/>
  <c r="V32" i="49"/>
  <c r="T32" i="49"/>
  <c r="V31" i="49"/>
  <c r="T31" i="49"/>
  <c r="V30" i="49"/>
  <c r="T30" i="49"/>
  <c r="V29" i="49"/>
  <c r="T29" i="49"/>
  <c r="W29" i="49" s="1"/>
  <c r="W30" i="49" s="1"/>
  <c r="V28" i="49"/>
  <c r="T28" i="49"/>
  <c r="W28" i="49" s="1"/>
  <c r="V27" i="49"/>
  <c r="T27" i="49"/>
  <c r="V26" i="49"/>
  <c r="T26" i="49"/>
  <c r="V25" i="49"/>
  <c r="T25" i="49"/>
  <c r="V24" i="49"/>
  <c r="T24" i="49"/>
  <c r="V23" i="49"/>
  <c r="T23" i="49"/>
  <c r="T22" i="49"/>
  <c r="W22" i="49" s="1"/>
  <c r="W21" i="49"/>
  <c r="T21" i="49"/>
  <c r="T20" i="49"/>
  <c r="W20" i="49" s="1"/>
  <c r="T19" i="49"/>
  <c r="V19" i="49" s="1"/>
  <c r="T18" i="49"/>
  <c r="W18" i="49" s="1"/>
  <c r="W19" i="49" s="1"/>
  <c r="T17" i="49"/>
  <c r="V16" i="49"/>
  <c r="T16" i="49"/>
  <c r="T15" i="49"/>
  <c r="W15" i="49" s="1"/>
  <c r="W16" i="49" s="1"/>
  <c r="T14" i="49"/>
  <c r="V14" i="49" s="1"/>
  <c r="V13" i="49"/>
  <c r="T13" i="49"/>
  <c r="T12" i="49"/>
  <c r="T11" i="49"/>
  <c r="V11" i="49" s="1"/>
  <c r="V10" i="49"/>
  <c r="T10" i="49"/>
  <c r="T9" i="49"/>
  <c r="K9" i="49"/>
  <c r="M9" i="49" s="1"/>
  <c r="C9" i="49"/>
  <c r="V108" i="48"/>
  <c r="T108" i="48"/>
  <c r="W108" i="48" s="1"/>
  <c r="R108" i="48"/>
  <c r="M108" i="48"/>
  <c r="K108" i="48"/>
  <c r="W107" i="48"/>
  <c r="V107" i="48"/>
  <c r="T107" i="48"/>
  <c r="R107" i="48"/>
  <c r="C108" i="48" s="1"/>
  <c r="M107" i="48"/>
  <c r="K107" i="48"/>
  <c r="V106" i="48"/>
  <c r="T106" i="48"/>
  <c r="W106" i="48" s="1"/>
  <c r="R106" i="48"/>
  <c r="C107" i="48" s="1"/>
  <c r="M106" i="48"/>
  <c r="K106" i="48"/>
  <c r="V105" i="48"/>
  <c r="T105" i="48"/>
  <c r="W105" i="48" s="1"/>
  <c r="R105" i="48"/>
  <c r="C106" i="48" s="1"/>
  <c r="M105" i="48"/>
  <c r="K105" i="48"/>
  <c r="W104" i="48"/>
  <c r="V104" i="48"/>
  <c r="T104" i="48"/>
  <c r="R104" i="48"/>
  <c r="C105" i="48" s="1"/>
  <c r="M104" i="48"/>
  <c r="K104" i="48"/>
  <c r="V103" i="48"/>
  <c r="T103" i="48"/>
  <c r="W103" i="48" s="1"/>
  <c r="R103" i="48"/>
  <c r="C104" i="48" s="1"/>
  <c r="M103" i="48"/>
  <c r="K103" i="48"/>
  <c r="W102" i="48"/>
  <c r="V102" i="48"/>
  <c r="T102" i="48"/>
  <c r="R102" i="48"/>
  <c r="C103" i="48" s="1"/>
  <c r="M102" i="48"/>
  <c r="K102" i="48"/>
  <c r="W101" i="48"/>
  <c r="V101" i="48"/>
  <c r="T101" i="48"/>
  <c r="R101" i="48"/>
  <c r="C102" i="48" s="1"/>
  <c r="M101" i="48"/>
  <c r="K101" i="48"/>
  <c r="V100" i="48"/>
  <c r="T100" i="48"/>
  <c r="W100" i="48" s="1"/>
  <c r="R100" i="48"/>
  <c r="C101" i="48" s="1"/>
  <c r="M100" i="48"/>
  <c r="K100" i="48"/>
  <c r="W99" i="48"/>
  <c r="V99" i="48"/>
  <c r="T99" i="48"/>
  <c r="R99" i="48"/>
  <c r="C100" i="48" s="1"/>
  <c r="M99" i="48"/>
  <c r="K99" i="48"/>
  <c r="V98" i="48"/>
  <c r="T98" i="48"/>
  <c r="W98" i="48" s="1"/>
  <c r="R98" i="48"/>
  <c r="C99" i="48" s="1"/>
  <c r="M98" i="48"/>
  <c r="K98" i="48"/>
  <c r="V97" i="48"/>
  <c r="T97" i="48"/>
  <c r="W97" i="48" s="1"/>
  <c r="R97" i="48"/>
  <c r="C98" i="48" s="1"/>
  <c r="M97" i="48"/>
  <c r="K97" i="48"/>
  <c r="W96" i="48"/>
  <c r="V96" i="48"/>
  <c r="T96" i="48"/>
  <c r="R96" i="48"/>
  <c r="C97" i="48" s="1"/>
  <c r="M96" i="48"/>
  <c r="K96" i="48"/>
  <c r="V95" i="48"/>
  <c r="T95" i="48"/>
  <c r="V94" i="48"/>
  <c r="T94" i="48"/>
  <c r="V93" i="48"/>
  <c r="T93" i="48"/>
  <c r="W93" i="48" s="1"/>
  <c r="W94" i="48" s="1"/>
  <c r="V92" i="48"/>
  <c r="T92" i="48"/>
  <c r="W92" i="48" s="1"/>
  <c r="V91" i="48"/>
  <c r="T91" i="48"/>
  <c r="W91" i="48" s="1"/>
  <c r="V90" i="48"/>
  <c r="T90" i="48"/>
  <c r="V89" i="48"/>
  <c r="T89" i="48"/>
  <c r="W88" i="48"/>
  <c r="V88" i="48"/>
  <c r="T88" i="48"/>
  <c r="V87" i="48"/>
  <c r="T87" i="48"/>
  <c r="W87" i="48" s="1"/>
  <c r="V86" i="48"/>
  <c r="T86" i="48"/>
  <c r="W85" i="48"/>
  <c r="W86" i="48" s="1"/>
  <c r="V85" i="48"/>
  <c r="T85" i="48"/>
  <c r="V84" i="48"/>
  <c r="T84" i="48"/>
  <c r="W84" i="48" s="1"/>
  <c r="V83" i="48"/>
  <c r="T83" i="48"/>
  <c r="V82" i="48"/>
  <c r="T82" i="48"/>
  <c r="V81" i="48"/>
  <c r="T81" i="48"/>
  <c r="V80" i="48"/>
  <c r="T80" i="48"/>
  <c r="W80" i="48" s="1"/>
  <c r="V79" i="48"/>
  <c r="T79" i="48"/>
  <c r="W79" i="48" s="1"/>
  <c r="W78" i="48"/>
  <c r="V78" i="48"/>
  <c r="T78" i="48"/>
  <c r="V77" i="48"/>
  <c r="T77" i="48"/>
  <c r="V76" i="48"/>
  <c r="T76" i="48"/>
  <c r="V75" i="48"/>
  <c r="T75" i="48"/>
  <c r="W75" i="48" s="1"/>
  <c r="V74" i="48"/>
  <c r="T74" i="48"/>
  <c r="V73" i="48"/>
  <c r="T73" i="48"/>
  <c r="V72" i="48"/>
  <c r="T72" i="48"/>
  <c r="V71" i="48"/>
  <c r="T71" i="48"/>
  <c r="V70" i="48"/>
  <c r="T70" i="48"/>
  <c r="W69" i="48"/>
  <c r="W70" i="48" s="1"/>
  <c r="V69" i="48"/>
  <c r="T69" i="48"/>
  <c r="V68" i="48"/>
  <c r="T68" i="48"/>
  <c r="W68" i="48" s="1"/>
  <c r="V67" i="48"/>
  <c r="T67" i="48"/>
  <c r="W67" i="48" s="1"/>
  <c r="V66" i="48"/>
  <c r="T66" i="48"/>
  <c r="V65" i="48"/>
  <c r="T65" i="48"/>
  <c r="V64" i="48"/>
  <c r="T64" i="48"/>
  <c r="V63" i="48"/>
  <c r="T63" i="48"/>
  <c r="W62" i="48"/>
  <c r="V62" i="48"/>
  <c r="T62" i="48"/>
  <c r="V61" i="48"/>
  <c r="T61" i="48"/>
  <c r="W61" i="48" s="1"/>
  <c r="V60" i="48"/>
  <c r="T60" i="48"/>
  <c r="V59" i="48"/>
  <c r="T59" i="48"/>
  <c r="W59" i="48" s="1"/>
  <c r="V58" i="48"/>
  <c r="T58" i="48"/>
  <c r="V57" i="48"/>
  <c r="T57" i="48"/>
  <c r="V56" i="48"/>
  <c r="T56" i="48"/>
  <c r="V55" i="48"/>
  <c r="T55" i="48"/>
  <c r="V54" i="48"/>
  <c r="T54" i="48"/>
  <c r="V53" i="48"/>
  <c r="T53" i="48"/>
  <c r="W53" i="48" s="1"/>
  <c r="W52" i="48"/>
  <c r="V52" i="48"/>
  <c r="T52" i="48"/>
  <c r="V51" i="48"/>
  <c r="T51" i="48"/>
  <c r="V50" i="48"/>
  <c r="T50" i="48"/>
  <c r="V49" i="48"/>
  <c r="T49" i="48"/>
  <c r="V48" i="48"/>
  <c r="T48" i="48"/>
  <c r="W48" i="48" s="1"/>
  <c r="V47" i="48"/>
  <c r="T47" i="48"/>
  <c r="V46" i="48"/>
  <c r="T46" i="48"/>
  <c r="W45" i="48"/>
  <c r="V45" i="48"/>
  <c r="T45" i="48"/>
  <c r="V44" i="48"/>
  <c r="T44" i="48"/>
  <c r="V43" i="48"/>
  <c r="T43" i="48"/>
  <c r="W43" i="48" s="1"/>
  <c r="W44" i="48" s="1"/>
  <c r="V42" i="48"/>
  <c r="T42" i="48"/>
  <c r="V41" i="48"/>
  <c r="T41" i="48"/>
  <c r="V40" i="48"/>
  <c r="T40" i="48"/>
  <c r="W40" i="48" s="1"/>
  <c r="V39" i="48"/>
  <c r="T39" i="48"/>
  <c r="V38" i="48"/>
  <c r="T38" i="48"/>
  <c r="V37" i="48"/>
  <c r="T37" i="48"/>
  <c r="W37" i="48" s="1"/>
  <c r="W36" i="48"/>
  <c r="V36" i="48"/>
  <c r="T36" i="48"/>
  <c r="V35" i="48"/>
  <c r="T35" i="48"/>
  <c r="V34" i="48"/>
  <c r="T34" i="48"/>
  <c r="V33" i="48"/>
  <c r="T33" i="48"/>
  <c r="W32" i="48"/>
  <c r="V32" i="48"/>
  <c r="T32" i="48"/>
  <c r="V31" i="48"/>
  <c r="T31" i="48"/>
  <c r="V30" i="48"/>
  <c r="T30" i="48"/>
  <c r="V29" i="48"/>
  <c r="T29" i="48"/>
  <c r="W29" i="48" s="1"/>
  <c r="V28" i="48"/>
  <c r="T28" i="48"/>
  <c r="W28" i="48" s="1"/>
  <c r="V27" i="48"/>
  <c r="T27" i="48"/>
  <c r="V26" i="48"/>
  <c r="T26" i="48"/>
  <c r="V25" i="48"/>
  <c r="T25" i="48"/>
  <c r="V24" i="48"/>
  <c r="T24" i="48"/>
  <c r="V23" i="48"/>
  <c r="T23" i="48"/>
  <c r="T22" i="48"/>
  <c r="W22" i="48" s="1"/>
  <c r="T21" i="48"/>
  <c r="W21" i="48" s="1"/>
  <c r="T20" i="48"/>
  <c r="W20" i="48" s="1"/>
  <c r="V19" i="48"/>
  <c r="T19" i="48"/>
  <c r="T18" i="48"/>
  <c r="T17" i="48"/>
  <c r="V16" i="48"/>
  <c r="T16" i="48"/>
  <c r="T15" i="48"/>
  <c r="W15" i="48" s="1"/>
  <c r="W16" i="48" s="1"/>
  <c r="T14" i="48"/>
  <c r="V13" i="48"/>
  <c r="T13" i="48"/>
  <c r="T12" i="48"/>
  <c r="V12" i="48" s="1"/>
  <c r="V11" i="48"/>
  <c r="T11" i="48"/>
  <c r="V10" i="48"/>
  <c r="T10" i="48"/>
  <c r="T9" i="48"/>
  <c r="R9" i="48" s="1"/>
  <c r="M9" i="48"/>
  <c r="K9" i="48"/>
  <c r="C9" i="48"/>
  <c r="V108" i="47"/>
  <c r="T108" i="47"/>
  <c r="W108" i="47" s="1"/>
  <c r="R108" i="47"/>
  <c r="M108" i="47"/>
  <c r="K108" i="47"/>
  <c r="W107" i="47"/>
  <c r="V107" i="47"/>
  <c r="T107" i="47"/>
  <c r="R107" i="47"/>
  <c r="C108" i="47" s="1"/>
  <c r="M107" i="47"/>
  <c r="K107" i="47"/>
  <c r="V106" i="47"/>
  <c r="T106" i="47"/>
  <c r="W106" i="47" s="1"/>
  <c r="R106" i="47"/>
  <c r="C107" i="47" s="1"/>
  <c r="M106" i="47"/>
  <c r="K106" i="47"/>
  <c r="V105" i="47"/>
  <c r="T105" i="47"/>
  <c r="W105" i="47" s="1"/>
  <c r="R105" i="47"/>
  <c r="C106" i="47" s="1"/>
  <c r="M105" i="47"/>
  <c r="K105" i="47"/>
  <c r="W104" i="47"/>
  <c r="V104" i="47"/>
  <c r="T104" i="47"/>
  <c r="R104" i="47"/>
  <c r="C105" i="47" s="1"/>
  <c r="M104" i="47"/>
  <c r="K104" i="47"/>
  <c r="V103" i="47"/>
  <c r="T103" i="47"/>
  <c r="W103" i="47" s="1"/>
  <c r="R103" i="47"/>
  <c r="C104" i="47" s="1"/>
  <c r="M103" i="47"/>
  <c r="K103" i="47"/>
  <c r="W102" i="47"/>
  <c r="V102" i="47"/>
  <c r="T102" i="47"/>
  <c r="R102" i="47"/>
  <c r="C103" i="47" s="1"/>
  <c r="M102" i="47"/>
  <c r="K102" i="47"/>
  <c r="W101" i="47"/>
  <c r="V101" i="47"/>
  <c r="T101" i="47"/>
  <c r="R101" i="47"/>
  <c r="C102" i="47" s="1"/>
  <c r="M101" i="47"/>
  <c r="K101" i="47"/>
  <c r="V100" i="47"/>
  <c r="T100" i="47"/>
  <c r="W100" i="47" s="1"/>
  <c r="R100" i="47"/>
  <c r="C101" i="47" s="1"/>
  <c r="M100" i="47"/>
  <c r="K100" i="47"/>
  <c r="W99" i="47"/>
  <c r="V99" i="47"/>
  <c r="T99" i="47"/>
  <c r="R99" i="47"/>
  <c r="C100" i="47" s="1"/>
  <c r="M99" i="47"/>
  <c r="K99" i="47"/>
  <c r="V98" i="47"/>
  <c r="T98" i="47"/>
  <c r="W98" i="47" s="1"/>
  <c r="R98" i="47"/>
  <c r="C99" i="47" s="1"/>
  <c r="M98" i="47"/>
  <c r="K98" i="47"/>
  <c r="V97" i="47"/>
  <c r="T97" i="47"/>
  <c r="W97" i="47" s="1"/>
  <c r="R97" i="47"/>
  <c r="C98" i="47" s="1"/>
  <c r="M97" i="47"/>
  <c r="K97" i="47"/>
  <c r="W96" i="47"/>
  <c r="V96" i="47"/>
  <c r="T96" i="47"/>
  <c r="R96" i="47"/>
  <c r="C97" i="47" s="1"/>
  <c r="M96" i="47"/>
  <c r="K96" i="47"/>
  <c r="V95" i="47"/>
  <c r="T95" i="47"/>
  <c r="W95" i="47" s="1"/>
  <c r="M95" i="47"/>
  <c r="K95" i="47"/>
  <c r="V94" i="47"/>
  <c r="T94" i="47"/>
  <c r="W94" i="47" s="1"/>
  <c r="K94" i="47"/>
  <c r="M94" i="47" s="1"/>
  <c r="V93" i="47"/>
  <c r="T93" i="47"/>
  <c r="W93" i="47" s="1"/>
  <c r="M93" i="47"/>
  <c r="K93" i="47"/>
  <c r="V92" i="47"/>
  <c r="T92" i="47"/>
  <c r="W92" i="47" s="1"/>
  <c r="R92" i="47"/>
  <c r="C93" i="47" s="1"/>
  <c r="M92" i="47"/>
  <c r="K92" i="47"/>
  <c r="V91" i="47"/>
  <c r="T91" i="47"/>
  <c r="W91" i="47" s="1"/>
  <c r="R91" i="47"/>
  <c r="C92" i="47" s="1"/>
  <c r="M91" i="47"/>
  <c r="K91" i="47"/>
  <c r="V90" i="47"/>
  <c r="T90" i="47"/>
  <c r="W90" i="47" s="1"/>
  <c r="K90" i="47"/>
  <c r="M90" i="47" s="1"/>
  <c r="V89" i="47"/>
  <c r="T89" i="47"/>
  <c r="W89" i="47" s="1"/>
  <c r="K89" i="47"/>
  <c r="M89" i="47" s="1"/>
  <c r="V88" i="47"/>
  <c r="T88" i="47"/>
  <c r="W88" i="47" s="1"/>
  <c r="M88" i="47"/>
  <c r="K88" i="47"/>
  <c r="V87" i="47"/>
  <c r="T87" i="47"/>
  <c r="W87" i="47" s="1"/>
  <c r="R87" i="47"/>
  <c r="C88" i="47" s="1"/>
  <c r="M87" i="47"/>
  <c r="K87" i="47"/>
  <c r="W86" i="47"/>
  <c r="V86" i="47"/>
  <c r="T86" i="47"/>
  <c r="R86" i="47" s="1"/>
  <c r="C87" i="47" s="1"/>
  <c r="K86" i="47"/>
  <c r="M86" i="47" s="1"/>
  <c r="V85" i="47"/>
  <c r="T85" i="47"/>
  <c r="W85" i="47" s="1"/>
  <c r="M85" i="47"/>
  <c r="K85" i="47"/>
  <c r="V84" i="47"/>
  <c r="T84" i="47"/>
  <c r="W84" i="47" s="1"/>
  <c r="K84" i="47"/>
  <c r="M84" i="47" s="1"/>
  <c r="V83" i="47"/>
  <c r="T83" i="47"/>
  <c r="W83" i="47" s="1"/>
  <c r="K83" i="47"/>
  <c r="M83" i="47" s="1"/>
  <c r="V82" i="47"/>
  <c r="T82" i="47"/>
  <c r="W82" i="47" s="1"/>
  <c r="K82" i="47"/>
  <c r="M82" i="47" s="1"/>
  <c r="V81" i="47"/>
  <c r="T81" i="47"/>
  <c r="W81" i="47" s="1"/>
  <c r="M81" i="47"/>
  <c r="K81" i="47"/>
  <c r="W80" i="47"/>
  <c r="V80" i="47"/>
  <c r="T80" i="47"/>
  <c r="R80" i="47" s="1"/>
  <c r="C81" i="47" s="1"/>
  <c r="M80" i="47"/>
  <c r="K80" i="47"/>
  <c r="V79" i="47"/>
  <c r="T79" i="47"/>
  <c r="W79" i="47" s="1"/>
  <c r="R79" i="47"/>
  <c r="C80" i="47" s="1"/>
  <c r="K79" i="47"/>
  <c r="M79" i="47" s="1"/>
  <c r="V78" i="47"/>
  <c r="T78" i="47"/>
  <c r="W78" i="47" s="1"/>
  <c r="R78" i="47"/>
  <c r="C79" i="47" s="1"/>
  <c r="K78" i="47"/>
  <c r="M78" i="47" s="1"/>
  <c r="V77" i="47"/>
  <c r="T77" i="47"/>
  <c r="W77" i="47" s="1"/>
  <c r="R77" i="47"/>
  <c r="C78" i="47" s="1"/>
  <c r="M77" i="47"/>
  <c r="K77" i="47"/>
  <c r="V76" i="47"/>
  <c r="T76" i="47"/>
  <c r="W76" i="47" s="1"/>
  <c r="K76" i="47"/>
  <c r="M76" i="47" s="1"/>
  <c r="V75" i="47"/>
  <c r="T75" i="47"/>
  <c r="W75" i="47" s="1"/>
  <c r="R75" i="47"/>
  <c r="C76" i="47" s="1"/>
  <c r="K75" i="47"/>
  <c r="M75" i="47" s="1"/>
  <c r="V74" i="47"/>
  <c r="T74" i="47"/>
  <c r="W74" i="47" s="1"/>
  <c r="R74" i="47"/>
  <c r="C75" i="47" s="1"/>
  <c r="K74" i="47"/>
  <c r="M74" i="47" s="1"/>
  <c r="V73" i="47"/>
  <c r="T73" i="47"/>
  <c r="W73" i="47" s="1"/>
  <c r="K73" i="47"/>
  <c r="M73" i="47" s="1"/>
  <c r="V72" i="47"/>
  <c r="T72" i="47"/>
  <c r="W72" i="47" s="1"/>
  <c r="M72" i="47"/>
  <c r="K72" i="47"/>
  <c r="V71" i="47"/>
  <c r="T71" i="47"/>
  <c r="W71" i="47" s="1"/>
  <c r="K71" i="47"/>
  <c r="M71" i="47" s="1"/>
  <c r="V70" i="47"/>
  <c r="T70" i="47"/>
  <c r="W70" i="47" s="1"/>
  <c r="K70" i="47"/>
  <c r="M70" i="47" s="1"/>
  <c r="V69" i="47"/>
  <c r="T69" i="47"/>
  <c r="W69" i="47" s="1"/>
  <c r="M69" i="47"/>
  <c r="K69" i="47"/>
  <c r="V68" i="47"/>
  <c r="T68" i="47"/>
  <c r="W68" i="47" s="1"/>
  <c r="K68" i="47"/>
  <c r="M68" i="47" s="1"/>
  <c r="V67" i="47"/>
  <c r="T67" i="47"/>
  <c r="W67" i="47" s="1"/>
  <c r="K67" i="47"/>
  <c r="M67" i="47" s="1"/>
  <c r="V66" i="47"/>
  <c r="T66" i="47"/>
  <c r="W66" i="47" s="1"/>
  <c r="K66" i="47"/>
  <c r="M66" i="47" s="1"/>
  <c r="V65" i="47"/>
  <c r="T65" i="47"/>
  <c r="W65" i="47" s="1"/>
  <c r="K65" i="47"/>
  <c r="M65" i="47" s="1"/>
  <c r="V64" i="47"/>
  <c r="T64" i="47"/>
  <c r="W64" i="47" s="1"/>
  <c r="K64" i="47"/>
  <c r="M64" i="47" s="1"/>
  <c r="V63" i="47"/>
  <c r="T63" i="47"/>
  <c r="W63" i="47" s="1"/>
  <c r="R63" i="47"/>
  <c r="C64" i="47" s="1"/>
  <c r="K63" i="47"/>
  <c r="M63" i="47" s="1"/>
  <c r="V62" i="47"/>
  <c r="T62" i="47"/>
  <c r="W62" i="47" s="1"/>
  <c r="K62" i="47"/>
  <c r="M62" i="47" s="1"/>
  <c r="V61" i="47"/>
  <c r="T61" i="47"/>
  <c r="W61" i="47" s="1"/>
  <c r="R61" i="47"/>
  <c r="C62" i="47" s="1"/>
  <c r="M61" i="47"/>
  <c r="K61" i="47"/>
  <c r="V60" i="47"/>
  <c r="T60" i="47"/>
  <c r="W60" i="47" s="1"/>
  <c r="K60" i="47"/>
  <c r="M60" i="47" s="1"/>
  <c r="V59" i="47"/>
  <c r="T59" i="47"/>
  <c r="W59" i="47" s="1"/>
  <c r="K59" i="47"/>
  <c r="M59" i="47" s="1"/>
  <c r="V58" i="47"/>
  <c r="T58" i="47"/>
  <c r="W58" i="47" s="1"/>
  <c r="R58" i="47"/>
  <c r="C59" i="47" s="1"/>
  <c r="K58" i="47"/>
  <c r="M58" i="47" s="1"/>
  <c r="V57" i="47"/>
  <c r="T57" i="47"/>
  <c r="W57" i="47" s="1"/>
  <c r="M57" i="47"/>
  <c r="K57" i="47"/>
  <c r="V56" i="47"/>
  <c r="T56" i="47"/>
  <c r="W56" i="47" s="1"/>
  <c r="K56" i="47"/>
  <c r="M56" i="47" s="1"/>
  <c r="V55" i="47"/>
  <c r="T55" i="47"/>
  <c r="W55" i="47" s="1"/>
  <c r="K55" i="47"/>
  <c r="M55" i="47" s="1"/>
  <c r="V54" i="47"/>
  <c r="T54" i="47"/>
  <c r="W54" i="47" s="1"/>
  <c r="K54" i="47"/>
  <c r="M54" i="47" s="1"/>
  <c r="V53" i="47"/>
  <c r="T53" i="47"/>
  <c r="W53" i="47" s="1"/>
  <c r="R53" i="47"/>
  <c r="C54" i="47" s="1"/>
  <c r="M53" i="47"/>
  <c r="K53" i="47"/>
  <c r="V52" i="47"/>
  <c r="T52" i="47"/>
  <c r="W52" i="47" s="1"/>
  <c r="M52" i="47"/>
  <c r="K52" i="47"/>
  <c r="V51" i="47"/>
  <c r="T51" i="47"/>
  <c r="W51" i="47" s="1"/>
  <c r="M51" i="47"/>
  <c r="K51" i="47"/>
  <c r="V50" i="47"/>
  <c r="T50" i="47"/>
  <c r="W50" i="47" s="1"/>
  <c r="K50" i="47"/>
  <c r="M50" i="47" s="1"/>
  <c r="V49" i="47"/>
  <c r="T49" i="47"/>
  <c r="W49" i="47" s="1"/>
  <c r="K49" i="47"/>
  <c r="M49" i="47" s="1"/>
  <c r="W48" i="47"/>
  <c r="V48" i="47"/>
  <c r="T48" i="47"/>
  <c r="R48" i="47" s="1"/>
  <c r="C49" i="47" s="1"/>
  <c r="K48" i="47"/>
  <c r="M48" i="47" s="1"/>
  <c r="V47" i="47"/>
  <c r="T47" i="47"/>
  <c r="W47" i="47" s="1"/>
  <c r="K47" i="47"/>
  <c r="M47" i="47" s="1"/>
  <c r="V46" i="47"/>
  <c r="T46" i="47"/>
  <c r="R46" i="47" s="1"/>
  <c r="C47" i="47" s="1"/>
  <c r="K46" i="47"/>
  <c r="M46" i="47" s="1"/>
  <c r="V45" i="47"/>
  <c r="T45" i="47"/>
  <c r="W45" i="47" s="1"/>
  <c r="M45" i="47"/>
  <c r="K45" i="47"/>
  <c r="V44" i="47"/>
  <c r="T44" i="47"/>
  <c r="W44" i="47" s="1"/>
  <c r="K44" i="47"/>
  <c r="M44" i="47" s="1"/>
  <c r="V43" i="47"/>
  <c r="T43" i="47"/>
  <c r="R43" i="47" s="1"/>
  <c r="C44" i="47" s="1"/>
  <c r="M43" i="47"/>
  <c r="K43" i="47"/>
  <c r="V42" i="47"/>
  <c r="T42" i="47"/>
  <c r="W42" i="47" s="1"/>
  <c r="K42" i="47"/>
  <c r="M42" i="47" s="1"/>
  <c r="V41" i="47"/>
  <c r="T41" i="47"/>
  <c r="W41" i="47" s="1"/>
  <c r="K41" i="47"/>
  <c r="M41" i="47" s="1"/>
  <c r="V40" i="47"/>
  <c r="T40" i="47"/>
  <c r="W40" i="47" s="1"/>
  <c r="K40" i="47"/>
  <c r="M40" i="47" s="1"/>
  <c r="V39" i="47"/>
  <c r="T39" i="47"/>
  <c r="W39" i="47" s="1"/>
  <c r="M39" i="47"/>
  <c r="K39" i="47"/>
  <c r="W38" i="47"/>
  <c r="V38" i="47"/>
  <c r="T38" i="47"/>
  <c r="R38" i="47" s="1"/>
  <c r="C39" i="47" s="1"/>
  <c r="M38" i="47"/>
  <c r="K38" i="47"/>
  <c r="V37" i="47"/>
  <c r="T37" i="47"/>
  <c r="W37" i="47" s="1"/>
  <c r="R37" i="47"/>
  <c r="C38" i="47" s="1"/>
  <c r="M37" i="47"/>
  <c r="K37" i="47"/>
  <c r="V36" i="47"/>
  <c r="T36" i="47"/>
  <c r="W36" i="47" s="1"/>
  <c r="M36" i="47"/>
  <c r="K36" i="47"/>
  <c r="V35" i="47"/>
  <c r="T35" i="47"/>
  <c r="W35" i="47" s="1"/>
  <c r="M35" i="47"/>
  <c r="K35" i="47"/>
  <c r="V34" i="47"/>
  <c r="T34" i="47"/>
  <c r="W34" i="47" s="1"/>
  <c r="M34" i="47"/>
  <c r="K34" i="47"/>
  <c r="V33" i="47"/>
  <c r="T33" i="47"/>
  <c r="W33" i="47" s="1"/>
  <c r="K33" i="47"/>
  <c r="M33" i="47" s="1"/>
  <c r="W32" i="47"/>
  <c r="V32" i="47"/>
  <c r="T32" i="47"/>
  <c r="R32" i="47" s="1"/>
  <c r="C33" i="47" s="1"/>
  <c r="M32" i="47"/>
  <c r="K32" i="47"/>
  <c r="V31" i="47"/>
  <c r="T31" i="47"/>
  <c r="W31" i="47" s="1"/>
  <c r="K31" i="47"/>
  <c r="M31" i="47" s="1"/>
  <c r="V30" i="47"/>
  <c r="T30" i="47"/>
  <c r="R30" i="47" s="1"/>
  <c r="C31" i="47" s="1"/>
  <c r="K30" i="47"/>
  <c r="M30" i="47" s="1"/>
  <c r="V29" i="47"/>
  <c r="T29" i="47"/>
  <c r="W29" i="47" s="1"/>
  <c r="K29" i="47"/>
  <c r="M29" i="47" s="1"/>
  <c r="V28" i="47"/>
  <c r="T28" i="47"/>
  <c r="W28" i="47" s="1"/>
  <c r="K28" i="47"/>
  <c r="M28" i="47" s="1"/>
  <c r="V27" i="47"/>
  <c r="T27" i="47"/>
  <c r="W27" i="47" s="1"/>
  <c r="K27" i="47"/>
  <c r="M27" i="47" s="1"/>
  <c r="V26" i="47"/>
  <c r="T26" i="47"/>
  <c r="W26" i="47" s="1"/>
  <c r="M26" i="47"/>
  <c r="K26" i="47"/>
  <c r="V25" i="47"/>
  <c r="T25" i="47"/>
  <c r="W25" i="47" s="1"/>
  <c r="K25" i="47"/>
  <c r="M25" i="47" s="1"/>
  <c r="V24" i="47"/>
  <c r="T24" i="47"/>
  <c r="W24" i="47" s="1"/>
  <c r="K24" i="47"/>
  <c r="M24" i="47" s="1"/>
  <c r="V23" i="47"/>
  <c r="T23" i="47"/>
  <c r="W23" i="47" s="1"/>
  <c r="K23" i="47"/>
  <c r="M23" i="47" s="1"/>
  <c r="T22" i="47"/>
  <c r="V22" i="47" s="1"/>
  <c r="K22" i="47"/>
  <c r="M22" i="47" s="1"/>
  <c r="T21" i="47"/>
  <c r="V21" i="47" s="1"/>
  <c r="M21" i="47"/>
  <c r="K21" i="47"/>
  <c r="T20" i="47"/>
  <c r="W20" i="47" s="1"/>
  <c r="K20" i="47"/>
  <c r="M20" i="47" s="1"/>
  <c r="T19" i="47"/>
  <c r="V19" i="47" s="1"/>
  <c r="K19" i="47"/>
  <c r="M19" i="47" s="1"/>
  <c r="T18" i="47"/>
  <c r="W18" i="47" s="1"/>
  <c r="K18" i="47"/>
  <c r="M18" i="47" s="1"/>
  <c r="T17" i="47"/>
  <c r="W17" i="47" s="1"/>
  <c r="R17" i="47"/>
  <c r="C18" i="47" s="1"/>
  <c r="M17" i="47"/>
  <c r="K17" i="47"/>
  <c r="T16" i="47"/>
  <c r="V16" i="47" s="1"/>
  <c r="R16" i="47"/>
  <c r="M16" i="47"/>
  <c r="K16" i="47"/>
  <c r="T15" i="47"/>
  <c r="W15" i="47" s="1"/>
  <c r="M15" i="47"/>
  <c r="K15" i="47"/>
  <c r="W14" i="47"/>
  <c r="T14" i="47"/>
  <c r="V14" i="47" s="1"/>
  <c r="R14" i="47"/>
  <c r="C15" i="47" s="1"/>
  <c r="M14" i="47"/>
  <c r="K14" i="47"/>
  <c r="T13" i="47"/>
  <c r="V13" i="47" s="1"/>
  <c r="R13" i="47"/>
  <c r="C14" i="47" s="1"/>
  <c r="K13" i="47"/>
  <c r="M13" i="47" s="1"/>
  <c r="T12" i="47"/>
  <c r="W12" i="47" s="1"/>
  <c r="K12" i="47"/>
  <c r="M12" i="47" s="1"/>
  <c r="T11" i="47"/>
  <c r="V11" i="47" s="1"/>
  <c r="K11" i="47"/>
  <c r="M11" i="47" s="1"/>
  <c r="T10" i="47"/>
  <c r="W10" i="47" s="1"/>
  <c r="K10" i="47"/>
  <c r="M10" i="47" s="1"/>
  <c r="T9" i="47"/>
  <c r="K9" i="47"/>
  <c r="M9" i="47" s="1"/>
  <c r="C9" i="47"/>
  <c r="W108" i="46"/>
  <c r="V108" i="46"/>
  <c r="T108" i="46"/>
  <c r="R108" i="46"/>
  <c r="M108" i="46"/>
  <c r="K108" i="46"/>
  <c r="W107" i="46"/>
  <c r="V107" i="46"/>
  <c r="T107" i="46"/>
  <c r="R107" i="46"/>
  <c r="C108" i="46" s="1"/>
  <c r="M107" i="46"/>
  <c r="K107" i="46"/>
  <c r="W106" i="46"/>
  <c r="V106" i="46"/>
  <c r="T106" i="46"/>
  <c r="R106" i="46"/>
  <c r="C107" i="46" s="1"/>
  <c r="M106" i="46"/>
  <c r="K106" i="46"/>
  <c r="V105" i="46"/>
  <c r="T105" i="46"/>
  <c r="W105" i="46" s="1"/>
  <c r="R105" i="46"/>
  <c r="C106" i="46" s="1"/>
  <c r="M105" i="46"/>
  <c r="K105" i="46"/>
  <c r="V104" i="46"/>
  <c r="T104" i="46"/>
  <c r="W104" i="46" s="1"/>
  <c r="R104" i="46"/>
  <c r="C105" i="46" s="1"/>
  <c r="M104" i="46"/>
  <c r="K104" i="46"/>
  <c r="V103" i="46"/>
  <c r="T103" i="46"/>
  <c r="W103" i="46" s="1"/>
  <c r="R103" i="46"/>
  <c r="C104" i="46" s="1"/>
  <c r="M103" i="46"/>
  <c r="K103" i="46"/>
  <c r="W102" i="46"/>
  <c r="V102" i="46"/>
  <c r="T102" i="46"/>
  <c r="R102" i="46"/>
  <c r="C103" i="46" s="1"/>
  <c r="M102" i="46"/>
  <c r="K102" i="46"/>
  <c r="V101" i="46"/>
  <c r="T101" i="46"/>
  <c r="W101" i="46" s="1"/>
  <c r="R101" i="46"/>
  <c r="C102" i="46" s="1"/>
  <c r="M101" i="46"/>
  <c r="K101" i="46"/>
  <c r="W100" i="46"/>
  <c r="V100" i="46"/>
  <c r="T100" i="46"/>
  <c r="R100" i="46"/>
  <c r="C101" i="46" s="1"/>
  <c r="M100" i="46"/>
  <c r="K100" i="46"/>
  <c r="W99" i="46"/>
  <c r="V99" i="46"/>
  <c r="T99" i="46"/>
  <c r="R99" i="46"/>
  <c r="C100" i="46" s="1"/>
  <c r="M99" i="46"/>
  <c r="K99" i="46"/>
  <c r="W98" i="46"/>
  <c r="V98" i="46"/>
  <c r="T98" i="46"/>
  <c r="R98" i="46"/>
  <c r="C99" i="46" s="1"/>
  <c r="M98" i="46"/>
  <c r="K98" i="46"/>
  <c r="V97" i="46"/>
  <c r="T97" i="46"/>
  <c r="W97" i="46" s="1"/>
  <c r="R97" i="46"/>
  <c r="C98" i="46" s="1"/>
  <c r="M97" i="46"/>
  <c r="K97" i="46"/>
  <c r="V96" i="46"/>
  <c r="T96" i="46"/>
  <c r="W96" i="46" s="1"/>
  <c r="R96" i="46"/>
  <c r="C97" i="46" s="1"/>
  <c r="M96" i="46"/>
  <c r="K96" i="46"/>
  <c r="V95" i="46"/>
  <c r="T95" i="46"/>
  <c r="W95" i="46" s="1"/>
  <c r="R95" i="46"/>
  <c r="C96" i="46" s="1"/>
  <c r="M95" i="46"/>
  <c r="K95" i="46"/>
  <c r="W94" i="46"/>
  <c r="V94" i="46"/>
  <c r="T94" i="46"/>
  <c r="R94" i="46"/>
  <c r="C95" i="46" s="1"/>
  <c r="M94" i="46"/>
  <c r="K94" i="46"/>
  <c r="V93" i="46"/>
  <c r="T93" i="46"/>
  <c r="W93" i="46" s="1"/>
  <c r="R93" i="46"/>
  <c r="C94" i="46" s="1"/>
  <c r="M93" i="46"/>
  <c r="K93" i="46"/>
  <c r="V92" i="46"/>
  <c r="T92" i="46"/>
  <c r="W92" i="46" s="1"/>
  <c r="R92" i="46"/>
  <c r="C93" i="46" s="1"/>
  <c r="M92" i="46"/>
  <c r="K92" i="46"/>
  <c r="W91" i="46"/>
  <c r="V91" i="46"/>
  <c r="T91" i="46"/>
  <c r="R91" i="46"/>
  <c r="C92" i="46" s="1"/>
  <c r="M91" i="46"/>
  <c r="K91" i="46"/>
  <c r="W90" i="46"/>
  <c r="V90" i="46"/>
  <c r="T90" i="46"/>
  <c r="R90" i="46"/>
  <c r="C91" i="46" s="1"/>
  <c r="M90" i="46"/>
  <c r="K90" i="46"/>
  <c r="V89" i="46"/>
  <c r="T89" i="46"/>
  <c r="W89" i="46" s="1"/>
  <c r="R89" i="46"/>
  <c r="C90" i="46" s="1"/>
  <c r="M89" i="46"/>
  <c r="K89" i="46"/>
  <c r="V88" i="46"/>
  <c r="T88" i="46"/>
  <c r="W88" i="46" s="1"/>
  <c r="R88" i="46"/>
  <c r="C89" i="46" s="1"/>
  <c r="M88" i="46"/>
  <c r="K88" i="46"/>
  <c r="V87" i="46"/>
  <c r="T87" i="46"/>
  <c r="W87" i="46" s="1"/>
  <c r="R87" i="46"/>
  <c r="C88" i="46" s="1"/>
  <c r="M87" i="46"/>
  <c r="K87" i="46"/>
  <c r="W86" i="46"/>
  <c r="V86" i="46"/>
  <c r="T86" i="46"/>
  <c r="R86" i="46"/>
  <c r="C87" i="46" s="1"/>
  <c r="M86" i="46"/>
  <c r="K86" i="46"/>
  <c r="V85" i="46"/>
  <c r="T85" i="46"/>
  <c r="W85" i="46" s="1"/>
  <c r="R85" i="46"/>
  <c r="C86" i="46" s="1"/>
  <c r="M85" i="46"/>
  <c r="K85" i="46"/>
  <c r="V84" i="46"/>
  <c r="T84" i="46"/>
  <c r="W84" i="46" s="1"/>
  <c r="R84" i="46"/>
  <c r="C85" i="46" s="1"/>
  <c r="M84" i="46"/>
  <c r="K84" i="46"/>
  <c r="W83" i="46"/>
  <c r="V83" i="46"/>
  <c r="T83" i="46"/>
  <c r="R83" i="46"/>
  <c r="C84" i="46" s="1"/>
  <c r="M83" i="46"/>
  <c r="K83" i="46"/>
  <c r="W82" i="46"/>
  <c r="V82" i="46"/>
  <c r="T82" i="46"/>
  <c r="R82" i="46"/>
  <c r="C83" i="46" s="1"/>
  <c r="M82" i="46"/>
  <c r="K82" i="46"/>
  <c r="V81" i="46"/>
  <c r="T81" i="46"/>
  <c r="W81" i="46" s="1"/>
  <c r="R81" i="46"/>
  <c r="C82" i="46" s="1"/>
  <c r="M81" i="46"/>
  <c r="K81" i="46"/>
  <c r="V80" i="46"/>
  <c r="T80" i="46"/>
  <c r="W80" i="46" s="1"/>
  <c r="R80" i="46"/>
  <c r="C81" i="46" s="1"/>
  <c r="M80" i="46"/>
  <c r="K80" i="46"/>
  <c r="V79" i="46"/>
  <c r="T79" i="46"/>
  <c r="W79" i="46" s="1"/>
  <c r="R79" i="46"/>
  <c r="C80" i="46" s="1"/>
  <c r="M79" i="46"/>
  <c r="K79" i="46"/>
  <c r="W78" i="46"/>
  <c r="V78" i="46"/>
  <c r="T78" i="46"/>
  <c r="R78" i="46"/>
  <c r="C79" i="46" s="1"/>
  <c r="M78" i="46"/>
  <c r="K78" i="46"/>
  <c r="V77" i="46"/>
  <c r="T77" i="46"/>
  <c r="W77" i="46" s="1"/>
  <c r="R77" i="46"/>
  <c r="C78" i="46" s="1"/>
  <c r="M77" i="46"/>
  <c r="K77" i="46"/>
  <c r="V76" i="46"/>
  <c r="T76" i="46"/>
  <c r="W76" i="46" s="1"/>
  <c r="R76" i="46"/>
  <c r="C77" i="46" s="1"/>
  <c r="M76" i="46"/>
  <c r="K76" i="46"/>
  <c r="W75" i="46"/>
  <c r="V75" i="46"/>
  <c r="T75" i="46"/>
  <c r="R75" i="46"/>
  <c r="C76" i="46" s="1"/>
  <c r="M75" i="46"/>
  <c r="K75" i="46"/>
  <c r="W74" i="46"/>
  <c r="V74" i="46"/>
  <c r="T74" i="46"/>
  <c r="R74" i="46"/>
  <c r="C75" i="46" s="1"/>
  <c r="M74" i="46"/>
  <c r="K74" i="46"/>
  <c r="V73" i="46"/>
  <c r="T73" i="46"/>
  <c r="W73" i="46" s="1"/>
  <c r="R73" i="46"/>
  <c r="C74" i="46" s="1"/>
  <c r="M73" i="46"/>
  <c r="K73" i="46"/>
  <c r="V72" i="46"/>
  <c r="T72" i="46"/>
  <c r="W72" i="46" s="1"/>
  <c r="R72" i="46"/>
  <c r="C73" i="46" s="1"/>
  <c r="M72" i="46"/>
  <c r="K72" i="46"/>
  <c r="V71" i="46"/>
  <c r="T71" i="46"/>
  <c r="W71" i="46" s="1"/>
  <c r="R71" i="46"/>
  <c r="C72" i="46" s="1"/>
  <c r="M71" i="46"/>
  <c r="K71" i="46"/>
  <c r="W70" i="46"/>
  <c r="V70" i="46"/>
  <c r="T70" i="46"/>
  <c r="R70" i="46"/>
  <c r="C71" i="46" s="1"/>
  <c r="M70" i="46"/>
  <c r="K70" i="46"/>
  <c r="V69" i="46"/>
  <c r="T69" i="46"/>
  <c r="W69" i="46" s="1"/>
  <c r="R69" i="46"/>
  <c r="C70" i="46" s="1"/>
  <c r="M69" i="46"/>
  <c r="K69" i="46"/>
  <c r="V68" i="46"/>
  <c r="T68" i="46"/>
  <c r="W68" i="46" s="1"/>
  <c r="R68" i="46"/>
  <c r="C69" i="46" s="1"/>
  <c r="M68" i="46"/>
  <c r="K68" i="46"/>
  <c r="W67" i="46"/>
  <c r="V67" i="46"/>
  <c r="T67" i="46"/>
  <c r="R67" i="46"/>
  <c r="C68" i="46" s="1"/>
  <c r="M67" i="46"/>
  <c r="K67" i="46"/>
  <c r="W66" i="46"/>
  <c r="V66" i="46"/>
  <c r="T66" i="46"/>
  <c r="R66" i="46"/>
  <c r="C67" i="46" s="1"/>
  <c r="M66" i="46"/>
  <c r="K66" i="46"/>
  <c r="V65" i="46"/>
  <c r="T65" i="46"/>
  <c r="W65" i="46" s="1"/>
  <c r="R65" i="46"/>
  <c r="C66" i="46" s="1"/>
  <c r="M65" i="46"/>
  <c r="K65" i="46"/>
  <c r="V64" i="46"/>
  <c r="T64" i="46"/>
  <c r="V63" i="46"/>
  <c r="T63" i="46"/>
  <c r="V62" i="46"/>
  <c r="T62" i="46"/>
  <c r="V61" i="46"/>
  <c r="T61" i="46"/>
  <c r="W61" i="46" s="1"/>
  <c r="W62" i="46" s="1"/>
  <c r="V60" i="46"/>
  <c r="T60" i="46"/>
  <c r="V59" i="46"/>
  <c r="T59" i="46"/>
  <c r="V58" i="46"/>
  <c r="T58" i="46"/>
  <c r="V57" i="46"/>
  <c r="T57" i="46"/>
  <c r="V56" i="46"/>
  <c r="T56" i="46"/>
  <c r="V55" i="46"/>
  <c r="T55" i="46"/>
  <c r="W55" i="46" s="1"/>
  <c r="V54" i="46"/>
  <c r="T54" i="46"/>
  <c r="V53" i="46"/>
  <c r="T53" i="46"/>
  <c r="V52" i="46"/>
  <c r="T52" i="46"/>
  <c r="V51" i="46"/>
  <c r="T51" i="46"/>
  <c r="V50" i="46"/>
  <c r="T50" i="46"/>
  <c r="V49" i="46"/>
  <c r="T49" i="46"/>
  <c r="V48" i="46"/>
  <c r="T48" i="46"/>
  <c r="V47" i="46"/>
  <c r="T47" i="46"/>
  <c r="W47" i="46" s="1"/>
  <c r="V46" i="46"/>
  <c r="T46" i="46"/>
  <c r="V45" i="46"/>
  <c r="T45" i="46"/>
  <c r="W45" i="46" s="1"/>
  <c r="W46" i="46" s="1"/>
  <c r="V44" i="46"/>
  <c r="T44" i="46"/>
  <c r="V43" i="46"/>
  <c r="T43" i="46"/>
  <c r="V42" i="46"/>
  <c r="T42" i="46"/>
  <c r="V41" i="46"/>
  <c r="T41" i="46"/>
  <c r="V40" i="46"/>
  <c r="T40" i="46"/>
  <c r="V39" i="46"/>
  <c r="T39" i="46"/>
  <c r="V38" i="46"/>
  <c r="T38" i="46"/>
  <c r="V37" i="46"/>
  <c r="T37" i="46"/>
  <c r="W37" i="46" s="1"/>
  <c r="W38" i="46" s="1"/>
  <c r="V36" i="46"/>
  <c r="T36" i="46"/>
  <c r="V35" i="46"/>
  <c r="T35" i="46"/>
  <c r="W34" i="46"/>
  <c r="W35" i="46" s="1"/>
  <c r="V34" i="46"/>
  <c r="T34" i="46"/>
  <c r="V33" i="46"/>
  <c r="T33" i="46"/>
  <c r="V32" i="46"/>
  <c r="T32" i="46"/>
  <c r="V31" i="46"/>
  <c r="T31" i="46"/>
  <c r="V30" i="46"/>
  <c r="T30" i="46"/>
  <c r="W30" i="46" s="1"/>
  <c r="V29" i="46"/>
  <c r="T29" i="46"/>
  <c r="W29" i="46" s="1"/>
  <c r="V28" i="46"/>
  <c r="T28" i="46"/>
  <c r="V27" i="46"/>
  <c r="T27" i="46"/>
  <c r="V26" i="46"/>
  <c r="T26" i="46"/>
  <c r="V25" i="46"/>
  <c r="T25" i="46"/>
  <c r="V24" i="46"/>
  <c r="T24" i="46"/>
  <c r="V23" i="46"/>
  <c r="T23" i="46"/>
  <c r="W23" i="46" s="1"/>
  <c r="T22" i="46"/>
  <c r="V22" i="46" s="1"/>
  <c r="T21" i="46"/>
  <c r="W21" i="46" s="1"/>
  <c r="W22" i="46" s="1"/>
  <c r="T20" i="46"/>
  <c r="W20" i="46" s="1"/>
  <c r="V19" i="46"/>
  <c r="T19" i="46"/>
  <c r="V18" i="46"/>
  <c r="T18" i="46"/>
  <c r="T17" i="46"/>
  <c r="T16" i="46"/>
  <c r="T15" i="46"/>
  <c r="W15" i="46" s="1"/>
  <c r="T14" i="46"/>
  <c r="W14" i="46" s="1"/>
  <c r="T13" i="46"/>
  <c r="W13" i="46" s="1"/>
  <c r="T12" i="46"/>
  <c r="W12" i="46" s="1"/>
  <c r="T11" i="46"/>
  <c r="W11" i="46" s="1"/>
  <c r="V10" i="46"/>
  <c r="T10" i="46"/>
  <c r="T9" i="46"/>
  <c r="K9" i="46"/>
  <c r="M9" i="46" s="1"/>
  <c r="C9" i="46"/>
  <c r="V108" i="45"/>
  <c r="T108" i="45"/>
  <c r="W108" i="45" s="1"/>
  <c r="R108" i="45"/>
  <c r="M108" i="45"/>
  <c r="K108" i="45"/>
  <c r="W107" i="45"/>
  <c r="V107" i="45"/>
  <c r="T107" i="45"/>
  <c r="R107" i="45"/>
  <c r="C108" i="45" s="1"/>
  <c r="M107" i="45"/>
  <c r="K107" i="45"/>
  <c r="V106" i="45"/>
  <c r="T106" i="45"/>
  <c r="W106" i="45" s="1"/>
  <c r="R106" i="45"/>
  <c r="C107" i="45" s="1"/>
  <c r="M106" i="45"/>
  <c r="K106" i="45"/>
  <c r="V105" i="45"/>
  <c r="T105" i="45"/>
  <c r="W105" i="45" s="1"/>
  <c r="R105" i="45"/>
  <c r="C106" i="45" s="1"/>
  <c r="M105" i="45"/>
  <c r="K105" i="45"/>
  <c r="W104" i="45"/>
  <c r="V104" i="45"/>
  <c r="T104" i="45"/>
  <c r="R104" i="45"/>
  <c r="C105" i="45" s="1"/>
  <c r="M104" i="45"/>
  <c r="K104" i="45"/>
  <c r="V103" i="45"/>
  <c r="T103" i="45"/>
  <c r="W103" i="45" s="1"/>
  <c r="R103" i="45"/>
  <c r="C104" i="45" s="1"/>
  <c r="M103" i="45"/>
  <c r="K103" i="45"/>
  <c r="W102" i="45"/>
  <c r="V102" i="45"/>
  <c r="T102" i="45"/>
  <c r="R102" i="45"/>
  <c r="C103" i="45" s="1"/>
  <c r="M102" i="45"/>
  <c r="K102" i="45"/>
  <c r="W101" i="45"/>
  <c r="V101" i="45"/>
  <c r="T101" i="45"/>
  <c r="R101" i="45"/>
  <c r="C102" i="45" s="1"/>
  <c r="M101" i="45"/>
  <c r="K101" i="45"/>
  <c r="V100" i="45"/>
  <c r="T100" i="45"/>
  <c r="W100" i="45" s="1"/>
  <c r="R100" i="45"/>
  <c r="C101" i="45" s="1"/>
  <c r="M100" i="45"/>
  <c r="K100" i="45"/>
  <c r="W99" i="45"/>
  <c r="V99" i="45"/>
  <c r="T99" i="45"/>
  <c r="R99" i="45"/>
  <c r="C100" i="45" s="1"/>
  <c r="M99" i="45"/>
  <c r="K99" i="45"/>
  <c r="V98" i="45"/>
  <c r="T98" i="45"/>
  <c r="W98" i="45" s="1"/>
  <c r="R98" i="45"/>
  <c r="C99" i="45" s="1"/>
  <c r="M98" i="45"/>
  <c r="K98" i="45"/>
  <c r="V97" i="45"/>
  <c r="T97" i="45"/>
  <c r="W97" i="45" s="1"/>
  <c r="R97" i="45"/>
  <c r="C98" i="45" s="1"/>
  <c r="M97" i="45"/>
  <c r="K97" i="45"/>
  <c r="W96" i="45"/>
  <c r="V96" i="45"/>
  <c r="T96" i="45"/>
  <c r="R96" i="45"/>
  <c r="C97" i="45" s="1"/>
  <c r="M96" i="45"/>
  <c r="K96" i="45"/>
  <c r="V95" i="45"/>
  <c r="T95" i="45"/>
  <c r="W95" i="45" s="1"/>
  <c r="R95" i="45"/>
  <c r="C96" i="45" s="1"/>
  <c r="M95" i="45"/>
  <c r="K95" i="45"/>
  <c r="W94" i="45"/>
  <c r="V94" i="45"/>
  <c r="T94" i="45"/>
  <c r="R94" i="45"/>
  <c r="C95" i="45" s="1"/>
  <c r="M94" i="45"/>
  <c r="K94" i="45"/>
  <c r="W93" i="45"/>
  <c r="V93" i="45"/>
  <c r="T93" i="45"/>
  <c r="R93" i="45"/>
  <c r="C94" i="45" s="1"/>
  <c r="M93" i="45"/>
  <c r="K93" i="45"/>
  <c r="V92" i="45"/>
  <c r="T92" i="45"/>
  <c r="W92" i="45" s="1"/>
  <c r="R92" i="45"/>
  <c r="C93" i="45" s="1"/>
  <c r="M92" i="45"/>
  <c r="K92" i="45"/>
  <c r="W91" i="45"/>
  <c r="V91" i="45"/>
  <c r="T91" i="45"/>
  <c r="R91" i="45"/>
  <c r="C92" i="45" s="1"/>
  <c r="M91" i="45"/>
  <c r="K91" i="45"/>
  <c r="V90" i="45"/>
  <c r="T90" i="45"/>
  <c r="W90" i="45" s="1"/>
  <c r="R90" i="45"/>
  <c r="C91" i="45" s="1"/>
  <c r="M90" i="45"/>
  <c r="K90" i="45"/>
  <c r="V89" i="45"/>
  <c r="T89" i="45"/>
  <c r="W89" i="45" s="1"/>
  <c r="R89" i="45"/>
  <c r="C90" i="45" s="1"/>
  <c r="M89" i="45"/>
  <c r="K89" i="45"/>
  <c r="W88" i="45"/>
  <c r="V88" i="45"/>
  <c r="T88" i="45"/>
  <c r="R88" i="45"/>
  <c r="C89" i="45" s="1"/>
  <c r="M88" i="45"/>
  <c r="K88" i="45"/>
  <c r="V87" i="45"/>
  <c r="T87" i="45"/>
  <c r="W87" i="45" s="1"/>
  <c r="R87" i="45"/>
  <c r="C88" i="45" s="1"/>
  <c r="M87" i="45"/>
  <c r="K87" i="45"/>
  <c r="W86" i="45"/>
  <c r="V86" i="45"/>
  <c r="T86" i="45"/>
  <c r="R86" i="45"/>
  <c r="C87" i="45" s="1"/>
  <c r="M86" i="45"/>
  <c r="K86" i="45"/>
  <c r="W85" i="45"/>
  <c r="V85" i="45"/>
  <c r="T85" i="45"/>
  <c r="R85" i="45"/>
  <c r="C86" i="45" s="1"/>
  <c r="M85" i="45"/>
  <c r="K85" i="45"/>
  <c r="V84" i="45"/>
  <c r="T84" i="45"/>
  <c r="W84" i="45" s="1"/>
  <c r="R84" i="45"/>
  <c r="C85" i="45" s="1"/>
  <c r="M84" i="45"/>
  <c r="K84" i="45"/>
  <c r="W83" i="45"/>
  <c r="V83" i="45"/>
  <c r="T83" i="45"/>
  <c r="R83" i="45"/>
  <c r="C84" i="45" s="1"/>
  <c r="M83" i="45"/>
  <c r="K83" i="45"/>
  <c r="V82" i="45"/>
  <c r="T82" i="45"/>
  <c r="W82" i="45" s="1"/>
  <c r="R82" i="45"/>
  <c r="C83" i="45" s="1"/>
  <c r="M82" i="45"/>
  <c r="K82" i="45"/>
  <c r="V81" i="45"/>
  <c r="T81" i="45"/>
  <c r="W81" i="45" s="1"/>
  <c r="R81" i="45"/>
  <c r="C82" i="45" s="1"/>
  <c r="M81" i="45"/>
  <c r="K81" i="45"/>
  <c r="W80" i="45"/>
  <c r="V80" i="45"/>
  <c r="T80" i="45"/>
  <c r="R80" i="45"/>
  <c r="C81" i="45" s="1"/>
  <c r="M80" i="45"/>
  <c r="K80" i="45"/>
  <c r="V79" i="45"/>
  <c r="T79" i="45"/>
  <c r="W79" i="45" s="1"/>
  <c r="R79" i="45"/>
  <c r="C80" i="45" s="1"/>
  <c r="M79" i="45"/>
  <c r="K79" i="45"/>
  <c r="W78" i="45"/>
  <c r="V78" i="45"/>
  <c r="T78" i="45"/>
  <c r="R78" i="45"/>
  <c r="C79" i="45" s="1"/>
  <c r="M78" i="45"/>
  <c r="K78" i="45"/>
  <c r="W77" i="45"/>
  <c r="V77" i="45"/>
  <c r="T77" i="45"/>
  <c r="R77" i="45"/>
  <c r="C78" i="45" s="1"/>
  <c r="M77" i="45"/>
  <c r="K77" i="45"/>
  <c r="V76" i="45"/>
  <c r="T76" i="45"/>
  <c r="W76" i="45" s="1"/>
  <c r="R76" i="45"/>
  <c r="C77" i="45" s="1"/>
  <c r="M76" i="45"/>
  <c r="K76" i="45"/>
  <c r="W75" i="45"/>
  <c r="V75" i="45"/>
  <c r="T75" i="45"/>
  <c r="R75" i="45"/>
  <c r="C76" i="45" s="1"/>
  <c r="M75" i="45"/>
  <c r="K75" i="45"/>
  <c r="V74" i="45"/>
  <c r="T74" i="45"/>
  <c r="W74" i="45" s="1"/>
  <c r="R74" i="45"/>
  <c r="C75" i="45" s="1"/>
  <c r="M74" i="45"/>
  <c r="K74" i="45"/>
  <c r="V73" i="45"/>
  <c r="T73" i="45"/>
  <c r="W73" i="45" s="1"/>
  <c r="R73" i="45"/>
  <c r="C74" i="45" s="1"/>
  <c r="M73" i="45"/>
  <c r="K73" i="45"/>
  <c r="W72" i="45"/>
  <c r="V72" i="45"/>
  <c r="T72" i="45"/>
  <c r="R72" i="45"/>
  <c r="C73" i="45" s="1"/>
  <c r="M72" i="45"/>
  <c r="K72" i="45"/>
  <c r="V71" i="45"/>
  <c r="T71" i="45"/>
  <c r="W71" i="45" s="1"/>
  <c r="R71" i="45"/>
  <c r="C72" i="45" s="1"/>
  <c r="M71" i="45"/>
  <c r="K71" i="45"/>
  <c r="W70" i="45"/>
  <c r="V70" i="45"/>
  <c r="T70" i="45"/>
  <c r="R70" i="45"/>
  <c r="C71" i="45" s="1"/>
  <c r="M70" i="45"/>
  <c r="K70" i="45"/>
  <c r="W69" i="45"/>
  <c r="V69" i="45"/>
  <c r="T69" i="45"/>
  <c r="R69" i="45"/>
  <c r="C70" i="45" s="1"/>
  <c r="M69" i="45"/>
  <c r="K69" i="45"/>
  <c r="V68" i="45"/>
  <c r="T68" i="45"/>
  <c r="W68" i="45" s="1"/>
  <c r="R68" i="45"/>
  <c r="C69" i="45" s="1"/>
  <c r="M68" i="45"/>
  <c r="K68" i="45"/>
  <c r="W67" i="45"/>
  <c r="V67" i="45"/>
  <c r="T67" i="45"/>
  <c r="R67" i="45"/>
  <c r="C68" i="45" s="1"/>
  <c r="M67" i="45"/>
  <c r="K67" i="45"/>
  <c r="V66" i="45"/>
  <c r="T66" i="45"/>
  <c r="W66" i="45" s="1"/>
  <c r="R66" i="45"/>
  <c r="C67" i="45" s="1"/>
  <c r="M66" i="45"/>
  <c r="K66" i="45"/>
  <c r="V65" i="45"/>
  <c r="T65" i="45"/>
  <c r="W65" i="45" s="1"/>
  <c r="R65" i="45"/>
  <c r="C66" i="45" s="1"/>
  <c r="M65" i="45"/>
  <c r="K65" i="45"/>
  <c r="V64" i="45"/>
  <c r="T64" i="45"/>
  <c r="V63" i="45"/>
  <c r="T63" i="45"/>
  <c r="V62" i="45"/>
  <c r="T62" i="45"/>
  <c r="V61" i="45"/>
  <c r="T61" i="45"/>
  <c r="W61" i="45" s="1"/>
  <c r="V60" i="45"/>
  <c r="T60" i="45"/>
  <c r="V59" i="45"/>
  <c r="T59" i="45"/>
  <c r="V58" i="45"/>
  <c r="T58" i="45"/>
  <c r="V57" i="45"/>
  <c r="T57" i="45"/>
  <c r="V56" i="45"/>
  <c r="T56" i="45"/>
  <c r="V55" i="45"/>
  <c r="T55" i="45"/>
  <c r="W55" i="45" s="1"/>
  <c r="W56" i="45" s="1"/>
  <c r="V54" i="45"/>
  <c r="T54" i="45"/>
  <c r="V53" i="45"/>
  <c r="T53" i="45"/>
  <c r="V52" i="45"/>
  <c r="T52" i="45"/>
  <c r="V51" i="45"/>
  <c r="T51" i="45"/>
  <c r="V50" i="45"/>
  <c r="T50" i="45"/>
  <c r="V49" i="45"/>
  <c r="T49" i="45"/>
  <c r="V48" i="45"/>
  <c r="T48" i="45"/>
  <c r="V47" i="45"/>
  <c r="T47" i="45"/>
  <c r="W47" i="45" s="1"/>
  <c r="W48" i="45" s="1"/>
  <c r="V46" i="45"/>
  <c r="T46" i="45"/>
  <c r="V45" i="45"/>
  <c r="T45" i="45"/>
  <c r="W45" i="45" s="1"/>
  <c r="V44" i="45"/>
  <c r="T44" i="45"/>
  <c r="V43" i="45"/>
  <c r="T43" i="45"/>
  <c r="V42" i="45"/>
  <c r="T42" i="45"/>
  <c r="V41" i="45"/>
  <c r="T41" i="45"/>
  <c r="V40" i="45"/>
  <c r="T40" i="45"/>
  <c r="V39" i="45"/>
  <c r="T39" i="45"/>
  <c r="V38" i="45"/>
  <c r="T38" i="45"/>
  <c r="W37" i="45"/>
  <c r="V37" i="45"/>
  <c r="T37" i="45"/>
  <c r="V36" i="45"/>
  <c r="T36" i="45"/>
  <c r="V35" i="45"/>
  <c r="T35" i="45"/>
  <c r="V34" i="45"/>
  <c r="T34" i="45"/>
  <c r="W34" i="45" s="1"/>
  <c r="W35" i="45" s="1"/>
  <c r="V33" i="45"/>
  <c r="T33" i="45"/>
  <c r="V32" i="45"/>
  <c r="T32" i="45"/>
  <c r="V31" i="45"/>
  <c r="T31" i="45"/>
  <c r="V30" i="45"/>
  <c r="T30" i="45"/>
  <c r="W30" i="45" s="1"/>
  <c r="V29" i="45"/>
  <c r="T29" i="45"/>
  <c r="W29" i="45" s="1"/>
  <c r="V28" i="45"/>
  <c r="T28" i="45"/>
  <c r="V27" i="45"/>
  <c r="T27" i="45"/>
  <c r="V26" i="45"/>
  <c r="T26" i="45"/>
  <c r="V25" i="45"/>
  <c r="T25" i="45"/>
  <c r="V24" i="45"/>
  <c r="T24" i="45"/>
  <c r="V23" i="45"/>
  <c r="T23" i="45"/>
  <c r="W23" i="45" s="1"/>
  <c r="W24" i="45" s="1"/>
  <c r="T22" i="45"/>
  <c r="W22" i="45" s="1"/>
  <c r="T21" i="45"/>
  <c r="W21" i="45" s="1"/>
  <c r="T20" i="45"/>
  <c r="W20" i="45" s="1"/>
  <c r="T19" i="45"/>
  <c r="V19" i="45" s="1"/>
  <c r="V18" i="45"/>
  <c r="T18" i="45"/>
  <c r="T17" i="45"/>
  <c r="V16" i="45"/>
  <c r="T16" i="45"/>
  <c r="T15" i="45"/>
  <c r="W15" i="45" s="1"/>
  <c r="W16" i="45" s="1"/>
  <c r="T14" i="45"/>
  <c r="W14" i="45" s="1"/>
  <c r="T13" i="45"/>
  <c r="W13" i="45" s="1"/>
  <c r="T12" i="45"/>
  <c r="W12" i="45" s="1"/>
  <c r="W11" i="45"/>
  <c r="T11" i="45"/>
  <c r="T10" i="45"/>
  <c r="W10" i="45" s="1"/>
  <c r="T9" i="45"/>
  <c r="K9" i="45"/>
  <c r="M9" i="45" s="1"/>
  <c r="C9" i="45"/>
  <c r="W108" i="44"/>
  <c r="V108" i="44"/>
  <c r="T108" i="44"/>
  <c r="R108" i="44"/>
  <c r="M108" i="44"/>
  <c r="K108" i="44"/>
  <c r="V107" i="44"/>
  <c r="T107" i="44"/>
  <c r="W107" i="44" s="1"/>
  <c r="R107" i="44"/>
  <c r="C108" i="44" s="1"/>
  <c r="M107" i="44"/>
  <c r="K107" i="44"/>
  <c r="V106" i="44"/>
  <c r="T106" i="44"/>
  <c r="W106" i="44" s="1"/>
  <c r="R106" i="44"/>
  <c r="C107" i="44" s="1"/>
  <c r="M106" i="44"/>
  <c r="K106" i="44"/>
  <c r="V105" i="44"/>
  <c r="T105" i="44"/>
  <c r="W105" i="44" s="1"/>
  <c r="R105" i="44"/>
  <c r="C106" i="44" s="1"/>
  <c r="M105" i="44"/>
  <c r="K105" i="44"/>
  <c r="W104" i="44"/>
  <c r="V104" i="44"/>
  <c r="T104" i="44"/>
  <c r="R104" i="44"/>
  <c r="C105" i="44" s="1"/>
  <c r="M104" i="44"/>
  <c r="K104" i="44"/>
  <c r="V103" i="44"/>
  <c r="T103" i="44"/>
  <c r="W103" i="44" s="1"/>
  <c r="R103" i="44"/>
  <c r="C104" i="44" s="1"/>
  <c r="M103" i="44"/>
  <c r="K103" i="44"/>
  <c r="W102" i="44"/>
  <c r="V102" i="44"/>
  <c r="T102" i="44"/>
  <c r="R102" i="44"/>
  <c r="C103" i="44" s="1"/>
  <c r="M102" i="44"/>
  <c r="K102" i="44"/>
  <c r="W101" i="44"/>
  <c r="V101" i="44"/>
  <c r="T101" i="44"/>
  <c r="R101" i="44"/>
  <c r="C102" i="44" s="1"/>
  <c r="M101" i="44"/>
  <c r="K101" i="44"/>
  <c r="W100" i="44"/>
  <c r="V100" i="44"/>
  <c r="T100" i="44"/>
  <c r="R100" i="44"/>
  <c r="C101" i="44" s="1"/>
  <c r="M100" i="44"/>
  <c r="K100" i="44"/>
  <c r="V99" i="44"/>
  <c r="T99" i="44"/>
  <c r="W99" i="44" s="1"/>
  <c r="R99" i="44"/>
  <c r="C100" i="44" s="1"/>
  <c r="M99" i="44"/>
  <c r="K99" i="44"/>
  <c r="V98" i="44"/>
  <c r="T98" i="44"/>
  <c r="W98" i="44" s="1"/>
  <c r="R98" i="44"/>
  <c r="C99" i="44" s="1"/>
  <c r="M98" i="44"/>
  <c r="K98" i="44"/>
  <c r="V97" i="44"/>
  <c r="T97" i="44"/>
  <c r="W97" i="44" s="1"/>
  <c r="R97" i="44"/>
  <c r="C98" i="44" s="1"/>
  <c r="M97" i="44"/>
  <c r="K97" i="44"/>
  <c r="W96" i="44"/>
  <c r="V96" i="44"/>
  <c r="T96" i="44"/>
  <c r="R96" i="44"/>
  <c r="C97" i="44" s="1"/>
  <c r="M96" i="44"/>
  <c r="K96" i="44"/>
  <c r="V95" i="44"/>
  <c r="T95" i="44"/>
  <c r="W95" i="44" s="1"/>
  <c r="R95" i="44"/>
  <c r="C96" i="44" s="1"/>
  <c r="M95" i="44"/>
  <c r="K95" i="44"/>
  <c r="W94" i="44"/>
  <c r="V94" i="44"/>
  <c r="T94" i="44"/>
  <c r="R94" i="44"/>
  <c r="C95" i="44" s="1"/>
  <c r="M94" i="44"/>
  <c r="K94" i="44"/>
  <c r="W93" i="44"/>
  <c r="V93" i="44"/>
  <c r="T93" i="44"/>
  <c r="R93" i="44"/>
  <c r="C94" i="44" s="1"/>
  <c r="M93" i="44"/>
  <c r="K93" i="44"/>
  <c r="W92" i="44"/>
  <c r="V92" i="44"/>
  <c r="T92" i="44"/>
  <c r="R92" i="44"/>
  <c r="C93" i="44" s="1"/>
  <c r="M92" i="44"/>
  <c r="K92" i="44"/>
  <c r="V91" i="44"/>
  <c r="T91" i="44"/>
  <c r="W91" i="44" s="1"/>
  <c r="R91" i="44"/>
  <c r="C92" i="44" s="1"/>
  <c r="M91" i="44"/>
  <c r="K91" i="44"/>
  <c r="V90" i="44"/>
  <c r="T90" i="44"/>
  <c r="W90" i="44" s="1"/>
  <c r="R90" i="44"/>
  <c r="C91" i="44" s="1"/>
  <c r="M90" i="44"/>
  <c r="K90" i="44"/>
  <c r="V89" i="44"/>
  <c r="T89" i="44"/>
  <c r="W89" i="44" s="1"/>
  <c r="R89" i="44"/>
  <c r="C90" i="44" s="1"/>
  <c r="M89" i="44"/>
  <c r="K89" i="44"/>
  <c r="W88" i="44"/>
  <c r="V88" i="44"/>
  <c r="T88" i="44"/>
  <c r="R88" i="44"/>
  <c r="C89" i="44" s="1"/>
  <c r="M88" i="44"/>
  <c r="K88" i="44"/>
  <c r="V87" i="44"/>
  <c r="T87" i="44"/>
  <c r="W87" i="44" s="1"/>
  <c r="R87" i="44"/>
  <c r="C88" i="44" s="1"/>
  <c r="M87" i="44"/>
  <c r="K87" i="44"/>
  <c r="W86" i="44"/>
  <c r="V86" i="44"/>
  <c r="T86" i="44"/>
  <c r="R86" i="44"/>
  <c r="C87" i="44" s="1"/>
  <c r="M86" i="44"/>
  <c r="K86" i="44"/>
  <c r="W85" i="44"/>
  <c r="V85" i="44"/>
  <c r="T85" i="44"/>
  <c r="R85" i="44"/>
  <c r="C86" i="44" s="1"/>
  <c r="M85" i="44"/>
  <c r="K85" i="44"/>
  <c r="W84" i="44"/>
  <c r="V84" i="44"/>
  <c r="T84" i="44"/>
  <c r="R84" i="44"/>
  <c r="C85" i="44" s="1"/>
  <c r="M84" i="44"/>
  <c r="K84" i="44"/>
  <c r="V83" i="44"/>
  <c r="T83" i="44"/>
  <c r="W83" i="44" s="1"/>
  <c r="R83" i="44"/>
  <c r="C84" i="44" s="1"/>
  <c r="M83" i="44"/>
  <c r="K83" i="44"/>
  <c r="V82" i="44"/>
  <c r="T82" i="44"/>
  <c r="W82" i="44" s="1"/>
  <c r="R82" i="44"/>
  <c r="C83" i="44" s="1"/>
  <c r="M82" i="44"/>
  <c r="K82" i="44"/>
  <c r="V81" i="44"/>
  <c r="T81" i="44"/>
  <c r="W81" i="44" s="1"/>
  <c r="R81" i="44"/>
  <c r="C82" i="44" s="1"/>
  <c r="M81" i="44"/>
  <c r="K81" i="44"/>
  <c r="W80" i="44"/>
  <c r="V80" i="44"/>
  <c r="T80" i="44"/>
  <c r="R80" i="44"/>
  <c r="C81" i="44" s="1"/>
  <c r="M80" i="44"/>
  <c r="K80" i="44"/>
  <c r="V79" i="44"/>
  <c r="T79" i="44"/>
  <c r="W79" i="44" s="1"/>
  <c r="R79" i="44"/>
  <c r="C80" i="44" s="1"/>
  <c r="M79" i="44"/>
  <c r="K79" i="44"/>
  <c r="W78" i="44"/>
  <c r="V78" i="44"/>
  <c r="T78" i="44"/>
  <c r="R78" i="44"/>
  <c r="C79" i="44" s="1"/>
  <c r="M78" i="44"/>
  <c r="K78" i="44"/>
  <c r="W77" i="44"/>
  <c r="V77" i="44"/>
  <c r="T77" i="44"/>
  <c r="R77" i="44"/>
  <c r="C78" i="44" s="1"/>
  <c r="M77" i="44"/>
  <c r="K77" i="44"/>
  <c r="W76" i="44"/>
  <c r="V76" i="44"/>
  <c r="T76" i="44"/>
  <c r="R76" i="44"/>
  <c r="C77" i="44" s="1"/>
  <c r="M76" i="44"/>
  <c r="K76" i="44"/>
  <c r="V75" i="44"/>
  <c r="T75" i="44"/>
  <c r="W75" i="44" s="1"/>
  <c r="R75" i="44"/>
  <c r="C76" i="44" s="1"/>
  <c r="M75" i="44"/>
  <c r="K75" i="44"/>
  <c r="V74" i="44"/>
  <c r="T74" i="44"/>
  <c r="W74" i="44" s="1"/>
  <c r="R74" i="44"/>
  <c r="C75" i="44" s="1"/>
  <c r="M74" i="44"/>
  <c r="K74" i="44"/>
  <c r="V73" i="44"/>
  <c r="T73" i="44"/>
  <c r="W73" i="44" s="1"/>
  <c r="R73" i="44"/>
  <c r="C74" i="44" s="1"/>
  <c r="M73" i="44"/>
  <c r="K73" i="44"/>
  <c r="W72" i="44"/>
  <c r="V72" i="44"/>
  <c r="T72" i="44"/>
  <c r="R72" i="44"/>
  <c r="C73" i="44" s="1"/>
  <c r="M72" i="44"/>
  <c r="K72" i="44"/>
  <c r="V71" i="44"/>
  <c r="T71" i="44"/>
  <c r="W71" i="44" s="1"/>
  <c r="R71" i="44"/>
  <c r="C72" i="44" s="1"/>
  <c r="M71" i="44"/>
  <c r="K71" i="44"/>
  <c r="W70" i="44"/>
  <c r="V70" i="44"/>
  <c r="T70" i="44"/>
  <c r="R70" i="44"/>
  <c r="C71" i="44" s="1"/>
  <c r="M70" i="44"/>
  <c r="K70" i="44"/>
  <c r="W69" i="44"/>
  <c r="V69" i="44"/>
  <c r="T69" i="44"/>
  <c r="R69" i="44"/>
  <c r="C70" i="44" s="1"/>
  <c r="M69" i="44"/>
  <c r="K69" i="44"/>
  <c r="W68" i="44"/>
  <c r="V68" i="44"/>
  <c r="T68" i="44"/>
  <c r="R68" i="44"/>
  <c r="C69" i="44" s="1"/>
  <c r="M68" i="44"/>
  <c r="K68" i="44"/>
  <c r="V67" i="44"/>
  <c r="T67" i="44"/>
  <c r="W67" i="44" s="1"/>
  <c r="R67" i="44"/>
  <c r="C68" i="44" s="1"/>
  <c r="M67" i="44"/>
  <c r="K67" i="44"/>
  <c r="V66" i="44"/>
  <c r="T66" i="44"/>
  <c r="W66" i="44" s="1"/>
  <c r="R66" i="44"/>
  <c r="C67" i="44" s="1"/>
  <c r="M66" i="44"/>
  <c r="K66" i="44"/>
  <c r="V65" i="44"/>
  <c r="T65" i="44"/>
  <c r="W65" i="44" s="1"/>
  <c r="R65" i="44"/>
  <c r="C66" i="44" s="1"/>
  <c r="M65" i="44"/>
  <c r="K65" i="44"/>
  <c r="W64" i="44"/>
  <c r="V64" i="44"/>
  <c r="T64" i="44"/>
  <c r="R64" i="44" s="1"/>
  <c r="C65" i="44" s="1"/>
  <c r="M64" i="44"/>
  <c r="K64" i="44"/>
  <c r="V63" i="44"/>
  <c r="T63" i="44"/>
  <c r="W63" i="44" s="1"/>
  <c r="R63" i="44"/>
  <c r="C64" i="44" s="1"/>
  <c r="M63" i="44"/>
  <c r="K63" i="44"/>
  <c r="W62" i="44"/>
  <c r="V62" i="44"/>
  <c r="T62" i="44"/>
  <c r="R62" i="44"/>
  <c r="C63" i="44" s="1"/>
  <c r="M62" i="44"/>
  <c r="K62" i="44"/>
  <c r="V61" i="44"/>
  <c r="T61" i="44"/>
  <c r="W61" i="44" s="1"/>
  <c r="R61" i="44"/>
  <c r="C62" i="44" s="1"/>
  <c r="K61" i="44"/>
  <c r="M61" i="44" s="1"/>
  <c r="V60" i="44"/>
  <c r="T60" i="44"/>
  <c r="W60" i="44" s="1"/>
  <c r="K60" i="44"/>
  <c r="M60" i="44" s="1"/>
  <c r="V59" i="44"/>
  <c r="T59" i="44"/>
  <c r="W59" i="44" s="1"/>
  <c r="M59" i="44"/>
  <c r="K59" i="44"/>
  <c r="V58" i="44"/>
  <c r="T58" i="44"/>
  <c r="W58" i="44" s="1"/>
  <c r="K58" i="44"/>
  <c r="M58" i="44" s="1"/>
  <c r="V57" i="44"/>
  <c r="T57" i="44"/>
  <c r="W57" i="44" s="1"/>
  <c r="K57" i="44"/>
  <c r="M57" i="44" s="1"/>
  <c r="V56" i="44"/>
  <c r="T56" i="44"/>
  <c r="W56" i="44" s="1"/>
  <c r="K56" i="44"/>
  <c r="M56" i="44" s="1"/>
  <c r="V55" i="44"/>
  <c r="T55" i="44"/>
  <c r="W55" i="44" s="1"/>
  <c r="M55" i="44"/>
  <c r="K55" i="44"/>
  <c r="V54" i="44"/>
  <c r="T54" i="44"/>
  <c r="W54" i="44" s="1"/>
  <c r="K54" i="44"/>
  <c r="M54" i="44" s="1"/>
  <c r="V53" i="44"/>
  <c r="T53" i="44"/>
  <c r="W53" i="44" s="1"/>
  <c r="M53" i="44"/>
  <c r="K53" i="44"/>
  <c r="V52" i="44"/>
  <c r="T52" i="44"/>
  <c r="W52" i="44" s="1"/>
  <c r="K52" i="44"/>
  <c r="M52" i="44" s="1"/>
  <c r="V51" i="44"/>
  <c r="T51" i="44"/>
  <c r="W51" i="44" s="1"/>
  <c r="M51" i="44"/>
  <c r="K51" i="44"/>
  <c r="V50" i="44"/>
  <c r="T50" i="44"/>
  <c r="W50" i="44" s="1"/>
  <c r="R50" i="44"/>
  <c r="C51" i="44" s="1"/>
  <c r="M50" i="44"/>
  <c r="K50" i="44"/>
  <c r="V49" i="44"/>
  <c r="T49" i="44"/>
  <c r="W49" i="44" s="1"/>
  <c r="M49" i="44"/>
  <c r="K49" i="44"/>
  <c r="V48" i="44"/>
  <c r="T48" i="44"/>
  <c r="W48" i="44" s="1"/>
  <c r="R48" i="44"/>
  <c r="C49" i="44" s="1"/>
  <c r="M48" i="44"/>
  <c r="K48" i="44"/>
  <c r="V47" i="44"/>
  <c r="T47" i="44"/>
  <c r="W47" i="44" s="1"/>
  <c r="K47" i="44"/>
  <c r="M47" i="44" s="1"/>
  <c r="V46" i="44"/>
  <c r="T46" i="44"/>
  <c r="W46" i="44" s="1"/>
  <c r="K46" i="44"/>
  <c r="M46" i="44" s="1"/>
  <c r="W45" i="44"/>
  <c r="V45" i="44"/>
  <c r="T45" i="44"/>
  <c r="R45" i="44"/>
  <c r="C46" i="44" s="1"/>
  <c r="M45" i="44"/>
  <c r="K45" i="44"/>
  <c r="V44" i="44"/>
  <c r="T44" i="44"/>
  <c r="W44" i="44" s="1"/>
  <c r="R44" i="44"/>
  <c r="C45" i="44" s="1"/>
  <c r="M44" i="44"/>
  <c r="K44" i="44"/>
  <c r="V43" i="44"/>
  <c r="T43" i="44"/>
  <c r="W43" i="44" s="1"/>
  <c r="M43" i="44"/>
  <c r="K43" i="44"/>
  <c r="V42" i="44"/>
  <c r="T42" i="44"/>
  <c r="W42" i="44" s="1"/>
  <c r="K42" i="44"/>
  <c r="M42" i="44" s="1"/>
  <c r="V41" i="44"/>
  <c r="T41" i="44"/>
  <c r="W41" i="44" s="1"/>
  <c r="K41" i="44"/>
  <c r="M41" i="44" s="1"/>
  <c r="V40" i="44"/>
  <c r="T40" i="44"/>
  <c r="W40" i="44" s="1"/>
  <c r="R40" i="44"/>
  <c r="C41" i="44" s="1"/>
  <c r="M40" i="44"/>
  <c r="K40" i="44"/>
  <c r="V39" i="44"/>
  <c r="T39" i="44"/>
  <c r="W39" i="44" s="1"/>
  <c r="M39" i="44"/>
  <c r="R39" i="44" s="1"/>
  <c r="C40" i="44" s="1"/>
  <c r="K39" i="44"/>
  <c r="V38" i="44"/>
  <c r="T38" i="44"/>
  <c r="W38" i="44" s="1"/>
  <c r="M38" i="44"/>
  <c r="K38" i="44"/>
  <c r="V37" i="44"/>
  <c r="T37" i="44"/>
  <c r="W37" i="44" s="1"/>
  <c r="K37" i="44"/>
  <c r="M37" i="44" s="1"/>
  <c r="V36" i="44"/>
  <c r="T36" i="44"/>
  <c r="W36" i="44" s="1"/>
  <c r="K36" i="44"/>
  <c r="M36" i="44" s="1"/>
  <c r="V35" i="44"/>
  <c r="T35" i="44"/>
  <c r="W35" i="44" s="1"/>
  <c r="K35" i="44"/>
  <c r="M35" i="44" s="1"/>
  <c r="V34" i="44"/>
  <c r="T34" i="44"/>
  <c r="W34" i="44" s="1"/>
  <c r="K34" i="44"/>
  <c r="M34" i="44" s="1"/>
  <c r="V33" i="44"/>
  <c r="T33" i="44"/>
  <c r="W33" i="44" s="1"/>
  <c r="M33" i="44"/>
  <c r="K33" i="44"/>
  <c r="V32" i="44"/>
  <c r="T32" i="44"/>
  <c r="W32" i="44" s="1"/>
  <c r="K32" i="44"/>
  <c r="M32" i="44" s="1"/>
  <c r="V31" i="44"/>
  <c r="T31" i="44"/>
  <c r="W31" i="44" s="1"/>
  <c r="K31" i="44"/>
  <c r="M31" i="44" s="1"/>
  <c r="V30" i="44"/>
  <c r="T30" i="44"/>
  <c r="W30" i="44" s="1"/>
  <c r="R30" i="44"/>
  <c r="C31" i="44" s="1"/>
  <c r="M30" i="44"/>
  <c r="K30" i="44"/>
  <c r="V29" i="44"/>
  <c r="T29" i="44"/>
  <c r="W29" i="44" s="1"/>
  <c r="M29" i="44"/>
  <c r="K29" i="44"/>
  <c r="V28" i="44"/>
  <c r="T28" i="44"/>
  <c r="W28" i="44" s="1"/>
  <c r="R28" i="44"/>
  <c r="C29" i="44" s="1"/>
  <c r="M28" i="44"/>
  <c r="K28" i="44"/>
  <c r="V27" i="44"/>
  <c r="T27" i="44"/>
  <c r="W27" i="44" s="1"/>
  <c r="K27" i="44"/>
  <c r="M27" i="44" s="1"/>
  <c r="V26" i="44"/>
  <c r="T26" i="44"/>
  <c r="W26" i="44" s="1"/>
  <c r="K26" i="44"/>
  <c r="M26" i="44" s="1"/>
  <c r="V25" i="44"/>
  <c r="T25" i="44"/>
  <c r="W25" i="44" s="1"/>
  <c r="M25" i="44"/>
  <c r="K25" i="44"/>
  <c r="V24" i="44"/>
  <c r="T24" i="44"/>
  <c r="W24" i="44" s="1"/>
  <c r="K24" i="44"/>
  <c r="M24" i="44" s="1"/>
  <c r="V23" i="44"/>
  <c r="T23" i="44"/>
  <c r="W23" i="44" s="1"/>
  <c r="K23" i="44"/>
  <c r="M23" i="44" s="1"/>
  <c r="T22" i="44"/>
  <c r="W22" i="44" s="1"/>
  <c r="M22" i="44"/>
  <c r="K22" i="44"/>
  <c r="W21" i="44"/>
  <c r="T21" i="44"/>
  <c r="V21" i="44" s="1"/>
  <c r="M21" i="44"/>
  <c r="K21" i="44"/>
  <c r="T20" i="44"/>
  <c r="V20" i="44" s="1"/>
  <c r="K20" i="44"/>
  <c r="M20" i="44" s="1"/>
  <c r="T19" i="44"/>
  <c r="V19" i="44" s="1"/>
  <c r="K19" i="44"/>
  <c r="M19" i="44" s="1"/>
  <c r="T18" i="44"/>
  <c r="V18" i="44" s="1"/>
  <c r="K18" i="44"/>
  <c r="M18" i="44" s="1"/>
  <c r="T17" i="44"/>
  <c r="W17" i="44" s="1"/>
  <c r="M17" i="44"/>
  <c r="K17" i="44"/>
  <c r="W16" i="44"/>
  <c r="V16" i="44"/>
  <c r="T16" i="44"/>
  <c r="R16" i="44"/>
  <c r="C17" i="44" s="1"/>
  <c r="M16" i="44"/>
  <c r="K16" i="44"/>
  <c r="T15" i="44"/>
  <c r="W15" i="44" s="1"/>
  <c r="R15" i="44"/>
  <c r="C16" i="44" s="1"/>
  <c r="K15" i="44"/>
  <c r="M15" i="44" s="1"/>
  <c r="T14" i="44"/>
  <c r="W14" i="44" s="1"/>
  <c r="R14" i="44"/>
  <c r="C15" i="44" s="1"/>
  <c r="K14" i="44"/>
  <c r="M14" i="44" s="1"/>
  <c r="T13" i="44"/>
  <c r="V13" i="44" s="1"/>
  <c r="R13" i="44"/>
  <c r="M13" i="44"/>
  <c r="K13" i="44"/>
  <c r="T12" i="44"/>
  <c r="W12" i="44" s="1"/>
  <c r="M12" i="44"/>
  <c r="K12" i="44"/>
  <c r="T11" i="44"/>
  <c r="V11" i="44" s="1"/>
  <c r="R11" i="44"/>
  <c r="C12" i="44" s="1"/>
  <c r="K11" i="44"/>
  <c r="M11" i="44" s="1"/>
  <c r="T10" i="44"/>
  <c r="W10" i="44" s="1"/>
  <c r="R10" i="44"/>
  <c r="K10" i="44"/>
  <c r="M10" i="44" s="1"/>
  <c r="T9" i="44"/>
  <c r="K9" i="44"/>
  <c r="M9" i="44" s="1"/>
  <c r="C9" i="44"/>
  <c r="V108" i="43"/>
  <c r="T108" i="43"/>
  <c r="W108" i="43" s="1"/>
  <c r="R108" i="43"/>
  <c r="M108" i="43"/>
  <c r="K108" i="43"/>
  <c r="W107" i="43"/>
  <c r="V107" i="43"/>
  <c r="T107" i="43"/>
  <c r="R107" i="43"/>
  <c r="C108" i="43" s="1"/>
  <c r="M107" i="43"/>
  <c r="K107" i="43"/>
  <c r="W106" i="43"/>
  <c r="V106" i="43"/>
  <c r="T106" i="43"/>
  <c r="R106" i="43"/>
  <c r="C107" i="43" s="1"/>
  <c r="M106" i="43"/>
  <c r="K106" i="43"/>
  <c r="V105" i="43"/>
  <c r="T105" i="43"/>
  <c r="W105" i="43" s="1"/>
  <c r="R105" i="43"/>
  <c r="C106" i="43" s="1"/>
  <c r="M105" i="43"/>
  <c r="K105" i="43"/>
  <c r="W104" i="43"/>
  <c r="V104" i="43"/>
  <c r="T104" i="43"/>
  <c r="R104" i="43"/>
  <c r="C105" i="43" s="1"/>
  <c r="M104" i="43"/>
  <c r="K104" i="43"/>
  <c r="W103" i="43"/>
  <c r="V103" i="43"/>
  <c r="T103" i="43"/>
  <c r="R103" i="43"/>
  <c r="C104" i="43" s="1"/>
  <c r="M103" i="43"/>
  <c r="K103" i="43"/>
  <c r="V102" i="43"/>
  <c r="T102" i="43"/>
  <c r="W102" i="43" s="1"/>
  <c r="R102" i="43"/>
  <c r="C103" i="43" s="1"/>
  <c r="M102" i="43"/>
  <c r="K102" i="43"/>
  <c r="W101" i="43"/>
  <c r="V101" i="43"/>
  <c r="T101" i="43"/>
  <c r="R101" i="43"/>
  <c r="C102" i="43" s="1"/>
  <c r="M101" i="43"/>
  <c r="K101" i="43"/>
  <c r="V100" i="43"/>
  <c r="T100" i="43"/>
  <c r="W100" i="43" s="1"/>
  <c r="R100" i="43"/>
  <c r="C101" i="43" s="1"/>
  <c r="M100" i="43"/>
  <c r="K100" i="43"/>
  <c r="W99" i="43"/>
  <c r="V99" i="43"/>
  <c r="T99" i="43"/>
  <c r="R99" i="43"/>
  <c r="C100" i="43" s="1"/>
  <c r="M99" i="43"/>
  <c r="K99" i="43"/>
  <c r="W98" i="43"/>
  <c r="V98" i="43"/>
  <c r="T98" i="43"/>
  <c r="R98" i="43"/>
  <c r="C99" i="43" s="1"/>
  <c r="M98" i="43"/>
  <c r="K98" i="43"/>
  <c r="V97" i="43"/>
  <c r="T97" i="43"/>
  <c r="W97" i="43" s="1"/>
  <c r="R97" i="43"/>
  <c r="C98" i="43" s="1"/>
  <c r="M97" i="43"/>
  <c r="K97" i="43"/>
  <c r="W96" i="43"/>
  <c r="V96" i="43"/>
  <c r="T96" i="43"/>
  <c r="R96" i="43"/>
  <c r="C97" i="43" s="1"/>
  <c r="M96" i="43"/>
  <c r="K96" i="43"/>
  <c r="W95" i="43"/>
  <c r="V95" i="43"/>
  <c r="T95" i="43"/>
  <c r="R95" i="43"/>
  <c r="C96" i="43" s="1"/>
  <c r="M95" i="43"/>
  <c r="K95" i="43"/>
  <c r="V94" i="43"/>
  <c r="T94" i="43"/>
  <c r="W94" i="43" s="1"/>
  <c r="R94" i="43"/>
  <c r="C95" i="43" s="1"/>
  <c r="M94" i="43"/>
  <c r="K94" i="43"/>
  <c r="W93" i="43"/>
  <c r="V93" i="43"/>
  <c r="T93" i="43"/>
  <c r="R93" i="43"/>
  <c r="C94" i="43" s="1"/>
  <c r="M93" i="43"/>
  <c r="K93" i="43"/>
  <c r="W92" i="43"/>
  <c r="V92" i="43"/>
  <c r="T92" i="43"/>
  <c r="R92" i="43"/>
  <c r="C93" i="43" s="1"/>
  <c r="M92" i="43"/>
  <c r="K92" i="43"/>
  <c r="W91" i="43"/>
  <c r="V91" i="43"/>
  <c r="T91" i="43"/>
  <c r="R91" i="43"/>
  <c r="C92" i="43" s="1"/>
  <c r="M91" i="43"/>
  <c r="K91" i="43"/>
  <c r="V90" i="43"/>
  <c r="T90" i="43"/>
  <c r="W90" i="43" s="1"/>
  <c r="R90" i="43"/>
  <c r="C91" i="43" s="1"/>
  <c r="M90" i="43"/>
  <c r="K90" i="43"/>
  <c r="V89" i="43"/>
  <c r="T89" i="43"/>
  <c r="W89" i="43" s="1"/>
  <c r="R89" i="43"/>
  <c r="C90" i="43" s="1"/>
  <c r="M89" i="43"/>
  <c r="K89" i="43"/>
  <c r="W88" i="43"/>
  <c r="V88" i="43"/>
  <c r="T88" i="43"/>
  <c r="R88" i="43"/>
  <c r="C89" i="43" s="1"/>
  <c r="M88" i="43"/>
  <c r="K88" i="43"/>
  <c r="W87" i="43"/>
  <c r="V87" i="43"/>
  <c r="T87" i="43"/>
  <c r="R87" i="43"/>
  <c r="C88" i="43" s="1"/>
  <c r="M87" i="43"/>
  <c r="K87" i="43"/>
  <c r="V86" i="43"/>
  <c r="T86" i="43"/>
  <c r="W86" i="43" s="1"/>
  <c r="R86" i="43"/>
  <c r="C87" i="43" s="1"/>
  <c r="M86" i="43"/>
  <c r="K86" i="43"/>
  <c r="W85" i="43"/>
  <c r="V85" i="43"/>
  <c r="T85" i="43"/>
  <c r="R85" i="43"/>
  <c r="C86" i="43" s="1"/>
  <c r="M85" i="43"/>
  <c r="K85" i="43"/>
  <c r="W84" i="43"/>
  <c r="V84" i="43"/>
  <c r="T84" i="43"/>
  <c r="R84" i="43"/>
  <c r="C85" i="43" s="1"/>
  <c r="M84" i="43"/>
  <c r="K84" i="43"/>
  <c r="W83" i="43"/>
  <c r="V83" i="43"/>
  <c r="T83" i="43"/>
  <c r="R83" i="43"/>
  <c r="C84" i="43" s="1"/>
  <c r="M83" i="43"/>
  <c r="K83" i="43"/>
  <c r="V82" i="43"/>
  <c r="T82" i="43"/>
  <c r="W82" i="43" s="1"/>
  <c r="R82" i="43"/>
  <c r="C83" i="43" s="1"/>
  <c r="M82" i="43"/>
  <c r="K82" i="43"/>
  <c r="V81" i="43"/>
  <c r="T81" i="43"/>
  <c r="W81" i="43" s="1"/>
  <c r="R81" i="43"/>
  <c r="C82" i="43" s="1"/>
  <c r="M81" i="43"/>
  <c r="K81" i="43"/>
  <c r="W80" i="43"/>
  <c r="V80" i="43"/>
  <c r="T80" i="43"/>
  <c r="R80" i="43"/>
  <c r="C81" i="43" s="1"/>
  <c r="M80" i="43"/>
  <c r="K80" i="43"/>
  <c r="W79" i="43"/>
  <c r="V79" i="43"/>
  <c r="T79" i="43"/>
  <c r="R79" i="43"/>
  <c r="C80" i="43" s="1"/>
  <c r="M79" i="43"/>
  <c r="K79" i="43"/>
  <c r="V78" i="43"/>
  <c r="T78" i="43"/>
  <c r="W78" i="43" s="1"/>
  <c r="R78" i="43"/>
  <c r="C79" i="43" s="1"/>
  <c r="M78" i="43"/>
  <c r="K78" i="43"/>
  <c r="W77" i="43"/>
  <c r="V77" i="43"/>
  <c r="T77" i="43"/>
  <c r="R77" i="43"/>
  <c r="C78" i="43" s="1"/>
  <c r="M77" i="43"/>
  <c r="K77" i="43"/>
  <c r="W76" i="43"/>
  <c r="V76" i="43"/>
  <c r="T76" i="43"/>
  <c r="R76" i="43"/>
  <c r="C77" i="43" s="1"/>
  <c r="M76" i="43"/>
  <c r="K76" i="43"/>
  <c r="W75" i="43"/>
  <c r="V75" i="43"/>
  <c r="T75" i="43"/>
  <c r="R75" i="43"/>
  <c r="C76" i="43" s="1"/>
  <c r="M75" i="43"/>
  <c r="K75" i="43"/>
  <c r="V74" i="43"/>
  <c r="T74" i="43"/>
  <c r="W74" i="43" s="1"/>
  <c r="R74" i="43"/>
  <c r="C75" i="43" s="1"/>
  <c r="M74" i="43"/>
  <c r="K74" i="43"/>
  <c r="V73" i="43"/>
  <c r="T73" i="43"/>
  <c r="W73" i="43" s="1"/>
  <c r="R73" i="43"/>
  <c r="C74" i="43" s="1"/>
  <c r="M73" i="43"/>
  <c r="K73" i="43"/>
  <c r="W72" i="43"/>
  <c r="V72" i="43"/>
  <c r="T72" i="43"/>
  <c r="R72" i="43"/>
  <c r="C73" i="43" s="1"/>
  <c r="M72" i="43"/>
  <c r="K72" i="43"/>
  <c r="V71" i="43"/>
  <c r="T71" i="43"/>
  <c r="W71" i="43" s="1"/>
  <c r="R71" i="43"/>
  <c r="C72" i="43" s="1"/>
  <c r="M71" i="43"/>
  <c r="K71" i="43"/>
  <c r="V70" i="43"/>
  <c r="T70" i="43"/>
  <c r="W70" i="43" s="1"/>
  <c r="R70" i="43"/>
  <c r="C71" i="43" s="1"/>
  <c r="M70" i="43"/>
  <c r="K70" i="43"/>
  <c r="W69" i="43"/>
  <c r="V69" i="43"/>
  <c r="T69" i="43"/>
  <c r="R69" i="43"/>
  <c r="C70" i="43" s="1"/>
  <c r="M69" i="43"/>
  <c r="K69" i="43"/>
  <c r="W68" i="43"/>
  <c r="V68" i="43"/>
  <c r="T68" i="43"/>
  <c r="R68" i="43"/>
  <c r="C69" i="43" s="1"/>
  <c r="M68" i="43"/>
  <c r="K68" i="43"/>
  <c r="W67" i="43"/>
  <c r="V67" i="43"/>
  <c r="T67" i="43"/>
  <c r="R67" i="43"/>
  <c r="C68" i="43" s="1"/>
  <c r="M67" i="43"/>
  <c r="K67" i="43"/>
  <c r="V66" i="43"/>
  <c r="T66" i="43"/>
  <c r="W66" i="43" s="1"/>
  <c r="R66" i="43"/>
  <c r="C67" i="43" s="1"/>
  <c r="M66" i="43"/>
  <c r="K66" i="43"/>
  <c r="V65" i="43"/>
  <c r="T65" i="43"/>
  <c r="W65" i="43" s="1"/>
  <c r="R65" i="43"/>
  <c r="C66" i="43" s="1"/>
  <c r="M65" i="43"/>
  <c r="K65" i="43"/>
  <c r="W64" i="43"/>
  <c r="V64" i="43"/>
  <c r="T64" i="43"/>
  <c r="R64" i="43"/>
  <c r="C65" i="43" s="1"/>
  <c r="M64" i="43"/>
  <c r="K64" i="43"/>
  <c r="V63" i="43"/>
  <c r="T63" i="43"/>
  <c r="W63" i="43" s="1"/>
  <c r="R63" i="43"/>
  <c r="C64" i="43" s="1"/>
  <c r="M63" i="43"/>
  <c r="K63" i="43"/>
  <c r="V62" i="43"/>
  <c r="T62" i="43"/>
  <c r="W62" i="43" s="1"/>
  <c r="R62" i="43"/>
  <c r="C63" i="43" s="1"/>
  <c r="M62" i="43"/>
  <c r="K62" i="43"/>
  <c r="W61" i="43"/>
  <c r="V61" i="43"/>
  <c r="T61" i="43"/>
  <c r="R61" i="43"/>
  <c r="C62" i="43" s="1"/>
  <c r="M61" i="43"/>
  <c r="K61" i="43"/>
  <c r="W60" i="43"/>
  <c r="V60" i="43"/>
  <c r="T60" i="43"/>
  <c r="R60" i="43"/>
  <c r="C61" i="43" s="1"/>
  <c r="M60" i="43"/>
  <c r="K60" i="43"/>
  <c r="W59" i="43"/>
  <c r="V59" i="43"/>
  <c r="T59" i="43"/>
  <c r="R59" i="43"/>
  <c r="C60" i="43" s="1"/>
  <c r="M59" i="43"/>
  <c r="K59" i="43"/>
  <c r="V58" i="43"/>
  <c r="T58" i="43"/>
  <c r="W58" i="43" s="1"/>
  <c r="R58" i="43"/>
  <c r="C59" i="43" s="1"/>
  <c r="M58" i="43"/>
  <c r="K58" i="43"/>
  <c r="V57" i="43"/>
  <c r="T57" i="43"/>
  <c r="W57" i="43" s="1"/>
  <c r="R57" i="43"/>
  <c r="C58" i="43" s="1"/>
  <c r="M57" i="43"/>
  <c r="K57" i="43"/>
  <c r="W56" i="43"/>
  <c r="V56" i="43"/>
  <c r="T56" i="43"/>
  <c r="R56" i="43"/>
  <c r="C57" i="43" s="1"/>
  <c r="M56" i="43"/>
  <c r="K56" i="43"/>
  <c r="V55" i="43"/>
  <c r="T55" i="43"/>
  <c r="W55" i="43" s="1"/>
  <c r="R55" i="43"/>
  <c r="C56" i="43" s="1"/>
  <c r="M55" i="43"/>
  <c r="K55" i="43"/>
  <c r="V54" i="43"/>
  <c r="T54" i="43"/>
  <c r="W54" i="43" s="1"/>
  <c r="R54" i="43"/>
  <c r="C55" i="43" s="1"/>
  <c r="M54" i="43"/>
  <c r="K54" i="43"/>
  <c r="W53" i="43"/>
  <c r="V53" i="43"/>
  <c r="T53" i="43"/>
  <c r="R53" i="43"/>
  <c r="C54" i="43" s="1"/>
  <c r="M53" i="43"/>
  <c r="K53" i="43"/>
  <c r="W52" i="43"/>
  <c r="V52" i="43"/>
  <c r="T52" i="43"/>
  <c r="R52" i="43"/>
  <c r="C53" i="43" s="1"/>
  <c r="M52" i="43"/>
  <c r="K52" i="43"/>
  <c r="W51" i="43"/>
  <c r="V51" i="43"/>
  <c r="T51" i="43"/>
  <c r="R51" i="43"/>
  <c r="C52" i="43" s="1"/>
  <c r="M51" i="43"/>
  <c r="K51" i="43"/>
  <c r="V50" i="43"/>
  <c r="T50" i="43"/>
  <c r="W50" i="43" s="1"/>
  <c r="R50" i="43"/>
  <c r="C51" i="43" s="1"/>
  <c r="M50" i="43"/>
  <c r="K50" i="43"/>
  <c r="V49" i="43"/>
  <c r="T49" i="43"/>
  <c r="V48" i="43"/>
  <c r="T48" i="43"/>
  <c r="W48" i="43" s="1"/>
  <c r="V47" i="43"/>
  <c r="T47" i="43"/>
  <c r="W47" i="43" s="1"/>
  <c r="V46" i="43"/>
  <c r="T46" i="43"/>
  <c r="W46" i="43" s="1"/>
  <c r="V45" i="43"/>
  <c r="T45" i="43"/>
  <c r="V44" i="43"/>
  <c r="T44" i="43"/>
  <c r="V43" i="43"/>
  <c r="T43" i="43"/>
  <c r="W43" i="43" s="1"/>
  <c r="W44" i="43" s="1"/>
  <c r="V42" i="43"/>
  <c r="T42" i="43"/>
  <c r="V41" i="43"/>
  <c r="T41" i="43"/>
  <c r="V40" i="43"/>
  <c r="T40" i="43"/>
  <c r="W40" i="43" s="1"/>
  <c r="V39" i="43"/>
  <c r="T39" i="43"/>
  <c r="W39" i="43" s="1"/>
  <c r="V38" i="43"/>
  <c r="T38" i="43"/>
  <c r="W38" i="43" s="1"/>
  <c r="V37" i="43"/>
  <c r="T37" i="43"/>
  <c r="W36" i="43"/>
  <c r="V36" i="43"/>
  <c r="T36" i="43"/>
  <c r="W35" i="43"/>
  <c r="V35" i="43"/>
  <c r="T35" i="43"/>
  <c r="V34" i="43"/>
  <c r="T34" i="43"/>
  <c r="V33" i="43"/>
  <c r="T33" i="43"/>
  <c r="V32" i="43"/>
  <c r="T32" i="43"/>
  <c r="W32" i="43" s="1"/>
  <c r="V31" i="43"/>
  <c r="T31" i="43"/>
  <c r="V30" i="43"/>
  <c r="T30" i="43"/>
  <c r="V29" i="43"/>
  <c r="T29" i="43"/>
  <c r="V28" i="43"/>
  <c r="T28" i="43"/>
  <c r="V27" i="43"/>
  <c r="T27" i="43"/>
  <c r="V26" i="43"/>
  <c r="T26" i="43"/>
  <c r="V25" i="43"/>
  <c r="T25" i="43"/>
  <c r="V24" i="43"/>
  <c r="T24" i="43"/>
  <c r="V23" i="43"/>
  <c r="T23" i="43"/>
  <c r="W23" i="43" s="1"/>
  <c r="W24" i="43" s="1"/>
  <c r="T22" i="43"/>
  <c r="T21" i="43"/>
  <c r="V21" i="43" s="1"/>
  <c r="T20" i="43"/>
  <c r="W20" i="43" s="1"/>
  <c r="W21" i="43" s="1"/>
  <c r="T19" i="43"/>
  <c r="W19" i="43" s="1"/>
  <c r="V18" i="43"/>
  <c r="T18" i="43"/>
  <c r="T17" i="43"/>
  <c r="W16" i="43"/>
  <c r="T16" i="43"/>
  <c r="T15" i="43"/>
  <c r="W15" i="43" s="1"/>
  <c r="T14" i="43"/>
  <c r="W14" i="43" s="1"/>
  <c r="T13" i="43"/>
  <c r="W13" i="43" s="1"/>
  <c r="V12" i="43"/>
  <c r="T12" i="43"/>
  <c r="T11" i="43"/>
  <c r="V11" i="43" s="1"/>
  <c r="T10" i="43"/>
  <c r="T9" i="43"/>
  <c r="R9" i="43" s="1"/>
  <c r="M9" i="43"/>
  <c r="K9" i="43"/>
  <c r="C9" i="43"/>
  <c r="V108" i="42"/>
  <c r="T108" i="42"/>
  <c r="W108" i="42" s="1"/>
  <c r="R108" i="42"/>
  <c r="M108" i="42"/>
  <c r="K108" i="42"/>
  <c r="W107" i="42"/>
  <c r="V107" i="42"/>
  <c r="T107" i="42"/>
  <c r="R107" i="42"/>
  <c r="C108" i="42" s="1"/>
  <c r="M107" i="42"/>
  <c r="K107" i="42"/>
  <c r="V106" i="42"/>
  <c r="T106" i="42"/>
  <c r="W106" i="42" s="1"/>
  <c r="R106" i="42"/>
  <c r="C107" i="42" s="1"/>
  <c r="M106" i="42"/>
  <c r="K106" i="42"/>
  <c r="V105" i="42"/>
  <c r="T105" i="42"/>
  <c r="W105" i="42" s="1"/>
  <c r="R105" i="42"/>
  <c r="C106" i="42" s="1"/>
  <c r="M105" i="42"/>
  <c r="K105" i="42"/>
  <c r="V104" i="42"/>
  <c r="T104" i="42"/>
  <c r="W104" i="42" s="1"/>
  <c r="R104" i="42"/>
  <c r="C105" i="42" s="1"/>
  <c r="M104" i="42"/>
  <c r="K104" i="42"/>
  <c r="V103" i="42"/>
  <c r="T103" i="42"/>
  <c r="W103" i="42" s="1"/>
  <c r="R103" i="42"/>
  <c r="C104" i="42" s="1"/>
  <c r="M103" i="42"/>
  <c r="K103" i="42"/>
  <c r="W102" i="42"/>
  <c r="V102" i="42"/>
  <c r="T102" i="42"/>
  <c r="R102" i="42"/>
  <c r="C103" i="42" s="1"/>
  <c r="M102" i="42"/>
  <c r="K102" i="42"/>
  <c r="V101" i="42"/>
  <c r="T101" i="42"/>
  <c r="W101" i="42" s="1"/>
  <c r="R101" i="42"/>
  <c r="C102" i="42" s="1"/>
  <c r="M101" i="42"/>
  <c r="K101" i="42"/>
  <c r="V100" i="42"/>
  <c r="T100" i="42"/>
  <c r="W100" i="42" s="1"/>
  <c r="R100" i="42"/>
  <c r="C101" i="42" s="1"/>
  <c r="M100" i="42"/>
  <c r="K100" i="42"/>
  <c r="W99" i="42"/>
  <c r="V99" i="42"/>
  <c r="T99" i="42"/>
  <c r="R99" i="42"/>
  <c r="C100" i="42" s="1"/>
  <c r="M99" i="42"/>
  <c r="K99" i="42"/>
  <c r="V98" i="42"/>
  <c r="T98" i="42"/>
  <c r="W98" i="42" s="1"/>
  <c r="R98" i="42"/>
  <c r="C99" i="42" s="1"/>
  <c r="M98" i="42"/>
  <c r="K98" i="42"/>
  <c r="V97" i="42"/>
  <c r="T97" i="42"/>
  <c r="W97" i="42" s="1"/>
  <c r="R97" i="42"/>
  <c r="C98" i="42" s="1"/>
  <c r="M97" i="42"/>
  <c r="K97" i="42"/>
  <c r="V96" i="42"/>
  <c r="T96" i="42"/>
  <c r="W96" i="42" s="1"/>
  <c r="R96" i="42"/>
  <c r="C97" i="42" s="1"/>
  <c r="M96" i="42"/>
  <c r="K96" i="42"/>
  <c r="V95" i="42"/>
  <c r="T95" i="42"/>
  <c r="W95" i="42" s="1"/>
  <c r="R95" i="42"/>
  <c r="C96" i="42" s="1"/>
  <c r="M95" i="42"/>
  <c r="K95" i="42"/>
  <c r="W94" i="42"/>
  <c r="V94" i="42"/>
  <c r="T94" i="42"/>
  <c r="R94" i="42"/>
  <c r="C95" i="42" s="1"/>
  <c r="M94" i="42"/>
  <c r="K94" i="42"/>
  <c r="V93" i="42"/>
  <c r="T93" i="42"/>
  <c r="W93" i="42" s="1"/>
  <c r="R93" i="42"/>
  <c r="C94" i="42" s="1"/>
  <c r="M93" i="42"/>
  <c r="K93" i="42"/>
  <c r="V92" i="42"/>
  <c r="T92" i="42"/>
  <c r="W92" i="42" s="1"/>
  <c r="R92" i="42"/>
  <c r="C93" i="42" s="1"/>
  <c r="M92" i="42"/>
  <c r="K92" i="42"/>
  <c r="W91" i="42"/>
  <c r="V91" i="42"/>
  <c r="T91" i="42"/>
  <c r="R91" i="42"/>
  <c r="C92" i="42" s="1"/>
  <c r="M91" i="42"/>
  <c r="K91" i="42"/>
  <c r="V90" i="42"/>
  <c r="T90" i="42"/>
  <c r="W90" i="42" s="1"/>
  <c r="R90" i="42"/>
  <c r="C91" i="42" s="1"/>
  <c r="M90" i="42"/>
  <c r="K90" i="42"/>
  <c r="V89" i="42"/>
  <c r="T89" i="42"/>
  <c r="W89" i="42" s="1"/>
  <c r="R89" i="42"/>
  <c r="C90" i="42" s="1"/>
  <c r="M89" i="42"/>
  <c r="K89" i="42"/>
  <c r="V88" i="42"/>
  <c r="T88" i="42"/>
  <c r="W88" i="42" s="1"/>
  <c r="R88" i="42"/>
  <c r="C89" i="42" s="1"/>
  <c r="M88" i="42"/>
  <c r="K88" i="42"/>
  <c r="V87" i="42"/>
  <c r="T87" i="42"/>
  <c r="W87" i="42" s="1"/>
  <c r="R87" i="42"/>
  <c r="C88" i="42" s="1"/>
  <c r="M87" i="42"/>
  <c r="K87" i="42"/>
  <c r="W86" i="42"/>
  <c r="V86" i="42"/>
  <c r="T86" i="42"/>
  <c r="R86" i="42"/>
  <c r="C87" i="42" s="1"/>
  <c r="M86" i="42"/>
  <c r="K86" i="42"/>
  <c r="W85" i="42"/>
  <c r="V85" i="42"/>
  <c r="T85" i="42"/>
  <c r="R85" i="42"/>
  <c r="C86" i="42" s="1"/>
  <c r="M85" i="42"/>
  <c r="K85" i="42"/>
  <c r="V84" i="42"/>
  <c r="T84" i="42"/>
  <c r="W84" i="42" s="1"/>
  <c r="R84" i="42"/>
  <c r="C85" i="42" s="1"/>
  <c r="M84" i="42"/>
  <c r="K84" i="42"/>
  <c r="W83" i="42"/>
  <c r="V83" i="42"/>
  <c r="T83" i="42"/>
  <c r="R83" i="42"/>
  <c r="C84" i="42" s="1"/>
  <c r="M83" i="42"/>
  <c r="K83" i="42"/>
  <c r="V82" i="42"/>
  <c r="T82" i="42"/>
  <c r="W82" i="42" s="1"/>
  <c r="R82" i="42"/>
  <c r="C83" i="42" s="1"/>
  <c r="M82" i="42"/>
  <c r="K82" i="42"/>
  <c r="V81" i="42"/>
  <c r="T81" i="42"/>
  <c r="W81" i="42" s="1"/>
  <c r="R81" i="42"/>
  <c r="C82" i="42" s="1"/>
  <c r="M81" i="42"/>
  <c r="K81" i="42"/>
  <c r="W80" i="42"/>
  <c r="V80" i="42"/>
  <c r="T80" i="42"/>
  <c r="R80" i="42"/>
  <c r="C81" i="42" s="1"/>
  <c r="M80" i="42"/>
  <c r="K80" i="42"/>
  <c r="V79" i="42"/>
  <c r="T79" i="42"/>
  <c r="W79" i="42" s="1"/>
  <c r="R79" i="42"/>
  <c r="C80" i="42" s="1"/>
  <c r="M79" i="42"/>
  <c r="K79" i="42"/>
  <c r="W78" i="42"/>
  <c r="V78" i="42"/>
  <c r="T78" i="42"/>
  <c r="R78" i="42"/>
  <c r="C79" i="42" s="1"/>
  <c r="M78" i="42"/>
  <c r="K78" i="42"/>
  <c r="W77" i="42"/>
  <c r="V77" i="42"/>
  <c r="T77" i="42"/>
  <c r="R77" i="42"/>
  <c r="C78" i="42" s="1"/>
  <c r="M77" i="42"/>
  <c r="K77" i="42"/>
  <c r="V76" i="42"/>
  <c r="T76" i="42"/>
  <c r="W76" i="42" s="1"/>
  <c r="R76" i="42"/>
  <c r="C77" i="42" s="1"/>
  <c r="M76" i="42"/>
  <c r="K76" i="42"/>
  <c r="W75" i="42"/>
  <c r="V75" i="42"/>
  <c r="T75" i="42"/>
  <c r="R75" i="42"/>
  <c r="C76" i="42" s="1"/>
  <c r="M75" i="42"/>
  <c r="K75" i="42"/>
  <c r="V74" i="42"/>
  <c r="T74" i="42"/>
  <c r="W74" i="42" s="1"/>
  <c r="R74" i="42"/>
  <c r="C75" i="42" s="1"/>
  <c r="M74" i="42"/>
  <c r="K74" i="42"/>
  <c r="V73" i="42"/>
  <c r="T73" i="42"/>
  <c r="W73" i="42" s="1"/>
  <c r="R73" i="42"/>
  <c r="C74" i="42" s="1"/>
  <c r="M73" i="42"/>
  <c r="K73" i="42"/>
  <c r="W72" i="42"/>
  <c r="V72" i="42"/>
  <c r="T72" i="42"/>
  <c r="R72" i="42"/>
  <c r="C73" i="42" s="1"/>
  <c r="M72" i="42"/>
  <c r="K72" i="42"/>
  <c r="V71" i="42"/>
  <c r="T71" i="42"/>
  <c r="W71" i="42" s="1"/>
  <c r="R71" i="42"/>
  <c r="C72" i="42" s="1"/>
  <c r="M71" i="42"/>
  <c r="K71" i="42"/>
  <c r="W70" i="42"/>
  <c r="V70" i="42"/>
  <c r="T70" i="42"/>
  <c r="R70" i="42"/>
  <c r="C71" i="42" s="1"/>
  <c r="M70" i="42"/>
  <c r="K70" i="42"/>
  <c r="W69" i="42"/>
  <c r="V69" i="42"/>
  <c r="T69" i="42"/>
  <c r="R69" i="42"/>
  <c r="C70" i="42" s="1"/>
  <c r="M69" i="42"/>
  <c r="K69" i="42"/>
  <c r="V68" i="42"/>
  <c r="T68" i="42"/>
  <c r="W68" i="42" s="1"/>
  <c r="R68" i="42"/>
  <c r="C69" i="42" s="1"/>
  <c r="M68" i="42"/>
  <c r="K68" i="42"/>
  <c r="W67" i="42"/>
  <c r="V67" i="42"/>
  <c r="T67" i="42"/>
  <c r="R67" i="42"/>
  <c r="C68" i="42" s="1"/>
  <c r="M67" i="42"/>
  <c r="K67" i="42"/>
  <c r="V66" i="42"/>
  <c r="T66" i="42"/>
  <c r="W66" i="42" s="1"/>
  <c r="R66" i="42"/>
  <c r="C67" i="42" s="1"/>
  <c r="M66" i="42"/>
  <c r="K66" i="42"/>
  <c r="V65" i="42"/>
  <c r="T65" i="42"/>
  <c r="W65" i="42" s="1"/>
  <c r="R65" i="42"/>
  <c r="C66" i="42" s="1"/>
  <c r="M65" i="42"/>
  <c r="K65" i="42"/>
  <c r="W64" i="42"/>
  <c r="V64" i="42"/>
  <c r="T64" i="42"/>
  <c r="R64" i="42"/>
  <c r="C65" i="42" s="1"/>
  <c r="M64" i="42"/>
  <c r="K64" i="42"/>
  <c r="V63" i="42"/>
  <c r="T63" i="42"/>
  <c r="W63" i="42" s="1"/>
  <c r="R63" i="42"/>
  <c r="C64" i="42" s="1"/>
  <c r="M63" i="42"/>
  <c r="K63" i="42"/>
  <c r="W62" i="42"/>
  <c r="V62" i="42"/>
  <c r="T62" i="42"/>
  <c r="R62" i="42"/>
  <c r="C63" i="42" s="1"/>
  <c r="M62" i="42"/>
  <c r="K62" i="42"/>
  <c r="W61" i="42"/>
  <c r="V61" i="42"/>
  <c r="T61" i="42"/>
  <c r="R61" i="42"/>
  <c r="C62" i="42" s="1"/>
  <c r="M61" i="42"/>
  <c r="K61" i="42"/>
  <c r="V60" i="42"/>
  <c r="T60" i="42"/>
  <c r="W60" i="42" s="1"/>
  <c r="R60" i="42"/>
  <c r="C61" i="42" s="1"/>
  <c r="M60" i="42"/>
  <c r="K60" i="42"/>
  <c r="W59" i="42"/>
  <c r="V59" i="42"/>
  <c r="T59" i="42"/>
  <c r="R59" i="42"/>
  <c r="C60" i="42" s="1"/>
  <c r="M59" i="42"/>
  <c r="K59" i="42"/>
  <c r="V58" i="42"/>
  <c r="T58" i="42"/>
  <c r="W58" i="42" s="1"/>
  <c r="R58" i="42"/>
  <c r="C59" i="42" s="1"/>
  <c r="M58" i="42"/>
  <c r="K58" i="42"/>
  <c r="V57" i="42"/>
  <c r="T57" i="42"/>
  <c r="W57" i="42" s="1"/>
  <c r="R57" i="42"/>
  <c r="C58" i="42" s="1"/>
  <c r="M57" i="42"/>
  <c r="K57" i="42"/>
  <c r="W56" i="42"/>
  <c r="V56" i="42"/>
  <c r="T56" i="42"/>
  <c r="R56" i="42"/>
  <c r="C57" i="42" s="1"/>
  <c r="M56" i="42"/>
  <c r="K56" i="42"/>
  <c r="V55" i="42"/>
  <c r="T55" i="42"/>
  <c r="W55" i="42" s="1"/>
  <c r="R55" i="42"/>
  <c r="C56" i="42" s="1"/>
  <c r="M55" i="42"/>
  <c r="K55" i="42"/>
  <c r="W54" i="42"/>
  <c r="V54" i="42"/>
  <c r="T54" i="42"/>
  <c r="R54" i="42"/>
  <c r="C55" i="42" s="1"/>
  <c r="M54" i="42"/>
  <c r="K54" i="42"/>
  <c r="W53" i="42"/>
  <c r="V53" i="42"/>
  <c r="T53" i="42"/>
  <c r="R53" i="42"/>
  <c r="C54" i="42" s="1"/>
  <c r="M53" i="42"/>
  <c r="K53" i="42"/>
  <c r="V52" i="42"/>
  <c r="T52" i="42"/>
  <c r="W52" i="42" s="1"/>
  <c r="R52" i="42"/>
  <c r="C53" i="42" s="1"/>
  <c r="M52" i="42"/>
  <c r="K52" i="42"/>
  <c r="W51" i="42"/>
  <c r="V51" i="42"/>
  <c r="T51" i="42"/>
  <c r="R51" i="42"/>
  <c r="C52" i="42" s="1"/>
  <c r="M51" i="42"/>
  <c r="K51" i="42"/>
  <c r="V50" i="42"/>
  <c r="T50" i="42"/>
  <c r="W50" i="42" s="1"/>
  <c r="R50" i="42"/>
  <c r="C51" i="42" s="1"/>
  <c r="M50" i="42"/>
  <c r="K50" i="42"/>
  <c r="V49" i="42"/>
  <c r="T49" i="42"/>
  <c r="V48" i="42"/>
  <c r="T48" i="42"/>
  <c r="W48" i="42" s="1"/>
  <c r="V47" i="42"/>
  <c r="T47" i="42"/>
  <c r="W47" i="42" s="1"/>
  <c r="V46" i="42"/>
  <c r="T46" i="42"/>
  <c r="W46" i="42" s="1"/>
  <c r="V45" i="42"/>
  <c r="T45" i="42"/>
  <c r="V44" i="42"/>
  <c r="T44" i="42"/>
  <c r="W44" i="42" s="1"/>
  <c r="W45" i="42" s="1"/>
  <c r="V43" i="42"/>
  <c r="T43" i="42"/>
  <c r="W43" i="42" s="1"/>
  <c r="V42" i="42"/>
  <c r="T42" i="42"/>
  <c r="V41" i="42"/>
  <c r="T41" i="42"/>
  <c r="V40" i="42"/>
  <c r="T40" i="42"/>
  <c r="W40" i="42" s="1"/>
  <c r="V39" i="42"/>
  <c r="T39" i="42"/>
  <c r="W39" i="42" s="1"/>
  <c r="V38" i="42"/>
  <c r="T38" i="42"/>
  <c r="W38" i="42" s="1"/>
  <c r="V37" i="42"/>
  <c r="T37" i="42"/>
  <c r="V36" i="42"/>
  <c r="T36" i="42"/>
  <c r="W36" i="42" s="1"/>
  <c r="W37" i="42" s="1"/>
  <c r="V35" i="42"/>
  <c r="T35" i="42"/>
  <c r="W35" i="42" s="1"/>
  <c r="V34" i="42"/>
  <c r="T34" i="42"/>
  <c r="V33" i="42"/>
  <c r="T33" i="42"/>
  <c r="V32" i="42"/>
  <c r="T32" i="42"/>
  <c r="W32" i="42" s="1"/>
  <c r="V31" i="42"/>
  <c r="T31" i="42"/>
  <c r="V30" i="42"/>
  <c r="T30" i="42"/>
  <c r="V29" i="42"/>
  <c r="T29" i="42"/>
  <c r="V28" i="42"/>
  <c r="T28" i="42"/>
  <c r="V27" i="42"/>
  <c r="T27" i="42"/>
  <c r="V26" i="42"/>
  <c r="T26" i="42"/>
  <c r="V25" i="42"/>
  <c r="T25" i="42"/>
  <c r="V24" i="42"/>
  <c r="T24" i="42"/>
  <c r="V23" i="42"/>
  <c r="T23" i="42"/>
  <c r="W23" i="42" s="1"/>
  <c r="W24" i="42" s="1"/>
  <c r="T22" i="42"/>
  <c r="V22" i="42" s="1"/>
  <c r="V21" i="42"/>
  <c r="T21" i="42"/>
  <c r="T20" i="42"/>
  <c r="W20" i="42" s="1"/>
  <c r="W21" i="42" s="1"/>
  <c r="W22" i="42" s="1"/>
  <c r="T19" i="42"/>
  <c r="W19" i="42" s="1"/>
  <c r="V18" i="42"/>
  <c r="T18" i="42"/>
  <c r="T17" i="42"/>
  <c r="T16" i="42"/>
  <c r="W16" i="42" s="1"/>
  <c r="T15" i="42"/>
  <c r="W15" i="42" s="1"/>
  <c r="T14" i="42"/>
  <c r="W14" i="42" s="1"/>
  <c r="T13" i="42"/>
  <c r="W13" i="42" s="1"/>
  <c r="T12" i="42"/>
  <c r="V11" i="42"/>
  <c r="T11" i="42"/>
  <c r="T10" i="42"/>
  <c r="T9" i="42"/>
  <c r="K9" i="42"/>
  <c r="M9" i="42" s="1"/>
  <c r="C9" i="42"/>
  <c r="V108" i="41"/>
  <c r="T108" i="41"/>
  <c r="W108" i="41" s="1"/>
  <c r="R108" i="41"/>
  <c r="M108" i="41"/>
  <c r="K108" i="41"/>
  <c r="W107" i="41"/>
  <c r="V107" i="41"/>
  <c r="T107" i="41"/>
  <c r="R107" i="41"/>
  <c r="C108" i="41" s="1"/>
  <c r="M107" i="41"/>
  <c r="K107" i="41"/>
  <c r="V106" i="41"/>
  <c r="T106" i="41"/>
  <c r="W106" i="41" s="1"/>
  <c r="R106" i="41"/>
  <c r="C107" i="41" s="1"/>
  <c r="M106" i="41"/>
  <c r="K106" i="41"/>
  <c r="V105" i="41"/>
  <c r="T105" i="41"/>
  <c r="W105" i="41" s="1"/>
  <c r="R105" i="41"/>
  <c r="C106" i="41" s="1"/>
  <c r="M105" i="41"/>
  <c r="K105" i="41"/>
  <c r="W104" i="41"/>
  <c r="V104" i="41"/>
  <c r="T104" i="41"/>
  <c r="R104" i="41"/>
  <c r="C105" i="41" s="1"/>
  <c r="M104" i="41"/>
  <c r="K104" i="41"/>
  <c r="W103" i="41"/>
  <c r="V103" i="41"/>
  <c r="T103" i="41"/>
  <c r="R103" i="41"/>
  <c r="C104" i="41" s="1"/>
  <c r="M103" i="41"/>
  <c r="K103" i="41"/>
  <c r="V102" i="41"/>
  <c r="T102" i="41"/>
  <c r="W102" i="41" s="1"/>
  <c r="R102" i="41"/>
  <c r="C103" i="41" s="1"/>
  <c r="M102" i="41"/>
  <c r="K102" i="41"/>
  <c r="V101" i="41"/>
  <c r="T101" i="41"/>
  <c r="W101" i="41" s="1"/>
  <c r="R101" i="41"/>
  <c r="C102" i="41" s="1"/>
  <c r="M101" i="41"/>
  <c r="K101" i="41"/>
  <c r="V100" i="41"/>
  <c r="T100" i="41"/>
  <c r="W100" i="41" s="1"/>
  <c r="R100" i="41"/>
  <c r="C101" i="41" s="1"/>
  <c r="M100" i="41"/>
  <c r="K100" i="41"/>
  <c r="W99" i="41"/>
  <c r="V99" i="41"/>
  <c r="T99" i="41"/>
  <c r="R99" i="41"/>
  <c r="C100" i="41" s="1"/>
  <c r="M99" i="41"/>
  <c r="K99" i="41"/>
  <c r="V98" i="41"/>
  <c r="T98" i="41"/>
  <c r="W98" i="41" s="1"/>
  <c r="R98" i="41"/>
  <c r="C99" i="41" s="1"/>
  <c r="M98" i="41"/>
  <c r="K98" i="41"/>
  <c r="V97" i="41"/>
  <c r="T97" i="41"/>
  <c r="W97" i="41" s="1"/>
  <c r="R97" i="41"/>
  <c r="C98" i="41" s="1"/>
  <c r="M97" i="41"/>
  <c r="K97" i="41"/>
  <c r="W96" i="41"/>
  <c r="V96" i="41"/>
  <c r="T96" i="41"/>
  <c r="R96" i="41"/>
  <c r="C97" i="41" s="1"/>
  <c r="M96" i="41"/>
  <c r="K96" i="41"/>
  <c r="W95" i="41"/>
  <c r="V95" i="41"/>
  <c r="T95" i="41"/>
  <c r="R95" i="41"/>
  <c r="C96" i="41" s="1"/>
  <c r="M95" i="41"/>
  <c r="K95" i="41"/>
  <c r="V94" i="41"/>
  <c r="T94" i="41"/>
  <c r="W94" i="41" s="1"/>
  <c r="R94" i="41"/>
  <c r="C95" i="41" s="1"/>
  <c r="M94" i="41"/>
  <c r="K94" i="41"/>
  <c r="W93" i="41"/>
  <c r="V93" i="41"/>
  <c r="T93" i="41"/>
  <c r="R93" i="41"/>
  <c r="C94" i="41" s="1"/>
  <c r="M93" i="41"/>
  <c r="K93" i="41"/>
  <c r="V92" i="41"/>
  <c r="T92" i="41"/>
  <c r="W92" i="41" s="1"/>
  <c r="R92" i="41"/>
  <c r="C93" i="41" s="1"/>
  <c r="M92" i="41"/>
  <c r="K92" i="41"/>
  <c r="W91" i="41"/>
  <c r="V91" i="41"/>
  <c r="T91" i="41"/>
  <c r="R91" i="41"/>
  <c r="C92" i="41" s="1"/>
  <c r="M91" i="41"/>
  <c r="K91" i="41"/>
  <c r="V90" i="41"/>
  <c r="T90" i="41"/>
  <c r="W90" i="41" s="1"/>
  <c r="R90" i="41"/>
  <c r="C91" i="41" s="1"/>
  <c r="M90" i="41"/>
  <c r="K90" i="41"/>
  <c r="V89" i="41"/>
  <c r="T89" i="41"/>
  <c r="W89" i="41" s="1"/>
  <c r="R89" i="41"/>
  <c r="C90" i="41" s="1"/>
  <c r="M89" i="41"/>
  <c r="K89" i="41"/>
  <c r="W88" i="41"/>
  <c r="V88" i="41"/>
  <c r="T88" i="41"/>
  <c r="R88" i="41"/>
  <c r="C89" i="41" s="1"/>
  <c r="M88" i="41"/>
  <c r="K88" i="41"/>
  <c r="V87" i="41"/>
  <c r="T87" i="41"/>
  <c r="W87" i="41" s="1"/>
  <c r="R87" i="41"/>
  <c r="C88" i="41" s="1"/>
  <c r="M87" i="41"/>
  <c r="K87" i="41"/>
  <c r="V86" i="41"/>
  <c r="T86" i="41"/>
  <c r="W86" i="41" s="1"/>
  <c r="R86" i="41"/>
  <c r="C87" i="41" s="1"/>
  <c r="M86" i="41"/>
  <c r="K86" i="41"/>
  <c r="W85" i="41"/>
  <c r="V85" i="41"/>
  <c r="T85" i="41"/>
  <c r="R85" i="41"/>
  <c r="C86" i="41" s="1"/>
  <c r="M85" i="41"/>
  <c r="K85" i="41"/>
  <c r="V84" i="41"/>
  <c r="T84" i="41"/>
  <c r="W84" i="41" s="1"/>
  <c r="R84" i="41"/>
  <c r="C85" i="41" s="1"/>
  <c r="M84" i="41"/>
  <c r="K84" i="41"/>
  <c r="W83" i="41"/>
  <c r="V83" i="41"/>
  <c r="T83" i="41"/>
  <c r="R83" i="41"/>
  <c r="C84" i="41" s="1"/>
  <c r="M83" i="41"/>
  <c r="K83" i="41"/>
  <c r="V82" i="41"/>
  <c r="T82" i="41"/>
  <c r="W82" i="41" s="1"/>
  <c r="R82" i="41"/>
  <c r="C83" i="41" s="1"/>
  <c r="M82" i="41"/>
  <c r="K82" i="41"/>
  <c r="V81" i="41"/>
  <c r="T81" i="41"/>
  <c r="W81" i="41" s="1"/>
  <c r="R81" i="41"/>
  <c r="C82" i="41" s="1"/>
  <c r="M81" i="41"/>
  <c r="K81" i="41"/>
  <c r="W80" i="41"/>
  <c r="V80" i="41"/>
  <c r="T80" i="41"/>
  <c r="R80" i="41"/>
  <c r="C81" i="41" s="1"/>
  <c r="M80" i="41"/>
  <c r="K80" i="41"/>
  <c r="V79" i="41"/>
  <c r="T79" i="41"/>
  <c r="W79" i="41" s="1"/>
  <c r="R79" i="41"/>
  <c r="C80" i="41" s="1"/>
  <c r="M79" i="41"/>
  <c r="K79" i="41"/>
  <c r="V78" i="41"/>
  <c r="T78" i="41"/>
  <c r="W78" i="41" s="1"/>
  <c r="R78" i="41"/>
  <c r="C79" i="41" s="1"/>
  <c r="M78" i="41"/>
  <c r="K78" i="41"/>
  <c r="W77" i="41"/>
  <c r="V77" i="41"/>
  <c r="T77" i="41"/>
  <c r="R77" i="41"/>
  <c r="C78" i="41" s="1"/>
  <c r="M77" i="41"/>
  <c r="K77" i="41"/>
  <c r="V76" i="41"/>
  <c r="T76" i="41"/>
  <c r="W76" i="41" s="1"/>
  <c r="R76" i="41"/>
  <c r="C77" i="41" s="1"/>
  <c r="M76" i="41"/>
  <c r="K76" i="41"/>
  <c r="W75" i="41"/>
  <c r="V75" i="41"/>
  <c r="T75" i="41"/>
  <c r="R75" i="41"/>
  <c r="C76" i="41" s="1"/>
  <c r="M75" i="41"/>
  <c r="K75" i="41"/>
  <c r="V74" i="41"/>
  <c r="T74" i="41"/>
  <c r="W74" i="41" s="1"/>
  <c r="R74" i="41"/>
  <c r="C75" i="41" s="1"/>
  <c r="M74" i="41"/>
  <c r="K74" i="41"/>
  <c r="V73" i="41"/>
  <c r="T73" i="41"/>
  <c r="W73" i="41" s="1"/>
  <c r="R73" i="41"/>
  <c r="C74" i="41" s="1"/>
  <c r="M73" i="41"/>
  <c r="K73" i="41"/>
  <c r="W72" i="41"/>
  <c r="V72" i="41"/>
  <c r="T72" i="41"/>
  <c r="R72" i="41"/>
  <c r="C73" i="41" s="1"/>
  <c r="M72" i="41"/>
  <c r="K72" i="41"/>
  <c r="V71" i="41"/>
  <c r="T71" i="41"/>
  <c r="W71" i="41" s="1"/>
  <c r="R71" i="41"/>
  <c r="C72" i="41" s="1"/>
  <c r="M71" i="41"/>
  <c r="K71" i="41"/>
  <c r="V70" i="41"/>
  <c r="T70" i="41"/>
  <c r="W70" i="41" s="1"/>
  <c r="R70" i="41"/>
  <c r="C71" i="41" s="1"/>
  <c r="M70" i="41"/>
  <c r="K70" i="41"/>
  <c r="W69" i="41"/>
  <c r="V69" i="41"/>
  <c r="T69" i="41"/>
  <c r="R69" i="41"/>
  <c r="C70" i="41" s="1"/>
  <c r="M69" i="41"/>
  <c r="K69" i="41"/>
  <c r="V68" i="41"/>
  <c r="T68" i="41"/>
  <c r="W68" i="41" s="1"/>
  <c r="R68" i="41"/>
  <c r="C69" i="41" s="1"/>
  <c r="M68" i="41"/>
  <c r="K68" i="41"/>
  <c r="W67" i="41"/>
  <c r="V67" i="41"/>
  <c r="T67" i="41"/>
  <c r="R67" i="41"/>
  <c r="C68" i="41" s="1"/>
  <c r="M67" i="41"/>
  <c r="K67" i="41"/>
  <c r="V66" i="41"/>
  <c r="T66" i="41"/>
  <c r="W66" i="41" s="1"/>
  <c r="R66" i="41"/>
  <c r="C67" i="41" s="1"/>
  <c r="M66" i="41"/>
  <c r="K66" i="41"/>
  <c r="V65" i="41"/>
  <c r="T65" i="41"/>
  <c r="W65" i="41" s="1"/>
  <c r="R65" i="41"/>
  <c r="C66" i="41" s="1"/>
  <c r="M65" i="41"/>
  <c r="K65" i="41"/>
  <c r="W64" i="41"/>
  <c r="V64" i="41"/>
  <c r="T64" i="41"/>
  <c r="R64" i="41"/>
  <c r="C65" i="41" s="1"/>
  <c r="M64" i="41"/>
  <c r="K64" i="41"/>
  <c r="V63" i="41"/>
  <c r="T63" i="41"/>
  <c r="W63" i="41" s="1"/>
  <c r="R63" i="41"/>
  <c r="C64" i="41" s="1"/>
  <c r="M63" i="41"/>
  <c r="K63" i="41"/>
  <c r="V62" i="41"/>
  <c r="T62" i="41"/>
  <c r="W62" i="41" s="1"/>
  <c r="R62" i="41"/>
  <c r="C63" i="41" s="1"/>
  <c r="M62" i="41"/>
  <c r="K62" i="41"/>
  <c r="W61" i="41"/>
  <c r="V61" i="41"/>
  <c r="T61" i="41"/>
  <c r="R61" i="41"/>
  <c r="C62" i="41" s="1"/>
  <c r="M61" i="41"/>
  <c r="K61" i="41"/>
  <c r="V60" i="41"/>
  <c r="T60" i="41"/>
  <c r="W60" i="41" s="1"/>
  <c r="R60" i="41"/>
  <c r="C61" i="41" s="1"/>
  <c r="M60" i="41"/>
  <c r="K60" i="41"/>
  <c r="W59" i="41"/>
  <c r="V59" i="41"/>
  <c r="T59" i="41"/>
  <c r="R59" i="41"/>
  <c r="C60" i="41" s="1"/>
  <c r="M59" i="41"/>
  <c r="K59" i="41"/>
  <c r="V58" i="41"/>
  <c r="T58" i="41"/>
  <c r="W58" i="41" s="1"/>
  <c r="R58" i="41"/>
  <c r="C59" i="41" s="1"/>
  <c r="M58" i="41"/>
  <c r="K58" i="41"/>
  <c r="V57" i="41"/>
  <c r="T57" i="41"/>
  <c r="W57" i="41" s="1"/>
  <c r="R57" i="41"/>
  <c r="C58" i="41" s="1"/>
  <c r="M57" i="41"/>
  <c r="K57" i="41"/>
  <c r="W56" i="41"/>
  <c r="V56" i="41"/>
  <c r="T56" i="41"/>
  <c r="R56" i="41"/>
  <c r="C57" i="41" s="1"/>
  <c r="M56" i="41"/>
  <c r="K56" i="41"/>
  <c r="V55" i="41"/>
  <c r="T55" i="41"/>
  <c r="W55" i="41" s="1"/>
  <c r="R55" i="41"/>
  <c r="C56" i="41" s="1"/>
  <c r="M55" i="41"/>
  <c r="K55" i="41"/>
  <c r="V54" i="41"/>
  <c r="T54" i="41"/>
  <c r="W54" i="41" s="1"/>
  <c r="R54" i="41"/>
  <c r="C55" i="41" s="1"/>
  <c r="M54" i="41"/>
  <c r="K54" i="41"/>
  <c r="W53" i="41"/>
  <c r="V53" i="41"/>
  <c r="T53" i="41"/>
  <c r="R53" i="41"/>
  <c r="C54" i="41" s="1"/>
  <c r="M53" i="41"/>
  <c r="K53" i="41"/>
  <c r="V52" i="41"/>
  <c r="T52" i="41"/>
  <c r="W52" i="41" s="1"/>
  <c r="R52" i="41"/>
  <c r="C53" i="41" s="1"/>
  <c r="M52" i="41"/>
  <c r="K52" i="41"/>
  <c r="W51" i="41"/>
  <c r="V51" i="41"/>
  <c r="T51" i="41"/>
  <c r="R51" i="41"/>
  <c r="C52" i="41" s="1"/>
  <c r="M51" i="41"/>
  <c r="K51" i="41"/>
  <c r="V50" i="41"/>
  <c r="T50" i="41"/>
  <c r="W50" i="41" s="1"/>
  <c r="R50" i="41"/>
  <c r="C51" i="41" s="1"/>
  <c r="M50" i="41"/>
  <c r="K50" i="41"/>
  <c r="V49" i="41"/>
  <c r="T49" i="41"/>
  <c r="W49" i="41" s="1"/>
  <c r="R49" i="41"/>
  <c r="C50" i="41" s="1"/>
  <c r="K49" i="41"/>
  <c r="M49" i="41" s="1"/>
  <c r="V48" i="41"/>
  <c r="T48" i="41"/>
  <c r="W48" i="41" s="1"/>
  <c r="K48" i="41"/>
  <c r="M48" i="41" s="1"/>
  <c r="V47" i="41"/>
  <c r="T47" i="41"/>
  <c r="W47" i="41" s="1"/>
  <c r="M47" i="41"/>
  <c r="K47" i="41"/>
  <c r="V46" i="41"/>
  <c r="T46" i="41"/>
  <c r="W46" i="41" s="1"/>
  <c r="R46" i="41"/>
  <c r="C47" i="41" s="1"/>
  <c r="M46" i="41"/>
  <c r="K46" i="41"/>
  <c r="V45" i="41"/>
  <c r="T45" i="41"/>
  <c r="W45" i="41" s="1"/>
  <c r="K45" i="41"/>
  <c r="M45" i="41" s="1"/>
  <c r="V44" i="41"/>
  <c r="T44" i="41"/>
  <c r="W44" i="41" s="1"/>
  <c r="K44" i="41"/>
  <c r="M44" i="41" s="1"/>
  <c r="W43" i="41"/>
  <c r="V43" i="41"/>
  <c r="T43" i="41"/>
  <c r="R43" i="41"/>
  <c r="C44" i="41" s="1"/>
  <c r="M43" i="41"/>
  <c r="K43" i="41"/>
  <c r="V42" i="41"/>
  <c r="T42" i="41"/>
  <c r="W42" i="41" s="1"/>
  <c r="M42" i="41"/>
  <c r="K42" i="41"/>
  <c r="V41" i="41"/>
  <c r="T41" i="41"/>
  <c r="W41" i="41" s="1"/>
  <c r="K41" i="41"/>
  <c r="M41" i="41" s="1"/>
  <c r="V40" i="41"/>
  <c r="T40" i="41"/>
  <c r="R40" i="41" s="1"/>
  <c r="C41" i="41" s="1"/>
  <c r="K40" i="41"/>
  <c r="M40" i="41" s="1"/>
  <c r="V39" i="41"/>
  <c r="T39" i="41"/>
  <c r="W39" i="41" s="1"/>
  <c r="K39" i="41"/>
  <c r="M39" i="41" s="1"/>
  <c r="V38" i="41"/>
  <c r="T38" i="41"/>
  <c r="W38" i="41" s="1"/>
  <c r="R38" i="41"/>
  <c r="C39" i="41" s="1"/>
  <c r="K38" i="41"/>
  <c r="M38" i="41" s="1"/>
  <c r="V37" i="41"/>
  <c r="T37" i="41"/>
  <c r="W37" i="41" s="1"/>
  <c r="R37" i="41"/>
  <c r="C38" i="41" s="1"/>
  <c r="M37" i="41"/>
  <c r="K37" i="41"/>
  <c r="V36" i="41"/>
  <c r="T36" i="41"/>
  <c r="W36" i="41" s="1"/>
  <c r="K36" i="41"/>
  <c r="M36" i="41" s="1"/>
  <c r="V35" i="41"/>
  <c r="T35" i="41"/>
  <c r="W35" i="41" s="1"/>
  <c r="K35" i="41"/>
  <c r="M35" i="41" s="1"/>
  <c r="V34" i="41"/>
  <c r="T34" i="41"/>
  <c r="W34" i="41" s="1"/>
  <c r="R34" i="41"/>
  <c r="C35" i="41" s="1"/>
  <c r="K34" i="41"/>
  <c r="M34" i="41" s="1"/>
  <c r="V33" i="41"/>
  <c r="T33" i="41"/>
  <c r="W33" i="41" s="1"/>
  <c r="K33" i="41"/>
  <c r="M33" i="41" s="1"/>
  <c r="V32" i="41"/>
  <c r="T32" i="41"/>
  <c r="W32" i="41" s="1"/>
  <c r="M32" i="41"/>
  <c r="K32" i="41"/>
  <c r="V31" i="41"/>
  <c r="T31" i="41"/>
  <c r="W31" i="41" s="1"/>
  <c r="K31" i="41"/>
  <c r="M31" i="41" s="1"/>
  <c r="V30" i="41"/>
  <c r="T30" i="41"/>
  <c r="W30" i="41" s="1"/>
  <c r="K30" i="41"/>
  <c r="M30" i="41" s="1"/>
  <c r="V29" i="41"/>
  <c r="T29" i="41"/>
  <c r="W29" i="41" s="1"/>
  <c r="M29" i="41"/>
  <c r="K29" i="41"/>
  <c r="V28" i="41"/>
  <c r="T28" i="41"/>
  <c r="W28" i="41" s="1"/>
  <c r="K28" i="41"/>
  <c r="M28" i="41" s="1"/>
  <c r="V27" i="41"/>
  <c r="T27" i="41"/>
  <c r="R27" i="41" s="1"/>
  <c r="C28" i="41" s="1"/>
  <c r="M27" i="41"/>
  <c r="K27" i="41"/>
  <c r="V26" i="41"/>
  <c r="T26" i="41"/>
  <c r="W26" i="41" s="1"/>
  <c r="R26" i="41"/>
  <c r="C27" i="41" s="1"/>
  <c r="M26" i="41"/>
  <c r="K26" i="41"/>
  <c r="V25" i="41"/>
  <c r="T25" i="41"/>
  <c r="W25" i="41" s="1"/>
  <c r="K25" i="41"/>
  <c r="M25" i="41" s="1"/>
  <c r="V24" i="41"/>
  <c r="T24" i="41"/>
  <c r="W24" i="41" s="1"/>
  <c r="K24" i="41"/>
  <c r="M24" i="41" s="1"/>
  <c r="V23" i="41"/>
  <c r="T23" i="41"/>
  <c r="W23" i="41" s="1"/>
  <c r="K23" i="41"/>
  <c r="M23" i="41" s="1"/>
  <c r="T22" i="41"/>
  <c r="W22" i="41" s="1"/>
  <c r="K22" i="41"/>
  <c r="M22" i="41" s="1"/>
  <c r="T21" i="41"/>
  <c r="V21" i="41" s="1"/>
  <c r="M21" i="41"/>
  <c r="K21" i="41"/>
  <c r="T20" i="41"/>
  <c r="W20" i="41" s="1"/>
  <c r="K20" i="41"/>
  <c r="M20" i="41" s="1"/>
  <c r="T19" i="41"/>
  <c r="V19" i="41" s="1"/>
  <c r="K19" i="41"/>
  <c r="M19" i="41" s="1"/>
  <c r="T18" i="41"/>
  <c r="V18" i="41" s="1"/>
  <c r="M18" i="41"/>
  <c r="K18" i="41"/>
  <c r="T17" i="41"/>
  <c r="W17" i="41" s="1"/>
  <c r="R17" i="41"/>
  <c r="C18" i="41" s="1"/>
  <c r="K17" i="41"/>
  <c r="M17" i="41" s="1"/>
  <c r="T16" i="41"/>
  <c r="W16" i="41" s="1"/>
  <c r="M16" i="41"/>
  <c r="K16" i="41"/>
  <c r="T15" i="41"/>
  <c r="W15" i="41" s="1"/>
  <c r="M15" i="41"/>
  <c r="K15" i="41"/>
  <c r="T14" i="41"/>
  <c r="W14" i="41" s="1"/>
  <c r="K14" i="41"/>
  <c r="M14" i="41" s="1"/>
  <c r="T13" i="41"/>
  <c r="V13" i="41" s="1"/>
  <c r="K13" i="41"/>
  <c r="M13" i="41" s="1"/>
  <c r="T12" i="41"/>
  <c r="W12" i="41" s="1"/>
  <c r="K12" i="41"/>
  <c r="M12" i="41" s="1"/>
  <c r="T11" i="41"/>
  <c r="V11" i="41" s="1"/>
  <c r="M11" i="41"/>
  <c r="K11" i="41"/>
  <c r="T10" i="41"/>
  <c r="W10" i="41" s="1"/>
  <c r="K10" i="41"/>
  <c r="M10" i="41" s="1"/>
  <c r="T9" i="41"/>
  <c r="K9" i="41"/>
  <c r="M9" i="41" s="1"/>
  <c r="C9" i="41"/>
  <c r="W71" i="49" l="1"/>
  <c r="W72" i="49" s="1"/>
  <c r="W73" i="49" s="1"/>
  <c r="W44" i="49"/>
  <c r="W76" i="49"/>
  <c r="W77" i="49" s="1"/>
  <c r="W23" i="49"/>
  <c r="W24" i="49" s="1"/>
  <c r="W25" i="49" s="1"/>
  <c r="W26" i="49" s="1"/>
  <c r="W27" i="49" s="1"/>
  <c r="W60" i="49"/>
  <c r="W63" i="49"/>
  <c r="W64" i="49" s="1"/>
  <c r="W65" i="49" s="1"/>
  <c r="W66" i="49" s="1"/>
  <c r="W67" i="49" s="1"/>
  <c r="V15" i="49"/>
  <c r="W47" i="49"/>
  <c r="W55" i="49"/>
  <c r="W56" i="49" s="1"/>
  <c r="W31" i="49"/>
  <c r="W39" i="49"/>
  <c r="W95" i="49"/>
  <c r="R9" i="49"/>
  <c r="V9" i="49"/>
  <c r="V17" i="49"/>
  <c r="V18" i="49" s="1"/>
  <c r="W9" i="49"/>
  <c r="W17" i="49"/>
  <c r="W33" i="49"/>
  <c r="W41" i="49"/>
  <c r="W42" i="49" s="1"/>
  <c r="W49" i="49"/>
  <c r="W50" i="49" s="1"/>
  <c r="W51" i="49" s="1"/>
  <c r="W52" i="49" s="1"/>
  <c r="W57" i="49"/>
  <c r="W81" i="49"/>
  <c r="W82" i="49" s="1"/>
  <c r="W83" i="49" s="1"/>
  <c r="W89" i="49"/>
  <c r="H4" i="49"/>
  <c r="V12" i="49"/>
  <c r="V20" i="49"/>
  <c r="V21" i="49" s="1"/>
  <c r="V22" i="49" s="1"/>
  <c r="W54" i="48"/>
  <c r="W55" i="48" s="1"/>
  <c r="W56" i="48" s="1"/>
  <c r="W23" i="48"/>
  <c r="W24" i="48" s="1"/>
  <c r="W25" i="48" s="1"/>
  <c r="W26" i="48" s="1"/>
  <c r="W27" i="48" s="1"/>
  <c r="W30" i="48"/>
  <c r="W31" i="48" s="1"/>
  <c r="V20" i="48"/>
  <c r="V21" i="48" s="1"/>
  <c r="V22" i="48" s="1"/>
  <c r="W38" i="48"/>
  <c r="W39" i="48" s="1"/>
  <c r="W76" i="48"/>
  <c r="W77" i="48" s="1"/>
  <c r="W46" i="48"/>
  <c r="W47" i="48" s="1"/>
  <c r="W60" i="48"/>
  <c r="W63" i="48"/>
  <c r="W64" i="48" s="1"/>
  <c r="W65" i="48" s="1"/>
  <c r="W66" i="48" s="1"/>
  <c r="W71" i="48"/>
  <c r="W72" i="48" s="1"/>
  <c r="W73" i="48" s="1"/>
  <c r="C10" i="48"/>
  <c r="W95" i="48"/>
  <c r="V9" i="48"/>
  <c r="W10" i="48"/>
  <c r="W11" i="48" s="1"/>
  <c r="W12" i="48" s="1"/>
  <c r="W13" i="48" s="1"/>
  <c r="W14" i="48" s="1"/>
  <c r="V17" i="48"/>
  <c r="V18" i="48" s="1"/>
  <c r="W18" i="48"/>
  <c r="W19" i="48" s="1"/>
  <c r="W34" i="48"/>
  <c r="W35" i="48" s="1"/>
  <c r="W58" i="48"/>
  <c r="W74" i="48"/>
  <c r="W90" i="48"/>
  <c r="W9" i="48"/>
  <c r="W17" i="48"/>
  <c r="W33" i="48"/>
  <c r="W41" i="48"/>
  <c r="W42" i="48" s="1"/>
  <c r="W49" i="48"/>
  <c r="W50" i="48" s="1"/>
  <c r="W51" i="48" s="1"/>
  <c r="W57" i="48"/>
  <c r="W81" i="48"/>
  <c r="W82" i="48" s="1"/>
  <c r="W83" i="48" s="1"/>
  <c r="W89" i="48"/>
  <c r="H4" i="48"/>
  <c r="V14" i="48"/>
  <c r="V15" i="48" s="1"/>
  <c r="R95" i="47"/>
  <c r="C96" i="47" s="1"/>
  <c r="R94" i="47"/>
  <c r="C95" i="47" s="1"/>
  <c r="R93" i="47"/>
  <c r="C94" i="47" s="1"/>
  <c r="R90" i="47"/>
  <c r="C91" i="47" s="1"/>
  <c r="R89" i="47"/>
  <c r="C90" i="47" s="1"/>
  <c r="R88" i="47"/>
  <c r="C89" i="47" s="1"/>
  <c r="R85" i="47"/>
  <c r="C86" i="47" s="1"/>
  <c r="R84" i="47"/>
  <c r="C85" i="47" s="1"/>
  <c r="R83" i="47"/>
  <c r="C84" i="47" s="1"/>
  <c r="R82" i="47"/>
  <c r="C83" i="47" s="1"/>
  <c r="R81" i="47"/>
  <c r="C82" i="47" s="1"/>
  <c r="R76" i="47"/>
  <c r="C77" i="47" s="1"/>
  <c r="R73" i="47"/>
  <c r="C74" i="47" s="1"/>
  <c r="R72" i="47"/>
  <c r="C73" i="47" s="1"/>
  <c r="R71" i="47"/>
  <c r="C72" i="47" s="1"/>
  <c r="R70" i="47"/>
  <c r="C71" i="47" s="1"/>
  <c r="R69" i="47"/>
  <c r="C70" i="47" s="1"/>
  <c r="R68" i="47"/>
  <c r="C69" i="47" s="1"/>
  <c r="R67" i="47"/>
  <c r="C68" i="47" s="1"/>
  <c r="R66" i="47"/>
  <c r="C67" i="47" s="1"/>
  <c r="R65" i="47"/>
  <c r="C66" i="47" s="1"/>
  <c r="R64" i="47"/>
  <c r="C65" i="47" s="1"/>
  <c r="R62" i="47"/>
  <c r="C63" i="47" s="1"/>
  <c r="R60" i="47"/>
  <c r="C61" i="47" s="1"/>
  <c r="R59" i="47"/>
  <c r="C60" i="47" s="1"/>
  <c r="R57" i="47"/>
  <c r="C58" i="47" s="1"/>
  <c r="R56" i="47"/>
  <c r="C57" i="47" s="1"/>
  <c r="R55" i="47"/>
  <c r="C56" i="47" s="1"/>
  <c r="R54" i="47"/>
  <c r="C55" i="47" s="1"/>
  <c r="R52" i="47"/>
  <c r="C53" i="47" s="1"/>
  <c r="R51" i="47"/>
  <c r="C52" i="47" s="1"/>
  <c r="R50" i="47"/>
  <c r="C51" i="47" s="1"/>
  <c r="R49" i="47"/>
  <c r="C50" i="47" s="1"/>
  <c r="R47" i="47"/>
  <c r="C48" i="47" s="1"/>
  <c r="W46" i="47"/>
  <c r="R45" i="47"/>
  <c r="C46" i="47" s="1"/>
  <c r="R44" i="47"/>
  <c r="C45" i="47" s="1"/>
  <c r="W43" i="47"/>
  <c r="R42" i="47"/>
  <c r="C43" i="47" s="1"/>
  <c r="R41" i="47"/>
  <c r="C42" i="47" s="1"/>
  <c r="R40" i="47"/>
  <c r="C41" i="47" s="1"/>
  <c r="R39" i="47"/>
  <c r="C40" i="47" s="1"/>
  <c r="R36" i="47"/>
  <c r="C37" i="47" s="1"/>
  <c r="R35" i="47"/>
  <c r="C36" i="47" s="1"/>
  <c r="R34" i="47"/>
  <c r="C35" i="47" s="1"/>
  <c r="R33" i="47"/>
  <c r="C34" i="47" s="1"/>
  <c r="R31" i="47"/>
  <c r="C32" i="47" s="1"/>
  <c r="W30" i="47"/>
  <c r="R29" i="47"/>
  <c r="C30" i="47" s="1"/>
  <c r="R28" i="47"/>
  <c r="C29" i="47" s="1"/>
  <c r="R27" i="47"/>
  <c r="C28" i="47" s="1"/>
  <c r="R26" i="47"/>
  <c r="C27" i="47" s="1"/>
  <c r="R25" i="47"/>
  <c r="C26" i="47" s="1"/>
  <c r="R24" i="47"/>
  <c r="C25" i="47" s="1"/>
  <c r="R23" i="47"/>
  <c r="C24" i="47" s="1"/>
  <c r="R22" i="47"/>
  <c r="C23" i="47" s="1"/>
  <c r="W22" i="47"/>
  <c r="W21" i="47"/>
  <c r="R21" i="47"/>
  <c r="C22" i="47" s="1"/>
  <c r="R20" i="47"/>
  <c r="C21" i="47" s="1"/>
  <c r="V20" i="47"/>
  <c r="R19" i="47"/>
  <c r="C20" i="47" s="1"/>
  <c r="W19" i="47"/>
  <c r="R18" i="47"/>
  <c r="C19" i="47" s="1"/>
  <c r="V18" i="47"/>
  <c r="W16" i="47"/>
  <c r="R15" i="47"/>
  <c r="C16" i="47" s="1"/>
  <c r="V15" i="47"/>
  <c r="W13" i="47"/>
  <c r="R12" i="47"/>
  <c r="C13" i="47" s="1"/>
  <c r="V12" i="47"/>
  <c r="R11" i="47"/>
  <c r="C12" i="47" s="1"/>
  <c r="W11" i="47"/>
  <c r="R10" i="47"/>
  <c r="C11" i="47" s="1"/>
  <c r="H4" i="47"/>
  <c r="V10" i="47"/>
  <c r="R9" i="47"/>
  <c r="C10" i="47" s="1"/>
  <c r="V9" i="47"/>
  <c r="V17" i="47"/>
  <c r="W9" i="47"/>
  <c r="C17" i="47"/>
  <c r="W24" i="46"/>
  <c r="W25" i="46" s="1"/>
  <c r="W26" i="46" s="1"/>
  <c r="W27" i="46" s="1"/>
  <c r="W28" i="46" s="1"/>
  <c r="W36" i="46"/>
  <c r="V11" i="46"/>
  <c r="V12" i="46" s="1"/>
  <c r="V13" i="46" s="1"/>
  <c r="V14" i="46" s="1"/>
  <c r="V15" i="46" s="1"/>
  <c r="W31" i="46"/>
  <c r="W32" i="46" s="1"/>
  <c r="R9" i="46"/>
  <c r="W48" i="46"/>
  <c r="W49" i="46" s="1"/>
  <c r="W50" i="46" s="1"/>
  <c r="W51" i="46" s="1"/>
  <c r="W52" i="46" s="1"/>
  <c r="W53" i="46" s="1"/>
  <c r="W54" i="46" s="1"/>
  <c r="W56" i="46"/>
  <c r="W16" i="46"/>
  <c r="W39" i="46"/>
  <c r="W40" i="46" s="1"/>
  <c r="W41" i="46" s="1"/>
  <c r="W42" i="46" s="1"/>
  <c r="W43" i="46" s="1"/>
  <c r="W44" i="46" s="1"/>
  <c r="W63" i="46"/>
  <c r="W64" i="46" s="1"/>
  <c r="W9" i="46"/>
  <c r="V16" i="46"/>
  <c r="V17" i="46" s="1"/>
  <c r="W17" i="46"/>
  <c r="W18" i="46" s="1"/>
  <c r="W19" i="46" s="1"/>
  <c r="W33" i="46"/>
  <c r="W57" i="46"/>
  <c r="W58" i="46" s="1"/>
  <c r="W59" i="46" s="1"/>
  <c r="W60" i="46" s="1"/>
  <c r="V9" i="46"/>
  <c r="H4" i="46"/>
  <c r="V20" i="46"/>
  <c r="V21" i="46" s="1"/>
  <c r="W62" i="45"/>
  <c r="W63" i="45" s="1"/>
  <c r="W64" i="45" s="1"/>
  <c r="W38" i="45"/>
  <c r="W39" i="45" s="1"/>
  <c r="W40" i="45" s="1"/>
  <c r="W41" i="45" s="1"/>
  <c r="W42" i="45" s="1"/>
  <c r="W43" i="45" s="1"/>
  <c r="W44" i="45" s="1"/>
  <c r="W46" i="45"/>
  <c r="R9" i="45"/>
  <c r="W31" i="45"/>
  <c r="W32" i="45" s="1"/>
  <c r="W36" i="45"/>
  <c r="V9" i="45"/>
  <c r="V17" i="45"/>
  <c r="W9" i="45"/>
  <c r="W17" i="45"/>
  <c r="W18" i="45" s="1"/>
  <c r="W19" i="45" s="1"/>
  <c r="W25" i="45"/>
  <c r="W26" i="45" s="1"/>
  <c r="W27" i="45" s="1"/>
  <c r="W28" i="45" s="1"/>
  <c r="W33" i="45"/>
  <c r="W49" i="45"/>
  <c r="W50" i="45" s="1"/>
  <c r="W51" i="45" s="1"/>
  <c r="W52" i="45" s="1"/>
  <c r="W53" i="45" s="1"/>
  <c r="W54" i="45" s="1"/>
  <c r="W57" i="45"/>
  <c r="W58" i="45" s="1"/>
  <c r="W59" i="45" s="1"/>
  <c r="W60" i="45" s="1"/>
  <c r="H4" i="45"/>
  <c r="V20" i="45"/>
  <c r="V21" i="45" s="1"/>
  <c r="V22" i="45" s="1"/>
  <c r="R60" i="44"/>
  <c r="C61" i="44" s="1"/>
  <c r="R59" i="44"/>
  <c r="C60" i="44" s="1"/>
  <c r="R58" i="44"/>
  <c r="C59" i="44" s="1"/>
  <c r="R57" i="44"/>
  <c r="C58" i="44" s="1"/>
  <c r="R56" i="44"/>
  <c r="C57" i="44" s="1"/>
  <c r="R55" i="44"/>
  <c r="C56" i="44" s="1"/>
  <c r="R54" i="44"/>
  <c r="C55" i="44" s="1"/>
  <c r="R53" i="44"/>
  <c r="C54" i="44" s="1"/>
  <c r="R52" i="44"/>
  <c r="C53" i="44" s="1"/>
  <c r="R51" i="44"/>
  <c r="C52" i="44" s="1"/>
  <c r="R49" i="44"/>
  <c r="C50" i="44" s="1"/>
  <c r="R47" i="44"/>
  <c r="C48" i="44" s="1"/>
  <c r="R46" i="44"/>
  <c r="C47" i="44" s="1"/>
  <c r="R43" i="44"/>
  <c r="C44" i="44" s="1"/>
  <c r="R42" i="44"/>
  <c r="C43" i="44" s="1"/>
  <c r="R41" i="44"/>
  <c r="C42" i="44" s="1"/>
  <c r="R38" i="44"/>
  <c r="C39" i="44" s="1"/>
  <c r="R37" i="44"/>
  <c r="C38" i="44" s="1"/>
  <c r="R36" i="44"/>
  <c r="C37" i="44" s="1"/>
  <c r="R35" i="44"/>
  <c r="C36" i="44" s="1"/>
  <c r="R34" i="44"/>
  <c r="C35" i="44" s="1"/>
  <c r="R33" i="44"/>
  <c r="C34" i="44" s="1"/>
  <c r="R32" i="44"/>
  <c r="C33" i="44" s="1"/>
  <c r="R31" i="44"/>
  <c r="C32" i="44" s="1"/>
  <c r="R29" i="44"/>
  <c r="C30" i="44" s="1"/>
  <c r="R27" i="44"/>
  <c r="C28" i="44" s="1"/>
  <c r="R26" i="44"/>
  <c r="C27" i="44" s="1"/>
  <c r="R25" i="44"/>
  <c r="C26" i="44" s="1"/>
  <c r="R24" i="44"/>
  <c r="C25" i="44" s="1"/>
  <c r="R23" i="44"/>
  <c r="C24" i="44" s="1"/>
  <c r="R22" i="44"/>
  <c r="C23" i="44" s="1"/>
  <c r="R21" i="44"/>
  <c r="C22" i="44" s="1"/>
  <c r="R20" i="44"/>
  <c r="C21" i="44" s="1"/>
  <c r="W20" i="44"/>
  <c r="R19" i="44"/>
  <c r="C20" i="44" s="1"/>
  <c r="R18" i="44"/>
  <c r="C19" i="44" s="1"/>
  <c r="R17" i="44"/>
  <c r="C18" i="44" s="1"/>
  <c r="W13" i="44"/>
  <c r="R12" i="44"/>
  <c r="C13" i="44" s="1"/>
  <c r="V12" i="44"/>
  <c r="H4" i="44"/>
  <c r="R9" i="44"/>
  <c r="C14" i="44"/>
  <c r="V10" i="44"/>
  <c r="W11" i="44"/>
  <c r="W19" i="44"/>
  <c r="V9" i="44"/>
  <c r="V17" i="44"/>
  <c r="W18" i="44"/>
  <c r="W9" i="44"/>
  <c r="C11" i="44"/>
  <c r="V15" i="44"/>
  <c r="V14" i="44"/>
  <c r="V22" i="44"/>
  <c r="V19" i="43"/>
  <c r="V20" i="43" s="1"/>
  <c r="V13" i="43"/>
  <c r="W22" i="43"/>
  <c r="W37" i="43"/>
  <c r="W45" i="43"/>
  <c r="C10" i="43"/>
  <c r="V9" i="43"/>
  <c r="W10" i="43"/>
  <c r="W11" i="43" s="1"/>
  <c r="W12" i="43" s="1"/>
  <c r="V17" i="43"/>
  <c r="W26" i="43"/>
  <c r="W27" i="43" s="1"/>
  <c r="W28" i="43" s="1"/>
  <c r="W29" i="43" s="1"/>
  <c r="W30" i="43" s="1"/>
  <c r="W31" i="43" s="1"/>
  <c r="W34" i="43"/>
  <c r="W42" i="43"/>
  <c r="W9" i="43"/>
  <c r="W17" i="43"/>
  <c r="W18" i="43" s="1"/>
  <c r="W25" i="43"/>
  <c r="W33" i="43"/>
  <c r="W41" i="43"/>
  <c r="W49" i="43"/>
  <c r="V14" i="43"/>
  <c r="V15" i="43" s="1"/>
  <c r="V16" i="43" s="1"/>
  <c r="V22" i="43"/>
  <c r="H4" i="43"/>
  <c r="V19" i="42"/>
  <c r="V20" i="42" s="1"/>
  <c r="R9" i="42"/>
  <c r="V9" i="42"/>
  <c r="W10" i="42"/>
  <c r="W11" i="42" s="1"/>
  <c r="W12" i="42" s="1"/>
  <c r="V17" i="42"/>
  <c r="W26" i="42"/>
  <c r="W27" i="42" s="1"/>
  <c r="W28" i="42" s="1"/>
  <c r="W29" i="42" s="1"/>
  <c r="W30" i="42" s="1"/>
  <c r="W31" i="42" s="1"/>
  <c r="W42" i="42"/>
  <c r="W9" i="42"/>
  <c r="W17" i="42"/>
  <c r="W18" i="42" s="1"/>
  <c r="W25" i="42"/>
  <c r="W33" i="42"/>
  <c r="W34" i="42" s="1"/>
  <c r="W41" i="42"/>
  <c r="W49" i="42"/>
  <c r="H4" i="42"/>
  <c r="V12" i="42"/>
  <c r="V13" i="42" s="1"/>
  <c r="V14" i="42" s="1"/>
  <c r="V15" i="42" s="1"/>
  <c r="V16" i="42" s="1"/>
  <c r="R48" i="41"/>
  <c r="C49" i="41" s="1"/>
  <c r="R47" i="41"/>
  <c r="C48" i="41" s="1"/>
  <c r="R45" i="41"/>
  <c r="C46" i="41" s="1"/>
  <c r="R44" i="41"/>
  <c r="C45" i="41" s="1"/>
  <c r="R42" i="41"/>
  <c r="C43" i="41" s="1"/>
  <c r="R41" i="41"/>
  <c r="C42" i="41" s="1"/>
  <c r="W40" i="41"/>
  <c r="R39" i="41"/>
  <c r="C40" i="41" s="1"/>
  <c r="R36" i="41"/>
  <c r="C37" i="41" s="1"/>
  <c r="R35" i="41"/>
  <c r="C36" i="41" s="1"/>
  <c r="R33" i="41"/>
  <c r="C34" i="41" s="1"/>
  <c r="R32" i="41"/>
  <c r="C33" i="41" s="1"/>
  <c r="R31" i="41"/>
  <c r="C32" i="41" s="1"/>
  <c r="R30" i="41"/>
  <c r="C31" i="41" s="1"/>
  <c r="R29" i="41"/>
  <c r="C30" i="41" s="1"/>
  <c r="R28" i="41"/>
  <c r="C29" i="41" s="1"/>
  <c r="W27" i="41"/>
  <c r="R25" i="41"/>
  <c r="C26" i="41" s="1"/>
  <c r="R24" i="41"/>
  <c r="C25" i="41" s="1"/>
  <c r="R23" i="41"/>
  <c r="C24" i="41" s="1"/>
  <c r="R22" i="41"/>
  <c r="C23" i="41" s="1"/>
  <c r="R21" i="41"/>
  <c r="C22" i="41" s="1"/>
  <c r="W21" i="41"/>
  <c r="R20" i="41"/>
  <c r="C21" i="41" s="1"/>
  <c r="V20" i="41"/>
  <c r="R19" i="41"/>
  <c r="C20" i="41" s="1"/>
  <c r="W19" i="41"/>
  <c r="R18" i="41"/>
  <c r="C19" i="41" s="1"/>
  <c r="W18" i="41"/>
  <c r="R16" i="41"/>
  <c r="C17" i="41" s="1"/>
  <c r="R15" i="41"/>
  <c r="C16" i="41" s="1"/>
  <c r="V15" i="41"/>
  <c r="R14" i="41"/>
  <c r="C15" i="41" s="1"/>
  <c r="R13" i="41"/>
  <c r="C14" i="41" s="1"/>
  <c r="W13" i="41"/>
  <c r="R12" i="41"/>
  <c r="C13" i="41" s="1"/>
  <c r="V12" i="41"/>
  <c r="R11" i="41"/>
  <c r="C12" i="41" s="1"/>
  <c r="W11" i="41"/>
  <c r="R10" i="41"/>
  <c r="C11" i="41" s="1"/>
  <c r="H4" i="41"/>
  <c r="V10" i="41"/>
  <c r="R9" i="41"/>
  <c r="V17" i="41"/>
  <c r="V9" i="41"/>
  <c r="W9" i="41"/>
  <c r="V16" i="41"/>
  <c r="V14" i="41"/>
  <c r="V22" i="41"/>
  <c r="W10" i="49" l="1"/>
  <c r="W11" i="49" s="1"/>
  <c r="W12" i="49" s="1"/>
  <c r="W13" i="49" s="1"/>
  <c r="W14" i="49" s="1"/>
  <c r="L5" i="49"/>
  <c r="C10" i="49"/>
  <c r="P5" i="48"/>
  <c r="L5" i="48"/>
  <c r="K10" i="48"/>
  <c r="M10" i="48" s="1"/>
  <c r="R10" i="48" s="1"/>
  <c r="P5" i="47"/>
  <c r="L5" i="47"/>
  <c r="L4" i="47"/>
  <c r="G5" i="47"/>
  <c r="C5" i="47"/>
  <c r="D4" i="47"/>
  <c r="P2" i="47" s="1"/>
  <c r="P4" i="47"/>
  <c r="E5" i="47"/>
  <c r="L5" i="46"/>
  <c r="W10" i="46"/>
  <c r="P5" i="46" s="1"/>
  <c r="C10" i="46"/>
  <c r="V10" i="45"/>
  <c r="V11" i="45" s="1"/>
  <c r="V12" i="45" s="1"/>
  <c r="V13" i="45" s="1"/>
  <c r="V14" i="45" s="1"/>
  <c r="V15" i="45" s="1"/>
  <c r="P5" i="45"/>
  <c r="C10" i="45"/>
  <c r="P4" i="44"/>
  <c r="E5" i="44"/>
  <c r="D4" i="44"/>
  <c r="P2" i="44" s="1"/>
  <c r="G5" i="44"/>
  <c r="C5" i="44"/>
  <c r="C10" i="44"/>
  <c r="L4" i="44" s="1"/>
  <c r="L5" i="44"/>
  <c r="P5" i="44"/>
  <c r="P5" i="43"/>
  <c r="V10" i="43"/>
  <c r="L5" i="43" s="1"/>
  <c r="K10" i="43"/>
  <c r="M10" i="43" s="1"/>
  <c r="R10" i="43" s="1"/>
  <c r="V10" i="42"/>
  <c r="L5" i="42"/>
  <c r="P5" i="42"/>
  <c r="C10" i="42"/>
  <c r="P5" i="41"/>
  <c r="C10" i="41"/>
  <c r="L4" i="41" s="1"/>
  <c r="G5" i="41"/>
  <c r="D4" i="41"/>
  <c r="P2" i="41" s="1"/>
  <c r="C5" i="41"/>
  <c r="P4" i="41"/>
  <c r="E5" i="41"/>
  <c r="L5" i="41"/>
  <c r="K10" i="49" l="1"/>
  <c r="M10" i="49" s="1"/>
  <c r="R10" i="49" s="1"/>
  <c r="P5" i="49"/>
  <c r="C11" i="48"/>
  <c r="I5" i="47"/>
  <c r="K10" i="46"/>
  <c r="M10" i="46" s="1"/>
  <c r="R10" i="46" s="1"/>
  <c r="K10" i="45"/>
  <c r="M10" i="45" s="1"/>
  <c r="R10" i="45" s="1"/>
  <c r="L5" i="45"/>
  <c r="I5" i="44"/>
  <c r="C11" i="43"/>
  <c r="K10" i="42"/>
  <c r="M10" i="42" s="1"/>
  <c r="R10" i="42" s="1"/>
  <c r="I5" i="41"/>
  <c r="R10" i="17"/>
  <c r="T10" i="17"/>
  <c r="R11" i="17"/>
  <c r="C12" i="17"/>
  <c r="T11" i="17"/>
  <c r="R12" i="17"/>
  <c r="T12" i="17"/>
  <c r="R13" i="17"/>
  <c r="T13" i="17"/>
  <c r="R14" i="17"/>
  <c r="T14" i="17"/>
  <c r="R15" i="17"/>
  <c r="T15" i="17"/>
  <c r="R16" i="17"/>
  <c r="T16" i="17"/>
  <c r="R17" i="17"/>
  <c r="T17" i="17"/>
  <c r="R18" i="17"/>
  <c r="T18" i="17"/>
  <c r="R19" i="17"/>
  <c r="T19" i="17"/>
  <c r="R20" i="17"/>
  <c r="C21" i="17"/>
  <c r="T20" i="17"/>
  <c r="R21" i="17"/>
  <c r="T21" i="17"/>
  <c r="R22" i="17"/>
  <c r="T22" i="17"/>
  <c r="R23" i="17"/>
  <c r="T23" i="17"/>
  <c r="R24" i="17"/>
  <c r="C25" i="17"/>
  <c r="T24" i="17"/>
  <c r="R25" i="17"/>
  <c r="T25" i="17"/>
  <c r="R26" i="17"/>
  <c r="T26" i="17"/>
  <c r="R27" i="17"/>
  <c r="T27" i="17"/>
  <c r="R28" i="17"/>
  <c r="C29" i="17"/>
  <c r="T28" i="17"/>
  <c r="R29" i="17"/>
  <c r="T29" i="17"/>
  <c r="R30" i="17"/>
  <c r="T30" i="17"/>
  <c r="R31" i="17"/>
  <c r="T31" i="17"/>
  <c r="R32" i="17"/>
  <c r="C33" i="17"/>
  <c r="T32" i="17"/>
  <c r="R33" i="17"/>
  <c r="T33" i="17"/>
  <c r="R34" i="17"/>
  <c r="T34" i="17"/>
  <c r="R35" i="17"/>
  <c r="T35" i="17"/>
  <c r="R36" i="17"/>
  <c r="C37" i="17"/>
  <c r="T36" i="17"/>
  <c r="R37" i="17"/>
  <c r="T37" i="17"/>
  <c r="R38" i="17"/>
  <c r="T38" i="17"/>
  <c r="R39" i="17"/>
  <c r="T39" i="17"/>
  <c r="R40" i="17"/>
  <c r="C41" i="17"/>
  <c r="T40" i="17"/>
  <c r="R41" i="17"/>
  <c r="T41" i="17"/>
  <c r="R42" i="17"/>
  <c r="T42" i="17"/>
  <c r="R43" i="17"/>
  <c r="T43" i="17"/>
  <c r="R44" i="17"/>
  <c r="C45" i="17"/>
  <c r="T44" i="17"/>
  <c r="R45" i="17"/>
  <c r="T45" i="17"/>
  <c r="R46" i="17"/>
  <c r="T46" i="17"/>
  <c r="R47" i="17"/>
  <c r="T47" i="17"/>
  <c r="R48" i="17"/>
  <c r="C49" i="17"/>
  <c r="T48" i="17"/>
  <c r="R49" i="17"/>
  <c r="T49" i="17"/>
  <c r="R50" i="17"/>
  <c r="T50" i="17"/>
  <c r="R51" i="17"/>
  <c r="T51" i="17"/>
  <c r="R52" i="17"/>
  <c r="C53" i="17"/>
  <c r="T52" i="17"/>
  <c r="R53" i="17"/>
  <c r="T53" i="17"/>
  <c r="R54" i="17"/>
  <c r="T54" i="17"/>
  <c r="R55" i="17"/>
  <c r="T55" i="17"/>
  <c r="R56" i="17"/>
  <c r="C57" i="17"/>
  <c r="T56" i="17"/>
  <c r="R57" i="17"/>
  <c r="T57" i="17"/>
  <c r="R58" i="17"/>
  <c r="T58" i="17"/>
  <c r="R59" i="17"/>
  <c r="T59" i="17"/>
  <c r="R60" i="17"/>
  <c r="C61" i="17"/>
  <c r="T60" i="17"/>
  <c r="R61" i="17"/>
  <c r="T61" i="17"/>
  <c r="R62" i="17"/>
  <c r="T62" i="17"/>
  <c r="R63" i="17"/>
  <c r="T63" i="17"/>
  <c r="R64" i="17"/>
  <c r="C65" i="17"/>
  <c r="T64" i="17"/>
  <c r="R65" i="17"/>
  <c r="T65" i="17"/>
  <c r="R66" i="17"/>
  <c r="T66" i="17"/>
  <c r="R67" i="17"/>
  <c r="T67" i="17"/>
  <c r="R68" i="17"/>
  <c r="C69" i="17"/>
  <c r="T68" i="17"/>
  <c r="R69" i="17"/>
  <c r="T69" i="17"/>
  <c r="R70" i="17"/>
  <c r="T70" i="17"/>
  <c r="R71" i="17"/>
  <c r="T71" i="17"/>
  <c r="R72" i="17"/>
  <c r="C73" i="17"/>
  <c r="T72" i="17"/>
  <c r="R73" i="17"/>
  <c r="T73" i="17"/>
  <c r="R74" i="17"/>
  <c r="T74" i="17"/>
  <c r="R75" i="17"/>
  <c r="T75" i="17"/>
  <c r="R76" i="17"/>
  <c r="C77" i="17"/>
  <c r="T76" i="17"/>
  <c r="R77" i="17"/>
  <c r="T77" i="17"/>
  <c r="R78" i="17"/>
  <c r="T78" i="17"/>
  <c r="R79" i="17"/>
  <c r="T79" i="17"/>
  <c r="R80" i="17"/>
  <c r="C81" i="17"/>
  <c r="T80" i="17"/>
  <c r="R81" i="17"/>
  <c r="T81" i="17"/>
  <c r="R82" i="17"/>
  <c r="T82" i="17"/>
  <c r="R83" i="17"/>
  <c r="T83" i="17"/>
  <c r="R84" i="17"/>
  <c r="C85" i="17"/>
  <c r="T84" i="17"/>
  <c r="R85" i="17"/>
  <c r="T85" i="17"/>
  <c r="R86" i="17"/>
  <c r="T86" i="17"/>
  <c r="R87" i="17"/>
  <c r="T87" i="17"/>
  <c r="R88" i="17"/>
  <c r="C89" i="17"/>
  <c r="T88" i="17"/>
  <c r="R89" i="17"/>
  <c r="T89" i="17"/>
  <c r="R90" i="17"/>
  <c r="T90" i="17"/>
  <c r="R91" i="17"/>
  <c r="T91" i="17"/>
  <c r="R92" i="17"/>
  <c r="C93" i="17"/>
  <c r="T92" i="17"/>
  <c r="R93" i="17"/>
  <c r="T93" i="17"/>
  <c r="R94" i="17"/>
  <c r="T94" i="17"/>
  <c r="R95" i="17"/>
  <c r="T95" i="17"/>
  <c r="R96" i="17"/>
  <c r="C97" i="17"/>
  <c r="T96" i="17"/>
  <c r="R97" i="17"/>
  <c r="T97" i="17"/>
  <c r="R98" i="17"/>
  <c r="T98" i="17"/>
  <c r="R99" i="17"/>
  <c r="T99" i="17"/>
  <c r="R100" i="17"/>
  <c r="C101" i="17"/>
  <c r="T100" i="17"/>
  <c r="R101" i="17"/>
  <c r="T101" i="17"/>
  <c r="R102" i="17"/>
  <c r="T102" i="17"/>
  <c r="R103" i="17"/>
  <c r="T103" i="17"/>
  <c r="R104" i="17"/>
  <c r="C105" i="17"/>
  <c r="T104" i="17"/>
  <c r="R105" i="17"/>
  <c r="T105" i="17"/>
  <c r="R106" i="17"/>
  <c r="T106" i="17"/>
  <c r="R107" i="17"/>
  <c r="T107" i="17"/>
  <c r="R108" i="17"/>
  <c r="P2" i="17"/>
  <c r="T108" i="17"/>
  <c r="M10" i="17"/>
  <c r="M11" i="17"/>
  <c r="M12" i="17"/>
  <c r="M13" i="17"/>
  <c r="M14" i="17"/>
  <c r="M15" i="17"/>
  <c r="M16" i="17"/>
  <c r="M17" i="17"/>
  <c r="M18" i="17"/>
  <c r="M19" i="17"/>
  <c r="M20" i="17"/>
  <c r="M21" i="17"/>
  <c r="M22" i="17"/>
  <c r="M23" i="17"/>
  <c r="M24" i="17"/>
  <c r="M25" i="17"/>
  <c r="M26" i="17"/>
  <c r="M27" i="17"/>
  <c r="M28" i="17"/>
  <c r="M29" i="17"/>
  <c r="M30" i="17"/>
  <c r="M31" i="17"/>
  <c r="M32" i="17"/>
  <c r="M33" i="17"/>
  <c r="M34" i="17"/>
  <c r="M35" i="17"/>
  <c r="M36" i="17"/>
  <c r="M37" i="17"/>
  <c r="M38" i="17"/>
  <c r="M39" i="17"/>
  <c r="M40" i="17"/>
  <c r="M41" i="17"/>
  <c r="M42" i="17"/>
  <c r="M43" i="17"/>
  <c r="M44" i="17"/>
  <c r="M45" i="17"/>
  <c r="M46" i="17"/>
  <c r="M47" i="17"/>
  <c r="M48" i="17"/>
  <c r="M49" i="17"/>
  <c r="M50" i="17"/>
  <c r="M51" i="17"/>
  <c r="M52" i="17"/>
  <c r="M53" i="17"/>
  <c r="M54" i="17"/>
  <c r="M55" i="17"/>
  <c r="M56" i="17"/>
  <c r="M57" i="17"/>
  <c r="M58" i="17"/>
  <c r="M59" i="17"/>
  <c r="M60" i="17"/>
  <c r="M61" i="17"/>
  <c r="M62" i="17"/>
  <c r="M63" i="17"/>
  <c r="M64" i="17"/>
  <c r="M65" i="17"/>
  <c r="M66" i="17"/>
  <c r="M67" i="17"/>
  <c r="M68" i="17"/>
  <c r="M69" i="17"/>
  <c r="M70" i="17"/>
  <c r="M71" i="17"/>
  <c r="M72" i="17"/>
  <c r="M73" i="17"/>
  <c r="M74" i="17"/>
  <c r="M75" i="17"/>
  <c r="M76" i="17"/>
  <c r="M77" i="17"/>
  <c r="M78" i="17"/>
  <c r="M79" i="17"/>
  <c r="M80" i="17"/>
  <c r="M81" i="17"/>
  <c r="M82" i="17"/>
  <c r="M83" i="17"/>
  <c r="M84" i="17"/>
  <c r="M85" i="17"/>
  <c r="M86" i="17"/>
  <c r="M87" i="17"/>
  <c r="M88" i="17"/>
  <c r="M89" i="17"/>
  <c r="M90" i="17"/>
  <c r="M91" i="17"/>
  <c r="M92" i="17"/>
  <c r="M93" i="17"/>
  <c r="M94" i="17"/>
  <c r="M95" i="17"/>
  <c r="M96" i="17"/>
  <c r="M97" i="17"/>
  <c r="M98" i="17"/>
  <c r="M99" i="17"/>
  <c r="M100" i="17"/>
  <c r="M101" i="17"/>
  <c r="M102" i="17"/>
  <c r="M103" i="17"/>
  <c r="M104" i="17"/>
  <c r="M105" i="17"/>
  <c r="M106" i="17"/>
  <c r="M107" i="17"/>
  <c r="M108" i="17"/>
  <c r="K108" i="17"/>
  <c r="C108" i="17"/>
  <c r="K107" i="17"/>
  <c r="C107" i="17"/>
  <c r="K106" i="17"/>
  <c r="C106" i="17"/>
  <c r="K105" i="17"/>
  <c r="K104" i="17"/>
  <c r="C104" i="17"/>
  <c r="K103" i="17"/>
  <c r="C103" i="17"/>
  <c r="K102" i="17"/>
  <c r="C102" i="17"/>
  <c r="K101" i="17"/>
  <c r="K100" i="17"/>
  <c r="C100" i="17"/>
  <c r="K99" i="17"/>
  <c r="C99" i="17"/>
  <c r="K98" i="17"/>
  <c r="C98" i="17"/>
  <c r="K97" i="17"/>
  <c r="K96" i="17"/>
  <c r="C96" i="17"/>
  <c r="K95" i="17"/>
  <c r="C95" i="17"/>
  <c r="K94" i="17"/>
  <c r="C94" i="17"/>
  <c r="K93" i="17"/>
  <c r="K92" i="17"/>
  <c r="C92" i="17"/>
  <c r="K91" i="17"/>
  <c r="C91" i="17"/>
  <c r="K90" i="17"/>
  <c r="C90" i="17"/>
  <c r="K89" i="17"/>
  <c r="K88" i="17"/>
  <c r="C88" i="17"/>
  <c r="K87" i="17"/>
  <c r="C87" i="17"/>
  <c r="K86" i="17"/>
  <c r="C86" i="17"/>
  <c r="K85" i="17"/>
  <c r="K84" i="17"/>
  <c r="C84" i="17"/>
  <c r="K83" i="17"/>
  <c r="C83" i="17"/>
  <c r="K82" i="17"/>
  <c r="C82" i="17"/>
  <c r="K81" i="17"/>
  <c r="K80" i="17"/>
  <c r="C80" i="17"/>
  <c r="K79" i="17"/>
  <c r="C79" i="17"/>
  <c r="K78" i="17"/>
  <c r="C78" i="17"/>
  <c r="K77" i="17"/>
  <c r="K76" i="17"/>
  <c r="C76" i="17"/>
  <c r="K75" i="17"/>
  <c r="C75" i="17"/>
  <c r="K74" i="17"/>
  <c r="C74" i="17"/>
  <c r="K73" i="17"/>
  <c r="K72" i="17"/>
  <c r="C72" i="17"/>
  <c r="K71" i="17"/>
  <c r="C71" i="17"/>
  <c r="K70" i="17"/>
  <c r="C70" i="17"/>
  <c r="K69" i="17"/>
  <c r="K68" i="17"/>
  <c r="C68" i="17"/>
  <c r="K67" i="17"/>
  <c r="C67" i="17"/>
  <c r="K66" i="17"/>
  <c r="C66" i="17"/>
  <c r="K65" i="17"/>
  <c r="K64" i="17"/>
  <c r="C64" i="17"/>
  <c r="K63" i="17"/>
  <c r="C63" i="17"/>
  <c r="K62" i="17"/>
  <c r="C62" i="17"/>
  <c r="K61" i="17"/>
  <c r="K60" i="17"/>
  <c r="C60" i="17"/>
  <c r="K59" i="17"/>
  <c r="C59" i="17"/>
  <c r="K58" i="17"/>
  <c r="C58" i="17"/>
  <c r="K57" i="17"/>
  <c r="K56" i="17"/>
  <c r="C56" i="17"/>
  <c r="K55" i="17"/>
  <c r="C55" i="17"/>
  <c r="K54" i="17"/>
  <c r="C54" i="17"/>
  <c r="K53" i="17"/>
  <c r="K52" i="17"/>
  <c r="C52" i="17"/>
  <c r="K51" i="17"/>
  <c r="C51" i="17"/>
  <c r="K50" i="17"/>
  <c r="C50" i="17"/>
  <c r="K49" i="17"/>
  <c r="K48" i="17"/>
  <c r="C48" i="17"/>
  <c r="K47" i="17"/>
  <c r="C47" i="17"/>
  <c r="K46" i="17"/>
  <c r="C46" i="17"/>
  <c r="K45" i="17"/>
  <c r="K44" i="17"/>
  <c r="C44" i="17"/>
  <c r="K43" i="17"/>
  <c r="C43" i="17"/>
  <c r="K42" i="17"/>
  <c r="C42" i="17"/>
  <c r="K41" i="17"/>
  <c r="K40" i="17"/>
  <c r="C40" i="17"/>
  <c r="K39" i="17"/>
  <c r="C39" i="17"/>
  <c r="K38" i="17"/>
  <c r="C38" i="17"/>
  <c r="K37" i="17"/>
  <c r="K36" i="17"/>
  <c r="C36" i="17"/>
  <c r="K35" i="17"/>
  <c r="C35" i="17"/>
  <c r="K34" i="17"/>
  <c r="C34" i="17"/>
  <c r="K33" i="17"/>
  <c r="K32" i="17"/>
  <c r="C32" i="17"/>
  <c r="K31" i="17"/>
  <c r="C31" i="17"/>
  <c r="K30" i="17"/>
  <c r="C30" i="17"/>
  <c r="K29" i="17"/>
  <c r="K28" i="17"/>
  <c r="C28" i="17"/>
  <c r="K27" i="17"/>
  <c r="C27" i="17"/>
  <c r="K26" i="17"/>
  <c r="C26" i="17"/>
  <c r="K25" i="17"/>
  <c r="K24" i="17"/>
  <c r="C24" i="17"/>
  <c r="K23" i="17"/>
  <c r="C23" i="17"/>
  <c r="K22" i="17"/>
  <c r="C22" i="17"/>
  <c r="K21" i="17"/>
  <c r="K20" i="17"/>
  <c r="C20" i="17"/>
  <c r="K19" i="17"/>
  <c r="C19" i="17"/>
  <c r="K18" i="17"/>
  <c r="C18" i="17"/>
  <c r="K17" i="17"/>
  <c r="C17" i="17"/>
  <c r="K16" i="17"/>
  <c r="C16" i="17"/>
  <c r="K15" i="17"/>
  <c r="C15" i="17"/>
  <c r="K14" i="17"/>
  <c r="C14" i="17"/>
  <c r="K13" i="17"/>
  <c r="C13" i="17"/>
  <c r="K12" i="17"/>
  <c r="K11" i="17"/>
  <c r="C11" i="17"/>
  <c r="K10" i="17"/>
  <c r="K9" i="17"/>
  <c r="M9" i="17"/>
  <c r="R9" i="17"/>
  <c r="L2" i="17"/>
  <c r="E5" i="17"/>
  <c r="C10" i="17"/>
  <c r="T9" i="17"/>
  <c r="H4" i="17"/>
  <c r="G5" i="17"/>
  <c r="D4" i="17"/>
  <c r="C5" i="17"/>
  <c r="I5" i="17"/>
  <c r="L4" i="17"/>
  <c r="P4" i="17"/>
  <c r="C11" i="49" l="1"/>
  <c r="K11" i="48"/>
  <c r="M11" i="48" s="1"/>
  <c r="R11" i="48" s="1"/>
  <c r="C11" i="46"/>
  <c r="C11" i="45"/>
  <c r="K11" i="43"/>
  <c r="M11" i="43" s="1"/>
  <c r="R11" i="43" s="1"/>
  <c r="C11" i="42"/>
  <c r="K11" i="49" l="1"/>
  <c r="M11" i="49" s="1"/>
  <c r="R11" i="49" s="1"/>
  <c r="C12" i="48"/>
  <c r="K11" i="46"/>
  <c r="M11" i="46" s="1"/>
  <c r="R11" i="46" s="1"/>
  <c r="K11" i="45"/>
  <c r="M11" i="45" s="1"/>
  <c r="R11" i="45" s="1"/>
  <c r="C12" i="43"/>
  <c r="K11" i="42"/>
  <c r="M11" i="42" s="1"/>
  <c r="R11" i="42" s="1"/>
  <c r="C12" i="49" l="1"/>
  <c r="K12" i="48"/>
  <c r="M12" i="48" s="1"/>
  <c r="R12" i="48" s="1"/>
  <c r="C12" i="46"/>
  <c r="C12" i="45"/>
  <c r="K12" i="43"/>
  <c r="M12" i="43" s="1"/>
  <c r="R12" i="43" s="1"/>
  <c r="C12" i="42"/>
  <c r="K12" i="49" l="1"/>
  <c r="M12" i="49" s="1"/>
  <c r="R12" i="49" s="1"/>
  <c r="C13" i="48"/>
  <c r="K12" i="46"/>
  <c r="M12" i="46" s="1"/>
  <c r="R12" i="46" s="1"/>
  <c r="K12" i="45"/>
  <c r="M12" i="45" s="1"/>
  <c r="R12" i="45" s="1"/>
  <c r="C13" i="43"/>
  <c r="K12" i="42"/>
  <c r="M12" i="42" s="1"/>
  <c r="R12" i="42" s="1"/>
  <c r="C13" i="49" l="1"/>
  <c r="K13" i="48"/>
  <c r="M13" i="48" s="1"/>
  <c r="R13" i="48" s="1"/>
  <c r="C13" i="46"/>
  <c r="C13" i="45"/>
  <c r="K13" i="43"/>
  <c r="M13" i="43" s="1"/>
  <c r="R13" i="43" s="1"/>
  <c r="C13" i="42"/>
  <c r="K13" i="49" l="1"/>
  <c r="M13" i="49" s="1"/>
  <c r="R13" i="49" s="1"/>
  <c r="C14" i="48"/>
  <c r="K13" i="46"/>
  <c r="M13" i="46" s="1"/>
  <c r="R13" i="46" s="1"/>
  <c r="K13" i="45"/>
  <c r="M13" i="45" s="1"/>
  <c r="R13" i="45" s="1"/>
  <c r="C14" i="43"/>
  <c r="K13" i="42"/>
  <c r="M13" i="42" s="1"/>
  <c r="R13" i="42" s="1"/>
  <c r="C14" i="49" l="1"/>
  <c r="K14" i="48"/>
  <c r="M14" i="48" s="1"/>
  <c r="R14" i="48" s="1"/>
  <c r="C15" i="48" s="1"/>
  <c r="K15" i="48" s="1"/>
  <c r="M15" i="48" s="1"/>
  <c r="R15" i="48" s="1"/>
  <c r="C16" i="48" s="1"/>
  <c r="K16" i="48" s="1"/>
  <c r="M16" i="48" s="1"/>
  <c r="R16" i="48" s="1"/>
  <c r="C17" i="48" s="1"/>
  <c r="K17" i="48" s="1"/>
  <c r="M17" i="48" s="1"/>
  <c r="R17" i="48" s="1"/>
  <c r="C18" i="48" s="1"/>
  <c r="K18" i="48" s="1"/>
  <c r="M18" i="48" s="1"/>
  <c r="R18" i="48" s="1"/>
  <c r="C19" i="48" s="1"/>
  <c r="K19" i="48" s="1"/>
  <c r="M19" i="48" s="1"/>
  <c r="R19" i="48" s="1"/>
  <c r="C20" i="48" s="1"/>
  <c r="K20" i="48" s="1"/>
  <c r="M20" i="48" s="1"/>
  <c r="R20" i="48" s="1"/>
  <c r="C21" i="48" s="1"/>
  <c r="K21" i="48" s="1"/>
  <c r="M21" i="48" s="1"/>
  <c r="R21" i="48" s="1"/>
  <c r="C22" i="48" s="1"/>
  <c r="K22" i="48" s="1"/>
  <c r="M22" i="48" s="1"/>
  <c r="R22" i="48" s="1"/>
  <c r="C23" i="48" s="1"/>
  <c r="K23" i="48" s="1"/>
  <c r="M23" i="48" s="1"/>
  <c r="R23" i="48" s="1"/>
  <c r="C24" i="48" s="1"/>
  <c r="K24" i="48" s="1"/>
  <c r="M24" i="48" s="1"/>
  <c r="R24" i="48" s="1"/>
  <c r="C25" i="48" s="1"/>
  <c r="K25" i="48" s="1"/>
  <c r="M25" i="48" s="1"/>
  <c r="R25" i="48" s="1"/>
  <c r="C26" i="48" s="1"/>
  <c r="K26" i="48" s="1"/>
  <c r="M26" i="48" s="1"/>
  <c r="R26" i="48" s="1"/>
  <c r="C27" i="48" s="1"/>
  <c r="K27" i="48" s="1"/>
  <c r="M27" i="48" s="1"/>
  <c r="R27" i="48" s="1"/>
  <c r="C28" i="48" s="1"/>
  <c r="K28" i="48" s="1"/>
  <c r="M28" i="48" s="1"/>
  <c r="R28" i="48" s="1"/>
  <c r="C29" i="48" s="1"/>
  <c r="K29" i="48" s="1"/>
  <c r="M29" i="48" s="1"/>
  <c r="R29" i="48" s="1"/>
  <c r="C30" i="48" s="1"/>
  <c r="K30" i="48" s="1"/>
  <c r="M30" i="48" s="1"/>
  <c r="R30" i="48" s="1"/>
  <c r="C31" i="48" s="1"/>
  <c r="K31" i="48" s="1"/>
  <c r="M31" i="48" s="1"/>
  <c r="R31" i="48" s="1"/>
  <c r="C32" i="48" s="1"/>
  <c r="K32" i="48" s="1"/>
  <c r="M32" i="48" s="1"/>
  <c r="R32" i="48" s="1"/>
  <c r="C33" i="48" s="1"/>
  <c r="K33" i="48" s="1"/>
  <c r="M33" i="48" s="1"/>
  <c r="R33" i="48" s="1"/>
  <c r="C34" i="48" s="1"/>
  <c r="K34" i="48" s="1"/>
  <c r="M34" i="48" s="1"/>
  <c r="R34" i="48" s="1"/>
  <c r="C35" i="48" s="1"/>
  <c r="K35" i="48" s="1"/>
  <c r="M35" i="48" s="1"/>
  <c r="R35" i="48" s="1"/>
  <c r="C36" i="48" s="1"/>
  <c r="K36" i="48" s="1"/>
  <c r="M36" i="48" s="1"/>
  <c r="R36" i="48" s="1"/>
  <c r="C37" i="48" s="1"/>
  <c r="K37" i="48" s="1"/>
  <c r="M37" i="48" s="1"/>
  <c r="R37" i="48" s="1"/>
  <c r="C38" i="48" s="1"/>
  <c r="K38" i="48" s="1"/>
  <c r="M38" i="48" s="1"/>
  <c r="R38" i="48" s="1"/>
  <c r="C39" i="48" s="1"/>
  <c r="K39" i="48" s="1"/>
  <c r="M39" i="48" s="1"/>
  <c r="R39" i="48" s="1"/>
  <c r="C40" i="48" s="1"/>
  <c r="K40" i="48" s="1"/>
  <c r="M40" i="48" s="1"/>
  <c r="R40" i="48" s="1"/>
  <c r="C41" i="48" s="1"/>
  <c r="K41" i="48" s="1"/>
  <c r="M41" i="48" s="1"/>
  <c r="R41" i="48" s="1"/>
  <c r="C42" i="48" s="1"/>
  <c r="K42" i="48" s="1"/>
  <c r="M42" i="48" s="1"/>
  <c r="R42" i="48" s="1"/>
  <c r="C43" i="48" s="1"/>
  <c r="K43" i="48" s="1"/>
  <c r="M43" i="48" s="1"/>
  <c r="R43" i="48" s="1"/>
  <c r="C44" i="48" s="1"/>
  <c r="K44" i="48" s="1"/>
  <c r="M44" i="48" s="1"/>
  <c r="R44" i="48" s="1"/>
  <c r="C45" i="48" s="1"/>
  <c r="K45" i="48" s="1"/>
  <c r="M45" i="48" s="1"/>
  <c r="R45" i="48" s="1"/>
  <c r="C46" i="48" s="1"/>
  <c r="K46" i="48" s="1"/>
  <c r="M46" i="48" s="1"/>
  <c r="R46" i="48" s="1"/>
  <c r="C47" i="48" s="1"/>
  <c r="K47" i="48" s="1"/>
  <c r="M47" i="48" s="1"/>
  <c r="R47" i="48" s="1"/>
  <c r="C48" i="48" s="1"/>
  <c r="K48" i="48" s="1"/>
  <c r="M48" i="48" s="1"/>
  <c r="R48" i="48" s="1"/>
  <c r="C49" i="48" s="1"/>
  <c r="K49" i="48" s="1"/>
  <c r="M49" i="48" s="1"/>
  <c r="R49" i="48" s="1"/>
  <c r="C50" i="48" s="1"/>
  <c r="K50" i="48" s="1"/>
  <c r="M50" i="48" s="1"/>
  <c r="R50" i="48" s="1"/>
  <c r="C51" i="48" s="1"/>
  <c r="K51" i="48" s="1"/>
  <c r="M51" i="48" s="1"/>
  <c r="R51" i="48" s="1"/>
  <c r="C52" i="48" s="1"/>
  <c r="K52" i="48" s="1"/>
  <c r="M52" i="48" s="1"/>
  <c r="R52" i="48" s="1"/>
  <c r="C53" i="48" s="1"/>
  <c r="K53" i="48" s="1"/>
  <c r="M53" i="48" s="1"/>
  <c r="R53" i="48" s="1"/>
  <c r="C54" i="48" s="1"/>
  <c r="K54" i="48" s="1"/>
  <c r="M54" i="48" s="1"/>
  <c r="R54" i="48" s="1"/>
  <c r="C55" i="48" s="1"/>
  <c r="K55" i="48" s="1"/>
  <c r="M55" i="48" s="1"/>
  <c r="R55" i="48" s="1"/>
  <c r="C56" i="48" s="1"/>
  <c r="K56" i="48" s="1"/>
  <c r="M56" i="48" s="1"/>
  <c r="R56" i="48" s="1"/>
  <c r="C57" i="48" s="1"/>
  <c r="K57" i="48" s="1"/>
  <c r="M57" i="48" s="1"/>
  <c r="R57" i="48" s="1"/>
  <c r="C58" i="48" s="1"/>
  <c r="K58" i="48" s="1"/>
  <c r="M58" i="48" s="1"/>
  <c r="R58" i="48" s="1"/>
  <c r="C59" i="48" s="1"/>
  <c r="K59" i="48" s="1"/>
  <c r="M59" i="48" s="1"/>
  <c r="R59" i="48" s="1"/>
  <c r="C60" i="48" s="1"/>
  <c r="K60" i="48" s="1"/>
  <c r="M60" i="48" s="1"/>
  <c r="R60" i="48" s="1"/>
  <c r="C61" i="48" s="1"/>
  <c r="K61" i="48" s="1"/>
  <c r="M61" i="48" s="1"/>
  <c r="R61" i="48" s="1"/>
  <c r="C62" i="48" s="1"/>
  <c r="K62" i="48" s="1"/>
  <c r="M62" i="48" s="1"/>
  <c r="R62" i="48" s="1"/>
  <c r="C63" i="48" s="1"/>
  <c r="K63" i="48" s="1"/>
  <c r="M63" i="48" s="1"/>
  <c r="R63" i="48" s="1"/>
  <c r="C64" i="48" s="1"/>
  <c r="K64" i="48" s="1"/>
  <c r="M64" i="48" s="1"/>
  <c r="R64" i="48" s="1"/>
  <c r="C65" i="48" s="1"/>
  <c r="K65" i="48" s="1"/>
  <c r="M65" i="48" s="1"/>
  <c r="R65" i="48" s="1"/>
  <c r="C66" i="48" s="1"/>
  <c r="K66" i="48" s="1"/>
  <c r="M66" i="48" s="1"/>
  <c r="R66" i="48" s="1"/>
  <c r="C67" i="48" s="1"/>
  <c r="K67" i="48" s="1"/>
  <c r="M67" i="48" s="1"/>
  <c r="R67" i="48" s="1"/>
  <c r="C68" i="48" s="1"/>
  <c r="K68" i="48" s="1"/>
  <c r="M68" i="48" s="1"/>
  <c r="R68" i="48" s="1"/>
  <c r="C69" i="48" s="1"/>
  <c r="K69" i="48" s="1"/>
  <c r="M69" i="48" s="1"/>
  <c r="R69" i="48" s="1"/>
  <c r="C70" i="48" s="1"/>
  <c r="K70" i="48" s="1"/>
  <c r="M70" i="48" s="1"/>
  <c r="R70" i="48" s="1"/>
  <c r="C71" i="48" s="1"/>
  <c r="K71" i="48" s="1"/>
  <c r="M71" i="48" s="1"/>
  <c r="R71" i="48" s="1"/>
  <c r="C72" i="48" s="1"/>
  <c r="K72" i="48" s="1"/>
  <c r="M72" i="48" s="1"/>
  <c r="R72" i="48" s="1"/>
  <c r="C73" i="48" s="1"/>
  <c r="K73" i="48" s="1"/>
  <c r="M73" i="48" s="1"/>
  <c r="R73" i="48" s="1"/>
  <c r="C74" i="48" s="1"/>
  <c r="K74" i="48" s="1"/>
  <c r="M74" i="48" s="1"/>
  <c r="R74" i="48" s="1"/>
  <c r="C75" i="48" s="1"/>
  <c r="K75" i="48" s="1"/>
  <c r="M75" i="48" s="1"/>
  <c r="R75" i="48" s="1"/>
  <c r="C76" i="48" s="1"/>
  <c r="K76" i="48" s="1"/>
  <c r="M76" i="48" s="1"/>
  <c r="R76" i="48" s="1"/>
  <c r="C77" i="48" s="1"/>
  <c r="K77" i="48" s="1"/>
  <c r="M77" i="48" s="1"/>
  <c r="R77" i="48" s="1"/>
  <c r="C78" i="48" s="1"/>
  <c r="K78" i="48" s="1"/>
  <c r="M78" i="48" s="1"/>
  <c r="R78" i="48" s="1"/>
  <c r="C79" i="48" s="1"/>
  <c r="K79" i="48" s="1"/>
  <c r="M79" i="48" s="1"/>
  <c r="R79" i="48" s="1"/>
  <c r="C80" i="48" s="1"/>
  <c r="K80" i="48" s="1"/>
  <c r="M80" i="48" s="1"/>
  <c r="R80" i="48" s="1"/>
  <c r="C81" i="48" s="1"/>
  <c r="K81" i="48" s="1"/>
  <c r="M81" i="48" s="1"/>
  <c r="R81" i="48" s="1"/>
  <c r="C82" i="48" s="1"/>
  <c r="K82" i="48" s="1"/>
  <c r="M82" i="48" s="1"/>
  <c r="R82" i="48" s="1"/>
  <c r="C83" i="48" s="1"/>
  <c r="K83" i="48" s="1"/>
  <c r="M83" i="48" s="1"/>
  <c r="R83" i="48" s="1"/>
  <c r="C84" i="48" s="1"/>
  <c r="K84" i="48" s="1"/>
  <c r="M84" i="48" s="1"/>
  <c r="R84" i="48" s="1"/>
  <c r="C85" i="48" s="1"/>
  <c r="K85" i="48" s="1"/>
  <c r="M85" i="48" s="1"/>
  <c r="R85" i="48" s="1"/>
  <c r="C86" i="48" s="1"/>
  <c r="K86" i="48" s="1"/>
  <c r="M86" i="48" s="1"/>
  <c r="R86" i="48" s="1"/>
  <c r="C87" i="48" s="1"/>
  <c r="K87" i="48" s="1"/>
  <c r="M87" i="48" s="1"/>
  <c r="R87" i="48" s="1"/>
  <c r="C88" i="48" s="1"/>
  <c r="K88" i="48" s="1"/>
  <c r="M88" i="48" s="1"/>
  <c r="R88" i="48" s="1"/>
  <c r="C89" i="48" s="1"/>
  <c r="K89" i="48" s="1"/>
  <c r="M89" i="48" s="1"/>
  <c r="R89" i="48" s="1"/>
  <c r="C90" i="48" s="1"/>
  <c r="K90" i="48" s="1"/>
  <c r="M90" i="48" s="1"/>
  <c r="R90" i="48" s="1"/>
  <c r="C91" i="48" s="1"/>
  <c r="K91" i="48" s="1"/>
  <c r="M91" i="48" s="1"/>
  <c r="R91" i="48" s="1"/>
  <c r="C92" i="48" s="1"/>
  <c r="K92" i="48" s="1"/>
  <c r="M92" i="48" s="1"/>
  <c r="R92" i="48" s="1"/>
  <c r="C93" i="48" s="1"/>
  <c r="K93" i="48" s="1"/>
  <c r="M93" i="48" s="1"/>
  <c r="R93" i="48" s="1"/>
  <c r="C94" i="48" s="1"/>
  <c r="K94" i="48" s="1"/>
  <c r="M94" i="48" s="1"/>
  <c r="R94" i="48" s="1"/>
  <c r="C95" i="48" s="1"/>
  <c r="K95" i="48" s="1"/>
  <c r="M95" i="48" s="1"/>
  <c r="R95" i="48" s="1"/>
  <c r="C14" i="46"/>
  <c r="C14" i="45"/>
  <c r="K14" i="43"/>
  <c r="M14" i="43" s="1"/>
  <c r="R14" i="43" s="1"/>
  <c r="C15" i="43" s="1"/>
  <c r="K15" i="43" s="1"/>
  <c r="M15" i="43" s="1"/>
  <c r="R15" i="43" s="1"/>
  <c r="C16" i="43" s="1"/>
  <c r="K16" i="43" s="1"/>
  <c r="M16" i="43" s="1"/>
  <c r="R16" i="43" s="1"/>
  <c r="C17" i="43" s="1"/>
  <c r="K17" i="43" s="1"/>
  <c r="M17" i="43" s="1"/>
  <c r="R17" i="43" s="1"/>
  <c r="C18" i="43" s="1"/>
  <c r="K18" i="43" s="1"/>
  <c r="M18" i="43" s="1"/>
  <c r="R18" i="43" s="1"/>
  <c r="C19" i="43" s="1"/>
  <c r="K19" i="43" s="1"/>
  <c r="M19" i="43" s="1"/>
  <c r="R19" i="43" s="1"/>
  <c r="C20" i="43" s="1"/>
  <c r="K20" i="43" s="1"/>
  <c r="M20" i="43" s="1"/>
  <c r="R20" i="43" s="1"/>
  <c r="C21" i="43" s="1"/>
  <c r="K21" i="43" s="1"/>
  <c r="M21" i="43" s="1"/>
  <c r="R21" i="43" s="1"/>
  <c r="C22" i="43" s="1"/>
  <c r="K22" i="43" s="1"/>
  <c r="M22" i="43" s="1"/>
  <c r="R22" i="43" s="1"/>
  <c r="C23" i="43" s="1"/>
  <c r="K23" i="43" s="1"/>
  <c r="M23" i="43" s="1"/>
  <c r="R23" i="43" s="1"/>
  <c r="C24" i="43" s="1"/>
  <c r="K24" i="43" s="1"/>
  <c r="M24" i="43" s="1"/>
  <c r="R24" i="43" s="1"/>
  <c r="C25" i="43" s="1"/>
  <c r="K25" i="43" s="1"/>
  <c r="M25" i="43" s="1"/>
  <c r="R25" i="43" s="1"/>
  <c r="C26" i="43" s="1"/>
  <c r="K26" i="43" s="1"/>
  <c r="M26" i="43" s="1"/>
  <c r="R26" i="43" s="1"/>
  <c r="C27" i="43" s="1"/>
  <c r="K27" i="43" s="1"/>
  <c r="M27" i="43" s="1"/>
  <c r="R27" i="43" s="1"/>
  <c r="C28" i="43" s="1"/>
  <c r="K28" i="43" s="1"/>
  <c r="M28" i="43" s="1"/>
  <c r="R28" i="43" s="1"/>
  <c r="C29" i="43" s="1"/>
  <c r="K29" i="43" s="1"/>
  <c r="M29" i="43" s="1"/>
  <c r="R29" i="43" s="1"/>
  <c r="C30" i="43" s="1"/>
  <c r="K30" i="43" s="1"/>
  <c r="M30" i="43" s="1"/>
  <c r="R30" i="43" s="1"/>
  <c r="C31" i="43" s="1"/>
  <c r="K31" i="43" s="1"/>
  <c r="M31" i="43" s="1"/>
  <c r="R31" i="43" s="1"/>
  <c r="C32" i="43" s="1"/>
  <c r="K32" i="43" s="1"/>
  <c r="M32" i="43" s="1"/>
  <c r="R32" i="43" s="1"/>
  <c r="C33" i="43" s="1"/>
  <c r="K33" i="43" s="1"/>
  <c r="M33" i="43" s="1"/>
  <c r="R33" i="43" s="1"/>
  <c r="C34" i="43" s="1"/>
  <c r="K34" i="43" s="1"/>
  <c r="M34" i="43" s="1"/>
  <c r="R34" i="43" s="1"/>
  <c r="C35" i="43" s="1"/>
  <c r="K35" i="43" s="1"/>
  <c r="M35" i="43" s="1"/>
  <c r="R35" i="43" s="1"/>
  <c r="C36" i="43" s="1"/>
  <c r="K36" i="43" s="1"/>
  <c r="M36" i="43" s="1"/>
  <c r="R36" i="43" s="1"/>
  <c r="C37" i="43" s="1"/>
  <c r="K37" i="43" s="1"/>
  <c r="M37" i="43" s="1"/>
  <c r="R37" i="43" s="1"/>
  <c r="C38" i="43" s="1"/>
  <c r="K38" i="43" s="1"/>
  <c r="M38" i="43" s="1"/>
  <c r="R38" i="43" s="1"/>
  <c r="C39" i="43" s="1"/>
  <c r="K39" i="43" s="1"/>
  <c r="M39" i="43" s="1"/>
  <c r="R39" i="43" s="1"/>
  <c r="C40" i="43" s="1"/>
  <c r="K40" i="43" s="1"/>
  <c r="M40" i="43" s="1"/>
  <c r="R40" i="43" s="1"/>
  <c r="C41" i="43" s="1"/>
  <c r="K41" i="43" s="1"/>
  <c r="M41" i="43" s="1"/>
  <c r="R41" i="43" s="1"/>
  <c r="C42" i="43" s="1"/>
  <c r="K42" i="43" s="1"/>
  <c r="M42" i="43" s="1"/>
  <c r="R42" i="43" s="1"/>
  <c r="C43" i="43" s="1"/>
  <c r="K43" i="43" s="1"/>
  <c r="M43" i="43" s="1"/>
  <c r="R43" i="43" s="1"/>
  <c r="C44" i="43" s="1"/>
  <c r="K44" i="43" s="1"/>
  <c r="M44" i="43" s="1"/>
  <c r="R44" i="43" s="1"/>
  <c r="C45" i="43" s="1"/>
  <c r="K45" i="43" s="1"/>
  <c r="M45" i="43" s="1"/>
  <c r="R45" i="43" s="1"/>
  <c r="C46" i="43" s="1"/>
  <c r="K46" i="43" s="1"/>
  <c r="M46" i="43" s="1"/>
  <c r="R46" i="43" s="1"/>
  <c r="C47" i="43" s="1"/>
  <c r="K47" i="43" s="1"/>
  <c r="M47" i="43" s="1"/>
  <c r="R47" i="43" s="1"/>
  <c r="C48" i="43" s="1"/>
  <c r="K48" i="43" s="1"/>
  <c r="M48" i="43" s="1"/>
  <c r="R48" i="43" s="1"/>
  <c r="C49" i="43" s="1"/>
  <c r="K49" i="43" s="1"/>
  <c r="M49" i="43" s="1"/>
  <c r="R49" i="43" s="1"/>
  <c r="C14" i="42"/>
  <c r="K14" i="49" l="1"/>
  <c r="M14" i="49" s="1"/>
  <c r="R14" i="49" s="1"/>
  <c r="C15" i="49" s="1"/>
  <c r="K15" i="49" s="1"/>
  <c r="M15" i="49" s="1"/>
  <c r="R15" i="49" s="1"/>
  <c r="C16" i="49" s="1"/>
  <c r="K16" i="49" s="1"/>
  <c r="M16" i="49" s="1"/>
  <c r="R16" i="49" s="1"/>
  <c r="C17" i="49" s="1"/>
  <c r="K17" i="49" s="1"/>
  <c r="M17" i="49" s="1"/>
  <c r="R17" i="49" s="1"/>
  <c r="C18" i="49" s="1"/>
  <c r="K18" i="49" s="1"/>
  <c r="M18" i="49" s="1"/>
  <c r="R18" i="49" s="1"/>
  <c r="C19" i="49" s="1"/>
  <c r="K19" i="49" s="1"/>
  <c r="M19" i="49" s="1"/>
  <c r="R19" i="49" s="1"/>
  <c r="C20" i="49" s="1"/>
  <c r="K20" i="49" s="1"/>
  <c r="M20" i="49" s="1"/>
  <c r="R20" i="49" s="1"/>
  <c r="C21" i="49" s="1"/>
  <c r="K21" i="49" s="1"/>
  <c r="M21" i="49" s="1"/>
  <c r="R21" i="49" s="1"/>
  <c r="C22" i="49" s="1"/>
  <c r="K22" i="49" s="1"/>
  <c r="M22" i="49" s="1"/>
  <c r="R22" i="49" s="1"/>
  <c r="C23" i="49" s="1"/>
  <c r="K23" i="49" s="1"/>
  <c r="M23" i="49" s="1"/>
  <c r="R23" i="49" s="1"/>
  <c r="C24" i="49" s="1"/>
  <c r="K24" i="49" s="1"/>
  <c r="M24" i="49" s="1"/>
  <c r="R24" i="49" s="1"/>
  <c r="C25" i="49" s="1"/>
  <c r="K25" i="49" s="1"/>
  <c r="M25" i="49" s="1"/>
  <c r="R25" i="49" s="1"/>
  <c r="C26" i="49" s="1"/>
  <c r="K26" i="49" s="1"/>
  <c r="M26" i="49" s="1"/>
  <c r="R26" i="49" s="1"/>
  <c r="C27" i="49" s="1"/>
  <c r="K27" i="49" s="1"/>
  <c r="M27" i="49" s="1"/>
  <c r="R27" i="49" s="1"/>
  <c r="C28" i="49" s="1"/>
  <c r="K28" i="49" s="1"/>
  <c r="M28" i="49" s="1"/>
  <c r="R28" i="49" s="1"/>
  <c r="C29" i="49" s="1"/>
  <c r="K29" i="49" s="1"/>
  <c r="M29" i="49" s="1"/>
  <c r="R29" i="49" s="1"/>
  <c r="C30" i="49" s="1"/>
  <c r="K30" i="49" s="1"/>
  <c r="M30" i="49" s="1"/>
  <c r="R30" i="49" s="1"/>
  <c r="C31" i="49" s="1"/>
  <c r="K31" i="49" s="1"/>
  <c r="M31" i="49" s="1"/>
  <c r="R31" i="49" s="1"/>
  <c r="C32" i="49" s="1"/>
  <c r="K32" i="49" s="1"/>
  <c r="M32" i="49" s="1"/>
  <c r="R32" i="49" s="1"/>
  <c r="C33" i="49" s="1"/>
  <c r="K33" i="49" s="1"/>
  <c r="M33" i="49" s="1"/>
  <c r="R33" i="49" s="1"/>
  <c r="C34" i="49" s="1"/>
  <c r="K34" i="49" s="1"/>
  <c r="M34" i="49" s="1"/>
  <c r="R34" i="49" s="1"/>
  <c r="C35" i="49" s="1"/>
  <c r="K35" i="49" s="1"/>
  <c r="M35" i="49" s="1"/>
  <c r="R35" i="49" s="1"/>
  <c r="C36" i="49" s="1"/>
  <c r="K36" i="49" s="1"/>
  <c r="M36" i="49" s="1"/>
  <c r="R36" i="49" s="1"/>
  <c r="C37" i="49" s="1"/>
  <c r="K37" i="49" s="1"/>
  <c r="M37" i="49" s="1"/>
  <c r="R37" i="49" s="1"/>
  <c r="C38" i="49" s="1"/>
  <c r="K38" i="49" s="1"/>
  <c r="M38" i="49" s="1"/>
  <c r="R38" i="49" s="1"/>
  <c r="C39" i="49" s="1"/>
  <c r="K39" i="49" s="1"/>
  <c r="M39" i="49" s="1"/>
  <c r="R39" i="49" s="1"/>
  <c r="C40" i="49" s="1"/>
  <c r="K40" i="49" s="1"/>
  <c r="M40" i="49" s="1"/>
  <c r="R40" i="49" s="1"/>
  <c r="C41" i="49" s="1"/>
  <c r="K41" i="49" s="1"/>
  <c r="M41" i="49" s="1"/>
  <c r="R41" i="49" s="1"/>
  <c r="C42" i="49" s="1"/>
  <c r="K42" i="49" s="1"/>
  <c r="M42" i="49" s="1"/>
  <c r="R42" i="49" s="1"/>
  <c r="C43" i="49" s="1"/>
  <c r="K43" i="49" s="1"/>
  <c r="M43" i="49" s="1"/>
  <c r="R43" i="49" s="1"/>
  <c r="C44" i="49" s="1"/>
  <c r="K44" i="49" s="1"/>
  <c r="M44" i="49" s="1"/>
  <c r="R44" i="49" s="1"/>
  <c r="C45" i="49" s="1"/>
  <c r="K45" i="49" s="1"/>
  <c r="M45" i="49" s="1"/>
  <c r="R45" i="49" s="1"/>
  <c r="C46" i="49" s="1"/>
  <c r="K46" i="49" s="1"/>
  <c r="M46" i="49" s="1"/>
  <c r="R46" i="49" s="1"/>
  <c r="C47" i="49" s="1"/>
  <c r="K47" i="49" s="1"/>
  <c r="M47" i="49" s="1"/>
  <c r="R47" i="49" s="1"/>
  <c r="C48" i="49" s="1"/>
  <c r="K48" i="49" s="1"/>
  <c r="M48" i="49" s="1"/>
  <c r="R48" i="49" s="1"/>
  <c r="C49" i="49" s="1"/>
  <c r="K49" i="49" s="1"/>
  <c r="M49" i="49" s="1"/>
  <c r="R49" i="49" s="1"/>
  <c r="C50" i="49" s="1"/>
  <c r="K50" i="49" s="1"/>
  <c r="M50" i="49" s="1"/>
  <c r="R50" i="49" s="1"/>
  <c r="C51" i="49" s="1"/>
  <c r="K51" i="49" s="1"/>
  <c r="M51" i="49" s="1"/>
  <c r="R51" i="49" s="1"/>
  <c r="C52" i="49" s="1"/>
  <c r="K52" i="49" s="1"/>
  <c r="M52" i="49" s="1"/>
  <c r="R52" i="49" s="1"/>
  <c r="C53" i="49" s="1"/>
  <c r="K53" i="49" s="1"/>
  <c r="M53" i="49" s="1"/>
  <c r="R53" i="49" s="1"/>
  <c r="C54" i="49" s="1"/>
  <c r="K54" i="49" s="1"/>
  <c r="M54" i="49" s="1"/>
  <c r="R54" i="49" s="1"/>
  <c r="C55" i="49" s="1"/>
  <c r="K55" i="49" s="1"/>
  <c r="M55" i="49" s="1"/>
  <c r="R55" i="49" s="1"/>
  <c r="C56" i="49" s="1"/>
  <c r="K56" i="49" s="1"/>
  <c r="M56" i="49" s="1"/>
  <c r="R56" i="49" s="1"/>
  <c r="C57" i="49" s="1"/>
  <c r="K57" i="49" s="1"/>
  <c r="M57" i="49" s="1"/>
  <c r="R57" i="49" s="1"/>
  <c r="C58" i="49" s="1"/>
  <c r="K58" i="49" s="1"/>
  <c r="M58" i="49" s="1"/>
  <c r="R58" i="49" s="1"/>
  <c r="C59" i="49" s="1"/>
  <c r="K59" i="49" s="1"/>
  <c r="M59" i="49" s="1"/>
  <c r="R59" i="49" s="1"/>
  <c r="C60" i="49" s="1"/>
  <c r="K60" i="49" s="1"/>
  <c r="M60" i="49" s="1"/>
  <c r="R60" i="49" s="1"/>
  <c r="C61" i="49" s="1"/>
  <c r="K61" i="49" s="1"/>
  <c r="M61" i="49" s="1"/>
  <c r="R61" i="49" s="1"/>
  <c r="C62" i="49" s="1"/>
  <c r="K62" i="49" s="1"/>
  <c r="M62" i="49" s="1"/>
  <c r="R62" i="49" s="1"/>
  <c r="C63" i="49" s="1"/>
  <c r="K63" i="49" s="1"/>
  <c r="M63" i="49" s="1"/>
  <c r="R63" i="49" s="1"/>
  <c r="C64" i="49" s="1"/>
  <c r="K64" i="49" s="1"/>
  <c r="M64" i="49" s="1"/>
  <c r="R64" i="49" s="1"/>
  <c r="C65" i="49" s="1"/>
  <c r="K65" i="49" s="1"/>
  <c r="M65" i="49" s="1"/>
  <c r="R65" i="49" s="1"/>
  <c r="C66" i="49" s="1"/>
  <c r="K66" i="49" s="1"/>
  <c r="M66" i="49" s="1"/>
  <c r="R66" i="49" s="1"/>
  <c r="C67" i="49" s="1"/>
  <c r="K67" i="49" s="1"/>
  <c r="M67" i="49" s="1"/>
  <c r="R67" i="49" s="1"/>
  <c r="C68" i="49" s="1"/>
  <c r="K68" i="49" s="1"/>
  <c r="M68" i="49" s="1"/>
  <c r="R68" i="49" s="1"/>
  <c r="C69" i="49" s="1"/>
  <c r="K69" i="49" s="1"/>
  <c r="M69" i="49" s="1"/>
  <c r="R69" i="49" s="1"/>
  <c r="C70" i="49" s="1"/>
  <c r="K70" i="49" s="1"/>
  <c r="M70" i="49" s="1"/>
  <c r="R70" i="49" s="1"/>
  <c r="C71" i="49" s="1"/>
  <c r="K71" i="49" s="1"/>
  <c r="M71" i="49" s="1"/>
  <c r="R71" i="49" s="1"/>
  <c r="C72" i="49" s="1"/>
  <c r="K72" i="49" s="1"/>
  <c r="M72" i="49" s="1"/>
  <c r="R72" i="49" s="1"/>
  <c r="C73" i="49" s="1"/>
  <c r="K73" i="49" s="1"/>
  <c r="M73" i="49" s="1"/>
  <c r="R73" i="49" s="1"/>
  <c r="C74" i="49" s="1"/>
  <c r="K74" i="49" s="1"/>
  <c r="M74" i="49" s="1"/>
  <c r="R74" i="49" s="1"/>
  <c r="C75" i="49" s="1"/>
  <c r="K75" i="49" s="1"/>
  <c r="M75" i="49" s="1"/>
  <c r="R75" i="49" s="1"/>
  <c r="C76" i="49" s="1"/>
  <c r="K76" i="49" s="1"/>
  <c r="M76" i="49" s="1"/>
  <c r="R76" i="49" s="1"/>
  <c r="C77" i="49" s="1"/>
  <c r="K77" i="49" s="1"/>
  <c r="M77" i="49" s="1"/>
  <c r="R77" i="49" s="1"/>
  <c r="C78" i="49" s="1"/>
  <c r="K78" i="49" s="1"/>
  <c r="M78" i="49" s="1"/>
  <c r="R78" i="49" s="1"/>
  <c r="C79" i="49" s="1"/>
  <c r="K79" i="49" s="1"/>
  <c r="M79" i="49" s="1"/>
  <c r="R79" i="49" s="1"/>
  <c r="C80" i="49" s="1"/>
  <c r="K80" i="49" s="1"/>
  <c r="M80" i="49" s="1"/>
  <c r="R80" i="49" s="1"/>
  <c r="C81" i="49" s="1"/>
  <c r="K81" i="49" s="1"/>
  <c r="M81" i="49" s="1"/>
  <c r="R81" i="49" s="1"/>
  <c r="C82" i="49" s="1"/>
  <c r="K82" i="49" s="1"/>
  <c r="M82" i="49" s="1"/>
  <c r="R82" i="49" s="1"/>
  <c r="C83" i="49" s="1"/>
  <c r="K83" i="49" s="1"/>
  <c r="M83" i="49" s="1"/>
  <c r="R83" i="49" s="1"/>
  <c r="C84" i="49" s="1"/>
  <c r="K84" i="49" s="1"/>
  <c r="M84" i="49" s="1"/>
  <c r="R84" i="49" s="1"/>
  <c r="C85" i="49" s="1"/>
  <c r="K85" i="49" s="1"/>
  <c r="M85" i="49" s="1"/>
  <c r="R85" i="49" s="1"/>
  <c r="C86" i="49" s="1"/>
  <c r="K86" i="49" s="1"/>
  <c r="M86" i="49" s="1"/>
  <c r="R86" i="49" s="1"/>
  <c r="C87" i="49" s="1"/>
  <c r="K87" i="49" s="1"/>
  <c r="M87" i="49" s="1"/>
  <c r="R87" i="49" s="1"/>
  <c r="C88" i="49" s="1"/>
  <c r="K88" i="49" s="1"/>
  <c r="M88" i="49" s="1"/>
  <c r="R88" i="49" s="1"/>
  <c r="C89" i="49" s="1"/>
  <c r="K89" i="49" s="1"/>
  <c r="M89" i="49" s="1"/>
  <c r="R89" i="49" s="1"/>
  <c r="C90" i="49" s="1"/>
  <c r="K90" i="49" s="1"/>
  <c r="M90" i="49" s="1"/>
  <c r="R90" i="49" s="1"/>
  <c r="C91" i="49" s="1"/>
  <c r="K91" i="49" s="1"/>
  <c r="M91" i="49" s="1"/>
  <c r="R91" i="49" s="1"/>
  <c r="C92" i="49" s="1"/>
  <c r="K92" i="49" s="1"/>
  <c r="M92" i="49" s="1"/>
  <c r="R92" i="49" s="1"/>
  <c r="C93" i="49" s="1"/>
  <c r="K93" i="49" s="1"/>
  <c r="M93" i="49" s="1"/>
  <c r="R93" i="49" s="1"/>
  <c r="C94" i="49" s="1"/>
  <c r="K94" i="49" s="1"/>
  <c r="M94" i="49" s="1"/>
  <c r="R94" i="49" s="1"/>
  <c r="C95" i="49" s="1"/>
  <c r="K95" i="49" s="1"/>
  <c r="M95" i="49" s="1"/>
  <c r="R95" i="49" s="1"/>
  <c r="C96" i="48"/>
  <c r="L4" i="48" s="1"/>
  <c r="D4" i="48"/>
  <c r="P2" i="48" s="1"/>
  <c r="E5" i="48"/>
  <c r="G5" i="48"/>
  <c r="C5" i="48"/>
  <c r="P4" i="48"/>
  <c r="K14" i="46"/>
  <c r="M14" i="46" s="1"/>
  <c r="R14" i="46" s="1"/>
  <c r="C15" i="46" s="1"/>
  <c r="K15" i="46" s="1"/>
  <c r="M15" i="46" s="1"/>
  <c r="R15" i="46" s="1"/>
  <c r="C16" i="46" s="1"/>
  <c r="K16" i="46" s="1"/>
  <c r="M16" i="46" s="1"/>
  <c r="R16" i="46" s="1"/>
  <c r="C17" i="46" s="1"/>
  <c r="K17" i="46" s="1"/>
  <c r="M17" i="46" s="1"/>
  <c r="R17" i="46" s="1"/>
  <c r="C18" i="46" s="1"/>
  <c r="K18" i="46" s="1"/>
  <c r="M18" i="46" s="1"/>
  <c r="R18" i="46" s="1"/>
  <c r="C19" i="46" s="1"/>
  <c r="K19" i="46" s="1"/>
  <c r="M19" i="46" s="1"/>
  <c r="R19" i="46" s="1"/>
  <c r="C20" i="46" s="1"/>
  <c r="K20" i="46" s="1"/>
  <c r="M20" i="46" s="1"/>
  <c r="R20" i="46" s="1"/>
  <c r="C21" i="46" s="1"/>
  <c r="K21" i="46" s="1"/>
  <c r="M21" i="46" s="1"/>
  <c r="R21" i="46" s="1"/>
  <c r="C22" i="46" s="1"/>
  <c r="K22" i="46" s="1"/>
  <c r="M22" i="46" s="1"/>
  <c r="R22" i="46" s="1"/>
  <c r="C23" i="46" s="1"/>
  <c r="K23" i="46" s="1"/>
  <c r="M23" i="46" s="1"/>
  <c r="R23" i="46" s="1"/>
  <c r="C24" i="46" s="1"/>
  <c r="K24" i="46" s="1"/>
  <c r="M24" i="46" s="1"/>
  <c r="R24" i="46" s="1"/>
  <c r="C25" i="46" s="1"/>
  <c r="K25" i="46" s="1"/>
  <c r="M25" i="46" s="1"/>
  <c r="R25" i="46" s="1"/>
  <c r="C26" i="46" s="1"/>
  <c r="K26" i="46" s="1"/>
  <c r="M26" i="46" s="1"/>
  <c r="R26" i="46" s="1"/>
  <c r="C27" i="46" s="1"/>
  <c r="K27" i="46" s="1"/>
  <c r="M27" i="46" s="1"/>
  <c r="R27" i="46" s="1"/>
  <c r="C28" i="46" s="1"/>
  <c r="K28" i="46" s="1"/>
  <c r="M28" i="46" s="1"/>
  <c r="R28" i="46" s="1"/>
  <c r="C29" i="46" s="1"/>
  <c r="K29" i="46" s="1"/>
  <c r="M29" i="46" s="1"/>
  <c r="R29" i="46" s="1"/>
  <c r="C30" i="46" s="1"/>
  <c r="K30" i="46" s="1"/>
  <c r="M30" i="46" s="1"/>
  <c r="R30" i="46" s="1"/>
  <c r="C31" i="46" s="1"/>
  <c r="K31" i="46" s="1"/>
  <c r="M31" i="46" s="1"/>
  <c r="R31" i="46" s="1"/>
  <c r="C32" i="46" s="1"/>
  <c r="K32" i="46" s="1"/>
  <c r="M32" i="46" s="1"/>
  <c r="R32" i="46" s="1"/>
  <c r="C33" i="46" s="1"/>
  <c r="K33" i="46" s="1"/>
  <c r="M33" i="46" s="1"/>
  <c r="R33" i="46" s="1"/>
  <c r="C34" i="46" s="1"/>
  <c r="K34" i="46" s="1"/>
  <c r="M34" i="46" s="1"/>
  <c r="R34" i="46" s="1"/>
  <c r="C35" i="46" s="1"/>
  <c r="K35" i="46" s="1"/>
  <c r="M35" i="46" s="1"/>
  <c r="R35" i="46" s="1"/>
  <c r="C36" i="46" s="1"/>
  <c r="K36" i="46" s="1"/>
  <c r="M36" i="46" s="1"/>
  <c r="R36" i="46" s="1"/>
  <c r="C37" i="46" s="1"/>
  <c r="K37" i="46" s="1"/>
  <c r="M37" i="46" s="1"/>
  <c r="R37" i="46" s="1"/>
  <c r="C38" i="46" s="1"/>
  <c r="K38" i="46" s="1"/>
  <c r="M38" i="46" s="1"/>
  <c r="R38" i="46" s="1"/>
  <c r="C39" i="46" s="1"/>
  <c r="K39" i="46" s="1"/>
  <c r="M39" i="46" s="1"/>
  <c r="R39" i="46" s="1"/>
  <c r="C40" i="46" s="1"/>
  <c r="K40" i="46" s="1"/>
  <c r="M40" i="46" s="1"/>
  <c r="R40" i="46" s="1"/>
  <c r="C41" i="46" s="1"/>
  <c r="K41" i="46" s="1"/>
  <c r="M41" i="46" s="1"/>
  <c r="R41" i="46" s="1"/>
  <c r="C42" i="46" s="1"/>
  <c r="K42" i="46" s="1"/>
  <c r="M42" i="46" s="1"/>
  <c r="R42" i="46" s="1"/>
  <c r="C43" i="46" s="1"/>
  <c r="K43" i="46" s="1"/>
  <c r="M43" i="46" s="1"/>
  <c r="R43" i="46" s="1"/>
  <c r="C44" i="46" s="1"/>
  <c r="K44" i="46" s="1"/>
  <c r="M44" i="46" s="1"/>
  <c r="R44" i="46" s="1"/>
  <c r="C45" i="46" s="1"/>
  <c r="K45" i="46" s="1"/>
  <c r="M45" i="46" s="1"/>
  <c r="R45" i="46" s="1"/>
  <c r="C46" i="46" s="1"/>
  <c r="K46" i="46" s="1"/>
  <c r="M46" i="46" s="1"/>
  <c r="R46" i="46" s="1"/>
  <c r="C47" i="46" s="1"/>
  <c r="K47" i="46" s="1"/>
  <c r="M47" i="46" s="1"/>
  <c r="R47" i="46" s="1"/>
  <c r="C48" i="46" s="1"/>
  <c r="K48" i="46" s="1"/>
  <c r="M48" i="46" s="1"/>
  <c r="R48" i="46" s="1"/>
  <c r="C49" i="46" s="1"/>
  <c r="K49" i="46" s="1"/>
  <c r="M49" i="46" s="1"/>
  <c r="R49" i="46" s="1"/>
  <c r="C50" i="46" s="1"/>
  <c r="K50" i="46" s="1"/>
  <c r="M50" i="46" s="1"/>
  <c r="R50" i="46" s="1"/>
  <c r="C51" i="46" s="1"/>
  <c r="K51" i="46" s="1"/>
  <c r="M51" i="46" s="1"/>
  <c r="R51" i="46" s="1"/>
  <c r="C52" i="46" s="1"/>
  <c r="K52" i="46" s="1"/>
  <c r="M52" i="46" s="1"/>
  <c r="R52" i="46" s="1"/>
  <c r="C53" i="46" s="1"/>
  <c r="K53" i="46" s="1"/>
  <c r="M53" i="46" s="1"/>
  <c r="R53" i="46" s="1"/>
  <c r="C54" i="46" s="1"/>
  <c r="K54" i="46" s="1"/>
  <c r="M54" i="46" s="1"/>
  <c r="R54" i="46" s="1"/>
  <c r="C55" i="46" s="1"/>
  <c r="K55" i="46" s="1"/>
  <c r="M55" i="46" s="1"/>
  <c r="R55" i="46" s="1"/>
  <c r="C56" i="46" s="1"/>
  <c r="K56" i="46" s="1"/>
  <c r="M56" i="46" s="1"/>
  <c r="R56" i="46" s="1"/>
  <c r="C57" i="46" s="1"/>
  <c r="K57" i="46" s="1"/>
  <c r="M57" i="46" s="1"/>
  <c r="R57" i="46" s="1"/>
  <c r="C58" i="46" s="1"/>
  <c r="K58" i="46" s="1"/>
  <c r="M58" i="46" s="1"/>
  <c r="R58" i="46" s="1"/>
  <c r="C59" i="46" s="1"/>
  <c r="K59" i="46" s="1"/>
  <c r="M59" i="46" s="1"/>
  <c r="R59" i="46" s="1"/>
  <c r="C60" i="46" s="1"/>
  <c r="K60" i="46" s="1"/>
  <c r="M60" i="46" s="1"/>
  <c r="R60" i="46" s="1"/>
  <c r="C61" i="46" s="1"/>
  <c r="K61" i="46" s="1"/>
  <c r="M61" i="46" s="1"/>
  <c r="R61" i="46" s="1"/>
  <c r="C62" i="46" s="1"/>
  <c r="K62" i="46" s="1"/>
  <c r="M62" i="46" s="1"/>
  <c r="R62" i="46" s="1"/>
  <c r="C63" i="46" s="1"/>
  <c r="K63" i="46" s="1"/>
  <c r="M63" i="46" s="1"/>
  <c r="R63" i="46" s="1"/>
  <c r="C64" i="46" s="1"/>
  <c r="K64" i="46" s="1"/>
  <c r="M64" i="46" s="1"/>
  <c r="R64" i="46" s="1"/>
  <c r="K14" i="45"/>
  <c r="M14" i="45" s="1"/>
  <c r="R14" i="45" s="1"/>
  <c r="C15" i="45" s="1"/>
  <c r="K15" i="45" s="1"/>
  <c r="M15" i="45" s="1"/>
  <c r="R15" i="45" s="1"/>
  <c r="C16" i="45" s="1"/>
  <c r="K16" i="45" s="1"/>
  <c r="M16" i="45" s="1"/>
  <c r="R16" i="45" s="1"/>
  <c r="C17" i="45" s="1"/>
  <c r="K17" i="45" s="1"/>
  <c r="M17" i="45" s="1"/>
  <c r="R17" i="45" s="1"/>
  <c r="C18" i="45" s="1"/>
  <c r="K18" i="45" s="1"/>
  <c r="M18" i="45" s="1"/>
  <c r="R18" i="45" s="1"/>
  <c r="C19" i="45" s="1"/>
  <c r="K19" i="45" s="1"/>
  <c r="M19" i="45" s="1"/>
  <c r="R19" i="45" s="1"/>
  <c r="C20" i="45" s="1"/>
  <c r="K20" i="45" s="1"/>
  <c r="M20" i="45" s="1"/>
  <c r="R20" i="45" s="1"/>
  <c r="C21" i="45" s="1"/>
  <c r="K21" i="45" s="1"/>
  <c r="M21" i="45" s="1"/>
  <c r="R21" i="45" s="1"/>
  <c r="C22" i="45" s="1"/>
  <c r="K22" i="45" s="1"/>
  <c r="M22" i="45" s="1"/>
  <c r="R22" i="45" s="1"/>
  <c r="C23" i="45" s="1"/>
  <c r="K23" i="45" s="1"/>
  <c r="M23" i="45" s="1"/>
  <c r="R23" i="45" s="1"/>
  <c r="C24" i="45" s="1"/>
  <c r="K24" i="45" s="1"/>
  <c r="M24" i="45" s="1"/>
  <c r="R24" i="45" s="1"/>
  <c r="C25" i="45" s="1"/>
  <c r="K25" i="45" s="1"/>
  <c r="M25" i="45" s="1"/>
  <c r="R25" i="45" s="1"/>
  <c r="C26" i="45" s="1"/>
  <c r="K26" i="45" s="1"/>
  <c r="M26" i="45" s="1"/>
  <c r="R26" i="45" s="1"/>
  <c r="C27" i="45" s="1"/>
  <c r="K27" i="45" s="1"/>
  <c r="M27" i="45" s="1"/>
  <c r="R27" i="45" s="1"/>
  <c r="C28" i="45" s="1"/>
  <c r="K28" i="45" s="1"/>
  <c r="M28" i="45" s="1"/>
  <c r="R28" i="45" s="1"/>
  <c r="C29" i="45" s="1"/>
  <c r="K29" i="45" s="1"/>
  <c r="M29" i="45" s="1"/>
  <c r="R29" i="45" s="1"/>
  <c r="C30" i="45" s="1"/>
  <c r="K30" i="45" s="1"/>
  <c r="M30" i="45" s="1"/>
  <c r="R30" i="45" s="1"/>
  <c r="C31" i="45" s="1"/>
  <c r="K31" i="45" s="1"/>
  <c r="M31" i="45" s="1"/>
  <c r="R31" i="45" s="1"/>
  <c r="C32" i="45" s="1"/>
  <c r="K32" i="45" s="1"/>
  <c r="M32" i="45" s="1"/>
  <c r="R32" i="45" s="1"/>
  <c r="C33" i="45" s="1"/>
  <c r="K33" i="45" s="1"/>
  <c r="M33" i="45" s="1"/>
  <c r="R33" i="45" s="1"/>
  <c r="C34" i="45" s="1"/>
  <c r="K34" i="45" s="1"/>
  <c r="M34" i="45" s="1"/>
  <c r="R34" i="45" s="1"/>
  <c r="C35" i="45" s="1"/>
  <c r="K35" i="45" s="1"/>
  <c r="M35" i="45" s="1"/>
  <c r="R35" i="45" s="1"/>
  <c r="C36" i="45" s="1"/>
  <c r="K36" i="45" s="1"/>
  <c r="M36" i="45" s="1"/>
  <c r="R36" i="45" s="1"/>
  <c r="C37" i="45" s="1"/>
  <c r="K37" i="45" s="1"/>
  <c r="M37" i="45" s="1"/>
  <c r="R37" i="45" s="1"/>
  <c r="C38" i="45" s="1"/>
  <c r="K38" i="45" s="1"/>
  <c r="M38" i="45" s="1"/>
  <c r="R38" i="45" s="1"/>
  <c r="C39" i="45" s="1"/>
  <c r="K39" i="45" s="1"/>
  <c r="M39" i="45" s="1"/>
  <c r="R39" i="45" s="1"/>
  <c r="C40" i="45" s="1"/>
  <c r="K40" i="45" s="1"/>
  <c r="M40" i="45" s="1"/>
  <c r="R40" i="45" s="1"/>
  <c r="C41" i="45" s="1"/>
  <c r="K41" i="45" s="1"/>
  <c r="M41" i="45" s="1"/>
  <c r="R41" i="45" s="1"/>
  <c r="C42" i="45" s="1"/>
  <c r="K42" i="45" s="1"/>
  <c r="M42" i="45" s="1"/>
  <c r="R42" i="45" s="1"/>
  <c r="C43" i="45" s="1"/>
  <c r="K43" i="45" s="1"/>
  <c r="M43" i="45" s="1"/>
  <c r="R43" i="45" s="1"/>
  <c r="C44" i="45" s="1"/>
  <c r="K44" i="45" s="1"/>
  <c r="M44" i="45" s="1"/>
  <c r="R44" i="45" s="1"/>
  <c r="C45" i="45" s="1"/>
  <c r="K45" i="45" s="1"/>
  <c r="M45" i="45" s="1"/>
  <c r="R45" i="45" s="1"/>
  <c r="C46" i="45" s="1"/>
  <c r="K46" i="45" s="1"/>
  <c r="M46" i="45" s="1"/>
  <c r="R46" i="45" s="1"/>
  <c r="C47" i="45" s="1"/>
  <c r="K47" i="45" s="1"/>
  <c r="M47" i="45" s="1"/>
  <c r="R47" i="45" s="1"/>
  <c r="C48" i="45" s="1"/>
  <c r="K48" i="45" s="1"/>
  <c r="M48" i="45" s="1"/>
  <c r="R48" i="45" s="1"/>
  <c r="C49" i="45" s="1"/>
  <c r="K49" i="45" s="1"/>
  <c r="M49" i="45" s="1"/>
  <c r="R49" i="45" s="1"/>
  <c r="C50" i="45" s="1"/>
  <c r="K50" i="45" s="1"/>
  <c r="M50" i="45" s="1"/>
  <c r="R50" i="45" s="1"/>
  <c r="C51" i="45" s="1"/>
  <c r="K51" i="45" s="1"/>
  <c r="M51" i="45" s="1"/>
  <c r="R51" i="45" s="1"/>
  <c r="C52" i="45" s="1"/>
  <c r="K52" i="45" s="1"/>
  <c r="M52" i="45" s="1"/>
  <c r="R52" i="45" s="1"/>
  <c r="C53" i="45" s="1"/>
  <c r="K53" i="45" s="1"/>
  <c r="M53" i="45" s="1"/>
  <c r="R53" i="45" s="1"/>
  <c r="C54" i="45" s="1"/>
  <c r="K54" i="45" s="1"/>
  <c r="M54" i="45" s="1"/>
  <c r="R54" i="45" s="1"/>
  <c r="C55" i="45" s="1"/>
  <c r="K55" i="45" s="1"/>
  <c r="M55" i="45" s="1"/>
  <c r="R55" i="45" s="1"/>
  <c r="C56" i="45" s="1"/>
  <c r="K56" i="45" s="1"/>
  <c r="M56" i="45" s="1"/>
  <c r="R56" i="45" s="1"/>
  <c r="C57" i="45" s="1"/>
  <c r="K57" i="45" s="1"/>
  <c r="M57" i="45" s="1"/>
  <c r="R57" i="45" s="1"/>
  <c r="C58" i="45" s="1"/>
  <c r="K58" i="45" s="1"/>
  <c r="M58" i="45" s="1"/>
  <c r="R58" i="45" s="1"/>
  <c r="C59" i="45" s="1"/>
  <c r="K59" i="45" s="1"/>
  <c r="M59" i="45" s="1"/>
  <c r="R59" i="45" s="1"/>
  <c r="C60" i="45" s="1"/>
  <c r="K60" i="45" s="1"/>
  <c r="M60" i="45" s="1"/>
  <c r="R60" i="45" s="1"/>
  <c r="C61" i="45" s="1"/>
  <c r="K61" i="45" s="1"/>
  <c r="M61" i="45" s="1"/>
  <c r="R61" i="45" s="1"/>
  <c r="C62" i="45" s="1"/>
  <c r="K62" i="45" s="1"/>
  <c r="M62" i="45" s="1"/>
  <c r="R62" i="45" s="1"/>
  <c r="C63" i="45" s="1"/>
  <c r="K63" i="45" s="1"/>
  <c r="M63" i="45" s="1"/>
  <c r="R63" i="45" s="1"/>
  <c r="C64" i="45" s="1"/>
  <c r="K64" i="45" s="1"/>
  <c r="M64" i="45" s="1"/>
  <c r="R64" i="45" s="1"/>
  <c r="C50" i="43"/>
  <c r="L4" i="43" s="1"/>
  <c r="D4" i="43"/>
  <c r="P2" i="43" s="1"/>
  <c r="C5" i="43"/>
  <c r="G5" i="43"/>
  <c r="E5" i="43"/>
  <c r="P4" i="43"/>
  <c r="K14" i="42"/>
  <c r="M14" i="42" s="1"/>
  <c r="R14" i="42" s="1"/>
  <c r="C15" i="42" s="1"/>
  <c r="K15" i="42" s="1"/>
  <c r="M15" i="42" s="1"/>
  <c r="R15" i="42" s="1"/>
  <c r="C16" i="42" s="1"/>
  <c r="K16" i="42" s="1"/>
  <c r="M16" i="42" s="1"/>
  <c r="R16" i="42" s="1"/>
  <c r="C17" i="42" s="1"/>
  <c r="K17" i="42" s="1"/>
  <c r="M17" i="42" s="1"/>
  <c r="R17" i="42" s="1"/>
  <c r="C18" i="42" s="1"/>
  <c r="K18" i="42" s="1"/>
  <c r="M18" i="42" s="1"/>
  <c r="R18" i="42" s="1"/>
  <c r="C19" i="42" s="1"/>
  <c r="K19" i="42" s="1"/>
  <c r="M19" i="42" s="1"/>
  <c r="R19" i="42" s="1"/>
  <c r="C20" i="42" s="1"/>
  <c r="K20" i="42" s="1"/>
  <c r="M20" i="42" s="1"/>
  <c r="R20" i="42" s="1"/>
  <c r="C21" i="42" s="1"/>
  <c r="K21" i="42" s="1"/>
  <c r="M21" i="42" s="1"/>
  <c r="R21" i="42" s="1"/>
  <c r="C22" i="42" s="1"/>
  <c r="K22" i="42" s="1"/>
  <c r="M22" i="42" s="1"/>
  <c r="R22" i="42" s="1"/>
  <c r="C23" i="42" s="1"/>
  <c r="K23" i="42" s="1"/>
  <c r="M23" i="42" s="1"/>
  <c r="R23" i="42" s="1"/>
  <c r="C24" i="42" s="1"/>
  <c r="K24" i="42" s="1"/>
  <c r="M24" i="42" s="1"/>
  <c r="R24" i="42" s="1"/>
  <c r="C25" i="42" s="1"/>
  <c r="K25" i="42" s="1"/>
  <c r="M25" i="42" s="1"/>
  <c r="R25" i="42" s="1"/>
  <c r="C26" i="42" s="1"/>
  <c r="K26" i="42" s="1"/>
  <c r="M26" i="42" s="1"/>
  <c r="R26" i="42" s="1"/>
  <c r="C27" i="42" s="1"/>
  <c r="K27" i="42" s="1"/>
  <c r="M27" i="42" s="1"/>
  <c r="R27" i="42" s="1"/>
  <c r="C28" i="42" s="1"/>
  <c r="K28" i="42" s="1"/>
  <c r="M28" i="42" s="1"/>
  <c r="R28" i="42" s="1"/>
  <c r="C29" i="42" s="1"/>
  <c r="K29" i="42" s="1"/>
  <c r="M29" i="42" s="1"/>
  <c r="R29" i="42" s="1"/>
  <c r="C30" i="42" s="1"/>
  <c r="K30" i="42" s="1"/>
  <c r="M30" i="42" s="1"/>
  <c r="R30" i="42" s="1"/>
  <c r="C31" i="42" s="1"/>
  <c r="K31" i="42" s="1"/>
  <c r="M31" i="42" s="1"/>
  <c r="R31" i="42" s="1"/>
  <c r="C32" i="42" s="1"/>
  <c r="K32" i="42" s="1"/>
  <c r="M32" i="42" s="1"/>
  <c r="R32" i="42" s="1"/>
  <c r="C33" i="42" s="1"/>
  <c r="K33" i="42" s="1"/>
  <c r="M33" i="42" s="1"/>
  <c r="R33" i="42" s="1"/>
  <c r="C34" i="42" s="1"/>
  <c r="K34" i="42" s="1"/>
  <c r="M34" i="42" s="1"/>
  <c r="R34" i="42" s="1"/>
  <c r="C35" i="42" s="1"/>
  <c r="K35" i="42" s="1"/>
  <c r="M35" i="42" s="1"/>
  <c r="R35" i="42" s="1"/>
  <c r="C36" i="42" s="1"/>
  <c r="K36" i="42" s="1"/>
  <c r="M36" i="42" s="1"/>
  <c r="R36" i="42" s="1"/>
  <c r="C37" i="42" s="1"/>
  <c r="K37" i="42" s="1"/>
  <c r="M37" i="42" s="1"/>
  <c r="R37" i="42" s="1"/>
  <c r="C38" i="42" s="1"/>
  <c r="K38" i="42" s="1"/>
  <c r="M38" i="42" s="1"/>
  <c r="R38" i="42" s="1"/>
  <c r="C39" i="42" s="1"/>
  <c r="K39" i="42" s="1"/>
  <c r="M39" i="42" s="1"/>
  <c r="R39" i="42" s="1"/>
  <c r="C40" i="42" s="1"/>
  <c r="K40" i="42" s="1"/>
  <c r="M40" i="42" s="1"/>
  <c r="R40" i="42" s="1"/>
  <c r="C41" i="42" s="1"/>
  <c r="K41" i="42" s="1"/>
  <c r="M41" i="42" s="1"/>
  <c r="R41" i="42" s="1"/>
  <c r="C42" i="42" s="1"/>
  <c r="K42" i="42" s="1"/>
  <c r="M42" i="42" s="1"/>
  <c r="R42" i="42" s="1"/>
  <c r="C43" i="42" s="1"/>
  <c r="K43" i="42" s="1"/>
  <c r="M43" i="42" s="1"/>
  <c r="R43" i="42" s="1"/>
  <c r="C44" i="42" s="1"/>
  <c r="K44" i="42" s="1"/>
  <c r="M44" i="42" s="1"/>
  <c r="R44" i="42" s="1"/>
  <c r="C45" i="42" s="1"/>
  <c r="K45" i="42" s="1"/>
  <c r="M45" i="42" s="1"/>
  <c r="R45" i="42" s="1"/>
  <c r="C46" i="42" s="1"/>
  <c r="K46" i="42" s="1"/>
  <c r="M46" i="42" s="1"/>
  <c r="R46" i="42" s="1"/>
  <c r="C47" i="42" s="1"/>
  <c r="K47" i="42" s="1"/>
  <c r="M47" i="42" s="1"/>
  <c r="R47" i="42" s="1"/>
  <c r="C48" i="42" s="1"/>
  <c r="K48" i="42" s="1"/>
  <c r="M48" i="42" s="1"/>
  <c r="R48" i="42" s="1"/>
  <c r="C49" i="42" s="1"/>
  <c r="K49" i="42" s="1"/>
  <c r="M49" i="42" s="1"/>
  <c r="R49" i="42" s="1"/>
  <c r="C96" i="49" l="1"/>
  <c r="L4" i="49" s="1"/>
  <c r="G5" i="49"/>
  <c r="E5" i="49"/>
  <c r="C5" i="49"/>
  <c r="P4" i="49"/>
  <c r="D4" i="49"/>
  <c r="P2" i="49" s="1"/>
  <c r="I5" i="48"/>
  <c r="C65" i="46"/>
  <c r="L4" i="46" s="1"/>
  <c r="C5" i="46"/>
  <c r="D4" i="46"/>
  <c r="P2" i="46" s="1"/>
  <c r="E5" i="46"/>
  <c r="G5" i="46"/>
  <c r="P4" i="46"/>
  <c r="C65" i="45"/>
  <c r="L4" i="45" s="1"/>
  <c r="P4" i="45"/>
  <c r="G5" i="45"/>
  <c r="C5" i="45"/>
  <c r="E5" i="45"/>
  <c r="D4" i="45"/>
  <c r="P2" i="45" s="1"/>
  <c r="I5" i="43"/>
  <c r="C50" i="42"/>
  <c r="L4" i="42" s="1"/>
  <c r="P4" i="42"/>
  <c r="D4" i="42"/>
  <c r="P2" i="42" s="1"/>
  <c r="C5" i="42"/>
  <c r="G5" i="42"/>
  <c r="E5" i="42"/>
  <c r="I5" i="49" l="1"/>
  <c r="I5" i="46"/>
  <c r="I5" i="45"/>
  <c r="I5" i="42"/>
</calcChain>
</file>

<file path=xl/sharedStrings.xml><?xml version="1.0" encoding="utf-8"?>
<sst xmlns="http://schemas.openxmlformats.org/spreadsheetml/2006/main" count="1074" uniqueCount="67">
  <si>
    <t>気付き　質問</t>
  </si>
  <si>
    <t>感想</t>
  </si>
  <si>
    <t>今後</t>
  </si>
  <si>
    <t>売</t>
  </si>
  <si>
    <t>買</t>
  </si>
  <si>
    <t>通貨ペア</t>
    <rPh sb="0" eb="2">
      <t>ツウカ</t>
    </rPh>
    <phoneticPr fontId="3"/>
  </si>
  <si>
    <t>時間足</t>
    <rPh sb="0" eb="2">
      <t>ジカン</t>
    </rPh>
    <rPh sb="2" eb="3">
      <t>アシ</t>
    </rPh>
    <phoneticPr fontId="3"/>
  </si>
  <si>
    <t>当初資金</t>
    <rPh sb="0" eb="2">
      <t>トウショ</t>
    </rPh>
    <rPh sb="2" eb="4">
      <t>シキン</t>
    </rPh>
    <phoneticPr fontId="3"/>
  </si>
  <si>
    <t>最終資金</t>
    <rPh sb="0" eb="2">
      <t>サイシュウ</t>
    </rPh>
    <rPh sb="2" eb="4">
      <t>シキン</t>
    </rPh>
    <phoneticPr fontId="3"/>
  </si>
  <si>
    <t>エントリー理由</t>
    <rPh sb="5" eb="7">
      <t>リユウ</t>
    </rPh>
    <phoneticPr fontId="3"/>
  </si>
  <si>
    <t>決済理由</t>
    <rPh sb="0" eb="2">
      <t>ケッサイ</t>
    </rPh>
    <rPh sb="2" eb="4">
      <t>リユウ</t>
    </rPh>
    <phoneticPr fontId="3"/>
  </si>
  <si>
    <t>損益金額</t>
    <rPh sb="0" eb="2">
      <t>ソンエキ</t>
    </rPh>
    <rPh sb="2" eb="4">
      <t>キンガク</t>
    </rPh>
    <phoneticPr fontId="3"/>
  </si>
  <si>
    <t>損益pips</t>
    <rPh sb="0" eb="2">
      <t>ソンエキ</t>
    </rPh>
    <phoneticPr fontId="3"/>
  </si>
  <si>
    <t>最大ドローアップ</t>
    <rPh sb="0" eb="2">
      <t>サイダイ</t>
    </rPh>
    <phoneticPr fontId="3"/>
  </si>
  <si>
    <t>最大ドローダウン</t>
    <rPh sb="0" eb="2">
      <t>サイダイ</t>
    </rPh>
    <phoneticPr fontId="3"/>
  </si>
  <si>
    <t>勝数</t>
    <rPh sb="0" eb="1">
      <t>カ</t>
    </rPh>
    <rPh sb="1" eb="2">
      <t>カズ</t>
    </rPh>
    <phoneticPr fontId="3"/>
  </si>
  <si>
    <t>負数</t>
    <rPh sb="0" eb="1">
      <t>マ</t>
    </rPh>
    <rPh sb="1" eb="2">
      <t>カズ</t>
    </rPh>
    <phoneticPr fontId="3"/>
  </si>
  <si>
    <t>引分</t>
    <rPh sb="0" eb="1">
      <t>ヒ</t>
    </rPh>
    <rPh sb="1" eb="2">
      <t>ワ</t>
    </rPh>
    <phoneticPr fontId="3"/>
  </si>
  <si>
    <t>勝率</t>
    <rPh sb="0" eb="2">
      <t>ショウリツ</t>
    </rPh>
    <phoneticPr fontId="3"/>
  </si>
  <si>
    <t>最大連勝</t>
    <rPh sb="0" eb="2">
      <t>サイダイ</t>
    </rPh>
    <rPh sb="2" eb="4">
      <t>レンショウ</t>
    </rPh>
    <phoneticPr fontId="3"/>
  </si>
  <si>
    <t>最大連敗</t>
    <rPh sb="0" eb="2">
      <t>サイダイ</t>
    </rPh>
    <rPh sb="2" eb="4">
      <t>レンパイ</t>
    </rPh>
    <phoneticPr fontId="3"/>
  </si>
  <si>
    <t>No.</t>
    <phoneticPr fontId="3"/>
  </si>
  <si>
    <t>資金</t>
    <rPh sb="0" eb="2">
      <t>シキン</t>
    </rPh>
    <phoneticPr fontId="3"/>
  </si>
  <si>
    <t>エントリー</t>
    <phoneticPr fontId="3"/>
  </si>
  <si>
    <t>リスク（3%）</t>
    <phoneticPr fontId="3"/>
  </si>
  <si>
    <t>ロット</t>
    <phoneticPr fontId="3"/>
  </si>
  <si>
    <t>決済</t>
    <rPh sb="0" eb="2">
      <t>ケッサイ</t>
    </rPh>
    <phoneticPr fontId="3"/>
  </si>
  <si>
    <t>損益</t>
    <rPh sb="0" eb="2">
      <t>ソンエキ</t>
    </rPh>
    <phoneticPr fontId="3"/>
  </si>
  <si>
    <t>西暦</t>
    <rPh sb="0" eb="2">
      <t>セイレキ</t>
    </rPh>
    <phoneticPr fontId="3"/>
  </si>
  <si>
    <t>日付</t>
    <rPh sb="0" eb="2">
      <t>ヒヅケ</t>
    </rPh>
    <phoneticPr fontId="3"/>
  </si>
  <si>
    <t>売買</t>
    <rPh sb="0" eb="2">
      <t>バイバイ</t>
    </rPh>
    <phoneticPr fontId="3"/>
  </si>
  <si>
    <t>レート</t>
    <phoneticPr fontId="3"/>
  </si>
  <si>
    <t>pips</t>
    <phoneticPr fontId="3"/>
  </si>
  <si>
    <t>損失上限</t>
    <rPh sb="0" eb="2">
      <t>ソンシツ</t>
    </rPh>
    <rPh sb="2" eb="4">
      <t>ジョウゲン</t>
    </rPh>
    <phoneticPr fontId="3"/>
  </si>
  <si>
    <t>金額</t>
    <rPh sb="0" eb="2">
      <t>キンガク</t>
    </rPh>
    <phoneticPr fontId="3"/>
  </si>
  <si>
    <t>・トレーリングストップ（ダウ理論）</t>
    <rPh sb="14" eb="16">
      <t>リロン</t>
    </rPh>
    <phoneticPr fontId="3"/>
  </si>
  <si>
    <t>日足</t>
    <rPh sb="0" eb="2">
      <t>ヒアシ</t>
    </rPh>
    <phoneticPr fontId="3"/>
  </si>
  <si>
    <t>売</t>
    <phoneticPr fontId="2"/>
  </si>
  <si>
    <t>10MA・20MAの両方の上側にキャンドルがあれば買い方向、下側なら売り方向。MAに触れてPB出現でエントリー待ち、PB高値or安値ブレイクでエントリー。</t>
    <phoneticPr fontId="3"/>
  </si>
  <si>
    <t>検証終了通貨</t>
    <rPh sb="0" eb="2">
      <t>ケンショウ</t>
    </rPh>
    <rPh sb="2" eb="4">
      <t>シュウリョウ</t>
    </rPh>
    <rPh sb="4" eb="6">
      <t>ツウカ</t>
    </rPh>
    <phoneticPr fontId="2"/>
  </si>
  <si>
    <t>通貨ペア</t>
    <rPh sb="0" eb="2">
      <t>ツウカ</t>
    </rPh>
    <phoneticPr fontId="2"/>
  </si>
  <si>
    <t>終了日</t>
    <rPh sb="0" eb="3">
      <t>シュウリョウビ</t>
    </rPh>
    <phoneticPr fontId="2"/>
  </si>
  <si>
    <t>ルール</t>
    <phoneticPr fontId="2"/>
  </si>
  <si>
    <t>PB</t>
    <phoneticPr fontId="2"/>
  </si>
  <si>
    <t>日足</t>
    <rPh sb="0" eb="2">
      <t>ヒアシ</t>
    </rPh>
    <phoneticPr fontId="2"/>
  </si>
  <si>
    <t>4Ｈ足</t>
    <rPh sb="2" eb="3">
      <t>アシ</t>
    </rPh>
    <phoneticPr fontId="2"/>
  </si>
  <si>
    <t>１Ｈ足</t>
    <rPh sb="2" eb="3">
      <t>アシ</t>
    </rPh>
    <phoneticPr fontId="2"/>
  </si>
  <si>
    <t>取引通貨単位</t>
    <rPh sb="0" eb="2">
      <t>トリヒキ</t>
    </rPh>
    <rPh sb="2" eb="4">
      <t>ツウカ</t>
    </rPh>
    <rPh sb="4" eb="6">
      <t>タンイ</t>
    </rPh>
    <phoneticPr fontId="2"/>
  </si>
  <si>
    <t>通貨平均価格</t>
    <rPh sb="0" eb="2">
      <t>ツウカ</t>
    </rPh>
    <rPh sb="2" eb="4">
      <t>ヘイキン</t>
    </rPh>
    <rPh sb="4" eb="6">
      <t>カカク</t>
    </rPh>
    <phoneticPr fontId="2"/>
  </si>
  <si>
    <t>USD</t>
    <phoneticPr fontId="2"/>
  </si>
  <si>
    <t>EUR</t>
    <phoneticPr fontId="2"/>
  </si>
  <si>
    <t>GBP</t>
    <phoneticPr fontId="2"/>
  </si>
  <si>
    <t>CHF</t>
    <phoneticPr fontId="2"/>
  </si>
  <si>
    <t>NZD</t>
    <phoneticPr fontId="2"/>
  </si>
  <si>
    <t>CAD</t>
    <phoneticPr fontId="2"/>
  </si>
  <si>
    <t>AUD</t>
    <phoneticPr fontId="2"/>
  </si>
  <si>
    <t>JPY</t>
    <phoneticPr fontId="2"/>
  </si>
  <si>
    <t>USDJPY</t>
    <phoneticPr fontId="2"/>
  </si>
  <si>
    <t>フィボナッチトレースメントで損切り幅1に対して利益は×1.27を狙う。</t>
    <rPh sb="14" eb="16">
      <t>ソンギ</t>
    </rPh>
    <rPh sb="17" eb="18">
      <t>ハバ</t>
    </rPh>
    <rPh sb="20" eb="21">
      <t>タイ</t>
    </rPh>
    <rPh sb="23" eb="25">
      <t>リエキ</t>
    </rPh>
    <rPh sb="32" eb="33">
      <t>ネラ</t>
    </rPh>
    <phoneticPr fontId="3"/>
  </si>
  <si>
    <t>買</t>
    <phoneticPr fontId="2"/>
  </si>
  <si>
    <t>フィボナッチトレースメントで損切り幅1に対して利益は×1.5を狙う。</t>
    <rPh sb="14" eb="16">
      <t>ソンギ</t>
    </rPh>
    <rPh sb="17" eb="18">
      <t>ハバ</t>
    </rPh>
    <rPh sb="20" eb="21">
      <t>タイ</t>
    </rPh>
    <rPh sb="23" eb="25">
      <t>リエキ</t>
    </rPh>
    <rPh sb="31" eb="32">
      <t>ネラ</t>
    </rPh>
    <phoneticPr fontId="3"/>
  </si>
  <si>
    <t>4H</t>
    <phoneticPr fontId="3"/>
  </si>
  <si>
    <t>フィボナッチトレースメントで損切り幅1に対して利益は×2を狙う。</t>
    <rPh sb="14" eb="16">
      <t>ソンギ</t>
    </rPh>
    <rPh sb="17" eb="18">
      <t>ハバ</t>
    </rPh>
    <rPh sb="20" eb="21">
      <t>タイ</t>
    </rPh>
    <rPh sb="23" eb="25">
      <t>リエキ</t>
    </rPh>
    <rPh sb="29" eb="30">
      <t>ネラ</t>
    </rPh>
    <phoneticPr fontId="3"/>
  </si>
  <si>
    <t>フィボナッチトレースメントで損切り幅1に対して利益は×2を狙う。</t>
    <rPh sb="14" eb="16">
      <t>ソンギ</t>
    </rPh>
    <rPh sb="17" eb="18">
      <t>ハバ</t>
    </rPh>
    <rPh sb="20" eb="21">
      <t>タイ</t>
    </rPh>
    <rPh sb="23" eb="25">
      <t>リエキ</t>
    </rPh>
    <phoneticPr fontId="3"/>
  </si>
  <si>
    <t>今の条件でひたすら検証を続けるのみです。</t>
    <rPh sb="0" eb="1">
      <t>イマ</t>
    </rPh>
    <rPh sb="2" eb="4">
      <t>ジョウケン</t>
    </rPh>
    <rPh sb="9" eb="11">
      <t>ケンショウ</t>
    </rPh>
    <rPh sb="12" eb="13">
      <t>ツヅ</t>
    </rPh>
    <phoneticPr fontId="2"/>
  </si>
  <si>
    <t>前回にご指摘いただいたことを考慮してPBの実体より３倍以上長いひげに加えて長短のひげの長さを短いひげに対して長いひげは×2以上なければPBとしないと考えて検証してみました。ぱっと見て明らかにわかるPBと考えてもどうしても迷いが出てしまうのでこのように決めてから検証を始めたら迷いがなく勧めることが出来ました。</t>
    <rPh sb="0" eb="2">
      <t>ゼンカイ</t>
    </rPh>
    <rPh sb="4" eb="6">
      <t>シテキ</t>
    </rPh>
    <rPh sb="14" eb="16">
      <t>コウリョ</t>
    </rPh>
    <rPh sb="21" eb="23">
      <t>ジッタイ</t>
    </rPh>
    <rPh sb="26" eb="29">
      <t>バイイジョウ</t>
    </rPh>
    <rPh sb="29" eb="30">
      <t>ナガ</t>
    </rPh>
    <rPh sb="34" eb="35">
      <t>クワ</t>
    </rPh>
    <rPh sb="37" eb="39">
      <t>チョウタン</t>
    </rPh>
    <rPh sb="43" eb="44">
      <t>ナガ</t>
    </rPh>
    <rPh sb="46" eb="47">
      <t>ミジカ</t>
    </rPh>
    <rPh sb="51" eb="52">
      <t>タイ</t>
    </rPh>
    <rPh sb="54" eb="55">
      <t>ナガ</t>
    </rPh>
    <rPh sb="61" eb="63">
      <t>イジョウ</t>
    </rPh>
    <rPh sb="74" eb="75">
      <t>カンガ</t>
    </rPh>
    <rPh sb="77" eb="79">
      <t>ケンショウ</t>
    </rPh>
    <rPh sb="89" eb="90">
      <t>ミ</t>
    </rPh>
    <rPh sb="91" eb="92">
      <t>アキ</t>
    </rPh>
    <rPh sb="101" eb="102">
      <t>カンガ</t>
    </rPh>
    <rPh sb="110" eb="111">
      <t>マヨ</t>
    </rPh>
    <rPh sb="113" eb="114">
      <t>デ</t>
    </rPh>
    <rPh sb="125" eb="126">
      <t>キ</t>
    </rPh>
    <rPh sb="130" eb="132">
      <t>ケンショウ</t>
    </rPh>
    <rPh sb="133" eb="134">
      <t>ハジ</t>
    </rPh>
    <rPh sb="137" eb="138">
      <t>マヨ</t>
    </rPh>
    <rPh sb="142" eb="143">
      <t>スス</t>
    </rPh>
    <rPh sb="148" eb="150">
      <t>デキ</t>
    </rPh>
    <phoneticPr fontId="2"/>
  </si>
  <si>
    <t>一目でPBがわかるようになるまでまだまだ検証を続けます。4Hの利益がマイナスになったことをきっかけに同じ条件でちゃんと検証が出来ているのか何度も確認しました。何度も検証し直していくたびにひげの長さやSMAが重なっているところなど曖昧なところは全て書き出して条件をきちんと決めてから改めて検証を始めてみました。言われたことをやっていたつもりでもきちんと出来ていなかったことを痛感しました。</t>
    <rPh sb="0" eb="2">
      <t>ヒトメ</t>
    </rPh>
    <rPh sb="20" eb="22">
      <t>ケンショウ</t>
    </rPh>
    <rPh sb="23" eb="24">
      <t>ツヅ</t>
    </rPh>
    <rPh sb="31" eb="33">
      <t>リエキ</t>
    </rPh>
    <rPh sb="50" eb="51">
      <t>オナ</t>
    </rPh>
    <rPh sb="52" eb="54">
      <t>ジョウケン</t>
    </rPh>
    <rPh sb="59" eb="61">
      <t>ケンショウ</t>
    </rPh>
    <rPh sb="62" eb="64">
      <t>デキ</t>
    </rPh>
    <rPh sb="69" eb="71">
      <t>ナンド</t>
    </rPh>
    <rPh sb="72" eb="74">
      <t>カクニン</t>
    </rPh>
    <rPh sb="79" eb="81">
      <t>ナンド</t>
    </rPh>
    <rPh sb="82" eb="84">
      <t>ケンショウ</t>
    </rPh>
    <rPh sb="85" eb="86">
      <t>ナオ</t>
    </rPh>
    <rPh sb="96" eb="97">
      <t>ナガ</t>
    </rPh>
    <rPh sb="103" eb="104">
      <t>カサ</t>
    </rPh>
    <rPh sb="114" eb="116">
      <t>アイマイ</t>
    </rPh>
    <rPh sb="121" eb="122">
      <t>スベ</t>
    </rPh>
    <rPh sb="123" eb="124">
      <t>カ</t>
    </rPh>
    <rPh sb="125" eb="126">
      <t>ダ</t>
    </rPh>
    <rPh sb="128" eb="130">
      <t>ジョウケン</t>
    </rPh>
    <rPh sb="135" eb="136">
      <t>キ</t>
    </rPh>
    <rPh sb="140" eb="141">
      <t>アラタ</t>
    </rPh>
    <rPh sb="143" eb="145">
      <t>ケンショウ</t>
    </rPh>
    <rPh sb="146" eb="147">
      <t>ハジ</t>
    </rPh>
    <rPh sb="154" eb="155">
      <t>イ</t>
    </rPh>
    <rPh sb="175" eb="177">
      <t>デキ</t>
    </rPh>
    <rPh sb="186" eb="188">
      <t>ツウカン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</si>
</sst>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0_ "/>
    <numFmt numFmtId="177" formatCode="m/d;@"/>
    <numFmt numFmtId="178" formatCode="#,##0_ ;[Red]\-#,##0\ "/>
    <numFmt numFmtId="179" formatCode="0.0%"/>
    <numFmt numFmtId="180" formatCode="#,##0_ "/>
    <numFmt numFmtId="181" formatCode="0.0_ ;[Red]\-0.0\ "/>
  </numFmts>
  <fonts count="10" x14ac:knownFonts="1">
    <font>
      <sz val="11"/>
      <color indexed="8"/>
      <name val="ＭＳ Ｐゴシック"/>
      <family val="3"/>
      <charset val="128"/>
    </font>
    <font>
      <sz val="11"/>
      <color indexed="8"/>
      <name val="ＭＳ Ｐゴシック"/>
      <family val="3"/>
      <charset val="128"/>
    </font>
    <font>
      <sz val="6"/>
      <name val="ＭＳ Ｐゴシック"/>
      <family val="3"/>
      <charset val="128"/>
    </font>
    <font>
      <sz val="6"/>
      <name val="ＭＳ Ｐゴシック"/>
      <family val="3"/>
      <charset val="128"/>
    </font>
    <font>
      <b/>
      <sz val="11"/>
      <color indexed="8"/>
      <name val="ＭＳ Ｐゴシック"/>
      <family val="3"/>
      <charset val="128"/>
    </font>
    <font>
      <b/>
      <sz val="14"/>
      <color indexed="8"/>
      <name val="ＭＳ Ｐゴシック"/>
      <family val="3"/>
      <charset val="128"/>
    </font>
    <font>
      <sz val="14"/>
      <color indexed="8"/>
      <name val="ＭＳ Ｐゴシック"/>
      <family val="3"/>
      <charset val="128"/>
    </font>
    <font>
      <b/>
      <sz val="11"/>
      <color theme="1"/>
      <name val="ＭＳ Ｐゴシック"/>
      <family val="3"/>
      <charset val="128"/>
      <scheme val="minor"/>
    </font>
    <font>
      <sz val="11"/>
      <name val="ＭＳ Ｐゴシック"/>
      <family val="3"/>
      <charset val="128"/>
      <scheme val="minor"/>
    </font>
    <font>
      <b/>
      <sz val="14"/>
      <color rgb="FFFF0000"/>
      <name val="ＭＳ Ｐゴシック"/>
      <family val="3"/>
      <charset val="128"/>
    </font>
  </fonts>
  <fills count="12">
    <fill>
      <patternFill patternType="none"/>
    </fill>
    <fill>
      <patternFill patternType="gray125"/>
    </fill>
    <fill>
      <patternFill patternType="solid">
        <fgColor rgb="FFFFCC99"/>
        <bgColor indexed="64"/>
      </patternFill>
    </fill>
    <fill>
      <patternFill patternType="solid">
        <fgColor rgb="FFCCFFCC"/>
        <bgColor indexed="64"/>
      </patternFill>
    </fill>
    <fill>
      <patternFill patternType="solid">
        <fgColor theme="8" tint="0.79998168889431442"/>
        <bgColor indexed="64"/>
      </patternFill>
    </fill>
    <fill>
      <patternFill patternType="solid">
        <fgColor rgb="FFFFFFCC"/>
        <bgColor indexed="64"/>
      </patternFill>
    </fill>
    <fill>
      <patternFill patternType="solid">
        <fgColor theme="8" tint="0.39997558519241921"/>
        <bgColor indexed="64"/>
      </patternFill>
    </fill>
    <fill>
      <patternFill patternType="solid">
        <fgColor rgb="FFCCCCFF"/>
        <bgColor indexed="64"/>
      </patternFill>
    </fill>
    <fill>
      <patternFill patternType="solid">
        <fgColor rgb="FFCCFFFF"/>
        <bgColor indexed="64"/>
      </patternFill>
    </fill>
    <fill>
      <patternFill patternType="solid">
        <fgColor rgb="FFFFCCFF"/>
        <bgColor indexed="64"/>
      </patternFill>
    </fill>
    <fill>
      <patternFill patternType="solid">
        <fgColor rgb="FFEAEAEA"/>
        <bgColor indexed="64"/>
      </patternFill>
    </fill>
    <fill>
      <patternFill patternType="solid">
        <fgColor rgb="FFFFFF99"/>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cellStyleXfs>
  <cellXfs count="87">
    <xf numFmtId="0" fontId="0" fillId="0" borderId="0" xfId="0">
      <alignment vertical="center"/>
    </xf>
    <xf numFmtId="0" fontId="0" fillId="0" borderId="0" xfId="0" applyAlignment="1">
      <alignment horizontal="center" vertical="center"/>
    </xf>
    <xf numFmtId="0" fontId="0" fillId="0" borderId="1" xfId="0" applyBorder="1" applyAlignment="1">
      <alignment horizontal="center" vertical="center"/>
    </xf>
    <xf numFmtId="179" fontId="0" fillId="0" borderId="1" xfId="1" applyNumberFormat="1" applyFont="1" applyBorder="1" applyAlignment="1">
      <alignment horizontal="center" vertical="center"/>
    </xf>
    <xf numFmtId="0" fontId="7" fillId="2" borderId="1" xfId="0" applyFont="1" applyFill="1" applyBorder="1" applyAlignment="1">
      <alignment horizontal="center" vertical="center" shrinkToFit="1"/>
    </xf>
    <xf numFmtId="0" fontId="7" fillId="3" borderId="1" xfId="0" applyFont="1" applyFill="1" applyBorder="1" applyAlignment="1">
      <alignment horizontal="center" vertical="center" shrinkToFit="1"/>
    </xf>
    <xf numFmtId="176" fontId="8" fillId="0" borderId="1" xfId="0" applyNumberFormat="1" applyFont="1" applyFill="1" applyBorder="1" applyAlignment="1">
      <alignment horizontal="center" vertical="center"/>
    </xf>
    <xf numFmtId="0" fontId="0" fillId="0" borderId="2" xfId="0" applyBorder="1" applyAlignment="1">
      <alignment horizontal="center" vertical="center"/>
    </xf>
    <xf numFmtId="177" fontId="8" fillId="0" borderId="1" xfId="0" applyNumberFormat="1" applyFont="1" applyFill="1" applyBorder="1" applyAlignment="1">
      <alignment horizontal="center" vertical="center"/>
    </xf>
    <xf numFmtId="0" fontId="7" fillId="4" borderId="2" xfId="0" applyFont="1" applyFill="1" applyBorder="1" applyAlignment="1">
      <alignment vertical="center"/>
    </xf>
    <xf numFmtId="0" fontId="0" fillId="0" borderId="3" xfId="0" applyBorder="1" applyAlignment="1">
      <alignment horizontal="center" vertical="center"/>
    </xf>
    <xf numFmtId="0" fontId="7" fillId="0" borderId="3" xfId="0" applyFont="1" applyFill="1" applyBorder="1" applyAlignment="1">
      <alignment horizontal="center" vertical="center"/>
    </xf>
    <xf numFmtId="0" fontId="0" fillId="0" borderId="3" xfId="0" applyFill="1" applyBorder="1" applyAlignment="1">
      <alignment horizontal="center" vertical="center"/>
    </xf>
    <xf numFmtId="0" fontId="7" fillId="0" borderId="3" xfId="0" applyFont="1" applyFill="1" applyBorder="1" applyAlignment="1">
      <alignment vertical="center"/>
    </xf>
    <xf numFmtId="0" fontId="0" fillId="0" borderId="4" xfId="0" applyFill="1" applyBorder="1" applyAlignment="1">
      <alignment horizontal="center" vertical="center"/>
    </xf>
    <xf numFmtId="0" fontId="7" fillId="0" borderId="4" xfId="0" applyFont="1" applyFill="1" applyBorder="1" applyAlignment="1">
      <alignment horizontal="center" vertical="center"/>
    </xf>
    <xf numFmtId="0" fontId="0" fillId="0" borderId="5" xfId="0" applyBorder="1" applyAlignment="1">
      <alignment horizontal="center" vertical="center"/>
    </xf>
    <xf numFmtId="179" fontId="0" fillId="0" borderId="3" xfId="1" applyNumberFormat="1" applyFont="1" applyFill="1" applyBorder="1" applyAlignment="1">
      <alignment horizontal="center" vertical="center"/>
    </xf>
    <xf numFmtId="0" fontId="7" fillId="4" borderId="6" xfId="0" applyFont="1" applyFill="1" applyBorder="1" applyAlignment="1">
      <alignment vertical="center"/>
    </xf>
    <xf numFmtId="0" fontId="7" fillId="5" borderId="1" xfId="0" applyFont="1" applyFill="1" applyBorder="1" applyAlignment="1">
      <alignment horizontal="center" vertical="center" shrinkToFit="1"/>
    </xf>
    <xf numFmtId="0" fontId="8" fillId="0" borderId="1" xfId="0" applyFont="1" applyFill="1" applyBorder="1" applyAlignment="1">
      <alignment horizontal="center" vertical="center"/>
    </xf>
    <xf numFmtId="0" fontId="7" fillId="4" borderId="1" xfId="0" applyFont="1" applyFill="1" applyBorder="1" applyAlignment="1">
      <alignment horizontal="center" vertical="center"/>
    </xf>
    <xf numFmtId="0" fontId="7" fillId="4" borderId="5" xfId="0" applyFont="1" applyFill="1" applyBorder="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5" fillId="0" borderId="0" xfId="0" applyFont="1" applyAlignment="1">
      <alignment horizontal="left" vertical="center"/>
    </xf>
    <xf numFmtId="0" fontId="6" fillId="0" borderId="0" xfId="0" applyFont="1" applyAlignment="1">
      <alignment horizontal="center" vertical="center"/>
    </xf>
    <xf numFmtId="0" fontId="6" fillId="0" borderId="0" xfId="0" applyFont="1">
      <alignment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5" fillId="6" borderId="1" xfId="0" applyFont="1" applyFill="1" applyBorder="1" applyAlignment="1">
      <alignment horizontal="center" vertical="center"/>
    </xf>
    <xf numFmtId="0" fontId="9" fillId="6" borderId="1" xfId="0" applyFont="1" applyFill="1" applyBorder="1" applyAlignment="1">
      <alignment horizontal="center" vertical="center"/>
    </xf>
    <xf numFmtId="0" fontId="9" fillId="0" borderId="0" xfId="0" applyFont="1" applyAlignment="1">
      <alignment horizontal="center" vertical="center"/>
    </xf>
    <xf numFmtId="14" fontId="9" fillId="0" borderId="1" xfId="0" applyNumberFormat="1" applyFont="1" applyBorder="1" applyAlignment="1">
      <alignment horizontal="center" vertical="center"/>
    </xf>
    <xf numFmtId="0" fontId="9" fillId="0" borderId="1" xfId="0" applyFont="1" applyBorder="1" applyAlignment="1">
      <alignment horizontal="center" vertical="center"/>
    </xf>
    <xf numFmtId="0" fontId="0" fillId="0" borderId="0" xfId="0" applyFont="1" applyAlignment="1">
      <alignment horizontal="center" vertical="center"/>
    </xf>
    <xf numFmtId="10" fontId="0" fillId="0" borderId="0" xfId="0" applyNumberFormat="1" applyAlignment="1">
      <alignment horizontal="center" vertical="center"/>
    </xf>
    <xf numFmtId="10" fontId="0" fillId="0" borderId="0" xfId="0" applyNumberFormat="1">
      <alignment vertical="center"/>
    </xf>
    <xf numFmtId="0" fontId="7" fillId="4" borderId="1" xfId="0" applyFont="1" applyFill="1" applyBorder="1" applyAlignment="1">
      <alignment horizontal="center" vertical="center"/>
    </xf>
    <xf numFmtId="0" fontId="0" fillId="0" borderId="1" xfId="0" applyBorder="1" applyAlignment="1">
      <alignment horizontal="center" vertical="center"/>
    </xf>
    <xf numFmtId="0" fontId="7" fillId="4" borderId="5" xfId="0" applyFont="1" applyFill="1" applyBorder="1" applyAlignment="1">
      <alignment horizontal="center" vertical="center"/>
    </xf>
    <xf numFmtId="0" fontId="0" fillId="0" borderId="2" xfId="0" applyBorder="1" applyAlignment="1">
      <alignment horizontal="center" vertical="center"/>
    </xf>
    <xf numFmtId="0" fontId="8" fillId="0" borderId="1" xfId="0" applyFont="1" applyFill="1" applyBorder="1" applyAlignment="1">
      <alignment horizontal="center" vertical="center"/>
    </xf>
    <xf numFmtId="180" fontId="8" fillId="0" borderId="1" xfId="0" applyNumberFormat="1" applyFont="1" applyFill="1" applyBorder="1" applyAlignment="1">
      <alignment horizontal="center" vertical="center"/>
    </xf>
    <xf numFmtId="0" fontId="8" fillId="0" borderId="1" xfId="0" applyFont="1" applyFill="1" applyBorder="1" applyAlignment="1">
      <alignment horizontal="center" vertical="center"/>
    </xf>
    <xf numFmtId="180" fontId="8" fillId="0" borderId="7" xfId="0" applyNumberFormat="1" applyFont="1" applyFill="1" applyBorder="1" applyAlignment="1">
      <alignment horizontal="center" vertical="center"/>
    </xf>
    <xf numFmtId="180" fontId="8" fillId="0" borderId="2" xfId="0" applyNumberFormat="1" applyFont="1" applyFill="1" applyBorder="1" applyAlignment="1">
      <alignment horizontal="center" vertical="center"/>
    </xf>
    <xf numFmtId="178" fontId="8" fillId="0" borderId="1" xfId="0" applyNumberFormat="1" applyFont="1" applyFill="1" applyBorder="1" applyAlignment="1">
      <alignment horizontal="center" vertical="center"/>
    </xf>
    <xf numFmtId="181" fontId="8" fillId="0" borderId="1" xfId="0" applyNumberFormat="1" applyFont="1" applyFill="1" applyBorder="1" applyAlignment="1">
      <alignment horizontal="center" vertical="center"/>
    </xf>
    <xf numFmtId="0" fontId="7" fillId="3" borderId="10" xfId="0" applyFont="1" applyFill="1" applyBorder="1" applyAlignment="1">
      <alignment horizontal="center" vertical="center" shrinkToFit="1"/>
    </xf>
    <xf numFmtId="0" fontId="7" fillId="3" borderId="3" xfId="0" applyFont="1" applyFill="1" applyBorder="1" applyAlignment="1">
      <alignment horizontal="center" vertical="center" shrinkToFit="1"/>
    </xf>
    <xf numFmtId="0" fontId="7" fillId="3" borderId="2" xfId="0" applyFont="1" applyFill="1" applyBorder="1" applyAlignment="1">
      <alignment horizontal="center" vertical="center" shrinkToFit="1"/>
    </xf>
    <xf numFmtId="0" fontId="7" fillId="7" borderId="1" xfId="0" applyFont="1" applyFill="1" applyBorder="1" applyAlignment="1">
      <alignment horizontal="center" vertical="center" shrinkToFit="1"/>
    </xf>
    <xf numFmtId="0" fontId="7" fillId="5" borderId="7" xfId="0" applyFont="1" applyFill="1" applyBorder="1" applyAlignment="1">
      <alignment horizontal="center" vertical="center" shrinkToFit="1"/>
    </xf>
    <xf numFmtId="0" fontId="7" fillId="5" borderId="2" xfId="0" applyFont="1" applyFill="1" applyBorder="1" applyAlignment="1">
      <alignment horizontal="center" vertical="center" shrinkToFit="1"/>
    </xf>
    <xf numFmtId="0" fontId="7" fillId="2" borderId="7" xfId="0" applyFont="1" applyFill="1" applyBorder="1" applyAlignment="1">
      <alignment horizontal="center" vertical="center" shrinkToFit="1"/>
    </xf>
    <xf numFmtId="0" fontId="7" fillId="2" borderId="2" xfId="0" applyFont="1" applyFill="1" applyBorder="1" applyAlignment="1">
      <alignment horizontal="center" vertical="center" shrinkToFit="1"/>
    </xf>
    <xf numFmtId="0" fontId="7" fillId="3" borderId="7" xfId="0" applyFont="1" applyFill="1" applyBorder="1" applyAlignment="1">
      <alignment horizontal="center" vertical="center" shrinkToFit="1"/>
    </xf>
    <xf numFmtId="0" fontId="7" fillId="4" borderId="1" xfId="0" applyFont="1" applyFill="1" applyBorder="1" applyAlignment="1">
      <alignment horizontal="center" vertical="center" shrinkToFit="1"/>
    </xf>
    <xf numFmtId="178" fontId="0" fillId="0" borderId="1" xfId="0" applyNumberFormat="1" applyBorder="1" applyAlignment="1">
      <alignment horizontal="center" vertical="center"/>
    </xf>
    <xf numFmtId="0" fontId="7" fillId="4" borderId="5" xfId="0" applyFont="1" applyFill="1" applyBorder="1" applyAlignment="1">
      <alignment horizontal="center" vertical="center"/>
    </xf>
    <xf numFmtId="0" fontId="7" fillId="4" borderId="1" xfId="0" applyFont="1" applyFill="1" applyBorder="1" applyAlignment="1">
      <alignment horizontal="center" vertical="center"/>
    </xf>
    <xf numFmtId="0" fontId="0" fillId="0" borderId="7" xfId="0" applyBorder="1" applyAlignment="1">
      <alignment horizontal="center" vertical="center"/>
    </xf>
    <xf numFmtId="0" fontId="0" fillId="0" borderId="2" xfId="0" applyBorder="1" applyAlignment="1">
      <alignment horizontal="center" vertical="center"/>
    </xf>
    <xf numFmtId="0" fontId="7" fillId="8" borderId="8" xfId="0" applyFont="1" applyFill="1" applyBorder="1" applyAlignment="1">
      <alignment horizontal="center" vertical="center" shrinkToFit="1"/>
    </xf>
    <xf numFmtId="0" fontId="7" fillId="8" borderId="1" xfId="0" applyFont="1" applyFill="1" applyBorder="1" applyAlignment="1">
      <alignment horizontal="center" vertical="center" shrinkToFit="1"/>
    </xf>
    <xf numFmtId="0" fontId="7" fillId="9" borderId="6" xfId="0" applyFont="1" applyFill="1" applyBorder="1" applyAlignment="1">
      <alignment horizontal="center" vertical="center" shrinkToFit="1"/>
    </xf>
    <xf numFmtId="0" fontId="7" fillId="9" borderId="9" xfId="0" applyFont="1" applyFill="1" applyBorder="1" applyAlignment="1">
      <alignment horizontal="center" vertical="center" shrinkToFit="1"/>
    </xf>
    <xf numFmtId="0" fontId="7" fillId="9" borderId="10" xfId="0" applyFont="1" applyFill="1" applyBorder="1" applyAlignment="1">
      <alignment horizontal="center" vertical="center" shrinkToFit="1"/>
    </xf>
    <xf numFmtId="0" fontId="7" fillId="9" borderId="11" xfId="0" applyFont="1" applyFill="1" applyBorder="1" applyAlignment="1">
      <alignment horizontal="center" vertical="center" shrinkToFit="1"/>
    </xf>
    <xf numFmtId="0" fontId="7" fillId="5" borderId="10" xfId="0" applyFont="1" applyFill="1" applyBorder="1" applyAlignment="1">
      <alignment horizontal="center" vertical="center" shrinkToFit="1"/>
    </xf>
    <xf numFmtId="0" fontId="7" fillId="5" borderId="3" xfId="0" applyFont="1" applyFill="1" applyBorder="1" applyAlignment="1">
      <alignment horizontal="center" vertical="center" shrinkToFit="1"/>
    </xf>
    <xf numFmtId="0" fontId="7" fillId="2" borderId="10" xfId="0" applyFont="1" applyFill="1" applyBorder="1" applyAlignment="1">
      <alignment horizontal="center" vertical="center" shrinkToFit="1"/>
    </xf>
    <xf numFmtId="0" fontId="7" fillId="2" borderId="3" xfId="0" applyFont="1" applyFill="1" applyBorder="1" applyAlignment="1">
      <alignment horizontal="center" vertical="center" shrinkToFit="1"/>
    </xf>
    <xf numFmtId="0" fontId="7" fillId="10" borderId="1" xfId="0" applyFont="1" applyFill="1" applyBorder="1" applyAlignment="1">
      <alignment horizontal="center" vertical="center" shrinkToFit="1"/>
    </xf>
    <xf numFmtId="181" fontId="0" fillId="0" borderId="1" xfId="0" applyNumberFormat="1" applyBorder="1" applyAlignment="1">
      <alignment horizontal="center" vertical="center"/>
    </xf>
    <xf numFmtId="0" fontId="0" fillId="0" borderId="1" xfId="0" applyBorder="1" applyAlignment="1">
      <alignment horizontal="center" vertical="center"/>
    </xf>
    <xf numFmtId="180" fontId="0" fillId="0" borderId="1" xfId="0" applyNumberFormat="1" applyBorder="1" applyAlignment="1">
      <alignment horizontal="center" vertical="center"/>
    </xf>
    <xf numFmtId="0" fontId="0" fillId="0" borderId="1" xfId="0" applyBorder="1" applyAlignment="1">
      <alignment vertical="center" wrapText="1"/>
    </xf>
    <xf numFmtId="0" fontId="0" fillId="0" borderId="1" xfId="0" applyBorder="1" applyAlignment="1">
      <alignment vertical="center"/>
    </xf>
    <xf numFmtId="0" fontId="0" fillId="11" borderId="1" xfId="0" applyFill="1" applyBorder="1" applyAlignment="1">
      <alignment horizontal="center" vertical="center"/>
    </xf>
    <xf numFmtId="180" fontId="0" fillId="11" borderId="1" xfId="0" applyNumberFormat="1" applyFill="1" applyBorder="1" applyAlignment="1">
      <alignment horizontal="center" vertical="center"/>
    </xf>
    <xf numFmtId="0" fontId="0" fillId="0" borderId="0" xfId="0" applyAlignment="1">
      <alignment horizontal="left" vertical="top" wrapText="1"/>
    </xf>
    <xf numFmtId="0" fontId="0" fillId="0" borderId="0" xfId="0" applyAlignment="1">
      <alignment horizontal="left" vertical="top"/>
    </xf>
    <xf numFmtId="0" fontId="0" fillId="0" borderId="0" xfId="0" applyFont="1" applyAlignment="1">
      <alignment vertical="top" wrapText="1"/>
    </xf>
    <xf numFmtId="0" fontId="0" fillId="0" borderId="0" xfId="0" applyAlignment="1">
      <alignment vertical="top"/>
    </xf>
    <xf numFmtId="0" fontId="0" fillId="0" borderId="0" xfId="0" applyAlignment="1">
      <alignment vertical="top" wrapText="1"/>
    </xf>
  </cellXfs>
  <cellStyles count="4">
    <cellStyle name="パーセント" xfId="1" builtinId="5"/>
    <cellStyle name="標準" xfId="0" builtinId="0"/>
    <cellStyle name="標準 2" xfId="2" xr:uid="{00000000-0005-0000-0000-000002000000}"/>
    <cellStyle name="標準 3" xfId="3" xr:uid="{00000000-0005-0000-0000-000003000000}"/>
  </cellStyles>
  <dxfs count="80">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24</xdr:col>
      <xdr:colOff>4366</xdr:colOff>
      <xdr:row>33</xdr:row>
      <xdr:rowOff>108313</xdr:rowOff>
    </xdr:to>
    <xdr:pic>
      <xdr:nvPicPr>
        <xdr:cNvPr id="2" name="図 1">
          <a:extLst>
            <a:ext uri="{FF2B5EF4-FFF2-40B4-BE49-F238E27FC236}">
              <a16:creationId xmlns:a16="http://schemas.microsoft.com/office/drawing/2014/main" id="{37BF645A-9232-4139-AFD8-261E60AF88C7}"/>
            </a:ext>
          </a:extLst>
        </xdr:cNvPr>
        <xdr:cNvPicPr>
          <a:picLocks noChangeAspect="1"/>
        </xdr:cNvPicPr>
      </xdr:nvPicPr>
      <xdr:blipFill>
        <a:blip xmlns:r="http://schemas.openxmlformats.org/officeDocument/2006/relationships" r:embed="rId1"/>
        <a:stretch>
          <a:fillRect/>
        </a:stretch>
      </xdr:blipFill>
      <xdr:spPr>
        <a:xfrm>
          <a:off x="0" y="167640"/>
          <a:ext cx="14634766" cy="5472793"/>
        </a:xfrm>
        <a:prstGeom prst="rect">
          <a:avLst/>
        </a:prstGeom>
      </xdr:spPr>
    </xdr:pic>
    <xdr:clientData/>
  </xdr:twoCellAnchor>
  <xdr:twoCellAnchor editAs="oneCell">
    <xdr:from>
      <xdr:col>0</xdr:col>
      <xdr:colOff>0</xdr:colOff>
      <xdr:row>35</xdr:row>
      <xdr:rowOff>0</xdr:rowOff>
    </xdr:from>
    <xdr:to>
      <xdr:col>24</xdr:col>
      <xdr:colOff>4366</xdr:colOff>
      <xdr:row>67</xdr:row>
      <xdr:rowOff>108313</xdr:rowOff>
    </xdr:to>
    <xdr:pic>
      <xdr:nvPicPr>
        <xdr:cNvPr id="4" name="図 3">
          <a:extLst>
            <a:ext uri="{FF2B5EF4-FFF2-40B4-BE49-F238E27FC236}">
              <a16:creationId xmlns:a16="http://schemas.microsoft.com/office/drawing/2014/main" id="{7E6D16D1-E9CC-40F3-8263-BA3E8E1FB464}"/>
            </a:ext>
          </a:extLst>
        </xdr:cNvPr>
        <xdr:cNvPicPr>
          <a:picLocks noChangeAspect="1"/>
        </xdr:cNvPicPr>
      </xdr:nvPicPr>
      <xdr:blipFill>
        <a:blip xmlns:r="http://schemas.openxmlformats.org/officeDocument/2006/relationships" r:embed="rId2"/>
        <a:stretch>
          <a:fillRect/>
        </a:stretch>
      </xdr:blipFill>
      <xdr:spPr>
        <a:xfrm>
          <a:off x="0" y="5867400"/>
          <a:ext cx="14634766" cy="5472793"/>
        </a:xfrm>
        <a:prstGeom prst="rect">
          <a:avLst/>
        </a:prstGeom>
      </xdr:spPr>
    </xdr:pic>
    <xdr:clientData/>
  </xdr:twoCellAnchor>
  <xdr:twoCellAnchor editAs="oneCell">
    <xdr:from>
      <xdr:col>0</xdr:col>
      <xdr:colOff>0</xdr:colOff>
      <xdr:row>69</xdr:row>
      <xdr:rowOff>0</xdr:rowOff>
    </xdr:from>
    <xdr:to>
      <xdr:col>24</xdr:col>
      <xdr:colOff>4366</xdr:colOff>
      <xdr:row>101</xdr:row>
      <xdr:rowOff>108313</xdr:rowOff>
    </xdr:to>
    <xdr:pic>
      <xdr:nvPicPr>
        <xdr:cNvPr id="6" name="図 5">
          <a:extLst>
            <a:ext uri="{FF2B5EF4-FFF2-40B4-BE49-F238E27FC236}">
              <a16:creationId xmlns:a16="http://schemas.microsoft.com/office/drawing/2014/main" id="{CBFF2CC4-7401-4605-95D2-A9DCFFB5FC46}"/>
            </a:ext>
          </a:extLst>
        </xdr:cNvPr>
        <xdr:cNvPicPr>
          <a:picLocks noChangeAspect="1"/>
        </xdr:cNvPicPr>
      </xdr:nvPicPr>
      <xdr:blipFill>
        <a:blip xmlns:r="http://schemas.openxmlformats.org/officeDocument/2006/relationships" r:embed="rId3"/>
        <a:stretch>
          <a:fillRect/>
        </a:stretch>
      </xdr:blipFill>
      <xdr:spPr>
        <a:xfrm>
          <a:off x="0" y="11567160"/>
          <a:ext cx="14634766" cy="5472793"/>
        </a:xfrm>
        <a:prstGeom prst="rect">
          <a:avLst/>
        </a:prstGeom>
      </xdr:spPr>
    </xdr:pic>
    <xdr:clientData/>
  </xdr:twoCellAnchor>
  <xdr:twoCellAnchor editAs="oneCell">
    <xdr:from>
      <xdr:col>0</xdr:col>
      <xdr:colOff>0</xdr:colOff>
      <xdr:row>103</xdr:row>
      <xdr:rowOff>0</xdr:rowOff>
    </xdr:from>
    <xdr:to>
      <xdr:col>24</xdr:col>
      <xdr:colOff>4366</xdr:colOff>
      <xdr:row>135</xdr:row>
      <xdr:rowOff>108313</xdr:rowOff>
    </xdr:to>
    <xdr:pic>
      <xdr:nvPicPr>
        <xdr:cNvPr id="8" name="図 7">
          <a:extLst>
            <a:ext uri="{FF2B5EF4-FFF2-40B4-BE49-F238E27FC236}">
              <a16:creationId xmlns:a16="http://schemas.microsoft.com/office/drawing/2014/main" id="{49999A19-8C97-4AA2-9831-8593472EB706}"/>
            </a:ext>
          </a:extLst>
        </xdr:cNvPr>
        <xdr:cNvPicPr>
          <a:picLocks noChangeAspect="1"/>
        </xdr:cNvPicPr>
      </xdr:nvPicPr>
      <xdr:blipFill>
        <a:blip xmlns:r="http://schemas.openxmlformats.org/officeDocument/2006/relationships" r:embed="rId4"/>
        <a:stretch>
          <a:fillRect/>
        </a:stretch>
      </xdr:blipFill>
      <xdr:spPr>
        <a:xfrm>
          <a:off x="0" y="17266920"/>
          <a:ext cx="14634766" cy="5472793"/>
        </a:xfrm>
        <a:prstGeom prst="rect">
          <a:avLst/>
        </a:prstGeom>
      </xdr:spPr>
    </xdr:pic>
    <xdr:clientData/>
  </xdr:twoCellAnchor>
  <xdr:twoCellAnchor editAs="oneCell">
    <xdr:from>
      <xdr:col>0</xdr:col>
      <xdr:colOff>0</xdr:colOff>
      <xdr:row>137</xdr:row>
      <xdr:rowOff>0</xdr:rowOff>
    </xdr:from>
    <xdr:to>
      <xdr:col>24</xdr:col>
      <xdr:colOff>4366</xdr:colOff>
      <xdr:row>169</xdr:row>
      <xdr:rowOff>108313</xdr:rowOff>
    </xdr:to>
    <xdr:pic>
      <xdr:nvPicPr>
        <xdr:cNvPr id="10" name="図 9">
          <a:extLst>
            <a:ext uri="{FF2B5EF4-FFF2-40B4-BE49-F238E27FC236}">
              <a16:creationId xmlns:a16="http://schemas.microsoft.com/office/drawing/2014/main" id="{B6991F9C-A428-4FA6-A1B7-3EA21789C480}"/>
            </a:ext>
          </a:extLst>
        </xdr:cNvPr>
        <xdr:cNvPicPr>
          <a:picLocks noChangeAspect="1"/>
        </xdr:cNvPicPr>
      </xdr:nvPicPr>
      <xdr:blipFill>
        <a:blip xmlns:r="http://schemas.openxmlformats.org/officeDocument/2006/relationships" r:embed="rId5"/>
        <a:stretch>
          <a:fillRect/>
        </a:stretch>
      </xdr:blipFill>
      <xdr:spPr>
        <a:xfrm>
          <a:off x="0" y="22966680"/>
          <a:ext cx="14634766" cy="5472793"/>
        </a:xfrm>
        <a:prstGeom prst="rect">
          <a:avLst/>
        </a:prstGeom>
      </xdr:spPr>
    </xdr:pic>
    <xdr:clientData/>
  </xdr:twoCellAnchor>
  <xdr:twoCellAnchor editAs="oneCell">
    <xdr:from>
      <xdr:col>0</xdr:col>
      <xdr:colOff>0</xdr:colOff>
      <xdr:row>171</xdr:row>
      <xdr:rowOff>0</xdr:rowOff>
    </xdr:from>
    <xdr:to>
      <xdr:col>24</xdr:col>
      <xdr:colOff>4366</xdr:colOff>
      <xdr:row>203</xdr:row>
      <xdr:rowOff>108313</xdr:rowOff>
    </xdr:to>
    <xdr:pic>
      <xdr:nvPicPr>
        <xdr:cNvPr id="12" name="図 11">
          <a:extLst>
            <a:ext uri="{FF2B5EF4-FFF2-40B4-BE49-F238E27FC236}">
              <a16:creationId xmlns:a16="http://schemas.microsoft.com/office/drawing/2014/main" id="{7694E30C-3B15-47AC-9983-04F8B72FE8FC}"/>
            </a:ext>
          </a:extLst>
        </xdr:cNvPr>
        <xdr:cNvPicPr>
          <a:picLocks noChangeAspect="1"/>
        </xdr:cNvPicPr>
      </xdr:nvPicPr>
      <xdr:blipFill>
        <a:blip xmlns:r="http://schemas.openxmlformats.org/officeDocument/2006/relationships" r:embed="rId6"/>
        <a:stretch>
          <a:fillRect/>
        </a:stretch>
      </xdr:blipFill>
      <xdr:spPr>
        <a:xfrm>
          <a:off x="0" y="28666440"/>
          <a:ext cx="14634766" cy="5472793"/>
        </a:xfrm>
        <a:prstGeom prst="rect">
          <a:avLst/>
        </a:prstGeom>
      </xdr:spPr>
    </xdr:pic>
    <xdr:clientData/>
  </xdr:twoCellAnchor>
  <xdr:twoCellAnchor editAs="oneCell">
    <xdr:from>
      <xdr:col>0</xdr:col>
      <xdr:colOff>0</xdr:colOff>
      <xdr:row>205</xdr:row>
      <xdr:rowOff>0</xdr:rowOff>
    </xdr:from>
    <xdr:to>
      <xdr:col>24</xdr:col>
      <xdr:colOff>4366</xdr:colOff>
      <xdr:row>237</xdr:row>
      <xdr:rowOff>108313</xdr:rowOff>
    </xdr:to>
    <xdr:pic>
      <xdr:nvPicPr>
        <xdr:cNvPr id="14" name="図 13">
          <a:extLst>
            <a:ext uri="{FF2B5EF4-FFF2-40B4-BE49-F238E27FC236}">
              <a16:creationId xmlns:a16="http://schemas.microsoft.com/office/drawing/2014/main" id="{28A0CEAF-2687-46A3-B1C0-C306C185D145}"/>
            </a:ext>
          </a:extLst>
        </xdr:cNvPr>
        <xdr:cNvPicPr>
          <a:picLocks noChangeAspect="1"/>
        </xdr:cNvPicPr>
      </xdr:nvPicPr>
      <xdr:blipFill>
        <a:blip xmlns:r="http://schemas.openxmlformats.org/officeDocument/2006/relationships" r:embed="rId7"/>
        <a:stretch>
          <a:fillRect/>
        </a:stretch>
      </xdr:blipFill>
      <xdr:spPr>
        <a:xfrm>
          <a:off x="0" y="34366200"/>
          <a:ext cx="14634766" cy="5472793"/>
        </a:xfrm>
        <a:prstGeom prst="rect">
          <a:avLst/>
        </a:prstGeom>
      </xdr:spPr>
    </xdr:pic>
    <xdr:clientData/>
  </xdr:twoCellAnchor>
  <xdr:twoCellAnchor editAs="oneCell">
    <xdr:from>
      <xdr:col>0</xdr:col>
      <xdr:colOff>0</xdr:colOff>
      <xdr:row>239</xdr:row>
      <xdr:rowOff>0</xdr:rowOff>
    </xdr:from>
    <xdr:to>
      <xdr:col>24</xdr:col>
      <xdr:colOff>4366</xdr:colOff>
      <xdr:row>271</xdr:row>
      <xdr:rowOff>108313</xdr:rowOff>
    </xdr:to>
    <xdr:pic>
      <xdr:nvPicPr>
        <xdr:cNvPr id="15" name="図 14">
          <a:extLst>
            <a:ext uri="{FF2B5EF4-FFF2-40B4-BE49-F238E27FC236}">
              <a16:creationId xmlns:a16="http://schemas.microsoft.com/office/drawing/2014/main" id="{CE1AE4F6-CBE0-49D1-ACD5-93C7E7F8EB96}"/>
            </a:ext>
          </a:extLst>
        </xdr:cNvPr>
        <xdr:cNvPicPr>
          <a:picLocks noChangeAspect="1"/>
        </xdr:cNvPicPr>
      </xdr:nvPicPr>
      <xdr:blipFill>
        <a:blip xmlns:r="http://schemas.openxmlformats.org/officeDocument/2006/relationships" r:embed="rId8"/>
        <a:stretch>
          <a:fillRect/>
        </a:stretch>
      </xdr:blipFill>
      <xdr:spPr>
        <a:xfrm>
          <a:off x="0" y="40065960"/>
          <a:ext cx="14634766" cy="5472793"/>
        </a:xfrm>
        <a:prstGeom prst="rect">
          <a:avLst/>
        </a:prstGeom>
      </xdr:spPr>
    </xdr:pic>
    <xdr:clientData/>
  </xdr:twoCellAnchor>
  <xdr:twoCellAnchor editAs="oneCell">
    <xdr:from>
      <xdr:col>0</xdr:col>
      <xdr:colOff>0</xdr:colOff>
      <xdr:row>273</xdr:row>
      <xdr:rowOff>0</xdr:rowOff>
    </xdr:from>
    <xdr:to>
      <xdr:col>24</xdr:col>
      <xdr:colOff>4366</xdr:colOff>
      <xdr:row>305</xdr:row>
      <xdr:rowOff>108313</xdr:rowOff>
    </xdr:to>
    <xdr:pic>
      <xdr:nvPicPr>
        <xdr:cNvPr id="17" name="図 16">
          <a:extLst>
            <a:ext uri="{FF2B5EF4-FFF2-40B4-BE49-F238E27FC236}">
              <a16:creationId xmlns:a16="http://schemas.microsoft.com/office/drawing/2014/main" id="{5B502C38-921F-4160-807B-F6CFA8FEE507}"/>
            </a:ext>
          </a:extLst>
        </xdr:cNvPr>
        <xdr:cNvPicPr>
          <a:picLocks noChangeAspect="1"/>
        </xdr:cNvPicPr>
      </xdr:nvPicPr>
      <xdr:blipFill>
        <a:blip xmlns:r="http://schemas.openxmlformats.org/officeDocument/2006/relationships" r:embed="rId9"/>
        <a:stretch>
          <a:fillRect/>
        </a:stretch>
      </xdr:blipFill>
      <xdr:spPr>
        <a:xfrm>
          <a:off x="0" y="45765720"/>
          <a:ext cx="14634766" cy="5472793"/>
        </a:xfrm>
        <a:prstGeom prst="rect">
          <a:avLst/>
        </a:prstGeom>
      </xdr:spPr>
    </xdr:pic>
    <xdr:clientData/>
  </xdr:twoCellAnchor>
  <xdr:twoCellAnchor editAs="oneCell">
    <xdr:from>
      <xdr:col>0</xdr:col>
      <xdr:colOff>0</xdr:colOff>
      <xdr:row>307</xdr:row>
      <xdr:rowOff>0</xdr:rowOff>
    </xdr:from>
    <xdr:to>
      <xdr:col>24</xdr:col>
      <xdr:colOff>4366</xdr:colOff>
      <xdr:row>339</xdr:row>
      <xdr:rowOff>108313</xdr:rowOff>
    </xdr:to>
    <xdr:pic>
      <xdr:nvPicPr>
        <xdr:cNvPr id="19" name="図 18">
          <a:extLst>
            <a:ext uri="{FF2B5EF4-FFF2-40B4-BE49-F238E27FC236}">
              <a16:creationId xmlns:a16="http://schemas.microsoft.com/office/drawing/2014/main" id="{4F6EA1D5-E62F-4A94-B620-9596DA75C9AF}"/>
            </a:ext>
          </a:extLst>
        </xdr:cNvPr>
        <xdr:cNvPicPr>
          <a:picLocks noChangeAspect="1"/>
        </xdr:cNvPicPr>
      </xdr:nvPicPr>
      <xdr:blipFill>
        <a:blip xmlns:r="http://schemas.openxmlformats.org/officeDocument/2006/relationships" r:embed="rId8"/>
        <a:stretch>
          <a:fillRect/>
        </a:stretch>
      </xdr:blipFill>
      <xdr:spPr>
        <a:xfrm>
          <a:off x="0" y="51465480"/>
          <a:ext cx="14634766" cy="5472793"/>
        </a:xfrm>
        <a:prstGeom prst="rect">
          <a:avLst/>
        </a:prstGeom>
      </xdr:spPr>
    </xdr:pic>
    <xdr:clientData/>
  </xdr:twoCellAnchor>
  <xdr:twoCellAnchor editAs="oneCell">
    <xdr:from>
      <xdr:col>0</xdr:col>
      <xdr:colOff>0</xdr:colOff>
      <xdr:row>341</xdr:row>
      <xdr:rowOff>0</xdr:rowOff>
    </xdr:from>
    <xdr:to>
      <xdr:col>24</xdr:col>
      <xdr:colOff>4366</xdr:colOff>
      <xdr:row>373</xdr:row>
      <xdr:rowOff>108313</xdr:rowOff>
    </xdr:to>
    <xdr:pic>
      <xdr:nvPicPr>
        <xdr:cNvPr id="21" name="図 20">
          <a:extLst>
            <a:ext uri="{FF2B5EF4-FFF2-40B4-BE49-F238E27FC236}">
              <a16:creationId xmlns:a16="http://schemas.microsoft.com/office/drawing/2014/main" id="{2CD801FC-0956-441B-B156-FB2539F3651B}"/>
            </a:ext>
          </a:extLst>
        </xdr:cNvPr>
        <xdr:cNvPicPr>
          <a:picLocks noChangeAspect="1"/>
        </xdr:cNvPicPr>
      </xdr:nvPicPr>
      <xdr:blipFill>
        <a:blip xmlns:r="http://schemas.openxmlformats.org/officeDocument/2006/relationships" r:embed="rId10"/>
        <a:stretch>
          <a:fillRect/>
        </a:stretch>
      </xdr:blipFill>
      <xdr:spPr>
        <a:xfrm>
          <a:off x="0" y="57165240"/>
          <a:ext cx="14634766" cy="5472793"/>
        </a:xfrm>
        <a:prstGeom prst="rect">
          <a:avLst/>
        </a:prstGeom>
      </xdr:spPr>
    </xdr:pic>
    <xdr:clientData/>
  </xdr:twoCellAnchor>
  <xdr:twoCellAnchor editAs="oneCell">
    <xdr:from>
      <xdr:col>0</xdr:col>
      <xdr:colOff>0</xdr:colOff>
      <xdr:row>376</xdr:row>
      <xdr:rowOff>0</xdr:rowOff>
    </xdr:from>
    <xdr:to>
      <xdr:col>24</xdr:col>
      <xdr:colOff>4366</xdr:colOff>
      <xdr:row>408</xdr:row>
      <xdr:rowOff>108313</xdr:rowOff>
    </xdr:to>
    <xdr:pic>
      <xdr:nvPicPr>
        <xdr:cNvPr id="23" name="図 22">
          <a:extLst>
            <a:ext uri="{FF2B5EF4-FFF2-40B4-BE49-F238E27FC236}">
              <a16:creationId xmlns:a16="http://schemas.microsoft.com/office/drawing/2014/main" id="{5743A73A-816C-4B06-A819-62AA792252D7}"/>
            </a:ext>
          </a:extLst>
        </xdr:cNvPr>
        <xdr:cNvPicPr>
          <a:picLocks noChangeAspect="1"/>
        </xdr:cNvPicPr>
      </xdr:nvPicPr>
      <xdr:blipFill>
        <a:blip xmlns:r="http://schemas.openxmlformats.org/officeDocument/2006/relationships" r:embed="rId11"/>
        <a:stretch>
          <a:fillRect/>
        </a:stretch>
      </xdr:blipFill>
      <xdr:spPr>
        <a:xfrm>
          <a:off x="0" y="63032640"/>
          <a:ext cx="14634766" cy="5472793"/>
        </a:xfrm>
        <a:prstGeom prst="rect">
          <a:avLst/>
        </a:prstGeom>
      </xdr:spPr>
    </xdr:pic>
    <xdr:clientData/>
  </xdr:twoCellAnchor>
  <xdr:twoCellAnchor editAs="oneCell">
    <xdr:from>
      <xdr:col>0</xdr:col>
      <xdr:colOff>0</xdr:colOff>
      <xdr:row>411</xdr:row>
      <xdr:rowOff>0</xdr:rowOff>
    </xdr:from>
    <xdr:to>
      <xdr:col>24</xdr:col>
      <xdr:colOff>4366</xdr:colOff>
      <xdr:row>443</xdr:row>
      <xdr:rowOff>108313</xdr:rowOff>
    </xdr:to>
    <xdr:pic>
      <xdr:nvPicPr>
        <xdr:cNvPr id="24" name="図 23">
          <a:extLst>
            <a:ext uri="{FF2B5EF4-FFF2-40B4-BE49-F238E27FC236}">
              <a16:creationId xmlns:a16="http://schemas.microsoft.com/office/drawing/2014/main" id="{E2126F50-F8F2-47A2-AA9F-155A36ED1180}"/>
            </a:ext>
          </a:extLst>
        </xdr:cNvPr>
        <xdr:cNvPicPr>
          <a:picLocks noChangeAspect="1"/>
        </xdr:cNvPicPr>
      </xdr:nvPicPr>
      <xdr:blipFill>
        <a:blip xmlns:r="http://schemas.openxmlformats.org/officeDocument/2006/relationships" r:embed="rId12"/>
        <a:stretch>
          <a:fillRect/>
        </a:stretch>
      </xdr:blipFill>
      <xdr:spPr>
        <a:xfrm>
          <a:off x="0" y="68900040"/>
          <a:ext cx="14634766" cy="5472793"/>
        </a:xfrm>
        <a:prstGeom prst="rect">
          <a:avLst/>
        </a:prstGeom>
      </xdr:spPr>
    </xdr:pic>
    <xdr:clientData/>
  </xdr:twoCellAnchor>
  <xdr:twoCellAnchor editAs="oneCell">
    <xdr:from>
      <xdr:col>0</xdr:col>
      <xdr:colOff>0</xdr:colOff>
      <xdr:row>446</xdr:row>
      <xdr:rowOff>0</xdr:rowOff>
    </xdr:from>
    <xdr:to>
      <xdr:col>24</xdr:col>
      <xdr:colOff>4366</xdr:colOff>
      <xdr:row>478</xdr:row>
      <xdr:rowOff>108313</xdr:rowOff>
    </xdr:to>
    <xdr:pic>
      <xdr:nvPicPr>
        <xdr:cNvPr id="26" name="図 25">
          <a:extLst>
            <a:ext uri="{FF2B5EF4-FFF2-40B4-BE49-F238E27FC236}">
              <a16:creationId xmlns:a16="http://schemas.microsoft.com/office/drawing/2014/main" id="{5F8FBE8D-44B5-4157-8322-B9E56B149071}"/>
            </a:ext>
          </a:extLst>
        </xdr:cNvPr>
        <xdr:cNvPicPr>
          <a:picLocks noChangeAspect="1"/>
        </xdr:cNvPicPr>
      </xdr:nvPicPr>
      <xdr:blipFill>
        <a:blip xmlns:r="http://schemas.openxmlformats.org/officeDocument/2006/relationships" r:embed="rId13"/>
        <a:stretch>
          <a:fillRect/>
        </a:stretch>
      </xdr:blipFill>
      <xdr:spPr>
        <a:xfrm>
          <a:off x="0" y="74767440"/>
          <a:ext cx="14634766" cy="5472793"/>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2:B13"/>
  <sheetViews>
    <sheetView workbookViewId="0">
      <selection activeCell="A3" sqref="A3"/>
    </sheetView>
  </sheetViews>
  <sheetFormatPr defaultRowHeight="13.2" x14ac:dyDescent="0.2"/>
  <sheetData>
    <row r="2" spans="1:2" x14ac:dyDescent="0.2">
      <c r="A2" t="s">
        <v>47</v>
      </c>
    </row>
    <row r="3" spans="1:2" x14ac:dyDescent="0.2">
      <c r="A3">
        <v>100000</v>
      </c>
    </row>
    <row r="5" spans="1:2" x14ac:dyDescent="0.2">
      <c r="A5" t="s">
        <v>48</v>
      </c>
    </row>
    <row r="6" spans="1:2" x14ac:dyDescent="0.2">
      <c r="A6" t="s">
        <v>55</v>
      </c>
      <c r="B6">
        <v>90</v>
      </c>
    </row>
    <row r="7" spans="1:2" x14ac:dyDescent="0.2">
      <c r="A7" t="s">
        <v>54</v>
      </c>
      <c r="B7">
        <v>90</v>
      </c>
    </row>
    <row r="8" spans="1:2" x14ac:dyDescent="0.2">
      <c r="A8" t="s">
        <v>52</v>
      </c>
      <c r="B8">
        <v>110</v>
      </c>
    </row>
    <row r="9" spans="1:2" x14ac:dyDescent="0.2">
      <c r="A9" t="s">
        <v>50</v>
      </c>
      <c r="B9">
        <v>120</v>
      </c>
    </row>
    <row r="10" spans="1:2" x14ac:dyDescent="0.2">
      <c r="A10" t="s">
        <v>51</v>
      </c>
      <c r="B10">
        <v>150</v>
      </c>
    </row>
    <row r="11" spans="1:2" x14ac:dyDescent="0.2">
      <c r="A11" t="s">
        <v>56</v>
      </c>
      <c r="B11">
        <v>100</v>
      </c>
    </row>
    <row r="12" spans="1:2" x14ac:dyDescent="0.2">
      <c r="A12" t="s">
        <v>53</v>
      </c>
      <c r="B12">
        <v>80</v>
      </c>
    </row>
    <row r="13" spans="1:2" x14ac:dyDescent="0.2">
      <c r="A13" t="s">
        <v>49</v>
      </c>
      <c r="B13">
        <v>120</v>
      </c>
    </row>
  </sheetData>
  <phoneticPr fontId="2"/>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69103-ED1F-4180-A818-B732AC082B10}">
  <dimension ref="B2:W109"/>
  <sheetViews>
    <sheetView zoomScale="115" zoomScaleNormal="115" workbookViewId="0">
      <pane ySplit="8" topLeftCell="A84" activePane="bottomLeft" state="frozen"/>
      <selection pane="bottomLeft" activeCell="P96" sqref="P96:Q96"/>
    </sheetView>
  </sheetViews>
  <sheetFormatPr defaultRowHeight="13.2" x14ac:dyDescent="0.2"/>
  <cols>
    <col min="1" max="1" width="2.88671875" customWidth="1"/>
    <col min="2" max="18" width="6.6640625" customWidth="1"/>
    <col min="22" max="22" width="10.88671875" style="23" hidden="1" customWidth="1"/>
    <col min="23" max="23" width="0" hidden="1" customWidth="1"/>
  </cols>
  <sheetData>
    <row r="2" spans="2:23" x14ac:dyDescent="0.2">
      <c r="B2" s="61" t="s">
        <v>5</v>
      </c>
      <c r="C2" s="61"/>
      <c r="D2" s="80" t="s">
        <v>57</v>
      </c>
      <c r="E2" s="80"/>
      <c r="F2" s="61" t="s">
        <v>6</v>
      </c>
      <c r="G2" s="61"/>
      <c r="H2" s="76" t="s">
        <v>61</v>
      </c>
      <c r="I2" s="76"/>
      <c r="J2" s="61" t="s">
        <v>7</v>
      </c>
      <c r="K2" s="61"/>
      <c r="L2" s="81">
        <v>300000</v>
      </c>
      <c r="M2" s="80"/>
      <c r="N2" s="61" t="s">
        <v>8</v>
      </c>
      <c r="O2" s="61"/>
      <c r="P2" s="77">
        <f>SUM(L2,D4)</f>
        <v>286365.99258767546</v>
      </c>
      <c r="Q2" s="76"/>
      <c r="R2" s="1"/>
      <c r="S2" s="1"/>
      <c r="T2" s="1"/>
    </row>
    <row r="3" spans="2:23" ht="57" customHeight="1" x14ac:dyDescent="0.2">
      <c r="B3" s="61" t="s">
        <v>9</v>
      </c>
      <c r="C3" s="61"/>
      <c r="D3" s="78" t="s">
        <v>38</v>
      </c>
      <c r="E3" s="78"/>
      <c r="F3" s="78"/>
      <c r="G3" s="78"/>
      <c r="H3" s="78"/>
      <c r="I3" s="78"/>
      <c r="J3" s="61" t="s">
        <v>10</v>
      </c>
      <c r="K3" s="61"/>
      <c r="L3" s="78" t="s">
        <v>60</v>
      </c>
      <c r="M3" s="79"/>
      <c r="N3" s="79"/>
      <c r="O3" s="79"/>
      <c r="P3" s="79"/>
      <c r="Q3" s="79"/>
      <c r="R3" s="1"/>
      <c r="S3" s="1"/>
    </row>
    <row r="4" spans="2:23" x14ac:dyDescent="0.2">
      <c r="B4" s="61" t="s">
        <v>11</v>
      </c>
      <c r="C4" s="61"/>
      <c r="D4" s="59">
        <f>SUM($R$9:$S$993)</f>
        <v>-13634.007412324523</v>
      </c>
      <c r="E4" s="59"/>
      <c r="F4" s="61" t="s">
        <v>12</v>
      </c>
      <c r="G4" s="61"/>
      <c r="H4" s="75">
        <f>SUM($T$9:$U$108)</f>
        <v>-139.1000000000048</v>
      </c>
      <c r="I4" s="76"/>
      <c r="J4" s="58" t="s">
        <v>13</v>
      </c>
      <c r="K4" s="58"/>
      <c r="L4" s="77">
        <f>MAX($C$9:$D$990)-C9</f>
        <v>24117.630562768667</v>
      </c>
      <c r="M4" s="77"/>
      <c r="N4" s="58" t="s">
        <v>14</v>
      </c>
      <c r="O4" s="58"/>
      <c r="P4" s="59">
        <f>SUMIF(R9:S990,"&lt;0",R9:S990)</f>
        <v>-449179.07177342975</v>
      </c>
      <c r="Q4" s="59"/>
      <c r="R4" s="1"/>
      <c r="S4" s="1"/>
      <c r="T4" s="1"/>
    </row>
    <row r="5" spans="2:23" x14ac:dyDescent="0.2">
      <c r="B5" s="40" t="s">
        <v>15</v>
      </c>
      <c r="C5" s="39">
        <f>COUNTIF($R$9:$R$990,"&gt;0")</f>
        <v>32</v>
      </c>
      <c r="D5" s="38" t="s">
        <v>16</v>
      </c>
      <c r="E5" s="16">
        <f>COUNTIF($R$9:$R$990,"&lt;0")</f>
        <v>55</v>
      </c>
      <c r="F5" s="38" t="s">
        <v>17</v>
      </c>
      <c r="G5" s="39">
        <f>COUNTIF($R$9:$R$990,"=0")</f>
        <v>0</v>
      </c>
      <c r="H5" s="38" t="s">
        <v>18</v>
      </c>
      <c r="I5" s="3">
        <f>C5/SUM(C5,E5,G5)</f>
        <v>0.36781609195402298</v>
      </c>
      <c r="J5" s="60" t="s">
        <v>19</v>
      </c>
      <c r="K5" s="61"/>
      <c r="L5" s="62">
        <f>MAX(V9:V993)</f>
        <v>3</v>
      </c>
      <c r="M5" s="63"/>
      <c r="N5" s="18" t="s">
        <v>20</v>
      </c>
      <c r="O5" s="9"/>
      <c r="P5" s="62">
        <f>MAX(W9:W993)</f>
        <v>6</v>
      </c>
      <c r="Q5" s="63"/>
      <c r="R5" s="1"/>
      <c r="S5" s="36"/>
      <c r="T5" s="1"/>
    </row>
    <row r="6" spans="2:23" x14ac:dyDescent="0.2">
      <c r="B6" s="11"/>
      <c r="C6" s="14"/>
      <c r="D6" s="15"/>
      <c r="E6" s="12"/>
      <c r="F6" s="11"/>
      <c r="G6" s="12"/>
      <c r="H6" s="11"/>
      <c r="I6" s="17"/>
      <c r="J6" s="11"/>
      <c r="K6" s="11"/>
      <c r="L6" s="12"/>
      <c r="M6" s="12"/>
      <c r="N6" s="13"/>
      <c r="O6" s="13"/>
      <c r="P6" s="10"/>
      <c r="Q6" s="41"/>
      <c r="R6" s="1"/>
      <c r="S6" s="1"/>
      <c r="U6" s="37"/>
    </row>
    <row r="7" spans="2:23" x14ac:dyDescent="0.2">
      <c r="B7" s="64" t="s">
        <v>21</v>
      </c>
      <c r="C7" s="66" t="s">
        <v>22</v>
      </c>
      <c r="D7" s="67"/>
      <c r="E7" s="70" t="s">
        <v>23</v>
      </c>
      <c r="F7" s="71"/>
      <c r="G7" s="71"/>
      <c r="H7" s="71"/>
      <c r="I7" s="54"/>
      <c r="J7" s="72" t="s">
        <v>24</v>
      </c>
      <c r="K7" s="73"/>
      <c r="L7" s="56"/>
      <c r="M7" s="74" t="s">
        <v>25</v>
      </c>
      <c r="N7" s="49" t="s">
        <v>26</v>
      </c>
      <c r="O7" s="50"/>
      <c r="P7" s="50"/>
      <c r="Q7" s="51"/>
      <c r="R7" s="52" t="s">
        <v>27</v>
      </c>
      <c r="S7" s="52"/>
      <c r="T7" s="52"/>
      <c r="U7" s="52"/>
    </row>
    <row r="8" spans="2:23" x14ac:dyDescent="0.2">
      <c r="B8" s="65"/>
      <c r="C8" s="68"/>
      <c r="D8" s="69"/>
      <c r="E8" s="19" t="s">
        <v>28</v>
      </c>
      <c r="F8" s="19" t="s">
        <v>29</v>
      </c>
      <c r="G8" s="19" t="s">
        <v>30</v>
      </c>
      <c r="H8" s="53" t="s">
        <v>31</v>
      </c>
      <c r="I8" s="54"/>
      <c r="J8" s="4" t="s">
        <v>32</v>
      </c>
      <c r="K8" s="55" t="s">
        <v>33</v>
      </c>
      <c r="L8" s="56"/>
      <c r="M8" s="74"/>
      <c r="N8" s="5" t="s">
        <v>28</v>
      </c>
      <c r="O8" s="5" t="s">
        <v>29</v>
      </c>
      <c r="P8" s="57" t="s">
        <v>31</v>
      </c>
      <c r="Q8" s="51"/>
      <c r="R8" s="52" t="s">
        <v>34</v>
      </c>
      <c r="S8" s="52"/>
      <c r="T8" s="52" t="s">
        <v>32</v>
      </c>
      <c r="U8" s="52"/>
    </row>
    <row r="9" spans="2:23" x14ac:dyDescent="0.2">
      <c r="B9" s="42">
        <v>1</v>
      </c>
      <c r="C9" s="43">
        <f>L2</f>
        <v>300000</v>
      </c>
      <c r="D9" s="43"/>
      <c r="E9" s="42">
        <v>2018</v>
      </c>
      <c r="F9" s="8">
        <v>43467</v>
      </c>
      <c r="G9" s="42" t="s">
        <v>4</v>
      </c>
      <c r="H9" s="44">
        <v>112.755</v>
      </c>
      <c r="I9" s="44"/>
      <c r="J9" s="42">
        <v>10.199999999999999</v>
      </c>
      <c r="K9" s="45">
        <f t="shared" ref="K9:K72" si="0">IF(J9="","",C9*0.03)</f>
        <v>9000</v>
      </c>
      <c r="L9" s="46"/>
      <c r="M9" s="6">
        <f>IF(J9="","",(K9/J9)/LOOKUP(RIGHT($D$2,3),定数!$A$6:$A$13,定数!$B$6:$B$13))</f>
        <v>8.8235294117647065</v>
      </c>
      <c r="N9" s="42">
        <v>2018</v>
      </c>
      <c r="O9" s="8">
        <v>43467</v>
      </c>
      <c r="P9" s="44">
        <v>112.65300000000001</v>
      </c>
      <c r="Q9" s="44"/>
      <c r="R9" s="47">
        <f>IF(P9="","",T9*M9*LOOKUP(RIGHT($D$2,3),定数!$A$6:$A$13,定数!$B$6:$B$13))</f>
        <v>-8999.9999999990869</v>
      </c>
      <c r="S9" s="47"/>
      <c r="T9" s="48">
        <f>IF(P9="","",IF(G9="買",(P9-H9),(H9-P9))*IF(RIGHT($D$2,3)="JPY",100,10000))</f>
        <v>-10.199999999998965</v>
      </c>
      <c r="U9" s="48"/>
      <c r="V9" s="35">
        <f>IF(T9&lt;&gt;"",IF(T9&gt;0,1+V8,0),"")</f>
        <v>0</v>
      </c>
      <c r="W9">
        <f>IF(T9&lt;&gt;"",IF(T9&lt;0,1+W8,0),"")</f>
        <v>1</v>
      </c>
    </row>
    <row r="10" spans="2:23" x14ac:dyDescent="0.2">
      <c r="B10" s="42">
        <v>2</v>
      </c>
      <c r="C10" s="43">
        <f t="shared" ref="C10:C73" si="1">IF(R9="","",C9+R9)</f>
        <v>291000.00000000093</v>
      </c>
      <c r="D10" s="43"/>
      <c r="E10" s="42">
        <v>2018</v>
      </c>
      <c r="F10" s="8">
        <v>43468</v>
      </c>
      <c r="G10" s="42" t="s">
        <v>4</v>
      </c>
      <c r="H10" s="44">
        <v>112.352</v>
      </c>
      <c r="I10" s="44"/>
      <c r="J10" s="42">
        <v>9.4</v>
      </c>
      <c r="K10" s="45">
        <f t="shared" si="0"/>
        <v>8730.0000000000273</v>
      </c>
      <c r="L10" s="46"/>
      <c r="M10" s="6">
        <f>IF(J10="","",(K10/J10)/LOOKUP(RIGHT($D$2,3),定数!$A$6:$A$13,定数!$B$6:$B$13))</f>
        <v>9.2872340425532212</v>
      </c>
      <c r="N10" s="42">
        <v>2018</v>
      </c>
      <c r="O10" s="8">
        <v>43468</v>
      </c>
      <c r="P10" s="44">
        <v>112.258</v>
      </c>
      <c r="Q10" s="44"/>
      <c r="R10" s="47">
        <f>IF(P10="","",T10*M10*LOOKUP(RIGHT($D$2,3),定数!$A$6:$A$13,定数!$B$6:$B$13))</f>
        <v>-8730.0000000007985</v>
      </c>
      <c r="S10" s="47"/>
      <c r="T10" s="48">
        <f>IF(P10="","",IF(G10="買",(P10-H10),(H10-P10))*IF(RIGHT($D$2,3)="JPY",100,10000))</f>
        <v>-9.4000000000008299</v>
      </c>
      <c r="U10" s="48"/>
      <c r="V10" s="23">
        <f>IF(T10&lt;&gt;"",IF(T10&gt;0,1+V9,0),"")</f>
        <v>0</v>
      </c>
      <c r="W10">
        <f t="shared" ref="W10:W73" si="2">IF(T10&lt;&gt;"",IF(T10&lt;0,1+W9,0),"")</f>
        <v>2</v>
      </c>
    </row>
    <row r="11" spans="2:23" x14ac:dyDescent="0.2">
      <c r="B11" s="42">
        <v>3</v>
      </c>
      <c r="C11" s="43">
        <f t="shared" si="1"/>
        <v>282270.00000000012</v>
      </c>
      <c r="D11" s="43"/>
      <c r="E11" s="42">
        <v>2018</v>
      </c>
      <c r="F11" s="8">
        <v>43484</v>
      </c>
      <c r="G11" s="42" t="s">
        <v>3</v>
      </c>
      <c r="H11" s="44">
        <v>110.54300000000001</v>
      </c>
      <c r="I11" s="44"/>
      <c r="J11" s="42">
        <v>20</v>
      </c>
      <c r="K11" s="45">
        <f t="shared" si="0"/>
        <v>8468.100000000004</v>
      </c>
      <c r="L11" s="46"/>
      <c r="M11" s="6">
        <f>IF(J11="","",(K11/J11)/LOOKUP(RIGHT($D$2,3),定数!$A$6:$A$13,定数!$B$6:$B$13))</f>
        <v>4.2340500000000016</v>
      </c>
      <c r="N11" s="42">
        <v>2018</v>
      </c>
      <c r="O11" s="8">
        <v>43485</v>
      </c>
      <c r="P11" s="44">
        <v>110.74299999999999</v>
      </c>
      <c r="Q11" s="44"/>
      <c r="R11" s="47">
        <f>IF(P11="","",T11*M11*LOOKUP(RIGHT($D$2,3),定数!$A$6:$A$13,定数!$B$6:$B$13))</f>
        <v>-8468.099999999522</v>
      </c>
      <c r="S11" s="47"/>
      <c r="T11" s="48">
        <f>IF(P11="","",IF(G11="買",(P11-H11),(H11-P11))*IF(RIGHT($D$2,3)="JPY",100,10000))</f>
        <v>-19.999999999998863</v>
      </c>
      <c r="U11" s="48"/>
      <c r="V11" s="23">
        <f>IF(T11&lt;&gt;"",IF(T11&gt;0,1+V10,0),"")</f>
        <v>0</v>
      </c>
      <c r="W11">
        <f t="shared" si="2"/>
        <v>3</v>
      </c>
    </row>
    <row r="12" spans="2:23" x14ac:dyDescent="0.2">
      <c r="B12" s="42">
        <v>4</v>
      </c>
      <c r="C12" s="43">
        <f t="shared" si="1"/>
        <v>273801.90000000061</v>
      </c>
      <c r="D12" s="43"/>
      <c r="E12" s="42">
        <v>2018</v>
      </c>
      <c r="F12" s="8">
        <v>43490</v>
      </c>
      <c r="G12" s="42" t="s">
        <v>3</v>
      </c>
      <c r="H12" s="44">
        <v>108.61799999999999</v>
      </c>
      <c r="I12" s="44"/>
      <c r="J12" s="42">
        <v>52.3</v>
      </c>
      <c r="K12" s="45">
        <f t="shared" si="0"/>
        <v>8214.0570000000171</v>
      </c>
      <c r="L12" s="46"/>
      <c r="M12" s="6">
        <f>IF(J12="","",(K12/J12)/LOOKUP(RIGHT($D$2,3),定数!$A$6:$A$13,定数!$B$6:$B$13))</f>
        <v>1.5705653919694107</v>
      </c>
      <c r="N12" s="42">
        <v>2018</v>
      </c>
      <c r="O12" s="8">
        <v>43491</v>
      </c>
      <c r="P12" s="44">
        <v>109.14100000000001</v>
      </c>
      <c r="Q12" s="44"/>
      <c r="R12" s="47">
        <f>IF(P12="","",T12*M12*LOOKUP(RIGHT($D$2,3),定数!$A$6:$A$13,定数!$B$6:$B$13))</f>
        <v>-8214.0570000001808</v>
      </c>
      <c r="S12" s="47"/>
      <c r="T12" s="48">
        <f t="shared" ref="T12:T75" si="3">IF(P12="","",IF(G12="買",(P12-H12),(H12-P12))*IF(RIGHT($D$2,3)="JPY",100,10000))</f>
        <v>-52.300000000001035</v>
      </c>
      <c r="U12" s="48"/>
      <c r="V12" s="23">
        <f>IF(T12&lt;&gt;"",IF(T12&gt;0,1+V11,0),"")</f>
        <v>0</v>
      </c>
      <c r="W12">
        <f t="shared" si="2"/>
        <v>4</v>
      </c>
    </row>
    <row r="13" spans="2:23" x14ac:dyDescent="0.2">
      <c r="B13" s="42">
        <v>5</v>
      </c>
      <c r="C13" s="43">
        <f t="shared" si="1"/>
        <v>265587.8430000004</v>
      </c>
      <c r="D13" s="43"/>
      <c r="E13" s="42">
        <v>2018</v>
      </c>
      <c r="F13" s="8">
        <v>43499</v>
      </c>
      <c r="G13" s="42" t="s">
        <v>4</v>
      </c>
      <c r="H13" s="44">
        <v>110.21</v>
      </c>
      <c r="I13" s="44"/>
      <c r="J13" s="42">
        <v>20.2</v>
      </c>
      <c r="K13" s="45">
        <f t="shared" si="0"/>
        <v>7967.635290000012</v>
      </c>
      <c r="L13" s="46"/>
      <c r="M13" s="6">
        <f>IF(J13="","",(K13/J13)/LOOKUP(RIGHT($D$2,3),定数!$A$6:$A$13,定数!$B$6:$B$13))</f>
        <v>3.9443739059406</v>
      </c>
      <c r="N13" s="42">
        <v>2018</v>
      </c>
      <c r="O13" s="8">
        <v>43501</v>
      </c>
      <c r="P13" s="44">
        <v>110.008</v>
      </c>
      <c r="Q13" s="44"/>
      <c r="R13" s="47">
        <f>IF(P13="","",T13*M13*LOOKUP(RIGHT($D$2,3),定数!$A$6:$A$13,定数!$B$6:$B$13))</f>
        <v>-7967.6352899999401</v>
      </c>
      <c r="S13" s="47"/>
      <c r="T13" s="48">
        <f t="shared" si="3"/>
        <v>-20.199999999999818</v>
      </c>
      <c r="U13" s="48"/>
      <c r="V13" s="23">
        <f t="shared" ref="V13:V22" si="4">IF(T13&lt;&gt;"",IF(T13&gt;0,1+V12,0),"")</f>
        <v>0</v>
      </c>
      <c r="W13">
        <f t="shared" si="2"/>
        <v>5</v>
      </c>
    </row>
    <row r="14" spans="2:23" x14ac:dyDescent="0.2">
      <c r="B14" s="42">
        <v>6</v>
      </c>
      <c r="C14" s="43">
        <f t="shared" si="1"/>
        <v>257620.20771000045</v>
      </c>
      <c r="D14" s="43"/>
      <c r="E14" s="42">
        <v>2018</v>
      </c>
      <c r="F14" s="8">
        <v>43509</v>
      </c>
      <c r="G14" s="42" t="s">
        <v>37</v>
      </c>
      <c r="H14" s="44">
        <v>107.54300000000001</v>
      </c>
      <c r="I14" s="44"/>
      <c r="J14" s="42">
        <v>19.899999999999999</v>
      </c>
      <c r="K14" s="45">
        <f t="shared" si="0"/>
        <v>7728.606231300013</v>
      </c>
      <c r="L14" s="46"/>
      <c r="M14" s="6">
        <f>IF(J14="","",(K14/J14)/LOOKUP(RIGHT($D$2,3),定数!$A$6:$A$13,定数!$B$6:$B$13))</f>
        <v>3.8837217242713638</v>
      </c>
      <c r="N14" s="42">
        <v>2018</v>
      </c>
      <c r="O14" s="8">
        <v>43510</v>
      </c>
      <c r="P14" s="44">
        <v>107.742</v>
      </c>
      <c r="Q14" s="44"/>
      <c r="R14" s="47">
        <f>IF(P14="","",T14*M14*LOOKUP(RIGHT($D$2,3),定数!$A$6:$A$13,定数!$B$6:$B$13))</f>
        <v>-7728.6062312999393</v>
      </c>
      <c r="S14" s="47"/>
      <c r="T14" s="48">
        <f t="shared" si="3"/>
        <v>-19.899999999999807</v>
      </c>
      <c r="U14" s="48"/>
      <c r="V14" s="23">
        <f t="shared" si="4"/>
        <v>0</v>
      </c>
      <c r="W14">
        <f t="shared" si="2"/>
        <v>6</v>
      </c>
    </row>
    <row r="15" spans="2:23" x14ac:dyDescent="0.2">
      <c r="B15" s="42">
        <v>7</v>
      </c>
      <c r="C15" s="43">
        <f t="shared" si="1"/>
        <v>249891.60147870053</v>
      </c>
      <c r="D15" s="43"/>
      <c r="E15" s="42">
        <v>2018</v>
      </c>
      <c r="F15" s="8">
        <v>43512</v>
      </c>
      <c r="G15" s="42" t="s">
        <v>3</v>
      </c>
      <c r="H15" s="44">
        <v>106.045</v>
      </c>
      <c r="I15" s="44"/>
      <c r="J15" s="42">
        <v>15.6</v>
      </c>
      <c r="K15" s="45">
        <f t="shared" si="0"/>
        <v>7496.7480443610157</v>
      </c>
      <c r="L15" s="46"/>
      <c r="M15" s="6">
        <f>IF(J15="","",(K15/J15)/LOOKUP(RIGHT($D$2,3),定数!$A$6:$A$13,定数!$B$6:$B$13))</f>
        <v>4.8056077207442414</v>
      </c>
      <c r="N15" s="42">
        <v>2018</v>
      </c>
      <c r="O15" s="8">
        <v>43512</v>
      </c>
      <c r="P15" s="44">
        <v>105.84099999999999</v>
      </c>
      <c r="Q15" s="44"/>
      <c r="R15" s="47">
        <f>IF(P15="","",T15*M15*LOOKUP(RIGHT($D$2,3),定数!$A$6:$A$13,定数!$B$6:$B$13))</f>
        <v>9803.4397503186246</v>
      </c>
      <c r="S15" s="47"/>
      <c r="T15" s="48">
        <f t="shared" si="3"/>
        <v>20.400000000000773</v>
      </c>
      <c r="U15" s="48"/>
      <c r="V15" s="23">
        <f t="shared" si="4"/>
        <v>1</v>
      </c>
      <c r="W15">
        <f t="shared" si="2"/>
        <v>0</v>
      </c>
    </row>
    <row r="16" spans="2:23" x14ac:dyDescent="0.2">
      <c r="B16" s="42">
        <v>8</v>
      </c>
      <c r="C16" s="43">
        <f t="shared" si="1"/>
        <v>259695.04122901915</v>
      </c>
      <c r="D16" s="43"/>
      <c r="E16" s="42">
        <v>2018</v>
      </c>
      <c r="F16" s="8">
        <v>43515</v>
      </c>
      <c r="G16" s="42" t="s">
        <v>4</v>
      </c>
      <c r="H16" s="44">
        <v>106.31</v>
      </c>
      <c r="I16" s="44"/>
      <c r="J16" s="42">
        <v>17.899999999999999</v>
      </c>
      <c r="K16" s="45">
        <f t="shared" si="0"/>
        <v>7790.8512368705742</v>
      </c>
      <c r="L16" s="46"/>
      <c r="M16" s="6">
        <f>IF(J16="","",(K16/J16)/LOOKUP(RIGHT($D$2,3),定数!$A$6:$A$13,定数!$B$6:$B$13))</f>
        <v>4.3524308585869136</v>
      </c>
      <c r="N16" s="42">
        <v>2018</v>
      </c>
      <c r="O16" s="8">
        <v>43515</v>
      </c>
      <c r="P16" s="44">
        <v>106.131</v>
      </c>
      <c r="Q16" s="44"/>
      <c r="R16" s="47">
        <f>IF(P16="","",T16*M16*LOOKUP(RIGHT($D$2,3),定数!$A$6:$A$13,定数!$B$6:$B$13))</f>
        <v>-7790.8512368706643</v>
      </c>
      <c r="S16" s="47"/>
      <c r="T16" s="48">
        <f t="shared" si="3"/>
        <v>-17.900000000000205</v>
      </c>
      <c r="U16" s="48"/>
      <c r="V16" s="23">
        <f t="shared" si="4"/>
        <v>0</v>
      </c>
      <c r="W16">
        <f t="shared" si="2"/>
        <v>1</v>
      </c>
    </row>
    <row r="17" spans="2:23" x14ac:dyDescent="0.2">
      <c r="B17" s="42">
        <v>9</v>
      </c>
      <c r="C17" s="43">
        <f t="shared" si="1"/>
        <v>251904.18999214849</v>
      </c>
      <c r="D17" s="43"/>
      <c r="E17" s="42">
        <v>2018</v>
      </c>
      <c r="F17" s="8">
        <v>43517</v>
      </c>
      <c r="G17" s="42" t="s">
        <v>4</v>
      </c>
      <c r="H17" s="44">
        <v>107.30500000000001</v>
      </c>
      <c r="I17" s="44"/>
      <c r="J17" s="42">
        <v>11.5</v>
      </c>
      <c r="K17" s="45">
        <f t="shared" si="0"/>
        <v>7557.1256997644541</v>
      </c>
      <c r="L17" s="46"/>
      <c r="M17" s="6">
        <f>IF(J17="","",(K17/J17)/LOOKUP(RIGHT($D$2,3),定数!$A$6:$A$13,定数!$B$6:$B$13))</f>
        <v>6.5714136519690909</v>
      </c>
      <c r="N17" s="42">
        <v>2018</v>
      </c>
      <c r="O17" s="8">
        <v>43517</v>
      </c>
      <c r="P17" s="44">
        <v>107.505</v>
      </c>
      <c r="Q17" s="44"/>
      <c r="R17" s="47">
        <f>IF(P17="","",T17*M17*LOOKUP(RIGHT($D$2,3),定数!$A$6:$A$13,定数!$B$6:$B$13))</f>
        <v>13142.827303937434</v>
      </c>
      <c r="S17" s="47"/>
      <c r="T17" s="48">
        <f t="shared" si="3"/>
        <v>19.999999999998863</v>
      </c>
      <c r="U17" s="48"/>
      <c r="V17" s="23">
        <f t="shared" si="4"/>
        <v>1</v>
      </c>
      <c r="W17">
        <f t="shared" si="2"/>
        <v>0</v>
      </c>
    </row>
    <row r="18" spans="2:23" x14ac:dyDescent="0.2">
      <c r="B18" s="42">
        <v>10</v>
      </c>
      <c r="C18" s="43">
        <f t="shared" si="1"/>
        <v>265047.01729608595</v>
      </c>
      <c r="D18" s="43"/>
      <c r="E18" s="42">
        <v>2018</v>
      </c>
      <c r="F18" s="8">
        <v>43524</v>
      </c>
      <c r="G18" s="42" t="s">
        <v>3</v>
      </c>
      <c r="H18" s="44">
        <v>107.071</v>
      </c>
      <c r="I18" s="44"/>
      <c r="J18" s="42">
        <v>9</v>
      </c>
      <c r="K18" s="45">
        <f t="shared" si="0"/>
        <v>7951.4105188825779</v>
      </c>
      <c r="L18" s="46"/>
      <c r="M18" s="6">
        <f>IF(J18="","",(K18/J18)/LOOKUP(RIGHT($D$2,3),定数!$A$6:$A$13,定数!$B$6:$B$13))</f>
        <v>8.8349005765361976</v>
      </c>
      <c r="N18" s="42">
        <v>2018</v>
      </c>
      <c r="O18" s="8">
        <v>43524</v>
      </c>
      <c r="P18" s="44">
        <v>106.92100000000001</v>
      </c>
      <c r="Q18" s="44"/>
      <c r="R18" s="47">
        <f>IF(P18="","",T18*M18*LOOKUP(RIGHT($D$2,3),定数!$A$6:$A$13,定数!$B$6:$B$13))</f>
        <v>13252.350864803542</v>
      </c>
      <c r="S18" s="47"/>
      <c r="T18" s="48">
        <f t="shared" si="3"/>
        <v>14.999999999999147</v>
      </c>
      <c r="U18" s="48"/>
      <c r="V18" s="23">
        <f t="shared" si="4"/>
        <v>2</v>
      </c>
      <c r="W18">
        <f t="shared" si="2"/>
        <v>0</v>
      </c>
    </row>
    <row r="19" spans="2:23" x14ac:dyDescent="0.2">
      <c r="B19" s="42">
        <v>11</v>
      </c>
      <c r="C19" s="43">
        <f t="shared" si="1"/>
        <v>278299.36816088948</v>
      </c>
      <c r="D19" s="43"/>
      <c r="E19" s="42">
        <v>2018</v>
      </c>
      <c r="F19" s="8">
        <v>43531</v>
      </c>
      <c r="G19" s="42" t="s">
        <v>3</v>
      </c>
      <c r="H19" s="44">
        <v>105.96</v>
      </c>
      <c r="I19" s="44"/>
      <c r="J19" s="42">
        <v>23</v>
      </c>
      <c r="K19" s="45">
        <f t="shared" si="0"/>
        <v>8348.9810448266835</v>
      </c>
      <c r="L19" s="46"/>
      <c r="M19" s="6">
        <f>IF(J19="","",(K19/J19)/LOOKUP(RIGHT($D$2,3),定数!$A$6:$A$13,定数!$B$6:$B$13))</f>
        <v>3.6299917586202977</v>
      </c>
      <c r="N19" s="42">
        <v>2018</v>
      </c>
      <c r="O19" s="8">
        <v>43531</v>
      </c>
      <c r="P19" s="44">
        <v>106.19</v>
      </c>
      <c r="Q19" s="44"/>
      <c r="R19" s="47">
        <f>IF(P19="","",T19*M19*LOOKUP(RIGHT($D$2,3),定数!$A$6:$A$13,定数!$B$6:$B$13))</f>
        <v>-8348.981044826829</v>
      </c>
      <c r="S19" s="47"/>
      <c r="T19" s="48">
        <f t="shared" si="3"/>
        <v>-23.000000000000398</v>
      </c>
      <c r="U19" s="48"/>
      <c r="V19" s="23">
        <f t="shared" si="4"/>
        <v>0</v>
      </c>
      <c r="W19">
        <f t="shared" si="2"/>
        <v>1</v>
      </c>
    </row>
    <row r="20" spans="2:23" x14ac:dyDescent="0.2">
      <c r="B20" s="42">
        <v>12</v>
      </c>
      <c r="C20" s="43">
        <f t="shared" si="1"/>
        <v>269950.38711606263</v>
      </c>
      <c r="D20" s="43"/>
      <c r="E20" s="42">
        <v>2018</v>
      </c>
      <c r="F20" s="8">
        <v>43533</v>
      </c>
      <c r="G20" s="42" t="s">
        <v>4</v>
      </c>
      <c r="H20" s="44">
        <v>106.295</v>
      </c>
      <c r="I20" s="44"/>
      <c r="J20" s="42">
        <v>17.3</v>
      </c>
      <c r="K20" s="45">
        <f t="shared" si="0"/>
        <v>8098.5116134818782</v>
      </c>
      <c r="L20" s="46"/>
      <c r="M20" s="6">
        <f>IF(J20="","",(K20/J20)/LOOKUP(RIGHT($D$2,3),定数!$A$6:$A$13,定数!$B$6:$B$13))</f>
        <v>4.681220585827675</v>
      </c>
      <c r="N20" s="42">
        <v>2018</v>
      </c>
      <c r="O20" s="8">
        <v>43533</v>
      </c>
      <c r="P20" s="44">
        <v>106.611</v>
      </c>
      <c r="Q20" s="44"/>
      <c r="R20" s="47">
        <f>IF(P20="","",T20*M20*LOOKUP(RIGHT($D$2,3),定数!$A$6:$A$13,定数!$B$6:$B$13))</f>
        <v>14792.65705121557</v>
      </c>
      <c r="S20" s="47"/>
      <c r="T20" s="48">
        <f t="shared" si="3"/>
        <v>31.60000000000025</v>
      </c>
      <c r="U20" s="48"/>
      <c r="V20" s="23">
        <f t="shared" si="4"/>
        <v>1</v>
      </c>
      <c r="W20">
        <f t="shared" si="2"/>
        <v>0</v>
      </c>
    </row>
    <row r="21" spans="2:23" x14ac:dyDescent="0.2">
      <c r="B21" s="42">
        <v>13</v>
      </c>
      <c r="C21" s="43">
        <f t="shared" si="1"/>
        <v>284743.04416727822</v>
      </c>
      <c r="D21" s="43"/>
      <c r="E21" s="42">
        <v>2018</v>
      </c>
      <c r="F21" s="8">
        <v>43536</v>
      </c>
      <c r="G21" s="42" t="s">
        <v>3</v>
      </c>
      <c r="H21" s="44">
        <v>106.717</v>
      </c>
      <c r="I21" s="44"/>
      <c r="J21" s="42">
        <v>12.9</v>
      </c>
      <c r="K21" s="45">
        <f t="shared" si="0"/>
        <v>8542.2913250183465</v>
      </c>
      <c r="L21" s="46"/>
      <c r="M21" s="6">
        <f>IF(J21="","",(K21/J21)/LOOKUP(RIGHT($D$2,3),定数!$A$6:$A$13,定数!$B$6:$B$13))</f>
        <v>6.6219312597041444</v>
      </c>
      <c r="N21" s="42">
        <v>2018</v>
      </c>
      <c r="O21" s="8">
        <v>43536</v>
      </c>
      <c r="P21" s="44">
        <v>106.37</v>
      </c>
      <c r="Q21" s="44"/>
      <c r="R21" s="47">
        <f>IF(P21="","",T21*M21*LOOKUP(RIGHT($D$2,3),定数!$A$6:$A$13,定数!$B$6:$B$13))</f>
        <v>22978.101471172995</v>
      </c>
      <c r="S21" s="47"/>
      <c r="T21" s="48">
        <f t="shared" si="3"/>
        <v>34.69999999999942</v>
      </c>
      <c r="U21" s="48"/>
      <c r="V21" s="23">
        <f t="shared" si="4"/>
        <v>2</v>
      </c>
      <c r="W21">
        <f t="shared" si="2"/>
        <v>0</v>
      </c>
    </row>
    <row r="22" spans="2:23" x14ac:dyDescent="0.2">
      <c r="B22" s="42">
        <v>14</v>
      </c>
      <c r="C22" s="43">
        <f t="shared" si="1"/>
        <v>307721.14563845121</v>
      </c>
      <c r="D22" s="43"/>
      <c r="E22" s="42">
        <v>2018</v>
      </c>
      <c r="F22" s="8">
        <v>43544</v>
      </c>
      <c r="G22" s="42" t="s">
        <v>4</v>
      </c>
      <c r="H22" s="44">
        <v>106.05800000000001</v>
      </c>
      <c r="I22" s="44"/>
      <c r="J22" s="42">
        <v>13.4</v>
      </c>
      <c r="K22" s="45">
        <f t="shared" si="0"/>
        <v>9231.6343691535367</v>
      </c>
      <c r="L22" s="46"/>
      <c r="M22" s="6">
        <f>IF(J22="","",(K22/J22)/LOOKUP(RIGHT($D$2,3),定数!$A$6:$A$13,定数!$B$6:$B$13))</f>
        <v>6.889279379965326</v>
      </c>
      <c r="N22" s="42">
        <v>2018</v>
      </c>
      <c r="O22" s="8">
        <v>43544</v>
      </c>
      <c r="P22" s="44">
        <v>106.29600000000001</v>
      </c>
      <c r="Q22" s="44"/>
      <c r="R22" s="47">
        <f>IF(P22="","",T22*M22*LOOKUP(RIGHT($D$2,3),定数!$A$6:$A$13,定数!$B$6:$B$13))</f>
        <v>16396.484924317447</v>
      </c>
      <c r="S22" s="47"/>
      <c r="T22" s="48">
        <f t="shared" si="3"/>
        <v>23.799999999999955</v>
      </c>
      <c r="U22" s="48"/>
      <c r="V22" s="23">
        <f t="shared" si="4"/>
        <v>3</v>
      </c>
      <c r="W22">
        <f t="shared" si="2"/>
        <v>0</v>
      </c>
    </row>
    <row r="23" spans="2:23" x14ac:dyDescent="0.2">
      <c r="B23" s="42">
        <v>15</v>
      </c>
      <c r="C23" s="43">
        <f t="shared" si="1"/>
        <v>324117.63056276867</v>
      </c>
      <c r="D23" s="43"/>
      <c r="E23" s="42">
        <v>2018</v>
      </c>
      <c r="F23" s="8">
        <v>43544</v>
      </c>
      <c r="G23" s="42" t="s">
        <v>4</v>
      </c>
      <c r="H23" s="44">
        <v>106.435</v>
      </c>
      <c r="I23" s="44"/>
      <c r="J23" s="42">
        <v>35.9</v>
      </c>
      <c r="K23" s="45">
        <f t="shared" si="0"/>
        <v>9723.5289168830604</v>
      </c>
      <c r="L23" s="46"/>
      <c r="M23" s="6">
        <f>IF(J23="","",(K23/J23)/LOOKUP(RIGHT($D$2,3),定数!$A$6:$A$13,定数!$B$6:$B$13))</f>
        <v>2.7085038765690981</v>
      </c>
      <c r="N23" s="42">
        <v>2018</v>
      </c>
      <c r="O23" s="8">
        <v>43546</v>
      </c>
      <c r="P23" s="44">
        <v>106.07599999999999</v>
      </c>
      <c r="Q23" s="44"/>
      <c r="R23" s="47">
        <f>IF(P23="","",T23*M23*LOOKUP(RIGHT($D$2,3),定数!$A$6:$A$13,定数!$B$6:$B$13))</f>
        <v>-9723.5289168833024</v>
      </c>
      <c r="S23" s="47"/>
      <c r="T23" s="48">
        <f t="shared" si="3"/>
        <v>-35.900000000000887</v>
      </c>
      <c r="U23" s="48"/>
      <c r="V23" t="str">
        <f t="shared" ref="V23:W74" si="5">IF(S23&lt;&gt;"",IF(S23&lt;0,1+V22,0),"")</f>
        <v/>
      </c>
      <c r="W23">
        <f t="shared" si="2"/>
        <v>1</v>
      </c>
    </row>
    <row r="24" spans="2:23" x14ac:dyDescent="0.2">
      <c r="B24" s="42">
        <v>16</v>
      </c>
      <c r="C24" s="43">
        <f t="shared" si="1"/>
        <v>314394.10164588538</v>
      </c>
      <c r="D24" s="43"/>
      <c r="E24" s="42">
        <v>2018</v>
      </c>
      <c r="F24" s="8">
        <v>43546</v>
      </c>
      <c r="G24" s="42" t="s">
        <v>3</v>
      </c>
      <c r="H24" s="44">
        <v>105.364</v>
      </c>
      <c r="I24" s="44"/>
      <c r="J24" s="42">
        <v>28.2</v>
      </c>
      <c r="K24" s="45">
        <f t="shared" si="0"/>
        <v>9431.8230493765604</v>
      </c>
      <c r="L24" s="46"/>
      <c r="M24" s="6">
        <f>IF(J24="","",(K24/J24)/LOOKUP(RIGHT($D$2,3),定数!$A$6:$A$13,定数!$B$6:$B$13))</f>
        <v>3.3446181026158017</v>
      </c>
      <c r="N24" s="42">
        <v>2018</v>
      </c>
      <c r="O24" s="8">
        <v>43547</v>
      </c>
      <c r="P24" s="44">
        <v>105.646</v>
      </c>
      <c r="Q24" s="44"/>
      <c r="R24" s="47">
        <f>IF(P24="","",T24*M24*LOOKUP(RIGHT($D$2,3),定数!$A$6:$A$13,定数!$B$6:$B$13))</f>
        <v>-9431.823049376444</v>
      </c>
      <c r="S24" s="47"/>
      <c r="T24" s="48">
        <f t="shared" si="3"/>
        <v>-28.199999999999648</v>
      </c>
      <c r="U24" s="48"/>
      <c r="V24" t="str">
        <f t="shared" si="5"/>
        <v/>
      </c>
      <c r="W24">
        <f t="shared" si="2"/>
        <v>2</v>
      </c>
    </row>
    <row r="25" spans="2:23" x14ac:dyDescent="0.2">
      <c r="B25" s="42">
        <v>17</v>
      </c>
      <c r="C25" s="43">
        <f t="shared" si="1"/>
        <v>304962.27859650896</v>
      </c>
      <c r="D25" s="43"/>
      <c r="E25" s="42">
        <v>2018</v>
      </c>
      <c r="F25" s="8">
        <v>43551</v>
      </c>
      <c r="G25" s="42" t="s">
        <v>4</v>
      </c>
      <c r="H25" s="44">
        <v>105.64400000000001</v>
      </c>
      <c r="I25" s="44"/>
      <c r="J25" s="42">
        <v>10.7</v>
      </c>
      <c r="K25" s="45">
        <f t="shared" si="0"/>
        <v>9148.8683578952678</v>
      </c>
      <c r="L25" s="46"/>
      <c r="M25" s="6">
        <f>IF(J25="","",(K25/J25)/LOOKUP(RIGHT($D$2,3),定数!$A$6:$A$13,定数!$B$6:$B$13))</f>
        <v>8.5503442597152031</v>
      </c>
      <c r="N25" s="42">
        <v>2018</v>
      </c>
      <c r="O25" s="8">
        <v>43551</v>
      </c>
      <c r="P25" s="44">
        <v>105.53700000000001</v>
      </c>
      <c r="Q25" s="44"/>
      <c r="R25" s="47">
        <f>IF(P25="","",T25*M25*LOOKUP(RIGHT($D$2,3),定数!$A$6:$A$13,定数!$B$6:$B$13))</f>
        <v>-9148.8683578952096</v>
      </c>
      <c r="S25" s="47"/>
      <c r="T25" s="48">
        <f t="shared" si="3"/>
        <v>-10.699999999999932</v>
      </c>
      <c r="U25" s="48"/>
      <c r="V25" t="str">
        <f t="shared" si="5"/>
        <v/>
      </c>
      <c r="W25">
        <f t="shared" si="2"/>
        <v>3</v>
      </c>
    </row>
    <row r="26" spans="2:23" x14ac:dyDescent="0.2">
      <c r="B26" s="42">
        <v>18</v>
      </c>
      <c r="C26" s="43">
        <f>IF(R25="","",C25+R25)</f>
        <v>295813.41023861372</v>
      </c>
      <c r="D26" s="43"/>
      <c r="E26" s="42">
        <v>2018</v>
      </c>
      <c r="F26" s="8">
        <v>43554</v>
      </c>
      <c r="G26" s="42" t="s">
        <v>3</v>
      </c>
      <c r="H26" s="44">
        <v>106.126</v>
      </c>
      <c r="I26" s="44"/>
      <c r="J26" s="42">
        <v>21</v>
      </c>
      <c r="K26" s="45">
        <f t="shared" si="0"/>
        <v>8874.4023071584106</v>
      </c>
      <c r="L26" s="46"/>
      <c r="M26" s="6">
        <f>IF(J26="","",(K26/J26)/LOOKUP(RIGHT($D$2,3),定数!$A$6:$A$13,定数!$B$6:$B$13))</f>
        <v>4.2259058605516238</v>
      </c>
      <c r="N26" s="42">
        <v>2018</v>
      </c>
      <c r="O26" s="8">
        <v>43557</v>
      </c>
      <c r="P26" s="44">
        <v>106.336</v>
      </c>
      <c r="Q26" s="44"/>
      <c r="R26" s="47">
        <f>IF(P26="","",T26*M26*LOOKUP(RIGHT($D$2,3),定数!$A$6:$A$13,定数!$B$6:$B$13))</f>
        <v>-8874.402307158145</v>
      </c>
      <c r="S26" s="47"/>
      <c r="T26" s="48">
        <f t="shared" si="3"/>
        <v>-20.999999999999375</v>
      </c>
      <c r="U26" s="48"/>
      <c r="V26" t="str">
        <f t="shared" si="5"/>
        <v/>
      </c>
      <c r="W26">
        <f t="shared" si="2"/>
        <v>4</v>
      </c>
    </row>
    <row r="27" spans="2:23" x14ac:dyDescent="0.2">
      <c r="B27" s="42">
        <v>19</v>
      </c>
      <c r="C27" s="43">
        <f t="shared" si="1"/>
        <v>286939.00793145556</v>
      </c>
      <c r="D27" s="43"/>
      <c r="E27" s="42">
        <v>2018</v>
      </c>
      <c r="F27" s="8">
        <v>43564</v>
      </c>
      <c r="G27" s="42" t="s">
        <v>3</v>
      </c>
      <c r="H27" s="44">
        <v>106.879</v>
      </c>
      <c r="I27" s="44"/>
      <c r="J27" s="42">
        <v>15.4</v>
      </c>
      <c r="K27" s="45">
        <f t="shared" si="0"/>
        <v>8608.1702379436665</v>
      </c>
      <c r="L27" s="46"/>
      <c r="M27" s="6">
        <f>IF(J27="","",(K27/J27)/LOOKUP(RIGHT($D$2,3),定数!$A$6:$A$13,定数!$B$6:$B$13))</f>
        <v>5.5897209337296534</v>
      </c>
      <c r="N27" s="42">
        <v>2018</v>
      </c>
      <c r="O27" s="8">
        <v>43564</v>
      </c>
      <c r="P27" s="44">
        <v>107.033</v>
      </c>
      <c r="Q27" s="44"/>
      <c r="R27" s="47">
        <f>IF(P27="","",T27*M27*LOOKUP(RIGHT($D$2,3),定数!$A$6:$A$13,定数!$B$6:$B$13))</f>
        <v>-8608.1702379434628</v>
      </c>
      <c r="S27" s="47"/>
      <c r="T27" s="48">
        <f t="shared" si="3"/>
        <v>-15.399999999999636</v>
      </c>
      <c r="U27" s="48"/>
      <c r="V27" t="str">
        <f t="shared" si="5"/>
        <v/>
      </c>
      <c r="W27">
        <f t="shared" si="2"/>
        <v>5</v>
      </c>
    </row>
    <row r="28" spans="2:23" x14ac:dyDescent="0.2">
      <c r="B28" s="42">
        <v>20</v>
      </c>
      <c r="C28" s="43">
        <f t="shared" si="1"/>
        <v>278330.83769351209</v>
      </c>
      <c r="D28" s="43"/>
      <c r="E28" s="42">
        <v>2018</v>
      </c>
      <c r="F28" s="8">
        <v>43578</v>
      </c>
      <c r="G28" s="42" t="s">
        <v>4</v>
      </c>
      <c r="H28" s="44">
        <v>107.809</v>
      </c>
      <c r="I28" s="44"/>
      <c r="J28" s="42">
        <v>15.3</v>
      </c>
      <c r="K28" s="45">
        <f t="shared" si="0"/>
        <v>8349.9251308053626</v>
      </c>
      <c r="L28" s="46"/>
      <c r="M28" s="6">
        <f>IF(J28="","",(K28/J28)/LOOKUP(RIGHT($D$2,3),定数!$A$6:$A$13,定数!$B$6:$B$13))</f>
        <v>5.4574674057551382</v>
      </c>
      <c r="N28" s="42">
        <v>2018</v>
      </c>
      <c r="O28" s="8">
        <v>43578</v>
      </c>
      <c r="P28" s="44">
        <v>108.08499999999999</v>
      </c>
      <c r="Q28" s="44"/>
      <c r="R28" s="47">
        <f>IF(P28="","",T28*M28*LOOKUP(RIGHT($D$2,3),定数!$A$6:$A$13,定数!$B$6:$B$13))</f>
        <v>15062.610039883975</v>
      </c>
      <c r="S28" s="47"/>
      <c r="T28" s="48">
        <f t="shared" si="3"/>
        <v>27.599999999999625</v>
      </c>
      <c r="U28" s="48"/>
      <c r="V28" t="str">
        <f t="shared" si="5"/>
        <v/>
      </c>
      <c r="W28">
        <f t="shared" si="2"/>
        <v>0</v>
      </c>
    </row>
    <row r="29" spans="2:23" x14ac:dyDescent="0.2">
      <c r="B29" s="42">
        <v>21</v>
      </c>
      <c r="C29" s="43">
        <f t="shared" si="1"/>
        <v>293393.44773339608</v>
      </c>
      <c r="D29" s="43"/>
      <c r="E29" s="42">
        <v>2018</v>
      </c>
      <c r="F29" s="8">
        <v>43580</v>
      </c>
      <c r="G29" s="42" t="s">
        <v>4</v>
      </c>
      <c r="H29" s="44">
        <v>109.111</v>
      </c>
      <c r="I29" s="44"/>
      <c r="J29" s="42">
        <v>13.4</v>
      </c>
      <c r="K29" s="45">
        <f t="shared" si="0"/>
        <v>8801.8034320018814</v>
      </c>
      <c r="L29" s="46"/>
      <c r="M29" s="6">
        <f>IF(J29="","",(K29/J29)/LOOKUP(RIGHT($D$2,3),定数!$A$6:$A$13,定数!$B$6:$B$13))</f>
        <v>6.5685100238820011</v>
      </c>
      <c r="N29" s="42">
        <v>2018</v>
      </c>
      <c r="O29" s="8">
        <v>43581</v>
      </c>
      <c r="P29" s="44">
        <v>109.349</v>
      </c>
      <c r="Q29" s="44"/>
      <c r="R29" s="47">
        <f>IF(P29="","",T29*M29*LOOKUP(RIGHT($D$2,3),定数!$A$6:$A$13,定数!$B$6:$B$13))</f>
        <v>15633.053856839131</v>
      </c>
      <c r="S29" s="47"/>
      <c r="T29" s="48">
        <f t="shared" si="3"/>
        <v>23.799999999999955</v>
      </c>
      <c r="U29" s="48"/>
      <c r="V29" t="str">
        <f t="shared" si="5"/>
        <v/>
      </c>
      <c r="W29">
        <f t="shared" si="2"/>
        <v>0</v>
      </c>
    </row>
    <row r="30" spans="2:23" x14ac:dyDescent="0.2">
      <c r="B30" s="42">
        <v>22</v>
      </c>
      <c r="C30" s="43">
        <f t="shared" si="1"/>
        <v>309026.50159023522</v>
      </c>
      <c r="D30" s="43"/>
      <c r="E30" s="42">
        <v>2018</v>
      </c>
      <c r="F30" s="8">
        <v>43581</v>
      </c>
      <c r="G30" s="42" t="s">
        <v>4</v>
      </c>
      <c r="H30" s="44">
        <v>109.438</v>
      </c>
      <c r="I30" s="44"/>
      <c r="J30" s="42">
        <v>19.2</v>
      </c>
      <c r="K30" s="45">
        <f t="shared" si="0"/>
        <v>9270.7950477070553</v>
      </c>
      <c r="L30" s="46"/>
      <c r="M30" s="6">
        <f>IF(J30="","",(K30/J30)/LOOKUP(RIGHT($D$2,3),定数!$A$6:$A$13,定数!$B$6:$B$13))</f>
        <v>4.8285390873474254</v>
      </c>
      <c r="N30" s="42">
        <v>2018</v>
      </c>
      <c r="O30" s="8">
        <v>43581</v>
      </c>
      <c r="P30" s="44">
        <v>109.246</v>
      </c>
      <c r="Q30" s="44"/>
      <c r="R30" s="47">
        <f>IF(P30="","",T30*M30*LOOKUP(RIGHT($D$2,3),定数!$A$6:$A$13,定数!$B$6:$B$13))</f>
        <v>-9270.7950477074082</v>
      </c>
      <c r="S30" s="47"/>
      <c r="T30" s="48">
        <f t="shared" si="3"/>
        <v>-19.200000000000728</v>
      </c>
      <c r="U30" s="48"/>
      <c r="V30" t="str">
        <f t="shared" si="5"/>
        <v/>
      </c>
      <c r="W30">
        <f t="shared" si="2"/>
        <v>1</v>
      </c>
    </row>
    <row r="31" spans="2:23" x14ac:dyDescent="0.2">
      <c r="B31" s="42">
        <v>23</v>
      </c>
      <c r="C31" s="43">
        <f t="shared" si="1"/>
        <v>299755.70654252783</v>
      </c>
      <c r="D31" s="43"/>
      <c r="E31" s="42">
        <v>2018</v>
      </c>
      <c r="F31" s="8">
        <v>43583</v>
      </c>
      <c r="G31" s="42" t="s">
        <v>3</v>
      </c>
      <c r="H31" s="44">
        <v>109.017</v>
      </c>
      <c r="I31" s="44"/>
      <c r="J31" s="42">
        <v>11.4</v>
      </c>
      <c r="K31" s="45">
        <f t="shared" si="0"/>
        <v>8992.6711962758345</v>
      </c>
      <c r="L31" s="46"/>
      <c r="M31" s="6">
        <f>IF(J31="","",(K31/J31)/LOOKUP(RIGHT($D$2,3),定数!$A$6:$A$13,定数!$B$6:$B$13))</f>
        <v>7.8883080669086265</v>
      </c>
      <c r="N31" s="42">
        <v>2018</v>
      </c>
      <c r="O31" s="8">
        <v>43585</v>
      </c>
      <c r="P31" s="44">
        <v>109.131</v>
      </c>
      <c r="Q31" s="44"/>
      <c r="R31" s="47">
        <f>IF(P31="","",T31*M31*LOOKUP(RIGHT($D$2,3),定数!$A$6:$A$13,定数!$B$6:$B$13))</f>
        <v>-8992.6711962761747</v>
      </c>
      <c r="S31" s="47"/>
      <c r="T31" s="48">
        <f t="shared" si="3"/>
        <v>-11.400000000000432</v>
      </c>
      <c r="U31" s="48"/>
      <c r="V31" t="str">
        <f t="shared" si="5"/>
        <v/>
      </c>
      <c r="W31">
        <f t="shared" si="2"/>
        <v>2</v>
      </c>
    </row>
    <row r="32" spans="2:23" x14ac:dyDescent="0.2">
      <c r="B32" s="42">
        <v>24</v>
      </c>
      <c r="C32" s="43">
        <f>IF(R31="","",C31+R31)</f>
        <v>290763.03534625168</v>
      </c>
      <c r="D32" s="43"/>
      <c r="E32" s="42">
        <v>2018</v>
      </c>
      <c r="F32" s="8">
        <v>43588</v>
      </c>
      <c r="G32" s="42" t="s">
        <v>3</v>
      </c>
      <c r="H32" s="44">
        <v>109.604</v>
      </c>
      <c r="I32" s="44"/>
      <c r="J32" s="42">
        <v>13.5</v>
      </c>
      <c r="K32" s="45">
        <f t="shared" si="0"/>
        <v>8722.8910603875502</v>
      </c>
      <c r="L32" s="46"/>
      <c r="M32" s="6">
        <f>IF(J32="","",(K32/J32)/LOOKUP(RIGHT($D$2,3),定数!$A$6:$A$13,定数!$B$6:$B$13))</f>
        <v>6.461400785472259</v>
      </c>
      <c r="N32" s="42">
        <v>2018</v>
      </c>
      <c r="O32" s="8">
        <v>43588</v>
      </c>
      <c r="P32" s="44">
        <v>109.36799999999999</v>
      </c>
      <c r="Q32" s="44"/>
      <c r="R32" s="47">
        <f>IF(P32="","",T32*M32*LOOKUP(RIGHT($D$2,3),定数!$A$6:$A$13,定数!$B$6:$B$13))</f>
        <v>15248.905853714803</v>
      </c>
      <c r="S32" s="47"/>
      <c r="T32" s="48">
        <f t="shared" si="3"/>
        <v>23.600000000000421</v>
      </c>
      <c r="U32" s="48"/>
      <c r="V32" t="str">
        <f t="shared" si="5"/>
        <v/>
      </c>
      <c r="W32">
        <f t="shared" si="2"/>
        <v>0</v>
      </c>
    </row>
    <row r="33" spans="2:23" x14ac:dyDescent="0.2">
      <c r="B33" s="42">
        <v>25</v>
      </c>
      <c r="C33" s="43">
        <f t="shared" si="1"/>
        <v>306011.94119996647</v>
      </c>
      <c r="D33" s="43"/>
      <c r="E33" s="42">
        <v>2018</v>
      </c>
      <c r="F33" s="8">
        <v>43596</v>
      </c>
      <c r="G33" s="42" t="s">
        <v>3</v>
      </c>
      <c r="H33" s="44">
        <v>109.292</v>
      </c>
      <c r="I33" s="44"/>
      <c r="J33" s="42">
        <v>13</v>
      </c>
      <c r="K33" s="45">
        <f t="shared" si="0"/>
        <v>9180.3582359989941</v>
      </c>
      <c r="L33" s="46"/>
      <c r="M33" s="6">
        <f>IF(J33="","",(K33/J33)/LOOKUP(RIGHT($D$2,3),定数!$A$6:$A$13,定数!$B$6:$B$13))</f>
        <v>7.0618140276915335</v>
      </c>
      <c r="N33" s="42">
        <v>2018</v>
      </c>
      <c r="O33" s="8">
        <v>43597</v>
      </c>
      <c r="P33" s="44">
        <v>109.422</v>
      </c>
      <c r="Q33" s="44"/>
      <c r="R33" s="47">
        <f>IF(P33="","",T33*M33*LOOKUP(RIGHT($D$2,3),定数!$A$6:$A$13,定数!$B$6:$B$13))</f>
        <v>-9180.3582359986722</v>
      </c>
      <c r="S33" s="47"/>
      <c r="T33" s="48">
        <f t="shared" si="3"/>
        <v>-12.999999999999545</v>
      </c>
      <c r="U33" s="48"/>
      <c r="V33" t="str">
        <f t="shared" si="5"/>
        <v/>
      </c>
      <c r="W33">
        <f t="shared" si="2"/>
        <v>1</v>
      </c>
    </row>
    <row r="34" spans="2:23" x14ac:dyDescent="0.2">
      <c r="B34" s="42">
        <v>26</v>
      </c>
      <c r="C34" s="43">
        <f t="shared" si="1"/>
        <v>296831.58296396781</v>
      </c>
      <c r="D34" s="43"/>
      <c r="E34" s="42">
        <v>2018</v>
      </c>
      <c r="F34" s="8">
        <v>43599</v>
      </c>
      <c r="G34" s="42" t="s">
        <v>4</v>
      </c>
      <c r="H34" s="44">
        <v>109.532</v>
      </c>
      <c r="I34" s="44"/>
      <c r="J34" s="42">
        <v>8</v>
      </c>
      <c r="K34" s="45">
        <f t="shared" si="0"/>
        <v>8904.9474889190333</v>
      </c>
      <c r="L34" s="46"/>
      <c r="M34" s="6">
        <f>IF(J34="","",(K34/J34)/LOOKUP(RIGHT($D$2,3),定数!$A$6:$A$13,定数!$B$6:$B$13))</f>
        <v>11.131184361148792</v>
      </c>
      <c r="N34" s="42">
        <v>2018</v>
      </c>
      <c r="O34" s="8">
        <v>43600</v>
      </c>
      <c r="P34" s="44">
        <v>109.452</v>
      </c>
      <c r="Q34" s="44"/>
      <c r="R34" s="47">
        <f>IF(P34="","",T34*M34*LOOKUP(RIGHT($D$2,3),定数!$A$6:$A$13,定数!$B$6:$B$13))</f>
        <v>-8904.9474889188423</v>
      </c>
      <c r="S34" s="47"/>
      <c r="T34" s="48">
        <f t="shared" si="3"/>
        <v>-7.9999999999998295</v>
      </c>
      <c r="U34" s="48"/>
      <c r="V34" t="str">
        <f t="shared" si="5"/>
        <v/>
      </c>
      <c r="W34">
        <f t="shared" si="2"/>
        <v>2</v>
      </c>
    </row>
    <row r="35" spans="2:23" x14ac:dyDescent="0.2">
      <c r="B35" s="42">
        <v>27</v>
      </c>
      <c r="C35" s="43">
        <f t="shared" si="1"/>
        <v>287926.63547504897</v>
      </c>
      <c r="D35" s="43"/>
      <c r="E35" s="42">
        <v>2018</v>
      </c>
      <c r="F35" s="8">
        <v>43601</v>
      </c>
      <c r="G35" s="42" t="s">
        <v>4</v>
      </c>
      <c r="H35" s="44">
        <v>110.398</v>
      </c>
      <c r="I35" s="44"/>
      <c r="J35" s="42">
        <v>14.5</v>
      </c>
      <c r="K35" s="45">
        <f t="shared" si="0"/>
        <v>8637.7990642514687</v>
      </c>
      <c r="L35" s="46"/>
      <c r="M35" s="6">
        <f>IF(J35="","",(K35/J35)/LOOKUP(RIGHT($D$2,3),定数!$A$6:$A$13,定数!$B$6:$B$13))</f>
        <v>5.957102802932047</v>
      </c>
      <c r="N35" s="42">
        <v>2018</v>
      </c>
      <c r="O35" s="8">
        <v>43601</v>
      </c>
      <c r="P35" s="44">
        <v>110.253</v>
      </c>
      <c r="Q35" s="44"/>
      <c r="R35" s="47">
        <f>IF(P35="","",T35*M35*LOOKUP(RIGHT($D$2,3),定数!$A$6:$A$13,定数!$B$6:$B$13))</f>
        <v>-8637.7990642512323</v>
      </c>
      <c r="S35" s="47"/>
      <c r="T35" s="48">
        <f t="shared" si="3"/>
        <v>-14.499999999999602</v>
      </c>
      <c r="U35" s="48"/>
      <c r="V35" t="str">
        <f t="shared" si="5"/>
        <v/>
      </c>
      <c r="W35">
        <f t="shared" si="2"/>
        <v>3</v>
      </c>
    </row>
    <row r="36" spans="2:23" x14ac:dyDescent="0.2">
      <c r="B36" s="42">
        <v>28</v>
      </c>
      <c r="C36" s="43">
        <f t="shared" si="1"/>
        <v>279288.83641079772</v>
      </c>
      <c r="D36" s="43"/>
      <c r="E36" s="42">
        <v>2018</v>
      </c>
      <c r="F36" s="8">
        <v>43617</v>
      </c>
      <c r="G36" s="42" t="s">
        <v>4</v>
      </c>
      <c r="H36" s="44">
        <v>109.21899999999999</v>
      </c>
      <c r="I36" s="44"/>
      <c r="J36" s="42">
        <v>14.8</v>
      </c>
      <c r="K36" s="45">
        <f t="shared" si="0"/>
        <v>8378.6650923239322</v>
      </c>
      <c r="L36" s="46"/>
      <c r="M36" s="6">
        <f>IF(J36="","",(K36/J36)/LOOKUP(RIGHT($D$2,3),定数!$A$6:$A$13,定数!$B$6:$B$13))</f>
        <v>5.66126019751617</v>
      </c>
      <c r="N36" s="42">
        <v>2018</v>
      </c>
      <c r="O36" s="8">
        <v>43617</v>
      </c>
      <c r="P36" s="44">
        <v>109.479</v>
      </c>
      <c r="Q36" s="44"/>
      <c r="R36" s="47">
        <f>IF(P36="","",T36*M36*LOOKUP(RIGHT($D$2,3),定数!$A$6:$A$13,定数!$B$6:$B$13))</f>
        <v>14719.276513542332</v>
      </c>
      <c r="S36" s="47"/>
      <c r="T36" s="48">
        <f t="shared" si="3"/>
        <v>26.000000000000512</v>
      </c>
      <c r="U36" s="48"/>
      <c r="V36" t="str">
        <f t="shared" si="5"/>
        <v/>
      </c>
      <c r="W36">
        <f t="shared" si="2"/>
        <v>0</v>
      </c>
    </row>
    <row r="37" spans="2:23" x14ac:dyDescent="0.2">
      <c r="B37" s="42">
        <v>29</v>
      </c>
      <c r="C37" s="43">
        <f t="shared" si="1"/>
        <v>294008.11292434006</v>
      </c>
      <c r="D37" s="43"/>
      <c r="E37" s="42">
        <v>2018</v>
      </c>
      <c r="F37" s="8">
        <v>43618</v>
      </c>
      <c r="G37" s="42" t="s">
        <v>4</v>
      </c>
      <c r="H37" s="44">
        <v>109.526</v>
      </c>
      <c r="I37" s="44"/>
      <c r="J37" s="42">
        <v>12.1</v>
      </c>
      <c r="K37" s="45">
        <f t="shared" si="0"/>
        <v>8820.243387730201</v>
      </c>
      <c r="L37" s="46"/>
      <c r="M37" s="6">
        <f>IF(J37="","",(K37/J37)/LOOKUP(RIGHT($D$2,3),定数!$A$6:$A$13,定数!$B$6:$B$13))</f>
        <v>7.2894573452315718</v>
      </c>
      <c r="N37" s="42">
        <v>2018</v>
      </c>
      <c r="O37" s="8">
        <v>43620</v>
      </c>
      <c r="P37" s="44">
        <v>109.748</v>
      </c>
      <c r="Q37" s="44"/>
      <c r="R37" s="47">
        <f>IF(P37="","",T37*M37*LOOKUP(RIGHT($D$2,3),定数!$A$6:$A$13,定数!$B$6:$B$13))</f>
        <v>16182.595306414703</v>
      </c>
      <c r="S37" s="47"/>
      <c r="T37" s="48">
        <f t="shared" si="3"/>
        <v>22.200000000000841</v>
      </c>
      <c r="U37" s="48"/>
      <c r="V37" t="str">
        <f t="shared" si="5"/>
        <v/>
      </c>
      <c r="W37">
        <f t="shared" si="2"/>
        <v>0</v>
      </c>
    </row>
    <row r="38" spans="2:23" x14ac:dyDescent="0.2">
      <c r="B38" s="42">
        <v>30</v>
      </c>
      <c r="C38" s="43">
        <f t="shared" si="1"/>
        <v>310190.70823075477</v>
      </c>
      <c r="D38" s="43"/>
      <c r="E38" s="42">
        <v>2018</v>
      </c>
      <c r="F38" s="8">
        <v>43621</v>
      </c>
      <c r="G38" s="42" t="s">
        <v>4</v>
      </c>
      <c r="H38" s="44">
        <v>109.907</v>
      </c>
      <c r="I38" s="44"/>
      <c r="J38" s="42">
        <v>13.8</v>
      </c>
      <c r="K38" s="45">
        <f t="shared" si="0"/>
        <v>9305.7212469226433</v>
      </c>
      <c r="L38" s="46"/>
      <c r="M38" s="6">
        <f>IF(J38="","",(K38/J38)/LOOKUP(RIGHT($D$2,3),定数!$A$6:$A$13,定数!$B$6:$B$13))</f>
        <v>6.7432762658859735</v>
      </c>
      <c r="N38" s="42">
        <v>2018</v>
      </c>
      <c r="O38" s="8">
        <v>43621</v>
      </c>
      <c r="P38" s="44">
        <v>109.76900000000001</v>
      </c>
      <c r="Q38" s="44"/>
      <c r="R38" s="47">
        <f>IF(P38="","",T38*M38*LOOKUP(RIGHT($D$2,3),定数!$A$6:$A$13,定数!$B$6:$B$13))</f>
        <v>-9305.7212469220376</v>
      </c>
      <c r="S38" s="47"/>
      <c r="T38" s="48">
        <f t="shared" si="3"/>
        <v>-13.799999999999102</v>
      </c>
      <c r="U38" s="48"/>
      <c r="V38" t="str">
        <f t="shared" si="5"/>
        <v/>
      </c>
      <c r="W38">
        <f t="shared" si="2"/>
        <v>1</v>
      </c>
    </row>
    <row r="39" spans="2:23" x14ac:dyDescent="0.2">
      <c r="B39" s="42">
        <v>31</v>
      </c>
      <c r="C39" s="43">
        <f t="shared" si="1"/>
        <v>300884.98698383273</v>
      </c>
      <c r="D39" s="43"/>
      <c r="E39" s="42">
        <v>2018</v>
      </c>
      <c r="F39" s="8">
        <v>43623</v>
      </c>
      <c r="G39" s="42" t="s">
        <v>4</v>
      </c>
      <c r="H39" s="44">
        <v>110.194</v>
      </c>
      <c r="I39" s="44"/>
      <c r="J39" s="42">
        <v>10.5</v>
      </c>
      <c r="K39" s="45">
        <f t="shared" si="0"/>
        <v>9026.5496095149811</v>
      </c>
      <c r="L39" s="46"/>
      <c r="M39" s="6">
        <f>IF(J39="","",(K39/J39)/LOOKUP(RIGHT($D$2,3),定数!$A$6:$A$13,定数!$B$6:$B$13))</f>
        <v>8.5967139138237911</v>
      </c>
      <c r="N39" s="42">
        <v>2018</v>
      </c>
      <c r="O39" s="8">
        <v>43623</v>
      </c>
      <c r="P39" s="44">
        <v>110.089</v>
      </c>
      <c r="Q39" s="44"/>
      <c r="R39" s="47">
        <f>IF(P39="","",T39*M39*LOOKUP(RIGHT($D$2,3),定数!$A$6:$A$13,定数!$B$6:$B$13))</f>
        <v>-9026.549609515323</v>
      </c>
      <c r="S39" s="47"/>
      <c r="T39" s="48">
        <f t="shared" si="3"/>
        <v>-10.500000000000398</v>
      </c>
      <c r="U39" s="48"/>
      <c r="V39" t="str">
        <f t="shared" si="5"/>
        <v/>
      </c>
      <c r="W39">
        <f t="shared" si="2"/>
        <v>2</v>
      </c>
    </row>
    <row r="40" spans="2:23" x14ac:dyDescent="0.2">
      <c r="B40" s="42">
        <v>32</v>
      </c>
      <c r="C40" s="43">
        <f t="shared" si="1"/>
        <v>291858.43737431738</v>
      </c>
      <c r="D40" s="43"/>
      <c r="E40" s="42">
        <v>2018</v>
      </c>
      <c r="F40" s="8">
        <v>43624</v>
      </c>
      <c r="G40" s="42" t="s">
        <v>3</v>
      </c>
      <c r="H40" s="44">
        <v>109.60599999999999</v>
      </c>
      <c r="I40" s="44"/>
      <c r="J40" s="42">
        <v>12.1</v>
      </c>
      <c r="K40" s="45">
        <f t="shared" si="0"/>
        <v>8755.7531212295216</v>
      </c>
      <c r="L40" s="46"/>
      <c r="M40" s="6">
        <f>IF(J40="","",(K40/J40)/LOOKUP(RIGHT($D$2,3),定数!$A$6:$A$13,定数!$B$6:$B$13))</f>
        <v>7.2361596043219185</v>
      </c>
      <c r="N40" s="42">
        <v>2018</v>
      </c>
      <c r="O40" s="8">
        <v>43624</v>
      </c>
      <c r="P40" s="44">
        <v>109.39400000000001</v>
      </c>
      <c r="Q40" s="44"/>
      <c r="R40" s="47">
        <f>IF(P40="","",T40*M40*LOOKUP(RIGHT($D$2,3),定数!$A$6:$A$13,定数!$B$6:$B$13))</f>
        <v>15340.658361161679</v>
      </c>
      <c r="S40" s="47"/>
      <c r="T40" s="48">
        <f t="shared" si="3"/>
        <v>21.199999999998909</v>
      </c>
      <c r="U40" s="48"/>
      <c r="V40" t="str">
        <f t="shared" si="5"/>
        <v/>
      </c>
      <c r="W40">
        <f t="shared" si="2"/>
        <v>0</v>
      </c>
    </row>
    <row r="41" spans="2:23" x14ac:dyDescent="0.2">
      <c r="B41" s="42">
        <v>33</v>
      </c>
      <c r="C41" s="43">
        <f t="shared" si="1"/>
        <v>307199.09573547903</v>
      </c>
      <c r="D41" s="43"/>
      <c r="E41" s="42">
        <v>2018</v>
      </c>
      <c r="F41" s="8">
        <v>43629</v>
      </c>
      <c r="G41" s="42" t="s">
        <v>4</v>
      </c>
      <c r="H41" s="44">
        <v>110.50700000000001</v>
      </c>
      <c r="I41" s="44"/>
      <c r="J41" s="42">
        <v>32.200000000000003</v>
      </c>
      <c r="K41" s="45">
        <f t="shared" si="0"/>
        <v>9215.9728720643707</v>
      </c>
      <c r="L41" s="46"/>
      <c r="M41" s="6">
        <f>IF(J41="","",(K41/J41)/LOOKUP(RIGHT($D$2,3),定数!$A$6:$A$13,定数!$B$6:$B$13))</f>
        <v>2.8621033764175063</v>
      </c>
      <c r="N41" s="42">
        <v>2018</v>
      </c>
      <c r="O41" s="8">
        <v>43629</v>
      </c>
      <c r="P41" s="44">
        <v>110.361</v>
      </c>
      <c r="Q41" s="44"/>
      <c r="R41" s="47">
        <f>IF(P41="","",T41*M41*LOOKUP(RIGHT($D$2,3),定数!$A$6:$A$13,定数!$B$6:$B$13))</f>
        <v>-4178.6709295695819</v>
      </c>
      <c r="S41" s="47"/>
      <c r="T41" s="48">
        <f t="shared" si="3"/>
        <v>-14.60000000000008</v>
      </c>
      <c r="U41" s="48"/>
      <c r="V41" t="str">
        <f t="shared" si="5"/>
        <v/>
      </c>
      <c r="W41">
        <f t="shared" si="2"/>
        <v>1</v>
      </c>
    </row>
    <row r="42" spans="2:23" x14ac:dyDescent="0.2">
      <c r="B42" s="42">
        <v>34</v>
      </c>
      <c r="C42" s="43">
        <f t="shared" si="1"/>
        <v>303020.42480590945</v>
      </c>
      <c r="D42" s="43"/>
      <c r="E42" s="42">
        <v>2018</v>
      </c>
      <c r="F42" s="8">
        <v>43641</v>
      </c>
      <c r="G42" s="42" t="s">
        <v>3</v>
      </c>
      <c r="H42" s="44">
        <v>109.441</v>
      </c>
      <c r="I42" s="44"/>
      <c r="J42" s="42">
        <v>14.4</v>
      </c>
      <c r="K42" s="45">
        <f t="shared" si="0"/>
        <v>9090.6127441772824</v>
      </c>
      <c r="L42" s="46"/>
      <c r="M42" s="6">
        <f>IF(J42="","",(K42/J42)/LOOKUP(RIGHT($D$2,3),定数!$A$6:$A$13,定数!$B$6:$B$13))</f>
        <v>6.3129255167897789</v>
      </c>
      <c r="N42" s="42">
        <v>2018</v>
      </c>
      <c r="O42" s="8">
        <v>43641</v>
      </c>
      <c r="P42" s="44">
        <v>109.58499999999999</v>
      </c>
      <c r="Q42" s="44"/>
      <c r="R42" s="47">
        <f>IF(P42="","",T42*M42*LOOKUP(RIGHT($D$2,3),定数!$A$6:$A$13,定数!$B$6:$B$13))</f>
        <v>-9090.6127441767294</v>
      </c>
      <c r="S42" s="47"/>
      <c r="T42" s="48">
        <f t="shared" si="3"/>
        <v>-14.399999999999125</v>
      </c>
      <c r="U42" s="48"/>
      <c r="V42" t="str">
        <f t="shared" si="5"/>
        <v/>
      </c>
      <c r="W42">
        <f t="shared" si="2"/>
        <v>2</v>
      </c>
    </row>
    <row r="43" spans="2:23" x14ac:dyDescent="0.2">
      <c r="B43" s="42">
        <v>35</v>
      </c>
      <c r="C43" s="43">
        <f t="shared" si="1"/>
        <v>293929.81206173275</v>
      </c>
      <c r="D43" s="43"/>
      <c r="E43" s="42">
        <v>2018</v>
      </c>
      <c r="F43" s="8">
        <v>43645</v>
      </c>
      <c r="G43" s="42" t="s">
        <v>4</v>
      </c>
      <c r="H43" s="44">
        <v>110.43</v>
      </c>
      <c r="I43" s="44"/>
      <c r="J43" s="42">
        <v>15.8</v>
      </c>
      <c r="K43" s="45">
        <f t="shared" si="0"/>
        <v>8817.8943618519825</v>
      </c>
      <c r="L43" s="46"/>
      <c r="M43" s="6">
        <f>IF(J43="","",(K43/J43)/LOOKUP(RIGHT($D$2,3),定数!$A$6:$A$13,定数!$B$6:$B$13))</f>
        <v>5.5809457986404949</v>
      </c>
      <c r="N43" s="42">
        <v>2018</v>
      </c>
      <c r="O43" s="8">
        <v>43645</v>
      </c>
      <c r="P43" s="44">
        <v>110.71599999999999</v>
      </c>
      <c r="Q43" s="44"/>
      <c r="R43" s="47">
        <f>IF(P43="","",T43*M43*LOOKUP(RIGHT($D$2,3),定数!$A$6:$A$13,定数!$B$6:$B$13))</f>
        <v>15961.504984111099</v>
      </c>
      <c r="S43" s="47"/>
      <c r="T43" s="48">
        <f t="shared" si="3"/>
        <v>28.599999999998715</v>
      </c>
      <c r="U43" s="48"/>
      <c r="V43" t="str">
        <f t="shared" si="5"/>
        <v/>
      </c>
      <c r="W43">
        <f t="shared" si="2"/>
        <v>0</v>
      </c>
    </row>
    <row r="44" spans="2:23" x14ac:dyDescent="0.2">
      <c r="B44" s="42">
        <v>36</v>
      </c>
      <c r="C44" s="43">
        <f t="shared" si="1"/>
        <v>309891.31704584387</v>
      </c>
      <c r="D44" s="43"/>
      <c r="E44" s="42">
        <v>208</v>
      </c>
      <c r="F44" s="8">
        <v>43645</v>
      </c>
      <c r="G44" s="42" t="s">
        <v>4</v>
      </c>
      <c r="H44" s="44">
        <v>110.786</v>
      </c>
      <c r="I44" s="44"/>
      <c r="J44" s="42">
        <v>16.8</v>
      </c>
      <c r="K44" s="45">
        <f t="shared" si="0"/>
        <v>9296.7395113753155</v>
      </c>
      <c r="L44" s="46"/>
      <c r="M44" s="6">
        <f>IF(J44="","",(K44/J44)/LOOKUP(RIGHT($D$2,3),定数!$A$6:$A$13,定数!$B$6:$B$13))</f>
        <v>5.5337735186757824</v>
      </c>
      <c r="N44" s="42">
        <v>2018</v>
      </c>
      <c r="O44" s="8">
        <v>43646</v>
      </c>
      <c r="P44" s="44">
        <v>110.61799999999999</v>
      </c>
      <c r="Q44" s="44"/>
      <c r="R44" s="47">
        <f>IF(P44="","",T44*M44*LOOKUP(RIGHT($D$2,3),定数!$A$6:$A$13,定数!$B$6:$B$13))</f>
        <v>-9296.7395113756666</v>
      </c>
      <c r="S44" s="47"/>
      <c r="T44" s="48">
        <f t="shared" si="3"/>
        <v>-16.800000000000637</v>
      </c>
      <c r="U44" s="48"/>
      <c r="V44" t="str">
        <f t="shared" si="5"/>
        <v/>
      </c>
      <c r="W44">
        <f t="shared" si="2"/>
        <v>1</v>
      </c>
    </row>
    <row r="45" spans="2:23" x14ac:dyDescent="0.2">
      <c r="B45" s="42">
        <v>37</v>
      </c>
      <c r="C45" s="43">
        <f t="shared" si="1"/>
        <v>300594.5775344682</v>
      </c>
      <c r="D45" s="43"/>
      <c r="E45" s="42">
        <v>2018</v>
      </c>
      <c r="F45" s="8">
        <v>43653</v>
      </c>
      <c r="G45" s="42" t="s">
        <v>3</v>
      </c>
      <c r="H45" s="44">
        <v>110.459</v>
      </c>
      <c r="I45" s="44"/>
      <c r="J45" s="42">
        <v>8.5</v>
      </c>
      <c r="K45" s="45">
        <f t="shared" si="0"/>
        <v>9017.837326034045</v>
      </c>
      <c r="L45" s="46"/>
      <c r="M45" s="6">
        <f>IF(J45="","",(K45/J45)/LOOKUP(RIGHT($D$2,3),定数!$A$6:$A$13,定数!$B$6:$B$13))</f>
        <v>10.609220383569463</v>
      </c>
      <c r="N45" s="42">
        <v>2018</v>
      </c>
      <c r="O45" s="8">
        <v>43655</v>
      </c>
      <c r="P45" s="44">
        <v>110.544</v>
      </c>
      <c r="Q45" s="44"/>
      <c r="R45" s="47">
        <f>IF(P45="","",T45*M45*LOOKUP(RIGHT($D$2,3),定数!$A$6:$A$13,定数!$B$6:$B$13))</f>
        <v>-9017.8373260333792</v>
      </c>
      <c r="S45" s="47"/>
      <c r="T45" s="48">
        <f t="shared" si="3"/>
        <v>-8.4999999999993747</v>
      </c>
      <c r="U45" s="48"/>
      <c r="V45" t="str">
        <f t="shared" si="5"/>
        <v/>
      </c>
      <c r="W45">
        <f t="shared" si="2"/>
        <v>2</v>
      </c>
    </row>
    <row r="46" spans="2:23" x14ac:dyDescent="0.2">
      <c r="B46" s="42">
        <v>38</v>
      </c>
      <c r="C46" s="43">
        <f>IF(R45="","",C45+R45)</f>
        <v>291576.74020843481</v>
      </c>
      <c r="D46" s="43"/>
      <c r="E46" s="42">
        <v>2018</v>
      </c>
      <c r="F46" s="8">
        <v>43655</v>
      </c>
      <c r="G46" s="42" t="s">
        <v>3</v>
      </c>
      <c r="H46" s="44">
        <v>110.378</v>
      </c>
      <c r="I46" s="44"/>
      <c r="J46" s="42">
        <v>9.3000000000000007</v>
      </c>
      <c r="K46" s="45">
        <f t="shared" si="0"/>
        <v>8747.3022062530436</v>
      </c>
      <c r="L46" s="46"/>
      <c r="M46" s="6">
        <f>IF(J46="","",(K46/J46)/LOOKUP(RIGHT($D$2,3),定数!$A$6:$A$13,定数!$B$6:$B$13))</f>
        <v>9.4057012970462832</v>
      </c>
      <c r="N46" s="42">
        <v>2018</v>
      </c>
      <c r="O46" s="8">
        <v>43655</v>
      </c>
      <c r="P46" s="44">
        <v>110.471</v>
      </c>
      <c r="Q46" s="44"/>
      <c r="R46" s="47">
        <f>IF(P46="","",T46*M46*LOOKUP(RIGHT($D$2,3),定数!$A$6:$A$13,定数!$B$6:$B$13))</f>
        <v>-8747.3022062533746</v>
      </c>
      <c r="S46" s="47"/>
      <c r="T46" s="48">
        <f t="shared" si="3"/>
        <v>-9.3000000000003524</v>
      </c>
      <c r="U46" s="48"/>
      <c r="V46" t="str">
        <f t="shared" si="5"/>
        <v/>
      </c>
      <c r="W46">
        <f t="shared" si="2"/>
        <v>3</v>
      </c>
    </row>
    <row r="47" spans="2:23" x14ac:dyDescent="0.2">
      <c r="B47" s="42">
        <v>39</v>
      </c>
      <c r="C47" s="43">
        <f t="shared" si="1"/>
        <v>282829.43800218141</v>
      </c>
      <c r="D47" s="43"/>
      <c r="E47" s="42">
        <v>2018</v>
      </c>
      <c r="F47" s="8">
        <v>43657</v>
      </c>
      <c r="G47" s="42" t="s">
        <v>4</v>
      </c>
      <c r="H47" s="44">
        <v>111.276</v>
      </c>
      <c r="I47" s="44"/>
      <c r="J47" s="42">
        <v>8.5</v>
      </c>
      <c r="K47" s="45">
        <f t="shared" si="0"/>
        <v>8484.8831400654417</v>
      </c>
      <c r="L47" s="46"/>
      <c r="M47" s="6">
        <f>IF(J47="","",(K47/J47)/LOOKUP(RIGHT($D$2,3),定数!$A$6:$A$13,定数!$B$6:$B$13))</f>
        <v>9.9822154589005194</v>
      </c>
      <c r="N47" s="42">
        <v>2018</v>
      </c>
      <c r="O47" s="8">
        <v>43657</v>
      </c>
      <c r="P47" s="44">
        <v>111.191</v>
      </c>
      <c r="Q47" s="44"/>
      <c r="R47" s="47">
        <f>IF(P47="","",T47*M47*LOOKUP(RIGHT($D$2,3),定数!$A$6:$A$13,定数!$B$6:$B$13))</f>
        <v>-8484.8831400648178</v>
      </c>
      <c r="S47" s="47"/>
      <c r="T47" s="48">
        <f t="shared" si="3"/>
        <v>-8.4999999999993747</v>
      </c>
      <c r="U47" s="48"/>
      <c r="V47" t="str">
        <f t="shared" si="5"/>
        <v/>
      </c>
      <c r="W47">
        <f t="shared" si="2"/>
        <v>4</v>
      </c>
    </row>
    <row r="48" spans="2:23" x14ac:dyDescent="0.2">
      <c r="B48" s="42">
        <v>40</v>
      </c>
      <c r="C48" s="43">
        <f t="shared" si="1"/>
        <v>274344.55486211658</v>
      </c>
      <c r="D48" s="43"/>
      <c r="E48" s="42">
        <v>2018</v>
      </c>
      <c r="F48" s="8">
        <v>43659</v>
      </c>
      <c r="G48" s="42" t="s">
        <v>4</v>
      </c>
      <c r="H48" s="44">
        <v>112.544</v>
      </c>
      <c r="I48" s="44"/>
      <c r="J48" s="42">
        <v>7.9</v>
      </c>
      <c r="K48" s="45">
        <f t="shared" si="0"/>
        <v>8230.3366458634973</v>
      </c>
      <c r="L48" s="46"/>
      <c r="M48" s="6">
        <f>IF(J48="","",(K48/J48)/LOOKUP(RIGHT($D$2,3),定数!$A$6:$A$13,定数!$B$6:$B$13))</f>
        <v>10.418147652991768</v>
      </c>
      <c r="N48" s="42">
        <v>2018</v>
      </c>
      <c r="O48" s="8">
        <v>43659</v>
      </c>
      <c r="P48" s="44">
        <v>112.672</v>
      </c>
      <c r="Q48" s="44"/>
      <c r="R48" s="47">
        <f>IF(P48="","",T48*M48*LOOKUP(RIGHT($D$2,3),定数!$A$6:$A$13,定数!$B$6:$B$13))</f>
        <v>13335.228995829477</v>
      </c>
      <c r="S48" s="47"/>
      <c r="T48" s="48">
        <f t="shared" si="3"/>
        <v>12.800000000000011</v>
      </c>
      <c r="U48" s="48"/>
      <c r="V48" t="str">
        <f t="shared" si="5"/>
        <v/>
      </c>
      <c r="W48">
        <f t="shared" si="2"/>
        <v>0</v>
      </c>
    </row>
    <row r="49" spans="2:23" x14ac:dyDescent="0.2">
      <c r="B49" s="42">
        <v>41</v>
      </c>
      <c r="C49" s="43">
        <f>IF(R48="","",C48+R48)</f>
        <v>287679.78385794605</v>
      </c>
      <c r="D49" s="43"/>
      <c r="E49" s="42">
        <v>2018</v>
      </c>
      <c r="F49" s="8">
        <v>43671</v>
      </c>
      <c r="G49" s="42" t="s">
        <v>4</v>
      </c>
      <c r="H49" s="44">
        <v>111.346</v>
      </c>
      <c r="I49" s="44"/>
      <c r="J49" s="42">
        <v>20</v>
      </c>
      <c r="K49" s="45">
        <f t="shared" si="0"/>
        <v>8630.3935157383821</v>
      </c>
      <c r="L49" s="46"/>
      <c r="M49" s="6">
        <f>IF(J49="","",(K49/J49)/LOOKUP(RIGHT($D$2,3),定数!$A$6:$A$13,定数!$B$6:$B$13))</f>
        <v>4.3151967578691908</v>
      </c>
      <c r="N49" s="42">
        <v>2018</v>
      </c>
      <c r="O49" s="8">
        <v>43671</v>
      </c>
      <c r="P49" s="44">
        <v>111.146</v>
      </c>
      <c r="Q49" s="44"/>
      <c r="R49" s="47">
        <f>IF(P49="","",T49*M49*LOOKUP(RIGHT($D$2,3),定数!$A$6:$A$13,定数!$B$6:$B$13))</f>
        <v>-8630.393515738504</v>
      </c>
      <c r="S49" s="47"/>
      <c r="T49" s="48">
        <f t="shared" si="3"/>
        <v>-20.000000000000284</v>
      </c>
      <c r="U49" s="48"/>
      <c r="V49" t="str">
        <f t="shared" si="5"/>
        <v/>
      </c>
      <c r="W49">
        <f t="shared" si="2"/>
        <v>1</v>
      </c>
    </row>
    <row r="50" spans="2:23" x14ac:dyDescent="0.2">
      <c r="B50" s="42">
        <v>42</v>
      </c>
      <c r="C50" s="43">
        <f t="shared" si="1"/>
        <v>279049.39034220757</v>
      </c>
      <c r="D50" s="43"/>
      <c r="E50" s="42">
        <v>2018</v>
      </c>
      <c r="F50" s="8">
        <v>43678</v>
      </c>
      <c r="G50" s="42" t="s">
        <v>4</v>
      </c>
      <c r="H50" s="44">
        <v>111.852</v>
      </c>
      <c r="I50" s="44"/>
      <c r="J50" s="42">
        <v>14.8</v>
      </c>
      <c r="K50" s="45">
        <f t="shared" si="0"/>
        <v>8371.4817102662273</v>
      </c>
      <c r="L50" s="46"/>
      <c r="M50" s="6">
        <f>IF(J50="","",(K50/J50)/LOOKUP(RIGHT($D$2,3),定数!$A$6:$A$13,定数!$B$6:$B$13))</f>
        <v>5.6564065609906935</v>
      </c>
      <c r="N50" s="42">
        <v>2018</v>
      </c>
      <c r="O50" s="8">
        <v>43678</v>
      </c>
      <c r="P50" s="44">
        <v>111.70399999999999</v>
      </c>
      <c r="Q50" s="44"/>
      <c r="R50" s="47">
        <f>IF(P50="","",T50*M50*LOOKUP(RIGHT($D$2,3),定数!$A$6:$A$13,定数!$B$6:$B$13))</f>
        <v>-8371.481710266813</v>
      </c>
      <c r="S50" s="47"/>
      <c r="T50" s="48">
        <f t="shared" si="3"/>
        <v>-14.800000000001035</v>
      </c>
      <c r="U50" s="48"/>
      <c r="V50" t="str">
        <f t="shared" si="5"/>
        <v/>
      </c>
      <c r="W50">
        <f t="shared" si="2"/>
        <v>2</v>
      </c>
    </row>
    <row r="51" spans="2:23" x14ac:dyDescent="0.2">
      <c r="B51" s="42">
        <v>43</v>
      </c>
      <c r="C51" s="43">
        <f t="shared" si="1"/>
        <v>270677.90863194078</v>
      </c>
      <c r="D51" s="43"/>
      <c r="E51" s="42">
        <v>2018</v>
      </c>
      <c r="F51" s="8">
        <v>43683</v>
      </c>
      <c r="G51" s="42" t="s">
        <v>4</v>
      </c>
      <c r="H51" s="44">
        <v>111.495</v>
      </c>
      <c r="I51" s="44"/>
      <c r="J51" s="42">
        <v>16.2</v>
      </c>
      <c r="K51" s="45">
        <f t="shared" si="0"/>
        <v>8120.3372589582232</v>
      </c>
      <c r="L51" s="46"/>
      <c r="M51" s="6">
        <f>IF(J51="","",(K51/J51)/LOOKUP(RIGHT($D$2,3),定数!$A$6:$A$13,定数!$B$6:$B$13))</f>
        <v>5.0125538635544595</v>
      </c>
      <c r="N51" s="42">
        <v>2018</v>
      </c>
      <c r="O51" s="8">
        <v>43684</v>
      </c>
      <c r="P51" s="44">
        <v>111.333</v>
      </c>
      <c r="Q51" s="44"/>
      <c r="R51" s="47">
        <f>IF(P51="","",T51*M51*LOOKUP(RIGHT($D$2,3),定数!$A$6:$A$13,定数!$B$6:$B$13))</f>
        <v>-8120.3372589585324</v>
      </c>
      <c r="S51" s="47"/>
      <c r="T51" s="48">
        <f t="shared" si="3"/>
        <v>-16.200000000000614</v>
      </c>
      <c r="U51" s="48"/>
      <c r="V51" t="str">
        <f t="shared" si="5"/>
        <v/>
      </c>
      <c r="W51">
        <f t="shared" si="2"/>
        <v>3</v>
      </c>
    </row>
    <row r="52" spans="2:23" x14ac:dyDescent="0.2">
      <c r="B52" s="42">
        <v>44</v>
      </c>
      <c r="C52" s="43">
        <f t="shared" si="1"/>
        <v>262557.57137298223</v>
      </c>
      <c r="D52" s="43"/>
      <c r="E52" s="42">
        <v>2018</v>
      </c>
      <c r="F52" s="8">
        <v>43684</v>
      </c>
      <c r="G52" s="42" t="s">
        <v>3</v>
      </c>
      <c r="H52" s="44">
        <v>111.29600000000001</v>
      </c>
      <c r="I52" s="44"/>
      <c r="J52" s="42">
        <v>7.5</v>
      </c>
      <c r="K52" s="45">
        <f t="shared" si="0"/>
        <v>7876.7271411894662</v>
      </c>
      <c r="L52" s="46"/>
      <c r="M52" s="6">
        <f>IF(J52="","",(K52/J52)/LOOKUP(RIGHT($D$2,3),定数!$A$6:$A$13,定数!$B$6:$B$13))</f>
        <v>10.502302854919288</v>
      </c>
      <c r="N52" s="42">
        <v>2018</v>
      </c>
      <c r="O52" s="8">
        <v>43684</v>
      </c>
      <c r="P52" s="44">
        <v>111.36499999999999</v>
      </c>
      <c r="Q52" s="44"/>
      <c r="R52" s="47">
        <f>IF(P52="","",T52*M52*LOOKUP(RIGHT($D$2,3),定数!$A$6:$A$13,定数!$B$6:$B$13))</f>
        <v>-7246.5889698930905</v>
      </c>
      <c r="S52" s="47"/>
      <c r="T52" s="48">
        <f t="shared" si="3"/>
        <v>-6.8999999999988404</v>
      </c>
      <c r="U52" s="48"/>
      <c r="V52" t="str">
        <f t="shared" si="5"/>
        <v/>
      </c>
      <c r="W52">
        <f t="shared" si="2"/>
        <v>4</v>
      </c>
    </row>
    <row r="53" spans="2:23" x14ac:dyDescent="0.2">
      <c r="B53" s="42">
        <v>45</v>
      </c>
      <c r="C53" s="43">
        <f t="shared" si="1"/>
        <v>255310.98240308915</v>
      </c>
      <c r="D53" s="43"/>
      <c r="E53" s="42">
        <v>2018</v>
      </c>
      <c r="F53" s="8">
        <v>43685</v>
      </c>
      <c r="G53" s="42" t="s">
        <v>3</v>
      </c>
      <c r="H53" s="44">
        <v>110.923</v>
      </c>
      <c r="I53" s="44"/>
      <c r="J53" s="42">
        <v>11.6</v>
      </c>
      <c r="K53" s="45">
        <f t="shared" si="0"/>
        <v>7659.3294720926742</v>
      </c>
      <c r="L53" s="46"/>
      <c r="M53" s="6">
        <f>IF(J53="","",(K53/J53)/LOOKUP(RIGHT($D$2,3),定数!$A$6:$A$13,定数!$B$6:$B$13))</f>
        <v>6.6028702345626504</v>
      </c>
      <c r="N53" s="42">
        <v>2018</v>
      </c>
      <c r="O53" s="8">
        <v>43686</v>
      </c>
      <c r="P53" s="44">
        <v>110.721</v>
      </c>
      <c r="Q53" s="44"/>
      <c r="R53" s="47">
        <f>IF(P53="","",T53*M53*LOOKUP(RIGHT($D$2,3),定数!$A$6:$A$13,定数!$B$6:$B$13))</f>
        <v>13337.797873816433</v>
      </c>
      <c r="S53" s="47"/>
      <c r="T53" s="48">
        <f t="shared" si="3"/>
        <v>20.199999999999818</v>
      </c>
      <c r="U53" s="48"/>
      <c r="V53" t="str">
        <f t="shared" si="5"/>
        <v/>
      </c>
      <c r="W53">
        <f t="shared" si="2"/>
        <v>0</v>
      </c>
    </row>
    <row r="54" spans="2:23" x14ac:dyDescent="0.2">
      <c r="B54" s="42">
        <v>46</v>
      </c>
      <c r="C54" s="43">
        <f t="shared" si="1"/>
        <v>268648.78027690557</v>
      </c>
      <c r="D54" s="43"/>
      <c r="E54" s="42">
        <v>2018</v>
      </c>
      <c r="F54" s="8">
        <v>43690</v>
      </c>
      <c r="G54" s="42" t="s">
        <v>3</v>
      </c>
      <c r="H54" s="44">
        <v>110.229</v>
      </c>
      <c r="I54" s="44"/>
      <c r="J54" s="42">
        <v>13.3</v>
      </c>
      <c r="K54" s="45">
        <f t="shared" si="0"/>
        <v>8059.4634083071669</v>
      </c>
      <c r="L54" s="46"/>
      <c r="M54" s="6">
        <f>IF(J54="","",(K54/J54)/LOOKUP(RIGHT($D$2,3),定数!$A$6:$A$13,定数!$B$6:$B$13))</f>
        <v>6.0597469235392225</v>
      </c>
      <c r="N54" s="42">
        <v>2018</v>
      </c>
      <c r="O54" s="8">
        <v>43690</v>
      </c>
      <c r="P54" s="44">
        <v>110.36199999999999</v>
      </c>
      <c r="Q54" s="44"/>
      <c r="R54" s="47">
        <f>IF(P54="","",T54*M54*LOOKUP(RIGHT($D$2,3),定数!$A$6:$A$13,定数!$B$6:$B$13))</f>
        <v>-8059.4634083068968</v>
      </c>
      <c r="S54" s="47"/>
      <c r="T54" s="48">
        <f t="shared" si="3"/>
        <v>-13.299999999999557</v>
      </c>
      <c r="U54" s="48"/>
      <c r="V54" t="str">
        <f t="shared" si="5"/>
        <v/>
      </c>
      <c r="W54">
        <f t="shared" si="2"/>
        <v>1</v>
      </c>
    </row>
    <row r="55" spans="2:23" x14ac:dyDescent="0.2">
      <c r="B55" s="42">
        <v>47</v>
      </c>
      <c r="C55" s="43">
        <f t="shared" si="1"/>
        <v>260589.31686859866</v>
      </c>
      <c r="D55" s="43"/>
      <c r="E55" s="42">
        <v>2018</v>
      </c>
      <c r="F55" s="8">
        <v>43691</v>
      </c>
      <c r="G55" s="42" t="s">
        <v>4</v>
      </c>
      <c r="H55" s="44">
        <v>110.742</v>
      </c>
      <c r="I55" s="44"/>
      <c r="J55" s="42">
        <v>14</v>
      </c>
      <c r="K55" s="45">
        <f t="shared" si="0"/>
        <v>7817.6795060579598</v>
      </c>
      <c r="L55" s="46"/>
      <c r="M55" s="6">
        <f>IF(J55="","",(K55/J55)/LOOKUP(RIGHT($D$2,3),定数!$A$6:$A$13,定数!$B$6:$B$13))</f>
        <v>5.5840567900413998</v>
      </c>
      <c r="N55" s="42">
        <v>2018</v>
      </c>
      <c r="O55" s="8">
        <v>43691</v>
      </c>
      <c r="P55" s="44">
        <v>110.602</v>
      </c>
      <c r="Q55" s="44"/>
      <c r="R55" s="47">
        <f>IF(P55="","",T55*M55*LOOKUP(RIGHT($D$2,3),定数!$A$6:$A$13,定数!$B$6:$B$13))</f>
        <v>-7817.6795060579916</v>
      </c>
      <c r="S55" s="47"/>
      <c r="T55" s="48">
        <f t="shared" si="3"/>
        <v>-14.000000000000057</v>
      </c>
      <c r="U55" s="48"/>
      <c r="V55" t="str">
        <f t="shared" si="5"/>
        <v/>
      </c>
      <c r="W55">
        <f t="shared" si="2"/>
        <v>2</v>
      </c>
    </row>
    <row r="56" spans="2:23" x14ac:dyDescent="0.2">
      <c r="B56" s="42">
        <v>48</v>
      </c>
      <c r="C56" s="43">
        <f t="shared" si="1"/>
        <v>252771.63736254067</v>
      </c>
      <c r="D56" s="43"/>
      <c r="E56" s="42">
        <v>2018</v>
      </c>
      <c r="F56" s="8">
        <v>43692</v>
      </c>
      <c r="G56" s="42" t="s">
        <v>4</v>
      </c>
      <c r="H56" s="44">
        <v>111.303</v>
      </c>
      <c r="I56" s="44"/>
      <c r="J56" s="42">
        <v>13.7</v>
      </c>
      <c r="K56" s="45">
        <f t="shared" si="0"/>
        <v>7583.14912087622</v>
      </c>
      <c r="L56" s="46"/>
      <c r="M56" s="6">
        <f>IF(J56="","",(K56/J56)/LOOKUP(RIGHT($D$2,3),定数!$A$6:$A$13,定数!$B$6:$B$13))</f>
        <v>5.5351453437052704</v>
      </c>
      <c r="N56" s="42">
        <v>2018</v>
      </c>
      <c r="O56" s="8">
        <v>43692</v>
      </c>
      <c r="P56" s="44">
        <v>111.166</v>
      </c>
      <c r="Q56" s="44"/>
      <c r="R56" s="47">
        <f>IF(P56="","",T56*M56*LOOKUP(RIGHT($D$2,3),定数!$A$6:$A$13,定数!$B$6:$B$13))</f>
        <v>-7583.1491208762454</v>
      </c>
      <c r="S56" s="47"/>
      <c r="T56" s="48">
        <f t="shared" si="3"/>
        <v>-13.700000000000045</v>
      </c>
      <c r="U56" s="48"/>
      <c r="V56" t="str">
        <f t="shared" si="5"/>
        <v/>
      </c>
      <c r="W56">
        <f t="shared" si="2"/>
        <v>3</v>
      </c>
    </row>
    <row r="57" spans="2:23" x14ac:dyDescent="0.2">
      <c r="B57" s="42">
        <v>49</v>
      </c>
      <c r="C57" s="43">
        <f t="shared" si="1"/>
        <v>245188.48824166443</v>
      </c>
      <c r="D57" s="43"/>
      <c r="E57" s="42">
        <v>2018</v>
      </c>
      <c r="F57" s="8">
        <v>43708</v>
      </c>
      <c r="G57" s="42" t="s">
        <v>3</v>
      </c>
      <c r="H57" s="44">
        <v>110.953</v>
      </c>
      <c r="I57" s="44"/>
      <c r="J57" s="42">
        <v>18</v>
      </c>
      <c r="K57" s="45">
        <f t="shared" si="0"/>
        <v>7355.6546472499322</v>
      </c>
      <c r="L57" s="46"/>
      <c r="M57" s="6">
        <f>IF(J57="","",(K57/J57)/LOOKUP(RIGHT($D$2,3),定数!$A$6:$A$13,定数!$B$6:$B$13))</f>
        <v>4.0864748040277403</v>
      </c>
      <c r="N57" s="42">
        <v>2018</v>
      </c>
      <c r="O57" s="8">
        <v>43711</v>
      </c>
      <c r="P57" s="44">
        <v>111.133</v>
      </c>
      <c r="Q57" s="44"/>
      <c r="R57" s="47">
        <f>IF(P57="","",T57*M57*LOOKUP(RIGHT($D$2,3),定数!$A$6:$A$13,定数!$B$6:$B$13))</f>
        <v>-7355.6546472496311</v>
      </c>
      <c r="S57" s="47"/>
      <c r="T57" s="48">
        <f t="shared" si="3"/>
        <v>-17.999999999999261</v>
      </c>
      <c r="U57" s="48"/>
      <c r="V57" t="str">
        <f t="shared" si="5"/>
        <v/>
      </c>
      <c r="W57">
        <f t="shared" si="2"/>
        <v>4</v>
      </c>
    </row>
    <row r="58" spans="2:23" x14ac:dyDescent="0.2">
      <c r="B58" s="42">
        <v>50</v>
      </c>
      <c r="C58" s="43">
        <f t="shared" si="1"/>
        <v>237832.83359441478</v>
      </c>
      <c r="D58" s="43"/>
      <c r="E58" s="42">
        <v>2018</v>
      </c>
      <c r="F58" s="8">
        <v>43713</v>
      </c>
      <c r="G58" s="42" t="s">
        <v>4</v>
      </c>
      <c r="H58" s="44">
        <v>111.503</v>
      </c>
      <c r="I58" s="44"/>
      <c r="J58" s="42">
        <v>14</v>
      </c>
      <c r="K58" s="45">
        <f t="shared" si="0"/>
        <v>7134.9850078324434</v>
      </c>
      <c r="L58" s="46"/>
      <c r="M58" s="6">
        <f>IF(J58="","",(K58/J58)/LOOKUP(RIGHT($D$2,3),定数!$A$6:$A$13,定数!$B$6:$B$13))</f>
        <v>5.096417862737459</v>
      </c>
      <c r="N58" s="42">
        <v>2018</v>
      </c>
      <c r="O58" s="8">
        <v>43714</v>
      </c>
      <c r="P58" s="44">
        <v>111.363</v>
      </c>
      <c r="Q58" s="44"/>
      <c r="R58" s="47">
        <f>IF(P58="","",T58*M58*LOOKUP(RIGHT($D$2,3),定数!$A$6:$A$13,定数!$B$6:$B$13))</f>
        <v>-7134.9850078324725</v>
      </c>
      <c r="S58" s="47"/>
      <c r="T58" s="48">
        <f t="shared" si="3"/>
        <v>-14.000000000000057</v>
      </c>
      <c r="U58" s="48"/>
      <c r="V58" t="str">
        <f t="shared" si="5"/>
        <v/>
      </c>
      <c r="W58">
        <f t="shared" si="2"/>
        <v>5</v>
      </c>
    </row>
    <row r="59" spans="2:23" x14ac:dyDescent="0.2">
      <c r="B59" s="42">
        <v>51</v>
      </c>
      <c r="C59" s="43">
        <f t="shared" si="1"/>
        <v>230697.84858658232</v>
      </c>
      <c r="D59" s="43"/>
      <c r="E59" s="42">
        <v>2018</v>
      </c>
      <c r="F59" s="8">
        <v>43714</v>
      </c>
      <c r="G59" s="42" t="s">
        <v>3</v>
      </c>
      <c r="H59" s="44">
        <v>111.411</v>
      </c>
      <c r="I59" s="44"/>
      <c r="J59" s="42">
        <v>9.8000000000000007</v>
      </c>
      <c r="K59" s="45">
        <f t="shared" si="0"/>
        <v>6920.9354575974694</v>
      </c>
      <c r="L59" s="46"/>
      <c r="M59" s="6">
        <f>IF(J59="","",(K59/J59)/LOOKUP(RIGHT($D$2,3),定数!$A$6:$A$13,定数!$B$6:$B$13))</f>
        <v>7.0621790383647642</v>
      </c>
      <c r="N59" s="42">
        <v>2018</v>
      </c>
      <c r="O59" s="8">
        <v>43714</v>
      </c>
      <c r="P59" s="44">
        <v>111.245</v>
      </c>
      <c r="Q59" s="44"/>
      <c r="R59" s="47">
        <f>IF(P59="","",T59*M59*LOOKUP(RIGHT($D$2,3),定数!$A$6:$A$13,定数!$B$6:$B$13))</f>
        <v>11723.217203685284</v>
      </c>
      <c r="S59" s="47"/>
      <c r="T59" s="48">
        <f t="shared" si="3"/>
        <v>16.599999999999682</v>
      </c>
      <c r="U59" s="48"/>
      <c r="V59" t="str">
        <f t="shared" si="5"/>
        <v/>
      </c>
      <c r="W59">
        <f t="shared" si="2"/>
        <v>0</v>
      </c>
    </row>
    <row r="60" spans="2:23" x14ac:dyDescent="0.2">
      <c r="B60" s="42">
        <v>52</v>
      </c>
      <c r="C60" s="43">
        <f t="shared" si="1"/>
        <v>242421.0657902676</v>
      </c>
      <c r="D60" s="43"/>
      <c r="E60" s="42">
        <v>2018</v>
      </c>
      <c r="F60" s="8">
        <v>43714</v>
      </c>
      <c r="G60" s="42" t="s">
        <v>3</v>
      </c>
      <c r="H60" s="44">
        <v>111.32299999999999</v>
      </c>
      <c r="I60" s="44"/>
      <c r="J60" s="42">
        <v>9.6</v>
      </c>
      <c r="K60" s="45">
        <f t="shared" si="0"/>
        <v>7272.6319737080275</v>
      </c>
      <c r="L60" s="46"/>
      <c r="M60" s="6">
        <f>IF(J60="","",(K60/J60)/LOOKUP(RIGHT($D$2,3),定数!$A$6:$A$13,定数!$B$6:$B$13))</f>
        <v>7.5756583059458622</v>
      </c>
      <c r="N60" s="42">
        <v>2018</v>
      </c>
      <c r="O60" s="8">
        <v>43714</v>
      </c>
      <c r="P60" s="44">
        <v>111.419</v>
      </c>
      <c r="Q60" s="44"/>
      <c r="R60" s="47">
        <f>IF(P60="","",T60*M60*LOOKUP(RIGHT($D$2,3),定数!$A$6:$A$13,定数!$B$6:$B$13))</f>
        <v>-7272.6319737083031</v>
      </c>
      <c r="S60" s="47"/>
      <c r="T60" s="48">
        <f t="shared" si="3"/>
        <v>-9.6000000000003638</v>
      </c>
      <c r="U60" s="48"/>
      <c r="V60" t="str">
        <f t="shared" si="5"/>
        <v/>
      </c>
      <c r="W60">
        <f t="shared" si="2"/>
        <v>1</v>
      </c>
    </row>
    <row r="61" spans="2:23" x14ac:dyDescent="0.2">
      <c r="B61" s="42">
        <v>53</v>
      </c>
      <c r="C61" s="43">
        <f t="shared" si="1"/>
        <v>235148.43381655929</v>
      </c>
      <c r="D61" s="43"/>
      <c r="E61" s="42">
        <v>2018</v>
      </c>
      <c r="F61" s="8">
        <v>43714</v>
      </c>
      <c r="G61" s="42" t="s">
        <v>3</v>
      </c>
      <c r="H61" s="44">
        <v>111.27500000000001</v>
      </c>
      <c r="I61" s="44"/>
      <c r="J61" s="42">
        <v>5.8</v>
      </c>
      <c r="K61" s="45">
        <f t="shared" si="0"/>
        <v>7054.4530144967785</v>
      </c>
      <c r="L61" s="46"/>
      <c r="M61" s="6">
        <f>IF(J61="","",(K61/J61)/LOOKUP(RIGHT($D$2,3),定数!$A$6:$A$13,定数!$B$6:$B$13))</f>
        <v>12.162850024994446</v>
      </c>
      <c r="N61" s="42">
        <v>2018</v>
      </c>
      <c r="O61" s="8">
        <v>43714</v>
      </c>
      <c r="P61" s="44">
        <v>111.181</v>
      </c>
      <c r="Q61" s="44"/>
      <c r="R61" s="47">
        <f>IF(P61="","",T61*M61*LOOKUP(RIGHT($D$2,3),定数!$A$6:$A$13,定数!$B$6:$B$13))</f>
        <v>11433.079023495789</v>
      </c>
      <c r="S61" s="47"/>
      <c r="T61" s="48">
        <f t="shared" si="3"/>
        <v>9.4000000000008299</v>
      </c>
      <c r="U61" s="48"/>
      <c r="V61" t="str">
        <f t="shared" si="5"/>
        <v/>
      </c>
      <c r="W61">
        <f t="shared" si="2"/>
        <v>0</v>
      </c>
    </row>
    <row r="62" spans="2:23" x14ac:dyDescent="0.2">
      <c r="B62" s="42">
        <v>54</v>
      </c>
      <c r="C62" s="43">
        <f t="shared" si="1"/>
        <v>246581.51284005507</v>
      </c>
      <c r="D62" s="43"/>
      <c r="E62" s="42">
        <v>2018</v>
      </c>
      <c r="F62" s="8">
        <v>43719</v>
      </c>
      <c r="G62" s="42" t="s">
        <v>4</v>
      </c>
      <c r="H62" s="44">
        <v>111.15600000000001</v>
      </c>
      <c r="I62" s="44"/>
      <c r="J62" s="42">
        <v>8.5</v>
      </c>
      <c r="K62" s="45">
        <f t="shared" si="0"/>
        <v>7397.4453852016522</v>
      </c>
      <c r="L62" s="46"/>
      <c r="M62" s="6">
        <f>IF(J62="","",(K62/J62)/LOOKUP(RIGHT($D$2,3),定数!$A$6:$A$13,定数!$B$6:$B$13))</f>
        <v>8.7028769237666488</v>
      </c>
      <c r="N62" s="42">
        <v>2018</v>
      </c>
      <c r="O62" s="8">
        <v>43719</v>
      </c>
      <c r="P62" s="44">
        <v>111.27800000000001</v>
      </c>
      <c r="Q62" s="44"/>
      <c r="R62" s="47">
        <f>IF(P62="","",T62*M62*LOOKUP(RIGHT($D$2,3),定数!$A$6:$A$13,定数!$B$6:$B$13))</f>
        <v>10617.509846995301</v>
      </c>
      <c r="S62" s="47"/>
      <c r="T62" s="48">
        <f t="shared" si="3"/>
        <v>12.199999999999989</v>
      </c>
      <c r="U62" s="48"/>
      <c r="V62" t="str">
        <f t="shared" si="5"/>
        <v/>
      </c>
      <c r="W62">
        <f t="shared" si="2"/>
        <v>0</v>
      </c>
    </row>
    <row r="63" spans="2:23" x14ac:dyDescent="0.2">
      <c r="B63" s="42">
        <v>55</v>
      </c>
      <c r="C63" s="43">
        <f t="shared" si="1"/>
        <v>257199.02268705037</v>
      </c>
      <c r="D63" s="43"/>
      <c r="E63" s="42">
        <v>2018</v>
      </c>
      <c r="F63" s="8">
        <v>43720</v>
      </c>
      <c r="G63" s="42" t="s">
        <v>4</v>
      </c>
      <c r="H63" s="44">
        <v>111.63800000000001</v>
      </c>
      <c r="I63" s="44"/>
      <c r="J63" s="42">
        <v>8.6</v>
      </c>
      <c r="K63" s="45">
        <f t="shared" si="0"/>
        <v>7715.9706806115109</v>
      </c>
      <c r="L63" s="46"/>
      <c r="M63" s="6">
        <f>IF(J63="","",(K63/J63)/LOOKUP(RIGHT($D$2,3),定数!$A$6:$A$13,定数!$B$6:$B$13))</f>
        <v>8.9720589309436178</v>
      </c>
      <c r="N63" s="42">
        <v>2018</v>
      </c>
      <c r="O63" s="8">
        <v>43720</v>
      </c>
      <c r="P63" s="44">
        <v>111.55200000000001</v>
      </c>
      <c r="Q63" s="44"/>
      <c r="R63" s="47">
        <f>IF(P63="","",T63*M63*LOOKUP(RIGHT($D$2,3),定数!$A$6:$A$13,定数!$B$6:$B$13))</f>
        <v>-7715.9706806113791</v>
      </c>
      <c r="S63" s="47"/>
      <c r="T63" s="48">
        <f t="shared" si="3"/>
        <v>-8.5999999999998522</v>
      </c>
      <c r="U63" s="48"/>
      <c r="V63" t="str">
        <f t="shared" si="5"/>
        <v/>
      </c>
      <c r="W63">
        <f t="shared" si="2"/>
        <v>1</v>
      </c>
    </row>
    <row r="64" spans="2:23" x14ac:dyDescent="0.2">
      <c r="B64" s="42">
        <v>56</v>
      </c>
      <c r="C64" s="43">
        <f t="shared" si="1"/>
        <v>249483.05200643899</v>
      </c>
      <c r="D64" s="43"/>
      <c r="E64" s="42">
        <v>2016</v>
      </c>
      <c r="F64" s="8">
        <v>43721</v>
      </c>
      <c r="G64" s="42" t="s">
        <v>3</v>
      </c>
      <c r="H64" s="44">
        <v>111.24299999999999</v>
      </c>
      <c r="I64" s="44"/>
      <c r="J64" s="42">
        <v>21.9</v>
      </c>
      <c r="K64" s="45">
        <f t="shared" si="0"/>
        <v>7484.4915601931689</v>
      </c>
      <c r="L64" s="46"/>
      <c r="M64" s="6">
        <f>IF(J64="","",(K64/J64)/LOOKUP(RIGHT($D$2,3),定数!$A$6:$A$13,定数!$B$6:$B$13))</f>
        <v>3.4175760548827259</v>
      </c>
      <c r="N64" s="42">
        <v>2018</v>
      </c>
      <c r="O64" s="8">
        <v>43721</v>
      </c>
      <c r="P64" s="44">
        <v>111.462</v>
      </c>
      <c r="Q64" s="44"/>
      <c r="R64" s="47">
        <f>IF(P64="","",T64*M64*LOOKUP(RIGHT($D$2,3),定数!$A$6:$A$13,定数!$B$6:$B$13))</f>
        <v>-7484.4915601934536</v>
      </c>
      <c r="S64" s="47"/>
      <c r="T64" s="48">
        <f t="shared" si="3"/>
        <v>-21.90000000000083</v>
      </c>
      <c r="U64" s="48"/>
      <c r="V64" t="str">
        <f t="shared" si="5"/>
        <v/>
      </c>
      <c r="W64">
        <f t="shared" si="2"/>
        <v>2</v>
      </c>
    </row>
    <row r="65" spans="2:23" x14ac:dyDescent="0.2">
      <c r="B65" s="42">
        <v>57</v>
      </c>
      <c r="C65" s="43">
        <f t="shared" si="1"/>
        <v>241998.56044624554</v>
      </c>
      <c r="D65" s="43"/>
      <c r="E65" s="42">
        <v>2018</v>
      </c>
      <c r="F65" s="8">
        <v>43631</v>
      </c>
      <c r="G65" s="42" t="s">
        <v>4</v>
      </c>
      <c r="H65" s="44">
        <v>112.038</v>
      </c>
      <c r="I65" s="44"/>
      <c r="J65" s="42">
        <v>7.9</v>
      </c>
      <c r="K65" s="45">
        <f t="shared" si="0"/>
        <v>7259.9568133873663</v>
      </c>
      <c r="L65" s="46"/>
      <c r="M65" s="6">
        <f>IF(J65="","",(K65/J65)/LOOKUP(RIGHT($D$2,3),定数!$A$6:$A$13,定数!$B$6:$B$13))</f>
        <v>9.1898187511232479</v>
      </c>
      <c r="N65" s="42">
        <v>2018</v>
      </c>
      <c r="O65" s="8">
        <v>43723</v>
      </c>
      <c r="P65" s="44">
        <v>111.959</v>
      </c>
      <c r="Q65" s="44"/>
      <c r="R65" s="47">
        <f>IF(P65="","",T65*M65*LOOKUP(RIGHT($D$2,3),定数!$A$6:$A$13,定数!$B$6:$B$13))</f>
        <v>-7259.9568133867706</v>
      </c>
      <c r="S65" s="47"/>
      <c r="T65" s="48">
        <f t="shared" si="3"/>
        <v>-7.899999999999352</v>
      </c>
      <c r="U65" s="48"/>
      <c r="V65" t="str">
        <f t="shared" si="5"/>
        <v/>
      </c>
      <c r="W65">
        <f t="shared" si="2"/>
        <v>3</v>
      </c>
    </row>
    <row r="66" spans="2:23" x14ac:dyDescent="0.2">
      <c r="B66" s="42">
        <v>58</v>
      </c>
      <c r="C66" s="43">
        <f t="shared" si="1"/>
        <v>234738.60363285878</v>
      </c>
      <c r="D66" s="43"/>
      <c r="E66" s="42">
        <v>2018</v>
      </c>
      <c r="F66" s="8">
        <v>43723</v>
      </c>
      <c r="G66" s="42" t="s">
        <v>4</v>
      </c>
      <c r="H66" s="44">
        <v>112.03</v>
      </c>
      <c r="I66" s="44"/>
      <c r="J66" s="42">
        <v>7</v>
      </c>
      <c r="K66" s="45">
        <f t="shared" si="0"/>
        <v>7042.1581089857627</v>
      </c>
      <c r="L66" s="46"/>
      <c r="M66" s="6">
        <f>IF(J66="","",(K66/J66)/LOOKUP(RIGHT($D$2,3),定数!$A$6:$A$13,定数!$B$6:$B$13))</f>
        <v>10.060225869979661</v>
      </c>
      <c r="N66" s="42">
        <v>2018</v>
      </c>
      <c r="O66" s="8">
        <v>43725</v>
      </c>
      <c r="P66" s="44">
        <v>111.96</v>
      </c>
      <c r="Q66" s="44"/>
      <c r="R66" s="47">
        <f>IF(P66="","",T66*M66*LOOKUP(RIGHT($D$2,3),定数!$A$6:$A$13,定数!$B$6:$B$13))</f>
        <v>-7042.1581089865058</v>
      </c>
      <c r="S66" s="47"/>
      <c r="T66" s="48">
        <f t="shared" si="3"/>
        <v>-7.000000000000739</v>
      </c>
      <c r="U66" s="48"/>
      <c r="V66" t="str">
        <f t="shared" si="5"/>
        <v/>
      </c>
      <c r="W66">
        <f t="shared" si="2"/>
        <v>4</v>
      </c>
    </row>
    <row r="67" spans="2:23" x14ac:dyDescent="0.2">
      <c r="B67" s="42">
        <v>59</v>
      </c>
      <c r="C67" s="43">
        <f t="shared" si="1"/>
        <v>227696.44552387227</v>
      </c>
      <c r="D67" s="43"/>
      <c r="E67" s="42">
        <v>2018</v>
      </c>
      <c r="F67" s="8">
        <v>43726</v>
      </c>
      <c r="G67" s="42" t="s">
        <v>4</v>
      </c>
      <c r="H67" s="44">
        <v>111.994</v>
      </c>
      <c r="I67" s="44"/>
      <c r="J67" s="42">
        <v>12.1</v>
      </c>
      <c r="K67" s="45">
        <f t="shared" si="0"/>
        <v>6830.8933657161679</v>
      </c>
      <c r="L67" s="46"/>
      <c r="M67" s="6">
        <f>IF(J67="","",(K67/J67)/LOOKUP(RIGHT($D$2,3),定数!$A$6:$A$13,定数!$B$6:$B$13))</f>
        <v>5.6453664179472467</v>
      </c>
      <c r="N67" s="42">
        <v>2018</v>
      </c>
      <c r="O67" s="8">
        <v>43726</v>
      </c>
      <c r="P67" s="44">
        <v>112.206</v>
      </c>
      <c r="Q67" s="44"/>
      <c r="R67" s="47">
        <f>IF(P67="","",T67*M67*LOOKUP(RIGHT($D$2,3),定数!$A$6:$A$13,定数!$B$6:$B$13))</f>
        <v>11968.17680604835</v>
      </c>
      <c r="S67" s="47"/>
      <c r="T67" s="48">
        <f t="shared" si="3"/>
        <v>21.20000000000033</v>
      </c>
      <c r="U67" s="48"/>
      <c r="V67" t="str">
        <f t="shared" si="5"/>
        <v/>
      </c>
      <c r="W67">
        <f t="shared" si="2"/>
        <v>0</v>
      </c>
    </row>
    <row r="68" spans="2:23" x14ac:dyDescent="0.2">
      <c r="B68" s="42">
        <v>60</v>
      </c>
      <c r="C68" s="43">
        <f t="shared" si="1"/>
        <v>239664.62232992062</v>
      </c>
      <c r="D68" s="43"/>
      <c r="E68" s="42">
        <v>2018</v>
      </c>
      <c r="F68" s="8">
        <v>43729</v>
      </c>
      <c r="G68" s="42" t="s">
        <v>4</v>
      </c>
      <c r="H68" s="44">
        <v>112.506</v>
      </c>
      <c r="I68" s="44"/>
      <c r="J68" s="42">
        <v>7.8</v>
      </c>
      <c r="K68" s="45">
        <f t="shared" si="0"/>
        <v>7189.9386698976186</v>
      </c>
      <c r="L68" s="46"/>
      <c r="M68" s="6">
        <f>IF(J68="","",(K68/J68)/LOOKUP(RIGHT($D$2,3),定数!$A$6:$A$13,定数!$B$6:$B$13))</f>
        <v>9.2178700896123313</v>
      </c>
      <c r="N68" s="42">
        <v>2018</v>
      </c>
      <c r="O68" s="8">
        <v>43729</v>
      </c>
      <c r="P68" s="44">
        <v>112.63200000000001</v>
      </c>
      <c r="Q68" s="44"/>
      <c r="R68" s="47">
        <f>IF(P68="","",T68*M68*LOOKUP(RIGHT($D$2,3),定数!$A$6:$A$13,定数!$B$6:$B$13))</f>
        <v>11614.516312911977</v>
      </c>
      <c r="S68" s="47"/>
      <c r="T68" s="48">
        <f t="shared" si="3"/>
        <v>12.600000000000477</v>
      </c>
      <c r="U68" s="48"/>
      <c r="V68" t="str">
        <f t="shared" si="5"/>
        <v/>
      </c>
      <c r="W68">
        <f t="shared" si="2"/>
        <v>0</v>
      </c>
    </row>
    <row r="69" spans="2:23" x14ac:dyDescent="0.2">
      <c r="B69" s="42">
        <v>61</v>
      </c>
      <c r="C69" s="43">
        <f t="shared" si="1"/>
        <v>251279.13864283261</v>
      </c>
      <c r="D69" s="43"/>
      <c r="E69" s="42">
        <v>2018</v>
      </c>
      <c r="F69" s="8">
        <v>43736</v>
      </c>
      <c r="G69" s="42" t="s">
        <v>4</v>
      </c>
      <c r="H69" s="44">
        <v>113.434</v>
      </c>
      <c r="I69" s="44"/>
      <c r="J69" s="42">
        <v>10.4</v>
      </c>
      <c r="K69" s="45">
        <f t="shared" si="0"/>
        <v>7538.3741592849783</v>
      </c>
      <c r="L69" s="46"/>
      <c r="M69" s="6">
        <f>IF(J69="","",(K69/J69)/LOOKUP(RIGHT($D$2,3),定数!$A$6:$A$13,定数!$B$6:$B$13))</f>
        <v>7.2484366916201717</v>
      </c>
      <c r="N69" s="42">
        <v>2018</v>
      </c>
      <c r="O69" s="8">
        <v>43736</v>
      </c>
      <c r="P69" s="44">
        <v>113.61199999999999</v>
      </c>
      <c r="Q69" s="44"/>
      <c r="R69" s="47">
        <f>IF(P69="","",T69*M69*LOOKUP(RIGHT($D$2,3),定数!$A$6:$A$13,定数!$B$6:$B$13))</f>
        <v>12902.217311083708</v>
      </c>
      <c r="S69" s="47"/>
      <c r="T69" s="48">
        <f t="shared" si="3"/>
        <v>17.799999999999727</v>
      </c>
      <c r="U69" s="48"/>
      <c r="V69" t="str">
        <f t="shared" si="5"/>
        <v/>
      </c>
      <c r="W69">
        <f t="shared" si="2"/>
        <v>0</v>
      </c>
    </row>
    <row r="70" spans="2:23" x14ac:dyDescent="0.2">
      <c r="B70" s="42">
        <v>62</v>
      </c>
      <c r="C70" s="43">
        <f t="shared" si="1"/>
        <v>264181.35595391633</v>
      </c>
      <c r="D70" s="43"/>
      <c r="E70" s="42">
        <v>2018</v>
      </c>
      <c r="F70" s="8">
        <v>43740</v>
      </c>
      <c r="G70" s="42" t="s">
        <v>4</v>
      </c>
      <c r="H70" s="44">
        <v>113.99</v>
      </c>
      <c r="I70" s="44"/>
      <c r="J70" s="42">
        <v>7.9</v>
      </c>
      <c r="K70" s="45">
        <f t="shared" si="0"/>
        <v>7925.4406786174895</v>
      </c>
      <c r="L70" s="46"/>
      <c r="M70" s="6">
        <f>IF(J70="","",(K70/J70)/LOOKUP(RIGHT($D$2,3),定数!$A$6:$A$13,定数!$B$6:$B$13))</f>
        <v>10.032203390655049</v>
      </c>
      <c r="N70" s="42">
        <v>2018</v>
      </c>
      <c r="O70" s="8">
        <v>43740</v>
      </c>
      <c r="P70" s="44">
        <v>113.911</v>
      </c>
      <c r="Q70" s="44"/>
      <c r="R70" s="47">
        <f>IF(P70="","",T70*M70*LOOKUP(RIGHT($D$2,3),定数!$A$6:$A$13,定数!$B$6:$B$13))</f>
        <v>-7925.4406786168393</v>
      </c>
      <c r="S70" s="47"/>
      <c r="T70" s="48">
        <f t="shared" si="3"/>
        <v>-7.899999999999352</v>
      </c>
      <c r="U70" s="48"/>
      <c r="V70" t="str">
        <f t="shared" si="5"/>
        <v/>
      </c>
      <c r="W70">
        <f t="shared" si="2"/>
        <v>1</v>
      </c>
    </row>
    <row r="71" spans="2:23" x14ac:dyDescent="0.2">
      <c r="B71" s="42">
        <v>63</v>
      </c>
      <c r="C71" s="43">
        <f t="shared" si="1"/>
        <v>256255.91527529949</v>
      </c>
      <c r="D71" s="43"/>
      <c r="E71" s="42">
        <v>2018</v>
      </c>
      <c r="F71" s="8">
        <v>43740</v>
      </c>
      <c r="G71" s="42" t="s">
        <v>4</v>
      </c>
      <c r="H71" s="44">
        <v>113.988</v>
      </c>
      <c r="I71" s="44"/>
      <c r="J71" s="42">
        <v>7.7</v>
      </c>
      <c r="K71" s="45">
        <f t="shared" si="0"/>
        <v>7687.6774582589842</v>
      </c>
      <c r="L71" s="46"/>
      <c r="M71" s="6">
        <f>IF(J71="","",(K71/J71)/LOOKUP(RIGHT($D$2,3),定数!$A$6:$A$13,定数!$B$6:$B$13))</f>
        <v>9.9839966990376414</v>
      </c>
      <c r="N71" s="42">
        <v>2018</v>
      </c>
      <c r="O71" s="8">
        <v>43740</v>
      </c>
      <c r="P71" s="44">
        <v>113.911</v>
      </c>
      <c r="Q71" s="44"/>
      <c r="R71" s="47">
        <f>IF(P71="","",T71*M71*LOOKUP(RIGHT($D$2,3),定数!$A$6:$A$13,定数!$B$6:$B$13))</f>
        <v>-7687.6774582588023</v>
      </c>
      <c r="S71" s="47"/>
      <c r="T71" s="48">
        <f t="shared" si="3"/>
        <v>-7.6999999999998181</v>
      </c>
      <c r="U71" s="48"/>
      <c r="V71" t="str">
        <f t="shared" si="5"/>
        <v/>
      </c>
      <c r="W71">
        <f t="shared" si="2"/>
        <v>2</v>
      </c>
    </row>
    <row r="72" spans="2:23" x14ac:dyDescent="0.2">
      <c r="B72" s="42">
        <v>64</v>
      </c>
      <c r="C72" s="43">
        <f t="shared" si="1"/>
        <v>248568.23781704067</v>
      </c>
      <c r="D72" s="43"/>
      <c r="E72" s="42">
        <v>2018</v>
      </c>
      <c r="F72" s="8">
        <v>43744</v>
      </c>
      <c r="G72" s="42" t="s">
        <v>3</v>
      </c>
      <c r="H72" s="44">
        <v>113.70099999999999</v>
      </c>
      <c r="I72" s="44"/>
      <c r="J72" s="42">
        <v>11.8</v>
      </c>
      <c r="K72" s="45">
        <f t="shared" si="0"/>
        <v>7457.0471345112201</v>
      </c>
      <c r="L72" s="46"/>
      <c r="M72" s="6">
        <f>IF(J72="","",(K72/J72)/LOOKUP(RIGHT($D$2,3),定数!$A$6:$A$13,定数!$B$6:$B$13))</f>
        <v>6.3195314699247627</v>
      </c>
      <c r="N72" s="42">
        <v>2018</v>
      </c>
      <c r="O72" s="8">
        <v>43746</v>
      </c>
      <c r="P72" s="44">
        <v>113.819</v>
      </c>
      <c r="Q72" s="44"/>
      <c r="R72" s="47">
        <f>IF(P72="","",T72*M72*LOOKUP(RIGHT($D$2,3),定数!$A$6:$A$13,定数!$B$6:$B$13))</f>
        <v>-7457.0471345118021</v>
      </c>
      <c r="S72" s="47"/>
      <c r="T72" s="48">
        <f t="shared" si="3"/>
        <v>-11.800000000000921</v>
      </c>
      <c r="U72" s="48"/>
      <c r="V72" t="str">
        <f t="shared" si="5"/>
        <v/>
      </c>
      <c r="W72">
        <f t="shared" si="2"/>
        <v>3</v>
      </c>
    </row>
    <row r="73" spans="2:23" x14ac:dyDescent="0.2">
      <c r="B73" s="42">
        <v>65</v>
      </c>
      <c r="C73" s="43">
        <f t="shared" si="1"/>
        <v>241111.19068252886</v>
      </c>
      <c r="D73" s="43"/>
      <c r="E73" s="42">
        <v>2018</v>
      </c>
      <c r="F73" s="8">
        <v>43754</v>
      </c>
      <c r="G73" s="42" t="s">
        <v>4</v>
      </c>
      <c r="H73" s="44">
        <v>112.129</v>
      </c>
      <c r="I73" s="44"/>
      <c r="J73" s="42">
        <v>11</v>
      </c>
      <c r="K73" s="45">
        <f t="shared" ref="K73:K108" si="6">IF(J73="","",C73*0.03)</f>
        <v>7233.3357204758659</v>
      </c>
      <c r="L73" s="46"/>
      <c r="M73" s="6">
        <f>IF(J73="","",(K73/J73)/LOOKUP(RIGHT($D$2,3),定数!$A$6:$A$13,定数!$B$6:$B$13))</f>
        <v>6.5757597458871508</v>
      </c>
      <c r="N73" s="42">
        <v>2018</v>
      </c>
      <c r="O73" s="8">
        <v>43754</v>
      </c>
      <c r="P73" s="44">
        <v>112.01900000000001</v>
      </c>
      <c r="Q73" s="44"/>
      <c r="R73" s="47">
        <f>IF(P73="","",T73*M73*LOOKUP(RIGHT($D$2,3),定数!$A$6:$A$13,定数!$B$6:$B$13))</f>
        <v>-7233.3357204758286</v>
      </c>
      <c r="S73" s="47"/>
      <c r="T73" s="48">
        <f t="shared" si="3"/>
        <v>-10.999999999999943</v>
      </c>
      <c r="U73" s="48"/>
      <c r="V73" t="str">
        <f t="shared" si="5"/>
        <v/>
      </c>
      <c r="W73">
        <f t="shared" si="2"/>
        <v>4</v>
      </c>
    </row>
    <row r="74" spans="2:23" x14ac:dyDescent="0.2">
      <c r="B74" s="42">
        <v>66</v>
      </c>
      <c r="C74" s="43">
        <f t="shared" ref="C74:C108" si="7">IF(R73="","",C73+R73)</f>
        <v>233877.85496205304</v>
      </c>
      <c r="D74" s="43"/>
      <c r="E74" s="42">
        <v>2018</v>
      </c>
      <c r="F74" s="8">
        <v>43754</v>
      </c>
      <c r="G74" s="42" t="s">
        <v>4</v>
      </c>
      <c r="H74" s="44">
        <v>112.188</v>
      </c>
      <c r="I74" s="44"/>
      <c r="J74" s="42">
        <v>15.7</v>
      </c>
      <c r="K74" s="45">
        <f t="shared" si="6"/>
        <v>7016.3356488615909</v>
      </c>
      <c r="L74" s="46"/>
      <c r="M74" s="6">
        <f>IF(J74="","",(K74/J74)/LOOKUP(RIGHT($D$2,3),定数!$A$6:$A$13,定数!$B$6:$B$13))</f>
        <v>4.469003598001013</v>
      </c>
      <c r="N74" s="42">
        <v>2018</v>
      </c>
      <c r="O74" s="8">
        <v>43755</v>
      </c>
      <c r="P74" s="44">
        <v>112.319</v>
      </c>
      <c r="Q74" s="44"/>
      <c r="R74" s="47">
        <f>IF(P74="","",T74*M74*LOOKUP(RIGHT($D$2,3),定数!$A$6:$A$13,定数!$B$6:$B$13))</f>
        <v>5854.3947133813372</v>
      </c>
      <c r="S74" s="47"/>
      <c r="T74" s="48">
        <f t="shared" si="3"/>
        <v>13.100000000000023</v>
      </c>
      <c r="U74" s="48"/>
      <c r="V74" t="str">
        <f t="shared" si="5"/>
        <v/>
      </c>
      <c r="W74">
        <f t="shared" si="5"/>
        <v>0</v>
      </c>
    </row>
    <row r="75" spans="2:23" x14ac:dyDescent="0.2">
      <c r="B75" s="42">
        <v>67</v>
      </c>
      <c r="C75" s="43">
        <f t="shared" si="7"/>
        <v>239732.24967543437</v>
      </c>
      <c r="D75" s="43"/>
      <c r="E75" s="42">
        <v>2018</v>
      </c>
      <c r="F75" s="8">
        <v>43755</v>
      </c>
      <c r="G75" s="42" t="s">
        <v>4</v>
      </c>
      <c r="H75" s="44">
        <v>112.181</v>
      </c>
      <c r="I75" s="44"/>
      <c r="J75" s="42">
        <v>9.4</v>
      </c>
      <c r="K75" s="45">
        <f t="shared" si="6"/>
        <v>7191.9674902630313</v>
      </c>
      <c r="L75" s="46"/>
      <c r="M75" s="6">
        <f>IF(J75="","",(K75/J75)/LOOKUP(RIGHT($D$2,3),定数!$A$6:$A$13,定数!$B$6:$B$13))</f>
        <v>7.6510292449606707</v>
      </c>
      <c r="N75" s="42">
        <v>2018</v>
      </c>
      <c r="O75" s="8">
        <v>43755</v>
      </c>
      <c r="P75" s="44">
        <v>112.339</v>
      </c>
      <c r="Q75" s="44"/>
      <c r="R75" s="47">
        <f>IF(P75="","",T75*M75*LOOKUP(RIGHT($D$2,3),定数!$A$6:$A$13,定数!$B$6:$B$13))</f>
        <v>12088.626207037956</v>
      </c>
      <c r="S75" s="47"/>
      <c r="T75" s="48">
        <f t="shared" si="3"/>
        <v>15.800000000000125</v>
      </c>
      <c r="U75" s="48"/>
      <c r="V75" t="str">
        <f t="shared" ref="V75:W90" si="8">IF(S75&lt;&gt;"",IF(S75&lt;0,1+V74,0),"")</f>
        <v/>
      </c>
      <c r="W75">
        <f t="shared" si="8"/>
        <v>0</v>
      </c>
    </row>
    <row r="76" spans="2:23" x14ac:dyDescent="0.2">
      <c r="B76" s="42">
        <v>68</v>
      </c>
      <c r="C76" s="43">
        <f t="shared" si="7"/>
        <v>251820.87588247232</v>
      </c>
      <c r="D76" s="43"/>
      <c r="E76" s="42">
        <v>2018</v>
      </c>
      <c r="F76" s="8">
        <v>43758</v>
      </c>
      <c r="G76" s="42" t="s">
        <v>4</v>
      </c>
      <c r="H76" s="44">
        <v>112.563</v>
      </c>
      <c r="I76" s="44"/>
      <c r="J76" s="42">
        <v>17.399999999999999</v>
      </c>
      <c r="K76" s="45">
        <f t="shared" si="6"/>
        <v>7554.6262764741696</v>
      </c>
      <c r="L76" s="46"/>
      <c r="M76" s="6">
        <f>IF(J76="","",(K76/J76)/LOOKUP(RIGHT($D$2,3),定数!$A$6:$A$13,定数!$B$6:$B$13))</f>
        <v>4.3417392393529717</v>
      </c>
      <c r="N76" s="42">
        <v>2018</v>
      </c>
      <c r="O76" s="8">
        <v>43758</v>
      </c>
      <c r="P76" s="44">
        <v>112.389</v>
      </c>
      <c r="Q76" s="44"/>
      <c r="R76" s="47">
        <f>IF(P76="","",T76*M76*LOOKUP(RIGHT($D$2,3),定数!$A$6:$A$13,定数!$B$6:$B$13))</f>
        <v>-7554.626276474457</v>
      </c>
      <c r="S76" s="47"/>
      <c r="T76" s="48">
        <f t="shared" ref="T76:T108" si="9">IF(P76="","",IF(G76="買",(P76-H76),(H76-P76))*IF(RIGHT($D$2,3)="JPY",100,10000))</f>
        <v>-17.400000000000659</v>
      </c>
      <c r="U76" s="48"/>
      <c r="V76" t="str">
        <f t="shared" si="8"/>
        <v/>
      </c>
      <c r="W76">
        <f t="shared" si="8"/>
        <v>1</v>
      </c>
    </row>
    <row r="77" spans="2:23" x14ac:dyDescent="0.2">
      <c r="B77" s="42">
        <v>69</v>
      </c>
      <c r="C77" s="43">
        <f t="shared" si="7"/>
        <v>244266.24960599787</v>
      </c>
      <c r="D77" s="43"/>
      <c r="E77" s="42">
        <v>2018</v>
      </c>
      <c r="F77" s="8">
        <v>43762</v>
      </c>
      <c r="G77" s="42" t="s">
        <v>4</v>
      </c>
      <c r="H77" s="44">
        <v>112.471</v>
      </c>
      <c r="I77" s="44"/>
      <c r="J77" s="42">
        <v>12.4</v>
      </c>
      <c r="K77" s="45">
        <f t="shared" si="6"/>
        <v>7327.987488179936</v>
      </c>
      <c r="L77" s="46"/>
      <c r="M77" s="6">
        <f>IF(J77="","",(K77/J77)/LOOKUP(RIGHT($D$2,3),定数!$A$6:$A$13,定数!$B$6:$B$13))</f>
        <v>5.9096673291773678</v>
      </c>
      <c r="N77" s="42">
        <v>2018</v>
      </c>
      <c r="O77" s="8">
        <v>43762</v>
      </c>
      <c r="P77" s="44">
        <v>112.34699999999999</v>
      </c>
      <c r="Q77" s="44"/>
      <c r="R77" s="47">
        <f>IF(P77="","",T77*M77*LOOKUP(RIGHT($D$2,3),定数!$A$6:$A$13,定数!$B$6:$B$13))</f>
        <v>-7327.9874881804944</v>
      </c>
      <c r="S77" s="47"/>
      <c r="T77" s="48">
        <f t="shared" si="9"/>
        <v>-12.400000000000944</v>
      </c>
      <c r="U77" s="48"/>
      <c r="V77" t="str">
        <f t="shared" si="8"/>
        <v/>
      </c>
      <c r="W77">
        <f t="shared" si="8"/>
        <v>2</v>
      </c>
    </row>
    <row r="78" spans="2:23" x14ac:dyDescent="0.2">
      <c r="B78" s="42">
        <v>70</v>
      </c>
      <c r="C78" s="43">
        <f t="shared" si="7"/>
        <v>236938.26211781739</v>
      </c>
      <c r="D78" s="43"/>
      <c r="E78" s="42">
        <v>2018</v>
      </c>
      <c r="F78" s="8">
        <v>43767</v>
      </c>
      <c r="G78" s="42" t="s">
        <v>4</v>
      </c>
      <c r="H78" s="44">
        <v>111.97</v>
      </c>
      <c r="I78" s="44"/>
      <c r="J78" s="42">
        <v>12.5</v>
      </c>
      <c r="K78" s="45">
        <f t="shared" si="6"/>
        <v>7108.1478635345211</v>
      </c>
      <c r="L78" s="46"/>
      <c r="M78" s="6">
        <f>IF(J78="","",(K78/J78)/LOOKUP(RIGHT($D$2,3),定数!$A$6:$A$13,定数!$B$6:$B$13))</f>
        <v>5.6865182908276166</v>
      </c>
      <c r="N78" s="42">
        <v>2018</v>
      </c>
      <c r="O78" s="8">
        <v>43767</v>
      </c>
      <c r="P78" s="44">
        <v>112.19</v>
      </c>
      <c r="Q78" s="44"/>
      <c r="R78" s="47">
        <f>IF(P78="","",T78*M78*LOOKUP(RIGHT($D$2,3),定数!$A$6:$A$13,定数!$B$6:$B$13))</f>
        <v>12510.340239820693</v>
      </c>
      <c r="S78" s="47"/>
      <c r="T78" s="48">
        <f t="shared" si="9"/>
        <v>21.999999999999886</v>
      </c>
      <c r="U78" s="48"/>
      <c r="V78" t="str">
        <f t="shared" si="8"/>
        <v/>
      </c>
      <c r="W78">
        <f t="shared" si="8"/>
        <v>0</v>
      </c>
    </row>
    <row r="79" spans="2:23" x14ac:dyDescent="0.2">
      <c r="B79" s="42">
        <v>71</v>
      </c>
      <c r="C79" s="43">
        <f t="shared" si="7"/>
        <v>249448.60235763807</v>
      </c>
      <c r="D79" s="43"/>
      <c r="E79" s="42">
        <v>2018</v>
      </c>
      <c r="F79" s="8">
        <v>43768</v>
      </c>
      <c r="G79" s="42" t="s">
        <v>4</v>
      </c>
      <c r="H79" s="44">
        <v>112.843</v>
      </c>
      <c r="I79" s="44"/>
      <c r="J79" s="42">
        <v>17.100000000000001</v>
      </c>
      <c r="K79" s="45">
        <f t="shared" si="6"/>
        <v>7483.4580707291416</v>
      </c>
      <c r="L79" s="46"/>
      <c r="M79" s="6">
        <f>IF(J79="","",(K79/J79)/LOOKUP(RIGHT($D$2,3),定数!$A$6:$A$13,定数!$B$6:$B$13))</f>
        <v>4.3762912694322464</v>
      </c>
      <c r="N79" s="42">
        <v>2018</v>
      </c>
      <c r="O79" s="8">
        <v>43769</v>
      </c>
      <c r="P79" s="44">
        <v>113.155</v>
      </c>
      <c r="Q79" s="44"/>
      <c r="R79" s="47">
        <f>IF(P79="","",T79*M79*LOOKUP(RIGHT($D$2,3),定数!$A$6:$A$13,定数!$B$6:$B$13))</f>
        <v>13654.028760628504</v>
      </c>
      <c r="S79" s="47"/>
      <c r="T79" s="48">
        <f t="shared" si="9"/>
        <v>31.199999999999761</v>
      </c>
      <c r="U79" s="48"/>
      <c r="V79" t="str">
        <f t="shared" si="8"/>
        <v/>
      </c>
      <c r="W79">
        <f t="shared" si="8"/>
        <v>0</v>
      </c>
    </row>
    <row r="80" spans="2:23" x14ac:dyDescent="0.2">
      <c r="B80" s="42">
        <v>72</v>
      </c>
      <c r="C80" s="43">
        <f t="shared" si="7"/>
        <v>263102.63111826655</v>
      </c>
      <c r="D80" s="43"/>
      <c r="E80" s="42">
        <v>2018</v>
      </c>
      <c r="F80" s="8">
        <v>43771</v>
      </c>
      <c r="G80" s="42" t="s">
        <v>4</v>
      </c>
      <c r="H80" s="44">
        <v>112.983</v>
      </c>
      <c r="I80" s="44"/>
      <c r="J80" s="42">
        <v>19.399999999999999</v>
      </c>
      <c r="K80" s="45">
        <f t="shared" si="6"/>
        <v>7893.0789335479967</v>
      </c>
      <c r="L80" s="46"/>
      <c r="M80" s="6">
        <f>IF(J80="","",(K80/J80)/LOOKUP(RIGHT($D$2,3),定数!$A$6:$A$13,定数!$B$6:$B$13))</f>
        <v>4.0685973884268023</v>
      </c>
      <c r="N80" s="42">
        <v>2018</v>
      </c>
      <c r="O80" s="8">
        <v>43775</v>
      </c>
      <c r="P80" s="44">
        <v>113.34099999999999</v>
      </c>
      <c r="Q80" s="44"/>
      <c r="R80" s="47">
        <f>IF(P80="","",T80*M80*LOOKUP(RIGHT($D$2,3),定数!$A$6:$A$13,定数!$B$6:$B$13))</f>
        <v>14565.578650567539</v>
      </c>
      <c r="S80" s="47"/>
      <c r="T80" s="48">
        <f t="shared" si="9"/>
        <v>35.799999999998988</v>
      </c>
      <c r="U80" s="48"/>
      <c r="V80" t="str">
        <f t="shared" si="8"/>
        <v/>
      </c>
      <c r="W80">
        <f t="shared" si="8"/>
        <v>0</v>
      </c>
    </row>
    <row r="81" spans="2:23" x14ac:dyDescent="0.2">
      <c r="B81" s="42">
        <v>73</v>
      </c>
      <c r="C81" s="43">
        <f t="shared" si="7"/>
        <v>277668.20976883412</v>
      </c>
      <c r="D81" s="43"/>
      <c r="E81" s="42">
        <v>2018</v>
      </c>
      <c r="F81" s="8">
        <v>43774</v>
      </c>
      <c r="G81" s="42" t="s">
        <v>4</v>
      </c>
      <c r="H81" s="44">
        <v>113.214</v>
      </c>
      <c r="I81" s="44"/>
      <c r="J81" s="42">
        <v>6.7</v>
      </c>
      <c r="K81" s="45">
        <f t="shared" si="6"/>
        <v>8330.0462930650228</v>
      </c>
      <c r="L81" s="46"/>
      <c r="M81" s="6">
        <f>IF(J81="","",(K81/J81)/LOOKUP(RIGHT($D$2,3),定数!$A$6:$A$13,定数!$B$6:$B$13))</f>
        <v>12.432904915022423</v>
      </c>
      <c r="N81" s="42">
        <v>2018</v>
      </c>
      <c r="O81" s="8">
        <v>43774</v>
      </c>
      <c r="P81" s="44">
        <v>113.318</v>
      </c>
      <c r="Q81" s="44"/>
      <c r="R81" s="47">
        <f>IF(P81="","",T81*M81*LOOKUP(RIGHT($D$2,3),定数!$A$6:$A$13,定数!$B$6:$B$13))</f>
        <v>12930.221111623219</v>
      </c>
      <c r="S81" s="47"/>
      <c r="T81" s="48">
        <f t="shared" si="9"/>
        <v>10.39999999999992</v>
      </c>
      <c r="U81" s="48"/>
      <c r="V81" t="str">
        <f t="shared" si="8"/>
        <v/>
      </c>
      <c r="W81">
        <f t="shared" si="8"/>
        <v>0</v>
      </c>
    </row>
    <row r="82" spans="2:23" x14ac:dyDescent="0.2">
      <c r="B82" s="42">
        <v>74</v>
      </c>
      <c r="C82" s="43">
        <f t="shared" si="7"/>
        <v>290598.43088045734</v>
      </c>
      <c r="D82" s="43"/>
      <c r="E82" s="42">
        <v>2018</v>
      </c>
      <c r="F82" s="8">
        <v>43777</v>
      </c>
      <c r="G82" s="42" t="s">
        <v>4</v>
      </c>
      <c r="H82" s="44">
        <v>113.726</v>
      </c>
      <c r="I82" s="44"/>
      <c r="J82" s="42">
        <v>7.3</v>
      </c>
      <c r="K82" s="45">
        <f t="shared" si="6"/>
        <v>8717.95292641372</v>
      </c>
      <c r="L82" s="46"/>
      <c r="M82" s="6">
        <f>IF(J82="","",(K82/J82)/LOOKUP(RIGHT($D$2,3),定数!$A$6:$A$13,定数!$B$6:$B$13))</f>
        <v>11.942401269059889</v>
      </c>
      <c r="N82" s="42">
        <v>2018</v>
      </c>
      <c r="O82" s="8">
        <v>43777</v>
      </c>
      <c r="P82" s="44">
        <v>113.65300000000001</v>
      </c>
      <c r="Q82" s="44"/>
      <c r="R82" s="47">
        <f>IF(P82="","",T82*M82*LOOKUP(RIGHT($D$2,3),定数!$A$6:$A$13,定数!$B$6:$B$13))</f>
        <v>-8717.9529264129178</v>
      </c>
      <c r="S82" s="47"/>
      <c r="T82" s="48">
        <f t="shared" si="9"/>
        <v>-7.2999999999993292</v>
      </c>
      <c r="U82" s="48"/>
      <c r="V82" t="str">
        <f t="shared" si="8"/>
        <v/>
      </c>
      <c r="W82">
        <f t="shared" si="8"/>
        <v>1</v>
      </c>
    </row>
    <row r="83" spans="2:23" x14ac:dyDescent="0.2">
      <c r="B83" s="42">
        <v>75</v>
      </c>
      <c r="C83" s="43">
        <f t="shared" si="7"/>
        <v>281880.47795404441</v>
      </c>
      <c r="D83" s="43"/>
      <c r="E83" s="42">
        <v>2018</v>
      </c>
      <c r="F83" s="8">
        <v>43779</v>
      </c>
      <c r="G83" s="42" t="s">
        <v>3</v>
      </c>
      <c r="H83" s="44">
        <v>113.77</v>
      </c>
      <c r="I83" s="44"/>
      <c r="J83" s="42">
        <v>10.1</v>
      </c>
      <c r="K83" s="45">
        <f t="shared" si="6"/>
        <v>8456.4143386213327</v>
      </c>
      <c r="L83" s="46"/>
      <c r="M83" s="6">
        <f>IF(J83="","",(K83/J83)/LOOKUP(RIGHT($D$2,3),定数!$A$6:$A$13,定数!$B$6:$B$13))</f>
        <v>8.3726874639815172</v>
      </c>
      <c r="N83" s="42">
        <v>2018</v>
      </c>
      <c r="O83" s="8">
        <v>43779</v>
      </c>
      <c r="P83" s="44">
        <v>113.871</v>
      </c>
      <c r="Q83" s="44"/>
      <c r="R83" s="47">
        <f>IF(P83="","",T83*M83*LOOKUP(RIGHT($D$2,3),定数!$A$6:$A$13,定数!$B$6:$B$13))</f>
        <v>-8456.4143386212563</v>
      </c>
      <c r="S83" s="47"/>
      <c r="T83" s="48">
        <f t="shared" si="9"/>
        <v>-10.099999999999909</v>
      </c>
      <c r="U83" s="48"/>
      <c r="V83" t="str">
        <f t="shared" si="8"/>
        <v/>
      </c>
      <c r="W83">
        <f t="shared" si="8"/>
        <v>2</v>
      </c>
    </row>
    <row r="84" spans="2:23" x14ac:dyDescent="0.2">
      <c r="B84" s="42">
        <v>76</v>
      </c>
      <c r="C84" s="43">
        <f t="shared" si="7"/>
        <v>273424.06361542316</v>
      </c>
      <c r="D84" s="43"/>
      <c r="E84" s="42">
        <v>2018</v>
      </c>
      <c r="F84" s="8">
        <v>43784</v>
      </c>
      <c r="G84" s="42" t="s">
        <v>3</v>
      </c>
      <c r="H84" s="44">
        <v>113.536</v>
      </c>
      <c r="I84" s="44"/>
      <c r="J84" s="42">
        <v>13</v>
      </c>
      <c r="K84" s="45">
        <f t="shared" si="6"/>
        <v>8202.721908462694</v>
      </c>
      <c r="L84" s="46"/>
      <c r="M84" s="6">
        <f>IF(J84="","",(K84/J84)/LOOKUP(RIGHT($D$2,3),定数!$A$6:$A$13,定数!$B$6:$B$13))</f>
        <v>6.309786083432841</v>
      </c>
      <c r="N84" s="42">
        <v>2018</v>
      </c>
      <c r="O84" s="8">
        <v>43784</v>
      </c>
      <c r="P84" s="44">
        <v>113.306</v>
      </c>
      <c r="Q84" s="44"/>
      <c r="R84" s="47">
        <f>IF(P84="","",T84*M84*LOOKUP(RIGHT($D$2,3),定数!$A$6:$A$13,定数!$B$6:$B$13))</f>
        <v>14512.507991895785</v>
      </c>
      <c r="S84" s="47"/>
      <c r="T84" s="48">
        <f t="shared" si="9"/>
        <v>23.000000000000398</v>
      </c>
      <c r="U84" s="48"/>
      <c r="V84" t="str">
        <f t="shared" si="8"/>
        <v/>
      </c>
      <c r="W84">
        <f t="shared" si="8"/>
        <v>0</v>
      </c>
    </row>
    <row r="85" spans="2:23" x14ac:dyDescent="0.2">
      <c r="B85" s="42">
        <v>77</v>
      </c>
      <c r="C85" s="43">
        <f t="shared" si="7"/>
        <v>287936.57160731894</v>
      </c>
      <c r="D85" s="43"/>
      <c r="E85" s="42">
        <v>2018</v>
      </c>
      <c r="F85" s="8">
        <v>43786</v>
      </c>
      <c r="G85" s="42" t="s">
        <v>3</v>
      </c>
      <c r="H85" s="44">
        <v>112.758</v>
      </c>
      <c r="I85" s="44"/>
      <c r="J85" s="42">
        <v>12.4</v>
      </c>
      <c r="K85" s="45">
        <f t="shared" si="6"/>
        <v>8638.0971482195673</v>
      </c>
      <c r="L85" s="46"/>
      <c r="M85" s="6">
        <f>IF(J85="","",(K85/J85)/LOOKUP(RIGHT($D$2,3),定数!$A$6:$A$13,定数!$B$6:$B$13))</f>
        <v>6.9662073775964242</v>
      </c>
      <c r="N85" s="42">
        <v>2018</v>
      </c>
      <c r="O85" s="8">
        <v>43788</v>
      </c>
      <c r="P85" s="44">
        <v>112.621</v>
      </c>
      <c r="Q85" s="44"/>
      <c r="R85" s="47">
        <f>IF(P85="","",T85*M85*LOOKUP(RIGHT($D$2,3),定数!$A$6:$A$13,定数!$B$6:$B$13))</f>
        <v>9543.7041073071323</v>
      </c>
      <c r="S85" s="47"/>
      <c r="T85" s="48">
        <f t="shared" si="9"/>
        <v>13.700000000000045</v>
      </c>
      <c r="U85" s="48"/>
      <c r="V85" t="str">
        <f t="shared" si="8"/>
        <v/>
      </c>
      <c r="W85">
        <f t="shared" si="8"/>
        <v>0</v>
      </c>
    </row>
    <row r="86" spans="2:23" x14ac:dyDescent="0.2">
      <c r="B86" s="42">
        <v>78</v>
      </c>
      <c r="C86" s="43">
        <f t="shared" si="7"/>
        <v>297480.27571462607</v>
      </c>
      <c r="D86" s="43"/>
      <c r="E86" s="42">
        <v>2018</v>
      </c>
      <c r="F86" s="8">
        <v>43788</v>
      </c>
      <c r="G86" s="42" t="s">
        <v>3</v>
      </c>
      <c r="H86" s="44">
        <v>112.70099999999999</v>
      </c>
      <c r="I86" s="44"/>
      <c r="J86" s="42">
        <v>10.9</v>
      </c>
      <c r="K86" s="45">
        <f t="shared" si="6"/>
        <v>8924.4082714387823</v>
      </c>
      <c r="L86" s="46"/>
      <c r="M86" s="6">
        <f>IF(J86="","",(K86/J86)/LOOKUP(RIGHT($D$2,3),定数!$A$6:$A$13,定数!$B$6:$B$13))</f>
        <v>8.187530524255763</v>
      </c>
      <c r="N86" s="42">
        <v>2018</v>
      </c>
      <c r="O86" s="8">
        <v>43788</v>
      </c>
      <c r="P86" s="44">
        <v>112.81</v>
      </c>
      <c r="Q86" s="44"/>
      <c r="R86" s="47">
        <f>IF(P86="","",T86*M86*LOOKUP(RIGHT($D$2,3),定数!$A$6:$A$13,定数!$B$6:$B$13))</f>
        <v>-8924.4082714395081</v>
      </c>
      <c r="S86" s="47"/>
      <c r="T86" s="48">
        <f t="shared" si="9"/>
        <v>-10.900000000000887</v>
      </c>
      <c r="U86" s="48"/>
      <c r="V86" t="str">
        <f t="shared" si="8"/>
        <v/>
      </c>
      <c r="W86">
        <f t="shared" si="8"/>
        <v>1</v>
      </c>
    </row>
    <row r="87" spans="2:23" x14ac:dyDescent="0.2">
      <c r="B87" s="42">
        <v>79</v>
      </c>
      <c r="C87" s="43">
        <f t="shared" si="7"/>
        <v>288555.86744318658</v>
      </c>
      <c r="D87" s="43"/>
      <c r="E87" s="42">
        <v>2018</v>
      </c>
      <c r="F87" s="8">
        <v>43790</v>
      </c>
      <c r="G87" s="42" t="s">
        <v>4</v>
      </c>
      <c r="H87" s="44">
        <v>112.738</v>
      </c>
      <c r="I87" s="44"/>
      <c r="J87" s="42">
        <v>10.1</v>
      </c>
      <c r="K87" s="45">
        <f t="shared" si="6"/>
        <v>8656.6760232955967</v>
      </c>
      <c r="L87" s="46"/>
      <c r="M87" s="6">
        <f>IF(J87="","",(K87/J87)/LOOKUP(RIGHT($D$2,3),定数!$A$6:$A$13,定数!$B$6:$B$13))</f>
        <v>8.5709663596986108</v>
      </c>
      <c r="N87" s="42">
        <v>2018</v>
      </c>
      <c r="O87" s="8">
        <v>43790</v>
      </c>
      <c r="P87" s="44">
        <v>112.91</v>
      </c>
      <c r="Q87" s="44"/>
      <c r="R87" s="47">
        <f>IF(P87="","",T87*M87*LOOKUP(RIGHT($D$2,3),定数!$A$6:$A$13,定数!$B$6:$B$13))</f>
        <v>14742.062138681356</v>
      </c>
      <c r="S87" s="47"/>
      <c r="T87" s="48">
        <f t="shared" si="9"/>
        <v>17.199999999999704</v>
      </c>
      <c r="U87" s="48"/>
      <c r="V87" t="str">
        <f t="shared" si="8"/>
        <v/>
      </c>
      <c r="W87">
        <f t="shared" si="8"/>
        <v>0</v>
      </c>
    </row>
    <row r="88" spans="2:23" x14ac:dyDescent="0.2">
      <c r="B88" s="42">
        <v>80</v>
      </c>
      <c r="C88" s="43">
        <f t="shared" si="7"/>
        <v>303297.92958186794</v>
      </c>
      <c r="D88" s="43"/>
      <c r="E88" s="42">
        <v>2018</v>
      </c>
      <c r="F88" s="8">
        <v>43790</v>
      </c>
      <c r="G88" s="42" t="s">
        <v>4</v>
      </c>
      <c r="H88" s="44">
        <v>112.89</v>
      </c>
      <c r="I88" s="44"/>
      <c r="J88" s="42">
        <v>7.3</v>
      </c>
      <c r="K88" s="45">
        <f t="shared" si="6"/>
        <v>9098.9378874560371</v>
      </c>
      <c r="L88" s="46"/>
      <c r="M88" s="6">
        <f>IF(J88="","",(K88/J88)/LOOKUP(RIGHT($D$2,3),定数!$A$6:$A$13,定数!$B$6:$B$13))</f>
        <v>12.464298475967176</v>
      </c>
      <c r="N88" s="42">
        <v>2018</v>
      </c>
      <c r="O88" s="8">
        <v>43790</v>
      </c>
      <c r="P88" s="44">
        <v>113.004</v>
      </c>
      <c r="Q88" s="44"/>
      <c r="R88" s="47">
        <f>IF(P88="","",T88*M88*LOOKUP(RIGHT($D$2,3),定数!$A$6:$A$13,定数!$B$6:$B$13))</f>
        <v>14209.300262603119</v>
      </c>
      <c r="S88" s="47"/>
      <c r="T88" s="48">
        <f t="shared" si="9"/>
        <v>11.400000000000432</v>
      </c>
      <c r="U88" s="48"/>
      <c r="V88" t="str">
        <f t="shared" si="8"/>
        <v/>
      </c>
      <c r="W88">
        <f t="shared" si="8"/>
        <v>0</v>
      </c>
    </row>
    <row r="89" spans="2:23" x14ac:dyDescent="0.2">
      <c r="B89" s="42">
        <v>81</v>
      </c>
      <c r="C89" s="43">
        <f t="shared" si="7"/>
        <v>317507.22984447103</v>
      </c>
      <c r="D89" s="43"/>
      <c r="E89" s="42">
        <v>2018</v>
      </c>
      <c r="F89" s="8">
        <v>43792</v>
      </c>
      <c r="G89" s="42" t="s">
        <v>3</v>
      </c>
      <c r="H89" s="44">
        <v>112.922</v>
      </c>
      <c r="I89" s="44"/>
      <c r="J89" s="42">
        <v>8.1999999999999993</v>
      </c>
      <c r="K89" s="45">
        <f t="shared" si="6"/>
        <v>9525.2168953341297</v>
      </c>
      <c r="L89" s="46"/>
      <c r="M89" s="6">
        <f>IF(J89="","",(K89/J89)/LOOKUP(RIGHT($D$2,3),定数!$A$6:$A$13,定数!$B$6:$B$13))</f>
        <v>11.616118165041623</v>
      </c>
      <c r="N89" s="42">
        <v>2018</v>
      </c>
      <c r="O89" s="8">
        <v>43792</v>
      </c>
      <c r="P89" s="44">
        <v>113.004</v>
      </c>
      <c r="Q89" s="44"/>
      <c r="R89" s="47">
        <f>IF(P89="","",T89*M89*LOOKUP(RIGHT($D$2,3),定数!$A$6:$A$13,定数!$B$6:$B$13))</f>
        <v>-9525.2168953350429</v>
      </c>
      <c r="S89" s="47"/>
      <c r="T89" s="48">
        <f t="shared" si="9"/>
        <v>-8.2000000000007844</v>
      </c>
      <c r="U89" s="48"/>
      <c r="V89" t="str">
        <f t="shared" si="8"/>
        <v/>
      </c>
      <c r="W89">
        <f t="shared" si="8"/>
        <v>1</v>
      </c>
    </row>
    <row r="90" spans="2:23" x14ac:dyDescent="0.2">
      <c r="B90" s="42">
        <v>82</v>
      </c>
      <c r="C90" s="43">
        <f t="shared" si="7"/>
        <v>307982.01294913597</v>
      </c>
      <c r="D90" s="43"/>
      <c r="E90" s="42">
        <v>2018</v>
      </c>
      <c r="F90" s="8">
        <v>43792</v>
      </c>
      <c r="G90" s="42" t="s">
        <v>3</v>
      </c>
      <c r="H90" s="44">
        <v>112.81699999999999</v>
      </c>
      <c r="I90" s="44"/>
      <c r="J90" s="42">
        <v>9.5</v>
      </c>
      <c r="K90" s="45">
        <f t="shared" si="6"/>
        <v>9239.4603884740791</v>
      </c>
      <c r="L90" s="46"/>
      <c r="M90" s="6">
        <f>IF(J90="","",(K90/J90)/LOOKUP(RIGHT($D$2,3),定数!$A$6:$A$13,定数!$B$6:$B$13))</f>
        <v>9.7257477773411356</v>
      </c>
      <c r="N90" s="42">
        <v>2018</v>
      </c>
      <c r="O90" s="8">
        <v>43793</v>
      </c>
      <c r="P90" s="44">
        <v>112.827</v>
      </c>
      <c r="Q90" s="44"/>
      <c r="R90" s="47">
        <f>IF(P90="","",T90*M90*LOOKUP(RIGHT($D$2,3),定数!$A$6:$A$13,定数!$B$6:$B$13))</f>
        <v>-972.57477773461108</v>
      </c>
      <c r="S90" s="47"/>
      <c r="T90" s="48">
        <f t="shared" si="9"/>
        <v>-1.0000000000005116</v>
      </c>
      <c r="U90" s="48"/>
      <c r="V90" t="str">
        <f t="shared" si="8"/>
        <v/>
      </c>
      <c r="W90">
        <f t="shared" si="8"/>
        <v>2</v>
      </c>
    </row>
    <row r="91" spans="2:23" x14ac:dyDescent="0.2">
      <c r="B91" s="42">
        <v>83</v>
      </c>
      <c r="C91" s="43">
        <f t="shared" si="7"/>
        <v>307009.43817140139</v>
      </c>
      <c r="D91" s="43"/>
      <c r="E91" s="42">
        <v>2018</v>
      </c>
      <c r="F91" s="8">
        <v>43797</v>
      </c>
      <c r="G91" s="42" t="s">
        <v>4</v>
      </c>
      <c r="H91" s="44">
        <v>113.797</v>
      </c>
      <c r="I91" s="44"/>
      <c r="J91" s="42">
        <v>7.6</v>
      </c>
      <c r="K91" s="45">
        <f t="shared" si="6"/>
        <v>9210.2831451420407</v>
      </c>
      <c r="L91" s="46"/>
      <c r="M91" s="6">
        <f>IF(J91="","",(K91/J91)/LOOKUP(RIGHT($D$2,3),定数!$A$6:$A$13,定数!$B$6:$B$13))</f>
        <v>12.118793612029002</v>
      </c>
      <c r="N91" s="42">
        <v>2018</v>
      </c>
      <c r="O91" s="8">
        <v>43797</v>
      </c>
      <c r="P91" s="44">
        <v>113.721</v>
      </c>
      <c r="Q91" s="44"/>
      <c r="R91" s="47">
        <f>IF(P91="","",T91*M91*LOOKUP(RIGHT($D$2,3),定数!$A$6:$A$13,定数!$B$6:$B$13))</f>
        <v>-9210.2831451412421</v>
      </c>
      <c r="S91" s="47"/>
      <c r="T91" s="48">
        <f t="shared" si="9"/>
        <v>-7.5999999999993406</v>
      </c>
      <c r="U91" s="48"/>
      <c r="V91" t="str">
        <f t="shared" ref="V91:W106" si="10">IF(S91&lt;&gt;"",IF(S91&lt;0,1+V90,0),"")</f>
        <v/>
      </c>
      <c r="W91">
        <f t="shared" si="10"/>
        <v>3</v>
      </c>
    </row>
    <row r="92" spans="2:23" x14ac:dyDescent="0.2">
      <c r="B92" s="42">
        <v>84</v>
      </c>
      <c r="C92" s="43">
        <f t="shared" si="7"/>
        <v>297799.15502626012</v>
      </c>
      <c r="D92" s="43"/>
      <c r="E92" s="42">
        <v>2018</v>
      </c>
      <c r="F92" s="8">
        <v>43799</v>
      </c>
      <c r="G92" s="42" t="s">
        <v>4</v>
      </c>
      <c r="H92" s="44">
        <v>113.489</v>
      </c>
      <c r="I92" s="44"/>
      <c r="J92" s="42">
        <v>18</v>
      </c>
      <c r="K92" s="45">
        <f t="shared" si="6"/>
        <v>8933.9746507878026</v>
      </c>
      <c r="L92" s="46"/>
      <c r="M92" s="6">
        <f>IF(J92="","",(K92/J92)/LOOKUP(RIGHT($D$2,3),定数!$A$6:$A$13,定数!$B$6:$B$13))</f>
        <v>4.9633192504376682</v>
      </c>
      <c r="N92" s="42">
        <v>2018</v>
      </c>
      <c r="O92" s="8">
        <v>43803</v>
      </c>
      <c r="P92" s="44">
        <v>113.309</v>
      </c>
      <c r="Q92" s="44"/>
      <c r="R92" s="47">
        <f>IF(P92="","",T92*M92*LOOKUP(RIGHT($D$2,3),定数!$A$6:$A$13,定数!$B$6:$B$13))</f>
        <v>-8933.9746507881409</v>
      </c>
      <c r="S92" s="47"/>
      <c r="T92" s="48">
        <f t="shared" si="9"/>
        <v>-18.000000000000682</v>
      </c>
      <c r="U92" s="48"/>
      <c r="V92" t="str">
        <f t="shared" si="10"/>
        <v/>
      </c>
      <c r="W92">
        <f t="shared" si="10"/>
        <v>4</v>
      </c>
    </row>
    <row r="93" spans="2:23" x14ac:dyDescent="0.2">
      <c r="B93" s="42">
        <v>85</v>
      </c>
      <c r="C93" s="43">
        <f t="shared" si="7"/>
        <v>288865.180375472</v>
      </c>
      <c r="D93" s="43"/>
      <c r="E93" s="42">
        <v>2018</v>
      </c>
      <c r="F93" s="8">
        <v>43807</v>
      </c>
      <c r="G93" s="42" t="s">
        <v>3</v>
      </c>
      <c r="H93" s="44">
        <v>112.571</v>
      </c>
      <c r="I93" s="44"/>
      <c r="J93" s="42">
        <v>14.1</v>
      </c>
      <c r="K93" s="45">
        <f t="shared" si="6"/>
        <v>8665.9554112641599</v>
      </c>
      <c r="L93" s="46"/>
      <c r="M93" s="6">
        <f>IF(J93="","",(K93/J93)/LOOKUP(RIGHT($D$2,3),定数!$A$6:$A$13,定数!$B$6:$B$13))</f>
        <v>6.1460676675632335</v>
      </c>
      <c r="N93" s="42">
        <v>2018</v>
      </c>
      <c r="O93" s="8">
        <v>43809</v>
      </c>
      <c r="P93" s="44">
        <v>112.319</v>
      </c>
      <c r="Q93" s="44"/>
      <c r="R93" s="47">
        <f>IF(P93="","",T93*M93*LOOKUP(RIGHT($D$2,3),定数!$A$6:$A$13,定数!$B$6:$B$13))</f>
        <v>15488.090522259063</v>
      </c>
      <c r="S93" s="47"/>
      <c r="T93" s="48">
        <f t="shared" si="9"/>
        <v>25.199999999999534</v>
      </c>
      <c r="U93" s="48"/>
      <c r="V93" t="str">
        <f t="shared" si="10"/>
        <v/>
      </c>
      <c r="W93">
        <f t="shared" si="10"/>
        <v>0</v>
      </c>
    </row>
    <row r="94" spans="2:23" x14ac:dyDescent="0.2">
      <c r="B94" s="42">
        <v>86</v>
      </c>
      <c r="C94" s="43">
        <f t="shared" si="7"/>
        <v>304353.27089773107</v>
      </c>
      <c r="D94" s="43"/>
      <c r="E94" s="42">
        <v>2018</v>
      </c>
      <c r="F94" s="8">
        <v>43819</v>
      </c>
      <c r="G94" s="42" t="s">
        <v>4</v>
      </c>
      <c r="H94" s="44">
        <v>112.514</v>
      </c>
      <c r="I94" s="44"/>
      <c r="J94" s="42">
        <v>10.3</v>
      </c>
      <c r="K94" s="45">
        <f t="shared" si="6"/>
        <v>9130.5981269319309</v>
      </c>
      <c r="L94" s="46"/>
      <c r="M94" s="6">
        <f>IF(J94="","",(K94/J94)/LOOKUP(RIGHT($D$2,3),定数!$A$6:$A$13,定数!$B$6:$B$13))</f>
        <v>8.8646583756620672</v>
      </c>
      <c r="N94" s="42">
        <v>2018</v>
      </c>
      <c r="O94" s="8">
        <v>43819</v>
      </c>
      <c r="P94" s="44">
        <v>112.411</v>
      </c>
      <c r="Q94" s="44"/>
      <c r="R94" s="47">
        <f>IF(P94="","",T94*M94*LOOKUP(RIGHT($D$2,3),定数!$A$6:$A$13,定数!$B$6:$B$13))</f>
        <v>-9130.5981269314361</v>
      </c>
      <c r="S94" s="47"/>
      <c r="T94" s="48">
        <f t="shared" si="9"/>
        <v>-10.299999999999443</v>
      </c>
      <c r="U94" s="48"/>
      <c r="V94" t="str">
        <f t="shared" si="10"/>
        <v/>
      </c>
      <c r="W94">
        <f t="shared" si="10"/>
        <v>1</v>
      </c>
    </row>
    <row r="95" spans="2:23" x14ac:dyDescent="0.2">
      <c r="B95" s="42">
        <v>87</v>
      </c>
      <c r="C95" s="43">
        <f t="shared" si="7"/>
        <v>295222.6727707996</v>
      </c>
      <c r="D95" s="43"/>
      <c r="E95" s="42">
        <v>2018</v>
      </c>
      <c r="F95" s="8">
        <v>43826</v>
      </c>
      <c r="G95" s="42" t="s">
        <v>3</v>
      </c>
      <c r="H95" s="44">
        <v>110.642</v>
      </c>
      <c r="I95" s="44"/>
      <c r="J95" s="42">
        <v>25.1</v>
      </c>
      <c r="K95" s="45">
        <f t="shared" si="6"/>
        <v>8856.6801831239882</v>
      </c>
      <c r="L95" s="46"/>
      <c r="M95" s="6">
        <f>IF(J95="","",(K95/J95)/LOOKUP(RIGHT($D$2,3),定数!$A$6:$A$13,定数!$B$6:$B$13))</f>
        <v>3.5285578418820664</v>
      </c>
      <c r="N95" s="42">
        <v>2018</v>
      </c>
      <c r="O95" s="8">
        <v>43827</v>
      </c>
      <c r="P95" s="44">
        <v>110.893</v>
      </c>
      <c r="Q95" s="44"/>
      <c r="R95" s="47">
        <f>IF(P95="","",T95*M95*LOOKUP(RIGHT($D$2,3),定数!$A$6:$A$13,定数!$B$6:$B$13))</f>
        <v>-8856.6801831241555</v>
      </c>
      <c r="S95" s="47"/>
      <c r="T95" s="48">
        <f t="shared" si="9"/>
        <v>-25.100000000000477</v>
      </c>
      <c r="U95" s="48"/>
      <c r="V95" t="str">
        <f t="shared" si="10"/>
        <v/>
      </c>
      <c r="W95">
        <f t="shared" si="10"/>
        <v>2</v>
      </c>
    </row>
    <row r="96" spans="2:23" x14ac:dyDescent="0.2">
      <c r="B96" s="42">
        <v>88</v>
      </c>
      <c r="C96" s="43">
        <f t="shared" si="7"/>
        <v>286365.99258767546</v>
      </c>
      <c r="D96" s="43"/>
      <c r="E96" s="42"/>
      <c r="F96" s="8"/>
      <c r="G96" s="42"/>
      <c r="H96" s="44"/>
      <c r="I96" s="44"/>
      <c r="J96" s="42"/>
      <c r="K96" s="45" t="str">
        <f t="shared" si="6"/>
        <v/>
      </c>
      <c r="L96" s="46"/>
      <c r="M96" s="6" t="str">
        <f>IF(J96="","",(K96/J96)/LOOKUP(RIGHT($D$2,3),定数!$A$6:$A$13,定数!$B$6:$B$13))</f>
        <v/>
      </c>
      <c r="N96" s="42"/>
      <c r="O96" s="8"/>
      <c r="P96" s="44"/>
      <c r="Q96" s="44"/>
      <c r="R96" s="47" t="str">
        <f>IF(P96="","",T96*M96*LOOKUP(RIGHT($D$2,3),定数!$A$6:$A$13,定数!$B$6:$B$13))</f>
        <v/>
      </c>
      <c r="S96" s="47"/>
      <c r="T96" s="48" t="str">
        <f t="shared" si="9"/>
        <v/>
      </c>
      <c r="U96" s="48"/>
      <c r="V96" t="str">
        <f t="shared" si="10"/>
        <v/>
      </c>
      <c r="W96" t="str">
        <f t="shared" si="10"/>
        <v/>
      </c>
    </row>
    <row r="97" spans="2:23" x14ac:dyDescent="0.2">
      <c r="B97" s="42">
        <v>89</v>
      </c>
      <c r="C97" s="43" t="str">
        <f t="shared" si="7"/>
        <v/>
      </c>
      <c r="D97" s="43"/>
      <c r="E97" s="42"/>
      <c r="F97" s="8"/>
      <c r="G97" s="42"/>
      <c r="H97" s="44"/>
      <c r="I97" s="44"/>
      <c r="J97" s="42"/>
      <c r="K97" s="45" t="str">
        <f t="shared" si="6"/>
        <v/>
      </c>
      <c r="L97" s="46"/>
      <c r="M97" s="6" t="str">
        <f>IF(J97="","",(K97/J97)/LOOKUP(RIGHT($D$2,3),定数!$A$6:$A$13,定数!$B$6:$B$13))</f>
        <v/>
      </c>
      <c r="N97" s="42"/>
      <c r="O97" s="8"/>
      <c r="P97" s="44"/>
      <c r="Q97" s="44"/>
      <c r="R97" s="47" t="str">
        <f>IF(P97="","",T97*M97*LOOKUP(RIGHT($D$2,3),定数!$A$6:$A$13,定数!$B$6:$B$13))</f>
        <v/>
      </c>
      <c r="S97" s="47"/>
      <c r="T97" s="48" t="str">
        <f t="shared" si="9"/>
        <v/>
      </c>
      <c r="U97" s="48"/>
      <c r="V97" t="str">
        <f t="shared" si="10"/>
        <v/>
      </c>
      <c r="W97" t="str">
        <f t="shared" si="10"/>
        <v/>
      </c>
    </row>
    <row r="98" spans="2:23" x14ac:dyDescent="0.2">
      <c r="B98" s="42">
        <v>90</v>
      </c>
      <c r="C98" s="43" t="str">
        <f t="shared" si="7"/>
        <v/>
      </c>
      <c r="D98" s="43"/>
      <c r="E98" s="42"/>
      <c r="F98" s="8"/>
      <c r="G98" s="42"/>
      <c r="H98" s="44"/>
      <c r="I98" s="44"/>
      <c r="J98" s="42"/>
      <c r="K98" s="45" t="str">
        <f t="shared" si="6"/>
        <v/>
      </c>
      <c r="L98" s="46"/>
      <c r="M98" s="6" t="str">
        <f>IF(J98="","",(K98/J98)/LOOKUP(RIGHT($D$2,3),定数!$A$6:$A$13,定数!$B$6:$B$13))</f>
        <v/>
      </c>
      <c r="N98" s="42"/>
      <c r="O98" s="8"/>
      <c r="P98" s="44"/>
      <c r="Q98" s="44"/>
      <c r="R98" s="47" t="str">
        <f>IF(P98="","",T98*M98*LOOKUP(RIGHT($D$2,3),定数!$A$6:$A$13,定数!$B$6:$B$13))</f>
        <v/>
      </c>
      <c r="S98" s="47"/>
      <c r="T98" s="48" t="str">
        <f t="shared" si="9"/>
        <v/>
      </c>
      <c r="U98" s="48"/>
      <c r="V98" t="str">
        <f t="shared" si="10"/>
        <v/>
      </c>
      <c r="W98" t="str">
        <f t="shared" si="10"/>
        <v/>
      </c>
    </row>
    <row r="99" spans="2:23" x14ac:dyDescent="0.2">
      <c r="B99" s="42">
        <v>91</v>
      </c>
      <c r="C99" s="43" t="str">
        <f t="shared" si="7"/>
        <v/>
      </c>
      <c r="D99" s="43"/>
      <c r="E99" s="42"/>
      <c r="F99" s="8"/>
      <c r="G99" s="42"/>
      <c r="H99" s="44"/>
      <c r="I99" s="44"/>
      <c r="J99" s="42"/>
      <c r="K99" s="45" t="str">
        <f t="shared" si="6"/>
        <v/>
      </c>
      <c r="L99" s="46"/>
      <c r="M99" s="6" t="str">
        <f>IF(J99="","",(K99/J99)/LOOKUP(RIGHT($D$2,3),定数!$A$6:$A$13,定数!$B$6:$B$13))</f>
        <v/>
      </c>
      <c r="N99" s="42"/>
      <c r="O99" s="8"/>
      <c r="P99" s="44"/>
      <c r="Q99" s="44"/>
      <c r="R99" s="47" t="str">
        <f>IF(P99="","",T99*M99*LOOKUP(RIGHT($D$2,3),定数!$A$6:$A$13,定数!$B$6:$B$13))</f>
        <v/>
      </c>
      <c r="S99" s="47"/>
      <c r="T99" s="48" t="str">
        <f t="shared" si="9"/>
        <v/>
      </c>
      <c r="U99" s="48"/>
      <c r="V99" t="str">
        <f t="shared" si="10"/>
        <v/>
      </c>
      <c r="W99" t="str">
        <f t="shared" si="10"/>
        <v/>
      </c>
    </row>
    <row r="100" spans="2:23" x14ac:dyDescent="0.2">
      <c r="B100" s="42">
        <v>92</v>
      </c>
      <c r="C100" s="43" t="str">
        <f t="shared" si="7"/>
        <v/>
      </c>
      <c r="D100" s="43"/>
      <c r="E100" s="42"/>
      <c r="F100" s="8"/>
      <c r="G100" s="42"/>
      <c r="H100" s="44"/>
      <c r="I100" s="44"/>
      <c r="J100" s="42"/>
      <c r="K100" s="45" t="str">
        <f t="shared" si="6"/>
        <v/>
      </c>
      <c r="L100" s="46"/>
      <c r="M100" s="6" t="str">
        <f>IF(J100="","",(K100/J100)/LOOKUP(RIGHT($D$2,3),定数!$A$6:$A$13,定数!$B$6:$B$13))</f>
        <v/>
      </c>
      <c r="N100" s="42"/>
      <c r="O100" s="8"/>
      <c r="P100" s="44"/>
      <c r="Q100" s="44"/>
      <c r="R100" s="47" t="str">
        <f>IF(P100="","",T100*M100*LOOKUP(RIGHT($D$2,3),定数!$A$6:$A$13,定数!$B$6:$B$13))</f>
        <v/>
      </c>
      <c r="S100" s="47"/>
      <c r="T100" s="48" t="str">
        <f t="shared" si="9"/>
        <v/>
      </c>
      <c r="U100" s="48"/>
      <c r="V100" t="str">
        <f t="shared" si="10"/>
        <v/>
      </c>
      <c r="W100" t="str">
        <f t="shared" si="10"/>
        <v/>
      </c>
    </row>
    <row r="101" spans="2:23" x14ac:dyDescent="0.2">
      <c r="B101" s="42">
        <v>93</v>
      </c>
      <c r="C101" s="43" t="str">
        <f t="shared" si="7"/>
        <v/>
      </c>
      <c r="D101" s="43"/>
      <c r="E101" s="42"/>
      <c r="F101" s="8"/>
      <c r="G101" s="42"/>
      <c r="H101" s="44"/>
      <c r="I101" s="44"/>
      <c r="J101" s="42"/>
      <c r="K101" s="45" t="str">
        <f t="shared" si="6"/>
        <v/>
      </c>
      <c r="L101" s="46"/>
      <c r="M101" s="6" t="str">
        <f>IF(J101="","",(K101/J101)/LOOKUP(RIGHT($D$2,3),定数!$A$6:$A$13,定数!$B$6:$B$13))</f>
        <v/>
      </c>
      <c r="N101" s="42"/>
      <c r="O101" s="8"/>
      <c r="P101" s="44"/>
      <c r="Q101" s="44"/>
      <c r="R101" s="47" t="str">
        <f>IF(P101="","",T101*M101*LOOKUP(RIGHT($D$2,3),定数!$A$6:$A$13,定数!$B$6:$B$13))</f>
        <v/>
      </c>
      <c r="S101" s="47"/>
      <c r="T101" s="48" t="str">
        <f t="shared" si="9"/>
        <v/>
      </c>
      <c r="U101" s="48"/>
      <c r="V101" t="str">
        <f t="shared" si="10"/>
        <v/>
      </c>
      <c r="W101" t="str">
        <f t="shared" si="10"/>
        <v/>
      </c>
    </row>
    <row r="102" spans="2:23" x14ac:dyDescent="0.2">
      <c r="B102" s="42">
        <v>94</v>
      </c>
      <c r="C102" s="43" t="str">
        <f t="shared" si="7"/>
        <v/>
      </c>
      <c r="D102" s="43"/>
      <c r="E102" s="42"/>
      <c r="F102" s="8"/>
      <c r="G102" s="42"/>
      <c r="H102" s="44"/>
      <c r="I102" s="44"/>
      <c r="J102" s="42"/>
      <c r="K102" s="45" t="str">
        <f t="shared" si="6"/>
        <v/>
      </c>
      <c r="L102" s="46"/>
      <c r="M102" s="6" t="str">
        <f>IF(J102="","",(K102/J102)/LOOKUP(RIGHT($D$2,3),定数!$A$6:$A$13,定数!$B$6:$B$13))</f>
        <v/>
      </c>
      <c r="N102" s="42"/>
      <c r="O102" s="8"/>
      <c r="P102" s="44"/>
      <c r="Q102" s="44"/>
      <c r="R102" s="47" t="str">
        <f>IF(P102="","",T102*M102*LOOKUP(RIGHT($D$2,3),定数!$A$6:$A$13,定数!$B$6:$B$13))</f>
        <v/>
      </c>
      <c r="S102" s="47"/>
      <c r="T102" s="48" t="str">
        <f t="shared" si="9"/>
        <v/>
      </c>
      <c r="U102" s="48"/>
      <c r="V102" t="str">
        <f t="shared" si="10"/>
        <v/>
      </c>
      <c r="W102" t="str">
        <f t="shared" si="10"/>
        <v/>
      </c>
    </row>
    <row r="103" spans="2:23" x14ac:dyDescent="0.2">
      <c r="B103" s="42">
        <v>95</v>
      </c>
      <c r="C103" s="43" t="str">
        <f t="shared" si="7"/>
        <v/>
      </c>
      <c r="D103" s="43"/>
      <c r="E103" s="42"/>
      <c r="F103" s="8"/>
      <c r="G103" s="42"/>
      <c r="H103" s="44"/>
      <c r="I103" s="44"/>
      <c r="J103" s="42"/>
      <c r="K103" s="45" t="str">
        <f t="shared" si="6"/>
        <v/>
      </c>
      <c r="L103" s="46"/>
      <c r="M103" s="6" t="str">
        <f>IF(J103="","",(K103/J103)/LOOKUP(RIGHT($D$2,3),定数!$A$6:$A$13,定数!$B$6:$B$13))</f>
        <v/>
      </c>
      <c r="N103" s="42"/>
      <c r="O103" s="8"/>
      <c r="P103" s="44"/>
      <c r="Q103" s="44"/>
      <c r="R103" s="47" t="str">
        <f>IF(P103="","",T103*M103*LOOKUP(RIGHT($D$2,3),定数!$A$6:$A$13,定数!$B$6:$B$13))</f>
        <v/>
      </c>
      <c r="S103" s="47"/>
      <c r="T103" s="48" t="str">
        <f t="shared" si="9"/>
        <v/>
      </c>
      <c r="U103" s="48"/>
      <c r="V103" t="str">
        <f t="shared" si="10"/>
        <v/>
      </c>
      <c r="W103" t="str">
        <f t="shared" si="10"/>
        <v/>
      </c>
    </row>
    <row r="104" spans="2:23" x14ac:dyDescent="0.2">
      <c r="B104" s="42">
        <v>96</v>
      </c>
      <c r="C104" s="43" t="str">
        <f t="shared" si="7"/>
        <v/>
      </c>
      <c r="D104" s="43"/>
      <c r="E104" s="42"/>
      <c r="F104" s="8"/>
      <c r="G104" s="42"/>
      <c r="H104" s="44"/>
      <c r="I104" s="44"/>
      <c r="J104" s="42"/>
      <c r="K104" s="45" t="str">
        <f t="shared" si="6"/>
        <v/>
      </c>
      <c r="L104" s="46"/>
      <c r="M104" s="6" t="str">
        <f>IF(J104="","",(K104/J104)/LOOKUP(RIGHT($D$2,3),定数!$A$6:$A$13,定数!$B$6:$B$13))</f>
        <v/>
      </c>
      <c r="N104" s="42"/>
      <c r="O104" s="8"/>
      <c r="P104" s="44"/>
      <c r="Q104" s="44"/>
      <c r="R104" s="47" t="str">
        <f>IF(P104="","",T104*M104*LOOKUP(RIGHT($D$2,3),定数!$A$6:$A$13,定数!$B$6:$B$13))</f>
        <v/>
      </c>
      <c r="S104" s="47"/>
      <c r="T104" s="48" t="str">
        <f t="shared" si="9"/>
        <v/>
      </c>
      <c r="U104" s="48"/>
      <c r="V104" t="str">
        <f t="shared" si="10"/>
        <v/>
      </c>
      <c r="W104" t="str">
        <f t="shared" si="10"/>
        <v/>
      </c>
    </row>
    <row r="105" spans="2:23" x14ac:dyDescent="0.2">
      <c r="B105" s="42">
        <v>97</v>
      </c>
      <c r="C105" s="43" t="str">
        <f t="shared" si="7"/>
        <v/>
      </c>
      <c r="D105" s="43"/>
      <c r="E105" s="42"/>
      <c r="F105" s="8"/>
      <c r="G105" s="42"/>
      <c r="H105" s="44"/>
      <c r="I105" s="44"/>
      <c r="J105" s="42"/>
      <c r="K105" s="45" t="str">
        <f t="shared" si="6"/>
        <v/>
      </c>
      <c r="L105" s="46"/>
      <c r="M105" s="6" t="str">
        <f>IF(J105="","",(K105/J105)/LOOKUP(RIGHT($D$2,3),定数!$A$6:$A$13,定数!$B$6:$B$13))</f>
        <v/>
      </c>
      <c r="N105" s="42"/>
      <c r="O105" s="8"/>
      <c r="P105" s="44"/>
      <c r="Q105" s="44"/>
      <c r="R105" s="47" t="str">
        <f>IF(P105="","",T105*M105*LOOKUP(RIGHT($D$2,3),定数!$A$6:$A$13,定数!$B$6:$B$13))</f>
        <v/>
      </c>
      <c r="S105" s="47"/>
      <c r="T105" s="48" t="str">
        <f t="shared" si="9"/>
        <v/>
      </c>
      <c r="U105" s="48"/>
      <c r="V105" t="str">
        <f t="shared" si="10"/>
        <v/>
      </c>
      <c r="W105" t="str">
        <f t="shared" si="10"/>
        <v/>
      </c>
    </row>
    <row r="106" spans="2:23" x14ac:dyDescent="0.2">
      <c r="B106" s="42">
        <v>98</v>
      </c>
      <c r="C106" s="43" t="str">
        <f t="shared" si="7"/>
        <v/>
      </c>
      <c r="D106" s="43"/>
      <c r="E106" s="42"/>
      <c r="F106" s="8"/>
      <c r="G106" s="42"/>
      <c r="H106" s="44"/>
      <c r="I106" s="44"/>
      <c r="J106" s="42"/>
      <c r="K106" s="45" t="str">
        <f t="shared" si="6"/>
        <v/>
      </c>
      <c r="L106" s="46"/>
      <c r="M106" s="6" t="str">
        <f>IF(J106="","",(K106/J106)/LOOKUP(RIGHT($D$2,3),定数!$A$6:$A$13,定数!$B$6:$B$13))</f>
        <v/>
      </c>
      <c r="N106" s="42"/>
      <c r="O106" s="8"/>
      <c r="P106" s="44"/>
      <c r="Q106" s="44"/>
      <c r="R106" s="47" t="str">
        <f>IF(P106="","",T106*M106*LOOKUP(RIGHT($D$2,3),定数!$A$6:$A$13,定数!$B$6:$B$13))</f>
        <v/>
      </c>
      <c r="S106" s="47"/>
      <c r="T106" s="48" t="str">
        <f t="shared" si="9"/>
        <v/>
      </c>
      <c r="U106" s="48"/>
      <c r="V106" t="str">
        <f t="shared" si="10"/>
        <v/>
      </c>
      <c r="W106" t="str">
        <f t="shared" si="10"/>
        <v/>
      </c>
    </row>
    <row r="107" spans="2:23" x14ac:dyDescent="0.2">
      <c r="B107" s="42">
        <v>99</v>
      </c>
      <c r="C107" s="43" t="str">
        <f t="shared" si="7"/>
        <v/>
      </c>
      <c r="D107" s="43"/>
      <c r="E107" s="42"/>
      <c r="F107" s="8"/>
      <c r="G107" s="42"/>
      <c r="H107" s="44"/>
      <c r="I107" s="44"/>
      <c r="J107" s="42"/>
      <c r="K107" s="45" t="str">
        <f t="shared" si="6"/>
        <v/>
      </c>
      <c r="L107" s="46"/>
      <c r="M107" s="6" t="str">
        <f>IF(J107="","",(K107/J107)/LOOKUP(RIGHT($D$2,3),定数!$A$6:$A$13,定数!$B$6:$B$13))</f>
        <v/>
      </c>
      <c r="N107" s="42"/>
      <c r="O107" s="8"/>
      <c r="P107" s="44"/>
      <c r="Q107" s="44"/>
      <c r="R107" s="47" t="str">
        <f>IF(P107="","",T107*M107*LOOKUP(RIGHT($D$2,3),定数!$A$6:$A$13,定数!$B$6:$B$13))</f>
        <v/>
      </c>
      <c r="S107" s="47"/>
      <c r="T107" s="48" t="str">
        <f t="shared" si="9"/>
        <v/>
      </c>
      <c r="U107" s="48"/>
      <c r="V107" t="str">
        <f t="shared" ref="V107:W108" si="11">IF(S107&lt;&gt;"",IF(S107&lt;0,1+V106,0),"")</f>
        <v/>
      </c>
      <c r="W107" t="str">
        <f t="shared" si="11"/>
        <v/>
      </c>
    </row>
    <row r="108" spans="2:23" x14ac:dyDescent="0.2">
      <c r="B108" s="42">
        <v>100</v>
      </c>
      <c r="C108" s="43" t="str">
        <f t="shared" si="7"/>
        <v/>
      </c>
      <c r="D108" s="43"/>
      <c r="E108" s="42"/>
      <c r="F108" s="8"/>
      <c r="G108" s="42"/>
      <c r="H108" s="44"/>
      <c r="I108" s="44"/>
      <c r="J108" s="42"/>
      <c r="K108" s="45" t="str">
        <f t="shared" si="6"/>
        <v/>
      </c>
      <c r="L108" s="46"/>
      <c r="M108" s="6" t="str">
        <f>IF(J108="","",(K108/J108)/LOOKUP(RIGHT($D$2,3),定数!$A$6:$A$13,定数!$B$6:$B$13))</f>
        <v/>
      </c>
      <c r="N108" s="42"/>
      <c r="O108" s="8"/>
      <c r="P108" s="44"/>
      <c r="Q108" s="44"/>
      <c r="R108" s="47" t="str">
        <f>IF(P108="","",T108*M108*LOOKUP(RIGHT($D$2,3),定数!$A$6:$A$13,定数!$B$6:$B$13))</f>
        <v/>
      </c>
      <c r="S108" s="47"/>
      <c r="T108" s="48" t="str">
        <f t="shared" si="9"/>
        <v/>
      </c>
      <c r="U108" s="48"/>
      <c r="V108" t="str">
        <f t="shared" si="11"/>
        <v/>
      </c>
      <c r="W108" t="str">
        <f t="shared" si="11"/>
        <v/>
      </c>
    </row>
    <row r="109" spans="2:23" x14ac:dyDescent="0.2">
      <c r="B109" s="1"/>
      <c r="C109" s="1"/>
      <c r="D109" s="1"/>
      <c r="E109" s="1"/>
      <c r="F109" s="1"/>
      <c r="G109" s="1"/>
      <c r="H109" s="1"/>
      <c r="I109" s="1"/>
      <c r="J109" s="1"/>
      <c r="K109" s="1"/>
      <c r="L109" s="1"/>
      <c r="M109" s="1"/>
      <c r="N109" s="1"/>
      <c r="O109" s="1"/>
      <c r="P109" s="1"/>
      <c r="Q109" s="1"/>
      <c r="R109" s="1"/>
    </row>
  </sheetData>
  <mergeCells count="635">
    <mergeCell ref="N2:O2"/>
    <mergeCell ref="P2:Q2"/>
    <mergeCell ref="B3:C3"/>
    <mergeCell ref="D3:I3"/>
    <mergeCell ref="J3:K3"/>
    <mergeCell ref="L3:Q3"/>
    <mergeCell ref="B2:C2"/>
    <mergeCell ref="D2:E2"/>
    <mergeCell ref="F2:G2"/>
    <mergeCell ref="H2:I2"/>
    <mergeCell ref="J2:K2"/>
    <mergeCell ref="L2:M2"/>
    <mergeCell ref="B7:B8"/>
    <mergeCell ref="C7:D8"/>
    <mergeCell ref="E7:I7"/>
    <mergeCell ref="J7:L7"/>
    <mergeCell ref="M7:M8"/>
    <mergeCell ref="B4:C4"/>
    <mergeCell ref="D4:E4"/>
    <mergeCell ref="F4:G4"/>
    <mergeCell ref="H4:I4"/>
    <mergeCell ref="J4:K4"/>
    <mergeCell ref="L4:M4"/>
    <mergeCell ref="N7:Q7"/>
    <mergeCell ref="R7:U7"/>
    <mergeCell ref="H8:I8"/>
    <mergeCell ref="K8:L8"/>
    <mergeCell ref="P8:Q8"/>
    <mergeCell ref="R8:S8"/>
    <mergeCell ref="T8:U8"/>
    <mergeCell ref="N4:O4"/>
    <mergeCell ref="P4:Q4"/>
    <mergeCell ref="J5:K5"/>
    <mergeCell ref="L5:M5"/>
    <mergeCell ref="P5:Q5"/>
    <mergeCell ref="C10:D10"/>
    <mergeCell ref="H10:I10"/>
    <mergeCell ref="K10:L10"/>
    <mergeCell ref="P10:Q10"/>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C14:D14"/>
    <mergeCell ref="H14:I14"/>
    <mergeCell ref="K14:L14"/>
    <mergeCell ref="P14:Q14"/>
    <mergeCell ref="R14:S14"/>
    <mergeCell ref="T14:U14"/>
    <mergeCell ref="C13:D13"/>
    <mergeCell ref="H13:I13"/>
    <mergeCell ref="K13:L13"/>
    <mergeCell ref="P13:Q13"/>
    <mergeCell ref="R13:S13"/>
    <mergeCell ref="T13:U13"/>
    <mergeCell ref="C16:D16"/>
    <mergeCell ref="H16:I16"/>
    <mergeCell ref="K16:L16"/>
    <mergeCell ref="P16:Q16"/>
    <mergeCell ref="R16:S16"/>
    <mergeCell ref="T16:U16"/>
    <mergeCell ref="C15:D15"/>
    <mergeCell ref="H15:I15"/>
    <mergeCell ref="K15:L15"/>
    <mergeCell ref="P15:Q15"/>
    <mergeCell ref="R15:S15"/>
    <mergeCell ref="T15:U15"/>
    <mergeCell ref="C18:D18"/>
    <mergeCell ref="H18:I18"/>
    <mergeCell ref="K18:L18"/>
    <mergeCell ref="P18:Q18"/>
    <mergeCell ref="R18:S18"/>
    <mergeCell ref="T18:U18"/>
    <mergeCell ref="C17:D17"/>
    <mergeCell ref="H17:I17"/>
    <mergeCell ref="K17:L17"/>
    <mergeCell ref="P17:Q17"/>
    <mergeCell ref="R17:S17"/>
    <mergeCell ref="T17:U17"/>
    <mergeCell ref="C20:D20"/>
    <mergeCell ref="H20:I20"/>
    <mergeCell ref="K20:L20"/>
    <mergeCell ref="P20:Q20"/>
    <mergeCell ref="R20:S20"/>
    <mergeCell ref="T20:U20"/>
    <mergeCell ref="C19:D19"/>
    <mergeCell ref="H19:I19"/>
    <mergeCell ref="K19:L19"/>
    <mergeCell ref="P19:Q19"/>
    <mergeCell ref="R19:S19"/>
    <mergeCell ref="T19:U19"/>
    <mergeCell ref="C22:D22"/>
    <mergeCell ref="H22:I22"/>
    <mergeCell ref="K22:L22"/>
    <mergeCell ref="P22:Q22"/>
    <mergeCell ref="R22:S22"/>
    <mergeCell ref="T22:U22"/>
    <mergeCell ref="C21:D21"/>
    <mergeCell ref="H21:I21"/>
    <mergeCell ref="K21:L21"/>
    <mergeCell ref="P21:Q21"/>
    <mergeCell ref="R21:S21"/>
    <mergeCell ref="T21:U21"/>
    <mergeCell ref="C24:D24"/>
    <mergeCell ref="H24:I24"/>
    <mergeCell ref="K24:L24"/>
    <mergeCell ref="P24:Q24"/>
    <mergeCell ref="R24:S24"/>
    <mergeCell ref="T24:U24"/>
    <mergeCell ref="C23:D23"/>
    <mergeCell ref="H23:I23"/>
    <mergeCell ref="K23:L23"/>
    <mergeCell ref="P23:Q23"/>
    <mergeCell ref="R23:S23"/>
    <mergeCell ref="T23:U23"/>
    <mergeCell ref="C26:D26"/>
    <mergeCell ref="H26:I26"/>
    <mergeCell ref="K26:L26"/>
    <mergeCell ref="P26:Q26"/>
    <mergeCell ref="R26:S26"/>
    <mergeCell ref="T26:U26"/>
    <mergeCell ref="C25:D25"/>
    <mergeCell ref="H25:I25"/>
    <mergeCell ref="K25:L25"/>
    <mergeCell ref="P25:Q25"/>
    <mergeCell ref="R25:S25"/>
    <mergeCell ref="T25:U25"/>
    <mergeCell ref="C28:D28"/>
    <mergeCell ref="H28:I28"/>
    <mergeCell ref="K28:L28"/>
    <mergeCell ref="P28:Q28"/>
    <mergeCell ref="R28:S28"/>
    <mergeCell ref="T28:U28"/>
    <mergeCell ref="C27:D27"/>
    <mergeCell ref="H27:I27"/>
    <mergeCell ref="K27:L27"/>
    <mergeCell ref="P27:Q27"/>
    <mergeCell ref="R27:S27"/>
    <mergeCell ref="T27:U27"/>
    <mergeCell ref="C30:D30"/>
    <mergeCell ref="H30:I30"/>
    <mergeCell ref="K30:L30"/>
    <mergeCell ref="P30:Q30"/>
    <mergeCell ref="R30:S30"/>
    <mergeCell ref="T30:U30"/>
    <mergeCell ref="C29:D29"/>
    <mergeCell ref="H29:I29"/>
    <mergeCell ref="K29:L29"/>
    <mergeCell ref="P29:Q29"/>
    <mergeCell ref="R29:S29"/>
    <mergeCell ref="T29:U29"/>
    <mergeCell ref="C32:D32"/>
    <mergeCell ref="H32:I32"/>
    <mergeCell ref="K32:L32"/>
    <mergeCell ref="P32:Q32"/>
    <mergeCell ref="R32:S32"/>
    <mergeCell ref="T32:U32"/>
    <mergeCell ref="C31:D31"/>
    <mergeCell ref="H31:I31"/>
    <mergeCell ref="K31:L31"/>
    <mergeCell ref="P31:Q31"/>
    <mergeCell ref="R31:S31"/>
    <mergeCell ref="T31:U31"/>
    <mergeCell ref="C34:D34"/>
    <mergeCell ref="H34:I34"/>
    <mergeCell ref="K34:L34"/>
    <mergeCell ref="P34:Q34"/>
    <mergeCell ref="R34:S34"/>
    <mergeCell ref="T34:U34"/>
    <mergeCell ref="C33:D33"/>
    <mergeCell ref="H33:I33"/>
    <mergeCell ref="K33:L33"/>
    <mergeCell ref="P33:Q33"/>
    <mergeCell ref="R33:S33"/>
    <mergeCell ref="T33:U33"/>
    <mergeCell ref="C36:D36"/>
    <mergeCell ref="H36:I36"/>
    <mergeCell ref="K36:L36"/>
    <mergeCell ref="P36:Q36"/>
    <mergeCell ref="R36:S36"/>
    <mergeCell ref="T36:U36"/>
    <mergeCell ref="C35:D35"/>
    <mergeCell ref="H35:I35"/>
    <mergeCell ref="K35:L35"/>
    <mergeCell ref="P35:Q35"/>
    <mergeCell ref="R35:S35"/>
    <mergeCell ref="T35:U35"/>
    <mergeCell ref="C38:D38"/>
    <mergeCell ref="H38:I38"/>
    <mergeCell ref="K38:L38"/>
    <mergeCell ref="P38:Q38"/>
    <mergeCell ref="R38:S38"/>
    <mergeCell ref="T38:U38"/>
    <mergeCell ref="C37:D37"/>
    <mergeCell ref="H37:I37"/>
    <mergeCell ref="K37:L37"/>
    <mergeCell ref="P37:Q37"/>
    <mergeCell ref="R37:S37"/>
    <mergeCell ref="T37:U37"/>
    <mergeCell ref="C40:D40"/>
    <mergeCell ref="H40:I40"/>
    <mergeCell ref="K40:L40"/>
    <mergeCell ref="P40:Q40"/>
    <mergeCell ref="R40:S40"/>
    <mergeCell ref="T40:U40"/>
    <mergeCell ref="C39:D39"/>
    <mergeCell ref="H39:I39"/>
    <mergeCell ref="K39:L39"/>
    <mergeCell ref="P39:Q39"/>
    <mergeCell ref="R39:S39"/>
    <mergeCell ref="T39:U39"/>
    <mergeCell ref="C42:D42"/>
    <mergeCell ref="H42:I42"/>
    <mergeCell ref="K42:L42"/>
    <mergeCell ref="P42:Q42"/>
    <mergeCell ref="R42:S42"/>
    <mergeCell ref="T42:U42"/>
    <mergeCell ref="C41:D41"/>
    <mergeCell ref="H41:I41"/>
    <mergeCell ref="K41:L41"/>
    <mergeCell ref="P41:Q41"/>
    <mergeCell ref="R41:S41"/>
    <mergeCell ref="T41:U41"/>
    <mergeCell ref="C44:D44"/>
    <mergeCell ref="H44:I44"/>
    <mergeCell ref="K44:L44"/>
    <mergeCell ref="P44:Q44"/>
    <mergeCell ref="R44:S44"/>
    <mergeCell ref="T44:U44"/>
    <mergeCell ref="C43:D43"/>
    <mergeCell ref="H43:I43"/>
    <mergeCell ref="K43:L43"/>
    <mergeCell ref="P43:Q43"/>
    <mergeCell ref="R43:S43"/>
    <mergeCell ref="T43:U43"/>
    <mergeCell ref="C46:D46"/>
    <mergeCell ref="H46:I46"/>
    <mergeCell ref="K46:L46"/>
    <mergeCell ref="P46:Q46"/>
    <mergeCell ref="R46:S46"/>
    <mergeCell ref="T46:U46"/>
    <mergeCell ref="C45:D45"/>
    <mergeCell ref="H45:I45"/>
    <mergeCell ref="K45:L45"/>
    <mergeCell ref="P45:Q45"/>
    <mergeCell ref="R45:S45"/>
    <mergeCell ref="T45:U45"/>
    <mergeCell ref="C48:D48"/>
    <mergeCell ref="H48:I48"/>
    <mergeCell ref="K48:L48"/>
    <mergeCell ref="P48:Q48"/>
    <mergeCell ref="R48:S48"/>
    <mergeCell ref="T48:U48"/>
    <mergeCell ref="C47:D47"/>
    <mergeCell ref="H47:I47"/>
    <mergeCell ref="K47:L47"/>
    <mergeCell ref="P47:Q47"/>
    <mergeCell ref="R47:S47"/>
    <mergeCell ref="T47:U47"/>
    <mergeCell ref="C50:D50"/>
    <mergeCell ref="H50:I50"/>
    <mergeCell ref="K50:L50"/>
    <mergeCell ref="P50:Q50"/>
    <mergeCell ref="R50:S50"/>
    <mergeCell ref="T50:U50"/>
    <mergeCell ref="C49:D49"/>
    <mergeCell ref="H49:I49"/>
    <mergeCell ref="K49:L49"/>
    <mergeCell ref="P49:Q49"/>
    <mergeCell ref="R49:S49"/>
    <mergeCell ref="T49:U49"/>
    <mergeCell ref="C52:D52"/>
    <mergeCell ref="H52:I52"/>
    <mergeCell ref="K52:L52"/>
    <mergeCell ref="P52:Q52"/>
    <mergeCell ref="R52:S52"/>
    <mergeCell ref="T52:U52"/>
    <mergeCell ref="C51:D51"/>
    <mergeCell ref="H51:I51"/>
    <mergeCell ref="K51:L51"/>
    <mergeCell ref="P51:Q51"/>
    <mergeCell ref="R51:S51"/>
    <mergeCell ref="T51:U51"/>
    <mergeCell ref="C54:D54"/>
    <mergeCell ref="H54:I54"/>
    <mergeCell ref="K54:L54"/>
    <mergeCell ref="P54:Q54"/>
    <mergeCell ref="R54:S54"/>
    <mergeCell ref="T54:U54"/>
    <mergeCell ref="C53:D53"/>
    <mergeCell ref="H53:I53"/>
    <mergeCell ref="K53:L53"/>
    <mergeCell ref="P53:Q53"/>
    <mergeCell ref="R53:S53"/>
    <mergeCell ref="T53:U53"/>
    <mergeCell ref="C56:D56"/>
    <mergeCell ref="H56:I56"/>
    <mergeCell ref="K56:L56"/>
    <mergeCell ref="P56:Q56"/>
    <mergeCell ref="R56:S56"/>
    <mergeCell ref="T56:U56"/>
    <mergeCell ref="C55:D55"/>
    <mergeCell ref="H55:I55"/>
    <mergeCell ref="K55:L55"/>
    <mergeCell ref="P55:Q55"/>
    <mergeCell ref="R55:S55"/>
    <mergeCell ref="T55:U55"/>
    <mergeCell ref="C58:D58"/>
    <mergeCell ref="H58:I58"/>
    <mergeCell ref="K58:L58"/>
    <mergeCell ref="P58:Q58"/>
    <mergeCell ref="R58:S58"/>
    <mergeCell ref="T58:U58"/>
    <mergeCell ref="C57:D57"/>
    <mergeCell ref="H57:I57"/>
    <mergeCell ref="K57:L57"/>
    <mergeCell ref="P57:Q57"/>
    <mergeCell ref="R57:S57"/>
    <mergeCell ref="T57:U57"/>
    <mergeCell ref="C60:D60"/>
    <mergeCell ref="H60:I60"/>
    <mergeCell ref="K60:L60"/>
    <mergeCell ref="P60:Q60"/>
    <mergeCell ref="R60:S60"/>
    <mergeCell ref="T60:U60"/>
    <mergeCell ref="C59:D59"/>
    <mergeCell ref="H59:I59"/>
    <mergeCell ref="K59:L59"/>
    <mergeCell ref="P59:Q59"/>
    <mergeCell ref="R59:S59"/>
    <mergeCell ref="T59:U59"/>
    <mergeCell ref="C62:D62"/>
    <mergeCell ref="H62:I62"/>
    <mergeCell ref="K62:L62"/>
    <mergeCell ref="P62:Q62"/>
    <mergeCell ref="R62:S62"/>
    <mergeCell ref="T62:U62"/>
    <mergeCell ref="C61:D61"/>
    <mergeCell ref="H61:I61"/>
    <mergeCell ref="K61:L61"/>
    <mergeCell ref="P61:Q61"/>
    <mergeCell ref="R61:S61"/>
    <mergeCell ref="T61:U61"/>
    <mergeCell ref="C64:D64"/>
    <mergeCell ref="H64:I64"/>
    <mergeCell ref="K64:L64"/>
    <mergeCell ref="P64:Q64"/>
    <mergeCell ref="R64:S64"/>
    <mergeCell ref="T64:U64"/>
    <mergeCell ref="C63:D63"/>
    <mergeCell ref="H63:I63"/>
    <mergeCell ref="K63:L63"/>
    <mergeCell ref="P63:Q63"/>
    <mergeCell ref="R63:S63"/>
    <mergeCell ref="T63:U63"/>
    <mergeCell ref="C66:D66"/>
    <mergeCell ref="H66:I66"/>
    <mergeCell ref="K66:L66"/>
    <mergeCell ref="P66:Q66"/>
    <mergeCell ref="R66:S66"/>
    <mergeCell ref="T66:U66"/>
    <mergeCell ref="C65:D65"/>
    <mergeCell ref="H65:I65"/>
    <mergeCell ref="K65:L65"/>
    <mergeCell ref="P65:Q65"/>
    <mergeCell ref="R65:S65"/>
    <mergeCell ref="T65:U65"/>
    <mergeCell ref="C68:D68"/>
    <mergeCell ref="H68:I68"/>
    <mergeCell ref="K68:L68"/>
    <mergeCell ref="P68:Q68"/>
    <mergeCell ref="R68:S68"/>
    <mergeCell ref="T68:U68"/>
    <mergeCell ref="C67:D67"/>
    <mergeCell ref="H67:I67"/>
    <mergeCell ref="K67:L67"/>
    <mergeCell ref="P67:Q67"/>
    <mergeCell ref="R67:S67"/>
    <mergeCell ref="T67:U67"/>
    <mergeCell ref="C70:D70"/>
    <mergeCell ref="H70:I70"/>
    <mergeCell ref="K70:L70"/>
    <mergeCell ref="P70:Q70"/>
    <mergeCell ref="R70:S70"/>
    <mergeCell ref="T70:U70"/>
    <mergeCell ref="C69:D69"/>
    <mergeCell ref="H69:I69"/>
    <mergeCell ref="K69:L69"/>
    <mergeCell ref="P69:Q69"/>
    <mergeCell ref="R69:S69"/>
    <mergeCell ref="T69:U69"/>
    <mergeCell ref="C72:D72"/>
    <mergeCell ref="H72:I72"/>
    <mergeCell ref="K72:L72"/>
    <mergeCell ref="P72:Q72"/>
    <mergeCell ref="R72:S72"/>
    <mergeCell ref="T72:U72"/>
    <mergeCell ref="C71:D71"/>
    <mergeCell ref="H71:I71"/>
    <mergeCell ref="K71:L71"/>
    <mergeCell ref="P71:Q71"/>
    <mergeCell ref="R71:S71"/>
    <mergeCell ref="T71:U71"/>
    <mergeCell ref="C74:D74"/>
    <mergeCell ref="H74:I74"/>
    <mergeCell ref="K74:L74"/>
    <mergeCell ref="P74:Q74"/>
    <mergeCell ref="R74:S74"/>
    <mergeCell ref="T74:U74"/>
    <mergeCell ref="C73:D73"/>
    <mergeCell ref="H73:I73"/>
    <mergeCell ref="K73:L73"/>
    <mergeCell ref="P73:Q73"/>
    <mergeCell ref="R73:S73"/>
    <mergeCell ref="T73:U73"/>
    <mergeCell ref="C76:D76"/>
    <mergeCell ref="H76:I76"/>
    <mergeCell ref="K76:L76"/>
    <mergeCell ref="P76:Q76"/>
    <mergeCell ref="R76:S76"/>
    <mergeCell ref="T76:U76"/>
    <mergeCell ref="C75:D75"/>
    <mergeCell ref="H75:I75"/>
    <mergeCell ref="K75:L75"/>
    <mergeCell ref="P75:Q75"/>
    <mergeCell ref="R75:S75"/>
    <mergeCell ref="T75:U75"/>
    <mergeCell ref="C78:D78"/>
    <mergeCell ref="H78:I78"/>
    <mergeCell ref="K78:L78"/>
    <mergeCell ref="P78:Q78"/>
    <mergeCell ref="R78:S78"/>
    <mergeCell ref="T78:U78"/>
    <mergeCell ref="C77:D77"/>
    <mergeCell ref="H77:I77"/>
    <mergeCell ref="K77:L77"/>
    <mergeCell ref="P77:Q77"/>
    <mergeCell ref="R77:S77"/>
    <mergeCell ref="T77:U77"/>
    <mergeCell ref="C80:D80"/>
    <mergeCell ref="H80:I80"/>
    <mergeCell ref="K80:L80"/>
    <mergeCell ref="P80:Q80"/>
    <mergeCell ref="R80:S80"/>
    <mergeCell ref="T80:U80"/>
    <mergeCell ref="C79:D79"/>
    <mergeCell ref="H79:I79"/>
    <mergeCell ref="K79:L79"/>
    <mergeCell ref="P79:Q79"/>
    <mergeCell ref="R79:S79"/>
    <mergeCell ref="T79:U79"/>
    <mergeCell ref="C82:D82"/>
    <mergeCell ref="H82:I82"/>
    <mergeCell ref="K82:L82"/>
    <mergeCell ref="P82:Q82"/>
    <mergeCell ref="R82:S82"/>
    <mergeCell ref="T82:U82"/>
    <mergeCell ref="C81:D81"/>
    <mergeCell ref="H81:I81"/>
    <mergeCell ref="K81:L81"/>
    <mergeCell ref="P81:Q81"/>
    <mergeCell ref="R81:S81"/>
    <mergeCell ref="T81:U81"/>
    <mergeCell ref="C84:D84"/>
    <mergeCell ref="H84:I84"/>
    <mergeCell ref="K84:L84"/>
    <mergeCell ref="P84:Q84"/>
    <mergeCell ref="R84:S84"/>
    <mergeCell ref="T84:U84"/>
    <mergeCell ref="C83:D83"/>
    <mergeCell ref="H83:I83"/>
    <mergeCell ref="K83:L83"/>
    <mergeCell ref="P83:Q83"/>
    <mergeCell ref="R83:S83"/>
    <mergeCell ref="T83:U83"/>
    <mergeCell ref="C86:D86"/>
    <mergeCell ref="H86:I86"/>
    <mergeCell ref="K86:L86"/>
    <mergeCell ref="P86:Q86"/>
    <mergeCell ref="R86:S86"/>
    <mergeCell ref="T86:U86"/>
    <mergeCell ref="C85:D85"/>
    <mergeCell ref="H85:I85"/>
    <mergeCell ref="K85:L85"/>
    <mergeCell ref="P85:Q85"/>
    <mergeCell ref="R85:S85"/>
    <mergeCell ref="T85:U85"/>
    <mergeCell ref="C88:D88"/>
    <mergeCell ref="H88:I88"/>
    <mergeCell ref="K88:L88"/>
    <mergeCell ref="P88:Q88"/>
    <mergeCell ref="R88:S88"/>
    <mergeCell ref="T88:U88"/>
    <mergeCell ref="C87:D87"/>
    <mergeCell ref="H87:I87"/>
    <mergeCell ref="K87:L87"/>
    <mergeCell ref="P87:Q87"/>
    <mergeCell ref="R87:S87"/>
    <mergeCell ref="T87:U87"/>
    <mergeCell ref="C90:D90"/>
    <mergeCell ref="H90:I90"/>
    <mergeCell ref="K90:L90"/>
    <mergeCell ref="P90:Q90"/>
    <mergeCell ref="R90:S90"/>
    <mergeCell ref="T90:U90"/>
    <mergeCell ref="C89:D89"/>
    <mergeCell ref="H89:I89"/>
    <mergeCell ref="K89:L89"/>
    <mergeCell ref="P89:Q89"/>
    <mergeCell ref="R89:S89"/>
    <mergeCell ref="T89:U89"/>
    <mergeCell ref="C92:D92"/>
    <mergeCell ref="H92:I92"/>
    <mergeCell ref="K92:L92"/>
    <mergeCell ref="P92:Q92"/>
    <mergeCell ref="R92:S92"/>
    <mergeCell ref="T92:U92"/>
    <mergeCell ref="C91:D91"/>
    <mergeCell ref="H91:I91"/>
    <mergeCell ref="K91:L91"/>
    <mergeCell ref="P91:Q91"/>
    <mergeCell ref="R91:S91"/>
    <mergeCell ref="T91:U91"/>
    <mergeCell ref="C94:D94"/>
    <mergeCell ref="H94:I94"/>
    <mergeCell ref="K94:L94"/>
    <mergeCell ref="P94:Q94"/>
    <mergeCell ref="R94:S94"/>
    <mergeCell ref="T94:U94"/>
    <mergeCell ref="C93:D93"/>
    <mergeCell ref="H93:I93"/>
    <mergeCell ref="K93:L93"/>
    <mergeCell ref="P93:Q93"/>
    <mergeCell ref="R93:S93"/>
    <mergeCell ref="T93:U93"/>
    <mergeCell ref="C96:D96"/>
    <mergeCell ref="H96:I96"/>
    <mergeCell ref="K96:L96"/>
    <mergeCell ref="P96:Q96"/>
    <mergeCell ref="R96:S96"/>
    <mergeCell ref="T96:U96"/>
    <mergeCell ref="C95:D95"/>
    <mergeCell ref="H95:I95"/>
    <mergeCell ref="K95:L95"/>
    <mergeCell ref="P95:Q95"/>
    <mergeCell ref="R95:S95"/>
    <mergeCell ref="T95:U95"/>
    <mergeCell ref="C98:D98"/>
    <mergeCell ref="H98:I98"/>
    <mergeCell ref="K98:L98"/>
    <mergeCell ref="P98:Q98"/>
    <mergeCell ref="R98:S98"/>
    <mergeCell ref="T98:U98"/>
    <mergeCell ref="C97:D97"/>
    <mergeCell ref="H97:I97"/>
    <mergeCell ref="K97:L97"/>
    <mergeCell ref="P97:Q97"/>
    <mergeCell ref="R97:S97"/>
    <mergeCell ref="T97:U97"/>
    <mergeCell ref="C100:D100"/>
    <mergeCell ref="H100:I100"/>
    <mergeCell ref="K100:L100"/>
    <mergeCell ref="P100:Q100"/>
    <mergeCell ref="R100:S100"/>
    <mergeCell ref="T100:U100"/>
    <mergeCell ref="C99:D99"/>
    <mergeCell ref="H99:I99"/>
    <mergeCell ref="K99:L99"/>
    <mergeCell ref="P99:Q99"/>
    <mergeCell ref="R99:S99"/>
    <mergeCell ref="T99:U99"/>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8:D108"/>
    <mergeCell ref="H108:I108"/>
    <mergeCell ref="K108:L108"/>
    <mergeCell ref="P108:Q108"/>
    <mergeCell ref="R108:S108"/>
    <mergeCell ref="T108:U108"/>
    <mergeCell ref="C107:D107"/>
    <mergeCell ref="H107:I107"/>
    <mergeCell ref="K107:L107"/>
    <mergeCell ref="P107:Q107"/>
    <mergeCell ref="R107:S107"/>
    <mergeCell ref="T107:U107"/>
  </mergeCells>
  <phoneticPr fontId="2"/>
  <conditionalFormatting sqref="G46">
    <cfRule type="cellIs" dxfId="15" priority="5" stopIfTrue="1" operator="equal">
      <formula>"買"</formula>
    </cfRule>
    <cfRule type="cellIs" dxfId="14" priority="6" stopIfTrue="1" operator="equal">
      <formula>"売"</formula>
    </cfRule>
  </conditionalFormatting>
  <conditionalFormatting sqref="G9:G11 G14:G45 G47:G108">
    <cfRule type="cellIs" dxfId="13" priority="7" stopIfTrue="1" operator="equal">
      <formula>"買"</formula>
    </cfRule>
    <cfRule type="cellIs" dxfId="12" priority="8" stopIfTrue="1" operator="equal">
      <formula>"売"</formula>
    </cfRule>
  </conditionalFormatting>
  <conditionalFormatting sqref="G12">
    <cfRule type="cellIs" dxfId="11" priority="3" stopIfTrue="1" operator="equal">
      <formula>"買"</formula>
    </cfRule>
    <cfRule type="cellIs" dxfId="10" priority="4" stopIfTrue="1" operator="equal">
      <formula>"売"</formula>
    </cfRule>
  </conditionalFormatting>
  <conditionalFormatting sqref="G13">
    <cfRule type="cellIs" dxfId="9" priority="1" stopIfTrue="1" operator="equal">
      <formula>"買"</formula>
    </cfRule>
    <cfRule type="cellIs" dxfId="8" priority="2" stopIfTrue="1" operator="equal">
      <formula>"売"</formula>
    </cfRule>
  </conditionalFormatting>
  <dataValidations count="1">
    <dataValidation type="list" allowBlank="1" showInputMessage="1" showErrorMessage="1" sqref="G9:G108" xr:uid="{1549E7B3-262B-4C05-A997-69D26320B1E3}">
      <formula1>"買,売"</formula1>
    </dataValidation>
  </dataValidations>
  <pageMargins left="0.25" right="0.25" top="0.75" bottom="0.75" header="0.3" footer="0.3"/>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J29"/>
  <sheetViews>
    <sheetView tabSelected="1" zoomScale="145" zoomScaleNormal="145" zoomScaleSheetLayoutView="100" workbookViewId="0">
      <selection activeCell="K12" sqref="K12"/>
    </sheetView>
  </sheetViews>
  <sheetFormatPr defaultColWidth="9" defaultRowHeight="13.2" x14ac:dyDescent="0.2"/>
  <sheetData>
    <row r="1" spans="1:10" x14ac:dyDescent="0.2">
      <c r="A1" t="s">
        <v>0</v>
      </c>
    </row>
    <row r="2" spans="1:10" x14ac:dyDescent="0.2">
      <c r="A2" s="82" t="s">
        <v>65</v>
      </c>
      <c r="B2" s="83"/>
      <c r="C2" s="83"/>
      <c r="D2" s="83"/>
      <c r="E2" s="83"/>
      <c r="F2" s="83"/>
      <c r="G2" s="83"/>
      <c r="H2" s="83"/>
      <c r="I2" s="83"/>
      <c r="J2" s="83"/>
    </row>
    <row r="3" spans="1:10" x14ac:dyDescent="0.2">
      <c r="A3" s="83"/>
      <c r="B3" s="83"/>
      <c r="C3" s="83"/>
      <c r="D3" s="83"/>
      <c r="E3" s="83"/>
      <c r="F3" s="83"/>
      <c r="G3" s="83"/>
      <c r="H3" s="83"/>
      <c r="I3" s="83"/>
      <c r="J3" s="83"/>
    </row>
    <row r="4" spans="1:10" x14ac:dyDescent="0.2">
      <c r="A4" s="83"/>
      <c r="B4" s="83"/>
      <c r="C4" s="83"/>
      <c r="D4" s="83"/>
      <c r="E4" s="83"/>
      <c r="F4" s="83"/>
      <c r="G4" s="83"/>
      <c r="H4" s="83"/>
      <c r="I4" s="83"/>
      <c r="J4" s="83"/>
    </row>
    <row r="5" spans="1:10" x14ac:dyDescent="0.2">
      <c r="A5" s="83"/>
      <c r="B5" s="83"/>
      <c r="C5" s="83"/>
      <c r="D5" s="83"/>
      <c r="E5" s="83"/>
      <c r="F5" s="83"/>
      <c r="G5" s="83"/>
      <c r="H5" s="83"/>
      <c r="I5" s="83"/>
      <c r="J5" s="83"/>
    </row>
    <row r="6" spans="1:10" x14ac:dyDescent="0.2">
      <c r="A6" s="83"/>
      <c r="B6" s="83"/>
      <c r="C6" s="83"/>
      <c r="D6" s="83"/>
      <c r="E6" s="83"/>
      <c r="F6" s="83"/>
      <c r="G6" s="83"/>
      <c r="H6" s="83"/>
      <c r="I6" s="83"/>
      <c r="J6" s="83"/>
    </row>
    <row r="7" spans="1:10" x14ac:dyDescent="0.2">
      <c r="A7" s="83"/>
      <c r="B7" s="83"/>
      <c r="C7" s="83"/>
      <c r="D7" s="83"/>
      <c r="E7" s="83"/>
      <c r="F7" s="83"/>
      <c r="G7" s="83"/>
      <c r="H7" s="83"/>
      <c r="I7" s="83"/>
      <c r="J7" s="83"/>
    </row>
    <row r="8" spans="1:10" x14ac:dyDescent="0.2">
      <c r="A8" s="83"/>
      <c r="B8" s="83"/>
      <c r="C8" s="83"/>
      <c r="D8" s="83"/>
      <c r="E8" s="83"/>
      <c r="F8" s="83"/>
      <c r="G8" s="83"/>
      <c r="H8" s="83"/>
      <c r="I8" s="83"/>
      <c r="J8" s="83"/>
    </row>
    <row r="9" spans="1:10" x14ac:dyDescent="0.2">
      <c r="A9" s="83"/>
      <c r="B9" s="83"/>
      <c r="C9" s="83"/>
      <c r="D9" s="83"/>
      <c r="E9" s="83"/>
      <c r="F9" s="83"/>
      <c r="G9" s="83"/>
      <c r="H9" s="83"/>
      <c r="I9" s="83"/>
      <c r="J9" s="83"/>
    </row>
    <row r="11" spans="1:10" x14ac:dyDescent="0.2">
      <c r="A11" t="s">
        <v>1</v>
      </c>
    </row>
    <row r="12" spans="1:10" x14ac:dyDescent="0.2">
      <c r="A12" s="84" t="s">
        <v>66</v>
      </c>
      <c r="B12" s="85"/>
      <c r="C12" s="85"/>
      <c r="D12" s="85"/>
      <c r="E12" s="85"/>
      <c r="F12" s="85"/>
      <c r="G12" s="85"/>
      <c r="H12" s="85"/>
      <c r="I12" s="85"/>
      <c r="J12" s="85"/>
    </row>
    <row r="13" spans="1:10" x14ac:dyDescent="0.2">
      <c r="A13" s="85"/>
      <c r="B13" s="85"/>
      <c r="C13" s="85"/>
      <c r="D13" s="85"/>
      <c r="E13" s="85"/>
      <c r="F13" s="85"/>
      <c r="G13" s="85"/>
      <c r="H13" s="85"/>
      <c r="I13" s="85"/>
      <c r="J13" s="85"/>
    </row>
    <row r="14" spans="1:10" x14ac:dyDescent="0.2">
      <c r="A14" s="85"/>
      <c r="B14" s="85"/>
      <c r="C14" s="85"/>
      <c r="D14" s="85"/>
      <c r="E14" s="85"/>
      <c r="F14" s="85"/>
      <c r="G14" s="85"/>
      <c r="H14" s="85"/>
      <c r="I14" s="85"/>
      <c r="J14" s="85"/>
    </row>
    <row r="15" spans="1:10" x14ac:dyDescent="0.2">
      <c r="A15" s="85"/>
      <c r="B15" s="85"/>
      <c r="C15" s="85"/>
      <c r="D15" s="85"/>
      <c r="E15" s="85"/>
      <c r="F15" s="85"/>
      <c r="G15" s="85"/>
      <c r="H15" s="85"/>
      <c r="I15" s="85"/>
      <c r="J15" s="85"/>
    </row>
    <row r="16" spans="1:10" x14ac:dyDescent="0.2">
      <c r="A16" s="85"/>
      <c r="B16" s="85"/>
      <c r="C16" s="85"/>
      <c r="D16" s="85"/>
      <c r="E16" s="85"/>
      <c r="F16" s="85"/>
      <c r="G16" s="85"/>
      <c r="H16" s="85"/>
      <c r="I16" s="85"/>
      <c r="J16" s="85"/>
    </row>
    <row r="17" spans="1:10" x14ac:dyDescent="0.2">
      <c r="A17" s="85"/>
      <c r="B17" s="85"/>
      <c r="C17" s="85"/>
      <c r="D17" s="85"/>
      <c r="E17" s="85"/>
      <c r="F17" s="85"/>
      <c r="G17" s="85"/>
      <c r="H17" s="85"/>
      <c r="I17" s="85"/>
      <c r="J17" s="85"/>
    </row>
    <row r="18" spans="1:10" x14ac:dyDescent="0.2">
      <c r="A18" s="85"/>
      <c r="B18" s="85"/>
      <c r="C18" s="85"/>
      <c r="D18" s="85"/>
      <c r="E18" s="85"/>
      <c r="F18" s="85"/>
      <c r="G18" s="85"/>
      <c r="H18" s="85"/>
      <c r="I18" s="85"/>
      <c r="J18" s="85"/>
    </row>
    <row r="19" spans="1:10" x14ac:dyDescent="0.2">
      <c r="A19" s="85"/>
      <c r="B19" s="85"/>
      <c r="C19" s="85"/>
      <c r="D19" s="85"/>
      <c r="E19" s="85"/>
      <c r="F19" s="85"/>
      <c r="G19" s="85"/>
      <c r="H19" s="85"/>
      <c r="I19" s="85"/>
      <c r="J19" s="85"/>
    </row>
    <row r="21" spans="1:10" x14ac:dyDescent="0.2">
      <c r="A21" t="s">
        <v>2</v>
      </c>
    </row>
    <row r="22" spans="1:10" x14ac:dyDescent="0.2">
      <c r="A22" s="86" t="s">
        <v>64</v>
      </c>
      <c r="B22" s="86"/>
      <c r="C22" s="86"/>
      <c r="D22" s="86"/>
      <c r="E22" s="86"/>
      <c r="F22" s="86"/>
      <c r="G22" s="86"/>
      <c r="H22" s="86"/>
      <c r="I22" s="86"/>
      <c r="J22" s="86"/>
    </row>
    <row r="23" spans="1:10" x14ac:dyDescent="0.2">
      <c r="A23" s="86"/>
      <c r="B23" s="86"/>
      <c r="C23" s="86"/>
      <c r="D23" s="86"/>
      <c r="E23" s="86"/>
      <c r="F23" s="86"/>
      <c r="G23" s="86"/>
      <c r="H23" s="86"/>
      <c r="I23" s="86"/>
      <c r="J23" s="86"/>
    </row>
    <row r="24" spans="1:10" x14ac:dyDescent="0.2">
      <c r="A24" s="86"/>
      <c r="B24" s="86"/>
      <c r="C24" s="86"/>
      <c r="D24" s="86"/>
      <c r="E24" s="86"/>
      <c r="F24" s="86"/>
      <c r="G24" s="86"/>
      <c r="H24" s="86"/>
      <c r="I24" s="86"/>
      <c r="J24" s="86"/>
    </row>
    <row r="25" spans="1:10" x14ac:dyDescent="0.2">
      <c r="A25" s="86"/>
      <c r="B25" s="86"/>
      <c r="C25" s="86"/>
      <c r="D25" s="86"/>
      <c r="E25" s="86"/>
      <c r="F25" s="86"/>
      <c r="G25" s="86"/>
      <c r="H25" s="86"/>
      <c r="I25" s="86"/>
      <c r="J25" s="86"/>
    </row>
    <row r="26" spans="1:10" x14ac:dyDescent="0.2">
      <c r="A26" s="86"/>
      <c r="B26" s="86"/>
      <c r="C26" s="86"/>
      <c r="D26" s="86"/>
      <c r="E26" s="86"/>
      <c r="F26" s="86"/>
      <c r="G26" s="86"/>
      <c r="H26" s="86"/>
      <c r="I26" s="86"/>
      <c r="J26" s="86"/>
    </row>
    <row r="27" spans="1:10" x14ac:dyDescent="0.2">
      <c r="A27" s="86"/>
      <c r="B27" s="86"/>
      <c r="C27" s="86"/>
      <c r="D27" s="86"/>
      <c r="E27" s="86"/>
      <c r="F27" s="86"/>
      <c r="G27" s="86"/>
      <c r="H27" s="86"/>
      <c r="I27" s="86"/>
      <c r="J27" s="86"/>
    </row>
    <row r="28" spans="1:10" x14ac:dyDescent="0.2">
      <c r="A28" s="86"/>
      <c r="B28" s="86"/>
      <c r="C28" s="86"/>
      <c r="D28" s="86"/>
      <c r="E28" s="86"/>
      <c r="F28" s="86"/>
      <c r="G28" s="86"/>
      <c r="H28" s="86"/>
      <c r="I28" s="86"/>
      <c r="J28" s="86"/>
    </row>
    <row r="29" spans="1:10" x14ac:dyDescent="0.2">
      <c r="A29" s="86"/>
      <c r="B29" s="86"/>
      <c r="C29" s="86"/>
      <c r="D29" s="86"/>
      <c r="E29" s="86"/>
      <c r="F29" s="86"/>
      <c r="G29" s="86"/>
      <c r="H29" s="86"/>
      <c r="I29" s="86"/>
      <c r="J29" s="86"/>
    </row>
  </sheetData>
  <mergeCells count="3">
    <mergeCell ref="A2:J9"/>
    <mergeCell ref="A12:J19"/>
    <mergeCell ref="A22:J29"/>
  </mergeCells>
  <phoneticPr fontId="2"/>
  <pageMargins left="0.75" right="0.75" top="1" bottom="1" header="0.51111111111111107" footer="0.51111111111111107"/>
  <pageSetup paperSize="9" firstPageNumber="4294963191"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B41FF-9449-4880-A22D-34354EF3DDC4}">
  <dimension ref="A1"/>
  <sheetViews>
    <sheetView topLeftCell="A430" workbookViewId="0">
      <selection activeCell="A447" sqref="A447"/>
    </sheetView>
  </sheetViews>
  <sheetFormatPr defaultRowHeight="13.2" x14ac:dyDescent="0.2"/>
  <sheetData/>
  <phoneticPr fontId="2"/>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B2:I12"/>
  <sheetViews>
    <sheetView zoomScaleSheetLayoutView="100" workbookViewId="0">
      <selection activeCell="E18" sqref="E18"/>
    </sheetView>
  </sheetViews>
  <sheetFormatPr defaultRowHeight="16.2" x14ac:dyDescent="0.2"/>
  <cols>
    <col min="1" max="1" width="3.109375" style="27" customWidth="1"/>
    <col min="2" max="2" width="13.21875" style="24" customWidth="1"/>
    <col min="3" max="3" width="15.77734375" style="26" customWidth="1"/>
    <col min="4" max="4" width="13" style="26" customWidth="1"/>
    <col min="5" max="5" width="15.88671875" style="32" customWidth="1"/>
    <col min="6" max="6" width="15.88671875" style="26" customWidth="1"/>
    <col min="7" max="7" width="15.88671875" style="32" customWidth="1"/>
    <col min="8" max="8" width="15.88671875" style="26" customWidth="1"/>
    <col min="9" max="9" width="15.88671875" style="32" customWidth="1"/>
    <col min="10" max="16384" width="8.88671875" style="27"/>
  </cols>
  <sheetData>
    <row r="2" spans="2:9" x14ac:dyDescent="0.2">
      <c r="B2" s="25" t="s">
        <v>39</v>
      </c>
      <c r="C2" s="27"/>
    </row>
    <row r="4" spans="2:9" x14ac:dyDescent="0.2">
      <c r="B4" s="30" t="s">
        <v>42</v>
      </c>
      <c r="C4" s="30" t="s">
        <v>40</v>
      </c>
      <c r="D4" s="30" t="s">
        <v>44</v>
      </c>
      <c r="E4" s="31" t="s">
        <v>41</v>
      </c>
      <c r="F4" s="30" t="s">
        <v>45</v>
      </c>
      <c r="G4" s="31" t="s">
        <v>41</v>
      </c>
      <c r="H4" s="30" t="s">
        <v>46</v>
      </c>
      <c r="I4" s="31" t="s">
        <v>41</v>
      </c>
    </row>
    <row r="5" spans="2:9" x14ac:dyDescent="0.2">
      <c r="B5" s="28" t="s">
        <v>43</v>
      </c>
      <c r="C5" s="29" t="s">
        <v>57</v>
      </c>
      <c r="D5" s="29">
        <v>46</v>
      </c>
      <c r="E5" s="33">
        <v>43482</v>
      </c>
      <c r="F5" s="29">
        <v>51</v>
      </c>
      <c r="G5" s="33">
        <v>43482</v>
      </c>
      <c r="H5" s="29">
        <v>87</v>
      </c>
      <c r="I5" s="33">
        <v>43482</v>
      </c>
    </row>
    <row r="6" spans="2:9" x14ac:dyDescent="0.2">
      <c r="B6" s="28" t="s">
        <v>43</v>
      </c>
      <c r="C6" s="29"/>
      <c r="D6" s="29"/>
      <c r="E6" s="33"/>
      <c r="F6" s="29"/>
      <c r="G6" s="34"/>
      <c r="H6" s="29"/>
      <c r="I6" s="34"/>
    </row>
    <row r="7" spans="2:9" x14ac:dyDescent="0.2">
      <c r="B7" s="28" t="s">
        <v>43</v>
      </c>
      <c r="C7" s="29"/>
      <c r="D7" s="29"/>
      <c r="E7" s="34"/>
      <c r="F7" s="29"/>
      <c r="G7" s="34"/>
      <c r="H7" s="29"/>
      <c r="I7" s="34"/>
    </row>
    <row r="8" spans="2:9" x14ac:dyDescent="0.2">
      <c r="B8" s="28" t="s">
        <v>43</v>
      </c>
      <c r="C8" s="29"/>
      <c r="D8" s="29"/>
      <c r="E8" s="34"/>
      <c r="F8" s="29"/>
      <c r="G8" s="34"/>
      <c r="H8" s="29"/>
      <c r="I8" s="34"/>
    </row>
    <row r="9" spans="2:9" x14ac:dyDescent="0.2">
      <c r="B9" s="28" t="s">
        <v>43</v>
      </c>
      <c r="C9" s="29"/>
      <c r="D9" s="29"/>
      <c r="E9" s="34"/>
      <c r="F9" s="29"/>
      <c r="G9" s="34"/>
      <c r="H9" s="29"/>
      <c r="I9" s="34"/>
    </row>
    <row r="10" spans="2:9" x14ac:dyDescent="0.2">
      <c r="B10" s="28" t="s">
        <v>43</v>
      </c>
      <c r="C10" s="29"/>
      <c r="D10" s="29"/>
      <c r="E10" s="34"/>
      <c r="F10" s="29"/>
      <c r="G10" s="34"/>
      <c r="H10" s="29"/>
      <c r="I10" s="34"/>
    </row>
    <row r="11" spans="2:9" x14ac:dyDescent="0.2">
      <c r="B11" s="28" t="s">
        <v>43</v>
      </c>
      <c r="C11" s="29"/>
      <c r="D11" s="29"/>
      <c r="E11" s="34"/>
      <c r="F11" s="29"/>
      <c r="G11" s="34"/>
      <c r="H11" s="29"/>
      <c r="I11" s="34"/>
    </row>
    <row r="12" spans="2:9" x14ac:dyDescent="0.2">
      <c r="B12" s="28" t="s">
        <v>43</v>
      </c>
      <c r="C12" s="29"/>
      <c r="D12" s="29"/>
      <c r="E12" s="34"/>
      <c r="F12" s="29"/>
      <c r="G12" s="34"/>
      <c r="H12" s="29"/>
      <c r="I12" s="34"/>
    </row>
  </sheetData>
  <phoneticPr fontId="2"/>
  <pageMargins left="0.75" right="0.75" top="1" bottom="1" header="0.51111111111111107" footer="0.51111111111111107"/>
  <pageSetup paperSize="9" firstPageNumber="4294963191"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B2:V109"/>
  <sheetViews>
    <sheetView zoomScale="115" zoomScaleNormal="115" workbookViewId="0">
      <pane ySplit="8" topLeftCell="A9" activePane="bottomLeft" state="frozen"/>
      <selection pane="bottomLeft" activeCell="C7" sqref="C7:D8"/>
    </sheetView>
  </sheetViews>
  <sheetFormatPr defaultRowHeight="13.2" x14ac:dyDescent="0.2"/>
  <cols>
    <col min="1" max="1" width="2.88671875" customWidth="1"/>
    <col min="2" max="18" width="6.6640625" customWidth="1"/>
    <col min="22" max="22" width="10.88671875" style="23" bestFit="1" customWidth="1"/>
  </cols>
  <sheetData>
    <row r="2" spans="2:21" x14ac:dyDescent="0.2">
      <c r="B2" s="61" t="s">
        <v>5</v>
      </c>
      <c r="C2" s="61"/>
      <c r="D2" s="76"/>
      <c r="E2" s="76"/>
      <c r="F2" s="61" t="s">
        <v>6</v>
      </c>
      <c r="G2" s="61"/>
      <c r="H2" s="76" t="s">
        <v>36</v>
      </c>
      <c r="I2" s="76"/>
      <c r="J2" s="61" t="s">
        <v>7</v>
      </c>
      <c r="K2" s="61"/>
      <c r="L2" s="77">
        <f>C9</f>
        <v>1000000</v>
      </c>
      <c r="M2" s="76"/>
      <c r="N2" s="61" t="s">
        <v>8</v>
      </c>
      <c r="O2" s="61"/>
      <c r="P2" s="77" t="e">
        <f>C108+R108</f>
        <v>#VALUE!</v>
      </c>
      <c r="Q2" s="76"/>
      <c r="R2" s="1"/>
      <c r="S2" s="1"/>
      <c r="T2" s="1"/>
    </row>
    <row r="3" spans="2:21" ht="57" customHeight="1" x14ac:dyDescent="0.2">
      <c r="B3" s="61" t="s">
        <v>9</v>
      </c>
      <c r="C3" s="61"/>
      <c r="D3" s="78" t="s">
        <v>38</v>
      </c>
      <c r="E3" s="78"/>
      <c r="F3" s="78"/>
      <c r="G3" s="78"/>
      <c r="H3" s="78"/>
      <c r="I3" s="78"/>
      <c r="J3" s="61" t="s">
        <v>10</v>
      </c>
      <c r="K3" s="61"/>
      <c r="L3" s="78" t="s">
        <v>35</v>
      </c>
      <c r="M3" s="79"/>
      <c r="N3" s="79"/>
      <c r="O3" s="79"/>
      <c r="P3" s="79"/>
      <c r="Q3" s="79"/>
      <c r="R3" s="1"/>
      <c r="S3" s="1"/>
    </row>
    <row r="4" spans="2:21" x14ac:dyDescent="0.2">
      <c r="B4" s="61" t="s">
        <v>11</v>
      </c>
      <c r="C4" s="61"/>
      <c r="D4" s="59">
        <f>SUM($R$9:$S$993)</f>
        <v>153684.21052631587</v>
      </c>
      <c r="E4" s="59"/>
      <c r="F4" s="61" t="s">
        <v>12</v>
      </c>
      <c r="G4" s="61"/>
      <c r="H4" s="75">
        <f>SUM($T$9:$U$108)</f>
        <v>292.00000000000017</v>
      </c>
      <c r="I4" s="76"/>
      <c r="J4" s="58" t="s">
        <v>13</v>
      </c>
      <c r="K4" s="58"/>
      <c r="L4" s="77">
        <f>MAX($C$9:$D$990)-C9</f>
        <v>153684.21052631596</v>
      </c>
      <c r="M4" s="77"/>
      <c r="N4" s="58" t="s">
        <v>14</v>
      </c>
      <c r="O4" s="58"/>
      <c r="P4" s="59">
        <f>MIN($C$9:$D$990)-C9</f>
        <v>0</v>
      </c>
      <c r="Q4" s="59"/>
      <c r="R4" s="1"/>
      <c r="S4" s="1"/>
      <c r="T4" s="1"/>
    </row>
    <row r="5" spans="2:21" x14ac:dyDescent="0.2">
      <c r="B5" s="22" t="s">
        <v>15</v>
      </c>
      <c r="C5" s="2">
        <f>COUNTIF($R$9:$R$990,"&gt;0")</f>
        <v>1</v>
      </c>
      <c r="D5" s="21" t="s">
        <v>16</v>
      </c>
      <c r="E5" s="16">
        <f>COUNTIF($R$9:$R$990,"&lt;0")</f>
        <v>0</v>
      </c>
      <c r="F5" s="21" t="s">
        <v>17</v>
      </c>
      <c r="G5" s="2">
        <f>COUNTIF($R$9:$R$990,"=0")</f>
        <v>0</v>
      </c>
      <c r="H5" s="21" t="s">
        <v>18</v>
      </c>
      <c r="I5" s="3">
        <f>C5/SUM(C5,E5,G5)</f>
        <v>1</v>
      </c>
      <c r="J5" s="60" t="s">
        <v>19</v>
      </c>
      <c r="K5" s="61"/>
      <c r="L5" s="62"/>
      <c r="M5" s="63"/>
      <c r="N5" s="18" t="s">
        <v>20</v>
      </c>
      <c r="O5" s="9"/>
      <c r="P5" s="62"/>
      <c r="Q5" s="63"/>
      <c r="R5" s="1"/>
      <c r="S5" s="1"/>
      <c r="T5" s="1"/>
    </row>
    <row r="6" spans="2:21" x14ac:dyDescent="0.2">
      <c r="B6" s="11"/>
      <c r="C6" s="14"/>
      <c r="D6" s="15"/>
      <c r="E6" s="12"/>
      <c r="F6" s="11"/>
      <c r="G6" s="12"/>
      <c r="H6" s="11"/>
      <c r="I6" s="17"/>
      <c r="J6" s="11"/>
      <c r="K6" s="11"/>
      <c r="L6" s="12"/>
      <c r="M6" s="12"/>
      <c r="N6" s="13"/>
      <c r="O6" s="13"/>
      <c r="P6" s="10"/>
      <c r="Q6" s="7"/>
      <c r="R6" s="1"/>
      <c r="S6" s="1"/>
      <c r="T6" s="1"/>
    </row>
    <row r="7" spans="2:21" x14ac:dyDescent="0.2">
      <c r="B7" s="64" t="s">
        <v>21</v>
      </c>
      <c r="C7" s="66" t="s">
        <v>22</v>
      </c>
      <c r="D7" s="67"/>
      <c r="E7" s="70" t="s">
        <v>23</v>
      </c>
      <c r="F7" s="71"/>
      <c r="G7" s="71"/>
      <c r="H7" s="71"/>
      <c r="I7" s="54"/>
      <c r="J7" s="72" t="s">
        <v>24</v>
      </c>
      <c r="K7" s="73"/>
      <c r="L7" s="56"/>
      <c r="M7" s="74" t="s">
        <v>25</v>
      </c>
      <c r="N7" s="49" t="s">
        <v>26</v>
      </c>
      <c r="O7" s="50"/>
      <c r="P7" s="50"/>
      <c r="Q7" s="51"/>
      <c r="R7" s="52" t="s">
        <v>27</v>
      </c>
      <c r="S7" s="52"/>
      <c r="T7" s="52"/>
      <c r="U7" s="52"/>
    </row>
    <row r="8" spans="2:21" x14ac:dyDescent="0.2">
      <c r="B8" s="65"/>
      <c r="C8" s="68"/>
      <c r="D8" s="69"/>
      <c r="E8" s="19" t="s">
        <v>28</v>
      </c>
      <c r="F8" s="19" t="s">
        <v>29</v>
      </c>
      <c r="G8" s="19" t="s">
        <v>30</v>
      </c>
      <c r="H8" s="53" t="s">
        <v>31</v>
      </c>
      <c r="I8" s="54"/>
      <c r="J8" s="4" t="s">
        <v>32</v>
      </c>
      <c r="K8" s="55" t="s">
        <v>33</v>
      </c>
      <c r="L8" s="56"/>
      <c r="M8" s="74"/>
      <c r="N8" s="5" t="s">
        <v>28</v>
      </c>
      <c r="O8" s="5" t="s">
        <v>29</v>
      </c>
      <c r="P8" s="57" t="s">
        <v>31</v>
      </c>
      <c r="Q8" s="51"/>
      <c r="R8" s="52" t="s">
        <v>34</v>
      </c>
      <c r="S8" s="52"/>
      <c r="T8" s="52" t="s">
        <v>32</v>
      </c>
      <c r="U8" s="52"/>
    </row>
    <row r="9" spans="2:21" x14ac:dyDescent="0.2">
      <c r="B9" s="20">
        <v>1</v>
      </c>
      <c r="C9" s="43">
        <v>1000000</v>
      </c>
      <c r="D9" s="43"/>
      <c r="E9" s="20">
        <v>2001</v>
      </c>
      <c r="F9" s="8">
        <v>42111</v>
      </c>
      <c r="G9" s="20" t="s">
        <v>4</v>
      </c>
      <c r="H9" s="44">
        <v>105.33</v>
      </c>
      <c r="I9" s="44"/>
      <c r="J9" s="20">
        <v>57</v>
      </c>
      <c r="K9" s="43">
        <f t="shared" ref="K9:K72" si="0">IF(F9="","",C9*0.03)</f>
        <v>30000</v>
      </c>
      <c r="L9" s="43"/>
      <c r="M9" s="6">
        <f>IF(J9="","",(K9/J9)/1000)</f>
        <v>0.52631578947368418</v>
      </c>
      <c r="N9" s="20">
        <v>2001</v>
      </c>
      <c r="O9" s="8">
        <v>42111</v>
      </c>
      <c r="P9" s="44">
        <v>108.25</v>
      </c>
      <c r="Q9" s="44"/>
      <c r="R9" s="47">
        <f>IF(O9="","",(IF(G9="売",H9-P9,P9-H9))*M9*100000)</f>
        <v>153684.21052631587</v>
      </c>
      <c r="S9" s="47"/>
      <c r="T9" s="48">
        <f>IF(O9="","",IF(R9&lt;0,J9*(-1),IF(G9="買",(P9-H9)*100,(H9-P9)*100)))</f>
        <v>292.00000000000017</v>
      </c>
      <c r="U9" s="48"/>
    </row>
    <row r="10" spans="2:21" x14ac:dyDescent="0.2">
      <c r="B10" s="20">
        <v>2</v>
      </c>
      <c r="C10" s="43">
        <f t="shared" ref="C10:C73" si="1">IF(R9="","",C9+R9)</f>
        <v>1153684.210526316</v>
      </c>
      <c r="D10" s="43"/>
      <c r="E10" s="20"/>
      <c r="F10" s="8"/>
      <c r="G10" s="20" t="s">
        <v>4</v>
      </c>
      <c r="H10" s="44"/>
      <c r="I10" s="44"/>
      <c r="J10" s="20"/>
      <c r="K10" s="43" t="str">
        <f t="shared" si="0"/>
        <v/>
      </c>
      <c r="L10" s="43"/>
      <c r="M10" s="6" t="str">
        <f t="shared" ref="M10:M73" si="2">IF(J10="","",(K10/J10)/1000)</f>
        <v/>
      </c>
      <c r="N10" s="20"/>
      <c r="O10" s="8"/>
      <c r="P10" s="44"/>
      <c r="Q10" s="44"/>
      <c r="R10" s="47" t="str">
        <f t="shared" ref="R10:R73" si="3">IF(O10="","",(IF(G10="売",H10-P10,P10-H10))*M10*100000)</f>
        <v/>
      </c>
      <c r="S10" s="47"/>
      <c r="T10" s="48" t="str">
        <f t="shared" ref="T10:T73" si="4">IF(O10="","",IF(R10&lt;0,J10*(-1),IF(G10="買",(P10-H10)*100,(H10-P10)*100)))</f>
        <v/>
      </c>
      <c r="U10" s="48"/>
    </row>
    <row r="11" spans="2:21" x14ac:dyDescent="0.2">
      <c r="B11" s="20">
        <v>3</v>
      </c>
      <c r="C11" s="43" t="str">
        <f t="shared" si="1"/>
        <v/>
      </c>
      <c r="D11" s="43"/>
      <c r="E11" s="20"/>
      <c r="F11" s="8"/>
      <c r="G11" s="20" t="s">
        <v>4</v>
      </c>
      <c r="H11" s="44"/>
      <c r="I11" s="44"/>
      <c r="J11" s="20"/>
      <c r="K11" s="43" t="str">
        <f t="shared" si="0"/>
        <v/>
      </c>
      <c r="L11" s="43"/>
      <c r="M11" s="6" t="str">
        <f t="shared" si="2"/>
        <v/>
      </c>
      <c r="N11" s="20"/>
      <c r="O11" s="8"/>
      <c r="P11" s="44"/>
      <c r="Q11" s="44"/>
      <c r="R11" s="47" t="str">
        <f t="shared" si="3"/>
        <v/>
      </c>
      <c r="S11" s="47"/>
      <c r="T11" s="48" t="str">
        <f t="shared" si="4"/>
        <v/>
      </c>
      <c r="U11" s="48"/>
    </row>
    <row r="12" spans="2:21" x14ac:dyDescent="0.2">
      <c r="B12" s="20">
        <v>4</v>
      </c>
      <c r="C12" s="43" t="str">
        <f t="shared" si="1"/>
        <v/>
      </c>
      <c r="D12" s="43"/>
      <c r="E12" s="20"/>
      <c r="F12" s="8"/>
      <c r="G12" s="20" t="s">
        <v>3</v>
      </c>
      <c r="H12" s="44"/>
      <c r="I12" s="44"/>
      <c r="J12" s="20"/>
      <c r="K12" s="43" t="str">
        <f t="shared" si="0"/>
        <v/>
      </c>
      <c r="L12" s="43"/>
      <c r="M12" s="6" t="str">
        <f t="shared" si="2"/>
        <v/>
      </c>
      <c r="N12" s="20"/>
      <c r="O12" s="8"/>
      <c r="P12" s="44"/>
      <c r="Q12" s="44"/>
      <c r="R12" s="47" t="str">
        <f t="shared" si="3"/>
        <v/>
      </c>
      <c r="S12" s="47"/>
      <c r="T12" s="48" t="str">
        <f t="shared" si="4"/>
        <v/>
      </c>
      <c r="U12" s="48"/>
    </row>
    <row r="13" spans="2:21" x14ac:dyDescent="0.2">
      <c r="B13" s="20">
        <v>5</v>
      </c>
      <c r="C13" s="43" t="str">
        <f t="shared" si="1"/>
        <v/>
      </c>
      <c r="D13" s="43"/>
      <c r="E13" s="20"/>
      <c r="F13" s="8"/>
      <c r="G13" s="20" t="s">
        <v>3</v>
      </c>
      <c r="H13" s="44"/>
      <c r="I13" s="44"/>
      <c r="J13" s="20"/>
      <c r="K13" s="43" t="str">
        <f t="shared" si="0"/>
        <v/>
      </c>
      <c r="L13" s="43"/>
      <c r="M13" s="6" t="str">
        <f t="shared" si="2"/>
        <v/>
      </c>
      <c r="N13" s="20"/>
      <c r="O13" s="8"/>
      <c r="P13" s="44"/>
      <c r="Q13" s="44"/>
      <c r="R13" s="47" t="str">
        <f t="shared" si="3"/>
        <v/>
      </c>
      <c r="S13" s="47"/>
      <c r="T13" s="48" t="str">
        <f t="shared" si="4"/>
        <v/>
      </c>
      <c r="U13" s="48"/>
    </row>
    <row r="14" spans="2:21" x14ac:dyDescent="0.2">
      <c r="B14" s="20">
        <v>6</v>
      </c>
      <c r="C14" s="43" t="str">
        <f t="shared" si="1"/>
        <v/>
      </c>
      <c r="D14" s="43"/>
      <c r="E14" s="20"/>
      <c r="F14" s="8"/>
      <c r="G14" s="20" t="s">
        <v>4</v>
      </c>
      <c r="H14" s="44"/>
      <c r="I14" s="44"/>
      <c r="J14" s="20"/>
      <c r="K14" s="43" t="str">
        <f t="shared" si="0"/>
        <v/>
      </c>
      <c r="L14" s="43"/>
      <c r="M14" s="6" t="str">
        <f t="shared" si="2"/>
        <v/>
      </c>
      <c r="N14" s="20"/>
      <c r="O14" s="8"/>
      <c r="P14" s="44"/>
      <c r="Q14" s="44"/>
      <c r="R14" s="47" t="str">
        <f t="shared" si="3"/>
        <v/>
      </c>
      <c r="S14" s="47"/>
      <c r="T14" s="48" t="str">
        <f t="shared" si="4"/>
        <v/>
      </c>
      <c r="U14" s="48"/>
    </row>
    <row r="15" spans="2:21" x14ac:dyDescent="0.2">
      <c r="B15" s="20">
        <v>7</v>
      </c>
      <c r="C15" s="43" t="str">
        <f t="shared" si="1"/>
        <v/>
      </c>
      <c r="D15" s="43"/>
      <c r="E15" s="20"/>
      <c r="F15" s="8"/>
      <c r="G15" s="20" t="s">
        <v>4</v>
      </c>
      <c r="H15" s="44"/>
      <c r="I15" s="44"/>
      <c r="J15" s="20"/>
      <c r="K15" s="43" t="str">
        <f t="shared" si="0"/>
        <v/>
      </c>
      <c r="L15" s="43"/>
      <c r="M15" s="6" t="str">
        <f t="shared" si="2"/>
        <v/>
      </c>
      <c r="N15" s="20"/>
      <c r="O15" s="8"/>
      <c r="P15" s="44"/>
      <c r="Q15" s="44"/>
      <c r="R15" s="47" t="str">
        <f t="shared" si="3"/>
        <v/>
      </c>
      <c r="S15" s="47"/>
      <c r="T15" s="48" t="str">
        <f t="shared" si="4"/>
        <v/>
      </c>
      <c r="U15" s="48"/>
    </row>
    <row r="16" spans="2:21" x14ac:dyDescent="0.2">
      <c r="B16" s="20">
        <v>8</v>
      </c>
      <c r="C16" s="43" t="str">
        <f t="shared" si="1"/>
        <v/>
      </c>
      <c r="D16" s="43"/>
      <c r="E16" s="20"/>
      <c r="F16" s="8"/>
      <c r="G16" s="20" t="s">
        <v>4</v>
      </c>
      <c r="H16" s="44"/>
      <c r="I16" s="44"/>
      <c r="J16" s="20"/>
      <c r="K16" s="43" t="str">
        <f t="shared" si="0"/>
        <v/>
      </c>
      <c r="L16" s="43"/>
      <c r="M16" s="6" t="str">
        <f t="shared" si="2"/>
        <v/>
      </c>
      <c r="N16" s="20"/>
      <c r="O16" s="8"/>
      <c r="P16" s="44"/>
      <c r="Q16" s="44"/>
      <c r="R16" s="47" t="str">
        <f t="shared" si="3"/>
        <v/>
      </c>
      <c r="S16" s="47"/>
      <c r="T16" s="48" t="str">
        <f t="shared" si="4"/>
        <v/>
      </c>
      <c r="U16" s="48"/>
    </row>
    <row r="17" spans="2:21" x14ac:dyDescent="0.2">
      <c r="B17" s="20">
        <v>9</v>
      </c>
      <c r="C17" s="43" t="str">
        <f t="shared" si="1"/>
        <v/>
      </c>
      <c r="D17" s="43"/>
      <c r="E17" s="20"/>
      <c r="F17" s="8"/>
      <c r="G17" s="20" t="s">
        <v>4</v>
      </c>
      <c r="H17" s="44"/>
      <c r="I17" s="44"/>
      <c r="J17" s="20"/>
      <c r="K17" s="43" t="str">
        <f t="shared" si="0"/>
        <v/>
      </c>
      <c r="L17" s="43"/>
      <c r="M17" s="6" t="str">
        <f t="shared" si="2"/>
        <v/>
      </c>
      <c r="N17" s="20"/>
      <c r="O17" s="8"/>
      <c r="P17" s="44"/>
      <c r="Q17" s="44"/>
      <c r="R17" s="47" t="str">
        <f t="shared" si="3"/>
        <v/>
      </c>
      <c r="S17" s="47"/>
      <c r="T17" s="48" t="str">
        <f t="shared" si="4"/>
        <v/>
      </c>
      <c r="U17" s="48"/>
    </row>
    <row r="18" spans="2:21" x14ac:dyDescent="0.2">
      <c r="B18" s="20">
        <v>10</v>
      </c>
      <c r="C18" s="43" t="str">
        <f t="shared" si="1"/>
        <v/>
      </c>
      <c r="D18" s="43"/>
      <c r="E18" s="20"/>
      <c r="F18" s="8"/>
      <c r="G18" s="20" t="s">
        <v>4</v>
      </c>
      <c r="H18" s="44"/>
      <c r="I18" s="44"/>
      <c r="J18" s="20"/>
      <c r="K18" s="43" t="str">
        <f t="shared" si="0"/>
        <v/>
      </c>
      <c r="L18" s="43"/>
      <c r="M18" s="6" t="str">
        <f t="shared" si="2"/>
        <v/>
      </c>
      <c r="N18" s="20"/>
      <c r="O18" s="8"/>
      <c r="P18" s="44"/>
      <c r="Q18" s="44"/>
      <c r="R18" s="47" t="str">
        <f t="shared" si="3"/>
        <v/>
      </c>
      <c r="S18" s="47"/>
      <c r="T18" s="48" t="str">
        <f t="shared" si="4"/>
        <v/>
      </c>
      <c r="U18" s="48"/>
    </row>
    <row r="19" spans="2:21" x14ac:dyDescent="0.2">
      <c r="B19" s="20">
        <v>11</v>
      </c>
      <c r="C19" s="43" t="str">
        <f t="shared" si="1"/>
        <v/>
      </c>
      <c r="D19" s="43"/>
      <c r="E19" s="20"/>
      <c r="F19" s="8"/>
      <c r="G19" s="20" t="s">
        <v>4</v>
      </c>
      <c r="H19" s="44"/>
      <c r="I19" s="44"/>
      <c r="J19" s="20"/>
      <c r="K19" s="43" t="str">
        <f t="shared" si="0"/>
        <v/>
      </c>
      <c r="L19" s="43"/>
      <c r="M19" s="6" t="str">
        <f t="shared" si="2"/>
        <v/>
      </c>
      <c r="N19" s="20"/>
      <c r="O19" s="8"/>
      <c r="P19" s="44"/>
      <c r="Q19" s="44"/>
      <c r="R19" s="47" t="str">
        <f t="shared" si="3"/>
        <v/>
      </c>
      <c r="S19" s="47"/>
      <c r="T19" s="48" t="str">
        <f t="shared" si="4"/>
        <v/>
      </c>
      <c r="U19" s="48"/>
    </row>
    <row r="20" spans="2:21" x14ac:dyDescent="0.2">
      <c r="B20" s="20">
        <v>12</v>
      </c>
      <c r="C20" s="43" t="str">
        <f t="shared" si="1"/>
        <v/>
      </c>
      <c r="D20" s="43"/>
      <c r="E20" s="20"/>
      <c r="F20" s="8"/>
      <c r="G20" s="20" t="s">
        <v>4</v>
      </c>
      <c r="H20" s="44"/>
      <c r="I20" s="44"/>
      <c r="J20" s="20"/>
      <c r="K20" s="43" t="str">
        <f t="shared" si="0"/>
        <v/>
      </c>
      <c r="L20" s="43"/>
      <c r="M20" s="6" t="str">
        <f t="shared" si="2"/>
        <v/>
      </c>
      <c r="N20" s="20"/>
      <c r="O20" s="8"/>
      <c r="P20" s="44"/>
      <c r="Q20" s="44"/>
      <c r="R20" s="47" t="str">
        <f t="shared" si="3"/>
        <v/>
      </c>
      <c r="S20" s="47"/>
      <c r="T20" s="48" t="str">
        <f t="shared" si="4"/>
        <v/>
      </c>
      <c r="U20" s="48"/>
    </row>
    <row r="21" spans="2:21" x14ac:dyDescent="0.2">
      <c r="B21" s="20">
        <v>13</v>
      </c>
      <c r="C21" s="43" t="str">
        <f t="shared" si="1"/>
        <v/>
      </c>
      <c r="D21" s="43"/>
      <c r="E21" s="20"/>
      <c r="F21" s="8"/>
      <c r="G21" s="20" t="s">
        <v>4</v>
      </c>
      <c r="H21" s="44"/>
      <c r="I21" s="44"/>
      <c r="J21" s="20"/>
      <c r="K21" s="43" t="str">
        <f t="shared" si="0"/>
        <v/>
      </c>
      <c r="L21" s="43"/>
      <c r="M21" s="6" t="str">
        <f t="shared" si="2"/>
        <v/>
      </c>
      <c r="N21" s="20"/>
      <c r="O21" s="8"/>
      <c r="P21" s="44"/>
      <c r="Q21" s="44"/>
      <c r="R21" s="47" t="str">
        <f t="shared" si="3"/>
        <v/>
      </c>
      <c r="S21" s="47"/>
      <c r="T21" s="48" t="str">
        <f t="shared" si="4"/>
        <v/>
      </c>
      <c r="U21" s="48"/>
    </row>
    <row r="22" spans="2:21" x14ac:dyDescent="0.2">
      <c r="B22" s="20">
        <v>14</v>
      </c>
      <c r="C22" s="43" t="str">
        <f t="shared" si="1"/>
        <v/>
      </c>
      <c r="D22" s="43"/>
      <c r="E22" s="20"/>
      <c r="F22" s="8"/>
      <c r="G22" s="20" t="s">
        <v>3</v>
      </c>
      <c r="H22" s="44"/>
      <c r="I22" s="44"/>
      <c r="J22" s="20"/>
      <c r="K22" s="43" t="str">
        <f t="shared" si="0"/>
        <v/>
      </c>
      <c r="L22" s="43"/>
      <c r="M22" s="6" t="str">
        <f t="shared" si="2"/>
        <v/>
      </c>
      <c r="N22" s="20"/>
      <c r="O22" s="8"/>
      <c r="P22" s="44"/>
      <c r="Q22" s="44"/>
      <c r="R22" s="47" t="str">
        <f t="shared" si="3"/>
        <v/>
      </c>
      <c r="S22" s="47"/>
      <c r="T22" s="48" t="str">
        <f t="shared" si="4"/>
        <v/>
      </c>
      <c r="U22" s="48"/>
    </row>
    <row r="23" spans="2:21" x14ac:dyDescent="0.2">
      <c r="B23" s="20">
        <v>15</v>
      </c>
      <c r="C23" s="43" t="str">
        <f t="shared" si="1"/>
        <v/>
      </c>
      <c r="D23" s="43"/>
      <c r="E23" s="20"/>
      <c r="F23" s="8"/>
      <c r="G23" s="20" t="s">
        <v>4</v>
      </c>
      <c r="H23" s="44"/>
      <c r="I23" s="44"/>
      <c r="J23" s="20"/>
      <c r="K23" s="43" t="str">
        <f t="shared" si="0"/>
        <v/>
      </c>
      <c r="L23" s="43"/>
      <c r="M23" s="6" t="str">
        <f t="shared" si="2"/>
        <v/>
      </c>
      <c r="N23" s="20"/>
      <c r="O23" s="8"/>
      <c r="P23" s="44"/>
      <c r="Q23" s="44"/>
      <c r="R23" s="47" t="str">
        <f t="shared" si="3"/>
        <v/>
      </c>
      <c r="S23" s="47"/>
      <c r="T23" s="48" t="str">
        <f t="shared" si="4"/>
        <v/>
      </c>
      <c r="U23" s="48"/>
    </row>
    <row r="24" spans="2:21" x14ac:dyDescent="0.2">
      <c r="B24" s="20">
        <v>16</v>
      </c>
      <c r="C24" s="43" t="str">
        <f t="shared" si="1"/>
        <v/>
      </c>
      <c r="D24" s="43"/>
      <c r="E24" s="20"/>
      <c r="F24" s="8"/>
      <c r="G24" s="20" t="s">
        <v>4</v>
      </c>
      <c r="H24" s="44"/>
      <c r="I24" s="44"/>
      <c r="J24" s="20"/>
      <c r="K24" s="43" t="str">
        <f t="shared" si="0"/>
        <v/>
      </c>
      <c r="L24" s="43"/>
      <c r="M24" s="6" t="str">
        <f t="shared" si="2"/>
        <v/>
      </c>
      <c r="N24" s="20"/>
      <c r="O24" s="8"/>
      <c r="P24" s="44"/>
      <c r="Q24" s="44"/>
      <c r="R24" s="47" t="str">
        <f t="shared" si="3"/>
        <v/>
      </c>
      <c r="S24" s="47"/>
      <c r="T24" s="48" t="str">
        <f t="shared" si="4"/>
        <v/>
      </c>
      <c r="U24" s="48"/>
    </row>
    <row r="25" spans="2:21" x14ac:dyDescent="0.2">
      <c r="B25" s="20">
        <v>17</v>
      </c>
      <c r="C25" s="43" t="str">
        <f t="shared" si="1"/>
        <v/>
      </c>
      <c r="D25" s="43"/>
      <c r="E25" s="20"/>
      <c r="F25" s="8"/>
      <c r="G25" s="20" t="s">
        <v>4</v>
      </c>
      <c r="H25" s="44"/>
      <c r="I25" s="44"/>
      <c r="J25" s="20"/>
      <c r="K25" s="43" t="str">
        <f t="shared" si="0"/>
        <v/>
      </c>
      <c r="L25" s="43"/>
      <c r="M25" s="6" t="str">
        <f t="shared" si="2"/>
        <v/>
      </c>
      <c r="N25" s="20"/>
      <c r="O25" s="8"/>
      <c r="P25" s="44"/>
      <c r="Q25" s="44"/>
      <c r="R25" s="47" t="str">
        <f t="shared" si="3"/>
        <v/>
      </c>
      <c r="S25" s="47"/>
      <c r="T25" s="48" t="str">
        <f t="shared" si="4"/>
        <v/>
      </c>
      <c r="U25" s="48"/>
    </row>
    <row r="26" spans="2:21" x14ac:dyDescent="0.2">
      <c r="B26" s="20">
        <v>18</v>
      </c>
      <c r="C26" s="43" t="str">
        <f t="shared" si="1"/>
        <v/>
      </c>
      <c r="D26" s="43"/>
      <c r="E26" s="20"/>
      <c r="F26" s="8"/>
      <c r="G26" s="20" t="s">
        <v>4</v>
      </c>
      <c r="H26" s="44"/>
      <c r="I26" s="44"/>
      <c r="J26" s="20"/>
      <c r="K26" s="43" t="str">
        <f t="shared" si="0"/>
        <v/>
      </c>
      <c r="L26" s="43"/>
      <c r="M26" s="6" t="str">
        <f t="shared" si="2"/>
        <v/>
      </c>
      <c r="N26" s="20"/>
      <c r="O26" s="8"/>
      <c r="P26" s="44"/>
      <c r="Q26" s="44"/>
      <c r="R26" s="47" t="str">
        <f t="shared" si="3"/>
        <v/>
      </c>
      <c r="S26" s="47"/>
      <c r="T26" s="48" t="str">
        <f t="shared" si="4"/>
        <v/>
      </c>
      <c r="U26" s="48"/>
    </row>
    <row r="27" spans="2:21" x14ac:dyDescent="0.2">
      <c r="B27" s="20">
        <v>19</v>
      </c>
      <c r="C27" s="43" t="str">
        <f t="shared" si="1"/>
        <v/>
      </c>
      <c r="D27" s="43"/>
      <c r="E27" s="20"/>
      <c r="F27" s="8"/>
      <c r="G27" s="20" t="s">
        <v>3</v>
      </c>
      <c r="H27" s="44"/>
      <c r="I27" s="44"/>
      <c r="J27" s="20"/>
      <c r="K27" s="43" t="str">
        <f t="shared" si="0"/>
        <v/>
      </c>
      <c r="L27" s="43"/>
      <c r="M27" s="6" t="str">
        <f t="shared" si="2"/>
        <v/>
      </c>
      <c r="N27" s="20"/>
      <c r="O27" s="8"/>
      <c r="P27" s="44"/>
      <c r="Q27" s="44"/>
      <c r="R27" s="47" t="str">
        <f t="shared" si="3"/>
        <v/>
      </c>
      <c r="S27" s="47"/>
      <c r="T27" s="48" t="str">
        <f t="shared" si="4"/>
        <v/>
      </c>
      <c r="U27" s="48"/>
    </row>
    <row r="28" spans="2:21" x14ac:dyDescent="0.2">
      <c r="B28" s="20">
        <v>20</v>
      </c>
      <c r="C28" s="43" t="str">
        <f t="shared" si="1"/>
        <v/>
      </c>
      <c r="D28" s="43"/>
      <c r="E28" s="20"/>
      <c r="F28" s="8"/>
      <c r="G28" s="20" t="s">
        <v>4</v>
      </c>
      <c r="H28" s="44"/>
      <c r="I28" s="44"/>
      <c r="J28" s="20"/>
      <c r="K28" s="43" t="str">
        <f t="shared" si="0"/>
        <v/>
      </c>
      <c r="L28" s="43"/>
      <c r="M28" s="6" t="str">
        <f t="shared" si="2"/>
        <v/>
      </c>
      <c r="N28" s="20"/>
      <c r="O28" s="8"/>
      <c r="P28" s="44"/>
      <c r="Q28" s="44"/>
      <c r="R28" s="47" t="str">
        <f t="shared" si="3"/>
        <v/>
      </c>
      <c r="S28" s="47"/>
      <c r="T28" s="48" t="str">
        <f t="shared" si="4"/>
        <v/>
      </c>
      <c r="U28" s="48"/>
    </row>
    <row r="29" spans="2:21" x14ac:dyDescent="0.2">
      <c r="B29" s="20">
        <v>21</v>
      </c>
      <c r="C29" s="43" t="str">
        <f t="shared" si="1"/>
        <v/>
      </c>
      <c r="D29" s="43"/>
      <c r="E29" s="20"/>
      <c r="F29" s="8"/>
      <c r="G29" s="20" t="s">
        <v>3</v>
      </c>
      <c r="H29" s="44"/>
      <c r="I29" s="44"/>
      <c r="J29" s="20"/>
      <c r="K29" s="43" t="str">
        <f t="shared" si="0"/>
        <v/>
      </c>
      <c r="L29" s="43"/>
      <c r="M29" s="6" t="str">
        <f t="shared" si="2"/>
        <v/>
      </c>
      <c r="N29" s="20"/>
      <c r="O29" s="8"/>
      <c r="P29" s="44"/>
      <c r="Q29" s="44"/>
      <c r="R29" s="47" t="str">
        <f t="shared" si="3"/>
        <v/>
      </c>
      <c r="S29" s="47"/>
      <c r="T29" s="48" t="str">
        <f t="shared" si="4"/>
        <v/>
      </c>
      <c r="U29" s="48"/>
    </row>
    <row r="30" spans="2:21" x14ac:dyDescent="0.2">
      <c r="B30" s="20">
        <v>22</v>
      </c>
      <c r="C30" s="43" t="str">
        <f t="shared" si="1"/>
        <v/>
      </c>
      <c r="D30" s="43"/>
      <c r="E30" s="20"/>
      <c r="F30" s="8"/>
      <c r="G30" s="20" t="s">
        <v>3</v>
      </c>
      <c r="H30" s="44"/>
      <c r="I30" s="44"/>
      <c r="J30" s="20"/>
      <c r="K30" s="43" t="str">
        <f t="shared" si="0"/>
        <v/>
      </c>
      <c r="L30" s="43"/>
      <c r="M30" s="6" t="str">
        <f t="shared" si="2"/>
        <v/>
      </c>
      <c r="N30" s="20"/>
      <c r="O30" s="8"/>
      <c r="P30" s="44"/>
      <c r="Q30" s="44"/>
      <c r="R30" s="47" t="str">
        <f t="shared" si="3"/>
        <v/>
      </c>
      <c r="S30" s="47"/>
      <c r="T30" s="48" t="str">
        <f t="shared" si="4"/>
        <v/>
      </c>
      <c r="U30" s="48"/>
    </row>
    <row r="31" spans="2:21" x14ac:dyDescent="0.2">
      <c r="B31" s="20">
        <v>23</v>
      </c>
      <c r="C31" s="43" t="str">
        <f t="shared" si="1"/>
        <v/>
      </c>
      <c r="D31" s="43"/>
      <c r="E31" s="20"/>
      <c r="F31" s="8"/>
      <c r="G31" s="20" t="s">
        <v>3</v>
      </c>
      <c r="H31" s="44"/>
      <c r="I31" s="44"/>
      <c r="J31" s="20"/>
      <c r="K31" s="43" t="str">
        <f t="shared" si="0"/>
        <v/>
      </c>
      <c r="L31" s="43"/>
      <c r="M31" s="6" t="str">
        <f t="shared" si="2"/>
        <v/>
      </c>
      <c r="N31" s="20"/>
      <c r="O31" s="8"/>
      <c r="P31" s="44"/>
      <c r="Q31" s="44"/>
      <c r="R31" s="47" t="str">
        <f t="shared" si="3"/>
        <v/>
      </c>
      <c r="S31" s="47"/>
      <c r="T31" s="48" t="str">
        <f t="shared" si="4"/>
        <v/>
      </c>
      <c r="U31" s="48"/>
    </row>
    <row r="32" spans="2:21" x14ac:dyDescent="0.2">
      <c r="B32" s="20">
        <v>24</v>
      </c>
      <c r="C32" s="43" t="str">
        <f t="shared" si="1"/>
        <v/>
      </c>
      <c r="D32" s="43"/>
      <c r="E32" s="20"/>
      <c r="F32" s="8"/>
      <c r="G32" s="20" t="s">
        <v>3</v>
      </c>
      <c r="H32" s="44"/>
      <c r="I32" s="44"/>
      <c r="J32" s="20"/>
      <c r="K32" s="43" t="str">
        <f t="shared" si="0"/>
        <v/>
      </c>
      <c r="L32" s="43"/>
      <c r="M32" s="6" t="str">
        <f t="shared" si="2"/>
        <v/>
      </c>
      <c r="N32" s="20"/>
      <c r="O32" s="8"/>
      <c r="P32" s="44"/>
      <c r="Q32" s="44"/>
      <c r="R32" s="47" t="str">
        <f t="shared" si="3"/>
        <v/>
      </c>
      <c r="S32" s="47"/>
      <c r="T32" s="48" t="str">
        <f t="shared" si="4"/>
        <v/>
      </c>
      <c r="U32" s="48"/>
    </row>
    <row r="33" spans="2:21" x14ac:dyDescent="0.2">
      <c r="B33" s="20">
        <v>25</v>
      </c>
      <c r="C33" s="43" t="str">
        <f t="shared" si="1"/>
        <v/>
      </c>
      <c r="D33" s="43"/>
      <c r="E33" s="20"/>
      <c r="F33" s="8"/>
      <c r="G33" s="20" t="s">
        <v>4</v>
      </c>
      <c r="H33" s="44"/>
      <c r="I33" s="44"/>
      <c r="J33" s="20"/>
      <c r="K33" s="43" t="str">
        <f t="shared" si="0"/>
        <v/>
      </c>
      <c r="L33" s="43"/>
      <c r="M33" s="6" t="str">
        <f t="shared" si="2"/>
        <v/>
      </c>
      <c r="N33" s="20"/>
      <c r="O33" s="8"/>
      <c r="P33" s="44"/>
      <c r="Q33" s="44"/>
      <c r="R33" s="47" t="str">
        <f t="shared" si="3"/>
        <v/>
      </c>
      <c r="S33" s="47"/>
      <c r="T33" s="48" t="str">
        <f t="shared" si="4"/>
        <v/>
      </c>
      <c r="U33" s="48"/>
    </row>
    <row r="34" spans="2:21" x14ac:dyDescent="0.2">
      <c r="B34" s="20">
        <v>26</v>
      </c>
      <c r="C34" s="43" t="str">
        <f t="shared" si="1"/>
        <v/>
      </c>
      <c r="D34" s="43"/>
      <c r="E34" s="20"/>
      <c r="F34" s="8"/>
      <c r="G34" s="20" t="s">
        <v>3</v>
      </c>
      <c r="H34" s="44"/>
      <c r="I34" s="44"/>
      <c r="J34" s="20"/>
      <c r="K34" s="43" t="str">
        <f t="shared" si="0"/>
        <v/>
      </c>
      <c r="L34" s="43"/>
      <c r="M34" s="6" t="str">
        <f t="shared" si="2"/>
        <v/>
      </c>
      <c r="N34" s="20"/>
      <c r="O34" s="8"/>
      <c r="P34" s="44"/>
      <c r="Q34" s="44"/>
      <c r="R34" s="47" t="str">
        <f t="shared" si="3"/>
        <v/>
      </c>
      <c r="S34" s="47"/>
      <c r="T34" s="48" t="str">
        <f t="shared" si="4"/>
        <v/>
      </c>
      <c r="U34" s="48"/>
    </row>
    <row r="35" spans="2:21" x14ac:dyDescent="0.2">
      <c r="B35" s="20">
        <v>27</v>
      </c>
      <c r="C35" s="43" t="str">
        <f t="shared" si="1"/>
        <v/>
      </c>
      <c r="D35" s="43"/>
      <c r="E35" s="20"/>
      <c r="F35" s="8"/>
      <c r="G35" s="20" t="s">
        <v>3</v>
      </c>
      <c r="H35" s="44"/>
      <c r="I35" s="44"/>
      <c r="J35" s="20"/>
      <c r="K35" s="43" t="str">
        <f t="shared" si="0"/>
        <v/>
      </c>
      <c r="L35" s="43"/>
      <c r="M35" s="6" t="str">
        <f t="shared" si="2"/>
        <v/>
      </c>
      <c r="N35" s="20"/>
      <c r="O35" s="8"/>
      <c r="P35" s="44"/>
      <c r="Q35" s="44"/>
      <c r="R35" s="47" t="str">
        <f t="shared" si="3"/>
        <v/>
      </c>
      <c r="S35" s="47"/>
      <c r="T35" s="48" t="str">
        <f t="shared" si="4"/>
        <v/>
      </c>
      <c r="U35" s="48"/>
    </row>
    <row r="36" spans="2:21" x14ac:dyDescent="0.2">
      <c r="B36" s="20">
        <v>28</v>
      </c>
      <c r="C36" s="43" t="str">
        <f t="shared" si="1"/>
        <v/>
      </c>
      <c r="D36" s="43"/>
      <c r="E36" s="20"/>
      <c r="F36" s="8"/>
      <c r="G36" s="20" t="s">
        <v>3</v>
      </c>
      <c r="H36" s="44"/>
      <c r="I36" s="44"/>
      <c r="J36" s="20"/>
      <c r="K36" s="43" t="str">
        <f t="shared" si="0"/>
        <v/>
      </c>
      <c r="L36" s="43"/>
      <c r="M36" s="6" t="str">
        <f t="shared" si="2"/>
        <v/>
      </c>
      <c r="N36" s="20"/>
      <c r="O36" s="8"/>
      <c r="P36" s="44"/>
      <c r="Q36" s="44"/>
      <c r="R36" s="47" t="str">
        <f t="shared" si="3"/>
        <v/>
      </c>
      <c r="S36" s="47"/>
      <c r="T36" s="48" t="str">
        <f t="shared" si="4"/>
        <v/>
      </c>
      <c r="U36" s="48"/>
    </row>
    <row r="37" spans="2:21" x14ac:dyDescent="0.2">
      <c r="B37" s="20">
        <v>29</v>
      </c>
      <c r="C37" s="43" t="str">
        <f t="shared" si="1"/>
        <v/>
      </c>
      <c r="D37" s="43"/>
      <c r="E37" s="20"/>
      <c r="F37" s="8"/>
      <c r="G37" s="20" t="s">
        <v>3</v>
      </c>
      <c r="H37" s="44"/>
      <c r="I37" s="44"/>
      <c r="J37" s="20"/>
      <c r="K37" s="43" t="str">
        <f t="shared" si="0"/>
        <v/>
      </c>
      <c r="L37" s="43"/>
      <c r="M37" s="6" t="str">
        <f t="shared" si="2"/>
        <v/>
      </c>
      <c r="N37" s="20"/>
      <c r="O37" s="8"/>
      <c r="P37" s="44"/>
      <c r="Q37" s="44"/>
      <c r="R37" s="47" t="str">
        <f t="shared" si="3"/>
        <v/>
      </c>
      <c r="S37" s="47"/>
      <c r="T37" s="48" t="str">
        <f t="shared" si="4"/>
        <v/>
      </c>
      <c r="U37" s="48"/>
    </row>
    <row r="38" spans="2:21" x14ac:dyDescent="0.2">
      <c r="B38" s="20">
        <v>30</v>
      </c>
      <c r="C38" s="43" t="str">
        <f t="shared" si="1"/>
        <v/>
      </c>
      <c r="D38" s="43"/>
      <c r="E38" s="20"/>
      <c r="F38" s="8"/>
      <c r="G38" s="20" t="s">
        <v>4</v>
      </c>
      <c r="H38" s="44"/>
      <c r="I38" s="44"/>
      <c r="J38" s="20"/>
      <c r="K38" s="43" t="str">
        <f t="shared" si="0"/>
        <v/>
      </c>
      <c r="L38" s="43"/>
      <c r="M38" s="6" t="str">
        <f t="shared" si="2"/>
        <v/>
      </c>
      <c r="N38" s="20"/>
      <c r="O38" s="8"/>
      <c r="P38" s="44"/>
      <c r="Q38" s="44"/>
      <c r="R38" s="47" t="str">
        <f t="shared" si="3"/>
        <v/>
      </c>
      <c r="S38" s="47"/>
      <c r="T38" s="48" t="str">
        <f t="shared" si="4"/>
        <v/>
      </c>
      <c r="U38" s="48"/>
    </row>
    <row r="39" spans="2:21" x14ac:dyDescent="0.2">
      <c r="B39" s="20">
        <v>31</v>
      </c>
      <c r="C39" s="43" t="str">
        <f t="shared" si="1"/>
        <v/>
      </c>
      <c r="D39" s="43"/>
      <c r="E39" s="20"/>
      <c r="F39" s="8"/>
      <c r="G39" s="20" t="s">
        <v>4</v>
      </c>
      <c r="H39" s="44"/>
      <c r="I39" s="44"/>
      <c r="J39" s="20"/>
      <c r="K39" s="43" t="str">
        <f t="shared" si="0"/>
        <v/>
      </c>
      <c r="L39" s="43"/>
      <c r="M39" s="6" t="str">
        <f t="shared" si="2"/>
        <v/>
      </c>
      <c r="N39" s="20"/>
      <c r="O39" s="8"/>
      <c r="P39" s="44"/>
      <c r="Q39" s="44"/>
      <c r="R39" s="47" t="str">
        <f t="shared" si="3"/>
        <v/>
      </c>
      <c r="S39" s="47"/>
      <c r="T39" s="48" t="str">
        <f t="shared" si="4"/>
        <v/>
      </c>
      <c r="U39" s="48"/>
    </row>
    <row r="40" spans="2:21" x14ac:dyDescent="0.2">
      <c r="B40" s="20">
        <v>32</v>
      </c>
      <c r="C40" s="43" t="str">
        <f t="shared" si="1"/>
        <v/>
      </c>
      <c r="D40" s="43"/>
      <c r="E40" s="20"/>
      <c r="F40" s="8"/>
      <c r="G40" s="20" t="s">
        <v>4</v>
      </c>
      <c r="H40" s="44"/>
      <c r="I40" s="44"/>
      <c r="J40" s="20"/>
      <c r="K40" s="43" t="str">
        <f t="shared" si="0"/>
        <v/>
      </c>
      <c r="L40" s="43"/>
      <c r="M40" s="6" t="str">
        <f t="shared" si="2"/>
        <v/>
      </c>
      <c r="N40" s="20"/>
      <c r="O40" s="8"/>
      <c r="P40" s="44"/>
      <c r="Q40" s="44"/>
      <c r="R40" s="47" t="str">
        <f t="shared" si="3"/>
        <v/>
      </c>
      <c r="S40" s="47"/>
      <c r="T40" s="48" t="str">
        <f t="shared" si="4"/>
        <v/>
      </c>
      <c r="U40" s="48"/>
    </row>
    <row r="41" spans="2:21" x14ac:dyDescent="0.2">
      <c r="B41" s="20">
        <v>33</v>
      </c>
      <c r="C41" s="43" t="str">
        <f t="shared" si="1"/>
        <v/>
      </c>
      <c r="D41" s="43"/>
      <c r="E41" s="20"/>
      <c r="F41" s="8"/>
      <c r="G41" s="20" t="s">
        <v>3</v>
      </c>
      <c r="H41" s="44"/>
      <c r="I41" s="44"/>
      <c r="J41" s="20"/>
      <c r="K41" s="43" t="str">
        <f t="shared" si="0"/>
        <v/>
      </c>
      <c r="L41" s="43"/>
      <c r="M41" s="6" t="str">
        <f t="shared" si="2"/>
        <v/>
      </c>
      <c r="N41" s="20"/>
      <c r="O41" s="8"/>
      <c r="P41" s="44"/>
      <c r="Q41" s="44"/>
      <c r="R41" s="47" t="str">
        <f t="shared" si="3"/>
        <v/>
      </c>
      <c r="S41" s="47"/>
      <c r="T41" s="48" t="str">
        <f t="shared" si="4"/>
        <v/>
      </c>
      <c r="U41" s="48"/>
    </row>
    <row r="42" spans="2:21" x14ac:dyDescent="0.2">
      <c r="B42" s="20">
        <v>34</v>
      </c>
      <c r="C42" s="43" t="str">
        <f t="shared" si="1"/>
        <v/>
      </c>
      <c r="D42" s="43"/>
      <c r="E42" s="20"/>
      <c r="F42" s="8"/>
      <c r="G42" s="20" t="s">
        <v>4</v>
      </c>
      <c r="H42" s="44"/>
      <c r="I42" s="44"/>
      <c r="J42" s="20"/>
      <c r="K42" s="43" t="str">
        <f t="shared" si="0"/>
        <v/>
      </c>
      <c r="L42" s="43"/>
      <c r="M42" s="6" t="str">
        <f t="shared" si="2"/>
        <v/>
      </c>
      <c r="N42" s="20"/>
      <c r="O42" s="8"/>
      <c r="P42" s="44"/>
      <c r="Q42" s="44"/>
      <c r="R42" s="47" t="str">
        <f t="shared" si="3"/>
        <v/>
      </c>
      <c r="S42" s="47"/>
      <c r="T42" s="48" t="str">
        <f t="shared" si="4"/>
        <v/>
      </c>
      <c r="U42" s="48"/>
    </row>
    <row r="43" spans="2:21" x14ac:dyDescent="0.2">
      <c r="B43" s="20">
        <v>35</v>
      </c>
      <c r="C43" s="43" t="str">
        <f t="shared" si="1"/>
        <v/>
      </c>
      <c r="D43" s="43"/>
      <c r="E43" s="20"/>
      <c r="F43" s="8"/>
      <c r="G43" s="20" t="s">
        <v>3</v>
      </c>
      <c r="H43" s="44"/>
      <c r="I43" s="44"/>
      <c r="J43" s="20"/>
      <c r="K43" s="43" t="str">
        <f t="shared" si="0"/>
        <v/>
      </c>
      <c r="L43" s="43"/>
      <c r="M43" s="6" t="str">
        <f t="shared" si="2"/>
        <v/>
      </c>
      <c r="N43" s="20"/>
      <c r="O43" s="8"/>
      <c r="P43" s="44"/>
      <c r="Q43" s="44"/>
      <c r="R43" s="47" t="str">
        <f t="shared" si="3"/>
        <v/>
      </c>
      <c r="S43" s="47"/>
      <c r="T43" s="48" t="str">
        <f t="shared" si="4"/>
        <v/>
      </c>
      <c r="U43" s="48"/>
    </row>
    <row r="44" spans="2:21" x14ac:dyDescent="0.2">
      <c r="B44" s="20">
        <v>36</v>
      </c>
      <c r="C44" s="43" t="str">
        <f t="shared" si="1"/>
        <v/>
      </c>
      <c r="D44" s="43"/>
      <c r="E44" s="20"/>
      <c r="F44" s="8"/>
      <c r="G44" s="20" t="s">
        <v>4</v>
      </c>
      <c r="H44" s="44"/>
      <c r="I44" s="44"/>
      <c r="J44" s="20"/>
      <c r="K44" s="43" t="str">
        <f t="shared" si="0"/>
        <v/>
      </c>
      <c r="L44" s="43"/>
      <c r="M44" s="6" t="str">
        <f t="shared" si="2"/>
        <v/>
      </c>
      <c r="N44" s="20"/>
      <c r="O44" s="8"/>
      <c r="P44" s="44"/>
      <c r="Q44" s="44"/>
      <c r="R44" s="47" t="str">
        <f t="shared" si="3"/>
        <v/>
      </c>
      <c r="S44" s="47"/>
      <c r="T44" s="48" t="str">
        <f t="shared" si="4"/>
        <v/>
      </c>
      <c r="U44" s="48"/>
    </row>
    <row r="45" spans="2:21" x14ac:dyDescent="0.2">
      <c r="B45" s="20">
        <v>37</v>
      </c>
      <c r="C45" s="43" t="str">
        <f t="shared" si="1"/>
        <v/>
      </c>
      <c r="D45" s="43"/>
      <c r="E45" s="20"/>
      <c r="F45" s="8"/>
      <c r="G45" s="20" t="s">
        <v>3</v>
      </c>
      <c r="H45" s="44"/>
      <c r="I45" s="44"/>
      <c r="J45" s="20"/>
      <c r="K45" s="43" t="str">
        <f t="shared" si="0"/>
        <v/>
      </c>
      <c r="L45" s="43"/>
      <c r="M45" s="6" t="str">
        <f t="shared" si="2"/>
        <v/>
      </c>
      <c r="N45" s="20"/>
      <c r="O45" s="8"/>
      <c r="P45" s="44"/>
      <c r="Q45" s="44"/>
      <c r="R45" s="47" t="str">
        <f t="shared" si="3"/>
        <v/>
      </c>
      <c r="S45" s="47"/>
      <c r="T45" s="48" t="str">
        <f t="shared" si="4"/>
        <v/>
      </c>
      <c r="U45" s="48"/>
    </row>
    <row r="46" spans="2:21" x14ac:dyDescent="0.2">
      <c r="B46" s="20">
        <v>38</v>
      </c>
      <c r="C46" s="43" t="str">
        <f t="shared" si="1"/>
        <v/>
      </c>
      <c r="D46" s="43"/>
      <c r="E46" s="20"/>
      <c r="F46" s="8"/>
      <c r="G46" s="20" t="s">
        <v>4</v>
      </c>
      <c r="H46" s="44"/>
      <c r="I46" s="44"/>
      <c r="J46" s="20"/>
      <c r="K46" s="43" t="str">
        <f t="shared" si="0"/>
        <v/>
      </c>
      <c r="L46" s="43"/>
      <c r="M46" s="6" t="str">
        <f t="shared" si="2"/>
        <v/>
      </c>
      <c r="N46" s="20"/>
      <c r="O46" s="8"/>
      <c r="P46" s="44"/>
      <c r="Q46" s="44"/>
      <c r="R46" s="47" t="str">
        <f t="shared" si="3"/>
        <v/>
      </c>
      <c r="S46" s="47"/>
      <c r="T46" s="48" t="str">
        <f t="shared" si="4"/>
        <v/>
      </c>
      <c r="U46" s="48"/>
    </row>
    <row r="47" spans="2:21" x14ac:dyDescent="0.2">
      <c r="B47" s="20">
        <v>39</v>
      </c>
      <c r="C47" s="43" t="str">
        <f t="shared" si="1"/>
        <v/>
      </c>
      <c r="D47" s="43"/>
      <c r="E47" s="20"/>
      <c r="F47" s="8"/>
      <c r="G47" s="20" t="s">
        <v>4</v>
      </c>
      <c r="H47" s="44"/>
      <c r="I47" s="44"/>
      <c r="J47" s="20"/>
      <c r="K47" s="43" t="str">
        <f t="shared" si="0"/>
        <v/>
      </c>
      <c r="L47" s="43"/>
      <c r="M47" s="6" t="str">
        <f t="shared" si="2"/>
        <v/>
      </c>
      <c r="N47" s="20"/>
      <c r="O47" s="8"/>
      <c r="P47" s="44"/>
      <c r="Q47" s="44"/>
      <c r="R47" s="47" t="str">
        <f t="shared" si="3"/>
        <v/>
      </c>
      <c r="S47" s="47"/>
      <c r="T47" s="48" t="str">
        <f t="shared" si="4"/>
        <v/>
      </c>
      <c r="U47" s="48"/>
    </row>
    <row r="48" spans="2:21" x14ac:dyDescent="0.2">
      <c r="B48" s="20">
        <v>40</v>
      </c>
      <c r="C48" s="43" t="str">
        <f t="shared" si="1"/>
        <v/>
      </c>
      <c r="D48" s="43"/>
      <c r="E48" s="20"/>
      <c r="F48" s="8"/>
      <c r="G48" s="20" t="s">
        <v>37</v>
      </c>
      <c r="H48" s="44"/>
      <c r="I48" s="44"/>
      <c r="J48" s="20"/>
      <c r="K48" s="43" t="str">
        <f t="shared" si="0"/>
        <v/>
      </c>
      <c r="L48" s="43"/>
      <c r="M48" s="6" t="str">
        <f t="shared" si="2"/>
        <v/>
      </c>
      <c r="N48" s="20"/>
      <c r="O48" s="8"/>
      <c r="P48" s="44"/>
      <c r="Q48" s="44"/>
      <c r="R48" s="47" t="str">
        <f t="shared" si="3"/>
        <v/>
      </c>
      <c r="S48" s="47"/>
      <c r="T48" s="48" t="str">
        <f t="shared" si="4"/>
        <v/>
      </c>
      <c r="U48" s="48"/>
    </row>
    <row r="49" spans="2:21" x14ac:dyDescent="0.2">
      <c r="B49" s="20">
        <v>41</v>
      </c>
      <c r="C49" s="43" t="str">
        <f t="shared" si="1"/>
        <v/>
      </c>
      <c r="D49" s="43"/>
      <c r="E49" s="20"/>
      <c r="F49" s="8"/>
      <c r="G49" s="20" t="s">
        <v>4</v>
      </c>
      <c r="H49" s="44"/>
      <c r="I49" s="44"/>
      <c r="J49" s="20"/>
      <c r="K49" s="43" t="str">
        <f t="shared" si="0"/>
        <v/>
      </c>
      <c r="L49" s="43"/>
      <c r="M49" s="6" t="str">
        <f t="shared" si="2"/>
        <v/>
      </c>
      <c r="N49" s="20"/>
      <c r="O49" s="8"/>
      <c r="P49" s="44"/>
      <c r="Q49" s="44"/>
      <c r="R49" s="47" t="str">
        <f t="shared" si="3"/>
        <v/>
      </c>
      <c r="S49" s="47"/>
      <c r="T49" s="48" t="str">
        <f t="shared" si="4"/>
        <v/>
      </c>
      <c r="U49" s="48"/>
    </row>
    <row r="50" spans="2:21" x14ac:dyDescent="0.2">
      <c r="B50" s="20">
        <v>42</v>
      </c>
      <c r="C50" s="43" t="str">
        <f t="shared" si="1"/>
        <v/>
      </c>
      <c r="D50" s="43"/>
      <c r="E50" s="20"/>
      <c r="F50" s="8"/>
      <c r="G50" s="20" t="s">
        <v>4</v>
      </c>
      <c r="H50" s="44"/>
      <c r="I50" s="44"/>
      <c r="J50" s="20"/>
      <c r="K50" s="43" t="str">
        <f t="shared" si="0"/>
        <v/>
      </c>
      <c r="L50" s="43"/>
      <c r="M50" s="6" t="str">
        <f t="shared" si="2"/>
        <v/>
      </c>
      <c r="N50" s="20"/>
      <c r="O50" s="8"/>
      <c r="P50" s="44"/>
      <c r="Q50" s="44"/>
      <c r="R50" s="47" t="str">
        <f t="shared" si="3"/>
        <v/>
      </c>
      <c r="S50" s="47"/>
      <c r="T50" s="48" t="str">
        <f t="shared" si="4"/>
        <v/>
      </c>
      <c r="U50" s="48"/>
    </row>
    <row r="51" spans="2:21" x14ac:dyDescent="0.2">
      <c r="B51" s="20">
        <v>43</v>
      </c>
      <c r="C51" s="43" t="str">
        <f t="shared" si="1"/>
        <v/>
      </c>
      <c r="D51" s="43"/>
      <c r="E51" s="20"/>
      <c r="F51" s="8"/>
      <c r="G51" s="20" t="s">
        <v>3</v>
      </c>
      <c r="H51" s="44"/>
      <c r="I51" s="44"/>
      <c r="J51" s="20"/>
      <c r="K51" s="43" t="str">
        <f t="shared" si="0"/>
        <v/>
      </c>
      <c r="L51" s="43"/>
      <c r="M51" s="6" t="str">
        <f t="shared" si="2"/>
        <v/>
      </c>
      <c r="N51" s="20"/>
      <c r="O51" s="8"/>
      <c r="P51" s="44"/>
      <c r="Q51" s="44"/>
      <c r="R51" s="47" t="str">
        <f t="shared" si="3"/>
        <v/>
      </c>
      <c r="S51" s="47"/>
      <c r="T51" s="48" t="str">
        <f t="shared" si="4"/>
        <v/>
      </c>
      <c r="U51" s="48"/>
    </row>
    <row r="52" spans="2:21" x14ac:dyDescent="0.2">
      <c r="B52" s="20">
        <v>44</v>
      </c>
      <c r="C52" s="43" t="str">
        <f t="shared" si="1"/>
        <v/>
      </c>
      <c r="D52" s="43"/>
      <c r="E52" s="20"/>
      <c r="F52" s="8"/>
      <c r="G52" s="20" t="s">
        <v>3</v>
      </c>
      <c r="H52" s="44"/>
      <c r="I52" s="44"/>
      <c r="J52" s="20"/>
      <c r="K52" s="43" t="str">
        <f t="shared" si="0"/>
        <v/>
      </c>
      <c r="L52" s="43"/>
      <c r="M52" s="6" t="str">
        <f t="shared" si="2"/>
        <v/>
      </c>
      <c r="N52" s="20"/>
      <c r="O52" s="8"/>
      <c r="P52" s="44"/>
      <c r="Q52" s="44"/>
      <c r="R52" s="47" t="str">
        <f t="shared" si="3"/>
        <v/>
      </c>
      <c r="S52" s="47"/>
      <c r="T52" s="48" t="str">
        <f t="shared" si="4"/>
        <v/>
      </c>
      <c r="U52" s="48"/>
    </row>
    <row r="53" spans="2:21" x14ac:dyDescent="0.2">
      <c r="B53" s="20">
        <v>45</v>
      </c>
      <c r="C53" s="43" t="str">
        <f t="shared" si="1"/>
        <v/>
      </c>
      <c r="D53" s="43"/>
      <c r="E53" s="20"/>
      <c r="F53" s="8"/>
      <c r="G53" s="20" t="s">
        <v>4</v>
      </c>
      <c r="H53" s="44"/>
      <c r="I53" s="44"/>
      <c r="J53" s="20"/>
      <c r="K53" s="43" t="str">
        <f t="shared" si="0"/>
        <v/>
      </c>
      <c r="L53" s="43"/>
      <c r="M53" s="6" t="str">
        <f t="shared" si="2"/>
        <v/>
      </c>
      <c r="N53" s="20"/>
      <c r="O53" s="8"/>
      <c r="P53" s="44"/>
      <c r="Q53" s="44"/>
      <c r="R53" s="47" t="str">
        <f t="shared" si="3"/>
        <v/>
      </c>
      <c r="S53" s="47"/>
      <c r="T53" s="48" t="str">
        <f t="shared" si="4"/>
        <v/>
      </c>
      <c r="U53" s="48"/>
    </row>
    <row r="54" spans="2:21" x14ac:dyDescent="0.2">
      <c r="B54" s="20">
        <v>46</v>
      </c>
      <c r="C54" s="43" t="str">
        <f t="shared" si="1"/>
        <v/>
      </c>
      <c r="D54" s="43"/>
      <c r="E54" s="20"/>
      <c r="F54" s="8"/>
      <c r="G54" s="20" t="s">
        <v>4</v>
      </c>
      <c r="H54" s="44"/>
      <c r="I54" s="44"/>
      <c r="J54" s="20"/>
      <c r="K54" s="43" t="str">
        <f t="shared" si="0"/>
        <v/>
      </c>
      <c r="L54" s="43"/>
      <c r="M54" s="6" t="str">
        <f t="shared" si="2"/>
        <v/>
      </c>
      <c r="N54" s="20"/>
      <c r="O54" s="8"/>
      <c r="P54" s="44"/>
      <c r="Q54" s="44"/>
      <c r="R54" s="47" t="str">
        <f t="shared" si="3"/>
        <v/>
      </c>
      <c r="S54" s="47"/>
      <c r="T54" s="48" t="str">
        <f t="shared" si="4"/>
        <v/>
      </c>
      <c r="U54" s="48"/>
    </row>
    <row r="55" spans="2:21" x14ac:dyDescent="0.2">
      <c r="B55" s="20">
        <v>47</v>
      </c>
      <c r="C55" s="43" t="str">
        <f t="shared" si="1"/>
        <v/>
      </c>
      <c r="D55" s="43"/>
      <c r="E55" s="20"/>
      <c r="F55" s="8"/>
      <c r="G55" s="20" t="s">
        <v>3</v>
      </c>
      <c r="H55" s="44"/>
      <c r="I55" s="44"/>
      <c r="J55" s="20"/>
      <c r="K55" s="43" t="str">
        <f t="shared" si="0"/>
        <v/>
      </c>
      <c r="L55" s="43"/>
      <c r="M55" s="6" t="str">
        <f t="shared" si="2"/>
        <v/>
      </c>
      <c r="N55" s="20"/>
      <c r="O55" s="8"/>
      <c r="P55" s="44"/>
      <c r="Q55" s="44"/>
      <c r="R55" s="47" t="str">
        <f t="shared" si="3"/>
        <v/>
      </c>
      <c r="S55" s="47"/>
      <c r="T55" s="48" t="str">
        <f t="shared" si="4"/>
        <v/>
      </c>
      <c r="U55" s="48"/>
    </row>
    <row r="56" spans="2:21" x14ac:dyDescent="0.2">
      <c r="B56" s="20">
        <v>48</v>
      </c>
      <c r="C56" s="43" t="str">
        <f t="shared" si="1"/>
        <v/>
      </c>
      <c r="D56" s="43"/>
      <c r="E56" s="20"/>
      <c r="F56" s="8"/>
      <c r="G56" s="20" t="s">
        <v>3</v>
      </c>
      <c r="H56" s="44"/>
      <c r="I56" s="44"/>
      <c r="J56" s="20"/>
      <c r="K56" s="43" t="str">
        <f t="shared" si="0"/>
        <v/>
      </c>
      <c r="L56" s="43"/>
      <c r="M56" s="6" t="str">
        <f t="shared" si="2"/>
        <v/>
      </c>
      <c r="N56" s="20"/>
      <c r="O56" s="8"/>
      <c r="P56" s="44"/>
      <c r="Q56" s="44"/>
      <c r="R56" s="47" t="str">
        <f t="shared" si="3"/>
        <v/>
      </c>
      <c r="S56" s="47"/>
      <c r="T56" s="48" t="str">
        <f t="shared" si="4"/>
        <v/>
      </c>
      <c r="U56" s="48"/>
    </row>
    <row r="57" spans="2:21" x14ac:dyDescent="0.2">
      <c r="B57" s="20">
        <v>49</v>
      </c>
      <c r="C57" s="43" t="str">
        <f t="shared" si="1"/>
        <v/>
      </c>
      <c r="D57" s="43"/>
      <c r="E57" s="20"/>
      <c r="F57" s="8"/>
      <c r="G57" s="20" t="s">
        <v>3</v>
      </c>
      <c r="H57" s="44"/>
      <c r="I57" s="44"/>
      <c r="J57" s="20"/>
      <c r="K57" s="43" t="str">
        <f t="shared" si="0"/>
        <v/>
      </c>
      <c r="L57" s="43"/>
      <c r="M57" s="6" t="str">
        <f t="shared" si="2"/>
        <v/>
      </c>
      <c r="N57" s="20"/>
      <c r="O57" s="8"/>
      <c r="P57" s="44"/>
      <c r="Q57" s="44"/>
      <c r="R57" s="47" t="str">
        <f t="shared" si="3"/>
        <v/>
      </c>
      <c r="S57" s="47"/>
      <c r="T57" s="48" t="str">
        <f t="shared" si="4"/>
        <v/>
      </c>
      <c r="U57" s="48"/>
    </row>
    <row r="58" spans="2:21" x14ac:dyDescent="0.2">
      <c r="B58" s="20">
        <v>50</v>
      </c>
      <c r="C58" s="43" t="str">
        <f t="shared" si="1"/>
        <v/>
      </c>
      <c r="D58" s="43"/>
      <c r="E58" s="20"/>
      <c r="F58" s="8"/>
      <c r="G58" s="20" t="s">
        <v>3</v>
      </c>
      <c r="H58" s="44"/>
      <c r="I58" s="44"/>
      <c r="J58" s="20"/>
      <c r="K58" s="43" t="str">
        <f t="shared" si="0"/>
        <v/>
      </c>
      <c r="L58" s="43"/>
      <c r="M58" s="6" t="str">
        <f t="shared" si="2"/>
        <v/>
      </c>
      <c r="N58" s="20"/>
      <c r="O58" s="8"/>
      <c r="P58" s="44"/>
      <c r="Q58" s="44"/>
      <c r="R58" s="47" t="str">
        <f t="shared" si="3"/>
        <v/>
      </c>
      <c r="S58" s="47"/>
      <c r="T58" s="48" t="str">
        <f t="shared" si="4"/>
        <v/>
      </c>
      <c r="U58" s="48"/>
    </row>
    <row r="59" spans="2:21" x14ac:dyDescent="0.2">
      <c r="B59" s="20">
        <v>51</v>
      </c>
      <c r="C59" s="43" t="str">
        <f t="shared" si="1"/>
        <v/>
      </c>
      <c r="D59" s="43"/>
      <c r="E59" s="20"/>
      <c r="F59" s="8"/>
      <c r="G59" s="20" t="s">
        <v>3</v>
      </c>
      <c r="H59" s="44"/>
      <c r="I59" s="44"/>
      <c r="J59" s="20"/>
      <c r="K59" s="43" t="str">
        <f t="shared" si="0"/>
        <v/>
      </c>
      <c r="L59" s="43"/>
      <c r="M59" s="6" t="str">
        <f t="shared" si="2"/>
        <v/>
      </c>
      <c r="N59" s="20"/>
      <c r="O59" s="8"/>
      <c r="P59" s="44"/>
      <c r="Q59" s="44"/>
      <c r="R59" s="47" t="str">
        <f t="shared" si="3"/>
        <v/>
      </c>
      <c r="S59" s="47"/>
      <c r="T59" s="48" t="str">
        <f t="shared" si="4"/>
        <v/>
      </c>
      <c r="U59" s="48"/>
    </row>
    <row r="60" spans="2:21" x14ac:dyDescent="0.2">
      <c r="B60" s="20">
        <v>52</v>
      </c>
      <c r="C60" s="43" t="str">
        <f t="shared" si="1"/>
        <v/>
      </c>
      <c r="D60" s="43"/>
      <c r="E60" s="20"/>
      <c r="F60" s="8"/>
      <c r="G60" s="20" t="s">
        <v>3</v>
      </c>
      <c r="H60" s="44"/>
      <c r="I60" s="44"/>
      <c r="J60" s="20"/>
      <c r="K60" s="43" t="str">
        <f t="shared" si="0"/>
        <v/>
      </c>
      <c r="L60" s="43"/>
      <c r="M60" s="6" t="str">
        <f t="shared" si="2"/>
        <v/>
      </c>
      <c r="N60" s="20"/>
      <c r="O60" s="8"/>
      <c r="P60" s="44"/>
      <c r="Q60" s="44"/>
      <c r="R60" s="47" t="str">
        <f t="shared" si="3"/>
        <v/>
      </c>
      <c r="S60" s="47"/>
      <c r="T60" s="48" t="str">
        <f t="shared" si="4"/>
        <v/>
      </c>
      <c r="U60" s="48"/>
    </row>
    <row r="61" spans="2:21" x14ac:dyDescent="0.2">
      <c r="B61" s="20">
        <v>53</v>
      </c>
      <c r="C61" s="43" t="str">
        <f t="shared" si="1"/>
        <v/>
      </c>
      <c r="D61" s="43"/>
      <c r="E61" s="20"/>
      <c r="F61" s="8"/>
      <c r="G61" s="20" t="s">
        <v>3</v>
      </c>
      <c r="H61" s="44"/>
      <c r="I61" s="44"/>
      <c r="J61" s="20"/>
      <c r="K61" s="43" t="str">
        <f t="shared" si="0"/>
        <v/>
      </c>
      <c r="L61" s="43"/>
      <c r="M61" s="6" t="str">
        <f t="shared" si="2"/>
        <v/>
      </c>
      <c r="N61" s="20"/>
      <c r="O61" s="8"/>
      <c r="P61" s="44"/>
      <c r="Q61" s="44"/>
      <c r="R61" s="47" t="str">
        <f t="shared" si="3"/>
        <v/>
      </c>
      <c r="S61" s="47"/>
      <c r="T61" s="48" t="str">
        <f t="shared" si="4"/>
        <v/>
      </c>
      <c r="U61" s="48"/>
    </row>
    <row r="62" spans="2:21" x14ac:dyDescent="0.2">
      <c r="B62" s="20">
        <v>54</v>
      </c>
      <c r="C62" s="43" t="str">
        <f t="shared" si="1"/>
        <v/>
      </c>
      <c r="D62" s="43"/>
      <c r="E62" s="20"/>
      <c r="F62" s="8"/>
      <c r="G62" s="20" t="s">
        <v>3</v>
      </c>
      <c r="H62" s="44"/>
      <c r="I62" s="44"/>
      <c r="J62" s="20"/>
      <c r="K62" s="43" t="str">
        <f t="shared" si="0"/>
        <v/>
      </c>
      <c r="L62" s="43"/>
      <c r="M62" s="6" t="str">
        <f t="shared" si="2"/>
        <v/>
      </c>
      <c r="N62" s="20"/>
      <c r="O62" s="8"/>
      <c r="P62" s="44"/>
      <c r="Q62" s="44"/>
      <c r="R62" s="47" t="str">
        <f t="shared" si="3"/>
        <v/>
      </c>
      <c r="S62" s="47"/>
      <c r="T62" s="48" t="str">
        <f t="shared" si="4"/>
        <v/>
      </c>
      <c r="U62" s="48"/>
    </row>
    <row r="63" spans="2:21" x14ac:dyDescent="0.2">
      <c r="B63" s="20">
        <v>55</v>
      </c>
      <c r="C63" s="43" t="str">
        <f t="shared" si="1"/>
        <v/>
      </c>
      <c r="D63" s="43"/>
      <c r="E63" s="20"/>
      <c r="F63" s="8"/>
      <c r="G63" s="20" t="s">
        <v>4</v>
      </c>
      <c r="H63" s="44"/>
      <c r="I63" s="44"/>
      <c r="J63" s="20"/>
      <c r="K63" s="43" t="str">
        <f t="shared" si="0"/>
        <v/>
      </c>
      <c r="L63" s="43"/>
      <c r="M63" s="6" t="str">
        <f t="shared" si="2"/>
        <v/>
      </c>
      <c r="N63" s="20"/>
      <c r="O63" s="8"/>
      <c r="P63" s="44"/>
      <c r="Q63" s="44"/>
      <c r="R63" s="47" t="str">
        <f t="shared" si="3"/>
        <v/>
      </c>
      <c r="S63" s="47"/>
      <c r="T63" s="48" t="str">
        <f t="shared" si="4"/>
        <v/>
      </c>
      <c r="U63" s="48"/>
    </row>
    <row r="64" spans="2:21" x14ac:dyDescent="0.2">
      <c r="B64" s="20">
        <v>56</v>
      </c>
      <c r="C64" s="43" t="str">
        <f t="shared" si="1"/>
        <v/>
      </c>
      <c r="D64" s="43"/>
      <c r="E64" s="20"/>
      <c r="F64" s="8"/>
      <c r="G64" s="20" t="s">
        <v>3</v>
      </c>
      <c r="H64" s="44"/>
      <c r="I64" s="44"/>
      <c r="J64" s="20"/>
      <c r="K64" s="43" t="str">
        <f t="shared" si="0"/>
        <v/>
      </c>
      <c r="L64" s="43"/>
      <c r="M64" s="6" t="str">
        <f t="shared" si="2"/>
        <v/>
      </c>
      <c r="N64" s="20"/>
      <c r="O64" s="8"/>
      <c r="P64" s="44"/>
      <c r="Q64" s="44"/>
      <c r="R64" s="47" t="str">
        <f t="shared" si="3"/>
        <v/>
      </c>
      <c r="S64" s="47"/>
      <c r="T64" s="48" t="str">
        <f t="shared" si="4"/>
        <v/>
      </c>
      <c r="U64" s="48"/>
    </row>
    <row r="65" spans="2:21" x14ac:dyDescent="0.2">
      <c r="B65" s="20">
        <v>57</v>
      </c>
      <c r="C65" s="43" t="str">
        <f t="shared" si="1"/>
        <v/>
      </c>
      <c r="D65" s="43"/>
      <c r="E65" s="20"/>
      <c r="F65" s="8"/>
      <c r="G65" s="20" t="s">
        <v>3</v>
      </c>
      <c r="H65" s="44"/>
      <c r="I65" s="44"/>
      <c r="J65" s="20"/>
      <c r="K65" s="43" t="str">
        <f t="shared" si="0"/>
        <v/>
      </c>
      <c r="L65" s="43"/>
      <c r="M65" s="6" t="str">
        <f t="shared" si="2"/>
        <v/>
      </c>
      <c r="N65" s="20"/>
      <c r="O65" s="8"/>
      <c r="P65" s="44"/>
      <c r="Q65" s="44"/>
      <c r="R65" s="47" t="str">
        <f t="shared" si="3"/>
        <v/>
      </c>
      <c r="S65" s="47"/>
      <c r="T65" s="48" t="str">
        <f t="shared" si="4"/>
        <v/>
      </c>
      <c r="U65" s="48"/>
    </row>
    <row r="66" spans="2:21" x14ac:dyDescent="0.2">
      <c r="B66" s="20">
        <v>58</v>
      </c>
      <c r="C66" s="43" t="str">
        <f t="shared" si="1"/>
        <v/>
      </c>
      <c r="D66" s="43"/>
      <c r="E66" s="20"/>
      <c r="F66" s="8"/>
      <c r="G66" s="20" t="s">
        <v>3</v>
      </c>
      <c r="H66" s="44"/>
      <c r="I66" s="44"/>
      <c r="J66" s="20"/>
      <c r="K66" s="43" t="str">
        <f t="shared" si="0"/>
        <v/>
      </c>
      <c r="L66" s="43"/>
      <c r="M66" s="6" t="str">
        <f t="shared" si="2"/>
        <v/>
      </c>
      <c r="N66" s="20"/>
      <c r="O66" s="8"/>
      <c r="P66" s="44"/>
      <c r="Q66" s="44"/>
      <c r="R66" s="47" t="str">
        <f t="shared" si="3"/>
        <v/>
      </c>
      <c r="S66" s="47"/>
      <c r="T66" s="48" t="str">
        <f t="shared" si="4"/>
        <v/>
      </c>
      <c r="U66" s="48"/>
    </row>
    <row r="67" spans="2:21" x14ac:dyDescent="0.2">
      <c r="B67" s="20">
        <v>59</v>
      </c>
      <c r="C67" s="43" t="str">
        <f t="shared" si="1"/>
        <v/>
      </c>
      <c r="D67" s="43"/>
      <c r="E67" s="20"/>
      <c r="F67" s="8"/>
      <c r="G67" s="20" t="s">
        <v>3</v>
      </c>
      <c r="H67" s="44"/>
      <c r="I67" s="44"/>
      <c r="J67" s="20"/>
      <c r="K67" s="43" t="str">
        <f t="shared" si="0"/>
        <v/>
      </c>
      <c r="L67" s="43"/>
      <c r="M67" s="6" t="str">
        <f t="shared" si="2"/>
        <v/>
      </c>
      <c r="N67" s="20"/>
      <c r="O67" s="8"/>
      <c r="P67" s="44"/>
      <c r="Q67" s="44"/>
      <c r="R67" s="47" t="str">
        <f t="shared" si="3"/>
        <v/>
      </c>
      <c r="S67" s="47"/>
      <c r="T67" s="48" t="str">
        <f t="shared" si="4"/>
        <v/>
      </c>
      <c r="U67" s="48"/>
    </row>
    <row r="68" spans="2:21" x14ac:dyDescent="0.2">
      <c r="B68" s="20">
        <v>60</v>
      </c>
      <c r="C68" s="43" t="str">
        <f t="shared" si="1"/>
        <v/>
      </c>
      <c r="D68" s="43"/>
      <c r="E68" s="20"/>
      <c r="F68" s="8"/>
      <c r="G68" s="20" t="s">
        <v>4</v>
      </c>
      <c r="H68" s="44"/>
      <c r="I68" s="44"/>
      <c r="J68" s="20"/>
      <c r="K68" s="43" t="str">
        <f t="shared" si="0"/>
        <v/>
      </c>
      <c r="L68" s="43"/>
      <c r="M68" s="6" t="str">
        <f t="shared" si="2"/>
        <v/>
      </c>
      <c r="N68" s="20"/>
      <c r="O68" s="8"/>
      <c r="P68" s="44"/>
      <c r="Q68" s="44"/>
      <c r="R68" s="47" t="str">
        <f t="shared" si="3"/>
        <v/>
      </c>
      <c r="S68" s="47"/>
      <c r="T68" s="48" t="str">
        <f t="shared" si="4"/>
        <v/>
      </c>
      <c r="U68" s="48"/>
    </row>
    <row r="69" spans="2:21" x14ac:dyDescent="0.2">
      <c r="B69" s="20">
        <v>61</v>
      </c>
      <c r="C69" s="43" t="str">
        <f t="shared" si="1"/>
        <v/>
      </c>
      <c r="D69" s="43"/>
      <c r="E69" s="20"/>
      <c r="F69" s="8"/>
      <c r="G69" s="20" t="s">
        <v>4</v>
      </c>
      <c r="H69" s="44"/>
      <c r="I69" s="44"/>
      <c r="J69" s="20"/>
      <c r="K69" s="43" t="str">
        <f t="shared" si="0"/>
        <v/>
      </c>
      <c r="L69" s="43"/>
      <c r="M69" s="6" t="str">
        <f t="shared" si="2"/>
        <v/>
      </c>
      <c r="N69" s="20"/>
      <c r="O69" s="8"/>
      <c r="P69" s="44"/>
      <c r="Q69" s="44"/>
      <c r="R69" s="47" t="str">
        <f t="shared" si="3"/>
        <v/>
      </c>
      <c r="S69" s="47"/>
      <c r="T69" s="48" t="str">
        <f t="shared" si="4"/>
        <v/>
      </c>
      <c r="U69" s="48"/>
    </row>
    <row r="70" spans="2:21" x14ac:dyDescent="0.2">
      <c r="B70" s="20">
        <v>62</v>
      </c>
      <c r="C70" s="43" t="str">
        <f t="shared" si="1"/>
        <v/>
      </c>
      <c r="D70" s="43"/>
      <c r="E70" s="20"/>
      <c r="F70" s="8"/>
      <c r="G70" s="20" t="s">
        <v>3</v>
      </c>
      <c r="H70" s="44"/>
      <c r="I70" s="44"/>
      <c r="J70" s="20"/>
      <c r="K70" s="43" t="str">
        <f t="shared" si="0"/>
        <v/>
      </c>
      <c r="L70" s="43"/>
      <c r="M70" s="6" t="str">
        <f t="shared" si="2"/>
        <v/>
      </c>
      <c r="N70" s="20"/>
      <c r="O70" s="8"/>
      <c r="P70" s="44"/>
      <c r="Q70" s="44"/>
      <c r="R70" s="47" t="str">
        <f t="shared" si="3"/>
        <v/>
      </c>
      <c r="S70" s="47"/>
      <c r="T70" s="48" t="str">
        <f t="shared" si="4"/>
        <v/>
      </c>
      <c r="U70" s="48"/>
    </row>
    <row r="71" spans="2:21" x14ac:dyDescent="0.2">
      <c r="B71" s="20">
        <v>63</v>
      </c>
      <c r="C71" s="43" t="str">
        <f t="shared" si="1"/>
        <v/>
      </c>
      <c r="D71" s="43"/>
      <c r="E71" s="20"/>
      <c r="F71" s="8"/>
      <c r="G71" s="20" t="s">
        <v>4</v>
      </c>
      <c r="H71" s="44"/>
      <c r="I71" s="44"/>
      <c r="J71" s="20"/>
      <c r="K71" s="43" t="str">
        <f t="shared" si="0"/>
        <v/>
      </c>
      <c r="L71" s="43"/>
      <c r="M71" s="6" t="str">
        <f t="shared" si="2"/>
        <v/>
      </c>
      <c r="N71" s="20"/>
      <c r="O71" s="8"/>
      <c r="P71" s="44"/>
      <c r="Q71" s="44"/>
      <c r="R71" s="47" t="str">
        <f t="shared" si="3"/>
        <v/>
      </c>
      <c r="S71" s="47"/>
      <c r="T71" s="48" t="str">
        <f t="shared" si="4"/>
        <v/>
      </c>
      <c r="U71" s="48"/>
    </row>
    <row r="72" spans="2:21" x14ac:dyDescent="0.2">
      <c r="B72" s="20">
        <v>64</v>
      </c>
      <c r="C72" s="43" t="str">
        <f t="shared" si="1"/>
        <v/>
      </c>
      <c r="D72" s="43"/>
      <c r="E72" s="20"/>
      <c r="F72" s="8"/>
      <c r="G72" s="20" t="s">
        <v>3</v>
      </c>
      <c r="H72" s="44"/>
      <c r="I72" s="44"/>
      <c r="J72" s="20"/>
      <c r="K72" s="43" t="str">
        <f t="shared" si="0"/>
        <v/>
      </c>
      <c r="L72" s="43"/>
      <c r="M72" s="6" t="str">
        <f t="shared" si="2"/>
        <v/>
      </c>
      <c r="N72" s="20"/>
      <c r="O72" s="8"/>
      <c r="P72" s="44"/>
      <c r="Q72" s="44"/>
      <c r="R72" s="47" t="str">
        <f t="shared" si="3"/>
        <v/>
      </c>
      <c r="S72" s="47"/>
      <c r="T72" s="48" t="str">
        <f t="shared" si="4"/>
        <v/>
      </c>
      <c r="U72" s="48"/>
    </row>
    <row r="73" spans="2:21" x14ac:dyDescent="0.2">
      <c r="B73" s="20">
        <v>65</v>
      </c>
      <c r="C73" s="43" t="str">
        <f t="shared" si="1"/>
        <v/>
      </c>
      <c r="D73" s="43"/>
      <c r="E73" s="20"/>
      <c r="F73" s="8"/>
      <c r="G73" s="20" t="s">
        <v>4</v>
      </c>
      <c r="H73" s="44"/>
      <c r="I73" s="44"/>
      <c r="J73" s="20"/>
      <c r="K73" s="43" t="str">
        <f t="shared" ref="K73:K108" si="5">IF(F73="","",C73*0.03)</f>
        <v/>
      </c>
      <c r="L73" s="43"/>
      <c r="M73" s="6" t="str">
        <f t="shared" si="2"/>
        <v/>
      </c>
      <c r="N73" s="20"/>
      <c r="O73" s="8"/>
      <c r="P73" s="44"/>
      <c r="Q73" s="44"/>
      <c r="R73" s="47" t="str">
        <f t="shared" si="3"/>
        <v/>
      </c>
      <c r="S73" s="47"/>
      <c r="T73" s="48" t="str">
        <f t="shared" si="4"/>
        <v/>
      </c>
      <c r="U73" s="48"/>
    </row>
    <row r="74" spans="2:21" x14ac:dyDescent="0.2">
      <c r="B74" s="20">
        <v>66</v>
      </c>
      <c r="C74" s="43" t="str">
        <f t="shared" ref="C74:C108" si="6">IF(R73="","",C73+R73)</f>
        <v/>
      </c>
      <c r="D74" s="43"/>
      <c r="E74" s="20"/>
      <c r="F74" s="8"/>
      <c r="G74" s="20" t="s">
        <v>4</v>
      </c>
      <c r="H74" s="44"/>
      <c r="I74" s="44"/>
      <c r="J74" s="20"/>
      <c r="K74" s="43" t="str">
        <f t="shared" si="5"/>
        <v/>
      </c>
      <c r="L74" s="43"/>
      <c r="M74" s="6" t="str">
        <f t="shared" ref="M74:M108" si="7">IF(J74="","",(K74/J74)/1000)</f>
        <v/>
      </c>
      <c r="N74" s="20"/>
      <c r="O74" s="8"/>
      <c r="P74" s="44"/>
      <c r="Q74" s="44"/>
      <c r="R74" s="47" t="str">
        <f t="shared" ref="R74:R108" si="8">IF(O74="","",(IF(G74="売",H74-P74,P74-H74))*M74*100000)</f>
        <v/>
      </c>
      <c r="S74" s="47"/>
      <c r="T74" s="48" t="str">
        <f t="shared" ref="T74:T108" si="9">IF(O74="","",IF(R74&lt;0,J74*(-1),IF(G74="買",(P74-H74)*100,(H74-P74)*100)))</f>
        <v/>
      </c>
      <c r="U74" s="48"/>
    </row>
    <row r="75" spans="2:21" x14ac:dyDescent="0.2">
      <c r="B75" s="20">
        <v>67</v>
      </c>
      <c r="C75" s="43" t="str">
        <f t="shared" si="6"/>
        <v/>
      </c>
      <c r="D75" s="43"/>
      <c r="E75" s="20"/>
      <c r="F75" s="8"/>
      <c r="G75" s="20" t="s">
        <v>3</v>
      </c>
      <c r="H75" s="44"/>
      <c r="I75" s="44"/>
      <c r="J75" s="20"/>
      <c r="K75" s="43" t="str">
        <f t="shared" si="5"/>
        <v/>
      </c>
      <c r="L75" s="43"/>
      <c r="M75" s="6" t="str">
        <f t="shared" si="7"/>
        <v/>
      </c>
      <c r="N75" s="20"/>
      <c r="O75" s="8"/>
      <c r="P75" s="44"/>
      <c r="Q75" s="44"/>
      <c r="R75" s="47" t="str">
        <f t="shared" si="8"/>
        <v/>
      </c>
      <c r="S75" s="47"/>
      <c r="T75" s="48" t="str">
        <f t="shared" si="9"/>
        <v/>
      </c>
      <c r="U75" s="48"/>
    </row>
    <row r="76" spans="2:21" x14ac:dyDescent="0.2">
      <c r="B76" s="20">
        <v>68</v>
      </c>
      <c r="C76" s="43" t="str">
        <f t="shared" si="6"/>
        <v/>
      </c>
      <c r="D76" s="43"/>
      <c r="E76" s="20"/>
      <c r="F76" s="8"/>
      <c r="G76" s="20" t="s">
        <v>3</v>
      </c>
      <c r="H76" s="44"/>
      <c r="I76" s="44"/>
      <c r="J76" s="20"/>
      <c r="K76" s="43" t="str">
        <f t="shared" si="5"/>
        <v/>
      </c>
      <c r="L76" s="43"/>
      <c r="M76" s="6" t="str">
        <f t="shared" si="7"/>
        <v/>
      </c>
      <c r="N76" s="20"/>
      <c r="O76" s="8"/>
      <c r="P76" s="44"/>
      <c r="Q76" s="44"/>
      <c r="R76" s="47" t="str">
        <f t="shared" si="8"/>
        <v/>
      </c>
      <c r="S76" s="47"/>
      <c r="T76" s="48" t="str">
        <f t="shared" si="9"/>
        <v/>
      </c>
      <c r="U76" s="48"/>
    </row>
    <row r="77" spans="2:21" x14ac:dyDescent="0.2">
      <c r="B77" s="20">
        <v>69</v>
      </c>
      <c r="C77" s="43" t="str">
        <f t="shared" si="6"/>
        <v/>
      </c>
      <c r="D77" s="43"/>
      <c r="E77" s="20"/>
      <c r="F77" s="8"/>
      <c r="G77" s="20" t="s">
        <v>3</v>
      </c>
      <c r="H77" s="44"/>
      <c r="I77" s="44"/>
      <c r="J77" s="20"/>
      <c r="K77" s="43" t="str">
        <f t="shared" si="5"/>
        <v/>
      </c>
      <c r="L77" s="43"/>
      <c r="M77" s="6" t="str">
        <f t="shared" si="7"/>
        <v/>
      </c>
      <c r="N77" s="20"/>
      <c r="O77" s="8"/>
      <c r="P77" s="44"/>
      <c r="Q77" s="44"/>
      <c r="R77" s="47" t="str">
        <f t="shared" si="8"/>
        <v/>
      </c>
      <c r="S77" s="47"/>
      <c r="T77" s="48" t="str">
        <f t="shared" si="9"/>
        <v/>
      </c>
      <c r="U77" s="48"/>
    </row>
    <row r="78" spans="2:21" x14ac:dyDescent="0.2">
      <c r="B78" s="20">
        <v>70</v>
      </c>
      <c r="C78" s="43" t="str">
        <f t="shared" si="6"/>
        <v/>
      </c>
      <c r="D78" s="43"/>
      <c r="E78" s="20"/>
      <c r="F78" s="8"/>
      <c r="G78" s="20" t="s">
        <v>4</v>
      </c>
      <c r="H78" s="44"/>
      <c r="I78" s="44"/>
      <c r="J78" s="20"/>
      <c r="K78" s="43" t="str">
        <f t="shared" si="5"/>
        <v/>
      </c>
      <c r="L78" s="43"/>
      <c r="M78" s="6" t="str">
        <f t="shared" si="7"/>
        <v/>
      </c>
      <c r="N78" s="20"/>
      <c r="O78" s="8"/>
      <c r="P78" s="44"/>
      <c r="Q78" s="44"/>
      <c r="R78" s="47" t="str">
        <f t="shared" si="8"/>
        <v/>
      </c>
      <c r="S78" s="47"/>
      <c r="T78" s="48" t="str">
        <f t="shared" si="9"/>
        <v/>
      </c>
      <c r="U78" s="48"/>
    </row>
    <row r="79" spans="2:21" x14ac:dyDescent="0.2">
      <c r="B79" s="20">
        <v>71</v>
      </c>
      <c r="C79" s="43" t="str">
        <f t="shared" si="6"/>
        <v/>
      </c>
      <c r="D79" s="43"/>
      <c r="E79" s="20"/>
      <c r="F79" s="8"/>
      <c r="G79" s="20" t="s">
        <v>3</v>
      </c>
      <c r="H79" s="44"/>
      <c r="I79" s="44"/>
      <c r="J79" s="20"/>
      <c r="K79" s="43" t="str">
        <f t="shared" si="5"/>
        <v/>
      </c>
      <c r="L79" s="43"/>
      <c r="M79" s="6" t="str">
        <f t="shared" si="7"/>
        <v/>
      </c>
      <c r="N79" s="20"/>
      <c r="O79" s="8"/>
      <c r="P79" s="44"/>
      <c r="Q79" s="44"/>
      <c r="R79" s="47" t="str">
        <f t="shared" si="8"/>
        <v/>
      </c>
      <c r="S79" s="47"/>
      <c r="T79" s="48" t="str">
        <f t="shared" si="9"/>
        <v/>
      </c>
      <c r="U79" s="48"/>
    </row>
    <row r="80" spans="2:21" x14ac:dyDescent="0.2">
      <c r="B80" s="20">
        <v>72</v>
      </c>
      <c r="C80" s="43" t="str">
        <f t="shared" si="6"/>
        <v/>
      </c>
      <c r="D80" s="43"/>
      <c r="E80" s="20"/>
      <c r="F80" s="8"/>
      <c r="G80" s="20" t="s">
        <v>4</v>
      </c>
      <c r="H80" s="44"/>
      <c r="I80" s="44"/>
      <c r="J80" s="20"/>
      <c r="K80" s="43" t="str">
        <f t="shared" si="5"/>
        <v/>
      </c>
      <c r="L80" s="43"/>
      <c r="M80" s="6" t="str">
        <f t="shared" si="7"/>
        <v/>
      </c>
      <c r="N80" s="20"/>
      <c r="O80" s="8"/>
      <c r="P80" s="44"/>
      <c r="Q80" s="44"/>
      <c r="R80" s="47" t="str">
        <f t="shared" si="8"/>
        <v/>
      </c>
      <c r="S80" s="47"/>
      <c r="T80" s="48" t="str">
        <f t="shared" si="9"/>
        <v/>
      </c>
      <c r="U80" s="48"/>
    </row>
    <row r="81" spans="2:21" x14ac:dyDescent="0.2">
      <c r="B81" s="20">
        <v>73</v>
      </c>
      <c r="C81" s="43" t="str">
        <f t="shared" si="6"/>
        <v/>
      </c>
      <c r="D81" s="43"/>
      <c r="E81" s="20"/>
      <c r="F81" s="8"/>
      <c r="G81" s="20" t="s">
        <v>3</v>
      </c>
      <c r="H81" s="44"/>
      <c r="I81" s="44"/>
      <c r="J81" s="20"/>
      <c r="K81" s="43" t="str">
        <f t="shared" si="5"/>
        <v/>
      </c>
      <c r="L81" s="43"/>
      <c r="M81" s="6" t="str">
        <f t="shared" si="7"/>
        <v/>
      </c>
      <c r="N81" s="20"/>
      <c r="O81" s="8"/>
      <c r="P81" s="44"/>
      <c r="Q81" s="44"/>
      <c r="R81" s="47" t="str">
        <f t="shared" si="8"/>
        <v/>
      </c>
      <c r="S81" s="47"/>
      <c r="T81" s="48" t="str">
        <f t="shared" si="9"/>
        <v/>
      </c>
      <c r="U81" s="48"/>
    </row>
    <row r="82" spans="2:21" x14ac:dyDescent="0.2">
      <c r="B82" s="20">
        <v>74</v>
      </c>
      <c r="C82" s="43" t="str">
        <f t="shared" si="6"/>
        <v/>
      </c>
      <c r="D82" s="43"/>
      <c r="E82" s="20"/>
      <c r="F82" s="8"/>
      <c r="G82" s="20" t="s">
        <v>3</v>
      </c>
      <c r="H82" s="44"/>
      <c r="I82" s="44"/>
      <c r="J82" s="20"/>
      <c r="K82" s="43" t="str">
        <f t="shared" si="5"/>
        <v/>
      </c>
      <c r="L82" s="43"/>
      <c r="M82" s="6" t="str">
        <f t="shared" si="7"/>
        <v/>
      </c>
      <c r="N82" s="20"/>
      <c r="O82" s="8"/>
      <c r="P82" s="44"/>
      <c r="Q82" s="44"/>
      <c r="R82" s="47" t="str">
        <f t="shared" si="8"/>
        <v/>
      </c>
      <c r="S82" s="47"/>
      <c r="T82" s="48" t="str">
        <f t="shared" si="9"/>
        <v/>
      </c>
      <c r="U82" s="48"/>
    </row>
    <row r="83" spans="2:21" x14ac:dyDescent="0.2">
      <c r="B83" s="20">
        <v>75</v>
      </c>
      <c r="C83" s="43" t="str">
        <f t="shared" si="6"/>
        <v/>
      </c>
      <c r="D83" s="43"/>
      <c r="E83" s="20"/>
      <c r="F83" s="8"/>
      <c r="G83" s="20" t="s">
        <v>3</v>
      </c>
      <c r="H83" s="44"/>
      <c r="I83" s="44"/>
      <c r="J83" s="20"/>
      <c r="K83" s="43" t="str">
        <f t="shared" si="5"/>
        <v/>
      </c>
      <c r="L83" s="43"/>
      <c r="M83" s="6" t="str">
        <f t="shared" si="7"/>
        <v/>
      </c>
      <c r="N83" s="20"/>
      <c r="O83" s="8"/>
      <c r="P83" s="44"/>
      <c r="Q83" s="44"/>
      <c r="R83" s="47" t="str">
        <f t="shared" si="8"/>
        <v/>
      </c>
      <c r="S83" s="47"/>
      <c r="T83" s="48" t="str">
        <f t="shared" si="9"/>
        <v/>
      </c>
      <c r="U83" s="48"/>
    </row>
    <row r="84" spans="2:21" x14ac:dyDescent="0.2">
      <c r="B84" s="20">
        <v>76</v>
      </c>
      <c r="C84" s="43" t="str">
        <f t="shared" si="6"/>
        <v/>
      </c>
      <c r="D84" s="43"/>
      <c r="E84" s="20"/>
      <c r="F84" s="8"/>
      <c r="G84" s="20" t="s">
        <v>3</v>
      </c>
      <c r="H84" s="44"/>
      <c r="I84" s="44"/>
      <c r="J84" s="20"/>
      <c r="K84" s="43" t="str">
        <f t="shared" si="5"/>
        <v/>
      </c>
      <c r="L84" s="43"/>
      <c r="M84" s="6" t="str">
        <f t="shared" si="7"/>
        <v/>
      </c>
      <c r="N84" s="20"/>
      <c r="O84" s="8"/>
      <c r="P84" s="44"/>
      <c r="Q84" s="44"/>
      <c r="R84" s="47" t="str">
        <f t="shared" si="8"/>
        <v/>
      </c>
      <c r="S84" s="47"/>
      <c r="T84" s="48" t="str">
        <f t="shared" si="9"/>
        <v/>
      </c>
      <c r="U84" s="48"/>
    </row>
    <row r="85" spans="2:21" x14ac:dyDescent="0.2">
      <c r="B85" s="20">
        <v>77</v>
      </c>
      <c r="C85" s="43" t="str">
        <f t="shared" si="6"/>
        <v/>
      </c>
      <c r="D85" s="43"/>
      <c r="E85" s="20"/>
      <c r="F85" s="8"/>
      <c r="G85" s="20" t="s">
        <v>4</v>
      </c>
      <c r="H85" s="44"/>
      <c r="I85" s="44"/>
      <c r="J85" s="20"/>
      <c r="K85" s="43" t="str">
        <f t="shared" si="5"/>
        <v/>
      </c>
      <c r="L85" s="43"/>
      <c r="M85" s="6" t="str">
        <f t="shared" si="7"/>
        <v/>
      </c>
      <c r="N85" s="20"/>
      <c r="O85" s="8"/>
      <c r="P85" s="44"/>
      <c r="Q85" s="44"/>
      <c r="R85" s="47" t="str">
        <f t="shared" si="8"/>
        <v/>
      </c>
      <c r="S85" s="47"/>
      <c r="T85" s="48" t="str">
        <f t="shared" si="9"/>
        <v/>
      </c>
      <c r="U85" s="48"/>
    </row>
    <row r="86" spans="2:21" x14ac:dyDescent="0.2">
      <c r="B86" s="20">
        <v>78</v>
      </c>
      <c r="C86" s="43" t="str">
        <f t="shared" si="6"/>
        <v/>
      </c>
      <c r="D86" s="43"/>
      <c r="E86" s="20"/>
      <c r="F86" s="8"/>
      <c r="G86" s="20" t="s">
        <v>3</v>
      </c>
      <c r="H86" s="44"/>
      <c r="I86" s="44"/>
      <c r="J86" s="20"/>
      <c r="K86" s="43" t="str">
        <f t="shared" si="5"/>
        <v/>
      </c>
      <c r="L86" s="43"/>
      <c r="M86" s="6" t="str">
        <f t="shared" si="7"/>
        <v/>
      </c>
      <c r="N86" s="20"/>
      <c r="O86" s="8"/>
      <c r="P86" s="44"/>
      <c r="Q86" s="44"/>
      <c r="R86" s="47" t="str">
        <f t="shared" si="8"/>
        <v/>
      </c>
      <c r="S86" s="47"/>
      <c r="T86" s="48" t="str">
        <f t="shared" si="9"/>
        <v/>
      </c>
      <c r="U86" s="48"/>
    </row>
    <row r="87" spans="2:21" x14ac:dyDescent="0.2">
      <c r="B87" s="20">
        <v>79</v>
      </c>
      <c r="C87" s="43" t="str">
        <f t="shared" si="6"/>
        <v/>
      </c>
      <c r="D87" s="43"/>
      <c r="E87" s="20"/>
      <c r="F87" s="8"/>
      <c r="G87" s="20" t="s">
        <v>4</v>
      </c>
      <c r="H87" s="44"/>
      <c r="I87" s="44"/>
      <c r="J87" s="20"/>
      <c r="K87" s="43" t="str">
        <f t="shared" si="5"/>
        <v/>
      </c>
      <c r="L87" s="43"/>
      <c r="M87" s="6" t="str">
        <f t="shared" si="7"/>
        <v/>
      </c>
      <c r="N87" s="20"/>
      <c r="O87" s="8"/>
      <c r="P87" s="44"/>
      <c r="Q87" s="44"/>
      <c r="R87" s="47" t="str">
        <f t="shared" si="8"/>
        <v/>
      </c>
      <c r="S87" s="47"/>
      <c r="T87" s="48" t="str">
        <f t="shared" si="9"/>
        <v/>
      </c>
      <c r="U87" s="48"/>
    </row>
    <row r="88" spans="2:21" x14ac:dyDescent="0.2">
      <c r="B88" s="20">
        <v>80</v>
      </c>
      <c r="C88" s="43" t="str">
        <f t="shared" si="6"/>
        <v/>
      </c>
      <c r="D88" s="43"/>
      <c r="E88" s="20"/>
      <c r="F88" s="8"/>
      <c r="G88" s="20" t="s">
        <v>4</v>
      </c>
      <c r="H88" s="44"/>
      <c r="I88" s="44"/>
      <c r="J88" s="20"/>
      <c r="K88" s="43" t="str">
        <f t="shared" si="5"/>
        <v/>
      </c>
      <c r="L88" s="43"/>
      <c r="M88" s="6" t="str">
        <f t="shared" si="7"/>
        <v/>
      </c>
      <c r="N88" s="20"/>
      <c r="O88" s="8"/>
      <c r="P88" s="44"/>
      <c r="Q88" s="44"/>
      <c r="R88" s="47" t="str">
        <f t="shared" si="8"/>
        <v/>
      </c>
      <c r="S88" s="47"/>
      <c r="T88" s="48" t="str">
        <f t="shared" si="9"/>
        <v/>
      </c>
      <c r="U88" s="48"/>
    </row>
    <row r="89" spans="2:21" x14ac:dyDescent="0.2">
      <c r="B89" s="20">
        <v>81</v>
      </c>
      <c r="C89" s="43" t="str">
        <f t="shared" si="6"/>
        <v/>
      </c>
      <c r="D89" s="43"/>
      <c r="E89" s="20"/>
      <c r="F89" s="8"/>
      <c r="G89" s="20" t="s">
        <v>4</v>
      </c>
      <c r="H89" s="44"/>
      <c r="I89" s="44"/>
      <c r="J89" s="20"/>
      <c r="K89" s="43" t="str">
        <f t="shared" si="5"/>
        <v/>
      </c>
      <c r="L89" s="43"/>
      <c r="M89" s="6" t="str">
        <f t="shared" si="7"/>
        <v/>
      </c>
      <c r="N89" s="20"/>
      <c r="O89" s="8"/>
      <c r="P89" s="44"/>
      <c r="Q89" s="44"/>
      <c r="R89" s="47" t="str">
        <f t="shared" si="8"/>
        <v/>
      </c>
      <c r="S89" s="47"/>
      <c r="T89" s="48" t="str">
        <f t="shared" si="9"/>
        <v/>
      </c>
      <c r="U89" s="48"/>
    </row>
    <row r="90" spans="2:21" x14ac:dyDescent="0.2">
      <c r="B90" s="20">
        <v>82</v>
      </c>
      <c r="C90" s="43" t="str">
        <f t="shared" si="6"/>
        <v/>
      </c>
      <c r="D90" s="43"/>
      <c r="E90" s="20"/>
      <c r="F90" s="8"/>
      <c r="G90" s="20" t="s">
        <v>4</v>
      </c>
      <c r="H90" s="44"/>
      <c r="I90" s="44"/>
      <c r="J90" s="20"/>
      <c r="K90" s="43" t="str">
        <f t="shared" si="5"/>
        <v/>
      </c>
      <c r="L90" s="43"/>
      <c r="M90" s="6" t="str">
        <f t="shared" si="7"/>
        <v/>
      </c>
      <c r="N90" s="20"/>
      <c r="O90" s="8"/>
      <c r="P90" s="44"/>
      <c r="Q90" s="44"/>
      <c r="R90" s="47" t="str">
        <f t="shared" si="8"/>
        <v/>
      </c>
      <c r="S90" s="47"/>
      <c r="T90" s="48" t="str">
        <f t="shared" si="9"/>
        <v/>
      </c>
      <c r="U90" s="48"/>
    </row>
    <row r="91" spans="2:21" x14ac:dyDescent="0.2">
      <c r="B91" s="20">
        <v>83</v>
      </c>
      <c r="C91" s="43" t="str">
        <f t="shared" si="6"/>
        <v/>
      </c>
      <c r="D91" s="43"/>
      <c r="E91" s="20"/>
      <c r="F91" s="8"/>
      <c r="G91" s="20" t="s">
        <v>4</v>
      </c>
      <c r="H91" s="44"/>
      <c r="I91" s="44"/>
      <c r="J91" s="20"/>
      <c r="K91" s="43" t="str">
        <f t="shared" si="5"/>
        <v/>
      </c>
      <c r="L91" s="43"/>
      <c r="M91" s="6" t="str">
        <f t="shared" si="7"/>
        <v/>
      </c>
      <c r="N91" s="20"/>
      <c r="O91" s="8"/>
      <c r="P91" s="44"/>
      <c r="Q91" s="44"/>
      <c r="R91" s="47" t="str">
        <f t="shared" si="8"/>
        <v/>
      </c>
      <c r="S91" s="47"/>
      <c r="T91" s="48" t="str">
        <f t="shared" si="9"/>
        <v/>
      </c>
      <c r="U91" s="48"/>
    </row>
    <row r="92" spans="2:21" x14ac:dyDescent="0.2">
      <c r="B92" s="20">
        <v>84</v>
      </c>
      <c r="C92" s="43" t="str">
        <f t="shared" si="6"/>
        <v/>
      </c>
      <c r="D92" s="43"/>
      <c r="E92" s="20"/>
      <c r="F92" s="8"/>
      <c r="G92" s="20" t="s">
        <v>3</v>
      </c>
      <c r="H92" s="44"/>
      <c r="I92" s="44"/>
      <c r="J92" s="20"/>
      <c r="K92" s="43" t="str">
        <f t="shared" si="5"/>
        <v/>
      </c>
      <c r="L92" s="43"/>
      <c r="M92" s="6" t="str">
        <f t="shared" si="7"/>
        <v/>
      </c>
      <c r="N92" s="20"/>
      <c r="O92" s="8"/>
      <c r="P92" s="44"/>
      <c r="Q92" s="44"/>
      <c r="R92" s="47" t="str">
        <f t="shared" si="8"/>
        <v/>
      </c>
      <c r="S92" s="47"/>
      <c r="T92" s="48" t="str">
        <f t="shared" si="9"/>
        <v/>
      </c>
      <c r="U92" s="48"/>
    </row>
    <row r="93" spans="2:21" x14ac:dyDescent="0.2">
      <c r="B93" s="20">
        <v>85</v>
      </c>
      <c r="C93" s="43" t="str">
        <f t="shared" si="6"/>
        <v/>
      </c>
      <c r="D93" s="43"/>
      <c r="E93" s="20"/>
      <c r="F93" s="8"/>
      <c r="G93" s="20" t="s">
        <v>4</v>
      </c>
      <c r="H93" s="44"/>
      <c r="I93" s="44"/>
      <c r="J93" s="20"/>
      <c r="K93" s="43" t="str">
        <f t="shared" si="5"/>
        <v/>
      </c>
      <c r="L93" s="43"/>
      <c r="M93" s="6" t="str">
        <f t="shared" si="7"/>
        <v/>
      </c>
      <c r="N93" s="20"/>
      <c r="O93" s="8"/>
      <c r="P93" s="44"/>
      <c r="Q93" s="44"/>
      <c r="R93" s="47" t="str">
        <f t="shared" si="8"/>
        <v/>
      </c>
      <c r="S93" s="47"/>
      <c r="T93" s="48" t="str">
        <f t="shared" si="9"/>
        <v/>
      </c>
      <c r="U93" s="48"/>
    </row>
    <row r="94" spans="2:21" x14ac:dyDescent="0.2">
      <c r="B94" s="20">
        <v>86</v>
      </c>
      <c r="C94" s="43" t="str">
        <f t="shared" si="6"/>
        <v/>
      </c>
      <c r="D94" s="43"/>
      <c r="E94" s="20"/>
      <c r="F94" s="8"/>
      <c r="G94" s="20" t="s">
        <v>3</v>
      </c>
      <c r="H94" s="44"/>
      <c r="I94" s="44"/>
      <c r="J94" s="20"/>
      <c r="K94" s="43" t="str">
        <f t="shared" si="5"/>
        <v/>
      </c>
      <c r="L94" s="43"/>
      <c r="M94" s="6" t="str">
        <f t="shared" si="7"/>
        <v/>
      </c>
      <c r="N94" s="20"/>
      <c r="O94" s="8"/>
      <c r="P94" s="44"/>
      <c r="Q94" s="44"/>
      <c r="R94" s="47" t="str">
        <f t="shared" si="8"/>
        <v/>
      </c>
      <c r="S94" s="47"/>
      <c r="T94" s="48" t="str">
        <f t="shared" si="9"/>
        <v/>
      </c>
      <c r="U94" s="48"/>
    </row>
    <row r="95" spans="2:21" x14ac:dyDescent="0.2">
      <c r="B95" s="20">
        <v>87</v>
      </c>
      <c r="C95" s="43" t="str">
        <f t="shared" si="6"/>
        <v/>
      </c>
      <c r="D95" s="43"/>
      <c r="E95" s="20"/>
      <c r="F95" s="8"/>
      <c r="G95" s="20" t="s">
        <v>4</v>
      </c>
      <c r="H95" s="44"/>
      <c r="I95" s="44"/>
      <c r="J95" s="20"/>
      <c r="K95" s="43" t="str">
        <f t="shared" si="5"/>
        <v/>
      </c>
      <c r="L95" s="43"/>
      <c r="M95" s="6" t="str">
        <f t="shared" si="7"/>
        <v/>
      </c>
      <c r="N95" s="20"/>
      <c r="O95" s="8"/>
      <c r="P95" s="44"/>
      <c r="Q95" s="44"/>
      <c r="R95" s="47" t="str">
        <f t="shared" si="8"/>
        <v/>
      </c>
      <c r="S95" s="47"/>
      <c r="T95" s="48" t="str">
        <f t="shared" si="9"/>
        <v/>
      </c>
      <c r="U95" s="48"/>
    </row>
    <row r="96" spans="2:21" x14ac:dyDescent="0.2">
      <c r="B96" s="20">
        <v>88</v>
      </c>
      <c r="C96" s="43" t="str">
        <f t="shared" si="6"/>
        <v/>
      </c>
      <c r="D96" s="43"/>
      <c r="E96" s="20"/>
      <c r="F96" s="8"/>
      <c r="G96" s="20" t="s">
        <v>3</v>
      </c>
      <c r="H96" s="44"/>
      <c r="I96" s="44"/>
      <c r="J96" s="20"/>
      <c r="K96" s="43" t="str">
        <f t="shared" si="5"/>
        <v/>
      </c>
      <c r="L96" s="43"/>
      <c r="M96" s="6" t="str">
        <f t="shared" si="7"/>
        <v/>
      </c>
      <c r="N96" s="20"/>
      <c r="O96" s="8"/>
      <c r="P96" s="44"/>
      <c r="Q96" s="44"/>
      <c r="R96" s="47" t="str">
        <f t="shared" si="8"/>
        <v/>
      </c>
      <c r="S96" s="47"/>
      <c r="T96" s="48" t="str">
        <f t="shared" si="9"/>
        <v/>
      </c>
      <c r="U96" s="48"/>
    </row>
    <row r="97" spans="2:21" x14ac:dyDescent="0.2">
      <c r="B97" s="20">
        <v>89</v>
      </c>
      <c r="C97" s="43" t="str">
        <f t="shared" si="6"/>
        <v/>
      </c>
      <c r="D97" s="43"/>
      <c r="E97" s="20"/>
      <c r="F97" s="8"/>
      <c r="G97" s="20" t="s">
        <v>4</v>
      </c>
      <c r="H97" s="44"/>
      <c r="I97" s="44"/>
      <c r="J97" s="20"/>
      <c r="K97" s="43" t="str">
        <f t="shared" si="5"/>
        <v/>
      </c>
      <c r="L97" s="43"/>
      <c r="M97" s="6" t="str">
        <f t="shared" si="7"/>
        <v/>
      </c>
      <c r="N97" s="20"/>
      <c r="O97" s="8"/>
      <c r="P97" s="44"/>
      <c r="Q97" s="44"/>
      <c r="R97" s="47" t="str">
        <f t="shared" si="8"/>
        <v/>
      </c>
      <c r="S97" s="47"/>
      <c r="T97" s="48" t="str">
        <f t="shared" si="9"/>
        <v/>
      </c>
      <c r="U97" s="48"/>
    </row>
    <row r="98" spans="2:21" x14ac:dyDescent="0.2">
      <c r="B98" s="20">
        <v>90</v>
      </c>
      <c r="C98" s="43" t="str">
        <f t="shared" si="6"/>
        <v/>
      </c>
      <c r="D98" s="43"/>
      <c r="E98" s="20"/>
      <c r="F98" s="8"/>
      <c r="G98" s="20" t="s">
        <v>3</v>
      </c>
      <c r="H98" s="44"/>
      <c r="I98" s="44"/>
      <c r="J98" s="20"/>
      <c r="K98" s="43" t="str">
        <f t="shared" si="5"/>
        <v/>
      </c>
      <c r="L98" s="43"/>
      <c r="M98" s="6" t="str">
        <f t="shared" si="7"/>
        <v/>
      </c>
      <c r="N98" s="20"/>
      <c r="O98" s="8"/>
      <c r="P98" s="44"/>
      <c r="Q98" s="44"/>
      <c r="R98" s="47" t="str">
        <f t="shared" si="8"/>
        <v/>
      </c>
      <c r="S98" s="47"/>
      <c r="T98" s="48" t="str">
        <f t="shared" si="9"/>
        <v/>
      </c>
      <c r="U98" s="48"/>
    </row>
    <row r="99" spans="2:21" x14ac:dyDescent="0.2">
      <c r="B99" s="20">
        <v>91</v>
      </c>
      <c r="C99" s="43" t="str">
        <f t="shared" si="6"/>
        <v/>
      </c>
      <c r="D99" s="43"/>
      <c r="E99" s="20"/>
      <c r="F99" s="8"/>
      <c r="G99" s="20" t="s">
        <v>4</v>
      </c>
      <c r="H99" s="44"/>
      <c r="I99" s="44"/>
      <c r="J99" s="20"/>
      <c r="K99" s="43" t="str">
        <f t="shared" si="5"/>
        <v/>
      </c>
      <c r="L99" s="43"/>
      <c r="M99" s="6" t="str">
        <f t="shared" si="7"/>
        <v/>
      </c>
      <c r="N99" s="20"/>
      <c r="O99" s="8"/>
      <c r="P99" s="44"/>
      <c r="Q99" s="44"/>
      <c r="R99" s="47" t="str">
        <f t="shared" si="8"/>
        <v/>
      </c>
      <c r="S99" s="47"/>
      <c r="T99" s="48" t="str">
        <f t="shared" si="9"/>
        <v/>
      </c>
      <c r="U99" s="48"/>
    </row>
    <row r="100" spans="2:21" x14ac:dyDescent="0.2">
      <c r="B100" s="20">
        <v>92</v>
      </c>
      <c r="C100" s="43" t="str">
        <f t="shared" si="6"/>
        <v/>
      </c>
      <c r="D100" s="43"/>
      <c r="E100" s="20"/>
      <c r="F100" s="8"/>
      <c r="G100" s="20" t="s">
        <v>4</v>
      </c>
      <c r="H100" s="44"/>
      <c r="I100" s="44"/>
      <c r="J100" s="20"/>
      <c r="K100" s="43" t="str">
        <f t="shared" si="5"/>
        <v/>
      </c>
      <c r="L100" s="43"/>
      <c r="M100" s="6" t="str">
        <f t="shared" si="7"/>
        <v/>
      </c>
      <c r="N100" s="20"/>
      <c r="O100" s="8"/>
      <c r="P100" s="44"/>
      <c r="Q100" s="44"/>
      <c r="R100" s="47" t="str">
        <f t="shared" si="8"/>
        <v/>
      </c>
      <c r="S100" s="47"/>
      <c r="T100" s="48" t="str">
        <f t="shared" si="9"/>
        <v/>
      </c>
      <c r="U100" s="48"/>
    </row>
    <row r="101" spans="2:21" x14ac:dyDescent="0.2">
      <c r="B101" s="20">
        <v>93</v>
      </c>
      <c r="C101" s="43" t="str">
        <f t="shared" si="6"/>
        <v/>
      </c>
      <c r="D101" s="43"/>
      <c r="E101" s="20"/>
      <c r="F101" s="8"/>
      <c r="G101" s="20" t="s">
        <v>3</v>
      </c>
      <c r="H101" s="44"/>
      <c r="I101" s="44"/>
      <c r="J101" s="20"/>
      <c r="K101" s="43" t="str">
        <f t="shared" si="5"/>
        <v/>
      </c>
      <c r="L101" s="43"/>
      <c r="M101" s="6" t="str">
        <f t="shared" si="7"/>
        <v/>
      </c>
      <c r="N101" s="20"/>
      <c r="O101" s="8"/>
      <c r="P101" s="44"/>
      <c r="Q101" s="44"/>
      <c r="R101" s="47" t="str">
        <f t="shared" si="8"/>
        <v/>
      </c>
      <c r="S101" s="47"/>
      <c r="T101" s="48" t="str">
        <f t="shared" si="9"/>
        <v/>
      </c>
      <c r="U101" s="48"/>
    </row>
    <row r="102" spans="2:21" x14ac:dyDescent="0.2">
      <c r="B102" s="20">
        <v>94</v>
      </c>
      <c r="C102" s="43" t="str">
        <f t="shared" si="6"/>
        <v/>
      </c>
      <c r="D102" s="43"/>
      <c r="E102" s="20"/>
      <c r="F102" s="8"/>
      <c r="G102" s="20" t="s">
        <v>3</v>
      </c>
      <c r="H102" s="44"/>
      <c r="I102" s="44"/>
      <c r="J102" s="20"/>
      <c r="K102" s="43" t="str">
        <f t="shared" si="5"/>
        <v/>
      </c>
      <c r="L102" s="43"/>
      <c r="M102" s="6" t="str">
        <f t="shared" si="7"/>
        <v/>
      </c>
      <c r="N102" s="20"/>
      <c r="O102" s="8"/>
      <c r="P102" s="44"/>
      <c r="Q102" s="44"/>
      <c r="R102" s="47" t="str">
        <f t="shared" si="8"/>
        <v/>
      </c>
      <c r="S102" s="47"/>
      <c r="T102" s="48" t="str">
        <f t="shared" si="9"/>
        <v/>
      </c>
      <c r="U102" s="48"/>
    </row>
    <row r="103" spans="2:21" x14ac:dyDescent="0.2">
      <c r="B103" s="20">
        <v>95</v>
      </c>
      <c r="C103" s="43" t="str">
        <f t="shared" si="6"/>
        <v/>
      </c>
      <c r="D103" s="43"/>
      <c r="E103" s="20"/>
      <c r="F103" s="8"/>
      <c r="G103" s="20" t="s">
        <v>3</v>
      </c>
      <c r="H103" s="44"/>
      <c r="I103" s="44"/>
      <c r="J103" s="20"/>
      <c r="K103" s="43" t="str">
        <f t="shared" si="5"/>
        <v/>
      </c>
      <c r="L103" s="43"/>
      <c r="M103" s="6" t="str">
        <f t="shared" si="7"/>
        <v/>
      </c>
      <c r="N103" s="20"/>
      <c r="O103" s="8"/>
      <c r="P103" s="44"/>
      <c r="Q103" s="44"/>
      <c r="R103" s="47" t="str">
        <f t="shared" si="8"/>
        <v/>
      </c>
      <c r="S103" s="47"/>
      <c r="T103" s="48" t="str">
        <f t="shared" si="9"/>
        <v/>
      </c>
      <c r="U103" s="48"/>
    </row>
    <row r="104" spans="2:21" x14ac:dyDescent="0.2">
      <c r="B104" s="20">
        <v>96</v>
      </c>
      <c r="C104" s="43" t="str">
        <f t="shared" si="6"/>
        <v/>
      </c>
      <c r="D104" s="43"/>
      <c r="E104" s="20"/>
      <c r="F104" s="8"/>
      <c r="G104" s="20" t="s">
        <v>4</v>
      </c>
      <c r="H104" s="44"/>
      <c r="I104" s="44"/>
      <c r="J104" s="20"/>
      <c r="K104" s="43" t="str">
        <f t="shared" si="5"/>
        <v/>
      </c>
      <c r="L104" s="43"/>
      <c r="M104" s="6" t="str">
        <f t="shared" si="7"/>
        <v/>
      </c>
      <c r="N104" s="20"/>
      <c r="O104" s="8"/>
      <c r="P104" s="44"/>
      <c r="Q104" s="44"/>
      <c r="R104" s="47" t="str">
        <f t="shared" si="8"/>
        <v/>
      </c>
      <c r="S104" s="47"/>
      <c r="T104" s="48" t="str">
        <f t="shared" si="9"/>
        <v/>
      </c>
      <c r="U104" s="48"/>
    </row>
    <row r="105" spans="2:21" x14ac:dyDescent="0.2">
      <c r="B105" s="20">
        <v>97</v>
      </c>
      <c r="C105" s="43" t="str">
        <f t="shared" si="6"/>
        <v/>
      </c>
      <c r="D105" s="43"/>
      <c r="E105" s="20"/>
      <c r="F105" s="8"/>
      <c r="G105" s="20" t="s">
        <v>3</v>
      </c>
      <c r="H105" s="44"/>
      <c r="I105" s="44"/>
      <c r="J105" s="20"/>
      <c r="K105" s="43" t="str">
        <f t="shared" si="5"/>
        <v/>
      </c>
      <c r="L105" s="43"/>
      <c r="M105" s="6" t="str">
        <f t="shared" si="7"/>
        <v/>
      </c>
      <c r="N105" s="20"/>
      <c r="O105" s="8"/>
      <c r="P105" s="44"/>
      <c r="Q105" s="44"/>
      <c r="R105" s="47" t="str">
        <f t="shared" si="8"/>
        <v/>
      </c>
      <c r="S105" s="47"/>
      <c r="T105" s="48" t="str">
        <f t="shared" si="9"/>
        <v/>
      </c>
      <c r="U105" s="48"/>
    </row>
    <row r="106" spans="2:21" x14ac:dyDescent="0.2">
      <c r="B106" s="20">
        <v>98</v>
      </c>
      <c r="C106" s="43" t="str">
        <f t="shared" si="6"/>
        <v/>
      </c>
      <c r="D106" s="43"/>
      <c r="E106" s="20"/>
      <c r="F106" s="8"/>
      <c r="G106" s="20" t="s">
        <v>4</v>
      </c>
      <c r="H106" s="44"/>
      <c r="I106" s="44"/>
      <c r="J106" s="20"/>
      <c r="K106" s="43" t="str">
        <f t="shared" si="5"/>
        <v/>
      </c>
      <c r="L106" s="43"/>
      <c r="M106" s="6" t="str">
        <f t="shared" si="7"/>
        <v/>
      </c>
      <c r="N106" s="20"/>
      <c r="O106" s="8"/>
      <c r="P106" s="44"/>
      <c r="Q106" s="44"/>
      <c r="R106" s="47" t="str">
        <f t="shared" si="8"/>
        <v/>
      </c>
      <c r="S106" s="47"/>
      <c r="T106" s="48" t="str">
        <f t="shared" si="9"/>
        <v/>
      </c>
      <c r="U106" s="48"/>
    </row>
    <row r="107" spans="2:21" x14ac:dyDescent="0.2">
      <c r="B107" s="20">
        <v>99</v>
      </c>
      <c r="C107" s="43" t="str">
        <f t="shared" si="6"/>
        <v/>
      </c>
      <c r="D107" s="43"/>
      <c r="E107" s="20"/>
      <c r="F107" s="8"/>
      <c r="G107" s="20" t="s">
        <v>4</v>
      </c>
      <c r="H107" s="44"/>
      <c r="I107" s="44"/>
      <c r="J107" s="20"/>
      <c r="K107" s="43" t="str">
        <f t="shared" si="5"/>
        <v/>
      </c>
      <c r="L107" s="43"/>
      <c r="M107" s="6" t="str">
        <f t="shared" si="7"/>
        <v/>
      </c>
      <c r="N107" s="20"/>
      <c r="O107" s="8"/>
      <c r="P107" s="44"/>
      <c r="Q107" s="44"/>
      <c r="R107" s="47" t="str">
        <f t="shared" si="8"/>
        <v/>
      </c>
      <c r="S107" s="47"/>
      <c r="T107" s="48" t="str">
        <f t="shared" si="9"/>
        <v/>
      </c>
      <c r="U107" s="48"/>
    </row>
    <row r="108" spans="2:21" x14ac:dyDescent="0.2">
      <c r="B108" s="20">
        <v>100</v>
      </c>
      <c r="C108" s="43" t="str">
        <f t="shared" si="6"/>
        <v/>
      </c>
      <c r="D108" s="43"/>
      <c r="E108" s="20"/>
      <c r="F108" s="8"/>
      <c r="G108" s="20" t="s">
        <v>3</v>
      </c>
      <c r="H108" s="44"/>
      <c r="I108" s="44"/>
      <c r="J108" s="20"/>
      <c r="K108" s="43" t="str">
        <f t="shared" si="5"/>
        <v/>
      </c>
      <c r="L108" s="43"/>
      <c r="M108" s="6" t="str">
        <f t="shared" si="7"/>
        <v/>
      </c>
      <c r="N108" s="20"/>
      <c r="O108" s="8"/>
      <c r="P108" s="44"/>
      <c r="Q108" s="44"/>
      <c r="R108" s="47" t="str">
        <f t="shared" si="8"/>
        <v/>
      </c>
      <c r="S108" s="47"/>
      <c r="T108" s="48" t="str">
        <f t="shared" si="9"/>
        <v/>
      </c>
      <c r="U108" s="48"/>
    </row>
    <row r="109" spans="2:21" x14ac:dyDescent="0.2">
      <c r="B109" s="1"/>
      <c r="C109" s="1"/>
      <c r="D109" s="1"/>
      <c r="E109" s="1"/>
      <c r="F109" s="1"/>
      <c r="G109" s="1"/>
      <c r="H109" s="1"/>
      <c r="I109" s="1"/>
      <c r="J109" s="1"/>
      <c r="K109" s="1"/>
      <c r="L109" s="1"/>
      <c r="M109" s="1"/>
      <c r="N109" s="1"/>
      <c r="O109" s="1"/>
      <c r="P109" s="1"/>
      <c r="Q109" s="1"/>
      <c r="R109" s="1"/>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B7:B8"/>
    <mergeCell ref="C7:D8"/>
    <mergeCell ref="E7:I7"/>
    <mergeCell ref="J7:L7"/>
    <mergeCell ref="M7:M8"/>
    <mergeCell ref="N7:Q7"/>
    <mergeCell ref="C10:D10"/>
    <mergeCell ref="H10:I10"/>
    <mergeCell ref="K10:L10"/>
    <mergeCell ref="P10:Q10"/>
    <mergeCell ref="J5:K5"/>
    <mergeCell ref="L5:M5"/>
    <mergeCell ref="P5:Q5"/>
    <mergeCell ref="F2:G2"/>
    <mergeCell ref="H2:I2"/>
    <mergeCell ref="R7:U7"/>
    <mergeCell ref="H8:I8"/>
    <mergeCell ref="K8:L8"/>
    <mergeCell ref="P8:Q8"/>
    <mergeCell ref="R8:S8"/>
    <mergeCell ref="T8:U8"/>
    <mergeCell ref="B4:C4"/>
    <mergeCell ref="D4:E4"/>
    <mergeCell ref="F4:G4"/>
    <mergeCell ref="H4:I4"/>
    <mergeCell ref="J2:K2"/>
    <mergeCell ref="L2:M2"/>
    <mergeCell ref="N2:O2"/>
    <mergeCell ref="P2:Q2"/>
    <mergeCell ref="B3:C3"/>
    <mergeCell ref="D3:I3"/>
    <mergeCell ref="J3:K3"/>
    <mergeCell ref="L3:Q3"/>
    <mergeCell ref="B2:C2"/>
    <mergeCell ref="D2:E2"/>
    <mergeCell ref="J4:K4"/>
    <mergeCell ref="L4:M4"/>
    <mergeCell ref="N4:O4"/>
    <mergeCell ref="P4:Q4"/>
  </mergeCells>
  <phoneticPr fontId="2"/>
  <conditionalFormatting sqref="G46">
    <cfRule type="cellIs" dxfId="7" priority="1" stopIfTrue="1" operator="equal">
      <formula>"買"</formula>
    </cfRule>
    <cfRule type="cellIs" dxfId="6" priority="2" stopIfTrue="1" operator="equal">
      <formula>"売"</formula>
    </cfRule>
  </conditionalFormatting>
  <conditionalFormatting sqref="G9:G11 G14:G45 G47:G108">
    <cfRule type="cellIs" dxfId="5" priority="7" stopIfTrue="1" operator="equal">
      <formula>"買"</formula>
    </cfRule>
    <cfRule type="cellIs" dxfId="4" priority="8" stopIfTrue="1" operator="equal">
      <formula>"売"</formula>
    </cfRule>
  </conditionalFormatting>
  <conditionalFormatting sqref="G12">
    <cfRule type="cellIs" dxfId="3" priority="5" stopIfTrue="1" operator="equal">
      <formula>"買"</formula>
    </cfRule>
    <cfRule type="cellIs" dxfId="2" priority="6" stopIfTrue="1" operator="equal">
      <formula>"売"</formula>
    </cfRule>
  </conditionalFormatting>
  <conditionalFormatting sqref="G13">
    <cfRule type="cellIs" dxfId="1" priority="3" stopIfTrue="1" operator="equal">
      <formula>"買"</formula>
    </cfRule>
    <cfRule type="cellIs" dxfId="0" priority="4" stopIfTrue="1" operator="equal">
      <formula>"売"</formula>
    </cfRule>
  </conditionalFormatting>
  <dataValidations count="1">
    <dataValidation type="list" allowBlank="1" showInputMessage="1" showErrorMessage="1" sqref="G9:G108" xr:uid="{00000000-0002-0000-0500-000000000000}">
      <formula1>"買,売"</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B0C3C-77BA-47CC-B1AB-37A1C0C5E042}">
  <dimension ref="B2:W109"/>
  <sheetViews>
    <sheetView zoomScale="115" zoomScaleNormal="115" workbookViewId="0">
      <pane ySplit="8" topLeftCell="A41" activePane="bottomLeft" state="frozen"/>
      <selection pane="bottomLeft" activeCell="R49" sqref="R49:S49"/>
    </sheetView>
  </sheetViews>
  <sheetFormatPr defaultRowHeight="13.2" x14ac:dyDescent="0.2"/>
  <cols>
    <col min="1" max="1" width="2.88671875" customWidth="1"/>
    <col min="2" max="18" width="6.6640625" customWidth="1"/>
    <col min="22" max="22" width="10.88671875" style="23" hidden="1" customWidth="1"/>
    <col min="23" max="23" width="0" hidden="1" customWidth="1"/>
  </cols>
  <sheetData>
    <row r="2" spans="2:23" x14ac:dyDescent="0.2">
      <c r="B2" s="61" t="s">
        <v>5</v>
      </c>
      <c r="C2" s="61"/>
      <c r="D2" s="80" t="s">
        <v>57</v>
      </c>
      <c r="E2" s="80"/>
      <c r="F2" s="61" t="s">
        <v>6</v>
      </c>
      <c r="G2" s="61"/>
      <c r="H2" s="76" t="s">
        <v>36</v>
      </c>
      <c r="I2" s="76"/>
      <c r="J2" s="61" t="s">
        <v>7</v>
      </c>
      <c r="K2" s="61"/>
      <c r="L2" s="81">
        <v>300000</v>
      </c>
      <c r="M2" s="80"/>
      <c r="N2" s="61" t="s">
        <v>8</v>
      </c>
      <c r="O2" s="61"/>
      <c r="P2" s="77">
        <f>SUM(L2,D4)</f>
        <v>415198.11013383546</v>
      </c>
      <c r="Q2" s="76"/>
      <c r="R2" s="1"/>
      <c r="S2" s="1"/>
      <c r="T2" s="1"/>
    </row>
    <row r="3" spans="2:23" ht="57" customHeight="1" x14ac:dyDescent="0.2">
      <c r="B3" s="61" t="s">
        <v>9</v>
      </c>
      <c r="C3" s="61"/>
      <c r="D3" s="78" t="s">
        <v>38</v>
      </c>
      <c r="E3" s="78"/>
      <c r="F3" s="78"/>
      <c r="G3" s="78"/>
      <c r="H3" s="78"/>
      <c r="I3" s="78"/>
      <c r="J3" s="61" t="s">
        <v>10</v>
      </c>
      <c r="K3" s="61"/>
      <c r="L3" s="78" t="s">
        <v>58</v>
      </c>
      <c r="M3" s="79"/>
      <c r="N3" s="79"/>
      <c r="O3" s="79"/>
      <c r="P3" s="79"/>
      <c r="Q3" s="79"/>
      <c r="R3" s="1"/>
      <c r="S3" s="1"/>
    </row>
    <row r="4" spans="2:23" x14ac:dyDescent="0.2">
      <c r="B4" s="61" t="s">
        <v>11</v>
      </c>
      <c r="C4" s="61"/>
      <c r="D4" s="59">
        <f>SUM($R$9:$S$993)</f>
        <v>115198.11013383545</v>
      </c>
      <c r="E4" s="59"/>
      <c r="F4" s="61" t="s">
        <v>12</v>
      </c>
      <c r="G4" s="61"/>
      <c r="H4" s="75">
        <f>SUM($T$9:$U$108)</f>
        <v>1497.8000000000013</v>
      </c>
      <c r="I4" s="76"/>
      <c r="J4" s="58" t="s">
        <v>13</v>
      </c>
      <c r="K4" s="58"/>
      <c r="L4" s="77">
        <f>MAX($C$9:$D$990)-C9</f>
        <v>115198.11013383541</v>
      </c>
      <c r="M4" s="77"/>
      <c r="N4" s="58" t="s">
        <v>14</v>
      </c>
      <c r="O4" s="58"/>
      <c r="P4" s="59">
        <f>SUMIF(R9:S990,"&lt;0",R9:S990)</f>
        <v>-156578.86335992854</v>
      </c>
      <c r="Q4" s="59"/>
      <c r="R4" s="1"/>
      <c r="S4" s="1"/>
      <c r="T4" s="1"/>
    </row>
    <row r="5" spans="2:23" x14ac:dyDescent="0.2">
      <c r="B5" s="40" t="s">
        <v>15</v>
      </c>
      <c r="C5" s="39">
        <f>COUNTIF($R$9:$R$990,"&gt;0")</f>
        <v>24</v>
      </c>
      <c r="D5" s="38" t="s">
        <v>16</v>
      </c>
      <c r="E5" s="16">
        <f>COUNTIF($R$9:$R$990,"&lt;0")</f>
        <v>17</v>
      </c>
      <c r="F5" s="38" t="s">
        <v>17</v>
      </c>
      <c r="G5" s="39">
        <f>COUNTIF($R$9:$R$990,"=0")</f>
        <v>0</v>
      </c>
      <c r="H5" s="38" t="s">
        <v>18</v>
      </c>
      <c r="I5" s="3">
        <f>C5/SUM(C5,E5,G5)</f>
        <v>0.58536585365853655</v>
      </c>
      <c r="J5" s="60" t="s">
        <v>19</v>
      </c>
      <c r="K5" s="61"/>
      <c r="L5" s="62">
        <f>MAX(V9:V993)</f>
        <v>4</v>
      </c>
      <c r="M5" s="63"/>
      <c r="N5" s="18" t="s">
        <v>20</v>
      </c>
      <c r="O5" s="9"/>
      <c r="P5" s="62">
        <f>MAX(W9:W993)</f>
        <v>5</v>
      </c>
      <c r="Q5" s="63"/>
      <c r="R5" s="1"/>
      <c r="S5" s="36"/>
      <c r="T5" s="1"/>
    </row>
    <row r="6" spans="2:23" x14ac:dyDescent="0.2">
      <c r="B6" s="11"/>
      <c r="C6" s="14"/>
      <c r="D6" s="15"/>
      <c r="E6" s="12"/>
      <c r="F6" s="11"/>
      <c r="G6" s="12"/>
      <c r="H6" s="11"/>
      <c r="I6" s="17"/>
      <c r="J6" s="11"/>
      <c r="K6" s="11"/>
      <c r="L6" s="12"/>
      <c r="M6" s="12"/>
      <c r="N6" s="13"/>
      <c r="O6" s="13"/>
      <c r="P6" s="10"/>
      <c r="Q6" s="41"/>
      <c r="R6" s="1"/>
      <c r="S6" s="1"/>
      <c r="U6" s="37"/>
    </row>
    <row r="7" spans="2:23" x14ac:dyDescent="0.2">
      <c r="B7" s="64" t="s">
        <v>21</v>
      </c>
      <c r="C7" s="66" t="s">
        <v>22</v>
      </c>
      <c r="D7" s="67"/>
      <c r="E7" s="70" t="s">
        <v>23</v>
      </c>
      <c r="F7" s="71"/>
      <c r="G7" s="71"/>
      <c r="H7" s="71"/>
      <c r="I7" s="54"/>
      <c r="J7" s="72" t="s">
        <v>24</v>
      </c>
      <c r="K7" s="73"/>
      <c r="L7" s="56"/>
      <c r="M7" s="74" t="s">
        <v>25</v>
      </c>
      <c r="N7" s="49" t="s">
        <v>26</v>
      </c>
      <c r="O7" s="50"/>
      <c r="P7" s="50"/>
      <c r="Q7" s="51"/>
      <c r="R7" s="52" t="s">
        <v>27</v>
      </c>
      <c r="S7" s="52"/>
      <c r="T7" s="52"/>
      <c r="U7" s="52"/>
    </row>
    <row r="8" spans="2:23" x14ac:dyDescent="0.2">
      <c r="B8" s="65"/>
      <c r="C8" s="68"/>
      <c r="D8" s="69"/>
      <c r="E8" s="19" t="s">
        <v>28</v>
      </c>
      <c r="F8" s="19" t="s">
        <v>29</v>
      </c>
      <c r="G8" s="19" t="s">
        <v>30</v>
      </c>
      <c r="H8" s="53" t="s">
        <v>31</v>
      </c>
      <c r="I8" s="54"/>
      <c r="J8" s="4" t="s">
        <v>32</v>
      </c>
      <c r="K8" s="55" t="s">
        <v>33</v>
      </c>
      <c r="L8" s="56"/>
      <c r="M8" s="74"/>
      <c r="N8" s="5" t="s">
        <v>28</v>
      </c>
      <c r="O8" s="5" t="s">
        <v>29</v>
      </c>
      <c r="P8" s="57" t="s">
        <v>31</v>
      </c>
      <c r="Q8" s="51"/>
      <c r="R8" s="52" t="s">
        <v>34</v>
      </c>
      <c r="S8" s="52"/>
      <c r="T8" s="52" t="s">
        <v>32</v>
      </c>
      <c r="U8" s="52"/>
    </row>
    <row r="9" spans="2:23" x14ac:dyDescent="0.2">
      <c r="B9" s="42">
        <v>1</v>
      </c>
      <c r="C9" s="43">
        <f>L2</f>
        <v>300000</v>
      </c>
      <c r="D9" s="43"/>
      <c r="E9" s="42">
        <v>2008</v>
      </c>
      <c r="F9" s="8">
        <v>43515</v>
      </c>
      <c r="G9" s="42" t="s">
        <v>4</v>
      </c>
      <c r="H9" s="44">
        <v>108.28</v>
      </c>
      <c r="I9" s="44"/>
      <c r="J9" s="42">
        <v>107</v>
      </c>
      <c r="K9" s="45">
        <f t="shared" ref="K9:K72" si="0">IF(J9="","",C9*0.03)</f>
        <v>9000</v>
      </c>
      <c r="L9" s="46"/>
      <c r="M9" s="6">
        <f>IF(J9="","",(K9/J9)/LOOKUP(RIGHT($D$2,3),定数!$A$6:$A$13,定数!$B$6:$B$13))</f>
        <v>0.84112149532710279</v>
      </c>
      <c r="N9" s="42">
        <v>2008</v>
      </c>
      <c r="O9" s="8">
        <v>43517</v>
      </c>
      <c r="P9" s="44">
        <v>107.21</v>
      </c>
      <c r="Q9" s="44"/>
      <c r="R9" s="47">
        <f>IF(P9="","",T9*M9*LOOKUP(RIGHT($D$2,3),定数!$A$6:$A$13,定数!$B$6:$B$13))</f>
        <v>-9000.0000000000618</v>
      </c>
      <c r="S9" s="47"/>
      <c r="T9" s="48">
        <f>IF(P9="","",IF(G9="買",(P9-H9),(H9-P9))*IF(RIGHT($D$2,3)="JPY",100,10000))</f>
        <v>-107.00000000000074</v>
      </c>
      <c r="U9" s="48"/>
      <c r="V9" s="35">
        <f>IF(T9&lt;&gt;"",IF(T9&gt;0,1+V8,0),"")</f>
        <v>0</v>
      </c>
      <c r="W9">
        <f>IF(T9&lt;&gt;"",IF(T9&lt;0,1+W8,0),"")</f>
        <v>1</v>
      </c>
    </row>
    <row r="10" spans="2:23" x14ac:dyDescent="0.2">
      <c r="B10" s="42">
        <v>2</v>
      </c>
      <c r="C10" s="43">
        <f t="shared" ref="C10:C73" si="1">IF(R9="","",C9+R9)</f>
        <v>290999.99999999994</v>
      </c>
      <c r="D10" s="43"/>
      <c r="E10" s="42">
        <v>2008</v>
      </c>
      <c r="F10" s="8">
        <v>43565</v>
      </c>
      <c r="G10" s="42" t="s">
        <v>4</v>
      </c>
      <c r="H10" s="44">
        <v>102.15</v>
      </c>
      <c r="I10" s="44"/>
      <c r="J10" s="42">
        <v>216</v>
      </c>
      <c r="K10" s="45">
        <f t="shared" si="0"/>
        <v>8729.9999999999982</v>
      </c>
      <c r="L10" s="46"/>
      <c r="M10" s="6">
        <f>IF(J10="","",(K10/J10)/LOOKUP(RIGHT($D$2,3),定数!$A$6:$A$13,定数!$B$6:$B$13))</f>
        <v>0.40416666666666656</v>
      </c>
      <c r="N10" s="42">
        <v>2008</v>
      </c>
      <c r="O10" s="8">
        <v>43585</v>
      </c>
      <c r="P10" s="44">
        <v>104.871</v>
      </c>
      <c r="Q10" s="44"/>
      <c r="R10" s="47">
        <f>IF(P10="","",T10*M10*LOOKUP(RIGHT($D$2,3),定数!$A$6:$A$13,定数!$B$6:$B$13))</f>
        <v>10997.374999999955</v>
      </c>
      <c r="S10" s="47"/>
      <c r="T10" s="48">
        <f>IF(P10="","",IF(G10="買",(P10-H10),(H10-P10))*IF(RIGHT($D$2,3)="JPY",100,10000))</f>
        <v>272.09999999999894</v>
      </c>
      <c r="U10" s="48"/>
      <c r="V10" s="23">
        <f>IF(T10&lt;&gt;"",IF(T10&gt;0,1+V9,0),"")</f>
        <v>1</v>
      </c>
      <c r="W10">
        <f t="shared" ref="W10:W73" si="2">IF(T10&lt;&gt;"",IF(T10&lt;0,1+W9,0),"")</f>
        <v>0</v>
      </c>
    </row>
    <row r="11" spans="2:23" x14ac:dyDescent="0.2">
      <c r="B11" s="42">
        <v>3</v>
      </c>
      <c r="C11" s="43">
        <f t="shared" si="1"/>
        <v>301997.37499999988</v>
      </c>
      <c r="D11" s="43"/>
      <c r="E11" s="42">
        <v>2008</v>
      </c>
      <c r="F11" s="8">
        <v>43584</v>
      </c>
      <c r="G11" s="42" t="s">
        <v>4</v>
      </c>
      <c r="H11" s="44">
        <v>104.37</v>
      </c>
      <c r="I11" s="44"/>
      <c r="J11" s="42">
        <v>118</v>
      </c>
      <c r="K11" s="45">
        <f t="shared" si="0"/>
        <v>9059.9212499999958</v>
      </c>
      <c r="L11" s="46"/>
      <c r="M11" s="6">
        <f>IF(J11="","",(K11/J11)/LOOKUP(RIGHT($D$2,3),定数!$A$6:$A$13,定数!$B$6:$B$13))</f>
        <v>0.76778993644067772</v>
      </c>
      <c r="N11" s="42">
        <v>2008</v>
      </c>
      <c r="O11" s="8">
        <v>43594</v>
      </c>
      <c r="P11" s="44">
        <v>103.19</v>
      </c>
      <c r="Q11" s="44"/>
      <c r="R11" s="47">
        <f>IF(P11="","",T11*M11*LOOKUP(RIGHT($D$2,3),定数!$A$6:$A$13,定数!$B$6:$B$13))</f>
        <v>-9059.9212500000485</v>
      </c>
      <c r="S11" s="47"/>
      <c r="T11" s="48">
        <f>IF(P11="","",IF(G11="買",(P11-H11),(H11-P11))*IF(RIGHT($D$2,3)="JPY",100,10000))</f>
        <v>-118.00000000000068</v>
      </c>
      <c r="U11" s="48"/>
      <c r="V11" s="23">
        <f>IF(T11&lt;&gt;"",IF(T11&gt;0,1+V10,0),"")</f>
        <v>0</v>
      </c>
      <c r="W11">
        <f t="shared" si="2"/>
        <v>1</v>
      </c>
    </row>
    <row r="12" spans="2:23" x14ac:dyDescent="0.2">
      <c r="B12" s="42">
        <v>4</v>
      </c>
      <c r="C12" s="43">
        <f t="shared" si="1"/>
        <v>292937.45374999981</v>
      </c>
      <c r="D12" s="43"/>
      <c r="E12" s="42">
        <v>2008</v>
      </c>
      <c r="F12" s="8">
        <v>43591</v>
      </c>
      <c r="G12" s="42" t="s">
        <v>4</v>
      </c>
      <c r="H12" s="44">
        <v>105.11</v>
      </c>
      <c r="I12" s="44"/>
      <c r="J12" s="42">
        <v>111</v>
      </c>
      <c r="K12" s="45">
        <f t="shared" si="0"/>
        <v>8788.1236124999941</v>
      </c>
      <c r="L12" s="46"/>
      <c r="M12" s="6">
        <f>IF(J12="","",(K12/J12)/LOOKUP(RIGHT($D$2,3),定数!$A$6:$A$13,定数!$B$6:$B$13))</f>
        <v>0.79172284797297232</v>
      </c>
      <c r="N12" s="42">
        <v>2008</v>
      </c>
      <c r="O12" s="8">
        <v>43593</v>
      </c>
      <c r="P12" s="44">
        <v>104</v>
      </c>
      <c r="Q12" s="44"/>
      <c r="R12" s="47">
        <f>IF(P12="","",T12*M12*LOOKUP(RIGHT($D$2,3),定数!$A$6:$A$13,定数!$B$6:$B$13))</f>
        <v>-8788.1236124999887</v>
      </c>
      <c r="S12" s="47"/>
      <c r="T12" s="48">
        <f t="shared" ref="T12:T75" si="3">IF(P12="","",IF(G12="買",(P12-H12),(H12-P12))*IF(RIGHT($D$2,3)="JPY",100,10000))</f>
        <v>-110.99999999999994</v>
      </c>
      <c r="U12" s="48"/>
      <c r="V12" s="23">
        <f>IF(T12&lt;&gt;"",IF(T12&gt;0,1+V11,0),"")</f>
        <v>0</v>
      </c>
      <c r="W12">
        <f t="shared" si="2"/>
        <v>2</v>
      </c>
    </row>
    <row r="13" spans="2:23" x14ac:dyDescent="0.2">
      <c r="B13" s="42">
        <v>5</v>
      </c>
      <c r="C13" s="43">
        <f t="shared" si="1"/>
        <v>284149.33013749984</v>
      </c>
      <c r="D13" s="43"/>
      <c r="E13" s="42">
        <v>2008</v>
      </c>
      <c r="F13" s="8">
        <v>43682</v>
      </c>
      <c r="G13" s="42" t="s">
        <v>4</v>
      </c>
      <c r="H13" s="44">
        <v>108.4</v>
      </c>
      <c r="I13" s="44"/>
      <c r="J13" s="42">
        <v>74</v>
      </c>
      <c r="K13" s="45">
        <f t="shared" si="0"/>
        <v>8524.4799041249953</v>
      </c>
      <c r="L13" s="46"/>
      <c r="M13" s="6">
        <f>IF(J13="","",(K13/J13)/LOOKUP(RIGHT($D$2,3),定数!$A$6:$A$13,定数!$B$6:$B$13))</f>
        <v>1.151956743800675</v>
      </c>
      <c r="N13" s="42">
        <v>2008</v>
      </c>
      <c r="O13" s="8">
        <v>43683</v>
      </c>
      <c r="P13" s="44">
        <v>109.158</v>
      </c>
      <c r="Q13" s="44"/>
      <c r="R13" s="47">
        <f>IF(P13="","",T13*M13*LOOKUP(RIGHT($D$2,3),定数!$A$6:$A$13,定数!$B$6:$B$13))</f>
        <v>8731.8321180090661</v>
      </c>
      <c r="S13" s="47"/>
      <c r="T13" s="48">
        <f t="shared" si="3"/>
        <v>75.799999999999557</v>
      </c>
      <c r="U13" s="48"/>
      <c r="V13" s="23">
        <f t="shared" ref="V13:V22" si="4">IF(T13&lt;&gt;"",IF(T13&gt;0,1+V12,0),"")</f>
        <v>1</v>
      </c>
      <c r="W13">
        <f t="shared" si="2"/>
        <v>0</v>
      </c>
    </row>
    <row r="14" spans="2:23" x14ac:dyDescent="0.2">
      <c r="B14" s="42">
        <v>6</v>
      </c>
      <c r="C14" s="43">
        <f t="shared" si="1"/>
        <v>292881.16225550888</v>
      </c>
      <c r="D14" s="43"/>
      <c r="E14" s="42">
        <v>2008</v>
      </c>
      <c r="F14" s="8">
        <v>43711</v>
      </c>
      <c r="G14" s="42" t="s">
        <v>37</v>
      </c>
      <c r="H14" s="44">
        <v>108.07</v>
      </c>
      <c r="I14" s="44"/>
      <c r="J14" s="42">
        <v>101</v>
      </c>
      <c r="K14" s="45">
        <f t="shared" si="0"/>
        <v>8786.4348676652662</v>
      </c>
      <c r="L14" s="46"/>
      <c r="M14" s="6">
        <f>IF(J14="","",(K14/J14)/LOOKUP(RIGHT($D$2,3),定数!$A$6:$A$13,定数!$B$6:$B$13))</f>
        <v>0.86994404630349165</v>
      </c>
      <c r="N14" s="42">
        <v>2008</v>
      </c>
      <c r="O14" s="8">
        <v>43712</v>
      </c>
      <c r="P14" s="44">
        <v>106.81</v>
      </c>
      <c r="Q14" s="44"/>
      <c r="R14" s="47">
        <f>IF(P14="","",T14*M14*LOOKUP(RIGHT($D$2,3),定数!$A$6:$A$13,定数!$B$6:$B$13))</f>
        <v>10961.294983423915</v>
      </c>
      <c r="S14" s="47"/>
      <c r="T14" s="48">
        <f t="shared" si="3"/>
        <v>125.99999999999909</v>
      </c>
      <c r="U14" s="48"/>
      <c r="V14" s="23">
        <f t="shared" si="4"/>
        <v>2</v>
      </c>
      <c r="W14">
        <f t="shared" si="2"/>
        <v>0</v>
      </c>
    </row>
    <row r="15" spans="2:23" x14ac:dyDescent="0.2">
      <c r="B15" s="42">
        <v>7</v>
      </c>
      <c r="C15" s="43">
        <f t="shared" si="1"/>
        <v>303842.45723893278</v>
      </c>
      <c r="D15" s="43"/>
      <c r="E15" s="42">
        <v>2008</v>
      </c>
      <c r="F15" s="8">
        <v>43786</v>
      </c>
      <c r="G15" s="42" t="s">
        <v>3</v>
      </c>
      <c r="H15" s="44">
        <v>95.989000000000004</v>
      </c>
      <c r="I15" s="44"/>
      <c r="J15" s="42">
        <v>154.6</v>
      </c>
      <c r="K15" s="45">
        <f t="shared" si="0"/>
        <v>9115.2737171679837</v>
      </c>
      <c r="L15" s="46"/>
      <c r="M15" s="6">
        <f>IF(J15="","",(K15/J15)/LOOKUP(RIGHT($D$2,3),定数!$A$6:$A$13,定数!$B$6:$B$13))</f>
        <v>0.58960373332263805</v>
      </c>
      <c r="N15" s="42">
        <v>2008</v>
      </c>
      <c r="O15" s="8">
        <v>43789</v>
      </c>
      <c r="P15" s="44">
        <v>94.847999999999999</v>
      </c>
      <c r="Q15" s="44"/>
      <c r="R15" s="47">
        <f>IF(P15="","",T15*M15*LOOKUP(RIGHT($D$2,3),定数!$A$6:$A$13,定数!$B$6:$B$13))</f>
        <v>6727.3785972113319</v>
      </c>
      <c r="S15" s="47"/>
      <c r="T15" s="48">
        <f t="shared" si="3"/>
        <v>114.10000000000053</v>
      </c>
      <c r="U15" s="48"/>
      <c r="V15" s="23">
        <f t="shared" si="4"/>
        <v>3</v>
      </c>
      <c r="W15">
        <f t="shared" si="2"/>
        <v>0</v>
      </c>
    </row>
    <row r="16" spans="2:23" x14ac:dyDescent="0.2">
      <c r="B16" s="42">
        <v>8</v>
      </c>
      <c r="C16" s="43">
        <f t="shared" si="1"/>
        <v>310569.83583614411</v>
      </c>
      <c r="D16" s="43"/>
      <c r="E16" s="42">
        <v>2008</v>
      </c>
      <c r="F16" s="8">
        <v>43807</v>
      </c>
      <c r="G16" s="42" t="s">
        <v>3</v>
      </c>
      <c r="H16" s="44">
        <v>92.549000000000007</v>
      </c>
      <c r="I16" s="44"/>
      <c r="J16" s="42">
        <v>134</v>
      </c>
      <c r="K16" s="45">
        <f t="shared" si="0"/>
        <v>9317.0950750843222</v>
      </c>
      <c r="L16" s="46"/>
      <c r="M16" s="6">
        <f>IF(J16="","",(K16/J16)/LOOKUP(RIGHT($D$2,3),定数!$A$6:$A$13,定数!$B$6:$B$13))</f>
        <v>0.69530560261823293</v>
      </c>
      <c r="N16" s="42">
        <v>2008</v>
      </c>
      <c r="O16" s="8">
        <v>43811</v>
      </c>
      <c r="P16" s="44">
        <v>90.858000000000004</v>
      </c>
      <c r="Q16" s="44"/>
      <c r="R16" s="47">
        <f>IF(P16="","",T16*M16*LOOKUP(RIGHT($D$2,3),定数!$A$6:$A$13,定数!$B$6:$B$13))</f>
        <v>11757.617740274336</v>
      </c>
      <c r="S16" s="47"/>
      <c r="T16" s="48">
        <f t="shared" si="3"/>
        <v>169.10000000000025</v>
      </c>
      <c r="U16" s="48"/>
      <c r="V16" s="23">
        <f t="shared" si="4"/>
        <v>4</v>
      </c>
      <c r="W16">
        <f t="shared" si="2"/>
        <v>0</v>
      </c>
    </row>
    <row r="17" spans="2:23" x14ac:dyDescent="0.2">
      <c r="B17" s="42">
        <v>9</v>
      </c>
      <c r="C17" s="43">
        <f t="shared" si="1"/>
        <v>322327.45357641845</v>
      </c>
      <c r="D17" s="43"/>
      <c r="E17" s="42">
        <v>2009</v>
      </c>
      <c r="F17" s="8">
        <v>43530</v>
      </c>
      <c r="G17" s="42" t="s">
        <v>4</v>
      </c>
      <c r="H17" s="44">
        <v>98.507000000000005</v>
      </c>
      <c r="I17" s="44"/>
      <c r="J17" s="42">
        <v>193.8</v>
      </c>
      <c r="K17" s="45">
        <f t="shared" si="0"/>
        <v>9669.8236072925538</v>
      </c>
      <c r="L17" s="46"/>
      <c r="M17" s="6">
        <f>IF(J17="","",(K17/J17)/LOOKUP(RIGHT($D$2,3),定数!$A$6:$A$13,定数!$B$6:$B$13))</f>
        <v>0.49895890646504404</v>
      </c>
      <c r="N17" s="42">
        <v>2009</v>
      </c>
      <c r="O17" s="8">
        <v>43536</v>
      </c>
      <c r="P17" s="44">
        <v>96.569000000000003</v>
      </c>
      <c r="Q17" s="44"/>
      <c r="R17" s="47">
        <f>IF(P17="","",T17*M17*LOOKUP(RIGHT($D$2,3),定数!$A$6:$A$13,定数!$B$6:$B$13))</f>
        <v>-9669.8236072925647</v>
      </c>
      <c r="S17" s="47"/>
      <c r="T17" s="48">
        <f t="shared" si="3"/>
        <v>-193.80000000000024</v>
      </c>
      <c r="U17" s="48"/>
      <c r="V17" s="23">
        <f t="shared" si="4"/>
        <v>0</v>
      </c>
      <c r="W17">
        <f t="shared" si="2"/>
        <v>1</v>
      </c>
    </row>
    <row r="18" spans="2:23" x14ac:dyDescent="0.2">
      <c r="B18" s="42">
        <v>10</v>
      </c>
      <c r="C18" s="43">
        <f t="shared" si="1"/>
        <v>312657.6299691259</v>
      </c>
      <c r="D18" s="43"/>
      <c r="E18" s="42">
        <v>2009</v>
      </c>
      <c r="F18" s="8">
        <v>43641</v>
      </c>
      <c r="G18" s="42" t="s">
        <v>3</v>
      </c>
      <c r="H18" s="44">
        <v>95.635000000000005</v>
      </c>
      <c r="I18" s="44"/>
      <c r="J18" s="42">
        <v>92.8</v>
      </c>
      <c r="K18" s="45">
        <f t="shared" si="0"/>
        <v>9379.7288990737761</v>
      </c>
      <c r="L18" s="46"/>
      <c r="M18" s="6">
        <f>IF(J18="","",(K18/J18)/LOOKUP(RIGHT($D$2,3),定数!$A$6:$A$13,定数!$B$6:$B$13))</f>
        <v>1.010746648607088</v>
      </c>
      <c r="N18" s="42">
        <v>2009</v>
      </c>
      <c r="O18" s="8">
        <v>43647</v>
      </c>
      <c r="P18" s="44">
        <v>96.563000000000002</v>
      </c>
      <c r="Q18" s="44"/>
      <c r="R18" s="47">
        <f>IF(P18="","",T18*M18*LOOKUP(RIGHT($D$2,3),定数!$A$6:$A$13,定数!$B$6:$B$13))</f>
        <v>-9379.7288990737488</v>
      </c>
      <c r="S18" s="47"/>
      <c r="T18" s="48">
        <f t="shared" si="3"/>
        <v>-92.799999999999727</v>
      </c>
      <c r="U18" s="48"/>
      <c r="V18" s="23">
        <f t="shared" si="4"/>
        <v>0</v>
      </c>
      <c r="W18">
        <f t="shared" si="2"/>
        <v>2</v>
      </c>
    </row>
    <row r="19" spans="2:23" x14ac:dyDescent="0.2">
      <c r="B19" s="42">
        <v>11</v>
      </c>
      <c r="C19" s="43">
        <f t="shared" si="1"/>
        <v>303277.90107005218</v>
      </c>
      <c r="D19" s="43"/>
      <c r="E19" s="42">
        <v>2009</v>
      </c>
      <c r="F19" s="8">
        <v>43681</v>
      </c>
      <c r="G19" s="42" t="s">
        <v>4</v>
      </c>
      <c r="H19" s="44">
        <v>95.463999999999999</v>
      </c>
      <c r="I19" s="44"/>
      <c r="J19" s="42">
        <v>111.2</v>
      </c>
      <c r="K19" s="45">
        <f t="shared" si="0"/>
        <v>9098.3370321015645</v>
      </c>
      <c r="L19" s="46"/>
      <c r="M19" s="6">
        <f>IF(J19="","",(K19/J19)/LOOKUP(RIGHT($D$2,3),定数!$A$6:$A$13,定数!$B$6:$B$13))</f>
        <v>0.81819577626812634</v>
      </c>
      <c r="N19" s="42">
        <v>2009</v>
      </c>
      <c r="O19" s="8">
        <v>43684</v>
      </c>
      <c r="P19" s="44">
        <v>96.853999999999999</v>
      </c>
      <c r="Q19" s="44"/>
      <c r="R19" s="47">
        <f>IF(P19="","",T19*M19*LOOKUP(RIGHT($D$2,3),定数!$A$6:$A$13,定数!$B$6:$B$13))</f>
        <v>11372.92129012696</v>
      </c>
      <c r="S19" s="47"/>
      <c r="T19" s="48">
        <f t="shared" si="3"/>
        <v>139.00000000000006</v>
      </c>
      <c r="U19" s="48"/>
      <c r="V19" s="23">
        <f t="shared" si="4"/>
        <v>1</v>
      </c>
      <c r="W19">
        <f t="shared" si="2"/>
        <v>0</v>
      </c>
    </row>
    <row r="20" spans="2:23" x14ac:dyDescent="0.2">
      <c r="B20" s="42">
        <v>12</v>
      </c>
      <c r="C20" s="43">
        <f t="shared" si="1"/>
        <v>314650.82236017915</v>
      </c>
      <c r="D20" s="43"/>
      <c r="E20" s="42">
        <v>2009</v>
      </c>
      <c r="F20" s="8">
        <v>43703</v>
      </c>
      <c r="G20" s="42" t="s">
        <v>3</v>
      </c>
      <c r="H20" s="44">
        <v>93.878</v>
      </c>
      <c r="I20" s="44"/>
      <c r="J20" s="42">
        <v>68</v>
      </c>
      <c r="K20" s="45">
        <f t="shared" si="0"/>
        <v>9439.5246708053746</v>
      </c>
      <c r="L20" s="46"/>
      <c r="M20" s="6">
        <f>IF(J20="","",(K20/J20)/LOOKUP(RIGHT($D$2,3),定数!$A$6:$A$13,定数!$B$6:$B$13))</f>
        <v>1.3881653927654964</v>
      </c>
      <c r="N20" s="42">
        <v>2009</v>
      </c>
      <c r="O20" s="8">
        <v>43708</v>
      </c>
      <c r="P20" s="44">
        <v>93.037000000000006</v>
      </c>
      <c r="Q20" s="44"/>
      <c r="R20" s="47">
        <f>IF(P20="","",T20*M20*LOOKUP(RIGHT($D$2,3),定数!$A$6:$A$13,定数!$B$6:$B$13))</f>
        <v>11674.470953157741</v>
      </c>
      <c r="S20" s="47"/>
      <c r="T20" s="48">
        <f t="shared" si="3"/>
        <v>84.099999999999397</v>
      </c>
      <c r="U20" s="48"/>
      <c r="V20" s="23">
        <f t="shared" si="4"/>
        <v>2</v>
      </c>
      <c r="W20">
        <f t="shared" si="2"/>
        <v>0</v>
      </c>
    </row>
    <row r="21" spans="2:23" x14ac:dyDescent="0.2">
      <c r="B21" s="42">
        <v>13</v>
      </c>
      <c r="C21" s="43">
        <f t="shared" si="1"/>
        <v>326325.29331333691</v>
      </c>
      <c r="D21" s="43"/>
      <c r="E21" s="42">
        <v>2009</v>
      </c>
      <c r="F21" s="8">
        <v>43758</v>
      </c>
      <c r="G21" s="42" t="s">
        <v>4</v>
      </c>
      <c r="H21" s="44">
        <v>91.067999999999998</v>
      </c>
      <c r="I21" s="44"/>
      <c r="J21" s="42">
        <v>99</v>
      </c>
      <c r="K21" s="45">
        <f t="shared" si="0"/>
        <v>9789.758799400106</v>
      </c>
      <c r="L21" s="46"/>
      <c r="M21" s="6">
        <f>IF(J21="","",(K21/J21)/LOOKUP(RIGHT($D$2,3),定数!$A$6:$A$13,定数!$B$6:$B$13))</f>
        <v>0.98886452519192991</v>
      </c>
      <c r="N21" s="42">
        <v>2009</v>
      </c>
      <c r="O21" s="8">
        <v>43768</v>
      </c>
      <c r="P21" s="44">
        <v>90.078000000000003</v>
      </c>
      <c r="Q21" s="44"/>
      <c r="R21" s="47">
        <f>IF(P21="","",T21*M21*LOOKUP(RIGHT($D$2,3),定数!$A$6:$A$13,定数!$B$6:$B$13))</f>
        <v>-9789.7587994000569</v>
      </c>
      <c r="S21" s="47"/>
      <c r="T21" s="48">
        <f t="shared" si="3"/>
        <v>-98.999999999999488</v>
      </c>
      <c r="U21" s="48"/>
      <c r="V21" s="23">
        <f t="shared" si="4"/>
        <v>0</v>
      </c>
      <c r="W21">
        <f t="shared" si="2"/>
        <v>1</v>
      </c>
    </row>
    <row r="22" spans="2:23" x14ac:dyDescent="0.2">
      <c r="B22" s="42">
        <v>14</v>
      </c>
      <c r="C22" s="43">
        <f t="shared" si="1"/>
        <v>316535.53451393684</v>
      </c>
      <c r="D22" s="43"/>
      <c r="E22" s="42">
        <v>2010</v>
      </c>
      <c r="F22" s="8">
        <v>43493</v>
      </c>
      <c r="G22" s="42" t="s">
        <v>3</v>
      </c>
      <c r="H22" s="44">
        <v>89.61</v>
      </c>
      <c r="I22" s="44"/>
      <c r="J22" s="42">
        <v>93.1</v>
      </c>
      <c r="K22" s="45">
        <f t="shared" si="0"/>
        <v>9496.0660354181055</v>
      </c>
      <c r="L22" s="46"/>
      <c r="M22" s="6">
        <f>IF(J22="","",(K22/J22)/LOOKUP(RIGHT($D$2,3),定数!$A$6:$A$13,定数!$B$6:$B$13))</f>
        <v>1.0199856106786365</v>
      </c>
      <c r="N22" s="42">
        <v>2010</v>
      </c>
      <c r="O22" s="8">
        <v>43506</v>
      </c>
      <c r="P22" s="44">
        <v>90.540999999999997</v>
      </c>
      <c r="Q22" s="44"/>
      <c r="R22" s="47">
        <f>IF(P22="","",T22*M22*LOOKUP(RIGHT($D$2,3),定数!$A$6:$A$13,定数!$B$6:$B$13))</f>
        <v>-9496.0660354180782</v>
      </c>
      <c r="S22" s="47"/>
      <c r="T22" s="48">
        <f t="shared" si="3"/>
        <v>-93.099999999999739</v>
      </c>
      <c r="U22" s="48"/>
      <c r="V22" s="23">
        <f t="shared" si="4"/>
        <v>0</v>
      </c>
      <c r="W22">
        <f t="shared" si="2"/>
        <v>2</v>
      </c>
    </row>
    <row r="23" spans="2:23" x14ac:dyDescent="0.2">
      <c r="B23" s="42">
        <v>15</v>
      </c>
      <c r="C23" s="43">
        <f t="shared" si="1"/>
        <v>307039.46847851877</v>
      </c>
      <c r="D23" s="43"/>
      <c r="E23" s="42">
        <v>2010</v>
      </c>
      <c r="F23" s="8">
        <v>43542</v>
      </c>
      <c r="G23" s="42" t="s">
        <v>4</v>
      </c>
      <c r="H23" s="44">
        <v>90.802000000000007</v>
      </c>
      <c r="I23" s="44"/>
      <c r="J23" s="42">
        <v>105.1</v>
      </c>
      <c r="K23" s="45">
        <f t="shared" si="0"/>
        <v>9211.1840543555627</v>
      </c>
      <c r="L23" s="46"/>
      <c r="M23" s="6">
        <f>IF(J23="","",(K23/J23)/LOOKUP(RIGHT($D$2,3),定数!$A$6:$A$13,定数!$B$6:$B$13))</f>
        <v>0.87642093761708495</v>
      </c>
      <c r="N23" s="42">
        <v>2010</v>
      </c>
      <c r="O23" s="8">
        <v>43548</v>
      </c>
      <c r="P23" s="44">
        <v>92.114000000000004</v>
      </c>
      <c r="Q23" s="44"/>
      <c r="R23" s="47">
        <f>IF(P23="","",T23*M23*LOOKUP(RIGHT($D$2,3),定数!$A$6:$A$13,定数!$B$6:$B$13))</f>
        <v>11498.642701536135</v>
      </c>
      <c r="S23" s="47"/>
      <c r="T23" s="48">
        <f t="shared" si="3"/>
        <v>131.19999999999976</v>
      </c>
      <c r="U23" s="48"/>
      <c r="V23" t="str">
        <f t="shared" ref="V23:W74" si="5">IF(S23&lt;&gt;"",IF(S23&lt;0,1+V22,0),"")</f>
        <v/>
      </c>
      <c r="W23">
        <f t="shared" si="2"/>
        <v>0</v>
      </c>
    </row>
    <row r="24" spans="2:23" x14ac:dyDescent="0.2">
      <c r="B24" s="42">
        <v>16</v>
      </c>
      <c r="C24" s="43">
        <f t="shared" si="1"/>
        <v>318538.1111800549</v>
      </c>
      <c r="D24" s="43"/>
      <c r="E24" s="42">
        <v>2010</v>
      </c>
      <c r="F24" s="8">
        <v>43711</v>
      </c>
      <c r="G24" s="42" t="s">
        <v>3</v>
      </c>
      <c r="H24" s="44">
        <v>84.15</v>
      </c>
      <c r="I24" s="44"/>
      <c r="J24" s="42">
        <v>107.1</v>
      </c>
      <c r="K24" s="45">
        <f t="shared" si="0"/>
        <v>9556.1433354016463</v>
      </c>
      <c r="L24" s="46"/>
      <c r="M24" s="6">
        <f>IF(J24="","",(K24/J24)/LOOKUP(RIGHT($D$2,3),定数!$A$6:$A$13,定数!$B$6:$B$13))</f>
        <v>0.89226361675085397</v>
      </c>
      <c r="N24" s="42">
        <v>2010</v>
      </c>
      <c r="O24" s="8">
        <v>43723</v>
      </c>
      <c r="P24" s="44">
        <v>85.221000000000004</v>
      </c>
      <c r="Q24" s="44"/>
      <c r="R24" s="47">
        <f>IF(P24="","",T24*M24*LOOKUP(RIGHT($D$2,3),定数!$A$6:$A$13,定数!$B$6:$B$13))</f>
        <v>-9556.1433354016281</v>
      </c>
      <c r="S24" s="47"/>
      <c r="T24" s="48">
        <f t="shared" si="3"/>
        <v>-107.0999999999998</v>
      </c>
      <c r="U24" s="48"/>
      <c r="V24" t="str">
        <f t="shared" si="5"/>
        <v/>
      </c>
      <c r="W24">
        <f t="shared" si="2"/>
        <v>1</v>
      </c>
    </row>
    <row r="25" spans="2:23" x14ac:dyDescent="0.2">
      <c r="B25" s="42">
        <v>17</v>
      </c>
      <c r="C25" s="43">
        <f t="shared" si="1"/>
        <v>308981.96784465329</v>
      </c>
      <c r="D25" s="43"/>
      <c r="E25" s="42">
        <v>2010</v>
      </c>
      <c r="F25" s="8">
        <v>43759</v>
      </c>
      <c r="G25" s="42" t="s">
        <v>3</v>
      </c>
      <c r="H25" s="44">
        <v>80.899000000000001</v>
      </c>
      <c r="I25" s="44"/>
      <c r="J25" s="42">
        <v>91.8</v>
      </c>
      <c r="K25" s="45">
        <f t="shared" si="0"/>
        <v>9269.4590353395979</v>
      </c>
      <c r="L25" s="46"/>
      <c r="M25" s="6">
        <f>IF(J25="","",(K25/J25)/LOOKUP(RIGHT($D$2,3),定数!$A$6:$A$13,定数!$B$6:$B$13))</f>
        <v>1.0097449929563833</v>
      </c>
      <c r="N25" s="42">
        <v>2010</v>
      </c>
      <c r="O25" s="8">
        <v>43765</v>
      </c>
      <c r="P25" s="44">
        <v>81.816999999999993</v>
      </c>
      <c r="Q25" s="44"/>
      <c r="R25" s="47">
        <f>IF(P25="","",T25*M25*LOOKUP(RIGHT($D$2,3),定数!$A$6:$A$13,定数!$B$6:$B$13))</f>
        <v>-9269.4590353395197</v>
      </c>
      <c r="S25" s="47"/>
      <c r="T25" s="48">
        <f t="shared" si="3"/>
        <v>-91.799999999999216</v>
      </c>
      <c r="U25" s="48"/>
      <c r="V25" t="str">
        <f t="shared" si="5"/>
        <v/>
      </c>
      <c r="W25">
        <f t="shared" si="2"/>
        <v>2</v>
      </c>
    </row>
    <row r="26" spans="2:23" x14ac:dyDescent="0.2">
      <c r="B26" s="42">
        <v>18</v>
      </c>
      <c r="C26" s="43">
        <f>IF(R25="","",C25+R25)</f>
        <v>299712.50880931376</v>
      </c>
      <c r="D26" s="43"/>
      <c r="E26" s="42">
        <v>2011</v>
      </c>
      <c r="F26" s="8">
        <v>43587</v>
      </c>
      <c r="G26" s="42" t="s">
        <v>3</v>
      </c>
      <c r="H26" s="44">
        <v>80.981999999999999</v>
      </c>
      <c r="I26" s="44"/>
      <c r="J26" s="42">
        <v>70</v>
      </c>
      <c r="K26" s="45">
        <f t="shared" si="0"/>
        <v>8991.3752642794116</v>
      </c>
      <c r="L26" s="46"/>
      <c r="M26" s="6">
        <f>IF(J26="","",(K26/J26)/LOOKUP(RIGHT($D$2,3),定数!$A$6:$A$13,定数!$B$6:$B$13))</f>
        <v>1.2844821806113444</v>
      </c>
      <c r="N26" s="42">
        <v>2011</v>
      </c>
      <c r="O26" s="8">
        <v>43590</v>
      </c>
      <c r="P26" s="44">
        <v>80.116</v>
      </c>
      <c r="Q26" s="44"/>
      <c r="R26" s="47">
        <f>IF(P26="","",T26*M26*LOOKUP(RIGHT($D$2,3),定数!$A$6:$A$13,定数!$B$6:$B$13))</f>
        <v>11123.615684094239</v>
      </c>
      <c r="S26" s="47"/>
      <c r="T26" s="48">
        <f t="shared" si="3"/>
        <v>86.599999999999966</v>
      </c>
      <c r="U26" s="48"/>
      <c r="V26" t="str">
        <f t="shared" si="5"/>
        <v/>
      </c>
      <c r="W26">
        <f t="shared" si="2"/>
        <v>0</v>
      </c>
    </row>
    <row r="27" spans="2:23" x14ac:dyDescent="0.2">
      <c r="B27" s="42">
        <v>19</v>
      </c>
      <c r="C27" s="43">
        <f t="shared" si="1"/>
        <v>310836.12449340802</v>
      </c>
      <c r="D27" s="43"/>
      <c r="E27" s="42">
        <v>2011</v>
      </c>
      <c r="F27" s="8">
        <v>43646</v>
      </c>
      <c r="G27" s="42" t="s">
        <v>4</v>
      </c>
      <c r="H27" s="44">
        <v>80.856999999999999</v>
      </c>
      <c r="I27" s="44"/>
      <c r="J27" s="42">
        <v>60.1</v>
      </c>
      <c r="K27" s="45">
        <f t="shared" si="0"/>
        <v>9325.0837348022396</v>
      </c>
      <c r="L27" s="46"/>
      <c r="M27" s="6">
        <f>IF(J27="","",(K27/J27)/LOOKUP(RIGHT($D$2,3),定数!$A$6:$A$13,定数!$B$6:$B$13))</f>
        <v>1.5515946314146822</v>
      </c>
      <c r="N27" s="42">
        <v>2011</v>
      </c>
      <c r="O27" s="8">
        <v>43657</v>
      </c>
      <c r="P27" s="44">
        <v>80.256</v>
      </c>
      <c r="Q27" s="44"/>
      <c r="R27" s="47">
        <f>IF(P27="","",T27*M27*LOOKUP(RIGHT($D$2,3),定数!$A$6:$A$13,定数!$B$6:$B$13))</f>
        <v>-9325.0837348022251</v>
      </c>
      <c r="S27" s="47"/>
      <c r="T27" s="48">
        <f t="shared" si="3"/>
        <v>-60.099999999999909</v>
      </c>
      <c r="U27" s="48"/>
      <c r="V27" t="str">
        <f t="shared" si="5"/>
        <v/>
      </c>
      <c r="W27">
        <f t="shared" si="2"/>
        <v>1</v>
      </c>
    </row>
    <row r="28" spans="2:23" x14ac:dyDescent="0.2">
      <c r="B28" s="42">
        <v>20</v>
      </c>
      <c r="C28" s="43">
        <f t="shared" si="1"/>
        <v>301511.04075860581</v>
      </c>
      <c r="D28" s="43"/>
      <c r="E28" s="42">
        <v>2011</v>
      </c>
      <c r="F28" s="8">
        <v>43650</v>
      </c>
      <c r="G28" s="42" t="s">
        <v>4</v>
      </c>
      <c r="H28" s="44">
        <v>80.872</v>
      </c>
      <c r="I28" s="44"/>
      <c r="J28" s="42">
        <v>34.5</v>
      </c>
      <c r="K28" s="45">
        <f t="shared" si="0"/>
        <v>9045.3312227581737</v>
      </c>
      <c r="L28" s="46"/>
      <c r="M28" s="6">
        <f>IF(J28="","",(K28/J28)/LOOKUP(RIGHT($D$2,3),定数!$A$6:$A$13,定数!$B$6:$B$13))</f>
        <v>2.6218351370313546</v>
      </c>
      <c r="N28" s="42">
        <v>2011</v>
      </c>
      <c r="O28" s="8">
        <v>43654</v>
      </c>
      <c r="P28" s="44">
        <v>80.527000000000001</v>
      </c>
      <c r="Q28" s="44"/>
      <c r="R28" s="47">
        <f>IF(P28="","",T28*M28*LOOKUP(RIGHT($D$2,3),定数!$A$6:$A$13,定数!$B$6:$B$13))</f>
        <v>-9045.3312227581428</v>
      </c>
      <c r="S28" s="47"/>
      <c r="T28" s="48">
        <f t="shared" si="3"/>
        <v>-34.499999999999886</v>
      </c>
      <c r="U28" s="48"/>
      <c r="V28" t="str">
        <f t="shared" si="5"/>
        <v/>
      </c>
      <c r="W28">
        <f t="shared" si="2"/>
        <v>2</v>
      </c>
    </row>
    <row r="29" spans="2:23" x14ac:dyDescent="0.2">
      <c r="B29" s="42">
        <v>21</v>
      </c>
      <c r="C29" s="43">
        <f t="shared" si="1"/>
        <v>292465.70953584765</v>
      </c>
      <c r="D29" s="43"/>
      <c r="E29" s="42">
        <v>2011</v>
      </c>
      <c r="F29" s="8">
        <v>43812</v>
      </c>
      <c r="G29" s="42" t="s">
        <v>4</v>
      </c>
      <c r="H29" s="44">
        <v>78.022000000000006</v>
      </c>
      <c r="I29" s="44"/>
      <c r="J29" s="42">
        <v>38.9</v>
      </c>
      <c r="K29" s="45">
        <f t="shared" si="0"/>
        <v>8773.9712860754298</v>
      </c>
      <c r="L29" s="46"/>
      <c r="M29" s="6">
        <f>IF(J29="","",(K29/J29)/LOOKUP(RIGHT($D$2,3),定数!$A$6:$A$13,定数!$B$6:$B$13))</f>
        <v>2.255519610816306</v>
      </c>
      <c r="N29" s="42">
        <v>2011</v>
      </c>
      <c r="O29" s="8">
        <v>43827</v>
      </c>
      <c r="P29" s="44">
        <v>77.632999999999996</v>
      </c>
      <c r="Q29" s="44"/>
      <c r="R29" s="47">
        <f>IF(P29="","",T29*M29*LOOKUP(RIGHT($D$2,3),定数!$A$6:$A$13,定数!$B$6:$B$13))</f>
        <v>-8773.9712860756554</v>
      </c>
      <c r="S29" s="47"/>
      <c r="T29" s="48">
        <f t="shared" si="3"/>
        <v>-38.900000000001</v>
      </c>
      <c r="U29" s="48"/>
      <c r="V29" t="str">
        <f t="shared" si="5"/>
        <v/>
      </c>
      <c r="W29">
        <f t="shared" si="2"/>
        <v>3</v>
      </c>
    </row>
    <row r="30" spans="2:23" x14ac:dyDescent="0.2">
      <c r="B30" s="42">
        <v>22</v>
      </c>
      <c r="C30" s="43">
        <f t="shared" si="1"/>
        <v>283691.738249772</v>
      </c>
      <c r="D30" s="43"/>
      <c r="E30" s="42">
        <v>2012</v>
      </c>
      <c r="F30" s="8">
        <v>43630</v>
      </c>
      <c r="G30" s="42" t="s">
        <v>4</v>
      </c>
      <c r="H30" s="44">
        <v>79.477999999999994</v>
      </c>
      <c r="I30" s="44"/>
      <c r="J30" s="42">
        <v>32.799999999999997</v>
      </c>
      <c r="K30" s="45">
        <f t="shared" si="0"/>
        <v>8510.75214749316</v>
      </c>
      <c r="L30" s="46"/>
      <c r="M30" s="6">
        <f>IF(J30="","",(K30/J30)/LOOKUP(RIGHT($D$2,3),定数!$A$6:$A$13,定数!$B$6:$B$13))</f>
        <v>2.5947415083820613</v>
      </c>
      <c r="N30" s="42">
        <v>2012</v>
      </c>
      <c r="O30" s="8">
        <v>43631</v>
      </c>
      <c r="P30" s="44">
        <v>79.150000000000006</v>
      </c>
      <c r="Q30" s="44"/>
      <c r="R30" s="47">
        <f>IF(P30="","",T30*M30*LOOKUP(RIGHT($D$2,3),定数!$A$6:$A$13,定数!$B$6:$B$13))</f>
        <v>-8510.752147492869</v>
      </c>
      <c r="S30" s="47"/>
      <c r="T30" s="48">
        <f t="shared" si="3"/>
        <v>-32.799999999998875</v>
      </c>
      <c r="U30" s="48"/>
      <c r="V30" t="str">
        <f t="shared" si="5"/>
        <v/>
      </c>
      <c r="W30">
        <f t="shared" si="2"/>
        <v>4</v>
      </c>
    </row>
    <row r="31" spans="2:23" x14ac:dyDescent="0.2">
      <c r="B31" s="42">
        <v>23</v>
      </c>
      <c r="C31" s="43">
        <f t="shared" si="1"/>
        <v>275180.9861022791</v>
      </c>
      <c r="D31" s="43"/>
      <c r="E31" s="42">
        <v>2012</v>
      </c>
      <c r="F31" s="8">
        <v>43650</v>
      </c>
      <c r="G31" s="42" t="s">
        <v>4</v>
      </c>
      <c r="H31" s="44">
        <v>79.966999999999999</v>
      </c>
      <c r="I31" s="44"/>
      <c r="J31" s="42">
        <v>38.4</v>
      </c>
      <c r="K31" s="45">
        <f t="shared" si="0"/>
        <v>8255.4295830683732</v>
      </c>
      <c r="L31" s="46"/>
      <c r="M31" s="6">
        <f>IF(J31="","",(K31/J31)/LOOKUP(RIGHT($D$2,3),定数!$A$6:$A$13,定数!$B$6:$B$13))</f>
        <v>2.1498514539240556</v>
      </c>
      <c r="N31" s="42">
        <v>2012</v>
      </c>
      <c r="O31" s="8">
        <v>43654</v>
      </c>
      <c r="P31" s="44">
        <v>79.582999999999998</v>
      </c>
      <c r="Q31" s="44"/>
      <c r="R31" s="47">
        <f>IF(P31="","",T31*M31*LOOKUP(RIGHT($D$2,3),定数!$A$6:$A$13,定数!$B$6:$B$13))</f>
        <v>-8255.4295830683805</v>
      </c>
      <c r="S31" s="47"/>
      <c r="T31" s="48">
        <f t="shared" si="3"/>
        <v>-38.400000000000034</v>
      </c>
      <c r="U31" s="48"/>
      <c r="V31" t="str">
        <f t="shared" si="5"/>
        <v/>
      </c>
      <c r="W31">
        <f t="shared" si="2"/>
        <v>5</v>
      </c>
    </row>
    <row r="32" spans="2:23" x14ac:dyDescent="0.2">
      <c r="B32" s="42">
        <v>24</v>
      </c>
      <c r="C32" s="43">
        <f>IF(R31="","",C31+R31)</f>
        <v>266925.55651921075</v>
      </c>
      <c r="D32" s="43"/>
      <c r="E32" s="42">
        <v>2012</v>
      </c>
      <c r="F32" s="8">
        <v>43797</v>
      </c>
      <c r="G32" s="42" t="s">
        <v>4</v>
      </c>
      <c r="H32" s="44">
        <v>82.213999999999999</v>
      </c>
      <c r="I32" s="44"/>
      <c r="J32" s="42">
        <v>53.4</v>
      </c>
      <c r="K32" s="45">
        <f t="shared" si="0"/>
        <v>8007.7666955763225</v>
      </c>
      <c r="L32" s="46"/>
      <c r="M32" s="6">
        <f>IF(J32="","",(K32/J32)/LOOKUP(RIGHT($D$2,3),定数!$A$6:$A$13,定数!$B$6:$B$13))</f>
        <v>1.4995817781978134</v>
      </c>
      <c r="N32" s="42">
        <v>2012</v>
      </c>
      <c r="O32" s="8">
        <v>43811</v>
      </c>
      <c r="P32" s="44">
        <v>82.869</v>
      </c>
      <c r="Q32" s="44"/>
      <c r="R32" s="47">
        <f>IF(P32="","",T32*M32*LOOKUP(RIGHT($D$2,3),定数!$A$6:$A$13,定数!$B$6:$B$13))</f>
        <v>9822.2606471956951</v>
      </c>
      <c r="S32" s="47"/>
      <c r="T32" s="48">
        <f t="shared" si="3"/>
        <v>65.500000000000114</v>
      </c>
      <c r="U32" s="48"/>
      <c r="V32" t="str">
        <f t="shared" si="5"/>
        <v/>
      </c>
      <c r="W32">
        <f t="shared" si="2"/>
        <v>0</v>
      </c>
    </row>
    <row r="33" spans="2:23" x14ac:dyDescent="0.2">
      <c r="B33" s="42">
        <v>25</v>
      </c>
      <c r="C33" s="43">
        <f t="shared" si="1"/>
        <v>276747.81716640643</v>
      </c>
      <c r="D33" s="43"/>
      <c r="E33" s="42">
        <v>2013</v>
      </c>
      <c r="F33" s="8">
        <v>43481</v>
      </c>
      <c r="G33" s="42" t="s">
        <v>4</v>
      </c>
      <c r="H33" s="44">
        <v>88.778999999999996</v>
      </c>
      <c r="I33" s="44"/>
      <c r="J33" s="42">
        <v>98.4</v>
      </c>
      <c r="K33" s="45">
        <f t="shared" si="0"/>
        <v>8302.4345149921919</v>
      </c>
      <c r="L33" s="46"/>
      <c r="M33" s="6">
        <f>IF(J33="","",(K33/J33)/LOOKUP(RIGHT($D$2,3),定数!$A$6:$A$13,定数!$B$6:$B$13))</f>
        <v>0.84374334501953174</v>
      </c>
      <c r="N33" s="42">
        <v>2013</v>
      </c>
      <c r="O33" s="8">
        <v>43482</v>
      </c>
      <c r="P33" s="44">
        <v>90.019000000000005</v>
      </c>
      <c r="Q33" s="44"/>
      <c r="R33" s="47">
        <f>IF(P33="","",T33*M33*LOOKUP(RIGHT($D$2,3),定数!$A$6:$A$13,定数!$B$6:$B$13))</f>
        <v>10462.417478242271</v>
      </c>
      <c r="S33" s="47"/>
      <c r="T33" s="48">
        <f t="shared" si="3"/>
        <v>124.00000000000091</v>
      </c>
      <c r="U33" s="48"/>
      <c r="V33" t="str">
        <f t="shared" si="5"/>
        <v/>
      </c>
      <c r="W33">
        <f t="shared" si="2"/>
        <v>0</v>
      </c>
    </row>
    <row r="34" spans="2:23" x14ac:dyDescent="0.2">
      <c r="B34" s="42">
        <v>26</v>
      </c>
      <c r="C34" s="43">
        <f t="shared" si="1"/>
        <v>287210.23464464868</v>
      </c>
      <c r="D34" s="43"/>
      <c r="E34" s="42">
        <v>2013</v>
      </c>
      <c r="F34" s="8">
        <v>43732</v>
      </c>
      <c r="G34" s="42" t="s">
        <v>3</v>
      </c>
      <c r="H34" s="44">
        <v>98.457999999999998</v>
      </c>
      <c r="I34" s="44"/>
      <c r="J34" s="42">
        <v>70.7</v>
      </c>
      <c r="K34" s="45">
        <f t="shared" si="0"/>
        <v>8616.3070393394592</v>
      </c>
      <c r="L34" s="46"/>
      <c r="M34" s="6">
        <f>IF(J34="","",(K34/J34)/LOOKUP(RIGHT($D$2,3),定数!$A$6:$A$13,定数!$B$6:$B$13))</f>
        <v>1.2187138669504185</v>
      </c>
      <c r="N34" s="42">
        <v>2013</v>
      </c>
      <c r="O34" s="8">
        <v>43732</v>
      </c>
      <c r="P34" s="44">
        <v>99.165000000000006</v>
      </c>
      <c r="Q34" s="44"/>
      <c r="R34" s="47">
        <f>IF(P34="","",T34*M34*LOOKUP(RIGHT($D$2,3),定数!$A$6:$A$13,定数!$B$6:$B$13))</f>
        <v>-8616.3070393395537</v>
      </c>
      <c r="S34" s="47"/>
      <c r="T34" s="48">
        <f t="shared" si="3"/>
        <v>-70.700000000000784</v>
      </c>
      <c r="U34" s="48"/>
      <c r="V34" t="str">
        <f t="shared" si="5"/>
        <v/>
      </c>
      <c r="W34">
        <f t="shared" si="2"/>
        <v>1</v>
      </c>
    </row>
    <row r="35" spans="2:23" x14ac:dyDescent="0.2">
      <c r="B35" s="42">
        <v>27</v>
      </c>
      <c r="C35" s="43">
        <f t="shared" si="1"/>
        <v>278593.92760530912</v>
      </c>
      <c r="D35" s="43"/>
      <c r="E35" s="42">
        <v>2013</v>
      </c>
      <c r="F35" s="8">
        <v>43789</v>
      </c>
      <c r="G35" s="42" t="s">
        <v>4</v>
      </c>
      <c r="H35" s="44">
        <v>100.255</v>
      </c>
      <c r="I35" s="44"/>
      <c r="J35" s="42">
        <v>47.4</v>
      </c>
      <c r="K35" s="45">
        <f t="shared" si="0"/>
        <v>8357.8178281592736</v>
      </c>
      <c r="L35" s="46"/>
      <c r="M35" s="6">
        <f>IF(J35="","",(K35/J35)/LOOKUP(RIGHT($D$2,3),定数!$A$6:$A$13,定数!$B$6:$B$13))</f>
        <v>1.7632527063627159</v>
      </c>
      <c r="N35" s="42">
        <v>2013</v>
      </c>
      <c r="O35" s="8">
        <v>43790</v>
      </c>
      <c r="P35" s="44">
        <v>100.818</v>
      </c>
      <c r="Q35" s="44"/>
      <c r="R35" s="47">
        <f>IF(P35="","",T35*M35*LOOKUP(RIGHT($D$2,3),定数!$A$6:$A$13,定数!$B$6:$B$13))</f>
        <v>9927.1127368221332</v>
      </c>
      <c r="S35" s="47"/>
      <c r="T35" s="48">
        <f t="shared" si="3"/>
        <v>56.300000000000239</v>
      </c>
      <c r="U35" s="48"/>
      <c r="V35" t="str">
        <f t="shared" si="5"/>
        <v/>
      </c>
      <c r="W35">
        <f t="shared" si="2"/>
        <v>0</v>
      </c>
    </row>
    <row r="36" spans="2:23" x14ac:dyDescent="0.2">
      <c r="B36" s="42">
        <v>28</v>
      </c>
      <c r="C36" s="43">
        <f t="shared" si="1"/>
        <v>288521.04034213122</v>
      </c>
      <c r="D36" s="43"/>
      <c r="E36" s="42">
        <v>2014</v>
      </c>
      <c r="F36" s="8">
        <v>43640</v>
      </c>
      <c r="G36" s="42" t="s">
        <v>3</v>
      </c>
      <c r="H36" s="44">
        <v>101.8</v>
      </c>
      <c r="I36" s="44"/>
      <c r="J36" s="42">
        <v>35.9</v>
      </c>
      <c r="K36" s="45">
        <f t="shared" si="0"/>
        <v>8655.6312102639367</v>
      </c>
      <c r="L36" s="46"/>
      <c r="M36" s="6">
        <f>IF(J36="","",(K36/J36)/LOOKUP(RIGHT($D$2,3),定数!$A$6:$A$13,定数!$B$6:$B$13))</f>
        <v>2.4110393343353582</v>
      </c>
      <c r="N36" s="42">
        <v>2014</v>
      </c>
      <c r="O36" s="8">
        <v>43643</v>
      </c>
      <c r="P36" s="44">
        <v>101.367</v>
      </c>
      <c r="Q36" s="44"/>
      <c r="R36" s="47">
        <f>IF(P36="","",T36*M36*LOOKUP(RIGHT($D$2,3),定数!$A$6:$A$13,定数!$B$6:$B$13))</f>
        <v>10439.800317671925</v>
      </c>
      <c r="S36" s="47"/>
      <c r="T36" s="48">
        <f t="shared" si="3"/>
        <v>43.299999999999272</v>
      </c>
      <c r="U36" s="48"/>
      <c r="V36" t="str">
        <f t="shared" si="5"/>
        <v/>
      </c>
      <c r="W36">
        <f t="shared" si="2"/>
        <v>0</v>
      </c>
    </row>
    <row r="37" spans="2:23" x14ac:dyDescent="0.2">
      <c r="B37" s="42">
        <v>29</v>
      </c>
      <c r="C37" s="43">
        <f t="shared" si="1"/>
        <v>298960.84065980313</v>
      </c>
      <c r="D37" s="43"/>
      <c r="E37" s="42">
        <v>2014</v>
      </c>
      <c r="F37" s="8">
        <v>43655</v>
      </c>
      <c r="G37" s="42" t="s">
        <v>3</v>
      </c>
      <c r="H37" s="44">
        <v>101.42700000000001</v>
      </c>
      <c r="I37" s="44"/>
      <c r="J37" s="42">
        <v>42.3</v>
      </c>
      <c r="K37" s="45">
        <f t="shared" si="0"/>
        <v>8968.8252197940928</v>
      </c>
      <c r="L37" s="46"/>
      <c r="M37" s="6">
        <f>IF(J37="","",(K37/J37)/LOOKUP(RIGHT($D$2,3),定数!$A$6:$A$13,定数!$B$6:$B$13))</f>
        <v>2.1202896500695259</v>
      </c>
      <c r="N37" s="42">
        <v>2014</v>
      </c>
      <c r="O37" s="8">
        <v>43670</v>
      </c>
      <c r="P37" s="44">
        <v>101.85</v>
      </c>
      <c r="Q37" s="44"/>
      <c r="R37" s="47">
        <f>IF(P37="","",T37*M37*LOOKUP(RIGHT($D$2,3),定数!$A$6:$A$13,定数!$B$6:$B$13))</f>
        <v>-8968.8252197938309</v>
      </c>
      <c r="S37" s="47"/>
      <c r="T37" s="48">
        <f t="shared" si="3"/>
        <v>-42.299999999998761</v>
      </c>
      <c r="U37" s="48"/>
      <c r="V37" t="str">
        <f t="shared" si="5"/>
        <v/>
      </c>
      <c r="W37">
        <f t="shared" si="2"/>
        <v>1</v>
      </c>
    </row>
    <row r="38" spans="2:23" x14ac:dyDescent="0.2">
      <c r="B38" s="42">
        <v>30</v>
      </c>
      <c r="C38" s="43">
        <f t="shared" si="1"/>
        <v>289992.0154400093</v>
      </c>
      <c r="D38" s="43"/>
      <c r="E38" s="42">
        <v>2014</v>
      </c>
      <c r="F38" s="8">
        <v>43786</v>
      </c>
      <c r="G38" s="42" t="s">
        <v>4</v>
      </c>
      <c r="H38" s="44">
        <v>116.88</v>
      </c>
      <c r="I38" s="44"/>
      <c r="J38" s="42">
        <v>143.4</v>
      </c>
      <c r="K38" s="45">
        <f t="shared" si="0"/>
        <v>8699.7604632002785</v>
      </c>
      <c r="L38" s="46"/>
      <c r="M38" s="6">
        <f>IF(J38="","",(K38/J38)/LOOKUP(RIGHT($D$2,3),定数!$A$6:$A$13,定数!$B$6:$B$13))</f>
        <v>0.60667785656905704</v>
      </c>
      <c r="N38" s="42">
        <v>2014</v>
      </c>
      <c r="O38" s="8">
        <v>43789</v>
      </c>
      <c r="P38" s="44">
        <v>118.676</v>
      </c>
      <c r="Q38" s="44"/>
      <c r="R38" s="47">
        <f>IF(P38="","",T38*M38*LOOKUP(RIGHT($D$2,3),定数!$A$6:$A$13,定数!$B$6:$B$13))</f>
        <v>10895.934303980303</v>
      </c>
      <c r="S38" s="47"/>
      <c r="T38" s="48">
        <f t="shared" si="3"/>
        <v>179.60000000000065</v>
      </c>
      <c r="U38" s="48"/>
      <c r="V38" t="str">
        <f t="shared" si="5"/>
        <v/>
      </c>
      <c r="W38">
        <f t="shared" si="2"/>
        <v>0</v>
      </c>
    </row>
    <row r="39" spans="2:23" x14ac:dyDescent="0.2">
      <c r="B39" s="42">
        <v>31</v>
      </c>
      <c r="C39" s="43">
        <f t="shared" si="1"/>
        <v>300887.94974398962</v>
      </c>
      <c r="D39" s="43"/>
      <c r="E39" s="42">
        <v>2015</v>
      </c>
      <c r="F39" s="8">
        <v>43477</v>
      </c>
      <c r="G39" s="42" t="s">
        <v>3</v>
      </c>
      <c r="H39" s="44">
        <v>118.081</v>
      </c>
      <c r="I39" s="44"/>
      <c r="J39" s="42">
        <v>122.7</v>
      </c>
      <c r="K39" s="45">
        <f t="shared" si="0"/>
        <v>9026.6384923196874</v>
      </c>
      <c r="L39" s="46"/>
      <c r="M39" s="6">
        <f>IF(J39="","",(K39/J39)/LOOKUP(RIGHT($D$2,3),定数!$A$6:$A$13,定数!$B$6:$B$13))</f>
        <v>0.73566735878726064</v>
      </c>
      <c r="N39" s="42">
        <v>2015</v>
      </c>
      <c r="O39" s="8">
        <v>43479</v>
      </c>
      <c r="P39" s="44">
        <v>116.545</v>
      </c>
      <c r="Q39" s="44"/>
      <c r="R39" s="47">
        <f>IF(P39="","",T39*M39*LOOKUP(RIGHT($D$2,3),定数!$A$6:$A$13,定数!$B$6:$B$13))</f>
        <v>11299.850630972334</v>
      </c>
      <c r="S39" s="47"/>
      <c r="T39" s="48">
        <f t="shared" si="3"/>
        <v>153.60000000000014</v>
      </c>
      <c r="U39" s="48"/>
      <c r="V39" t="str">
        <f t="shared" si="5"/>
        <v/>
      </c>
      <c r="W39">
        <f t="shared" si="2"/>
        <v>0</v>
      </c>
    </row>
    <row r="40" spans="2:23" x14ac:dyDescent="0.2">
      <c r="B40" s="42">
        <v>32</v>
      </c>
      <c r="C40" s="43">
        <f t="shared" si="1"/>
        <v>312187.80037496198</v>
      </c>
      <c r="D40" s="43"/>
      <c r="E40" s="42">
        <v>2015</v>
      </c>
      <c r="F40" s="8">
        <v>43633</v>
      </c>
      <c r="G40" s="42" t="s">
        <v>3</v>
      </c>
      <c r="H40" s="44">
        <v>123.191</v>
      </c>
      <c r="I40" s="44"/>
      <c r="J40" s="42">
        <v>124.3</v>
      </c>
      <c r="K40" s="45">
        <f t="shared" si="0"/>
        <v>9365.6340112488597</v>
      </c>
      <c r="L40" s="46"/>
      <c r="M40" s="6">
        <f>IF(J40="","",(K40/J40)/LOOKUP(RIGHT($D$2,3),定数!$A$6:$A$13,定数!$B$6:$B$13))</f>
        <v>0.75347015376097015</v>
      </c>
      <c r="N40" s="42">
        <v>2015</v>
      </c>
      <c r="O40" s="8">
        <v>43654</v>
      </c>
      <c r="P40" s="44">
        <v>121.63500000000001</v>
      </c>
      <c r="Q40" s="44"/>
      <c r="R40" s="47">
        <f>IF(P40="","",T40*M40*LOOKUP(RIGHT($D$2,3),定数!$A$6:$A$13,定数!$B$6:$B$13))</f>
        <v>11723.995592520676</v>
      </c>
      <c r="S40" s="47"/>
      <c r="T40" s="48">
        <f t="shared" si="3"/>
        <v>155.59999999999974</v>
      </c>
      <c r="U40" s="48"/>
      <c r="V40" t="str">
        <f t="shared" si="5"/>
        <v/>
      </c>
      <c r="W40">
        <f t="shared" si="2"/>
        <v>0</v>
      </c>
    </row>
    <row r="41" spans="2:23" x14ac:dyDescent="0.2">
      <c r="B41" s="42">
        <v>33</v>
      </c>
      <c r="C41" s="43">
        <f t="shared" si="1"/>
        <v>323911.79596748267</v>
      </c>
      <c r="D41" s="43"/>
      <c r="E41" s="42">
        <v>2016</v>
      </c>
      <c r="F41" s="8">
        <v>43797</v>
      </c>
      <c r="G41" s="42" t="s">
        <v>4</v>
      </c>
      <c r="H41" s="44">
        <v>112.976</v>
      </c>
      <c r="I41" s="44"/>
      <c r="J41" s="42">
        <v>162.30000000000001</v>
      </c>
      <c r="K41" s="45">
        <f t="shared" si="0"/>
        <v>9717.3538790244802</v>
      </c>
      <c r="L41" s="46"/>
      <c r="M41" s="6">
        <f>IF(J41="","",(K41/J41)/LOOKUP(RIGHT($D$2,3),定数!$A$6:$A$13,定数!$B$6:$B$13))</f>
        <v>0.59872790382159458</v>
      </c>
      <c r="N41" s="42">
        <v>2016</v>
      </c>
      <c r="O41" s="8">
        <v>43808</v>
      </c>
      <c r="P41" s="44">
        <v>115.015</v>
      </c>
      <c r="Q41" s="44"/>
      <c r="R41" s="47">
        <f>IF(P41="","",T41*M41*LOOKUP(RIGHT($D$2,3),定数!$A$6:$A$13,定数!$B$6:$B$13))</f>
        <v>12208.061958922322</v>
      </c>
      <c r="S41" s="47"/>
      <c r="T41" s="48">
        <f t="shared" si="3"/>
        <v>203.90000000000015</v>
      </c>
      <c r="U41" s="48"/>
      <c r="V41" t="str">
        <f t="shared" si="5"/>
        <v/>
      </c>
      <c r="W41">
        <f t="shared" si="2"/>
        <v>0</v>
      </c>
    </row>
    <row r="42" spans="2:23" x14ac:dyDescent="0.2">
      <c r="B42" s="42">
        <v>34</v>
      </c>
      <c r="C42" s="43">
        <f t="shared" si="1"/>
        <v>336119.85792640498</v>
      </c>
      <c r="D42" s="43"/>
      <c r="E42" s="42">
        <v>2016</v>
      </c>
      <c r="F42" s="8">
        <v>43798</v>
      </c>
      <c r="G42" s="42" t="s">
        <v>4</v>
      </c>
      <c r="H42" s="44">
        <v>113.342</v>
      </c>
      <c r="I42" s="44"/>
      <c r="J42" s="42">
        <v>172.6</v>
      </c>
      <c r="K42" s="45">
        <f t="shared" si="0"/>
        <v>10083.59573779215</v>
      </c>
      <c r="L42" s="46"/>
      <c r="M42" s="6">
        <f>IF(J42="","",(K42/J42)/LOOKUP(RIGHT($D$2,3),定数!$A$6:$A$13,定数!$B$6:$B$13))</f>
        <v>0.58421759778633542</v>
      </c>
      <c r="N42" s="42">
        <v>2016</v>
      </c>
      <c r="O42" s="8">
        <v>43800</v>
      </c>
      <c r="P42" s="44">
        <v>114.52800000000001</v>
      </c>
      <c r="Q42" s="44"/>
      <c r="R42" s="47">
        <f>IF(P42="","",T42*M42*LOOKUP(RIGHT($D$2,3),定数!$A$6:$A$13,定数!$B$6:$B$13))</f>
        <v>6928.820709745979</v>
      </c>
      <c r="S42" s="47"/>
      <c r="T42" s="48">
        <f t="shared" si="3"/>
        <v>118.6000000000007</v>
      </c>
      <c r="U42" s="48"/>
      <c r="V42" t="str">
        <f t="shared" si="5"/>
        <v/>
      </c>
      <c r="W42">
        <f t="shared" si="2"/>
        <v>0</v>
      </c>
    </row>
    <row r="43" spans="2:23" x14ac:dyDescent="0.2">
      <c r="B43" s="42">
        <v>35</v>
      </c>
      <c r="C43" s="43">
        <f t="shared" si="1"/>
        <v>343048.67863615096</v>
      </c>
      <c r="D43" s="43"/>
      <c r="E43" s="42">
        <v>2016</v>
      </c>
      <c r="F43" s="8">
        <v>43807</v>
      </c>
      <c r="G43" s="42" t="s">
        <v>4</v>
      </c>
      <c r="H43" s="44">
        <v>114.381</v>
      </c>
      <c r="I43" s="44"/>
      <c r="J43" s="42">
        <v>125.8</v>
      </c>
      <c r="K43" s="45">
        <f t="shared" si="0"/>
        <v>10291.460359084529</v>
      </c>
      <c r="L43" s="46"/>
      <c r="M43" s="6">
        <f>IF(J43="","",(K43/J43)/LOOKUP(RIGHT($D$2,3),定数!$A$6:$A$13,定数!$B$6:$B$13))</f>
        <v>0.81808110962516123</v>
      </c>
      <c r="N43" s="42">
        <v>2016</v>
      </c>
      <c r="O43" s="8">
        <v>43811</v>
      </c>
      <c r="P43" s="44">
        <v>115.956</v>
      </c>
      <c r="Q43" s="44"/>
      <c r="R43" s="47">
        <f>IF(P43="","",T43*M43*LOOKUP(RIGHT($D$2,3),定数!$A$6:$A$13,定数!$B$6:$B$13))</f>
        <v>12884.777476596313</v>
      </c>
      <c r="S43" s="47"/>
      <c r="T43" s="48">
        <f t="shared" si="3"/>
        <v>157.50000000000028</v>
      </c>
      <c r="U43" s="48"/>
      <c r="V43" t="str">
        <f t="shared" si="5"/>
        <v/>
      </c>
      <c r="W43">
        <f t="shared" si="2"/>
        <v>0</v>
      </c>
    </row>
    <row r="44" spans="2:23" x14ac:dyDescent="0.2">
      <c r="B44" s="42">
        <v>36</v>
      </c>
      <c r="C44" s="43">
        <f t="shared" si="1"/>
        <v>355933.45611274726</v>
      </c>
      <c r="D44" s="43"/>
      <c r="E44" s="42">
        <v>2017</v>
      </c>
      <c r="F44" s="8">
        <v>43702</v>
      </c>
      <c r="G44" s="42" t="s">
        <v>3</v>
      </c>
      <c r="H44" s="44">
        <v>109.164</v>
      </c>
      <c r="I44" s="44"/>
      <c r="J44" s="42">
        <v>67.2</v>
      </c>
      <c r="K44" s="45">
        <f t="shared" si="0"/>
        <v>10678.003683382418</v>
      </c>
      <c r="L44" s="46"/>
      <c r="M44" s="6">
        <f>IF(J44="","",(K44/J44)/LOOKUP(RIGHT($D$2,3),定数!$A$6:$A$13,定数!$B$6:$B$13))</f>
        <v>1.5889886433604787</v>
      </c>
      <c r="N44" s="42">
        <v>2017</v>
      </c>
      <c r="O44" s="8">
        <v>43706</v>
      </c>
      <c r="P44" s="44">
        <v>108.333</v>
      </c>
      <c r="Q44" s="44"/>
      <c r="R44" s="47">
        <f>IF(P44="","",T44*M44*LOOKUP(RIGHT($D$2,3),定数!$A$6:$A$13,定数!$B$6:$B$13))</f>
        <v>13204.495626325626</v>
      </c>
      <c r="S44" s="47"/>
      <c r="T44" s="48">
        <f t="shared" si="3"/>
        <v>83.100000000000307</v>
      </c>
      <c r="U44" s="48"/>
      <c r="V44" t="str">
        <f t="shared" si="5"/>
        <v/>
      </c>
      <c r="W44">
        <f t="shared" si="2"/>
        <v>0</v>
      </c>
    </row>
    <row r="45" spans="2:23" x14ac:dyDescent="0.2">
      <c r="B45" s="42">
        <v>37</v>
      </c>
      <c r="C45" s="43">
        <f t="shared" si="1"/>
        <v>369137.95173907286</v>
      </c>
      <c r="D45" s="43"/>
      <c r="E45" s="42">
        <v>2017</v>
      </c>
      <c r="F45" s="8">
        <v>43742</v>
      </c>
      <c r="G45" s="42" t="s">
        <v>4</v>
      </c>
      <c r="H45" s="44">
        <v>112.95399999999999</v>
      </c>
      <c r="I45" s="44"/>
      <c r="J45" s="42">
        <v>63.7</v>
      </c>
      <c r="K45" s="45">
        <f t="shared" si="0"/>
        <v>11074.138552172186</v>
      </c>
      <c r="L45" s="46"/>
      <c r="M45" s="6">
        <f>IF(J45="","",(K45/J45)/LOOKUP(RIGHT($D$2,3),定数!$A$6:$A$13,定数!$B$6:$B$13))</f>
        <v>1.7384832891950055</v>
      </c>
      <c r="N45" s="42">
        <v>2017</v>
      </c>
      <c r="O45" s="8">
        <v>43747</v>
      </c>
      <c r="P45" s="44">
        <v>112.31699999999999</v>
      </c>
      <c r="Q45" s="44"/>
      <c r="R45" s="47">
        <f>IF(P45="","",T45*M45*LOOKUP(RIGHT($D$2,3),定数!$A$6:$A$13,定数!$B$6:$B$13))</f>
        <v>-11074.138552172193</v>
      </c>
      <c r="S45" s="47"/>
      <c r="T45" s="48">
        <f t="shared" si="3"/>
        <v>-63.700000000000045</v>
      </c>
      <c r="U45" s="48"/>
      <c r="V45" t="str">
        <f t="shared" si="5"/>
        <v/>
      </c>
      <c r="W45">
        <f t="shared" si="2"/>
        <v>1</v>
      </c>
    </row>
    <row r="46" spans="2:23" x14ac:dyDescent="0.2">
      <c r="B46" s="42">
        <v>38</v>
      </c>
      <c r="C46" s="43">
        <f>IF(R45="","",C45+R45)</f>
        <v>358063.81318690069</v>
      </c>
      <c r="D46" s="43"/>
      <c r="E46" s="42">
        <v>2018</v>
      </c>
      <c r="F46" s="8">
        <v>43565</v>
      </c>
      <c r="G46" s="42" t="s">
        <v>4</v>
      </c>
      <c r="H46" s="44">
        <v>107.248</v>
      </c>
      <c r="I46" s="44"/>
      <c r="J46" s="42">
        <v>63.8</v>
      </c>
      <c r="K46" s="45">
        <f t="shared" si="0"/>
        <v>10741.91439560702</v>
      </c>
      <c r="L46" s="46"/>
      <c r="M46" s="6">
        <f>IF(J46="","",(K46/J46)/LOOKUP(RIGHT($D$2,3),定数!$A$6:$A$13,定数!$B$6:$B$13))</f>
        <v>1.6836856419446742</v>
      </c>
      <c r="N46" s="42">
        <v>2018</v>
      </c>
      <c r="O46" s="8">
        <v>43578</v>
      </c>
      <c r="P46" s="44">
        <v>108.036</v>
      </c>
      <c r="Q46" s="44"/>
      <c r="R46" s="47">
        <f>IF(P46="","",T46*M46*LOOKUP(RIGHT($D$2,3),定数!$A$6:$A$13,定数!$B$6:$B$13))</f>
        <v>13267.442858523978</v>
      </c>
      <c r="S46" s="47"/>
      <c r="T46" s="48">
        <f t="shared" si="3"/>
        <v>78.79999999999967</v>
      </c>
      <c r="U46" s="48"/>
      <c r="V46" t="str">
        <f t="shared" si="5"/>
        <v/>
      </c>
      <c r="W46">
        <f t="shared" si="2"/>
        <v>0</v>
      </c>
    </row>
    <row r="47" spans="2:23" x14ac:dyDescent="0.2">
      <c r="B47" s="42">
        <v>39</v>
      </c>
      <c r="C47" s="43">
        <f t="shared" si="1"/>
        <v>371331.25604542467</v>
      </c>
      <c r="D47" s="43"/>
      <c r="E47" s="42">
        <v>2018</v>
      </c>
      <c r="F47" s="8">
        <v>43651</v>
      </c>
      <c r="G47" s="42" t="s">
        <v>4</v>
      </c>
      <c r="H47" s="44">
        <v>110.71299999999999</v>
      </c>
      <c r="I47" s="44"/>
      <c r="J47" s="42">
        <v>42.6</v>
      </c>
      <c r="K47" s="45">
        <f t="shared" si="0"/>
        <v>11139.93768136274</v>
      </c>
      <c r="L47" s="46"/>
      <c r="M47" s="6">
        <f>IF(J47="","",(K47/J47)/LOOKUP(RIGHT($D$2,3),定数!$A$6:$A$13,定数!$B$6:$B$13))</f>
        <v>2.6150088453903146</v>
      </c>
      <c r="N47" s="42">
        <v>2018</v>
      </c>
      <c r="O47" s="8">
        <v>43656</v>
      </c>
      <c r="P47" s="44">
        <v>111.23099999999999</v>
      </c>
      <c r="Q47" s="44"/>
      <c r="R47" s="47">
        <f>IF(P47="","",T47*M47*LOOKUP(RIGHT($D$2,3),定数!$A$6:$A$13,定数!$B$6:$B$13))</f>
        <v>13545.745819121848</v>
      </c>
      <c r="S47" s="47"/>
      <c r="T47" s="48">
        <f t="shared" si="3"/>
        <v>51.800000000000068</v>
      </c>
      <c r="U47" s="48"/>
      <c r="V47" t="str">
        <f t="shared" si="5"/>
        <v/>
      </c>
      <c r="W47">
        <f t="shared" si="2"/>
        <v>0</v>
      </c>
    </row>
    <row r="48" spans="2:23" x14ac:dyDescent="0.2">
      <c r="B48" s="42">
        <v>40</v>
      </c>
      <c r="C48" s="43">
        <f t="shared" si="1"/>
        <v>384877.0018645465</v>
      </c>
      <c r="D48" s="43"/>
      <c r="E48" s="42">
        <v>2018</v>
      </c>
      <c r="F48" s="8">
        <v>43657</v>
      </c>
      <c r="G48" s="42" t="s">
        <v>4</v>
      </c>
      <c r="H48" s="44">
        <v>111.33</v>
      </c>
      <c r="I48" s="44"/>
      <c r="J48" s="42">
        <v>56.7</v>
      </c>
      <c r="K48" s="45">
        <f t="shared" si="0"/>
        <v>11546.310055936394</v>
      </c>
      <c r="L48" s="46"/>
      <c r="M48" s="6">
        <f>IF(J48="","",(K48/J48)/LOOKUP(RIGHT($D$2,3),定数!$A$6:$A$13,定数!$B$6:$B$13))</f>
        <v>2.0363862532515684</v>
      </c>
      <c r="N48" s="42">
        <v>2018</v>
      </c>
      <c r="O48" s="8">
        <v>43658</v>
      </c>
      <c r="P48" s="44">
        <v>112.021</v>
      </c>
      <c r="Q48" s="44"/>
      <c r="R48" s="47">
        <f>IF(P48="","",T48*M48*LOOKUP(RIGHT($D$2,3),定数!$A$6:$A$13,定数!$B$6:$B$13))</f>
        <v>14071.429009968389</v>
      </c>
      <c r="S48" s="47"/>
      <c r="T48" s="48">
        <f t="shared" si="3"/>
        <v>69.10000000000025</v>
      </c>
      <c r="U48" s="48"/>
      <c r="V48" t="str">
        <f t="shared" si="5"/>
        <v/>
      </c>
      <c r="W48">
        <f t="shared" si="2"/>
        <v>0</v>
      </c>
    </row>
    <row r="49" spans="2:23" x14ac:dyDescent="0.2">
      <c r="B49" s="42">
        <v>41</v>
      </c>
      <c r="C49" s="43">
        <f>IF(R48="","",C48+R48)</f>
        <v>398948.43087451492</v>
      </c>
      <c r="D49" s="43"/>
      <c r="E49" s="42">
        <v>2018</v>
      </c>
      <c r="F49" s="8">
        <v>43826</v>
      </c>
      <c r="G49" s="42" t="s">
        <v>3</v>
      </c>
      <c r="H49" s="44">
        <v>110.267</v>
      </c>
      <c r="I49" s="44"/>
      <c r="J49" s="42">
        <v>113.5</v>
      </c>
      <c r="K49" s="45">
        <f t="shared" si="0"/>
        <v>11968.452926235446</v>
      </c>
      <c r="L49" s="46"/>
      <c r="M49" s="6">
        <f>IF(J49="","",(K49/J49)/LOOKUP(RIGHT($D$2,3),定数!$A$6:$A$13,定数!$B$6:$B$13))</f>
        <v>1.0544892446022418</v>
      </c>
      <c r="N49" s="42">
        <v>2019</v>
      </c>
      <c r="O49" s="8">
        <v>43467</v>
      </c>
      <c r="P49" s="44">
        <v>108.726</v>
      </c>
      <c r="Q49" s="44"/>
      <c r="R49" s="47">
        <f>IF(P49="","",T49*M49*LOOKUP(RIGHT($D$2,3),定数!$A$6:$A$13,定数!$B$6:$B$13))</f>
        <v>16249.679259320514</v>
      </c>
      <c r="S49" s="47"/>
      <c r="T49" s="48">
        <f t="shared" si="3"/>
        <v>154.09999999999968</v>
      </c>
      <c r="U49" s="48"/>
      <c r="V49" t="str">
        <f t="shared" si="5"/>
        <v/>
      </c>
      <c r="W49">
        <f t="shared" si="2"/>
        <v>0</v>
      </c>
    </row>
    <row r="50" spans="2:23" x14ac:dyDescent="0.2">
      <c r="B50" s="42">
        <v>42</v>
      </c>
      <c r="C50" s="43">
        <f t="shared" si="1"/>
        <v>415198.11013383541</v>
      </c>
      <c r="D50" s="43"/>
      <c r="E50" s="42"/>
      <c r="F50" s="8"/>
      <c r="G50" s="42" t="s">
        <v>4</v>
      </c>
      <c r="H50" s="44"/>
      <c r="I50" s="44"/>
      <c r="J50" s="42"/>
      <c r="K50" s="45" t="str">
        <f t="shared" si="0"/>
        <v/>
      </c>
      <c r="L50" s="46"/>
      <c r="M50" s="6" t="str">
        <f>IF(J50="","",(K50/J50)/LOOKUP(RIGHT($D$2,3),定数!$A$6:$A$13,定数!$B$6:$B$13))</f>
        <v/>
      </c>
      <c r="N50" s="42"/>
      <c r="O50" s="8"/>
      <c r="P50" s="44"/>
      <c r="Q50" s="44"/>
      <c r="R50" s="47" t="str">
        <f>IF(P50="","",T50*M50*LOOKUP(RIGHT($D$2,3),定数!$A$6:$A$13,定数!$B$6:$B$13))</f>
        <v/>
      </c>
      <c r="S50" s="47"/>
      <c r="T50" s="48" t="str">
        <f t="shared" si="3"/>
        <v/>
      </c>
      <c r="U50" s="48"/>
      <c r="V50" t="str">
        <f t="shared" si="5"/>
        <v/>
      </c>
      <c r="W50" t="str">
        <f t="shared" si="2"/>
        <v/>
      </c>
    </row>
    <row r="51" spans="2:23" x14ac:dyDescent="0.2">
      <c r="B51" s="42">
        <v>43</v>
      </c>
      <c r="C51" s="43" t="str">
        <f t="shared" si="1"/>
        <v/>
      </c>
      <c r="D51" s="43"/>
      <c r="E51" s="42"/>
      <c r="F51" s="8"/>
      <c r="G51" s="42" t="s">
        <v>4</v>
      </c>
      <c r="H51" s="44"/>
      <c r="I51" s="44"/>
      <c r="J51" s="42"/>
      <c r="K51" s="45" t="str">
        <f t="shared" si="0"/>
        <v/>
      </c>
      <c r="L51" s="46"/>
      <c r="M51" s="6" t="str">
        <f>IF(J51="","",(K51/J51)/LOOKUP(RIGHT($D$2,3),定数!$A$6:$A$13,定数!$B$6:$B$13))</f>
        <v/>
      </c>
      <c r="N51" s="42"/>
      <c r="O51" s="8"/>
      <c r="P51" s="44"/>
      <c r="Q51" s="44"/>
      <c r="R51" s="47" t="str">
        <f>IF(P51="","",T51*M51*LOOKUP(RIGHT($D$2,3),定数!$A$6:$A$13,定数!$B$6:$B$13))</f>
        <v/>
      </c>
      <c r="S51" s="47"/>
      <c r="T51" s="48" t="str">
        <f t="shared" si="3"/>
        <v/>
      </c>
      <c r="U51" s="48"/>
      <c r="V51" t="str">
        <f t="shared" si="5"/>
        <v/>
      </c>
      <c r="W51" t="str">
        <f t="shared" si="2"/>
        <v/>
      </c>
    </row>
    <row r="52" spans="2:23" x14ac:dyDescent="0.2">
      <c r="B52" s="42">
        <v>44</v>
      </c>
      <c r="C52" s="43" t="str">
        <f t="shared" si="1"/>
        <v/>
      </c>
      <c r="D52" s="43"/>
      <c r="E52" s="42"/>
      <c r="F52" s="8"/>
      <c r="G52" s="42" t="s">
        <v>59</v>
      </c>
      <c r="H52" s="44"/>
      <c r="I52" s="44"/>
      <c r="J52" s="42"/>
      <c r="K52" s="45" t="str">
        <f t="shared" si="0"/>
        <v/>
      </c>
      <c r="L52" s="46"/>
      <c r="M52" s="6" t="str">
        <f>IF(J52="","",(K52/J52)/LOOKUP(RIGHT($D$2,3),定数!$A$6:$A$13,定数!$B$6:$B$13))</f>
        <v/>
      </c>
      <c r="N52" s="42"/>
      <c r="O52" s="8"/>
      <c r="P52" s="44"/>
      <c r="Q52" s="44"/>
      <c r="R52" s="47" t="str">
        <f>IF(P52="","",T52*M52*LOOKUP(RIGHT($D$2,3),定数!$A$6:$A$13,定数!$B$6:$B$13))</f>
        <v/>
      </c>
      <c r="S52" s="47"/>
      <c r="T52" s="48" t="str">
        <f t="shared" si="3"/>
        <v/>
      </c>
      <c r="U52" s="48"/>
      <c r="V52" t="str">
        <f t="shared" si="5"/>
        <v/>
      </c>
      <c r="W52" t="str">
        <f t="shared" si="2"/>
        <v/>
      </c>
    </row>
    <row r="53" spans="2:23" x14ac:dyDescent="0.2">
      <c r="B53" s="42">
        <v>45</v>
      </c>
      <c r="C53" s="43" t="str">
        <f t="shared" si="1"/>
        <v/>
      </c>
      <c r="D53" s="43"/>
      <c r="E53" s="42"/>
      <c r="F53" s="8"/>
      <c r="G53" s="42"/>
      <c r="H53" s="44"/>
      <c r="I53" s="44"/>
      <c r="J53" s="42"/>
      <c r="K53" s="45" t="str">
        <f t="shared" si="0"/>
        <v/>
      </c>
      <c r="L53" s="46"/>
      <c r="M53" s="6" t="str">
        <f>IF(J53="","",(K53/J53)/LOOKUP(RIGHT($D$2,3),定数!$A$6:$A$13,定数!$B$6:$B$13))</f>
        <v/>
      </c>
      <c r="N53" s="42"/>
      <c r="O53" s="8"/>
      <c r="P53" s="44"/>
      <c r="Q53" s="44"/>
      <c r="R53" s="47" t="str">
        <f>IF(P53="","",T53*M53*LOOKUP(RIGHT($D$2,3),定数!$A$6:$A$13,定数!$B$6:$B$13))</f>
        <v/>
      </c>
      <c r="S53" s="47"/>
      <c r="T53" s="48" t="str">
        <f t="shared" si="3"/>
        <v/>
      </c>
      <c r="U53" s="48"/>
      <c r="V53" t="str">
        <f t="shared" si="5"/>
        <v/>
      </c>
      <c r="W53" t="str">
        <f t="shared" si="2"/>
        <v/>
      </c>
    </row>
    <row r="54" spans="2:23" x14ac:dyDescent="0.2">
      <c r="B54" s="42">
        <v>46</v>
      </c>
      <c r="C54" s="43" t="str">
        <f t="shared" si="1"/>
        <v/>
      </c>
      <c r="D54" s="43"/>
      <c r="E54" s="42"/>
      <c r="F54" s="8"/>
      <c r="G54" s="42"/>
      <c r="H54" s="44"/>
      <c r="I54" s="44"/>
      <c r="J54" s="42"/>
      <c r="K54" s="45" t="str">
        <f t="shared" si="0"/>
        <v/>
      </c>
      <c r="L54" s="46"/>
      <c r="M54" s="6" t="str">
        <f>IF(J54="","",(K54/J54)/LOOKUP(RIGHT($D$2,3),定数!$A$6:$A$13,定数!$B$6:$B$13))</f>
        <v/>
      </c>
      <c r="N54" s="42"/>
      <c r="O54" s="8"/>
      <c r="P54" s="44"/>
      <c r="Q54" s="44"/>
      <c r="R54" s="47" t="str">
        <f>IF(P54="","",T54*M54*LOOKUP(RIGHT($D$2,3),定数!$A$6:$A$13,定数!$B$6:$B$13))</f>
        <v/>
      </c>
      <c r="S54" s="47"/>
      <c r="T54" s="48" t="str">
        <f t="shared" si="3"/>
        <v/>
      </c>
      <c r="U54" s="48"/>
      <c r="V54" t="str">
        <f t="shared" si="5"/>
        <v/>
      </c>
      <c r="W54" t="str">
        <f t="shared" si="2"/>
        <v/>
      </c>
    </row>
    <row r="55" spans="2:23" x14ac:dyDescent="0.2">
      <c r="B55" s="42">
        <v>47</v>
      </c>
      <c r="C55" s="43" t="str">
        <f t="shared" si="1"/>
        <v/>
      </c>
      <c r="D55" s="43"/>
      <c r="E55" s="42"/>
      <c r="F55" s="8"/>
      <c r="G55" s="42"/>
      <c r="H55" s="44"/>
      <c r="I55" s="44"/>
      <c r="J55" s="42"/>
      <c r="K55" s="45" t="str">
        <f t="shared" si="0"/>
        <v/>
      </c>
      <c r="L55" s="46"/>
      <c r="M55" s="6" t="str">
        <f>IF(J55="","",(K55/J55)/LOOKUP(RIGHT($D$2,3),定数!$A$6:$A$13,定数!$B$6:$B$13))</f>
        <v/>
      </c>
      <c r="N55" s="42"/>
      <c r="O55" s="8"/>
      <c r="P55" s="44"/>
      <c r="Q55" s="44"/>
      <c r="R55" s="47" t="str">
        <f>IF(P55="","",T55*M55*LOOKUP(RIGHT($D$2,3),定数!$A$6:$A$13,定数!$B$6:$B$13))</f>
        <v/>
      </c>
      <c r="S55" s="47"/>
      <c r="T55" s="48" t="str">
        <f t="shared" si="3"/>
        <v/>
      </c>
      <c r="U55" s="48"/>
      <c r="V55" t="str">
        <f t="shared" si="5"/>
        <v/>
      </c>
      <c r="W55" t="str">
        <f t="shared" si="2"/>
        <v/>
      </c>
    </row>
    <row r="56" spans="2:23" x14ac:dyDescent="0.2">
      <c r="B56" s="42">
        <v>48</v>
      </c>
      <c r="C56" s="43" t="str">
        <f t="shared" si="1"/>
        <v/>
      </c>
      <c r="D56" s="43"/>
      <c r="E56" s="42"/>
      <c r="F56" s="8"/>
      <c r="G56" s="42"/>
      <c r="H56" s="44"/>
      <c r="I56" s="44"/>
      <c r="J56" s="42"/>
      <c r="K56" s="45" t="str">
        <f t="shared" si="0"/>
        <v/>
      </c>
      <c r="L56" s="46"/>
      <c r="M56" s="6" t="str">
        <f>IF(J56="","",(K56/J56)/LOOKUP(RIGHT($D$2,3),定数!$A$6:$A$13,定数!$B$6:$B$13))</f>
        <v/>
      </c>
      <c r="N56" s="42"/>
      <c r="O56" s="8"/>
      <c r="P56" s="44"/>
      <c r="Q56" s="44"/>
      <c r="R56" s="47" t="str">
        <f>IF(P56="","",T56*M56*LOOKUP(RIGHT($D$2,3),定数!$A$6:$A$13,定数!$B$6:$B$13))</f>
        <v/>
      </c>
      <c r="S56" s="47"/>
      <c r="T56" s="48" t="str">
        <f t="shared" si="3"/>
        <v/>
      </c>
      <c r="U56" s="48"/>
      <c r="V56" t="str">
        <f t="shared" si="5"/>
        <v/>
      </c>
      <c r="W56" t="str">
        <f t="shared" si="2"/>
        <v/>
      </c>
    </row>
    <row r="57" spans="2:23" x14ac:dyDescent="0.2">
      <c r="B57" s="42">
        <v>49</v>
      </c>
      <c r="C57" s="43" t="str">
        <f t="shared" si="1"/>
        <v/>
      </c>
      <c r="D57" s="43"/>
      <c r="E57" s="42"/>
      <c r="F57" s="8"/>
      <c r="G57" s="42"/>
      <c r="H57" s="44"/>
      <c r="I57" s="44"/>
      <c r="J57" s="42"/>
      <c r="K57" s="45" t="str">
        <f t="shared" si="0"/>
        <v/>
      </c>
      <c r="L57" s="46"/>
      <c r="M57" s="6" t="str">
        <f>IF(J57="","",(K57/J57)/LOOKUP(RIGHT($D$2,3),定数!$A$6:$A$13,定数!$B$6:$B$13))</f>
        <v/>
      </c>
      <c r="N57" s="42"/>
      <c r="O57" s="8"/>
      <c r="P57" s="44"/>
      <c r="Q57" s="44"/>
      <c r="R57" s="47" t="str">
        <f>IF(P57="","",T57*M57*LOOKUP(RIGHT($D$2,3),定数!$A$6:$A$13,定数!$B$6:$B$13))</f>
        <v/>
      </c>
      <c r="S57" s="47"/>
      <c r="T57" s="48" t="str">
        <f t="shared" si="3"/>
        <v/>
      </c>
      <c r="U57" s="48"/>
      <c r="V57" t="str">
        <f t="shared" si="5"/>
        <v/>
      </c>
      <c r="W57" t="str">
        <f t="shared" si="2"/>
        <v/>
      </c>
    </row>
    <row r="58" spans="2:23" x14ac:dyDescent="0.2">
      <c r="B58" s="42">
        <v>50</v>
      </c>
      <c r="C58" s="43" t="str">
        <f t="shared" si="1"/>
        <v/>
      </c>
      <c r="D58" s="43"/>
      <c r="E58" s="42"/>
      <c r="F58" s="8"/>
      <c r="G58" s="42"/>
      <c r="H58" s="44"/>
      <c r="I58" s="44"/>
      <c r="J58" s="42"/>
      <c r="K58" s="45" t="str">
        <f t="shared" si="0"/>
        <v/>
      </c>
      <c r="L58" s="46"/>
      <c r="M58" s="6" t="str">
        <f>IF(J58="","",(K58/J58)/LOOKUP(RIGHT($D$2,3),定数!$A$6:$A$13,定数!$B$6:$B$13))</f>
        <v/>
      </c>
      <c r="N58" s="42"/>
      <c r="O58" s="8"/>
      <c r="P58" s="44"/>
      <c r="Q58" s="44"/>
      <c r="R58" s="47" t="str">
        <f>IF(P58="","",T58*M58*LOOKUP(RIGHT($D$2,3),定数!$A$6:$A$13,定数!$B$6:$B$13))</f>
        <v/>
      </c>
      <c r="S58" s="47"/>
      <c r="T58" s="48" t="str">
        <f t="shared" si="3"/>
        <v/>
      </c>
      <c r="U58" s="48"/>
      <c r="V58" t="str">
        <f t="shared" si="5"/>
        <v/>
      </c>
      <c r="W58" t="str">
        <f t="shared" si="2"/>
        <v/>
      </c>
    </row>
    <row r="59" spans="2:23" x14ac:dyDescent="0.2">
      <c r="B59" s="42">
        <v>51</v>
      </c>
      <c r="C59" s="43" t="str">
        <f t="shared" si="1"/>
        <v/>
      </c>
      <c r="D59" s="43"/>
      <c r="E59" s="42"/>
      <c r="F59" s="8"/>
      <c r="G59" s="42"/>
      <c r="H59" s="44"/>
      <c r="I59" s="44"/>
      <c r="J59" s="42"/>
      <c r="K59" s="45" t="str">
        <f t="shared" si="0"/>
        <v/>
      </c>
      <c r="L59" s="46"/>
      <c r="M59" s="6" t="str">
        <f>IF(J59="","",(K59/J59)/LOOKUP(RIGHT($D$2,3),定数!$A$6:$A$13,定数!$B$6:$B$13))</f>
        <v/>
      </c>
      <c r="N59" s="42"/>
      <c r="O59" s="8"/>
      <c r="P59" s="44"/>
      <c r="Q59" s="44"/>
      <c r="R59" s="47" t="str">
        <f>IF(P59="","",T59*M59*LOOKUP(RIGHT($D$2,3),定数!$A$6:$A$13,定数!$B$6:$B$13))</f>
        <v/>
      </c>
      <c r="S59" s="47"/>
      <c r="T59" s="48" t="str">
        <f t="shared" si="3"/>
        <v/>
      </c>
      <c r="U59" s="48"/>
      <c r="V59" t="str">
        <f t="shared" si="5"/>
        <v/>
      </c>
      <c r="W59" t="str">
        <f t="shared" si="2"/>
        <v/>
      </c>
    </row>
    <row r="60" spans="2:23" x14ac:dyDescent="0.2">
      <c r="B60" s="42">
        <v>52</v>
      </c>
      <c r="C60" s="43" t="str">
        <f t="shared" si="1"/>
        <v/>
      </c>
      <c r="D60" s="43"/>
      <c r="E60" s="42"/>
      <c r="F60" s="8"/>
      <c r="G60" s="42"/>
      <c r="H60" s="44"/>
      <c r="I60" s="44"/>
      <c r="J60" s="42"/>
      <c r="K60" s="45" t="str">
        <f t="shared" si="0"/>
        <v/>
      </c>
      <c r="L60" s="46"/>
      <c r="M60" s="6" t="str">
        <f>IF(J60="","",(K60/J60)/LOOKUP(RIGHT($D$2,3),定数!$A$6:$A$13,定数!$B$6:$B$13))</f>
        <v/>
      </c>
      <c r="N60" s="42"/>
      <c r="O60" s="8"/>
      <c r="P60" s="44"/>
      <c r="Q60" s="44"/>
      <c r="R60" s="47" t="str">
        <f>IF(P60="","",T60*M60*LOOKUP(RIGHT($D$2,3),定数!$A$6:$A$13,定数!$B$6:$B$13))</f>
        <v/>
      </c>
      <c r="S60" s="47"/>
      <c r="T60" s="48" t="str">
        <f t="shared" si="3"/>
        <v/>
      </c>
      <c r="U60" s="48"/>
      <c r="V60" t="str">
        <f t="shared" si="5"/>
        <v/>
      </c>
      <c r="W60" t="str">
        <f t="shared" si="2"/>
        <v/>
      </c>
    </row>
    <row r="61" spans="2:23" x14ac:dyDescent="0.2">
      <c r="B61" s="42">
        <v>53</v>
      </c>
      <c r="C61" s="43" t="str">
        <f t="shared" si="1"/>
        <v/>
      </c>
      <c r="D61" s="43"/>
      <c r="E61" s="42"/>
      <c r="F61" s="8"/>
      <c r="G61" s="42"/>
      <c r="H61" s="44"/>
      <c r="I61" s="44"/>
      <c r="J61" s="42"/>
      <c r="K61" s="45" t="str">
        <f t="shared" si="0"/>
        <v/>
      </c>
      <c r="L61" s="46"/>
      <c r="M61" s="6" t="str">
        <f>IF(J61="","",(K61/J61)/LOOKUP(RIGHT($D$2,3),定数!$A$6:$A$13,定数!$B$6:$B$13))</f>
        <v/>
      </c>
      <c r="N61" s="42"/>
      <c r="O61" s="8"/>
      <c r="P61" s="44"/>
      <c r="Q61" s="44"/>
      <c r="R61" s="47" t="str">
        <f>IF(P61="","",T61*M61*LOOKUP(RIGHT($D$2,3),定数!$A$6:$A$13,定数!$B$6:$B$13))</f>
        <v/>
      </c>
      <c r="S61" s="47"/>
      <c r="T61" s="48" t="str">
        <f t="shared" si="3"/>
        <v/>
      </c>
      <c r="U61" s="48"/>
      <c r="V61" t="str">
        <f t="shared" si="5"/>
        <v/>
      </c>
      <c r="W61" t="str">
        <f t="shared" si="2"/>
        <v/>
      </c>
    </row>
    <row r="62" spans="2:23" x14ac:dyDescent="0.2">
      <c r="B62" s="42">
        <v>54</v>
      </c>
      <c r="C62" s="43" t="str">
        <f t="shared" si="1"/>
        <v/>
      </c>
      <c r="D62" s="43"/>
      <c r="E62" s="42"/>
      <c r="F62" s="8"/>
      <c r="G62" s="42"/>
      <c r="H62" s="44"/>
      <c r="I62" s="44"/>
      <c r="J62" s="42"/>
      <c r="K62" s="45" t="str">
        <f t="shared" si="0"/>
        <v/>
      </c>
      <c r="L62" s="46"/>
      <c r="M62" s="6" t="str">
        <f>IF(J62="","",(K62/J62)/LOOKUP(RIGHT($D$2,3),定数!$A$6:$A$13,定数!$B$6:$B$13))</f>
        <v/>
      </c>
      <c r="N62" s="42"/>
      <c r="O62" s="8"/>
      <c r="P62" s="44"/>
      <c r="Q62" s="44"/>
      <c r="R62" s="47" t="str">
        <f>IF(P62="","",T62*M62*LOOKUP(RIGHT($D$2,3),定数!$A$6:$A$13,定数!$B$6:$B$13))</f>
        <v/>
      </c>
      <c r="S62" s="47"/>
      <c r="T62" s="48" t="str">
        <f t="shared" si="3"/>
        <v/>
      </c>
      <c r="U62" s="48"/>
      <c r="V62" t="str">
        <f t="shared" si="5"/>
        <v/>
      </c>
      <c r="W62" t="str">
        <f t="shared" si="2"/>
        <v/>
      </c>
    </row>
    <row r="63" spans="2:23" x14ac:dyDescent="0.2">
      <c r="B63" s="42">
        <v>55</v>
      </c>
      <c r="C63" s="43" t="str">
        <f t="shared" si="1"/>
        <v/>
      </c>
      <c r="D63" s="43"/>
      <c r="E63" s="42"/>
      <c r="F63" s="8"/>
      <c r="G63" s="42"/>
      <c r="H63" s="44"/>
      <c r="I63" s="44"/>
      <c r="J63" s="42"/>
      <c r="K63" s="45" t="str">
        <f t="shared" si="0"/>
        <v/>
      </c>
      <c r="L63" s="46"/>
      <c r="M63" s="6" t="str">
        <f>IF(J63="","",(K63/J63)/LOOKUP(RIGHT($D$2,3),定数!$A$6:$A$13,定数!$B$6:$B$13))</f>
        <v/>
      </c>
      <c r="N63" s="42"/>
      <c r="O63" s="8"/>
      <c r="P63" s="44"/>
      <c r="Q63" s="44"/>
      <c r="R63" s="47" t="str">
        <f>IF(P63="","",T63*M63*LOOKUP(RIGHT($D$2,3),定数!$A$6:$A$13,定数!$B$6:$B$13))</f>
        <v/>
      </c>
      <c r="S63" s="47"/>
      <c r="T63" s="48" t="str">
        <f t="shared" si="3"/>
        <v/>
      </c>
      <c r="U63" s="48"/>
      <c r="V63" t="str">
        <f t="shared" si="5"/>
        <v/>
      </c>
      <c r="W63" t="str">
        <f t="shared" si="2"/>
        <v/>
      </c>
    </row>
    <row r="64" spans="2:23" x14ac:dyDescent="0.2">
      <c r="B64" s="42">
        <v>56</v>
      </c>
      <c r="C64" s="43" t="str">
        <f t="shared" si="1"/>
        <v/>
      </c>
      <c r="D64" s="43"/>
      <c r="E64" s="42"/>
      <c r="F64" s="8"/>
      <c r="G64" s="42"/>
      <c r="H64" s="44"/>
      <c r="I64" s="44"/>
      <c r="J64" s="42"/>
      <c r="K64" s="45" t="str">
        <f t="shared" si="0"/>
        <v/>
      </c>
      <c r="L64" s="46"/>
      <c r="M64" s="6" t="str">
        <f>IF(J64="","",(K64/J64)/LOOKUP(RIGHT($D$2,3),定数!$A$6:$A$13,定数!$B$6:$B$13))</f>
        <v/>
      </c>
      <c r="N64" s="42"/>
      <c r="O64" s="8"/>
      <c r="P64" s="44"/>
      <c r="Q64" s="44"/>
      <c r="R64" s="47" t="str">
        <f>IF(P64="","",T64*M64*LOOKUP(RIGHT($D$2,3),定数!$A$6:$A$13,定数!$B$6:$B$13))</f>
        <v/>
      </c>
      <c r="S64" s="47"/>
      <c r="T64" s="48" t="str">
        <f t="shared" si="3"/>
        <v/>
      </c>
      <c r="U64" s="48"/>
      <c r="V64" t="str">
        <f t="shared" si="5"/>
        <v/>
      </c>
      <c r="W64" t="str">
        <f t="shared" si="2"/>
        <v/>
      </c>
    </row>
    <row r="65" spans="2:23" x14ac:dyDescent="0.2">
      <c r="B65" s="42">
        <v>57</v>
      </c>
      <c r="C65" s="43" t="str">
        <f t="shared" si="1"/>
        <v/>
      </c>
      <c r="D65" s="43"/>
      <c r="E65" s="42"/>
      <c r="F65" s="8"/>
      <c r="G65" s="42"/>
      <c r="H65" s="44"/>
      <c r="I65" s="44"/>
      <c r="J65" s="42"/>
      <c r="K65" s="45" t="str">
        <f t="shared" si="0"/>
        <v/>
      </c>
      <c r="L65" s="46"/>
      <c r="M65" s="6" t="str">
        <f>IF(J65="","",(K65/J65)/LOOKUP(RIGHT($D$2,3),定数!$A$6:$A$13,定数!$B$6:$B$13))</f>
        <v/>
      </c>
      <c r="N65" s="42"/>
      <c r="O65" s="8"/>
      <c r="P65" s="44"/>
      <c r="Q65" s="44"/>
      <c r="R65" s="47" t="str">
        <f>IF(P65="","",T65*M65*LOOKUP(RIGHT($D$2,3),定数!$A$6:$A$13,定数!$B$6:$B$13))</f>
        <v/>
      </c>
      <c r="S65" s="47"/>
      <c r="T65" s="48" t="str">
        <f t="shared" si="3"/>
        <v/>
      </c>
      <c r="U65" s="48"/>
      <c r="V65" t="str">
        <f t="shared" si="5"/>
        <v/>
      </c>
      <c r="W65" t="str">
        <f t="shared" si="2"/>
        <v/>
      </c>
    </row>
    <row r="66" spans="2:23" x14ac:dyDescent="0.2">
      <c r="B66" s="42">
        <v>58</v>
      </c>
      <c r="C66" s="43" t="str">
        <f t="shared" si="1"/>
        <v/>
      </c>
      <c r="D66" s="43"/>
      <c r="E66" s="42"/>
      <c r="F66" s="8"/>
      <c r="G66" s="42"/>
      <c r="H66" s="44"/>
      <c r="I66" s="44"/>
      <c r="J66" s="42"/>
      <c r="K66" s="45" t="str">
        <f t="shared" si="0"/>
        <v/>
      </c>
      <c r="L66" s="46"/>
      <c r="M66" s="6" t="str">
        <f>IF(J66="","",(K66/J66)/LOOKUP(RIGHT($D$2,3),定数!$A$6:$A$13,定数!$B$6:$B$13))</f>
        <v/>
      </c>
      <c r="N66" s="42"/>
      <c r="O66" s="8"/>
      <c r="P66" s="44"/>
      <c r="Q66" s="44"/>
      <c r="R66" s="47" t="str">
        <f>IF(P66="","",T66*M66*LOOKUP(RIGHT($D$2,3),定数!$A$6:$A$13,定数!$B$6:$B$13))</f>
        <v/>
      </c>
      <c r="S66" s="47"/>
      <c r="T66" s="48" t="str">
        <f t="shared" si="3"/>
        <v/>
      </c>
      <c r="U66" s="48"/>
      <c r="V66" t="str">
        <f t="shared" si="5"/>
        <v/>
      </c>
      <c r="W66" t="str">
        <f t="shared" si="2"/>
        <v/>
      </c>
    </row>
    <row r="67" spans="2:23" x14ac:dyDescent="0.2">
      <c r="B67" s="42">
        <v>59</v>
      </c>
      <c r="C67" s="43" t="str">
        <f t="shared" si="1"/>
        <v/>
      </c>
      <c r="D67" s="43"/>
      <c r="E67" s="42"/>
      <c r="F67" s="8"/>
      <c r="G67" s="42"/>
      <c r="H67" s="44"/>
      <c r="I67" s="44"/>
      <c r="J67" s="42"/>
      <c r="K67" s="45" t="str">
        <f t="shared" si="0"/>
        <v/>
      </c>
      <c r="L67" s="46"/>
      <c r="M67" s="6" t="str">
        <f>IF(J67="","",(K67/J67)/LOOKUP(RIGHT($D$2,3),定数!$A$6:$A$13,定数!$B$6:$B$13))</f>
        <v/>
      </c>
      <c r="N67" s="42"/>
      <c r="O67" s="8"/>
      <c r="P67" s="44"/>
      <c r="Q67" s="44"/>
      <c r="R67" s="47" t="str">
        <f>IF(P67="","",T67*M67*LOOKUP(RIGHT($D$2,3),定数!$A$6:$A$13,定数!$B$6:$B$13))</f>
        <v/>
      </c>
      <c r="S67" s="47"/>
      <c r="T67" s="48" t="str">
        <f t="shared" si="3"/>
        <v/>
      </c>
      <c r="U67" s="48"/>
      <c r="V67" t="str">
        <f t="shared" si="5"/>
        <v/>
      </c>
      <c r="W67" t="str">
        <f t="shared" si="2"/>
        <v/>
      </c>
    </row>
    <row r="68" spans="2:23" x14ac:dyDescent="0.2">
      <c r="B68" s="42">
        <v>60</v>
      </c>
      <c r="C68" s="43" t="str">
        <f t="shared" si="1"/>
        <v/>
      </c>
      <c r="D68" s="43"/>
      <c r="E68" s="42"/>
      <c r="F68" s="8"/>
      <c r="G68" s="42"/>
      <c r="H68" s="44"/>
      <c r="I68" s="44"/>
      <c r="J68" s="42"/>
      <c r="K68" s="45" t="str">
        <f t="shared" si="0"/>
        <v/>
      </c>
      <c r="L68" s="46"/>
      <c r="M68" s="6" t="str">
        <f>IF(J68="","",(K68/J68)/LOOKUP(RIGHT($D$2,3),定数!$A$6:$A$13,定数!$B$6:$B$13))</f>
        <v/>
      </c>
      <c r="N68" s="42"/>
      <c r="O68" s="8"/>
      <c r="P68" s="44"/>
      <c r="Q68" s="44"/>
      <c r="R68" s="47" t="str">
        <f>IF(P68="","",T68*M68*LOOKUP(RIGHT($D$2,3),定数!$A$6:$A$13,定数!$B$6:$B$13))</f>
        <v/>
      </c>
      <c r="S68" s="47"/>
      <c r="T68" s="48" t="str">
        <f t="shared" si="3"/>
        <v/>
      </c>
      <c r="U68" s="48"/>
      <c r="V68" t="str">
        <f t="shared" si="5"/>
        <v/>
      </c>
      <c r="W68" t="str">
        <f t="shared" si="2"/>
        <v/>
      </c>
    </row>
    <row r="69" spans="2:23" x14ac:dyDescent="0.2">
      <c r="B69" s="42">
        <v>61</v>
      </c>
      <c r="C69" s="43" t="str">
        <f t="shared" si="1"/>
        <v/>
      </c>
      <c r="D69" s="43"/>
      <c r="E69" s="42"/>
      <c r="F69" s="8"/>
      <c r="G69" s="42"/>
      <c r="H69" s="44"/>
      <c r="I69" s="44"/>
      <c r="J69" s="42"/>
      <c r="K69" s="45" t="str">
        <f t="shared" si="0"/>
        <v/>
      </c>
      <c r="L69" s="46"/>
      <c r="M69" s="6" t="str">
        <f>IF(J69="","",(K69/J69)/LOOKUP(RIGHT($D$2,3),定数!$A$6:$A$13,定数!$B$6:$B$13))</f>
        <v/>
      </c>
      <c r="N69" s="42"/>
      <c r="O69" s="8"/>
      <c r="P69" s="44"/>
      <c r="Q69" s="44"/>
      <c r="R69" s="47" t="str">
        <f>IF(P69="","",T69*M69*LOOKUP(RIGHT($D$2,3),定数!$A$6:$A$13,定数!$B$6:$B$13))</f>
        <v/>
      </c>
      <c r="S69" s="47"/>
      <c r="T69" s="48" t="str">
        <f t="shared" si="3"/>
        <v/>
      </c>
      <c r="U69" s="48"/>
      <c r="V69" t="str">
        <f t="shared" si="5"/>
        <v/>
      </c>
      <c r="W69" t="str">
        <f t="shared" si="2"/>
        <v/>
      </c>
    </row>
    <row r="70" spans="2:23" x14ac:dyDescent="0.2">
      <c r="B70" s="42">
        <v>62</v>
      </c>
      <c r="C70" s="43" t="str">
        <f t="shared" si="1"/>
        <v/>
      </c>
      <c r="D70" s="43"/>
      <c r="E70" s="42"/>
      <c r="F70" s="8"/>
      <c r="G70" s="42"/>
      <c r="H70" s="44"/>
      <c r="I70" s="44"/>
      <c r="J70" s="42"/>
      <c r="K70" s="45" t="str">
        <f t="shared" si="0"/>
        <v/>
      </c>
      <c r="L70" s="46"/>
      <c r="M70" s="6" t="str">
        <f>IF(J70="","",(K70/J70)/LOOKUP(RIGHT($D$2,3),定数!$A$6:$A$13,定数!$B$6:$B$13))</f>
        <v/>
      </c>
      <c r="N70" s="42"/>
      <c r="O70" s="8"/>
      <c r="P70" s="44"/>
      <c r="Q70" s="44"/>
      <c r="R70" s="47" t="str">
        <f>IF(P70="","",T70*M70*LOOKUP(RIGHT($D$2,3),定数!$A$6:$A$13,定数!$B$6:$B$13))</f>
        <v/>
      </c>
      <c r="S70" s="47"/>
      <c r="T70" s="48" t="str">
        <f t="shared" si="3"/>
        <v/>
      </c>
      <c r="U70" s="48"/>
      <c r="V70" t="str">
        <f t="shared" si="5"/>
        <v/>
      </c>
      <c r="W70" t="str">
        <f t="shared" si="2"/>
        <v/>
      </c>
    </row>
    <row r="71" spans="2:23" x14ac:dyDescent="0.2">
      <c r="B71" s="42">
        <v>63</v>
      </c>
      <c r="C71" s="43" t="str">
        <f t="shared" si="1"/>
        <v/>
      </c>
      <c r="D71" s="43"/>
      <c r="E71" s="42"/>
      <c r="F71" s="8"/>
      <c r="G71" s="42"/>
      <c r="H71" s="44"/>
      <c r="I71" s="44"/>
      <c r="J71" s="42"/>
      <c r="K71" s="45" t="str">
        <f t="shared" si="0"/>
        <v/>
      </c>
      <c r="L71" s="46"/>
      <c r="M71" s="6" t="str">
        <f>IF(J71="","",(K71/J71)/LOOKUP(RIGHT($D$2,3),定数!$A$6:$A$13,定数!$B$6:$B$13))</f>
        <v/>
      </c>
      <c r="N71" s="42"/>
      <c r="O71" s="8"/>
      <c r="P71" s="44"/>
      <c r="Q71" s="44"/>
      <c r="R71" s="47" t="str">
        <f>IF(P71="","",T71*M71*LOOKUP(RIGHT($D$2,3),定数!$A$6:$A$13,定数!$B$6:$B$13))</f>
        <v/>
      </c>
      <c r="S71" s="47"/>
      <c r="T71" s="48" t="str">
        <f t="shared" si="3"/>
        <v/>
      </c>
      <c r="U71" s="48"/>
      <c r="V71" t="str">
        <f t="shared" si="5"/>
        <v/>
      </c>
      <c r="W71" t="str">
        <f t="shared" si="2"/>
        <v/>
      </c>
    </row>
    <row r="72" spans="2:23" x14ac:dyDescent="0.2">
      <c r="B72" s="42">
        <v>64</v>
      </c>
      <c r="C72" s="43" t="str">
        <f t="shared" si="1"/>
        <v/>
      </c>
      <c r="D72" s="43"/>
      <c r="E72" s="42"/>
      <c r="F72" s="8"/>
      <c r="G72" s="42"/>
      <c r="H72" s="44"/>
      <c r="I72" s="44"/>
      <c r="J72" s="42"/>
      <c r="K72" s="45" t="str">
        <f t="shared" si="0"/>
        <v/>
      </c>
      <c r="L72" s="46"/>
      <c r="M72" s="6" t="str">
        <f>IF(J72="","",(K72/J72)/LOOKUP(RIGHT($D$2,3),定数!$A$6:$A$13,定数!$B$6:$B$13))</f>
        <v/>
      </c>
      <c r="N72" s="42"/>
      <c r="O72" s="8"/>
      <c r="P72" s="44"/>
      <c r="Q72" s="44"/>
      <c r="R72" s="47" t="str">
        <f>IF(P72="","",T72*M72*LOOKUP(RIGHT($D$2,3),定数!$A$6:$A$13,定数!$B$6:$B$13))</f>
        <v/>
      </c>
      <c r="S72" s="47"/>
      <c r="T72" s="48" t="str">
        <f t="shared" si="3"/>
        <v/>
      </c>
      <c r="U72" s="48"/>
      <c r="V72" t="str">
        <f t="shared" si="5"/>
        <v/>
      </c>
      <c r="W72" t="str">
        <f t="shared" si="2"/>
        <v/>
      </c>
    </row>
    <row r="73" spans="2:23" x14ac:dyDescent="0.2">
      <c r="B73" s="42">
        <v>65</v>
      </c>
      <c r="C73" s="43" t="str">
        <f t="shared" si="1"/>
        <v/>
      </c>
      <c r="D73" s="43"/>
      <c r="E73" s="42"/>
      <c r="F73" s="8"/>
      <c r="G73" s="42"/>
      <c r="H73" s="44"/>
      <c r="I73" s="44"/>
      <c r="J73" s="42"/>
      <c r="K73" s="45" t="str">
        <f t="shared" ref="K73:K108" si="6">IF(J73="","",C73*0.03)</f>
        <v/>
      </c>
      <c r="L73" s="46"/>
      <c r="M73" s="6" t="str">
        <f>IF(J73="","",(K73/J73)/LOOKUP(RIGHT($D$2,3),定数!$A$6:$A$13,定数!$B$6:$B$13))</f>
        <v/>
      </c>
      <c r="N73" s="42"/>
      <c r="O73" s="8"/>
      <c r="P73" s="44"/>
      <c r="Q73" s="44"/>
      <c r="R73" s="47" t="str">
        <f>IF(P73="","",T73*M73*LOOKUP(RIGHT($D$2,3),定数!$A$6:$A$13,定数!$B$6:$B$13))</f>
        <v/>
      </c>
      <c r="S73" s="47"/>
      <c r="T73" s="48" t="str">
        <f t="shared" si="3"/>
        <v/>
      </c>
      <c r="U73" s="48"/>
      <c r="V73" t="str">
        <f t="shared" si="5"/>
        <v/>
      </c>
      <c r="W73" t="str">
        <f t="shared" si="2"/>
        <v/>
      </c>
    </row>
    <row r="74" spans="2:23" x14ac:dyDescent="0.2">
      <c r="B74" s="42">
        <v>66</v>
      </c>
      <c r="C74" s="43" t="str">
        <f t="shared" ref="C74:C108" si="7">IF(R73="","",C73+R73)</f>
        <v/>
      </c>
      <c r="D74" s="43"/>
      <c r="E74" s="42"/>
      <c r="F74" s="8"/>
      <c r="G74" s="42"/>
      <c r="H74" s="44"/>
      <c r="I74" s="44"/>
      <c r="J74" s="42"/>
      <c r="K74" s="45" t="str">
        <f t="shared" si="6"/>
        <v/>
      </c>
      <c r="L74" s="46"/>
      <c r="M74" s="6" t="str">
        <f>IF(J74="","",(K74/J74)/LOOKUP(RIGHT($D$2,3),定数!$A$6:$A$13,定数!$B$6:$B$13))</f>
        <v/>
      </c>
      <c r="N74" s="42"/>
      <c r="O74" s="8"/>
      <c r="P74" s="44"/>
      <c r="Q74" s="44"/>
      <c r="R74" s="47" t="str">
        <f>IF(P74="","",T74*M74*LOOKUP(RIGHT($D$2,3),定数!$A$6:$A$13,定数!$B$6:$B$13))</f>
        <v/>
      </c>
      <c r="S74" s="47"/>
      <c r="T74" s="48" t="str">
        <f t="shared" si="3"/>
        <v/>
      </c>
      <c r="U74" s="48"/>
      <c r="V74" t="str">
        <f t="shared" si="5"/>
        <v/>
      </c>
      <c r="W74" t="str">
        <f t="shared" si="5"/>
        <v/>
      </c>
    </row>
    <row r="75" spans="2:23" x14ac:dyDescent="0.2">
      <c r="B75" s="42">
        <v>67</v>
      </c>
      <c r="C75" s="43" t="str">
        <f t="shared" si="7"/>
        <v/>
      </c>
      <c r="D75" s="43"/>
      <c r="E75" s="42"/>
      <c r="F75" s="8"/>
      <c r="G75" s="42"/>
      <c r="H75" s="44"/>
      <c r="I75" s="44"/>
      <c r="J75" s="42"/>
      <c r="K75" s="45" t="str">
        <f t="shared" si="6"/>
        <v/>
      </c>
      <c r="L75" s="46"/>
      <c r="M75" s="6" t="str">
        <f>IF(J75="","",(K75/J75)/LOOKUP(RIGHT($D$2,3),定数!$A$6:$A$13,定数!$B$6:$B$13))</f>
        <v/>
      </c>
      <c r="N75" s="42"/>
      <c r="O75" s="8"/>
      <c r="P75" s="44"/>
      <c r="Q75" s="44"/>
      <c r="R75" s="47" t="str">
        <f>IF(P75="","",T75*M75*LOOKUP(RIGHT($D$2,3),定数!$A$6:$A$13,定数!$B$6:$B$13))</f>
        <v/>
      </c>
      <c r="S75" s="47"/>
      <c r="T75" s="48" t="str">
        <f t="shared" si="3"/>
        <v/>
      </c>
      <c r="U75" s="48"/>
      <c r="V75" t="str">
        <f t="shared" ref="V75:W90" si="8">IF(S75&lt;&gt;"",IF(S75&lt;0,1+V74,0),"")</f>
        <v/>
      </c>
      <c r="W75" t="str">
        <f t="shared" si="8"/>
        <v/>
      </c>
    </row>
    <row r="76" spans="2:23" x14ac:dyDescent="0.2">
      <c r="B76" s="42">
        <v>68</v>
      </c>
      <c r="C76" s="43" t="str">
        <f t="shared" si="7"/>
        <v/>
      </c>
      <c r="D76" s="43"/>
      <c r="E76" s="42"/>
      <c r="F76" s="8"/>
      <c r="G76" s="42"/>
      <c r="H76" s="44"/>
      <c r="I76" s="44"/>
      <c r="J76" s="42"/>
      <c r="K76" s="45" t="str">
        <f t="shared" si="6"/>
        <v/>
      </c>
      <c r="L76" s="46"/>
      <c r="M76" s="6" t="str">
        <f>IF(J76="","",(K76/J76)/LOOKUP(RIGHT($D$2,3),定数!$A$6:$A$13,定数!$B$6:$B$13))</f>
        <v/>
      </c>
      <c r="N76" s="42"/>
      <c r="O76" s="8"/>
      <c r="P76" s="44"/>
      <c r="Q76" s="44"/>
      <c r="R76" s="47" t="str">
        <f>IF(P76="","",T76*M76*LOOKUP(RIGHT($D$2,3),定数!$A$6:$A$13,定数!$B$6:$B$13))</f>
        <v/>
      </c>
      <c r="S76" s="47"/>
      <c r="T76" s="48" t="str">
        <f t="shared" ref="T76:T108" si="9">IF(P76="","",IF(G76="買",(P76-H76),(H76-P76))*IF(RIGHT($D$2,3)="JPY",100,10000))</f>
        <v/>
      </c>
      <c r="U76" s="48"/>
      <c r="V76" t="str">
        <f t="shared" si="8"/>
        <v/>
      </c>
      <c r="W76" t="str">
        <f t="shared" si="8"/>
        <v/>
      </c>
    </row>
    <row r="77" spans="2:23" x14ac:dyDescent="0.2">
      <c r="B77" s="42">
        <v>69</v>
      </c>
      <c r="C77" s="43" t="str">
        <f t="shared" si="7"/>
        <v/>
      </c>
      <c r="D77" s="43"/>
      <c r="E77" s="42"/>
      <c r="F77" s="8"/>
      <c r="G77" s="42"/>
      <c r="H77" s="44"/>
      <c r="I77" s="44"/>
      <c r="J77" s="42"/>
      <c r="K77" s="45" t="str">
        <f t="shared" si="6"/>
        <v/>
      </c>
      <c r="L77" s="46"/>
      <c r="M77" s="6" t="str">
        <f>IF(J77="","",(K77/J77)/LOOKUP(RIGHT($D$2,3),定数!$A$6:$A$13,定数!$B$6:$B$13))</f>
        <v/>
      </c>
      <c r="N77" s="42"/>
      <c r="O77" s="8"/>
      <c r="P77" s="44"/>
      <c r="Q77" s="44"/>
      <c r="R77" s="47" t="str">
        <f>IF(P77="","",T77*M77*LOOKUP(RIGHT($D$2,3),定数!$A$6:$A$13,定数!$B$6:$B$13))</f>
        <v/>
      </c>
      <c r="S77" s="47"/>
      <c r="T77" s="48" t="str">
        <f t="shared" si="9"/>
        <v/>
      </c>
      <c r="U77" s="48"/>
      <c r="V77" t="str">
        <f t="shared" si="8"/>
        <v/>
      </c>
      <c r="W77" t="str">
        <f t="shared" si="8"/>
        <v/>
      </c>
    </row>
    <row r="78" spans="2:23" x14ac:dyDescent="0.2">
      <c r="B78" s="42">
        <v>70</v>
      </c>
      <c r="C78" s="43" t="str">
        <f t="shared" si="7"/>
        <v/>
      </c>
      <c r="D78" s="43"/>
      <c r="E78" s="42"/>
      <c r="F78" s="8"/>
      <c r="G78" s="42"/>
      <c r="H78" s="44"/>
      <c r="I78" s="44"/>
      <c r="J78" s="42"/>
      <c r="K78" s="45" t="str">
        <f t="shared" si="6"/>
        <v/>
      </c>
      <c r="L78" s="46"/>
      <c r="M78" s="6" t="str">
        <f>IF(J78="","",(K78/J78)/LOOKUP(RIGHT($D$2,3),定数!$A$6:$A$13,定数!$B$6:$B$13))</f>
        <v/>
      </c>
      <c r="N78" s="42"/>
      <c r="O78" s="8"/>
      <c r="P78" s="44"/>
      <c r="Q78" s="44"/>
      <c r="R78" s="47" t="str">
        <f>IF(P78="","",T78*M78*LOOKUP(RIGHT($D$2,3),定数!$A$6:$A$13,定数!$B$6:$B$13))</f>
        <v/>
      </c>
      <c r="S78" s="47"/>
      <c r="T78" s="48" t="str">
        <f t="shared" si="9"/>
        <v/>
      </c>
      <c r="U78" s="48"/>
      <c r="V78" t="str">
        <f t="shared" si="8"/>
        <v/>
      </c>
      <c r="W78" t="str">
        <f t="shared" si="8"/>
        <v/>
      </c>
    </row>
    <row r="79" spans="2:23" x14ac:dyDescent="0.2">
      <c r="B79" s="42">
        <v>71</v>
      </c>
      <c r="C79" s="43" t="str">
        <f t="shared" si="7"/>
        <v/>
      </c>
      <c r="D79" s="43"/>
      <c r="E79" s="42"/>
      <c r="F79" s="8"/>
      <c r="G79" s="42"/>
      <c r="H79" s="44"/>
      <c r="I79" s="44"/>
      <c r="J79" s="42"/>
      <c r="K79" s="45" t="str">
        <f t="shared" si="6"/>
        <v/>
      </c>
      <c r="L79" s="46"/>
      <c r="M79" s="6" t="str">
        <f>IF(J79="","",(K79/J79)/LOOKUP(RIGHT($D$2,3),定数!$A$6:$A$13,定数!$B$6:$B$13))</f>
        <v/>
      </c>
      <c r="N79" s="42"/>
      <c r="O79" s="8"/>
      <c r="P79" s="44"/>
      <c r="Q79" s="44"/>
      <c r="R79" s="47" t="str">
        <f>IF(P79="","",T79*M79*LOOKUP(RIGHT($D$2,3),定数!$A$6:$A$13,定数!$B$6:$B$13))</f>
        <v/>
      </c>
      <c r="S79" s="47"/>
      <c r="T79" s="48" t="str">
        <f t="shared" si="9"/>
        <v/>
      </c>
      <c r="U79" s="48"/>
      <c r="V79" t="str">
        <f t="shared" si="8"/>
        <v/>
      </c>
      <c r="W79" t="str">
        <f t="shared" si="8"/>
        <v/>
      </c>
    </row>
    <row r="80" spans="2:23" x14ac:dyDescent="0.2">
      <c r="B80" s="42">
        <v>72</v>
      </c>
      <c r="C80" s="43" t="str">
        <f t="shared" si="7"/>
        <v/>
      </c>
      <c r="D80" s="43"/>
      <c r="E80" s="42"/>
      <c r="F80" s="8"/>
      <c r="G80" s="42"/>
      <c r="H80" s="44"/>
      <c r="I80" s="44"/>
      <c r="J80" s="42"/>
      <c r="K80" s="45" t="str">
        <f t="shared" si="6"/>
        <v/>
      </c>
      <c r="L80" s="46"/>
      <c r="M80" s="6" t="str">
        <f>IF(J80="","",(K80/J80)/LOOKUP(RIGHT($D$2,3),定数!$A$6:$A$13,定数!$B$6:$B$13))</f>
        <v/>
      </c>
      <c r="N80" s="42"/>
      <c r="O80" s="8"/>
      <c r="P80" s="44"/>
      <c r="Q80" s="44"/>
      <c r="R80" s="47" t="str">
        <f>IF(P80="","",T80*M80*LOOKUP(RIGHT($D$2,3),定数!$A$6:$A$13,定数!$B$6:$B$13))</f>
        <v/>
      </c>
      <c r="S80" s="47"/>
      <c r="T80" s="48" t="str">
        <f t="shared" si="9"/>
        <v/>
      </c>
      <c r="U80" s="48"/>
      <c r="V80" t="str">
        <f t="shared" si="8"/>
        <v/>
      </c>
      <c r="W80" t="str">
        <f t="shared" si="8"/>
        <v/>
      </c>
    </row>
    <row r="81" spans="2:23" x14ac:dyDescent="0.2">
      <c r="B81" s="42">
        <v>73</v>
      </c>
      <c r="C81" s="43" t="str">
        <f t="shared" si="7"/>
        <v/>
      </c>
      <c r="D81" s="43"/>
      <c r="E81" s="42"/>
      <c r="F81" s="8"/>
      <c r="G81" s="42"/>
      <c r="H81" s="44"/>
      <c r="I81" s="44"/>
      <c r="J81" s="42"/>
      <c r="K81" s="45" t="str">
        <f t="shared" si="6"/>
        <v/>
      </c>
      <c r="L81" s="46"/>
      <c r="M81" s="6" t="str">
        <f>IF(J81="","",(K81/J81)/LOOKUP(RIGHT($D$2,3),定数!$A$6:$A$13,定数!$B$6:$B$13))</f>
        <v/>
      </c>
      <c r="N81" s="42"/>
      <c r="O81" s="8"/>
      <c r="P81" s="44"/>
      <c r="Q81" s="44"/>
      <c r="R81" s="47" t="str">
        <f>IF(P81="","",T81*M81*LOOKUP(RIGHT($D$2,3),定数!$A$6:$A$13,定数!$B$6:$B$13))</f>
        <v/>
      </c>
      <c r="S81" s="47"/>
      <c r="T81" s="48" t="str">
        <f t="shared" si="9"/>
        <v/>
      </c>
      <c r="U81" s="48"/>
      <c r="V81" t="str">
        <f t="shared" si="8"/>
        <v/>
      </c>
      <c r="W81" t="str">
        <f t="shared" si="8"/>
        <v/>
      </c>
    </row>
    <row r="82" spans="2:23" x14ac:dyDescent="0.2">
      <c r="B82" s="42">
        <v>74</v>
      </c>
      <c r="C82" s="43" t="str">
        <f t="shared" si="7"/>
        <v/>
      </c>
      <c r="D82" s="43"/>
      <c r="E82" s="42"/>
      <c r="F82" s="8"/>
      <c r="G82" s="42"/>
      <c r="H82" s="44"/>
      <c r="I82" s="44"/>
      <c r="J82" s="42"/>
      <c r="K82" s="45" t="str">
        <f t="shared" si="6"/>
        <v/>
      </c>
      <c r="L82" s="46"/>
      <c r="M82" s="6" t="str">
        <f>IF(J82="","",(K82/J82)/LOOKUP(RIGHT($D$2,3),定数!$A$6:$A$13,定数!$B$6:$B$13))</f>
        <v/>
      </c>
      <c r="N82" s="42"/>
      <c r="O82" s="8"/>
      <c r="P82" s="44"/>
      <c r="Q82" s="44"/>
      <c r="R82" s="47" t="str">
        <f>IF(P82="","",T82*M82*LOOKUP(RIGHT($D$2,3),定数!$A$6:$A$13,定数!$B$6:$B$13))</f>
        <v/>
      </c>
      <c r="S82" s="47"/>
      <c r="T82" s="48" t="str">
        <f t="shared" si="9"/>
        <v/>
      </c>
      <c r="U82" s="48"/>
      <c r="V82" t="str">
        <f t="shared" si="8"/>
        <v/>
      </c>
      <c r="W82" t="str">
        <f t="shared" si="8"/>
        <v/>
      </c>
    </row>
    <row r="83" spans="2:23" x14ac:dyDescent="0.2">
      <c r="B83" s="42">
        <v>75</v>
      </c>
      <c r="C83" s="43" t="str">
        <f t="shared" si="7"/>
        <v/>
      </c>
      <c r="D83" s="43"/>
      <c r="E83" s="42"/>
      <c r="F83" s="8"/>
      <c r="G83" s="42"/>
      <c r="H83" s="44"/>
      <c r="I83" s="44"/>
      <c r="J83" s="42"/>
      <c r="K83" s="45" t="str">
        <f t="shared" si="6"/>
        <v/>
      </c>
      <c r="L83" s="46"/>
      <c r="M83" s="6" t="str">
        <f>IF(J83="","",(K83/J83)/LOOKUP(RIGHT($D$2,3),定数!$A$6:$A$13,定数!$B$6:$B$13))</f>
        <v/>
      </c>
      <c r="N83" s="42"/>
      <c r="O83" s="8"/>
      <c r="P83" s="44"/>
      <c r="Q83" s="44"/>
      <c r="R83" s="47" t="str">
        <f>IF(P83="","",T83*M83*LOOKUP(RIGHT($D$2,3),定数!$A$6:$A$13,定数!$B$6:$B$13))</f>
        <v/>
      </c>
      <c r="S83" s="47"/>
      <c r="T83" s="48" t="str">
        <f t="shared" si="9"/>
        <v/>
      </c>
      <c r="U83" s="48"/>
      <c r="V83" t="str">
        <f t="shared" si="8"/>
        <v/>
      </c>
      <c r="W83" t="str">
        <f t="shared" si="8"/>
        <v/>
      </c>
    </row>
    <row r="84" spans="2:23" x14ac:dyDescent="0.2">
      <c r="B84" s="42">
        <v>76</v>
      </c>
      <c r="C84" s="43" t="str">
        <f t="shared" si="7"/>
        <v/>
      </c>
      <c r="D84" s="43"/>
      <c r="E84" s="42"/>
      <c r="F84" s="8"/>
      <c r="G84" s="42"/>
      <c r="H84" s="44"/>
      <c r="I84" s="44"/>
      <c r="J84" s="42"/>
      <c r="K84" s="45" t="str">
        <f t="shared" si="6"/>
        <v/>
      </c>
      <c r="L84" s="46"/>
      <c r="M84" s="6" t="str">
        <f>IF(J84="","",(K84/J84)/LOOKUP(RIGHT($D$2,3),定数!$A$6:$A$13,定数!$B$6:$B$13))</f>
        <v/>
      </c>
      <c r="N84" s="42"/>
      <c r="O84" s="8"/>
      <c r="P84" s="44"/>
      <c r="Q84" s="44"/>
      <c r="R84" s="47" t="str">
        <f>IF(P84="","",T84*M84*LOOKUP(RIGHT($D$2,3),定数!$A$6:$A$13,定数!$B$6:$B$13))</f>
        <v/>
      </c>
      <c r="S84" s="47"/>
      <c r="T84" s="48" t="str">
        <f t="shared" si="9"/>
        <v/>
      </c>
      <c r="U84" s="48"/>
      <c r="V84" t="str">
        <f t="shared" si="8"/>
        <v/>
      </c>
      <c r="W84" t="str">
        <f t="shared" si="8"/>
        <v/>
      </c>
    </row>
    <row r="85" spans="2:23" x14ac:dyDescent="0.2">
      <c r="B85" s="42">
        <v>77</v>
      </c>
      <c r="C85" s="43" t="str">
        <f t="shared" si="7"/>
        <v/>
      </c>
      <c r="D85" s="43"/>
      <c r="E85" s="42"/>
      <c r="F85" s="8"/>
      <c r="G85" s="42"/>
      <c r="H85" s="44"/>
      <c r="I85" s="44"/>
      <c r="J85" s="42"/>
      <c r="K85" s="45" t="str">
        <f t="shared" si="6"/>
        <v/>
      </c>
      <c r="L85" s="46"/>
      <c r="M85" s="6" t="str">
        <f>IF(J85="","",(K85/J85)/LOOKUP(RIGHT($D$2,3),定数!$A$6:$A$13,定数!$B$6:$B$13))</f>
        <v/>
      </c>
      <c r="N85" s="42"/>
      <c r="O85" s="8"/>
      <c r="P85" s="44"/>
      <c r="Q85" s="44"/>
      <c r="R85" s="47" t="str">
        <f>IF(P85="","",T85*M85*LOOKUP(RIGHT($D$2,3),定数!$A$6:$A$13,定数!$B$6:$B$13))</f>
        <v/>
      </c>
      <c r="S85" s="47"/>
      <c r="T85" s="48" t="str">
        <f t="shared" si="9"/>
        <v/>
      </c>
      <c r="U85" s="48"/>
      <c r="V85" t="str">
        <f t="shared" si="8"/>
        <v/>
      </c>
      <c r="W85" t="str">
        <f t="shared" si="8"/>
        <v/>
      </c>
    </row>
    <row r="86" spans="2:23" x14ac:dyDescent="0.2">
      <c r="B86" s="42">
        <v>78</v>
      </c>
      <c r="C86" s="43" t="str">
        <f t="shared" si="7"/>
        <v/>
      </c>
      <c r="D86" s="43"/>
      <c r="E86" s="42"/>
      <c r="F86" s="8"/>
      <c r="G86" s="42"/>
      <c r="H86" s="44"/>
      <c r="I86" s="44"/>
      <c r="J86" s="42"/>
      <c r="K86" s="45" t="str">
        <f t="shared" si="6"/>
        <v/>
      </c>
      <c r="L86" s="46"/>
      <c r="M86" s="6" t="str">
        <f>IF(J86="","",(K86/J86)/LOOKUP(RIGHT($D$2,3),定数!$A$6:$A$13,定数!$B$6:$B$13))</f>
        <v/>
      </c>
      <c r="N86" s="42"/>
      <c r="O86" s="8"/>
      <c r="P86" s="44"/>
      <c r="Q86" s="44"/>
      <c r="R86" s="47" t="str">
        <f>IF(P86="","",T86*M86*LOOKUP(RIGHT($D$2,3),定数!$A$6:$A$13,定数!$B$6:$B$13))</f>
        <v/>
      </c>
      <c r="S86" s="47"/>
      <c r="T86" s="48" t="str">
        <f t="shared" si="9"/>
        <v/>
      </c>
      <c r="U86" s="48"/>
      <c r="V86" t="str">
        <f t="shared" si="8"/>
        <v/>
      </c>
      <c r="W86" t="str">
        <f t="shared" si="8"/>
        <v/>
      </c>
    </row>
    <row r="87" spans="2:23" x14ac:dyDescent="0.2">
      <c r="B87" s="42">
        <v>79</v>
      </c>
      <c r="C87" s="43" t="str">
        <f t="shared" si="7"/>
        <v/>
      </c>
      <c r="D87" s="43"/>
      <c r="E87" s="42"/>
      <c r="F87" s="8"/>
      <c r="G87" s="42"/>
      <c r="H87" s="44"/>
      <c r="I87" s="44"/>
      <c r="J87" s="42"/>
      <c r="K87" s="45" t="str">
        <f t="shared" si="6"/>
        <v/>
      </c>
      <c r="L87" s="46"/>
      <c r="M87" s="6" t="str">
        <f>IF(J87="","",(K87/J87)/LOOKUP(RIGHT($D$2,3),定数!$A$6:$A$13,定数!$B$6:$B$13))</f>
        <v/>
      </c>
      <c r="N87" s="42"/>
      <c r="O87" s="8"/>
      <c r="P87" s="44"/>
      <c r="Q87" s="44"/>
      <c r="R87" s="47" t="str">
        <f>IF(P87="","",T87*M87*LOOKUP(RIGHT($D$2,3),定数!$A$6:$A$13,定数!$B$6:$B$13))</f>
        <v/>
      </c>
      <c r="S87" s="47"/>
      <c r="T87" s="48" t="str">
        <f t="shared" si="9"/>
        <v/>
      </c>
      <c r="U87" s="48"/>
      <c r="V87" t="str">
        <f t="shared" si="8"/>
        <v/>
      </c>
      <c r="W87" t="str">
        <f t="shared" si="8"/>
        <v/>
      </c>
    </row>
    <row r="88" spans="2:23" x14ac:dyDescent="0.2">
      <c r="B88" s="42">
        <v>80</v>
      </c>
      <c r="C88" s="43" t="str">
        <f t="shared" si="7"/>
        <v/>
      </c>
      <c r="D88" s="43"/>
      <c r="E88" s="42"/>
      <c r="F88" s="8"/>
      <c r="G88" s="42"/>
      <c r="H88" s="44"/>
      <c r="I88" s="44"/>
      <c r="J88" s="42"/>
      <c r="K88" s="45" t="str">
        <f t="shared" si="6"/>
        <v/>
      </c>
      <c r="L88" s="46"/>
      <c r="M88" s="6" t="str">
        <f>IF(J88="","",(K88/J88)/LOOKUP(RIGHT($D$2,3),定数!$A$6:$A$13,定数!$B$6:$B$13))</f>
        <v/>
      </c>
      <c r="N88" s="42"/>
      <c r="O88" s="8"/>
      <c r="P88" s="44"/>
      <c r="Q88" s="44"/>
      <c r="R88" s="47" t="str">
        <f>IF(P88="","",T88*M88*LOOKUP(RIGHT($D$2,3),定数!$A$6:$A$13,定数!$B$6:$B$13))</f>
        <v/>
      </c>
      <c r="S88" s="47"/>
      <c r="T88" s="48" t="str">
        <f t="shared" si="9"/>
        <v/>
      </c>
      <c r="U88" s="48"/>
      <c r="V88" t="str">
        <f t="shared" si="8"/>
        <v/>
      </c>
      <c r="W88" t="str">
        <f t="shared" si="8"/>
        <v/>
      </c>
    </row>
    <row r="89" spans="2:23" x14ac:dyDescent="0.2">
      <c r="B89" s="42">
        <v>81</v>
      </c>
      <c r="C89" s="43" t="str">
        <f t="shared" si="7"/>
        <v/>
      </c>
      <c r="D89" s="43"/>
      <c r="E89" s="42"/>
      <c r="F89" s="8"/>
      <c r="G89" s="42"/>
      <c r="H89" s="44"/>
      <c r="I89" s="44"/>
      <c r="J89" s="42"/>
      <c r="K89" s="45" t="str">
        <f t="shared" si="6"/>
        <v/>
      </c>
      <c r="L89" s="46"/>
      <c r="M89" s="6" t="str">
        <f>IF(J89="","",(K89/J89)/LOOKUP(RIGHT($D$2,3),定数!$A$6:$A$13,定数!$B$6:$B$13))</f>
        <v/>
      </c>
      <c r="N89" s="42"/>
      <c r="O89" s="8"/>
      <c r="P89" s="44"/>
      <c r="Q89" s="44"/>
      <c r="R89" s="47" t="str">
        <f>IF(P89="","",T89*M89*LOOKUP(RIGHT($D$2,3),定数!$A$6:$A$13,定数!$B$6:$B$13))</f>
        <v/>
      </c>
      <c r="S89" s="47"/>
      <c r="T89" s="48" t="str">
        <f t="shared" si="9"/>
        <v/>
      </c>
      <c r="U89" s="48"/>
      <c r="V89" t="str">
        <f t="shared" si="8"/>
        <v/>
      </c>
      <c r="W89" t="str">
        <f t="shared" si="8"/>
        <v/>
      </c>
    </row>
    <row r="90" spans="2:23" x14ac:dyDescent="0.2">
      <c r="B90" s="42">
        <v>82</v>
      </c>
      <c r="C90" s="43" t="str">
        <f t="shared" si="7"/>
        <v/>
      </c>
      <c r="D90" s="43"/>
      <c r="E90" s="42"/>
      <c r="F90" s="8"/>
      <c r="G90" s="42"/>
      <c r="H90" s="44"/>
      <c r="I90" s="44"/>
      <c r="J90" s="42"/>
      <c r="K90" s="45" t="str">
        <f t="shared" si="6"/>
        <v/>
      </c>
      <c r="L90" s="46"/>
      <c r="M90" s="6" t="str">
        <f>IF(J90="","",(K90/J90)/LOOKUP(RIGHT($D$2,3),定数!$A$6:$A$13,定数!$B$6:$B$13))</f>
        <v/>
      </c>
      <c r="N90" s="42"/>
      <c r="O90" s="8"/>
      <c r="P90" s="44"/>
      <c r="Q90" s="44"/>
      <c r="R90" s="47" t="str">
        <f>IF(P90="","",T90*M90*LOOKUP(RIGHT($D$2,3),定数!$A$6:$A$13,定数!$B$6:$B$13))</f>
        <v/>
      </c>
      <c r="S90" s="47"/>
      <c r="T90" s="48" t="str">
        <f t="shared" si="9"/>
        <v/>
      </c>
      <c r="U90" s="48"/>
      <c r="V90" t="str">
        <f t="shared" si="8"/>
        <v/>
      </c>
      <c r="W90" t="str">
        <f t="shared" si="8"/>
        <v/>
      </c>
    </row>
    <row r="91" spans="2:23" x14ac:dyDescent="0.2">
      <c r="B91" s="42">
        <v>83</v>
      </c>
      <c r="C91" s="43" t="str">
        <f t="shared" si="7"/>
        <v/>
      </c>
      <c r="D91" s="43"/>
      <c r="E91" s="42"/>
      <c r="F91" s="8"/>
      <c r="G91" s="42"/>
      <c r="H91" s="44"/>
      <c r="I91" s="44"/>
      <c r="J91" s="42"/>
      <c r="K91" s="45" t="str">
        <f t="shared" si="6"/>
        <v/>
      </c>
      <c r="L91" s="46"/>
      <c r="M91" s="6" t="str">
        <f>IF(J91="","",(K91/J91)/LOOKUP(RIGHT($D$2,3),定数!$A$6:$A$13,定数!$B$6:$B$13))</f>
        <v/>
      </c>
      <c r="N91" s="42"/>
      <c r="O91" s="8"/>
      <c r="P91" s="44"/>
      <c r="Q91" s="44"/>
      <c r="R91" s="47" t="str">
        <f>IF(P91="","",T91*M91*LOOKUP(RIGHT($D$2,3),定数!$A$6:$A$13,定数!$B$6:$B$13))</f>
        <v/>
      </c>
      <c r="S91" s="47"/>
      <c r="T91" s="48" t="str">
        <f t="shared" si="9"/>
        <v/>
      </c>
      <c r="U91" s="48"/>
      <c r="V91" t="str">
        <f t="shared" ref="V91:W106" si="10">IF(S91&lt;&gt;"",IF(S91&lt;0,1+V90,0),"")</f>
        <v/>
      </c>
      <c r="W91" t="str">
        <f t="shared" si="10"/>
        <v/>
      </c>
    </row>
    <row r="92" spans="2:23" x14ac:dyDescent="0.2">
      <c r="B92" s="42">
        <v>84</v>
      </c>
      <c r="C92" s="43" t="str">
        <f t="shared" si="7"/>
        <v/>
      </c>
      <c r="D92" s="43"/>
      <c r="E92" s="42"/>
      <c r="F92" s="8"/>
      <c r="G92" s="42"/>
      <c r="H92" s="44"/>
      <c r="I92" s="44"/>
      <c r="J92" s="42"/>
      <c r="K92" s="45" t="str">
        <f t="shared" si="6"/>
        <v/>
      </c>
      <c r="L92" s="46"/>
      <c r="M92" s="6" t="str">
        <f>IF(J92="","",(K92/J92)/LOOKUP(RIGHT($D$2,3),定数!$A$6:$A$13,定数!$B$6:$B$13))</f>
        <v/>
      </c>
      <c r="N92" s="42"/>
      <c r="O92" s="8"/>
      <c r="P92" s="44"/>
      <c r="Q92" s="44"/>
      <c r="R92" s="47" t="str">
        <f>IF(P92="","",T92*M92*LOOKUP(RIGHT($D$2,3),定数!$A$6:$A$13,定数!$B$6:$B$13))</f>
        <v/>
      </c>
      <c r="S92" s="47"/>
      <c r="T92" s="48" t="str">
        <f t="shared" si="9"/>
        <v/>
      </c>
      <c r="U92" s="48"/>
      <c r="V92" t="str">
        <f t="shared" si="10"/>
        <v/>
      </c>
      <c r="W92" t="str">
        <f t="shared" si="10"/>
        <v/>
      </c>
    </row>
    <row r="93" spans="2:23" x14ac:dyDescent="0.2">
      <c r="B93" s="42">
        <v>85</v>
      </c>
      <c r="C93" s="43" t="str">
        <f t="shared" si="7"/>
        <v/>
      </c>
      <c r="D93" s="43"/>
      <c r="E93" s="42"/>
      <c r="F93" s="8"/>
      <c r="G93" s="42"/>
      <c r="H93" s="44"/>
      <c r="I93" s="44"/>
      <c r="J93" s="42"/>
      <c r="K93" s="45" t="str">
        <f t="shared" si="6"/>
        <v/>
      </c>
      <c r="L93" s="46"/>
      <c r="M93" s="6" t="str">
        <f>IF(J93="","",(K93/J93)/LOOKUP(RIGHT($D$2,3),定数!$A$6:$A$13,定数!$B$6:$B$13))</f>
        <v/>
      </c>
      <c r="N93" s="42"/>
      <c r="O93" s="8"/>
      <c r="P93" s="44"/>
      <c r="Q93" s="44"/>
      <c r="R93" s="47" t="str">
        <f>IF(P93="","",T93*M93*LOOKUP(RIGHT($D$2,3),定数!$A$6:$A$13,定数!$B$6:$B$13))</f>
        <v/>
      </c>
      <c r="S93" s="47"/>
      <c r="T93" s="48" t="str">
        <f t="shared" si="9"/>
        <v/>
      </c>
      <c r="U93" s="48"/>
      <c r="V93" t="str">
        <f t="shared" si="10"/>
        <v/>
      </c>
      <c r="W93" t="str">
        <f t="shared" si="10"/>
        <v/>
      </c>
    </row>
    <row r="94" spans="2:23" x14ac:dyDescent="0.2">
      <c r="B94" s="42">
        <v>86</v>
      </c>
      <c r="C94" s="43" t="str">
        <f t="shared" si="7"/>
        <v/>
      </c>
      <c r="D94" s="43"/>
      <c r="E94" s="42"/>
      <c r="F94" s="8"/>
      <c r="G94" s="42"/>
      <c r="H94" s="44"/>
      <c r="I94" s="44"/>
      <c r="J94" s="42"/>
      <c r="K94" s="45" t="str">
        <f t="shared" si="6"/>
        <v/>
      </c>
      <c r="L94" s="46"/>
      <c r="M94" s="6" t="str">
        <f>IF(J94="","",(K94/J94)/LOOKUP(RIGHT($D$2,3),定数!$A$6:$A$13,定数!$B$6:$B$13))</f>
        <v/>
      </c>
      <c r="N94" s="42"/>
      <c r="O94" s="8"/>
      <c r="P94" s="44"/>
      <c r="Q94" s="44"/>
      <c r="R94" s="47" t="str">
        <f>IF(P94="","",T94*M94*LOOKUP(RIGHT($D$2,3),定数!$A$6:$A$13,定数!$B$6:$B$13))</f>
        <v/>
      </c>
      <c r="S94" s="47"/>
      <c r="T94" s="48" t="str">
        <f t="shared" si="9"/>
        <v/>
      </c>
      <c r="U94" s="48"/>
      <c r="V94" t="str">
        <f t="shared" si="10"/>
        <v/>
      </c>
      <c r="W94" t="str">
        <f t="shared" si="10"/>
        <v/>
      </c>
    </row>
    <row r="95" spans="2:23" x14ac:dyDescent="0.2">
      <c r="B95" s="42">
        <v>87</v>
      </c>
      <c r="C95" s="43" t="str">
        <f t="shared" si="7"/>
        <v/>
      </c>
      <c r="D95" s="43"/>
      <c r="E95" s="42"/>
      <c r="F95" s="8"/>
      <c r="G95" s="42"/>
      <c r="H95" s="44"/>
      <c r="I95" s="44"/>
      <c r="J95" s="42"/>
      <c r="K95" s="45" t="str">
        <f t="shared" si="6"/>
        <v/>
      </c>
      <c r="L95" s="46"/>
      <c r="M95" s="6" t="str">
        <f>IF(J95="","",(K95/J95)/LOOKUP(RIGHT($D$2,3),定数!$A$6:$A$13,定数!$B$6:$B$13))</f>
        <v/>
      </c>
      <c r="N95" s="42"/>
      <c r="O95" s="8"/>
      <c r="P95" s="44"/>
      <c r="Q95" s="44"/>
      <c r="R95" s="47" t="str">
        <f>IF(P95="","",T95*M95*LOOKUP(RIGHT($D$2,3),定数!$A$6:$A$13,定数!$B$6:$B$13))</f>
        <v/>
      </c>
      <c r="S95" s="47"/>
      <c r="T95" s="48" t="str">
        <f t="shared" si="9"/>
        <v/>
      </c>
      <c r="U95" s="48"/>
      <c r="V95" t="str">
        <f t="shared" si="10"/>
        <v/>
      </c>
      <c r="W95" t="str">
        <f t="shared" si="10"/>
        <v/>
      </c>
    </row>
    <row r="96" spans="2:23" x14ac:dyDescent="0.2">
      <c r="B96" s="42">
        <v>88</v>
      </c>
      <c r="C96" s="43" t="str">
        <f t="shared" si="7"/>
        <v/>
      </c>
      <c r="D96" s="43"/>
      <c r="E96" s="42"/>
      <c r="F96" s="8"/>
      <c r="G96" s="42"/>
      <c r="H96" s="44"/>
      <c r="I96" s="44"/>
      <c r="J96" s="42"/>
      <c r="K96" s="45" t="str">
        <f t="shared" si="6"/>
        <v/>
      </c>
      <c r="L96" s="46"/>
      <c r="M96" s="6" t="str">
        <f>IF(J96="","",(K96/J96)/LOOKUP(RIGHT($D$2,3),定数!$A$6:$A$13,定数!$B$6:$B$13))</f>
        <v/>
      </c>
      <c r="N96" s="42"/>
      <c r="O96" s="8"/>
      <c r="P96" s="44"/>
      <c r="Q96" s="44"/>
      <c r="R96" s="47" t="str">
        <f>IF(P96="","",T96*M96*LOOKUP(RIGHT($D$2,3),定数!$A$6:$A$13,定数!$B$6:$B$13))</f>
        <v/>
      </c>
      <c r="S96" s="47"/>
      <c r="T96" s="48" t="str">
        <f t="shared" si="9"/>
        <v/>
      </c>
      <c r="U96" s="48"/>
      <c r="V96" t="str">
        <f t="shared" si="10"/>
        <v/>
      </c>
      <c r="W96" t="str">
        <f t="shared" si="10"/>
        <v/>
      </c>
    </row>
    <row r="97" spans="2:23" x14ac:dyDescent="0.2">
      <c r="B97" s="42">
        <v>89</v>
      </c>
      <c r="C97" s="43" t="str">
        <f t="shared" si="7"/>
        <v/>
      </c>
      <c r="D97" s="43"/>
      <c r="E97" s="42"/>
      <c r="F97" s="8"/>
      <c r="G97" s="42"/>
      <c r="H97" s="44"/>
      <c r="I97" s="44"/>
      <c r="J97" s="42"/>
      <c r="K97" s="45" t="str">
        <f t="shared" si="6"/>
        <v/>
      </c>
      <c r="L97" s="46"/>
      <c r="M97" s="6" t="str">
        <f>IF(J97="","",(K97/J97)/LOOKUP(RIGHT($D$2,3),定数!$A$6:$A$13,定数!$B$6:$B$13))</f>
        <v/>
      </c>
      <c r="N97" s="42"/>
      <c r="O97" s="8"/>
      <c r="P97" s="44"/>
      <c r="Q97" s="44"/>
      <c r="R97" s="47" t="str">
        <f>IF(P97="","",T97*M97*LOOKUP(RIGHT($D$2,3),定数!$A$6:$A$13,定数!$B$6:$B$13))</f>
        <v/>
      </c>
      <c r="S97" s="47"/>
      <c r="T97" s="48" t="str">
        <f t="shared" si="9"/>
        <v/>
      </c>
      <c r="U97" s="48"/>
      <c r="V97" t="str">
        <f t="shared" si="10"/>
        <v/>
      </c>
      <c r="W97" t="str">
        <f t="shared" si="10"/>
        <v/>
      </c>
    </row>
    <row r="98" spans="2:23" x14ac:dyDescent="0.2">
      <c r="B98" s="42">
        <v>90</v>
      </c>
      <c r="C98" s="43" t="str">
        <f t="shared" si="7"/>
        <v/>
      </c>
      <c r="D98" s="43"/>
      <c r="E98" s="42"/>
      <c r="F98" s="8"/>
      <c r="G98" s="42"/>
      <c r="H98" s="44"/>
      <c r="I98" s="44"/>
      <c r="J98" s="42"/>
      <c r="K98" s="45" t="str">
        <f t="shared" si="6"/>
        <v/>
      </c>
      <c r="L98" s="46"/>
      <c r="M98" s="6" t="str">
        <f>IF(J98="","",(K98/J98)/LOOKUP(RIGHT($D$2,3),定数!$A$6:$A$13,定数!$B$6:$B$13))</f>
        <v/>
      </c>
      <c r="N98" s="42"/>
      <c r="O98" s="8"/>
      <c r="P98" s="44"/>
      <c r="Q98" s="44"/>
      <c r="R98" s="47" t="str">
        <f>IF(P98="","",T98*M98*LOOKUP(RIGHT($D$2,3),定数!$A$6:$A$13,定数!$B$6:$B$13))</f>
        <v/>
      </c>
      <c r="S98" s="47"/>
      <c r="T98" s="48" t="str">
        <f t="shared" si="9"/>
        <v/>
      </c>
      <c r="U98" s="48"/>
      <c r="V98" t="str">
        <f t="shared" si="10"/>
        <v/>
      </c>
      <c r="W98" t="str">
        <f t="shared" si="10"/>
        <v/>
      </c>
    </row>
    <row r="99" spans="2:23" x14ac:dyDescent="0.2">
      <c r="B99" s="42">
        <v>91</v>
      </c>
      <c r="C99" s="43" t="str">
        <f t="shared" si="7"/>
        <v/>
      </c>
      <c r="D99" s="43"/>
      <c r="E99" s="42"/>
      <c r="F99" s="8"/>
      <c r="G99" s="42"/>
      <c r="H99" s="44"/>
      <c r="I99" s="44"/>
      <c r="J99" s="42"/>
      <c r="K99" s="45" t="str">
        <f t="shared" si="6"/>
        <v/>
      </c>
      <c r="L99" s="46"/>
      <c r="M99" s="6" t="str">
        <f>IF(J99="","",(K99/J99)/LOOKUP(RIGHT($D$2,3),定数!$A$6:$A$13,定数!$B$6:$B$13))</f>
        <v/>
      </c>
      <c r="N99" s="42"/>
      <c r="O99" s="8"/>
      <c r="P99" s="44"/>
      <c r="Q99" s="44"/>
      <c r="R99" s="47" t="str">
        <f>IF(P99="","",T99*M99*LOOKUP(RIGHT($D$2,3),定数!$A$6:$A$13,定数!$B$6:$B$13))</f>
        <v/>
      </c>
      <c r="S99" s="47"/>
      <c r="T99" s="48" t="str">
        <f t="shared" si="9"/>
        <v/>
      </c>
      <c r="U99" s="48"/>
      <c r="V99" t="str">
        <f t="shared" si="10"/>
        <v/>
      </c>
      <c r="W99" t="str">
        <f t="shared" si="10"/>
        <v/>
      </c>
    </row>
    <row r="100" spans="2:23" x14ac:dyDescent="0.2">
      <c r="B100" s="42">
        <v>92</v>
      </c>
      <c r="C100" s="43" t="str">
        <f t="shared" si="7"/>
        <v/>
      </c>
      <c r="D100" s="43"/>
      <c r="E100" s="42"/>
      <c r="F100" s="8"/>
      <c r="G100" s="42"/>
      <c r="H100" s="44"/>
      <c r="I100" s="44"/>
      <c r="J100" s="42"/>
      <c r="K100" s="45" t="str">
        <f t="shared" si="6"/>
        <v/>
      </c>
      <c r="L100" s="46"/>
      <c r="M100" s="6" t="str">
        <f>IF(J100="","",(K100/J100)/LOOKUP(RIGHT($D$2,3),定数!$A$6:$A$13,定数!$B$6:$B$13))</f>
        <v/>
      </c>
      <c r="N100" s="42"/>
      <c r="O100" s="8"/>
      <c r="P100" s="44"/>
      <c r="Q100" s="44"/>
      <c r="R100" s="47" t="str">
        <f>IF(P100="","",T100*M100*LOOKUP(RIGHT($D$2,3),定数!$A$6:$A$13,定数!$B$6:$B$13))</f>
        <v/>
      </c>
      <c r="S100" s="47"/>
      <c r="T100" s="48" t="str">
        <f t="shared" si="9"/>
        <v/>
      </c>
      <c r="U100" s="48"/>
      <c r="V100" t="str">
        <f t="shared" si="10"/>
        <v/>
      </c>
      <c r="W100" t="str">
        <f t="shared" si="10"/>
        <v/>
      </c>
    </row>
    <row r="101" spans="2:23" x14ac:dyDescent="0.2">
      <c r="B101" s="42">
        <v>93</v>
      </c>
      <c r="C101" s="43" t="str">
        <f t="shared" si="7"/>
        <v/>
      </c>
      <c r="D101" s="43"/>
      <c r="E101" s="42"/>
      <c r="F101" s="8"/>
      <c r="G101" s="42"/>
      <c r="H101" s="44"/>
      <c r="I101" s="44"/>
      <c r="J101" s="42"/>
      <c r="K101" s="45" t="str">
        <f t="shared" si="6"/>
        <v/>
      </c>
      <c r="L101" s="46"/>
      <c r="M101" s="6" t="str">
        <f>IF(J101="","",(K101/J101)/LOOKUP(RIGHT($D$2,3),定数!$A$6:$A$13,定数!$B$6:$B$13))</f>
        <v/>
      </c>
      <c r="N101" s="42"/>
      <c r="O101" s="8"/>
      <c r="P101" s="44"/>
      <c r="Q101" s="44"/>
      <c r="R101" s="47" t="str">
        <f>IF(P101="","",T101*M101*LOOKUP(RIGHT($D$2,3),定数!$A$6:$A$13,定数!$B$6:$B$13))</f>
        <v/>
      </c>
      <c r="S101" s="47"/>
      <c r="T101" s="48" t="str">
        <f t="shared" si="9"/>
        <v/>
      </c>
      <c r="U101" s="48"/>
      <c r="V101" t="str">
        <f t="shared" si="10"/>
        <v/>
      </c>
      <c r="W101" t="str">
        <f t="shared" si="10"/>
        <v/>
      </c>
    </row>
    <row r="102" spans="2:23" x14ac:dyDescent="0.2">
      <c r="B102" s="42">
        <v>94</v>
      </c>
      <c r="C102" s="43" t="str">
        <f t="shared" si="7"/>
        <v/>
      </c>
      <c r="D102" s="43"/>
      <c r="E102" s="42"/>
      <c r="F102" s="8"/>
      <c r="G102" s="42"/>
      <c r="H102" s="44"/>
      <c r="I102" s="44"/>
      <c r="J102" s="42"/>
      <c r="K102" s="45" t="str">
        <f t="shared" si="6"/>
        <v/>
      </c>
      <c r="L102" s="46"/>
      <c r="M102" s="6" t="str">
        <f>IF(J102="","",(K102/J102)/LOOKUP(RIGHT($D$2,3),定数!$A$6:$A$13,定数!$B$6:$B$13))</f>
        <v/>
      </c>
      <c r="N102" s="42"/>
      <c r="O102" s="8"/>
      <c r="P102" s="44"/>
      <c r="Q102" s="44"/>
      <c r="R102" s="47" t="str">
        <f>IF(P102="","",T102*M102*LOOKUP(RIGHT($D$2,3),定数!$A$6:$A$13,定数!$B$6:$B$13))</f>
        <v/>
      </c>
      <c r="S102" s="47"/>
      <c r="T102" s="48" t="str">
        <f t="shared" si="9"/>
        <v/>
      </c>
      <c r="U102" s="48"/>
      <c r="V102" t="str">
        <f t="shared" si="10"/>
        <v/>
      </c>
      <c r="W102" t="str">
        <f t="shared" si="10"/>
        <v/>
      </c>
    </row>
    <row r="103" spans="2:23" x14ac:dyDescent="0.2">
      <c r="B103" s="42">
        <v>95</v>
      </c>
      <c r="C103" s="43" t="str">
        <f t="shared" si="7"/>
        <v/>
      </c>
      <c r="D103" s="43"/>
      <c r="E103" s="42"/>
      <c r="F103" s="8"/>
      <c r="G103" s="42"/>
      <c r="H103" s="44"/>
      <c r="I103" s="44"/>
      <c r="J103" s="42"/>
      <c r="K103" s="45" t="str">
        <f t="shared" si="6"/>
        <v/>
      </c>
      <c r="L103" s="46"/>
      <c r="M103" s="6" t="str">
        <f>IF(J103="","",(K103/J103)/LOOKUP(RIGHT($D$2,3),定数!$A$6:$A$13,定数!$B$6:$B$13))</f>
        <v/>
      </c>
      <c r="N103" s="42"/>
      <c r="O103" s="8"/>
      <c r="P103" s="44"/>
      <c r="Q103" s="44"/>
      <c r="R103" s="47" t="str">
        <f>IF(P103="","",T103*M103*LOOKUP(RIGHT($D$2,3),定数!$A$6:$A$13,定数!$B$6:$B$13))</f>
        <v/>
      </c>
      <c r="S103" s="47"/>
      <c r="T103" s="48" t="str">
        <f t="shared" si="9"/>
        <v/>
      </c>
      <c r="U103" s="48"/>
      <c r="V103" t="str">
        <f t="shared" si="10"/>
        <v/>
      </c>
      <c r="W103" t="str">
        <f t="shared" si="10"/>
        <v/>
      </c>
    </row>
    <row r="104" spans="2:23" x14ac:dyDescent="0.2">
      <c r="B104" s="42">
        <v>96</v>
      </c>
      <c r="C104" s="43" t="str">
        <f t="shared" si="7"/>
        <v/>
      </c>
      <c r="D104" s="43"/>
      <c r="E104" s="42"/>
      <c r="F104" s="8"/>
      <c r="G104" s="42"/>
      <c r="H104" s="44"/>
      <c r="I104" s="44"/>
      <c r="J104" s="42"/>
      <c r="K104" s="45" t="str">
        <f t="shared" si="6"/>
        <v/>
      </c>
      <c r="L104" s="46"/>
      <c r="M104" s="6" t="str">
        <f>IF(J104="","",(K104/J104)/LOOKUP(RIGHT($D$2,3),定数!$A$6:$A$13,定数!$B$6:$B$13))</f>
        <v/>
      </c>
      <c r="N104" s="42"/>
      <c r="O104" s="8"/>
      <c r="P104" s="44"/>
      <c r="Q104" s="44"/>
      <c r="R104" s="47" t="str">
        <f>IF(P104="","",T104*M104*LOOKUP(RIGHT($D$2,3),定数!$A$6:$A$13,定数!$B$6:$B$13))</f>
        <v/>
      </c>
      <c r="S104" s="47"/>
      <c r="T104" s="48" t="str">
        <f t="shared" si="9"/>
        <v/>
      </c>
      <c r="U104" s="48"/>
      <c r="V104" t="str">
        <f t="shared" si="10"/>
        <v/>
      </c>
      <c r="W104" t="str">
        <f t="shared" si="10"/>
        <v/>
      </c>
    </row>
    <row r="105" spans="2:23" x14ac:dyDescent="0.2">
      <c r="B105" s="42">
        <v>97</v>
      </c>
      <c r="C105" s="43" t="str">
        <f t="shared" si="7"/>
        <v/>
      </c>
      <c r="D105" s="43"/>
      <c r="E105" s="42"/>
      <c r="F105" s="8"/>
      <c r="G105" s="42"/>
      <c r="H105" s="44"/>
      <c r="I105" s="44"/>
      <c r="J105" s="42"/>
      <c r="K105" s="45" t="str">
        <f t="shared" si="6"/>
        <v/>
      </c>
      <c r="L105" s="46"/>
      <c r="M105" s="6" t="str">
        <f>IF(J105="","",(K105/J105)/LOOKUP(RIGHT($D$2,3),定数!$A$6:$A$13,定数!$B$6:$B$13))</f>
        <v/>
      </c>
      <c r="N105" s="42"/>
      <c r="O105" s="8"/>
      <c r="P105" s="44"/>
      <c r="Q105" s="44"/>
      <c r="R105" s="47" t="str">
        <f>IF(P105="","",T105*M105*LOOKUP(RIGHT($D$2,3),定数!$A$6:$A$13,定数!$B$6:$B$13))</f>
        <v/>
      </c>
      <c r="S105" s="47"/>
      <c r="T105" s="48" t="str">
        <f t="shared" si="9"/>
        <v/>
      </c>
      <c r="U105" s="48"/>
      <c r="V105" t="str">
        <f t="shared" si="10"/>
        <v/>
      </c>
      <c r="W105" t="str">
        <f t="shared" si="10"/>
        <v/>
      </c>
    </row>
    <row r="106" spans="2:23" x14ac:dyDescent="0.2">
      <c r="B106" s="42">
        <v>98</v>
      </c>
      <c r="C106" s="43" t="str">
        <f t="shared" si="7"/>
        <v/>
      </c>
      <c r="D106" s="43"/>
      <c r="E106" s="42"/>
      <c r="F106" s="8"/>
      <c r="G106" s="42"/>
      <c r="H106" s="44"/>
      <c r="I106" s="44"/>
      <c r="J106" s="42"/>
      <c r="K106" s="45" t="str">
        <f t="shared" si="6"/>
        <v/>
      </c>
      <c r="L106" s="46"/>
      <c r="M106" s="6" t="str">
        <f>IF(J106="","",(K106/J106)/LOOKUP(RIGHT($D$2,3),定数!$A$6:$A$13,定数!$B$6:$B$13))</f>
        <v/>
      </c>
      <c r="N106" s="42"/>
      <c r="O106" s="8"/>
      <c r="P106" s="44"/>
      <c r="Q106" s="44"/>
      <c r="R106" s="47" t="str">
        <f>IF(P106="","",T106*M106*LOOKUP(RIGHT($D$2,3),定数!$A$6:$A$13,定数!$B$6:$B$13))</f>
        <v/>
      </c>
      <c r="S106" s="47"/>
      <c r="T106" s="48" t="str">
        <f t="shared" si="9"/>
        <v/>
      </c>
      <c r="U106" s="48"/>
      <c r="V106" t="str">
        <f t="shared" si="10"/>
        <v/>
      </c>
      <c r="W106" t="str">
        <f t="shared" si="10"/>
        <v/>
      </c>
    </row>
    <row r="107" spans="2:23" x14ac:dyDescent="0.2">
      <c r="B107" s="42">
        <v>99</v>
      </c>
      <c r="C107" s="43" t="str">
        <f t="shared" si="7"/>
        <v/>
      </c>
      <c r="D107" s="43"/>
      <c r="E107" s="42"/>
      <c r="F107" s="8"/>
      <c r="G107" s="42"/>
      <c r="H107" s="44"/>
      <c r="I107" s="44"/>
      <c r="J107" s="42"/>
      <c r="K107" s="45" t="str">
        <f t="shared" si="6"/>
        <v/>
      </c>
      <c r="L107" s="46"/>
      <c r="M107" s="6" t="str">
        <f>IF(J107="","",(K107/J107)/LOOKUP(RIGHT($D$2,3),定数!$A$6:$A$13,定数!$B$6:$B$13))</f>
        <v/>
      </c>
      <c r="N107" s="42"/>
      <c r="O107" s="8"/>
      <c r="P107" s="44"/>
      <c r="Q107" s="44"/>
      <c r="R107" s="47" t="str">
        <f>IF(P107="","",T107*M107*LOOKUP(RIGHT($D$2,3),定数!$A$6:$A$13,定数!$B$6:$B$13))</f>
        <v/>
      </c>
      <c r="S107" s="47"/>
      <c r="T107" s="48" t="str">
        <f t="shared" si="9"/>
        <v/>
      </c>
      <c r="U107" s="48"/>
      <c r="V107" t="str">
        <f t="shared" ref="V107:W108" si="11">IF(S107&lt;&gt;"",IF(S107&lt;0,1+V106,0),"")</f>
        <v/>
      </c>
      <c r="W107" t="str">
        <f t="shared" si="11"/>
        <v/>
      </c>
    </row>
    <row r="108" spans="2:23" x14ac:dyDescent="0.2">
      <c r="B108" s="42">
        <v>100</v>
      </c>
      <c r="C108" s="43" t="str">
        <f t="shared" si="7"/>
        <v/>
      </c>
      <c r="D108" s="43"/>
      <c r="E108" s="42"/>
      <c r="F108" s="8"/>
      <c r="G108" s="42"/>
      <c r="H108" s="44"/>
      <c r="I108" s="44"/>
      <c r="J108" s="42"/>
      <c r="K108" s="45" t="str">
        <f t="shared" si="6"/>
        <v/>
      </c>
      <c r="L108" s="46"/>
      <c r="M108" s="6" t="str">
        <f>IF(J108="","",(K108/J108)/LOOKUP(RIGHT($D$2,3),定数!$A$6:$A$13,定数!$B$6:$B$13))</f>
        <v/>
      </c>
      <c r="N108" s="42"/>
      <c r="O108" s="8"/>
      <c r="P108" s="44"/>
      <c r="Q108" s="44"/>
      <c r="R108" s="47" t="str">
        <f>IF(P108="","",T108*M108*LOOKUP(RIGHT($D$2,3),定数!$A$6:$A$13,定数!$B$6:$B$13))</f>
        <v/>
      </c>
      <c r="S108" s="47"/>
      <c r="T108" s="48" t="str">
        <f t="shared" si="9"/>
        <v/>
      </c>
      <c r="U108" s="48"/>
      <c r="V108" t="str">
        <f t="shared" si="11"/>
        <v/>
      </c>
      <c r="W108" t="str">
        <f t="shared" si="11"/>
        <v/>
      </c>
    </row>
    <row r="109" spans="2:23" x14ac:dyDescent="0.2">
      <c r="B109" s="1"/>
      <c r="C109" s="1"/>
      <c r="D109" s="1"/>
      <c r="E109" s="1"/>
      <c r="F109" s="1"/>
      <c r="G109" s="1"/>
      <c r="H109" s="1"/>
      <c r="I109" s="1"/>
      <c r="J109" s="1"/>
      <c r="K109" s="1"/>
      <c r="L109" s="1"/>
      <c r="M109" s="1"/>
      <c r="N109" s="1"/>
      <c r="O109" s="1"/>
      <c r="P109" s="1"/>
      <c r="Q109" s="1"/>
      <c r="R109" s="1"/>
    </row>
  </sheetData>
  <mergeCells count="635">
    <mergeCell ref="N2:O2"/>
    <mergeCell ref="P2:Q2"/>
    <mergeCell ref="B3:C3"/>
    <mergeCell ref="D3:I3"/>
    <mergeCell ref="J3:K3"/>
    <mergeCell ref="L3:Q3"/>
    <mergeCell ref="B2:C2"/>
    <mergeCell ref="D2:E2"/>
    <mergeCell ref="F2:G2"/>
    <mergeCell ref="H2:I2"/>
    <mergeCell ref="J2:K2"/>
    <mergeCell ref="L2:M2"/>
    <mergeCell ref="B7:B8"/>
    <mergeCell ref="C7:D8"/>
    <mergeCell ref="E7:I7"/>
    <mergeCell ref="J7:L7"/>
    <mergeCell ref="M7:M8"/>
    <mergeCell ref="B4:C4"/>
    <mergeCell ref="D4:E4"/>
    <mergeCell ref="F4:G4"/>
    <mergeCell ref="H4:I4"/>
    <mergeCell ref="J4:K4"/>
    <mergeCell ref="L4:M4"/>
    <mergeCell ref="N7:Q7"/>
    <mergeCell ref="R7:U7"/>
    <mergeCell ref="H8:I8"/>
    <mergeCell ref="K8:L8"/>
    <mergeCell ref="P8:Q8"/>
    <mergeCell ref="R8:S8"/>
    <mergeCell ref="T8:U8"/>
    <mergeCell ref="N4:O4"/>
    <mergeCell ref="P4:Q4"/>
    <mergeCell ref="J5:K5"/>
    <mergeCell ref="L5:M5"/>
    <mergeCell ref="P5:Q5"/>
    <mergeCell ref="C10:D10"/>
    <mergeCell ref="H10:I10"/>
    <mergeCell ref="K10:L10"/>
    <mergeCell ref="P10:Q10"/>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C14:D14"/>
    <mergeCell ref="H14:I14"/>
    <mergeCell ref="K14:L14"/>
    <mergeCell ref="P14:Q14"/>
    <mergeCell ref="R14:S14"/>
    <mergeCell ref="T14:U14"/>
    <mergeCell ref="C13:D13"/>
    <mergeCell ref="H13:I13"/>
    <mergeCell ref="K13:L13"/>
    <mergeCell ref="P13:Q13"/>
    <mergeCell ref="R13:S13"/>
    <mergeCell ref="T13:U13"/>
    <mergeCell ref="C16:D16"/>
    <mergeCell ref="H16:I16"/>
    <mergeCell ref="K16:L16"/>
    <mergeCell ref="P16:Q16"/>
    <mergeCell ref="R16:S16"/>
    <mergeCell ref="T16:U16"/>
    <mergeCell ref="C15:D15"/>
    <mergeCell ref="H15:I15"/>
    <mergeCell ref="K15:L15"/>
    <mergeCell ref="P15:Q15"/>
    <mergeCell ref="R15:S15"/>
    <mergeCell ref="T15:U15"/>
    <mergeCell ref="C18:D18"/>
    <mergeCell ref="H18:I18"/>
    <mergeCell ref="K18:L18"/>
    <mergeCell ref="P18:Q18"/>
    <mergeCell ref="R18:S18"/>
    <mergeCell ref="T18:U18"/>
    <mergeCell ref="C17:D17"/>
    <mergeCell ref="H17:I17"/>
    <mergeCell ref="K17:L17"/>
    <mergeCell ref="P17:Q17"/>
    <mergeCell ref="R17:S17"/>
    <mergeCell ref="T17:U17"/>
    <mergeCell ref="C20:D20"/>
    <mergeCell ref="H20:I20"/>
    <mergeCell ref="K20:L20"/>
    <mergeCell ref="P20:Q20"/>
    <mergeCell ref="R20:S20"/>
    <mergeCell ref="T20:U20"/>
    <mergeCell ref="C19:D19"/>
    <mergeCell ref="H19:I19"/>
    <mergeCell ref="K19:L19"/>
    <mergeCell ref="P19:Q19"/>
    <mergeCell ref="R19:S19"/>
    <mergeCell ref="T19:U19"/>
    <mergeCell ref="C22:D22"/>
    <mergeCell ref="H22:I22"/>
    <mergeCell ref="K22:L22"/>
    <mergeCell ref="P22:Q22"/>
    <mergeCell ref="R22:S22"/>
    <mergeCell ref="T22:U22"/>
    <mergeCell ref="C21:D21"/>
    <mergeCell ref="H21:I21"/>
    <mergeCell ref="K21:L21"/>
    <mergeCell ref="P21:Q21"/>
    <mergeCell ref="R21:S21"/>
    <mergeCell ref="T21:U21"/>
    <mergeCell ref="C24:D24"/>
    <mergeCell ref="H24:I24"/>
    <mergeCell ref="K24:L24"/>
    <mergeCell ref="P24:Q24"/>
    <mergeCell ref="R24:S24"/>
    <mergeCell ref="T24:U24"/>
    <mergeCell ref="C23:D23"/>
    <mergeCell ref="H23:I23"/>
    <mergeCell ref="K23:L23"/>
    <mergeCell ref="P23:Q23"/>
    <mergeCell ref="R23:S23"/>
    <mergeCell ref="T23:U23"/>
    <mergeCell ref="C26:D26"/>
    <mergeCell ref="H26:I26"/>
    <mergeCell ref="K26:L26"/>
    <mergeCell ref="P26:Q26"/>
    <mergeCell ref="R26:S26"/>
    <mergeCell ref="T26:U26"/>
    <mergeCell ref="C25:D25"/>
    <mergeCell ref="H25:I25"/>
    <mergeCell ref="K25:L25"/>
    <mergeCell ref="P25:Q25"/>
    <mergeCell ref="R25:S25"/>
    <mergeCell ref="T25:U25"/>
    <mergeCell ref="C28:D28"/>
    <mergeCell ref="H28:I28"/>
    <mergeCell ref="K28:L28"/>
    <mergeCell ref="P28:Q28"/>
    <mergeCell ref="R28:S28"/>
    <mergeCell ref="T28:U28"/>
    <mergeCell ref="C27:D27"/>
    <mergeCell ref="H27:I27"/>
    <mergeCell ref="K27:L27"/>
    <mergeCell ref="P27:Q27"/>
    <mergeCell ref="R27:S27"/>
    <mergeCell ref="T27:U27"/>
    <mergeCell ref="C30:D30"/>
    <mergeCell ref="H30:I30"/>
    <mergeCell ref="K30:L30"/>
    <mergeCell ref="P30:Q30"/>
    <mergeCell ref="R30:S30"/>
    <mergeCell ref="T30:U30"/>
    <mergeCell ref="C29:D29"/>
    <mergeCell ref="H29:I29"/>
    <mergeCell ref="K29:L29"/>
    <mergeCell ref="P29:Q29"/>
    <mergeCell ref="R29:S29"/>
    <mergeCell ref="T29:U29"/>
    <mergeCell ref="C32:D32"/>
    <mergeCell ref="H32:I32"/>
    <mergeCell ref="K32:L32"/>
    <mergeCell ref="P32:Q32"/>
    <mergeCell ref="R32:S32"/>
    <mergeCell ref="T32:U32"/>
    <mergeCell ref="C31:D31"/>
    <mergeCell ref="H31:I31"/>
    <mergeCell ref="K31:L31"/>
    <mergeCell ref="P31:Q31"/>
    <mergeCell ref="R31:S31"/>
    <mergeCell ref="T31:U31"/>
    <mergeCell ref="C34:D34"/>
    <mergeCell ref="H34:I34"/>
    <mergeCell ref="K34:L34"/>
    <mergeCell ref="P34:Q34"/>
    <mergeCell ref="R34:S34"/>
    <mergeCell ref="T34:U34"/>
    <mergeCell ref="C33:D33"/>
    <mergeCell ref="H33:I33"/>
    <mergeCell ref="K33:L33"/>
    <mergeCell ref="P33:Q33"/>
    <mergeCell ref="R33:S33"/>
    <mergeCell ref="T33:U33"/>
    <mergeCell ref="C36:D36"/>
    <mergeCell ref="H36:I36"/>
    <mergeCell ref="K36:L36"/>
    <mergeCell ref="P36:Q36"/>
    <mergeCell ref="R36:S36"/>
    <mergeCell ref="T36:U36"/>
    <mergeCell ref="C35:D35"/>
    <mergeCell ref="H35:I35"/>
    <mergeCell ref="K35:L35"/>
    <mergeCell ref="P35:Q35"/>
    <mergeCell ref="R35:S35"/>
    <mergeCell ref="T35:U35"/>
    <mergeCell ref="C38:D38"/>
    <mergeCell ref="H38:I38"/>
    <mergeCell ref="K38:L38"/>
    <mergeCell ref="P38:Q38"/>
    <mergeCell ref="R38:S38"/>
    <mergeCell ref="T38:U38"/>
    <mergeCell ref="C37:D37"/>
    <mergeCell ref="H37:I37"/>
    <mergeCell ref="K37:L37"/>
    <mergeCell ref="P37:Q37"/>
    <mergeCell ref="R37:S37"/>
    <mergeCell ref="T37:U37"/>
    <mergeCell ref="C40:D40"/>
    <mergeCell ref="H40:I40"/>
    <mergeCell ref="K40:L40"/>
    <mergeCell ref="P40:Q40"/>
    <mergeCell ref="R40:S40"/>
    <mergeCell ref="T40:U40"/>
    <mergeCell ref="C39:D39"/>
    <mergeCell ref="H39:I39"/>
    <mergeCell ref="K39:L39"/>
    <mergeCell ref="P39:Q39"/>
    <mergeCell ref="R39:S39"/>
    <mergeCell ref="T39:U39"/>
    <mergeCell ref="C42:D42"/>
    <mergeCell ref="H42:I42"/>
    <mergeCell ref="K42:L42"/>
    <mergeCell ref="P42:Q42"/>
    <mergeCell ref="R42:S42"/>
    <mergeCell ref="T42:U42"/>
    <mergeCell ref="C41:D41"/>
    <mergeCell ref="H41:I41"/>
    <mergeCell ref="K41:L41"/>
    <mergeCell ref="P41:Q41"/>
    <mergeCell ref="R41:S41"/>
    <mergeCell ref="T41:U41"/>
    <mergeCell ref="C44:D44"/>
    <mergeCell ref="H44:I44"/>
    <mergeCell ref="K44:L44"/>
    <mergeCell ref="P44:Q44"/>
    <mergeCell ref="R44:S44"/>
    <mergeCell ref="T44:U44"/>
    <mergeCell ref="C43:D43"/>
    <mergeCell ref="H43:I43"/>
    <mergeCell ref="K43:L43"/>
    <mergeCell ref="P43:Q43"/>
    <mergeCell ref="R43:S43"/>
    <mergeCell ref="T43:U43"/>
    <mergeCell ref="C46:D46"/>
    <mergeCell ref="H46:I46"/>
    <mergeCell ref="K46:L46"/>
    <mergeCell ref="P46:Q46"/>
    <mergeCell ref="R46:S46"/>
    <mergeCell ref="T46:U46"/>
    <mergeCell ref="C45:D45"/>
    <mergeCell ref="H45:I45"/>
    <mergeCell ref="K45:L45"/>
    <mergeCell ref="P45:Q45"/>
    <mergeCell ref="R45:S45"/>
    <mergeCell ref="T45:U45"/>
    <mergeCell ref="C48:D48"/>
    <mergeCell ref="H48:I48"/>
    <mergeCell ref="K48:L48"/>
    <mergeCell ref="P48:Q48"/>
    <mergeCell ref="R48:S48"/>
    <mergeCell ref="T48:U48"/>
    <mergeCell ref="C47:D47"/>
    <mergeCell ref="H47:I47"/>
    <mergeCell ref="K47:L47"/>
    <mergeCell ref="P47:Q47"/>
    <mergeCell ref="R47:S47"/>
    <mergeCell ref="T47:U47"/>
    <mergeCell ref="C50:D50"/>
    <mergeCell ref="H50:I50"/>
    <mergeCell ref="K50:L50"/>
    <mergeCell ref="P50:Q50"/>
    <mergeCell ref="R50:S50"/>
    <mergeCell ref="T50:U50"/>
    <mergeCell ref="C49:D49"/>
    <mergeCell ref="H49:I49"/>
    <mergeCell ref="K49:L49"/>
    <mergeCell ref="P49:Q49"/>
    <mergeCell ref="R49:S49"/>
    <mergeCell ref="T49:U49"/>
    <mergeCell ref="C52:D52"/>
    <mergeCell ref="H52:I52"/>
    <mergeCell ref="K52:L52"/>
    <mergeCell ref="P52:Q52"/>
    <mergeCell ref="R52:S52"/>
    <mergeCell ref="T52:U52"/>
    <mergeCell ref="C51:D51"/>
    <mergeCell ref="H51:I51"/>
    <mergeCell ref="K51:L51"/>
    <mergeCell ref="P51:Q51"/>
    <mergeCell ref="R51:S51"/>
    <mergeCell ref="T51:U51"/>
    <mergeCell ref="C54:D54"/>
    <mergeCell ref="H54:I54"/>
    <mergeCell ref="K54:L54"/>
    <mergeCell ref="P54:Q54"/>
    <mergeCell ref="R54:S54"/>
    <mergeCell ref="T54:U54"/>
    <mergeCell ref="C53:D53"/>
    <mergeCell ref="H53:I53"/>
    <mergeCell ref="K53:L53"/>
    <mergeCell ref="P53:Q53"/>
    <mergeCell ref="R53:S53"/>
    <mergeCell ref="T53:U53"/>
    <mergeCell ref="C56:D56"/>
    <mergeCell ref="H56:I56"/>
    <mergeCell ref="K56:L56"/>
    <mergeCell ref="P56:Q56"/>
    <mergeCell ref="R56:S56"/>
    <mergeCell ref="T56:U56"/>
    <mergeCell ref="C55:D55"/>
    <mergeCell ref="H55:I55"/>
    <mergeCell ref="K55:L55"/>
    <mergeCell ref="P55:Q55"/>
    <mergeCell ref="R55:S55"/>
    <mergeCell ref="T55:U55"/>
    <mergeCell ref="C58:D58"/>
    <mergeCell ref="H58:I58"/>
    <mergeCell ref="K58:L58"/>
    <mergeCell ref="P58:Q58"/>
    <mergeCell ref="R58:S58"/>
    <mergeCell ref="T58:U58"/>
    <mergeCell ref="C57:D57"/>
    <mergeCell ref="H57:I57"/>
    <mergeCell ref="K57:L57"/>
    <mergeCell ref="P57:Q57"/>
    <mergeCell ref="R57:S57"/>
    <mergeCell ref="T57:U57"/>
    <mergeCell ref="C60:D60"/>
    <mergeCell ref="H60:I60"/>
    <mergeCell ref="K60:L60"/>
    <mergeCell ref="P60:Q60"/>
    <mergeCell ref="R60:S60"/>
    <mergeCell ref="T60:U60"/>
    <mergeCell ref="C59:D59"/>
    <mergeCell ref="H59:I59"/>
    <mergeCell ref="K59:L59"/>
    <mergeCell ref="P59:Q59"/>
    <mergeCell ref="R59:S59"/>
    <mergeCell ref="T59:U59"/>
    <mergeCell ref="C62:D62"/>
    <mergeCell ref="H62:I62"/>
    <mergeCell ref="K62:L62"/>
    <mergeCell ref="P62:Q62"/>
    <mergeCell ref="R62:S62"/>
    <mergeCell ref="T62:U62"/>
    <mergeCell ref="C61:D61"/>
    <mergeCell ref="H61:I61"/>
    <mergeCell ref="K61:L61"/>
    <mergeCell ref="P61:Q61"/>
    <mergeCell ref="R61:S61"/>
    <mergeCell ref="T61:U61"/>
    <mergeCell ref="C64:D64"/>
    <mergeCell ref="H64:I64"/>
    <mergeCell ref="K64:L64"/>
    <mergeCell ref="P64:Q64"/>
    <mergeCell ref="R64:S64"/>
    <mergeCell ref="T64:U64"/>
    <mergeCell ref="C63:D63"/>
    <mergeCell ref="H63:I63"/>
    <mergeCell ref="K63:L63"/>
    <mergeCell ref="P63:Q63"/>
    <mergeCell ref="R63:S63"/>
    <mergeCell ref="T63:U63"/>
    <mergeCell ref="C66:D66"/>
    <mergeCell ref="H66:I66"/>
    <mergeCell ref="K66:L66"/>
    <mergeCell ref="P66:Q66"/>
    <mergeCell ref="R66:S66"/>
    <mergeCell ref="T66:U66"/>
    <mergeCell ref="C65:D65"/>
    <mergeCell ref="H65:I65"/>
    <mergeCell ref="K65:L65"/>
    <mergeCell ref="P65:Q65"/>
    <mergeCell ref="R65:S65"/>
    <mergeCell ref="T65:U65"/>
    <mergeCell ref="C68:D68"/>
    <mergeCell ref="H68:I68"/>
    <mergeCell ref="K68:L68"/>
    <mergeCell ref="P68:Q68"/>
    <mergeCell ref="R68:S68"/>
    <mergeCell ref="T68:U68"/>
    <mergeCell ref="C67:D67"/>
    <mergeCell ref="H67:I67"/>
    <mergeCell ref="K67:L67"/>
    <mergeCell ref="P67:Q67"/>
    <mergeCell ref="R67:S67"/>
    <mergeCell ref="T67:U67"/>
    <mergeCell ref="C70:D70"/>
    <mergeCell ref="H70:I70"/>
    <mergeCell ref="K70:L70"/>
    <mergeCell ref="P70:Q70"/>
    <mergeCell ref="R70:S70"/>
    <mergeCell ref="T70:U70"/>
    <mergeCell ref="C69:D69"/>
    <mergeCell ref="H69:I69"/>
    <mergeCell ref="K69:L69"/>
    <mergeCell ref="P69:Q69"/>
    <mergeCell ref="R69:S69"/>
    <mergeCell ref="T69:U69"/>
    <mergeCell ref="C72:D72"/>
    <mergeCell ref="H72:I72"/>
    <mergeCell ref="K72:L72"/>
    <mergeCell ref="P72:Q72"/>
    <mergeCell ref="R72:S72"/>
    <mergeCell ref="T72:U72"/>
    <mergeCell ref="C71:D71"/>
    <mergeCell ref="H71:I71"/>
    <mergeCell ref="K71:L71"/>
    <mergeCell ref="P71:Q71"/>
    <mergeCell ref="R71:S71"/>
    <mergeCell ref="T71:U71"/>
    <mergeCell ref="C74:D74"/>
    <mergeCell ref="H74:I74"/>
    <mergeCell ref="K74:L74"/>
    <mergeCell ref="P74:Q74"/>
    <mergeCell ref="R74:S74"/>
    <mergeCell ref="T74:U74"/>
    <mergeCell ref="C73:D73"/>
    <mergeCell ref="H73:I73"/>
    <mergeCell ref="K73:L73"/>
    <mergeCell ref="P73:Q73"/>
    <mergeCell ref="R73:S73"/>
    <mergeCell ref="T73:U73"/>
    <mergeCell ref="C76:D76"/>
    <mergeCell ref="H76:I76"/>
    <mergeCell ref="K76:L76"/>
    <mergeCell ref="P76:Q76"/>
    <mergeCell ref="R76:S76"/>
    <mergeCell ref="T76:U76"/>
    <mergeCell ref="C75:D75"/>
    <mergeCell ref="H75:I75"/>
    <mergeCell ref="K75:L75"/>
    <mergeCell ref="P75:Q75"/>
    <mergeCell ref="R75:S75"/>
    <mergeCell ref="T75:U75"/>
    <mergeCell ref="C78:D78"/>
    <mergeCell ref="H78:I78"/>
    <mergeCell ref="K78:L78"/>
    <mergeCell ref="P78:Q78"/>
    <mergeCell ref="R78:S78"/>
    <mergeCell ref="T78:U78"/>
    <mergeCell ref="C77:D77"/>
    <mergeCell ref="H77:I77"/>
    <mergeCell ref="K77:L77"/>
    <mergeCell ref="P77:Q77"/>
    <mergeCell ref="R77:S77"/>
    <mergeCell ref="T77:U77"/>
    <mergeCell ref="C80:D80"/>
    <mergeCell ref="H80:I80"/>
    <mergeCell ref="K80:L80"/>
    <mergeCell ref="P80:Q80"/>
    <mergeCell ref="R80:S80"/>
    <mergeCell ref="T80:U80"/>
    <mergeCell ref="C79:D79"/>
    <mergeCell ref="H79:I79"/>
    <mergeCell ref="K79:L79"/>
    <mergeCell ref="P79:Q79"/>
    <mergeCell ref="R79:S79"/>
    <mergeCell ref="T79:U79"/>
    <mergeCell ref="C82:D82"/>
    <mergeCell ref="H82:I82"/>
    <mergeCell ref="K82:L82"/>
    <mergeCell ref="P82:Q82"/>
    <mergeCell ref="R82:S82"/>
    <mergeCell ref="T82:U82"/>
    <mergeCell ref="C81:D81"/>
    <mergeCell ref="H81:I81"/>
    <mergeCell ref="K81:L81"/>
    <mergeCell ref="P81:Q81"/>
    <mergeCell ref="R81:S81"/>
    <mergeCell ref="T81:U81"/>
    <mergeCell ref="C84:D84"/>
    <mergeCell ref="H84:I84"/>
    <mergeCell ref="K84:L84"/>
    <mergeCell ref="P84:Q84"/>
    <mergeCell ref="R84:S84"/>
    <mergeCell ref="T84:U84"/>
    <mergeCell ref="C83:D83"/>
    <mergeCell ref="H83:I83"/>
    <mergeCell ref="K83:L83"/>
    <mergeCell ref="P83:Q83"/>
    <mergeCell ref="R83:S83"/>
    <mergeCell ref="T83:U83"/>
    <mergeCell ref="C86:D86"/>
    <mergeCell ref="H86:I86"/>
    <mergeCell ref="K86:L86"/>
    <mergeCell ref="P86:Q86"/>
    <mergeCell ref="R86:S86"/>
    <mergeCell ref="T86:U86"/>
    <mergeCell ref="C85:D85"/>
    <mergeCell ref="H85:I85"/>
    <mergeCell ref="K85:L85"/>
    <mergeCell ref="P85:Q85"/>
    <mergeCell ref="R85:S85"/>
    <mergeCell ref="T85:U85"/>
    <mergeCell ref="C88:D88"/>
    <mergeCell ref="H88:I88"/>
    <mergeCell ref="K88:L88"/>
    <mergeCell ref="P88:Q88"/>
    <mergeCell ref="R88:S88"/>
    <mergeCell ref="T88:U88"/>
    <mergeCell ref="C87:D87"/>
    <mergeCell ref="H87:I87"/>
    <mergeCell ref="K87:L87"/>
    <mergeCell ref="P87:Q87"/>
    <mergeCell ref="R87:S87"/>
    <mergeCell ref="T87:U87"/>
    <mergeCell ref="C90:D90"/>
    <mergeCell ref="H90:I90"/>
    <mergeCell ref="K90:L90"/>
    <mergeCell ref="P90:Q90"/>
    <mergeCell ref="R90:S90"/>
    <mergeCell ref="T90:U90"/>
    <mergeCell ref="C89:D89"/>
    <mergeCell ref="H89:I89"/>
    <mergeCell ref="K89:L89"/>
    <mergeCell ref="P89:Q89"/>
    <mergeCell ref="R89:S89"/>
    <mergeCell ref="T89:U89"/>
    <mergeCell ref="C92:D92"/>
    <mergeCell ref="H92:I92"/>
    <mergeCell ref="K92:L92"/>
    <mergeCell ref="P92:Q92"/>
    <mergeCell ref="R92:S92"/>
    <mergeCell ref="T92:U92"/>
    <mergeCell ref="C91:D91"/>
    <mergeCell ref="H91:I91"/>
    <mergeCell ref="K91:L91"/>
    <mergeCell ref="P91:Q91"/>
    <mergeCell ref="R91:S91"/>
    <mergeCell ref="T91:U91"/>
    <mergeCell ref="C94:D94"/>
    <mergeCell ref="H94:I94"/>
    <mergeCell ref="K94:L94"/>
    <mergeCell ref="P94:Q94"/>
    <mergeCell ref="R94:S94"/>
    <mergeCell ref="T94:U94"/>
    <mergeCell ref="C93:D93"/>
    <mergeCell ref="H93:I93"/>
    <mergeCell ref="K93:L93"/>
    <mergeCell ref="P93:Q93"/>
    <mergeCell ref="R93:S93"/>
    <mergeCell ref="T93:U93"/>
    <mergeCell ref="C96:D96"/>
    <mergeCell ref="H96:I96"/>
    <mergeCell ref="K96:L96"/>
    <mergeCell ref="P96:Q96"/>
    <mergeCell ref="R96:S96"/>
    <mergeCell ref="T96:U96"/>
    <mergeCell ref="C95:D95"/>
    <mergeCell ref="H95:I95"/>
    <mergeCell ref="K95:L95"/>
    <mergeCell ref="P95:Q95"/>
    <mergeCell ref="R95:S95"/>
    <mergeCell ref="T95:U95"/>
    <mergeCell ref="C98:D98"/>
    <mergeCell ref="H98:I98"/>
    <mergeCell ref="K98:L98"/>
    <mergeCell ref="P98:Q98"/>
    <mergeCell ref="R98:S98"/>
    <mergeCell ref="T98:U98"/>
    <mergeCell ref="C97:D97"/>
    <mergeCell ref="H97:I97"/>
    <mergeCell ref="K97:L97"/>
    <mergeCell ref="P97:Q97"/>
    <mergeCell ref="R97:S97"/>
    <mergeCell ref="T97:U97"/>
    <mergeCell ref="C100:D100"/>
    <mergeCell ref="H100:I100"/>
    <mergeCell ref="K100:L100"/>
    <mergeCell ref="P100:Q100"/>
    <mergeCell ref="R100:S100"/>
    <mergeCell ref="T100:U100"/>
    <mergeCell ref="C99:D99"/>
    <mergeCell ref="H99:I99"/>
    <mergeCell ref="K99:L99"/>
    <mergeCell ref="P99:Q99"/>
    <mergeCell ref="R99:S99"/>
    <mergeCell ref="T99:U99"/>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8:D108"/>
    <mergeCell ref="H108:I108"/>
    <mergeCell ref="K108:L108"/>
    <mergeCell ref="P108:Q108"/>
    <mergeCell ref="R108:S108"/>
    <mergeCell ref="T108:U108"/>
    <mergeCell ref="C107:D107"/>
    <mergeCell ref="H107:I107"/>
    <mergeCell ref="K107:L107"/>
    <mergeCell ref="P107:Q107"/>
    <mergeCell ref="R107:S107"/>
    <mergeCell ref="T107:U107"/>
  </mergeCells>
  <phoneticPr fontId="2"/>
  <conditionalFormatting sqref="G46">
    <cfRule type="cellIs" dxfId="79" priority="5" stopIfTrue="1" operator="equal">
      <formula>"買"</formula>
    </cfRule>
    <cfRule type="cellIs" dxfId="78" priority="6" stopIfTrue="1" operator="equal">
      <formula>"売"</formula>
    </cfRule>
  </conditionalFormatting>
  <conditionalFormatting sqref="G9:G11 G14:G45 G47:G108">
    <cfRule type="cellIs" dxfId="77" priority="7" stopIfTrue="1" operator="equal">
      <formula>"買"</formula>
    </cfRule>
    <cfRule type="cellIs" dxfId="76" priority="8" stopIfTrue="1" operator="equal">
      <formula>"売"</formula>
    </cfRule>
  </conditionalFormatting>
  <conditionalFormatting sqref="G12">
    <cfRule type="cellIs" dxfId="75" priority="3" stopIfTrue="1" operator="equal">
      <formula>"買"</formula>
    </cfRule>
    <cfRule type="cellIs" dxfId="74" priority="4" stopIfTrue="1" operator="equal">
      <formula>"売"</formula>
    </cfRule>
  </conditionalFormatting>
  <conditionalFormatting sqref="G13">
    <cfRule type="cellIs" dxfId="73" priority="1" stopIfTrue="1" operator="equal">
      <formula>"買"</formula>
    </cfRule>
    <cfRule type="cellIs" dxfId="72" priority="2" stopIfTrue="1" operator="equal">
      <formula>"売"</formula>
    </cfRule>
  </conditionalFormatting>
  <dataValidations count="1">
    <dataValidation type="list" allowBlank="1" showInputMessage="1" showErrorMessage="1" sqref="G9:G108" xr:uid="{50D65FF3-DE0B-4E46-B710-CA1ADE97C939}">
      <formula1>"買,売"</formula1>
    </dataValidation>
  </dataValidations>
  <pageMargins left="0.25" right="0.25"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DE9544-A6AE-4F03-BD9D-5DBEDD7D821A}">
  <dimension ref="B2:W109"/>
  <sheetViews>
    <sheetView zoomScale="115" zoomScaleNormal="115" workbookViewId="0">
      <pane ySplit="8" topLeftCell="A42" activePane="bottomLeft" state="frozen"/>
      <selection pane="bottomLeft" activeCell="R3" sqref="R3"/>
    </sheetView>
  </sheetViews>
  <sheetFormatPr defaultRowHeight="13.2" x14ac:dyDescent="0.2"/>
  <cols>
    <col min="1" max="1" width="2.88671875" customWidth="1"/>
    <col min="2" max="18" width="6.6640625" customWidth="1"/>
    <col min="22" max="22" width="10.88671875" style="23" hidden="1" customWidth="1"/>
    <col min="23" max="23" width="0" hidden="1" customWidth="1"/>
  </cols>
  <sheetData>
    <row r="2" spans="2:23" x14ac:dyDescent="0.2">
      <c r="B2" s="61" t="s">
        <v>5</v>
      </c>
      <c r="C2" s="61"/>
      <c r="D2" s="80" t="s">
        <v>57</v>
      </c>
      <c r="E2" s="80"/>
      <c r="F2" s="61" t="s">
        <v>6</v>
      </c>
      <c r="G2" s="61"/>
      <c r="H2" s="76" t="s">
        <v>36</v>
      </c>
      <c r="I2" s="76"/>
      <c r="J2" s="61" t="s">
        <v>7</v>
      </c>
      <c r="K2" s="61"/>
      <c r="L2" s="81">
        <v>300000</v>
      </c>
      <c r="M2" s="80"/>
      <c r="N2" s="61" t="s">
        <v>8</v>
      </c>
      <c r="O2" s="61"/>
      <c r="P2" s="77">
        <f>SUM(L2,D4)</f>
        <v>493000.88932393189</v>
      </c>
      <c r="Q2" s="76"/>
      <c r="R2" s="1"/>
      <c r="S2" s="1"/>
      <c r="T2" s="1"/>
    </row>
    <row r="3" spans="2:23" ht="57" customHeight="1" x14ac:dyDescent="0.2">
      <c r="B3" s="61" t="s">
        <v>9</v>
      </c>
      <c r="C3" s="61"/>
      <c r="D3" s="78" t="s">
        <v>38</v>
      </c>
      <c r="E3" s="78"/>
      <c r="F3" s="78"/>
      <c r="G3" s="78"/>
      <c r="H3" s="78"/>
      <c r="I3" s="78"/>
      <c r="J3" s="61" t="s">
        <v>10</v>
      </c>
      <c r="K3" s="61"/>
      <c r="L3" s="78" t="s">
        <v>60</v>
      </c>
      <c r="M3" s="79"/>
      <c r="N3" s="79"/>
      <c r="O3" s="79"/>
      <c r="P3" s="79"/>
      <c r="Q3" s="79"/>
      <c r="R3" s="1"/>
      <c r="S3" s="1"/>
    </row>
    <row r="4" spans="2:23" x14ac:dyDescent="0.2">
      <c r="B4" s="61" t="s">
        <v>11</v>
      </c>
      <c r="C4" s="61"/>
      <c r="D4" s="59">
        <f>SUM($R$9:$S$993)</f>
        <v>193000.88932393189</v>
      </c>
      <c r="E4" s="59"/>
      <c r="F4" s="61" t="s">
        <v>12</v>
      </c>
      <c r="G4" s="61"/>
      <c r="H4" s="75">
        <f>SUM($T$9:$U$108)</f>
        <v>2140.000000000005</v>
      </c>
      <c r="I4" s="76"/>
      <c r="J4" s="58" t="s">
        <v>13</v>
      </c>
      <c r="K4" s="58"/>
      <c r="L4" s="77">
        <f>MAX($C$9:$D$990)-C9</f>
        <v>193000.88932393183</v>
      </c>
      <c r="M4" s="77"/>
      <c r="N4" s="58" t="s">
        <v>14</v>
      </c>
      <c r="O4" s="58"/>
      <c r="P4" s="59">
        <f>SUMIF(R9:S990,"&lt;0",R9:S990)</f>
        <v>-171496.71445365174</v>
      </c>
      <c r="Q4" s="59"/>
      <c r="R4" s="1"/>
      <c r="S4" s="1"/>
      <c r="T4" s="1"/>
    </row>
    <row r="5" spans="2:23" x14ac:dyDescent="0.2">
      <c r="B5" s="40" t="s">
        <v>15</v>
      </c>
      <c r="C5" s="39">
        <f>COUNTIF($R$9:$R$990,"&gt;0")</f>
        <v>24</v>
      </c>
      <c r="D5" s="38" t="s">
        <v>16</v>
      </c>
      <c r="E5" s="16">
        <f>COUNTIF($R$9:$R$990,"&lt;0")</f>
        <v>17</v>
      </c>
      <c r="F5" s="38" t="s">
        <v>17</v>
      </c>
      <c r="G5" s="39">
        <f>COUNTIF($R$9:$R$990,"=0")</f>
        <v>0</v>
      </c>
      <c r="H5" s="38" t="s">
        <v>18</v>
      </c>
      <c r="I5" s="3">
        <f>C5/SUM(C5,E5,G5)</f>
        <v>0.58536585365853655</v>
      </c>
      <c r="J5" s="60" t="s">
        <v>19</v>
      </c>
      <c r="K5" s="61"/>
      <c r="L5" s="62">
        <f>MAX(V9:V993)</f>
        <v>4</v>
      </c>
      <c r="M5" s="63"/>
      <c r="N5" s="18" t="s">
        <v>20</v>
      </c>
      <c r="O5" s="9"/>
      <c r="P5" s="62">
        <f>MAX(W9:W993)</f>
        <v>5</v>
      </c>
      <c r="Q5" s="63"/>
      <c r="R5" s="1"/>
      <c r="S5" s="36"/>
      <c r="T5" s="1"/>
    </row>
    <row r="6" spans="2:23" x14ac:dyDescent="0.2">
      <c r="B6" s="11"/>
      <c r="C6" s="14"/>
      <c r="D6" s="15"/>
      <c r="E6" s="12"/>
      <c r="F6" s="11"/>
      <c r="G6" s="12"/>
      <c r="H6" s="11"/>
      <c r="I6" s="17"/>
      <c r="J6" s="11"/>
      <c r="K6" s="11"/>
      <c r="L6" s="12"/>
      <c r="M6" s="12"/>
      <c r="N6" s="13"/>
      <c r="O6" s="13"/>
      <c r="P6" s="10"/>
      <c r="Q6" s="41"/>
      <c r="R6" s="1"/>
      <c r="S6" s="1"/>
      <c r="U6" s="37"/>
    </row>
    <row r="7" spans="2:23" x14ac:dyDescent="0.2">
      <c r="B7" s="64" t="s">
        <v>21</v>
      </c>
      <c r="C7" s="66" t="s">
        <v>22</v>
      </c>
      <c r="D7" s="67"/>
      <c r="E7" s="70" t="s">
        <v>23</v>
      </c>
      <c r="F7" s="71"/>
      <c r="G7" s="71"/>
      <c r="H7" s="71"/>
      <c r="I7" s="54"/>
      <c r="J7" s="72" t="s">
        <v>24</v>
      </c>
      <c r="K7" s="73"/>
      <c r="L7" s="56"/>
      <c r="M7" s="74" t="s">
        <v>25</v>
      </c>
      <c r="N7" s="49" t="s">
        <v>26</v>
      </c>
      <c r="O7" s="50"/>
      <c r="P7" s="50"/>
      <c r="Q7" s="51"/>
      <c r="R7" s="52" t="s">
        <v>27</v>
      </c>
      <c r="S7" s="52"/>
      <c r="T7" s="52"/>
      <c r="U7" s="52"/>
    </row>
    <row r="8" spans="2:23" x14ac:dyDescent="0.2">
      <c r="B8" s="65"/>
      <c r="C8" s="68"/>
      <c r="D8" s="69"/>
      <c r="E8" s="19" t="s">
        <v>28</v>
      </c>
      <c r="F8" s="19" t="s">
        <v>29</v>
      </c>
      <c r="G8" s="19" t="s">
        <v>30</v>
      </c>
      <c r="H8" s="53" t="s">
        <v>31</v>
      </c>
      <c r="I8" s="54"/>
      <c r="J8" s="4" t="s">
        <v>32</v>
      </c>
      <c r="K8" s="55" t="s">
        <v>33</v>
      </c>
      <c r="L8" s="56"/>
      <c r="M8" s="74"/>
      <c r="N8" s="5" t="s">
        <v>28</v>
      </c>
      <c r="O8" s="5" t="s">
        <v>29</v>
      </c>
      <c r="P8" s="57" t="s">
        <v>31</v>
      </c>
      <c r="Q8" s="51"/>
      <c r="R8" s="52" t="s">
        <v>34</v>
      </c>
      <c r="S8" s="52"/>
      <c r="T8" s="52" t="s">
        <v>32</v>
      </c>
      <c r="U8" s="52"/>
    </row>
    <row r="9" spans="2:23" x14ac:dyDescent="0.2">
      <c r="B9" s="42">
        <v>1</v>
      </c>
      <c r="C9" s="43">
        <f>L2</f>
        <v>300000</v>
      </c>
      <c r="D9" s="43"/>
      <c r="E9" s="42">
        <v>2008</v>
      </c>
      <c r="F9" s="8">
        <v>43515</v>
      </c>
      <c r="G9" s="42" t="s">
        <v>4</v>
      </c>
      <c r="H9" s="44">
        <v>108.28</v>
      </c>
      <c r="I9" s="44"/>
      <c r="J9" s="42">
        <v>107</v>
      </c>
      <c r="K9" s="45">
        <f t="shared" ref="K9:K72" si="0">IF(J9="","",C9*0.03)</f>
        <v>9000</v>
      </c>
      <c r="L9" s="46"/>
      <c r="M9" s="6">
        <f>IF(J9="","",(K9/J9)/LOOKUP(RIGHT($D$2,3),定数!$A$6:$A$13,定数!$B$6:$B$13))</f>
        <v>0.84112149532710279</v>
      </c>
      <c r="N9" s="42">
        <v>2008</v>
      </c>
      <c r="O9" s="8">
        <v>43517</v>
      </c>
      <c r="P9" s="44">
        <v>107.21</v>
      </c>
      <c r="Q9" s="44"/>
      <c r="R9" s="47">
        <f>IF(P9="","",T9*M9*LOOKUP(RIGHT($D$2,3),定数!$A$6:$A$13,定数!$B$6:$B$13))</f>
        <v>-9000.0000000000618</v>
      </c>
      <c r="S9" s="47"/>
      <c r="T9" s="48">
        <f>IF(P9="","",IF(G9="買",(P9-H9),(H9-P9))*IF(RIGHT($D$2,3)="JPY",100,10000))</f>
        <v>-107.00000000000074</v>
      </c>
      <c r="U9" s="48"/>
      <c r="V9" s="35">
        <f>IF(T9&lt;&gt;"",IF(T9&gt;0,1+V8,0),"")</f>
        <v>0</v>
      </c>
      <c r="W9">
        <f>IF(T9&lt;&gt;"",IF(T9&lt;0,1+W8,0),"")</f>
        <v>1</v>
      </c>
    </row>
    <row r="10" spans="2:23" x14ac:dyDescent="0.2">
      <c r="B10" s="42">
        <v>2</v>
      </c>
      <c r="C10" s="43">
        <f t="shared" ref="C10:C73" si="1">IF(R9="","",C9+R9)</f>
        <v>290999.99999999994</v>
      </c>
      <c r="D10" s="43"/>
      <c r="E10" s="42">
        <v>2008</v>
      </c>
      <c r="F10" s="8">
        <v>43565</v>
      </c>
      <c r="G10" s="42" t="s">
        <v>4</v>
      </c>
      <c r="H10" s="44">
        <v>102.15</v>
      </c>
      <c r="I10" s="44"/>
      <c r="J10" s="42">
        <v>216</v>
      </c>
      <c r="K10" s="45">
        <f t="shared" si="0"/>
        <v>8729.9999999999982</v>
      </c>
      <c r="L10" s="46"/>
      <c r="M10" s="6">
        <f>IF(J10="","",(K10/J10)/LOOKUP(RIGHT($D$2,3),定数!$A$6:$A$13,定数!$B$6:$B$13))</f>
        <v>0.40416666666666656</v>
      </c>
      <c r="N10" s="42">
        <v>2008</v>
      </c>
      <c r="O10" s="8">
        <v>43587</v>
      </c>
      <c r="P10" s="44">
        <v>105.36499999999999</v>
      </c>
      <c r="Q10" s="44"/>
      <c r="R10" s="47">
        <f>IF(P10="","",T10*M10*LOOKUP(RIGHT($D$2,3),定数!$A$6:$A$13,定数!$B$6:$B$13))</f>
        <v>12993.958333333288</v>
      </c>
      <c r="S10" s="47"/>
      <c r="T10" s="48">
        <f>IF(P10="","",IF(G10="買",(P10-H10),(H10-P10))*IF(RIGHT($D$2,3)="JPY",100,10000))</f>
        <v>321.49999999999892</v>
      </c>
      <c r="U10" s="48"/>
      <c r="V10" s="23">
        <f>IF(T10&lt;&gt;"",IF(T10&gt;0,1+V9,0),"")</f>
        <v>1</v>
      </c>
      <c r="W10">
        <f t="shared" ref="W10:W73" si="2">IF(T10&lt;&gt;"",IF(T10&lt;0,1+W9,0),"")</f>
        <v>0</v>
      </c>
    </row>
    <row r="11" spans="2:23" x14ac:dyDescent="0.2">
      <c r="B11" s="42">
        <v>3</v>
      </c>
      <c r="C11" s="43">
        <f t="shared" si="1"/>
        <v>303993.95833333326</v>
      </c>
      <c r="D11" s="43"/>
      <c r="E11" s="42">
        <v>2008</v>
      </c>
      <c r="F11" s="8">
        <v>43584</v>
      </c>
      <c r="G11" s="42" t="s">
        <v>4</v>
      </c>
      <c r="H11" s="44">
        <v>104.37</v>
      </c>
      <c r="I11" s="44"/>
      <c r="J11" s="42">
        <v>118</v>
      </c>
      <c r="K11" s="45">
        <f t="shared" si="0"/>
        <v>9119.8187499999967</v>
      </c>
      <c r="L11" s="46"/>
      <c r="M11" s="6">
        <f>IF(J11="","",(K11/J11)/LOOKUP(RIGHT($D$2,3),定数!$A$6:$A$13,定数!$B$6:$B$13))</f>
        <v>0.77286599576271153</v>
      </c>
      <c r="N11" s="42">
        <v>2008</v>
      </c>
      <c r="O11" s="8">
        <v>43594</v>
      </c>
      <c r="P11" s="44">
        <v>103.19</v>
      </c>
      <c r="Q11" s="44"/>
      <c r="R11" s="47">
        <f>IF(P11="","",T11*M11*LOOKUP(RIGHT($D$2,3),定数!$A$6:$A$13,定数!$B$6:$B$13))</f>
        <v>-9119.8187500000495</v>
      </c>
      <c r="S11" s="47"/>
      <c r="T11" s="48">
        <f>IF(P11="","",IF(G11="買",(P11-H11),(H11-P11))*IF(RIGHT($D$2,3)="JPY",100,10000))</f>
        <v>-118.00000000000068</v>
      </c>
      <c r="U11" s="48"/>
      <c r="V11" s="23">
        <f>IF(T11&lt;&gt;"",IF(T11&gt;0,1+V10,0),"")</f>
        <v>0</v>
      </c>
      <c r="W11">
        <f t="shared" si="2"/>
        <v>1</v>
      </c>
    </row>
    <row r="12" spans="2:23" x14ac:dyDescent="0.2">
      <c r="B12" s="42">
        <v>4</v>
      </c>
      <c r="C12" s="43">
        <f t="shared" si="1"/>
        <v>294874.13958333322</v>
      </c>
      <c r="D12" s="43"/>
      <c r="E12" s="42">
        <v>2008</v>
      </c>
      <c r="F12" s="8">
        <v>43591</v>
      </c>
      <c r="G12" s="42" t="s">
        <v>4</v>
      </c>
      <c r="H12" s="44">
        <v>105.11</v>
      </c>
      <c r="I12" s="44"/>
      <c r="J12" s="42">
        <v>111</v>
      </c>
      <c r="K12" s="45">
        <f t="shared" si="0"/>
        <v>8846.2241874999963</v>
      </c>
      <c r="L12" s="46"/>
      <c r="M12" s="6">
        <f>IF(J12="","",(K12/J12)/LOOKUP(RIGHT($D$2,3),定数!$A$6:$A$13,定数!$B$6:$B$13))</f>
        <v>0.79695713400900869</v>
      </c>
      <c r="N12" s="42">
        <v>2008</v>
      </c>
      <c r="O12" s="8">
        <v>43593</v>
      </c>
      <c r="P12" s="44">
        <v>104</v>
      </c>
      <c r="Q12" s="44"/>
      <c r="R12" s="47">
        <f>IF(P12="","",T12*M12*LOOKUP(RIGHT($D$2,3),定数!$A$6:$A$13,定数!$B$6:$B$13))</f>
        <v>-8846.2241874999927</v>
      </c>
      <c r="S12" s="47"/>
      <c r="T12" s="48">
        <f t="shared" ref="T12:T75" si="3">IF(P12="","",IF(G12="買",(P12-H12),(H12-P12))*IF(RIGHT($D$2,3)="JPY",100,10000))</f>
        <v>-110.99999999999994</v>
      </c>
      <c r="U12" s="48"/>
      <c r="V12" s="23">
        <f>IF(T12&lt;&gt;"",IF(T12&gt;0,1+V11,0),"")</f>
        <v>0</v>
      </c>
      <c r="W12">
        <f t="shared" si="2"/>
        <v>2</v>
      </c>
    </row>
    <row r="13" spans="2:23" x14ac:dyDescent="0.2">
      <c r="B13" s="42">
        <v>5</v>
      </c>
      <c r="C13" s="43">
        <f t="shared" si="1"/>
        <v>286027.9153958332</v>
      </c>
      <c r="D13" s="43"/>
      <c r="E13" s="42">
        <v>2008</v>
      </c>
      <c r="F13" s="8">
        <v>43682</v>
      </c>
      <c r="G13" s="42" t="s">
        <v>4</v>
      </c>
      <c r="H13" s="44">
        <v>108.4</v>
      </c>
      <c r="I13" s="44"/>
      <c r="J13" s="42">
        <v>74</v>
      </c>
      <c r="K13" s="45">
        <f t="shared" si="0"/>
        <v>8580.8374618749949</v>
      </c>
      <c r="L13" s="46"/>
      <c r="M13" s="6">
        <f>IF(J13="","",(K13/J13)/LOOKUP(RIGHT($D$2,3),定数!$A$6:$A$13,定数!$B$6:$B$13))</f>
        <v>1.1595726299831073</v>
      </c>
      <c r="N13" s="42">
        <v>2008</v>
      </c>
      <c r="O13" s="8">
        <v>43683</v>
      </c>
      <c r="P13" s="44">
        <v>109.31</v>
      </c>
      <c r="Q13" s="44"/>
      <c r="R13" s="47">
        <f>IF(P13="","",T13*M13*LOOKUP(RIGHT($D$2,3),定数!$A$6:$A$13,定数!$B$6:$B$13))</f>
        <v>10552.110932846237</v>
      </c>
      <c r="S13" s="47"/>
      <c r="T13" s="48">
        <f t="shared" si="3"/>
        <v>90.999999999999659</v>
      </c>
      <c r="U13" s="48"/>
      <c r="V13" s="23">
        <f t="shared" ref="V13:V22" si="4">IF(T13&lt;&gt;"",IF(T13&gt;0,1+V12,0),"")</f>
        <v>1</v>
      </c>
      <c r="W13">
        <f t="shared" si="2"/>
        <v>0</v>
      </c>
    </row>
    <row r="14" spans="2:23" x14ac:dyDescent="0.2">
      <c r="B14" s="42">
        <v>6</v>
      </c>
      <c r="C14" s="43">
        <f t="shared" si="1"/>
        <v>296580.02632867947</v>
      </c>
      <c r="D14" s="43"/>
      <c r="E14" s="42">
        <v>2008</v>
      </c>
      <c r="F14" s="8">
        <v>43711</v>
      </c>
      <c r="G14" s="42" t="s">
        <v>37</v>
      </c>
      <c r="H14" s="44">
        <v>108.07</v>
      </c>
      <c r="I14" s="44"/>
      <c r="J14" s="42">
        <v>101</v>
      </c>
      <c r="K14" s="45">
        <f t="shared" si="0"/>
        <v>8897.4007898603832</v>
      </c>
      <c r="L14" s="46"/>
      <c r="M14" s="6">
        <f>IF(J14="","",(K14/J14)/LOOKUP(RIGHT($D$2,3),定数!$A$6:$A$13,定数!$B$6:$B$13))</f>
        <v>0.88093077127330532</v>
      </c>
      <c r="N14" s="42">
        <v>2008</v>
      </c>
      <c r="O14" s="8">
        <v>43712</v>
      </c>
      <c r="P14" s="44">
        <v>106.58</v>
      </c>
      <c r="Q14" s="44"/>
      <c r="R14" s="47">
        <f>IF(P14="","",T14*M14*LOOKUP(RIGHT($D$2,3),定数!$A$6:$A$13,定数!$B$6:$B$13))</f>
        <v>13125.868491972204</v>
      </c>
      <c r="S14" s="47"/>
      <c r="T14" s="48">
        <f t="shared" si="3"/>
        <v>148.99999999999949</v>
      </c>
      <c r="U14" s="48"/>
      <c r="V14" s="23">
        <f t="shared" si="4"/>
        <v>2</v>
      </c>
      <c r="W14">
        <f t="shared" si="2"/>
        <v>0</v>
      </c>
    </row>
    <row r="15" spans="2:23" x14ac:dyDescent="0.2">
      <c r="B15" s="42">
        <v>7</v>
      </c>
      <c r="C15" s="43">
        <f t="shared" si="1"/>
        <v>309705.89482065168</v>
      </c>
      <c r="D15" s="43"/>
      <c r="E15" s="42">
        <v>2008</v>
      </c>
      <c r="F15" s="8">
        <v>43786</v>
      </c>
      <c r="G15" s="42" t="s">
        <v>3</v>
      </c>
      <c r="H15" s="44">
        <v>95.989000000000004</v>
      </c>
      <c r="I15" s="44"/>
      <c r="J15" s="42">
        <v>154.6</v>
      </c>
      <c r="K15" s="45">
        <f t="shared" si="0"/>
        <v>9291.1768446195492</v>
      </c>
      <c r="L15" s="46"/>
      <c r="M15" s="6">
        <f>IF(J15="","",(K15/J15)/LOOKUP(RIGHT($D$2,3),定数!$A$6:$A$13,定数!$B$6:$B$13))</f>
        <v>0.60098168464550772</v>
      </c>
      <c r="N15" s="42">
        <v>2008</v>
      </c>
      <c r="O15" s="8">
        <v>43789</v>
      </c>
      <c r="P15" s="44">
        <v>93.694999999999993</v>
      </c>
      <c r="Q15" s="44"/>
      <c r="R15" s="47">
        <f>IF(P15="","",T15*M15*LOOKUP(RIGHT($D$2,3),定数!$A$6:$A$13,定数!$B$6:$B$13))</f>
        <v>13786.519845768014</v>
      </c>
      <c r="S15" s="47"/>
      <c r="T15" s="48">
        <f t="shared" si="3"/>
        <v>229.40000000000111</v>
      </c>
      <c r="U15" s="48"/>
      <c r="V15" s="23">
        <f t="shared" si="4"/>
        <v>3</v>
      </c>
      <c r="W15">
        <f t="shared" si="2"/>
        <v>0</v>
      </c>
    </row>
    <row r="16" spans="2:23" x14ac:dyDescent="0.2">
      <c r="B16" s="42">
        <v>8</v>
      </c>
      <c r="C16" s="43">
        <f t="shared" si="1"/>
        <v>323492.41466641967</v>
      </c>
      <c r="D16" s="43"/>
      <c r="E16" s="42">
        <v>2008</v>
      </c>
      <c r="F16" s="8">
        <v>43807</v>
      </c>
      <c r="G16" s="42" t="s">
        <v>3</v>
      </c>
      <c r="H16" s="44">
        <v>92.549000000000007</v>
      </c>
      <c r="I16" s="44"/>
      <c r="J16" s="42">
        <v>134</v>
      </c>
      <c r="K16" s="45">
        <f t="shared" si="0"/>
        <v>9704.7724399925901</v>
      </c>
      <c r="L16" s="46"/>
      <c r="M16" s="6">
        <f>IF(J16="","",(K16/J16)/LOOKUP(RIGHT($D$2,3),定数!$A$6:$A$13,定数!$B$6:$B$13))</f>
        <v>0.72423674925317838</v>
      </c>
      <c r="N16" s="42">
        <v>2008</v>
      </c>
      <c r="O16" s="8">
        <v>43811</v>
      </c>
      <c r="P16" s="44">
        <v>90.55</v>
      </c>
      <c r="Q16" s="44"/>
      <c r="R16" s="47">
        <f>IF(P16="","",T16*M16*LOOKUP(RIGHT($D$2,3),定数!$A$6:$A$13,定数!$B$6:$B$13))</f>
        <v>14477.492617571104</v>
      </c>
      <c r="S16" s="47"/>
      <c r="T16" s="48">
        <f t="shared" si="3"/>
        <v>199.90000000000094</v>
      </c>
      <c r="U16" s="48"/>
      <c r="V16" s="23">
        <f t="shared" si="4"/>
        <v>4</v>
      </c>
      <c r="W16">
        <f t="shared" si="2"/>
        <v>0</v>
      </c>
    </row>
    <row r="17" spans="2:23" x14ac:dyDescent="0.2">
      <c r="B17" s="42">
        <v>9</v>
      </c>
      <c r="C17" s="43">
        <f t="shared" si="1"/>
        <v>337969.90728399076</v>
      </c>
      <c r="D17" s="43"/>
      <c r="E17" s="42">
        <v>2009</v>
      </c>
      <c r="F17" s="8">
        <v>43530</v>
      </c>
      <c r="G17" s="42" t="s">
        <v>4</v>
      </c>
      <c r="H17" s="44">
        <v>98.507000000000005</v>
      </c>
      <c r="I17" s="44"/>
      <c r="J17" s="42">
        <v>193.8</v>
      </c>
      <c r="K17" s="45">
        <f t="shared" si="0"/>
        <v>10139.097218519722</v>
      </c>
      <c r="L17" s="46"/>
      <c r="M17" s="6">
        <f>IF(J17="","",(K17/J17)/LOOKUP(RIGHT($D$2,3),定数!$A$6:$A$13,定数!$B$6:$B$13))</f>
        <v>0.52317323108976899</v>
      </c>
      <c r="N17" s="42">
        <v>2009</v>
      </c>
      <c r="O17" s="8">
        <v>43536</v>
      </c>
      <c r="P17" s="44">
        <v>96.569000000000003</v>
      </c>
      <c r="Q17" s="44"/>
      <c r="R17" s="47">
        <f>IF(P17="","",T17*M17*LOOKUP(RIGHT($D$2,3),定数!$A$6:$A$13,定数!$B$6:$B$13))</f>
        <v>-10139.097218519735</v>
      </c>
      <c r="S17" s="47"/>
      <c r="T17" s="48">
        <f t="shared" si="3"/>
        <v>-193.80000000000024</v>
      </c>
      <c r="U17" s="48"/>
      <c r="V17" s="23">
        <f t="shared" si="4"/>
        <v>0</v>
      </c>
      <c r="W17">
        <f t="shared" si="2"/>
        <v>1</v>
      </c>
    </row>
    <row r="18" spans="2:23" x14ac:dyDescent="0.2">
      <c r="B18" s="42">
        <v>10</v>
      </c>
      <c r="C18" s="43">
        <f t="shared" si="1"/>
        <v>327830.81006547104</v>
      </c>
      <c r="D18" s="43"/>
      <c r="E18" s="42">
        <v>2009</v>
      </c>
      <c r="F18" s="8">
        <v>43641</v>
      </c>
      <c r="G18" s="42" t="s">
        <v>3</v>
      </c>
      <c r="H18" s="44">
        <v>95.635000000000005</v>
      </c>
      <c r="I18" s="44"/>
      <c r="J18" s="42">
        <v>92.8</v>
      </c>
      <c r="K18" s="45">
        <f t="shared" si="0"/>
        <v>9834.9243019641308</v>
      </c>
      <c r="L18" s="46"/>
      <c r="M18" s="6">
        <f>IF(J18="","",(K18/J18)/LOOKUP(RIGHT($D$2,3),定数!$A$6:$A$13,定数!$B$6:$B$13))</f>
        <v>1.0597978773668246</v>
      </c>
      <c r="N18" s="42">
        <v>2009</v>
      </c>
      <c r="O18" s="8">
        <v>43647</v>
      </c>
      <c r="P18" s="44">
        <v>96.563000000000002</v>
      </c>
      <c r="Q18" s="44"/>
      <c r="R18" s="47">
        <f>IF(P18="","",T18*M18*LOOKUP(RIGHT($D$2,3),定数!$A$6:$A$13,定数!$B$6:$B$13))</f>
        <v>-9834.9243019641035</v>
      </c>
      <c r="S18" s="47"/>
      <c r="T18" s="48">
        <f t="shared" si="3"/>
        <v>-92.799999999999727</v>
      </c>
      <c r="U18" s="48"/>
      <c r="V18" s="23">
        <f t="shared" si="4"/>
        <v>0</v>
      </c>
      <c r="W18">
        <f t="shared" si="2"/>
        <v>2</v>
      </c>
    </row>
    <row r="19" spans="2:23" x14ac:dyDescent="0.2">
      <c r="B19" s="42">
        <v>11</v>
      </c>
      <c r="C19" s="43">
        <f t="shared" si="1"/>
        <v>317995.88576350693</v>
      </c>
      <c r="D19" s="43"/>
      <c r="E19" s="42">
        <v>2009</v>
      </c>
      <c r="F19" s="8">
        <v>43681</v>
      </c>
      <c r="G19" s="42" t="s">
        <v>4</v>
      </c>
      <c r="H19" s="44">
        <v>95.463999999999999</v>
      </c>
      <c r="I19" s="44"/>
      <c r="J19" s="42">
        <v>111.2</v>
      </c>
      <c r="K19" s="45">
        <f t="shared" si="0"/>
        <v>9539.8765729052084</v>
      </c>
      <c r="L19" s="46"/>
      <c r="M19" s="6">
        <f>IF(J19="","",(K19/J19)/LOOKUP(RIGHT($D$2,3),定数!$A$6:$A$13,定数!$B$6:$B$13))</f>
        <v>0.85790256950586408</v>
      </c>
      <c r="N19" s="42">
        <v>2009</v>
      </c>
      <c r="O19" s="8">
        <v>43684</v>
      </c>
      <c r="P19" s="44">
        <v>97.106999999999999</v>
      </c>
      <c r="Q19" s="44"/>
      <c r="R19" s="47">
        <f>IF(P19="","",T19*M19*LOOKUP(RIGHT($D$2,3),定数!$A$6:$A$13,定数!$B$6:$B$13))</f>
        <v>14095.339216981352</v>
      </c>
      <c r="S19" s="47"/>
      <c r="T19" s="48">
        <f t="shared" si="3"/>
        <v>164.30000000000007</v>
      </c>
      <c r="U19" s="48"/>
      <c r="V19" s="23">
        <f t="shared" si="4"/>
        <v>1</v>
      </c>
      <c r="W19">
        <f t="shared" si="2"/>
        <v>0</v>
      </c>
    </row>
    <row r="20" spans="2:23" x14ac:dyDescent="0.2">
      <c r="B20" s="42">
        <v>12</v>
      </c>
      <c r="C20" s="43">
        <f t="shared" si="1"/>
        <v>332091.2249804883</v>
      </c>
      <c r="D20" s="43"/>
      <c r="E20" s="42">
        <v>2009</v>
      </c>
      <c r="F20" s="8">
        <v>43703</v>
      </c>
      <c r="G20" s="42" t="s">
        <v>3</v>
      </c>
      <c r="H20" s="44">
        <v>93.878</v>
      </c>
      <c r="I20" s="44"/>
      <c r="J20" s="42">
        <v>68</v>
      </c>
      <c r="K20" s="45">
        <f t="shared" si="0"/>
        <v>9962.7367494146492</v>
      </c>
      <c r="L20" s="46"/>
      <c r="M20" s="6">
        <f>IF(J20="","",(K20/J20)/LOOKUP(RIGHT($D$2,3),定数!$A$6:$A$13,定数!$B$6:$B$13))</f>
        <v>1.4651083455021543</v>
      </c>
      <c r="N20" s="42">
        <v>2009</v>
      </c>
      <c r="O20" s="8">
        <v>43708</v>
      </c>
      <c r="P20" s="44">
        <v>92.882999999999996</v>
      </c>
      <c r="Q20" s="44"/>
      <c r="R20" s="47">
        <f>IF(P20="","",T20*M20*LOOKUP(RIGHT($D$2,3),定数!$A$6:$A$13,定数!$B$6:$B$13))</f>
        <v>14577.828037746502</v>
      </c>
      <c r="S20" s="47"/>
      <c r="T20" s="48">
        <f t="shared" si="3"/>
        <v>99.500000000000455</v>
      </c>
      <c r="U20" s="48"/>
      <c r="V20" s="23">
        <f t="shared" si="4"/>
        <v>2</v>
      </c>
      <c r="W20">
        <f t="shared" si="2"/>
        <v>0</v>
      </c>
    </row>
    <row r="21" spans="2:23" x14ac:dyDescent="0.2">
      <c r="B21" s="42">
        <v>13</v>
      </c>
      <c r="C21" s="43">
        <f t="shared" si="1"/>
        <v>346669.05301823479</v>
      </c>
      <c r="D21" s="43"/>
      <c r="E21" s="42">
        <v>2009</v>
      </c>
      <c r="F21" s="8">
        <v>43758</v>
      </c>
      <c r="G21" s="42" t="s">
        <v>4</v>
      </c>
      <c r="H21" s="44">
        <v>91.067999999999998</v>
      </c>
      <c r="I21" s="44"/>
      <c r="J21" s="42">
        <v>99</v>
      </c>
      <c r="K21" s="45">
        <f t="shared" si="0"/>
        <v>10400.071590547042</v>
      </c>
      <c r="L21" s="46"/>
      <c r="M21" s="6">
        <f>IF(J21="","",(K21/J21)/LOOKUP(RIGHT($D$2,3),定数!$A$6:$A$13,定数!$B$6:$B$13))</f>
        <v>1.0505122818734387</v>
      </c>
      <c r="N21" s="42">
        <v>2009</v>
      </c>
      <c r="O21" s="8">
        <v>43768</v>
      </c>
      <c r="P21" s="44">
        <v>90.078000000000003</v>
      </c>
      <c r="Q21" s="44"/>
      <c r="R21" s="47">
        <f>IF(P21="","",T21*M21*LOOKUP(RIGHT($D$2,3),定数!$A$6:$A$13,定数!$B$6:$B$13))</f>
        <v>-10400.07159054699</v>
      </c>
      <c r="S21" s="47"/>
      <c r="T21" s="48">
        <f t="shared" si="3"/>
        <v>-98.999999999999488</v>
      </c>
      <c r="U21" s="48"/>
      <c r="V21" s="23">
        <f t="shared" si="4"/>
        <v>0</v>
      </c>
      <c r="W21">
        <f t="shared" si="2"/>
        <v>1</v>
      </c>
    </row>
    <row r="22" spans="2:23" x14ac:dyDescent="0.2">
      <c r="B22" s="42">
        <v>14</v>
      </c>
      <c r="C22" s="43">
        <f t="shared" si="1"/>
        <v>336268.9814276878</v>
      </c>
      <c r="D22" s="43"/>
      <c r="E22" s="42">
        <v>2010</v>
      </c>
      <c r="F22" s="8">
        <v>43493</v>
      </c>
      <c r="G22" s="42" t="s">
        <v>3</v>
      </c>
      <c r="H22" s="44">
        <v>89.61</v>
      </c>
      <c r="I22" s="44"/>
      <c r="J22" s="42">
        <v>93.1</v>
      </c>
      <c r="K22" s="45">
        <f t="shared" si="0"/>
        <v>10088.069442830634</v>
      </c>
      <c r="L22" s="46"/>
      <c r="M22" s="6">
        <f>IF(J22="","",(K22/J22)/LOOKUP(RIGHT($D$2,3),定数!$A$6:$A$13,定数!$B$6:$B$13))</f>
        <v>1.0835735169528071</v>
      </c>
      <c r="N22" s="42">
        <v>2010</v>
      </c>
      <c r="O22" s="8">
        <v>43506</v>
      </c>
      <c r="P22" s="44">
        <v>90.540999999999997</v>
      </c>
      <c r="Q22" s="44"/>
      <c r="R22" s="47">
        <f>IF(P22="","",T22*M22*LOOKUP(RIGHT($D$2,3),定数!$A$6:$A$13,定数!$B$6:$B$13))</f>
        <v>-10088.069442830605</v>
      </c>
      <c r="S22" s="47"/>
      <c r="T22" s="48">
        <f t="shared" si="3"/>
        <v>-93.099999999999739</v>
      </c>
      <c r="U22" s="48"/>
      <c r="V22" s="23">
        <f t="shared" si="4"/>
        <v>0</v>
      </c>
      <c r="W22">
        <f t="shared" si="2"/>
        <v>2</v>
      </c>
    </row>
    <row r="23" spans="2:23" x14ac:dyDescent="0.2">
      <c r="B23" s="42">
        <v>15</v>
      </c>
      <c r="C23" s="43">
        <f t="shared" si="1"/>
        <v>326180.91198485717</v>
      </c>
      <c r="D23" s="43"/>
      <c r="E23" s="42">
        <v>2010</v>
      </c>
      <c r="F23" s="8">
        <v>43542</v>
      </c>
      <c r="G23" s="42" t="s">
        <v>4</v>
      </c>
      <c r="H23" s="44">
        <v>90.802000000000007</v>
      </c>
      <c r="I23" s="44"/>
      <c r="J23" s="42">
        <v>105.1</v>
      </c>
      <c r="K23" s="45">
        <f t="shared" si="0"/>
        <v>9785.4273595457144</v>
      </c>
      <c r="L23" s="46"/>
      <c r="M23" s="6">
        <f>IF(J23="","",(K23/J23)/LOOKUP(RIGHT($D$2,3),定数!$A$6:$A$13,定数!$B$6:$B$13))</f>
        <v>0.93105874020415935</v>
      </c>
      <c r="N23" s="42">
        <v>2010</v>
      </c>
      <c r="O23" s="8">
        <v>43548</v>
      </c>
      <c r="P23" s="44">
        <v>92.352999999999994</v>
      </c>
      <c r="Q23" s="44"/>
      <c r="R23" s="47">
        <f>IF(P23="","",T23*M23*LOOKUP(RIGHT($D$2,3),定数!$A$6:$A$13,定数!$B$6:$B$13))</f>
        <v>14440.721060566397</v>
      </c>
      <c r="S23" s="47"/>
      <c r="T23" s="48">
        <f t="shared" si="3"/>
        <v>155.09999999999877</v>
      </c>
      <c r="U23" s="48"/>
      <c r="V23" t="str">
        <f t="shared" ref="V23:W74" si="5">IF(S23&lt;&gt;"",IF(S23&lt;0,1+V22,0),"")</f>
        <v/>
      </c>
      <c r="W23">
        <f t="shared" si="2"/>
        <v>0</v>
      </c>
    </row>
    <row r="24" spans="2:23" x14ac:dyDescent="0.2">
      <c r="B24" s="42">
        <v>16</v>
      </c>
      <c r="C24" s="43">
        <f t="shared" si="1"/>
        <v>340621.63304542354</v>
      </c>
      <c r="D24" s="43"/>
      <c r="E24" s="42">
        <v>2010</v>
      </c>
      <c r="F24" s="8">
        <v>43711</v>
      </c>
      <c r="G24" s="42" t="s">
        <v>3</v>
      </c>
      <c r="H24" s="44">
        <v>84.15</v>
      </c>
      <c r="I24" s="44"/>
      <c r="J24" s="42">
        <v>107.1</v>
      </c>
      <c r="K24" s="45">
        <f t="shared" si="0"/>
        <v>10218.648991362707</v>
      </c>
      <c r="L24" s="46"/>
      <c r="M24" s="6">
        <f>IF(J24="","",(K24/J24)/LOOKUP(RIGHT($D$2,3),定数!$A$6:$A$13,定数!$B$6:$B$13))</f>
        <v>0.95412222141575231</v>
      </c>
      <c r="N24" s="42">
        <v>2010</v>
      </c>
      <c r="O24" s="8">
        <v>43723</v>
      </c>
      <c r="P24" s="44">
        <v>85.221000000000004</v>
      </c>
      <c r="Q24" s="44"/>
      <c r="R24" s="47">
        <f>IF(P24="","",T24*M24*LOOKUP(RIGHT($D$2,3),定数!$A$6:$A$13,定数!$B$6:$B$13))</f>
        <v>-10218.648991362687</v>
      </c>
      <c r="S24" s="47"/>
      <c r="T24" s="48">
        <f t="shared" si="3"/>
        <v>-107.0999999999998</v>
      </c>
      <c r="U24" s="48"/>
      <c r="V24" t="str">
        <f t="shared" si="5"/>
        <v/>
      </c>
      <c r="W24">
        <f t="shared" si="2"/>
        <v>1</v>
      </c>
    </row>
    <row r="25" spans="2:23" x14ac:dyDescent="0.2">
      <c r="B25" s="42">
        <v>17</v>
      </c>
      <c r="C25" s="43">
        <f t="shared" si="1"/>
        <v>330402.98405406089</v>
      </c>
      <c r="D25" s="43"/>
      <c r="E25" s="42">
        <v>2010</v>
      </c>
      <c r="F25" s="8">
        <v>43759</v>
      </c>
      <c r="G25" s="42" t="s">
        <v>3</v>
      </c>
      <c r="H25" s="44">
        <v>80.899000000000001</v>
      </c>
      <c r="I25" s="44"/>
      <c r="J25" s="42">
        <v>91.8</v>
      </c>
      <c r="K25" s="45">
        <f t="shared" si="0"/>
        <v>9912.0895216218269</v>
      </c>
      <c r="L25" s="46"/>
      <c r="M25" s="6">
        <f>IF(J25="","",(K25/J25)/LOOKUP(RIGHT($D$2,3),定数!$A$6:$A$13,定数!$B$6:$B$13))</f>
        <v>1.0797483139021598</v>
      </c>
      <c r="N25" s="42">
        <v>2010</v>
      </c>
      <c r="O25" s="8">
        <v>43765</v>
      </c>
      <c r="P25" s="44">
        <v>81.816999999999993</v>
      </c>
      <c r="Q25" s="44"/>
      <c r="R25" s="47">
        <f>IF(P25="","",T25*M25*LOOKUP(RIGHT($D$2,3),定数!$A$6:$A$13,定数!$B$6:$B$13))</f>
        <v>-9912.0895216217414</v>
      </c>
      <c r="S25" s="47"/>
      <c r="T25" s="48">
        <f t="shared" si="3"/>
        <v>-91.799999999999216</v>
      </c>
      <c r="U25" s="48"/>
      <c r="V25" t="str">
        <f t="shared" si="5"/>
        <v/>
      </c>
      <c r="W25">
        <f t="shared" si="2"/>
        <v>2</v>
      </c>
    </row>
    <row r="26" spans="2:23" x14ac:dyDescent="0.2">
      <c r="B26" s="42">
        <v>18</v>
      </c>
      <c r="C26" s="43">
        <f>IF(R25="","",C25+R25)</f>
        <v>320490.89453243912</v>
      </c>
      <c r="D26" s="43"/>
      <c r="E26" s="42">
        <v>2011</v>
      </c>
      <c r="F26" s="8">
        <v>43587</v>
      </c>
      <c r="G26" s="42" t="s">
        <v>3</v>
      </c>
      <c r="H26" s="44">
        <v>80.981999999999999</v>
      </c>
      <c r="I26" s="44"/>
      <c r="J26" s="42">
        <v>70</v>
      </c>
      <c r="K26" s="45">
        <f t="shared" si="0"/>
        <v>9614.7268359731734</v>
      </c>
      <c r="L26" s="46"/>
      <c r="M26" s="6">
        <f>IF(J26="","",(K26/J26)/LOOKUP(RIGHT($D$2,3),定数!$A$6:$A$13,定数!$B$6:$B$13))</f>
        <v>1.3735324051390247</v>
      </c>
      <c r="N26" s="42">
        <v>2011</v>
      </c>
      <c r="O26" s="8">
        <v>43590</v>
      </c>
      <c r="P26" s="44">
        <v>79.956999999999994</v>
      </c>
      <c r="Q26" s="44"/>
      <c r="R26" s="47">
        <f>IF(P26="","",T26*M26*LOOKUP(RIGHT($D$2,3),定数!$A$6:$A$13,定数!$B$6:$B$13))</f>
        <v>14078.707152675082</v>
      </c>
      <c r="S26" s="47"/>
      <c r="T26" s="48">
        <f t="shared" si="3"/>
        <v>102.50000000000057</v>
      </c>
      <c r="U26" s="48"/>
      <c r="V26" t="str">
        <f t="shared" si="5"/>
        <v/>
      </c>
      <c r="W26">
        <f t="shared" si="2"/>
        <v>0</v>
      </c>
    </row>
    <row r="27" spans="2:23" x14ac:dyDescent="0.2">
      <c r="B27" s="42">
        <v>19</v>
      </c>
      <c r="C27" s="43">
        <f t="shared" si="1"/>
        <v>334569.6016851142</v>
      </c>
      <c r="D27" s="43"/>
      <c r="E27" s="42">
        <v>2011</v>
      </c>
      <c r="F27" s="8">
        <v>43646</v>
      </c>
      <c r="G27" s="42" t="s">
        <v>4</v>
      </c>
      <c r="H27" s="44">
        <v>80.856999999999999</v>
      </c>
      <c r="I27" s="44"/>
      <c r="J27" s="42">
        <v>60.1</v>
      </c>
      <c r="K27" s="45">
        <f t="shared" si="0"/>
        <v>10037.088050553426</v>
      </c>
      <c r="L27" s="46"/>
      <c r="M27" s="6">
        <f>IF(J27="","",(K27/J27)/LOOKUP(RIGHT($D$2,3),定数!$A$6:$A$13,定数!$B$6:$B$13))</f>
        <v>1.6700645674797712</v>
      </c>
      <c r="N27" s="42">
        <v>2011</v>
      </c>
      <c r="O27" s="8">
        <v>43657</v>
      </c>
      <c r="P27" s="44">
        <v>80.256</v>
      </c>
      <c r="Q27" s="44"/>
      <c r="R27" s="47">
        <f>IF(P27="","",T27*M27*LOOKUP(RIGHT($D$2,3),定数!$A$6:$A$13,定数!$B$6:$B$13))</f>
        <v>-10037.08805055341</v>
      </c>
      <c r="S27" s="47"/>
      <c r="T27" s="48">
        <f t="shared" si="3"/>
        <v>-60.099999999999909</v>
      </c>
      <c r="U27" s="48"/>
      <c r="V27" t="str">
        <f t="shared" si="5"/>
        <v/>
      </c>
      <c r="W27">
        <f t="shared" si="2"/>
        <v>1</v>
      </c>
    </row>
    <row r="28" spans="2:23" x14ac:dyDescent="0.2">
      <c r="B28" s="42">
        <v>20</v>
      </c>
      <c r="C28" s="43">
        <f t="shared" si="1"/>
        <v>324532.5136345608</v>
      </c>
      <c r="D28" s="43"/>
      <c r="E28" s="42">
        <v>2011</v>
      </c>
      <c r="F28" s="8">
        <v>43650</v>
      </c>
      <c r="G28" s="42" t="s">
        <v>4</v>
      </c>
      <c r="H28" s="44">
        <v>80.872</v>
      </c>
      <c r="I28" s="44"/>
      <c r="J28" s="42">
        <v>34.5</v>
      </c>
      <c r="K28" s="45">
        <f t="shared" si="0"/>
        <v>9735.9754090368242</v>
      </c>
      <c r="L28" s="46"/>
      <c r="M28" s="6">
        <f>IF(J28="","",(K28/J28)/LOOKUP(RIGHT($D$2,3),定数!$A$6:$A$13,定数!$B$6:$B$13))</f>
        <v>2.822021857691833</v>
      </c>
      <c r="N28" s="42">
        <v>2011</v>
      </c>
      <c r="O28" s="8">
        <v>43654</v>
      </c>
      <c r="P28" s="44">
        <v>80.527000000000001</v>
      </c>
      <c r="Q28" s="44"/>
      <c r="R28" s="47">
        <f>IF(P28="","",T28*M28*LOOKUP(RIGHT($D$2,3),定数!$A$6:$A$13,定数!$B$6:$B$13))</f>
        <v>-9735.9754090367915</v>
      </c>
      <c r="S28" s="47"/>
      <c r="T28" s="48">
        <f t="shared" si="3"/>
        <v>-34.499999999999886</v>
      </c>
      <c r="U28" s="48"/>
      <c r="V28" t="str">
        <f t="shared" si="5"/>
        <v/>
      </c>
      <c r="W28">
        <f t="shared" si="2"/>
        <v>2</v>
      </c>
    </row>
    <row r="29" spans="2:23" x14ac:dyDescent="0.2">
      <c r="B29" s="42">
        <v>21</v>
      </c>
      <c r="C29" s="43">
        <f t="shared" si="1"/>
        <v>314796.53822552401</v>
      </c>
      <c r="D29" s="43"/>
      <c r="E29" s="42">
        <v>2011</v>
      </c>
      <c r="F29" s="8">
        <v>43812</v>
      </c>
      <c r="G29" s="42" t="s">
        <v>4</v>
      </c>
      <c r="H29" s="44">
        <v>78.022000000000006</v>
      </c>
      <c r="I29" s="44"/>
      <c r="J29" s="42">
        <v>38.9</v>
      </c>
      <c r="K29" s="45">
        <f t="shared" si="0"/>
        <v>9443.8961467657191</v>
      </c>
      <c r="L29" s="46"/>
      <c r="M29" s="6">
        <f>IF(J29="","",(K29/J29)/LOOKUP(RIGHT($D$2,3),定数!$A$6:$A$13,定数!$B$6:$B$13))</f>
        <v>2.4277367986544265</v>
      </c>
      <c r="N29" s="42">
        <v>2011</v>
      </c>
      <c r="O29" s="8">
        <v>43827</v>
      </c>
      <c r="P29" s="44">
        <v>77.632999999999996</v>
      </c>
      <c r="Q29" s="44"/>
      <c r="R29" s="47">
        <f>IF(P29="","",T29*M29*LOOKUP(RIGHT($D$2,3),定数!$A$6:$A$13,定数!$B$6:$B$13))</f>
        <v>-9443.8961467659628</v>
      </c>
      <c r="S29" s="47"/>
      <c r="T29" s="48">
        <f t="shared" si="3"/>
        <v>-38.900000000001</v>
      </c>
      <c r="U29" s="48"/>
      <c r="V29" t="str">
        <f t="shared" si="5"/>
        <v/>
      </c>
      <c r="W29">
        <f t="shared" si="2"/>
        <v>3</v>
      </c>
    </row>
    <row r="30" spans="2:23" x14ac:dyDescent="0.2">
      <c r="B30" s="42">
        <v>22</v>
      </c>
      <c r="C30" s="43">
        <f t="shared" si="1"/>
        <v>305352.64207875804</v>
      </c>
      <c r="D30" s="43"/>
      <c r="E30" s="42">
        <v>2012</v>
      </c>
      <c r="F30" s="8">
        <v>43630</v>
      </c>
      <c r="G30" s="42" t="s">
        <v>4</v>
      </c>
      <c r="H30" s="44">
        <v>79.477999999999994</v>
      </c>
      <c r="I30" s="44"/>
      <c r="J30" s="42">
        <v>32.799999999999997</v>
      </c>
      <c r="K30" s="45">
        <f t="shared" si="0"/>
        <v>9160.5792623627403</v>
      </c>
      <c r="L30" s="46"/>
      <c r="M30" s="6">
        <f>IF(J30="","",(K30/J30)/LOOKUP(RIGHT($D$2,3),定数!$A$6:$A$13,定数!$B$6:$B$13))</f>
        <v>2.792859531208153</v>
      </c>
      <c r="N30" s="42">
        <v>2012</v>
      </c>
      <c r="O30" s="8">
        <v>43631</v>
      </c>
      <c r="P30" s="44">
        <v>79.150000000000006</v>
      </c>
      <c r="Q30" s="44"/>
      <c r="R30" s="47">
        <f>IF(P30="","",T30*M30*LOOKUP(RIGHT($D$2,3),定数!$A$6:$A$13,定数!$B$6:$B$13))</f>
        <v>-9160.5792623624275</v>
      </c>
      <c r="S30" s="47"/>
      <c r="T30" s="48">
        <f t="shared" si="3"/>
        <v>-32.799999999998875</v>
      </c>
      <c r="U30" s="48"/>
      <c r="V30" t="str">
        <f t="shared" si="5"/>
        <v/>
      </c>
      <c r="W30">
        <f t="shared" si="2"/>
        <v>4</v>
      </c>
    </row>
    <row r="31" spans="2:23" x14ac:dyDescent="0.2">
      <c r="B31" s="42">
        <v>23</v>
      </c>
      <c r="C31" s="43">
        <f t="shared" si="1"/>
        <v>296192.0628163956</v>
      </c>
      <c r="D31" s="43"/>
      <c r="E31" s="42">
        <v>2012</v>
      </c>
      <c r="F31" s="8">
        <v>43650</v>
      </c>
      <c r="G31" s="42" t="s">
        <v>4</v>
      </c>
      <c r="H31" s="44">
        <v>79.966999999999999</v>
      </c>
      <c r="I31" s="44"/>
      <c r="J31" s="42">
        <v>38.4</v>
      </c>
      <c r="K31" s="45">
        <f t="shared" si="0"/>
        <v>8885.761884491867</v>
      </c>
      <c r="L31" s="46"/>
      <c r="M31" s="6">
        <f>IF(J31="","",(K31/J31)/LOOKUP(RIGHT($D$2,3),定数!$A$6:$A$13,定数!$B$6:$B$13))</f>
        <v>2.3140004907530907</v>
      </c>
      <c r="N31" s="42">
        <v>2012</v>
      </c>
      <c r="O31" s="8">
        <v>43654</v>
      </c>
      <c r="P31" s="44">
        <v>79.582999999999998</v>
      </c>
      <c r="Q31" s="44"/>
      <c r="R31" s="47">
        <f>IF(P31="","",T31*M31*LOOKUP(RIGHT($D$2,3),定数!$A$6:$A$13,定数!$B$6:$B$13))</f>
        <v>-8885.7618844918761</v>
      </c>
      <c r="S31" s="47"/>
      <c r="T31" s="48">
        <f t="shared" si="3"/>
        <v>-38.400000000000034</v>
      </c>
      <c r="U31" s="48"/>
      <c r="V31" t="str">
        <f t="shared" si="5"/>
        <v/>
      </c>
      <c r="W31">
        <f t="shared" si="2"/>
        <v>5</v>
      </c>
    </row>
    <row r="32" spans="2:23" x14ac:dyDescent="0.2">
      <c r="B32" s="42">
        <v>24</v>
      </c>
      <c r="C32" s="43">
        <f>IF(R31="","",C31+R31)</f>
        <v>287306.30093190371</v>
      </c>
      <c r="D32" s="43"/>
      <c r="E32" s="42">
        <v>2012</v>
      </c>
      <c r="F32" s="8">
        <v>43797</v>
      </c>
      <c r="G32" s="42" t="s">
        <v>4</v>
      </c>
      <c r="H32" s="44">
        <v>82.213999999999999</v>
      </c>
      <c r="I32" s="44"/>
      <c r="J32" s="42">
        <v>53.4</v>
      </c>
      <c r="K32" s="45">
        <f t="shared" si="0"/>
        <v>8619.1890279571107</v>
      </c>
      <c r="L32" s="46"/>
      <c r="M32" s="6">
        <f>IF(J32="","",(K32/J32)/LOOKUP(RIGHT($D$2,3),定数!$A$6:$A$13,定数!$B$6:$B$13))</f>
        <v>1.6140803423140655</v>
      </c>
      <c r="N32" s="42">
        <v>2012</v>
      </c>
      <c r="O32" s="8">
        <v>43811</v>
      </c>
      <c r="P32" s="44">
        <v>82.99</v>
      </c>
      <c r="Q32" s="44"/>
      <c r="R32" s="47">
        <f>IF(P32="","",T32*M32*LOOKUP(RIGHT($D$2,3),定数!$A$6:$A$13,定数!$B$6:$B$13))</f>
        <v>12525.263456357088</v>
      </c>
      <c r="S32" s="47"/>
      <c r="T32" s="48">
        <f t="shared" si="3"/>
        <v>77.599999999999625</v>
      </c>
      <c r="U32" s="48"/>
      <c r="V32" t="str">
        <f t="shared" si="5"/>
        <v/>
      </c>
      <c r="W32">
        <f t="shared" si="2"/>
        <v>0</v>
      </c>
    </row>
    <row r="33" spans="2:23" x14ac:dyDescent="0.2">
      <c r="B33" s="42">
        <v>25</v>
      </c>
      <c r="C33" s="43">
        <f t="shared" si="1"/>
        <v>299831.56438826077</v>
      </c>
      <c r="D33" s="43"/>
      <c r="E33" s="42">
        <v>2013</v>
      </c>
      <c r="F33" s="8">
        <v>43481</v>
      </c>
      <c r="G33" s="42" t="s">
        <v>4</v>
      </c>
      <c r="H33" s="44">
        <v>88.778999999999996</v>
      </c>
      <c r="I33" s="44"/>
      <c r="J33" s="42">
        <v>98.4</v>
      </c>
      <c r="K33" s="45">
        <f t="shared" si="0"/>
        <v>8994.9469316478226</v>
      </c>
      <c r="L33" s="46"/>
      <c r="M33" s="6">
        <f>IF(J33="","",(K33/J33)/LOOKUP(RIGHT($D$2,3),定数!$A$6:$A$13,定数!$B$6:$B$13))</f>
        <v>0.91412062313494136</v>
      </c>
      <c r="N33" s="42">
        <v>2013</v>
      </c>
      <c r="O33" s="8">
        <v>43489</v>
      </c>
      <c r="P33" s="44">
        <v>90.245000000000005</v>
      </c>
      <c r="Q33" s="44"/>
      <c r="R33" s="47">
        <f>IF(P33="","",T33*M33*LOOKUP(RIGHT($D$2,3),定数!$A$6:$A$13,定数!$B$6:$B$13))</f>
        <v>13401.008335158314</v>
      </c>
      <c r="S33" s="47"/>
      <c r="T33" s="48">
        <f t="shared" si="3"/>
        <v>146.60000000000082</v>
      </c>
      <c r="U33" s="48"/>
      <c r="V33" t="str">
        <f t="shared" si="5"/>
        <v/>
      </c>
      <c r="W33">
        <f t="shared" si="2"/>
        <v>0</v>
      </c>
    </row>
    <row r="34" spans="2:23" x14ac:dyDescent="0.2">
      <c r="B34" s="42">
        <v>26</v>
      </c>
      <c r="C34" s="43">
        <f t="shared" si="1"/>
        <v>313232.57272341906</v>
      </c>
      <c r="D34" s="43"/>
      <c r="E34" s="42">
        <v>2013</v>
      </c>
      <c r="F34" s="8">
        <v>43732</v>
      </c>
      <c r="G34" s="42" t="s">
        <v>3</v>
      </c>
      <c r="H34" s="44">
        <v>98.457999999999998</v>
      </c>
      <c r="I34" s="44"/>
      <c r="J34" s="42">
        <v>70.7</v>
      </c>
      <c r="K34" s="45">
        <f t="shared" si="0"/>
        <v>9396.9771817025721</v>
      </c>
      <c r="L34" s="46"/>
      <c r="M34" s="6">
        <f>IF(J34="","",(K34/J34)/LOOKUP(RIGHT($D$2,3),定数!$A$6:$A$13,定数!$B$6:$B$13))</f>
        <v>1.3291339719522732</v>
      </c>
      <c r="N34" s="42">
        <v>2013</v>
      </c>
      <c r="O34" s="8">
        <v>43740</v>
      </c>
      <c r="P34" s="44">
        <v>97.421999999999997</v>
      </c>
      <c r="Q34" s="44"/>
      <c r="R34" s="47">
        <f>IF(P34="","",T34*M34*LOOKUP(RIGHT($D$2,3),定数!$A$6:$A$13,定数!$B$6:$B$13))</f>
        <v>13769.827949425569</v>
      </c>
      <c r="S34" s="47"/>
      <c r="T34" s="48">
        <f t="shared" si="3"/>
        <v>103.60000000000014</v>
      </c>
      <c r="U34" s="48"/>
      <c r="V34" t="str">
        <f t="shared" si="5"/>
        <v/>
      </c>
      <c r="W34">
        <f t="shared" si="2"/>
        <v>0</v>
      </c>
    </row>
    <row r="35" spans="2:23" x14ac:dyDescent="0.2">
      <c r="B35" s="42">
        <v>27</v>
      </c>
      <c r="C35" s="43">
        <f t="shared" si="1"/>
        <v>327002.40067284461</v>
      </c>
      <c r="D35" s="43"/>
      <c r="E35" s="42">
        <v>2013</v>
      </c>
      <c r="F35" s="8">
        <v>43789</v>
      </c>
      <c r="G35" s="42" t="s">
        <v>4</v>
      </c>
      <c r="H35" s="44">
        <v>100.255</v>
      </c>
      <c r="I35" s="44"/>
      <c r="J35" s="42">
        <v>47.4</v>
      </c>
      <c r="K35" s="45">
        <f t="shared" si="0"/>
        <v>9810.0720201853383</v>
      </c>
      <c r="L35" s="46"/>
      <c r="M35" s="6">
        <f>IF(J35="","",(K35/J35)/LOOKUP(RIGHT($D$2,3),定数!$A$6:$A$13,定数!$B$6:$B$13))</f>
        <v>2.0696354472964851</v>
      </c>
      <c r="N35" s="42">
        <v>2013</v>
      </c>
      <c r="O35" s="8">
        <v>43790</v>
      </c>
      <c r="P35" s="44">
        <v>100.937</v>
      </c>
      <c r="Q35" s="44"/>
      <c r="R35" s="47">
        <f>IF(P35="","",T35*M35*LOOKUP(RIGHT($D$2,3),定数!$A$6:$A$13,定数!$B$6:$B$13))</f>
        <v>14114.913750562073</v>
      </c>
      <c r="S35" s="47"/>
      <c r="T35" s="48">
        <f t="shared" si="3"/>
        <v>68.200000000000216</v>
      </c>
      <c r="U35" s="48"/>
      <c r="V35" t="str">
        <f t="shared" si="5"/>
        <v/>
      </c>
      <c r="W35">
        <f t="shared" si="2"/>
        <v>0</v>
      </c>
    </row>
    <row r="36" spans="2:23" x14ac:dyDescent="0.2">
      <c r="B36" s="42">
        <v>28</v>
      </c>
      <c r="C36" s="43">
        <f t="shared" si="1"/>
        <v>341117.31442340667</v>
      </c>
      <c r="D36" s="43"/>
      <c r="E36" s="42">
        <v>2014</v>
      </c>
      <c r="F36" s="8">
        <v>43640</v>
      </c>
      <c r="G36" s="42" t="s">
        <v>3</v>
      </c>
      <c r="H36" s="44">
        <v>101.8</v>
      </c>
      <c r="I36" s="44"/>
      <c r="J36" s="42">
        <v>35.9</v>
      </c>
      <c r="K36" s="45">
        <f t="shared" si="0"/>
        <v>10233.5194327022</v>
      </c>
      <c r="L36" s="46"/>
      <c r="M36" s="6">
        <f>IF(J36="","",(K36/J36)/LOOKUP(RIGHT($D$2,3),定数!$A$6:$A$13,定数!$B$6:$B$13))</f>
        <v>2.8505625160730363</v>
      </c>
      <c r="N36" s="42">
        <v>2014</v>
      </c>
      <c r="O36" s="8">
        <v>43646</v>
      </c>
      <c r="P36" s="44">
        <v>101.286</v>
      </c>
      <c r="Q36" s="44"/>
      <c r="R36" s="47">
        <f>IF(P36="","",T36*M36*LOOKUP(RIGHT($D$2,3),定数!$A$6:$A$13,定数!$B$6:$B$13))</f>
        <v>14651.891332615287</v>
      </c>
      <c r="S36" s="47"/>
      <c r="T36" s="48">
        <f t="shared" si="3"/>
        <v>51.399999999999579</v>
      </c>
      <c r="U36" s="48"/>
      <c r="V36" t="str">
        <f t="shared" si="5"/>
        <v/>
      </c>
      <c r="W36">
        <f t="shared" si="2"/>
        <v>0</v>
      </c>
    </row>
    <row r="37" spans="2:23" x14ac:dyDescent="0.2">
      <c r="B37" s="42">
        <v>29</v>
      </c>
      <c r="C37" s="43">
        <f t="shared" si="1"/>
        <v>355769.20575602195</v>
      </c>
      <c r="D37" s="43"/>
      <c r="E37" s="42">
        <v>2014</v>
      </c>
      <c r="F37" s="8">
        <v>43655</v>
      </c>
      <c r="G37" s="42" t="s">
        <v>3</v>
      </c>
      <c r="H37" s="44">
        <v>101.42700000000001</v>
      </c>
      <c r="I37" s="44"/>
      <c r="J37" s="42">
        <v>42.3</v>
      </c>
      <c r="K37" s="45">
        <f t="shared" si="0"/>
        <v>10673.076172680658</v>
      </c>
      <c r="L37" s="46"/>
      <c r="M37" s="6">
        <f>IF(J37="","",(K37/J37)/LOOKUP(RIGHT($D$2,3),定数!$A$6:$A$13,定数!$B$6:$B$13))</f>
        <v>2.5231858564256875</v>
      </c>
      <c r="N37" s="42">
        <v>2014</v>
      </c>
      <c r="O37" s="8">
        <v>43670</v>
      </c>
      <c r="P37" s="44">
        <v>101.85</v>
      </c>
      <c r="Q37" s="44"/>
      <c r="R37" s="47">
        <f>IF(P37="","",T37*M37*LOOKUP(RIGHT($D$2,3),定数!$A$6:$A$13,定数!$B$6:$B$13))</f>
        <v>-10673.076172680345</v>
      </c>
      <c r="S37" s="47"/>
      <c r="T37" s="48">
        <f t="shared" si="3"/>
        <v>-42.299999999998761</v>
      </c>
      <c r="U37" s="48"/>
      <c r="V37" t="str">
        <f t="shared" si="5"/>
        <v/>
      </c>
      <c r="W37">
        <f t="shared" si="2"/>
        <v>1</v>
      </c>
    </row>
    <row r="38" spans="2:23" x14ac:dyDescent="0.2">
      <c r="B38" s="42">
        <v>30</v>
      </c>
      <c r="C38" s="43">
        <f t="shared" si="1"/>
        <v>345096.12958334159</v>
      </c>
      <c r="D38" s="43"/>
      <c r="E38" s="42">
        <v>2014</v>
      </c>
      <c r="F38" s="8">
        <v>43786</v>
      </c>
      <c r="G38" s="42" t="s">
        <v>4</v>
      </c>
      <c r="H38" s="44">
        <v>116.88</v>
      </c>
      <c r="I38" s="44"/>
      <c r="J38" s="42">
        <v>143.4</v>
      </c>
      <c r="K38" s="45">
        <f t="shared" si="0"/>
        <v>10352.883887500248</v>
      </c>
      <c r="L38" s="46"/>
      <c r="M38" s="6">
        <f>IF(J38="","",(K38/J38)/LOOKUP(RIGHT($D$2,3),定数!$A$6:$A$13,定数!$B$6:$B$13))</f>
        <v>0.72195843009067273</v>
      </c>
      <c r="N38" s="42">
        <v>2014</v>
      </c>
      <c r="O38" s="8">
        <v>43797</v>
      </c>
      <c r="P38" s="44">
        <v>119.004</v>
      </c>
      <c r="Q38" s="44"/>
      <c r="R38" s="47">
        <f>IF(P38="","",T38*M38*LOOKUP(RIGHT($D$2,3),定数!$A$6:$A$13,定数!$B$6:$B$13))</f>
        <v>15334.397055125955</v>
      </c>
      <c r="S38" s="47"/>
      <c r="T38" s="48">
        <f t="shared" si="3"/>
        <v>212.40000000000094</v>
      </c>
      <c r="U38" s="48"/>
      <c r="V38" t="str">
        <f t="shared" si="5"/>
        <v/>
      </c>
      <c r="W38">
        <f t="shared" si="2"/>
        <v>0</v>
      </c>
    </row>
    <row r="39" spans="2:23" x14ac:dyDescent="0.2">
      <c r="B39" s="42">
        <v>31</v>
      </c>
      <c r="C39" s="43">
        <f t="shared" si="1"/>
        <v>360430.52663846756</v>
      </c>
      <c r="D39" s="43"/>
      <c r="E39" s="42">
        <v>2015</v>
      </c>
      <c r="F39" s="8">
        <v>43477</v>
      </c>
      <c r="G39" s="42" t="s">
        <v>3</v>
      </c>
      <c r="H39" s="44">
        <v>118.081</v>
      </c>
      <c r="I39" s="44"/>
      <c r="J39" s="42">
        <v>122.7</v>
      </c>
      <c r="K39" s="45">
        <f t="shared" si="0"/>
        <v>10812.915799154027</v>
      </c>
      <c r="L39" s="46"/>
      <c r="M39" s="6">
        <f>IF(J39="","",(K39/J39)/LOOKUP(RIGHT($D$2,3),定数!$A$6:$A$13,定数!$B$6:$B$13))</f>
        <v>0.88124823138989627</v>
      </c>
      <c r="N39" s="42">
        <v>2015</v>
      </c>
      <c r="O39" s="8">
        <v>43479</v>
      </c>
      <c r="P39" s="44">
        <v>116.265</v>
      </c>
      <c r="Q39" s="44"/>
      <c r="R39" s="47">
        <f>IF(P39="","",T39*M39*LOOKUP(RIGHT($D$2,3),定数!$A$6:$A$13,定数!$B$6:$B$13))</f>
        <v>16003.467882040539</v>
      </c>
      <c r="S39" s="47"/>
      <c r="T39" s="48">
        <f t="shared" si="3"/>
        <v>181.60000000000025</v>
      </c>
      <c r="U39" s="48"/>
      <c r="V39" t="str">
        <f t="shared" si="5"/>
        <v/>
      </c>
      <c r="W39">
        <f t="shared" si="2"/>
        <v>0</v>
      </c>
    </row>
    <row r="40" spans="2:23" x14ac:dyDescent="0.2">
      <c r="B40" s="42">
        <v>32</v>
      </c>
      <c r="C40" s="43">
        <f t="shared" si="1"/>
        <v>376433.9945205081</v>
      </c>
      <c r="D40" s="43"/>
      <c r="E40" s="42">
        <v>2015</v>
      </c>
      <c r="F40" s="8">
        <v>43633</v>
      </c>
      <c r="G40" s="42" t="s">
        <v>3</v>
      </c>
      <c r="H40" s="44">
        <v>123.191</v>
      </c>
      <c r="I40" s="44"/>
      <c r="J40" s="42">
        <v>124.3</v>
      </c>
      <c r="K40" s="45">
        <f t="shared" si="0"/>
        <v>11293.019835615243</v>
      </c>
      <c r="L40" s="46"/>
      <c r="M40" s="6">
        <f>IF(J40="","",(K40/J40)/LOOKUP(RIGHT($D$2,3),定数!$A$6:$A$13,定数!$B$6:$B$13))</f>
        <v>0.90852935121602929</v>
      </c>
      <c r="N40" s="42">
        <v>2015</v>
      </c>
      <c r="O40" s="8">
        <v>43654</v>
      </c>
      <c r="P40" s="44">
        <v>121.351</v>
      </c>
      <c r="Q40" s="44"/>
      <c r="R40" s="47">
        <f>IF(P40="","",T40*M40*LOOKUP(RIGHT($D$2,3),定数!$A$6:$A$13,定数!$B$6:$B$13))</f>
        <v>16716.940062374972</v>
      </c>
      <c r="S40" s="47"/>
      <c r="T40" s="48">
        <f t="shared" si="3"/>
        <v>184.00000000000034</v>
      </c>
      <c r="U40" s="48"/>
      <c r="V40" t="str">
        <f t="shared" si="5"/>
        <v/>
      </c>
      <c r="W40">
        <f t="shared" si="2"/>
        <v>0</v>
      </c>
    </row>
    <row r="41" spans="2:23" x14ac:dyDescent="0.2">
      <c r="B41" s="42">
        <v>33</v>
      </c>
      <c r="C41" s="43">
        <f t="shared" si="1"/>
        <v>393150.93458288308</v>
      </c>
      <c r="D41" s="43"/>
      <c r="E41" s="42">
        <v>2016</v>
      </c>
      <c r="F41" s="8">
        <v>43797</v>
      </c>
      <c r="G41" s="42" t="s">
        <v>4</v>
      </c>
      <c r="H41" s="44">
        <v>112.976</v>
      </c>
      <c r="I41" s="44"/>
      <c r="J41" s="42">
        <v>162.30000000000001</v>
      </c>
      <c r="K41" s="45">
        <f t="shared" si="0"/>
        <v>11794.528037486492</v>
      </c>
      <c r="L41" s="46"/>
      <c r="M41" s="6">
        <f>IF(J41="","",(K41/J41)/LOOKUP(RIGHT($D$2,3),定数!$A$6:$A$13,定数!$B$6:$B$13))</f>
        <v>0.72671152418277829</v>
      </c>
      <c r="N41" s="42">
        <v>2016</v>
      </c>
      <c r="O41" s="8">
        <v>43810</v>
      </c>
      <c r="P41" s="44">
        <v>115.38800000000001</v>
      </c>
      <c r="Q41" s="44"/>
      <c r="R41" s="47">
        <f>IF(P41="","",T41*M41*LOOKUP(RIGHT($D$2,3),定数!$A$6:$A$13,定数!$B$6:$B$13))</f>
        <v>17528.281963288657</v>
      </c>
      <c r="S41" s="47"/>
      <c r="T41" s="48">
        <f t="shared" si="3"/>
        <v>241.20000000000061</v>
      </c>
      <c r="U41" s="48"/>
      <c r="V41" t="str">
        <f t="shared" si="5"/>
        <v/>
      </c>
      <c r="W41">
        <f t="shared" si="2"/>
        <v>0</v>
      </c>
    </row>
    <row r="42" spans="2:23" x14ac:dyDescent="0.2">
      <c r="B42" s="42">
        <v>34</v>
      </c>
      <c r="C42" s="43">
        <f t="shared" si="1"/>
        <v>410679.21654617175</v>
      </c>
      <c r="D42" s="43"/>
      <c r="E42" s="42">
        <v>2016</v>
      </c>
      <c r="F42" s="8">
        <v>43798</v>
      </c>
      <c r="G42" s="42" t="s">
        <v>4</v>
      </c>
      <c r="H42" s="44">
        <v>113.342</v>
      </c>
      <c r="I42" s="44"/>
      <c r="J42" s="42">
        <v>172.6</v>
      </c>
      <c r="K42" s="45">
        <f t="shared" si="0"/>
        <v>12320.376496385152</v>
      </c>
      <c r="L42" s="46"/>
      <c r="M42" s="6">
        <f>IF(J42="","",(K42/J42)/LOOKUP(RIGHT($D$2,3),定数!$A$6:$A$13,定数!$B$6:$B$13))</f>
        <v>0.71381092099566346</v>
      </c>
      <c r="N42" s="42">
        <v>2016</v>
      </c>
      <c r="O42" s="8">
        <v>43808</v>
      </c>
      <c r="P42" s="44">
        <v>114.82299999999999</v>
      </c>
      <c r="Q42" s="44"/>
      <c r="R42" s="47">
        <f>IF(P42="","",T42*M42*LOOKUP(RIGHT($D$2,3),定数!$A$6:$A$13,定数!$B$6:$B$13))</f>
        <v>10571.539739945738</v>
      </c>
      <c r="S42" s="47"/>
      <c r="T42" s="48">
        <f t="shared" si="3"/>
        <v>148.09999999999945</v>
      </c>
      <c r="U42" s="48"/>
      <c r="V42" t="str">
        <f t="shared" si="5"/>
        <v/>
      </c>
      <c r="W42">
        <f t="shared" si="2"/>
        <v>0</v>
      </c>
    </row>
    <row r="43" spans="2:23" x14ac:dyDescent="0.2">
      <c r="B43" s="42">
        <v>35</v>
      </c>
      <c r="C43" s="43">
        <f t="shared" si="1"/>
        <v>421250.75628611748</v>
      </c>
      <c r="D43" s="43"/>
      <c r="E43" s="42">
        <v>2016</v>
      </c>
      <c r="F43" s="8">
        <v>43807</v>
      </c>
      <c r="G43" s="42" t="s">
        <v>4</v>
      </c>
      <c r="H43" s="44">
        <v>114.381</v>
      </c>
      <c r="I43" s="44"/>
      <c r="J43" s="42">
        <v>125.8</v>
      </c>
      <c r="K43" s="45">
        <f t="shared" si="0"/>
        <v>12637.522688583524</v>
      </c>
      <c r="L43" s="46"/>
      <c r="M43" s="6">
        <f>IF(J43="","",(K43/J43)/LOOKUP(RIGHT($D$2,3),定数!$A$6:$A$13,定数!$B$6:$B$13))</f>
        <v>1.0045725507618064</v>
      </c>
      <c r="N43" s="42">
        <v>2016</v>
      </c>
      <c r="O43" s="8">
        <v>43814</v>
      </c>
      <c r="P43" s="44">
        <v>116.24299999999999</v>
      </c>
      <c r="Q43" s="44"/>
      <c r="R43" s="47">
        <f>IF(P43="","",T43*M43*LOOKUP(RIGHT($D$2,3),定数!$A$6:$A$13,定数!$B$6:$B$13))</f>
        <v>18705.140895184784</v>
      </c>
      <c r="S43" s="47"/>
      <c r="T43" s="48">
        <f t="shared" si="3"/>
        <v>186.19999999999948</v>
      </c>
      <c r="U43" s="48"/>
      <c r="V43" t="str">
        <f t="shared" si="5"/>
        <v/>
      </c>
      <c r="W43">
        <f t="shared" si="2"/>
        <v>0</v>
      </c>
    </row>
    <row r="44" spans="2:23" x14ac:dyDescent="0.2">
      <c r="B44" s="42">
        <v>36</v>
      </c>
      <c r="C44" s="43">
        <f t="shared" si="1"/>
        <v>439955.89718130225</v>
      </c>
      <c r="D44" s="43"/>
      <c r="E44" s="42">
        <v>2017</v>
      </c>
      <c r="F44" s="8">
        <v>43702</v>
      </c>
      <c r="G44" s="42" t="s">
        <v>3</v>
      </c>
      <c r="H44" s="44">
        <v>109.164</v>
      </c>
      <c r="I44" s="44"/>
      <c r="J44" s="42">
        <v>67.2</v>
      </c>
      <c r="K44" s="45">
        <f t="shared" si="0"/>
        <v>13198.676915439068</v>
      </c>
      <c r="L44" s="46"/>
      <c r="M44" s="6">
        <f>IF(J44="","",(K44/J44)/LOOKUP(RIGHT($D$2,3),定数!$A$6:$A$13,定数!$B$6:$B$13))</f>
        <v>1.9640888267022421</v>
      </c>
      <c r="N44" s="42">
        <v>2017</v>
      </c>
      <c r="O44" s="8">
        <v>43707</v>
      </c>
      <c r="P44" s="44">
        <v>109.836</v>
      </c>
      <c r="Q44" s="44"/>
      <c r="R44" s="47">
        <f>IF(P44="","",T44*M44*LOOKUP(RIGHT($D$2,3),定数!$A$6:$A$13,定数!$B$6:$B$13))</f>
        <v>-13198.676915439009</v>
      </c>
      <c r="S44" s="47"/>
      <c r="T44" s="48">
        <f t="shared" si="3"/>
        <v>-67.199999999999704</v>
      </c>
      <c r="U44" s="48"/>
      <c r="V44" t="str">
        <f t="shared" si="5"/>
        <v/>
      </c>
      <c r="W44">
        <f t="shared" si="2"/>
        <v>1</v>
      </c>
    </row>
    <row r="45" spans="2:23" x14ac:dyDescent="0.2">
      <c r="B45" s="42">
        <v>37</v>
      </c>
      <c r="C45" s="43">
        <f t="shared" si="1"/>
        <v>426757.22026586323</v>
      </c>
      <c r="D45" s="43"/>
      <c r="E45" s="42">
        <v>2017</v>
      </c>
      <c r="F45" s="8">
        <v>43742</v>
      </c>
      <c r="G45" s="42" t="s">
        <v>4</v>
      </c>
      <c r="H45" s="44">
        <v>112.95399999999999</v>
      </c>
      <c r="I45" s="44"/>
      <c r="J45" s="42">
        <v>63.7</v>
      </c>
      <c r="K45" s="45">
        <f t="shared" si="0"/>
        <v>12802.716607975897</v>
      </c>
      <c r="L45" s="46"/>
      <c r="M45" s="6">
        <f>IF(J45="","",(K45/J45)/LOOKUP(RIGHT($D$2,3),定数!$A$6:$A$13,定数!$B$6:$B$13))</f>
        <v>2.0098456213462947</v>
      </c>
      <c r="N45" s="42">
        <v>2017</v>
      </c>
      <c r="O45" s="8">
        <v>43747</v>
      </c>
      <c r="P45" s="44">
        <v>112.31699999999999</v>
      </c>
      <c r="Q45" s="44"/>
      <c r="R45" s="47">
        <f>IF(P45="","",T45*M45*LOOKUP(RIGHT($D$2,3),定数!$A$6:$A$13,定数!$B$6:$B$13))</f>
        <v>-12802.716607975906</v>
      </c>
      <c r="S45" s="47"/>
      <c r="T45" s="48">
        <f t="shared" si="3"/>
        <v>-63.700000000000045</v>
      </c>
      <c r="U45" s="48"/>
      <c r="V45" t="str">
        <f t="shared" si="5"/>
        <v/>
      </c>
      <c r="W45">
        <f t="shared" si="2"/>
        <v>2</v>
      </c>
    </row>
    <row r="46" spans="2:23" x14ac:dyDescent="0.2">
      <c r="B46" s="42">
        <v>38</v>
      </c>
      <c r="C46" s="43">
        <f>IF(R45="","",C45+R45)</f>
        <v>413954.50365788734</v>
      </c>
      <c r="D46" s="43"/>
      <c r="E46" s="42">
        <v>2018</v>
      </c>
      <c r="F46" s="8">
        <v>43565</v>
      </c>
      <c r="G46" s="42" t="s">
        <v>4</v>
      </c>
      <c r="H46" s="44">
        <v>107.248</v>
      </c>
      <c r="I46" s="44"/>
      <c r="J46" s="42">
        <v>63.8</v>
      </c>
      <c r="K46" s="45">
        <f t="shared" si="0"/>
        <v>12418.635109736621</v>
      </c>
      <c r="L46" s="46"/>
      <c r="M46" s="6">
        <f>IF(J46="","",(K46/J46)/LOOKUP(RIGHT($D$2,3),定数!$A$6:$A$13,定数!$B$6:$B$13))</f>
        <v>1.9464945313066804</v>
      </c>
      <c r="N46" s="42">
        <v>2018</v>
      </c>
      <c r="O46" s="8">
        <v>43579</v>
      </c>
      <c r="P46" s="44">
        <v>108.18</v>
      </c>
      <c r="Q46" s="44"/>
      <c r="R46" s="47">
        <f>IF(P46="","",T46*M46*LOOKUP(RIGHT($D$2,3),定数!$A$6:$A$13,定数!$B$6:$B$13))</f>
        <v>18141.329031778303</v>
      </c>
      <c r="S46" s="47"/>
      <c r="T46" s="48">
        <f t="shared" si="3"/>
        <v>93.200000000000216</v>
      </c>
      <c r="U46" s="48"/>
      <c r="V46" t="str">
        <f t="shared" si="5"/>
        <v/>
      </c>
      <c r="W46">
        <f t="shared" si="2"/>
        <v>0</v>
      </c>
    </row>
    <row r="47" spans="2:23" x14ac:dyDescent="0.2">
      <c r="B47" s="42">
        <v>39</v>
      </c>
      <c r="C47" s="43">
        <f t="shared" si="1"/>
        <v>432095.83268966567</v>
      </c>
      <c r="D47" s="43"/>
      <c r="E47" s="42">
        <v>2018</v>
      </c>
      <c r="F47" s="8">
        <v>43651</v>
      </c>
      <c r="G47" s="42" t="s">
        <v>4</v>
      </c>
      <c r="H47" s="44">
        <v>110.71299999999999</v>
      </c>
      <c r="I47" s="44"/>
      <c r="J47" s="42">
        <v>42.6</v>
      </c>
      <c r="K47" s="45">
        <f t="shared" si="0"/>
        <v>12962.874980689969</v>
      </c>
      <c r="L47" s="46"/>
      <c r="M47" s="6">
        <f>IF(J47="","",(K47/J47)/LOOKUP(RIGHT($D$2,3),定数!$A$6:$A$13,定数!$B$6:$B$13))</f>
        <v>3.0429283992229972</v>
      </c>
      <c r="N47" s="42">
        <v>2018</v>
      </c>
      <c r="O47" s="8">
        <v>43658</v>
      </c>
      <c r="P47" s="44">
        <v>111.327</v>
      </c>
      <c r="Q47" s="44"/>
      <c r="R47" s="47">
        <f>IF(P47="","",T47*M47*LOOKUP(RIGHT($D$2,3),定数!$A$6:$A$13,定数!$B$6:$B$13))</f>
        <v>18683.580371229335</v>
      </c>
      <c r="S47" s="47"/>
      <c r="T47" s="48">
        <f t="shared" si="3"/>
        <v>61.400000000000432</v>
      </c>
      <c r="U47" s="48"/>
      <c r="V47" t="str">
        <f t="shared" si="5"/>
        <v/>
      </c>
      <c r="W47">
        <f t="shared" si="2"/>
        <v>0</v>
      </c>
    </row>
    <row r="48" spans="2:23" x14ac:dyDescent="0.2">
      <c r="B48" s="42">
        <v>40</v>
      </c>
      <c r="C48" s="43">
        <f t="shared" si="1"/>
        <v>450779.41306089499</v>
      </c>
      <c r="D48" s="43"/>
      <c r="E48" s="42">
        <v>2018</v>
      </c>
      <c r="F48" s="8">
        <v>43657</v>
      </c>
      <c r="G48" s="42" t="s">
        <v>4</v>
      </c>
      <c r="H48" s="44">
        <v>111.33</v>
      </c>
      <c r="I48" s="44"/>
      <c r="J48" s="42">
        <v>56.7</v>
      </c>
      <c r="K48" s="45">
        <f t="shared" si="0"/>
        <v>13523.38239182685</v>
      </c>
      <c r="L48" s="46"/>
      <c r="M48" s="6">
        <f>IF(J48="","",(K48/J48)/LOOKUP(RIGHT($D$2,3),定数!$A$6:$A$13,定数!$B$6:$B$13))</f>
        <v>2.3850762595814547</v>
      </c>
      <c r="N48" s="42">
        <v>2018</v>
      </c>
      <c r="O48" s="8">
        <v>43658</v>
      </c>
      <c r="P48" s="44">
        <v>112.155</v>
      </c>
      <c r="Q48" s="44"/>
      <c r="R48" s="47">
        <f>IF(P48="","",T48*M48*LOOKUP(RIGHT($D$2,3),定数!$A$6:$A$13,定数!$B$6:$B$13))</f>
        <v>19676.87914154707</v>
      </c>
      <c r="S48" s="47"/>
      <c r="T48" s="48">
        <f t="shared" si="3"/>
        <v>82.500000000000284</v>
      </c>
      <c r="U48" s="48"/>
      <c r="V48" t="str">
        <f t="shared" si="5"/>
        <v/>
      </c>
      <c r="W48">
        <f t="shared" si="2"/>
        <v>0</v>
      </c>
    </row>
    <row r="49" spans="2:23" x14ac:dyDescent="0.2">
      <c r="B49" s="42">
        <v>41</v>
      </c>
      <c r="C49" s="43">
        <f>IF(R48="","",C48+R48)</f>
        <v>470456.29220244207</v>
      </c>
      <c r="D49" s="43"/>
      <c r="E49" s="42">
        <v>2018</v>
      </c>
      <c r="F49" s="8">
        <v>43826</v>
      </c>
      <c r="G49" s="42" t="s">
        <v>3</v>
      </c>
      <c r="H49" s="44">
        <v>110.267</v>
      </c>
      <c r="I49" s="44"/>
      <c r="J49" s="42">
        <v>113.5</v>
      </c>
      <c r="K49" s="45">
        <f t="shared" si="0"/>
        <v>14113.688766073261</v>
      </c>
      <c r="L49" s="46"/>
      <c r="M49" s="6">
        <f>IF(J49="","",(K49/J49)/LOOKUP(RIGHT($D$2,3),定数!$A$6:$A$13,定数!$B$6:$B$13))</f>
        <v>1.2434968075835473</v>
      </c>
      <c r="N49" s="42">
        <v>2019</v>
      </c>
      <c r="O49" s="8">
        <v>43468</v>
      </c>
      <c r="P49" s="44">
        <v>108.45399999999999</v>
      </c>
      <c r="Q49" s="44"/>
      <c r="R49" s="47">
        <f>IF(P49="","",T49*M49*LOOKUP(RIGHT($D$2,3),定数!$A$6:$A$13,定数!$B$6:$B$13))</f>
        <v>22544.59712148974</v>
      </c>
      <c r="S49" s="47"/>
      <c r="T49" s="48">
        <f t="shared" si="3"/>
        <v>181.30000000000024</v>
      </c>
      <c r="U49" s="48"/>
      <c r="V49" t="str">
        <f t="shared" si="5"/>
        <v/>
      </c>
      <c r="W49">
        <f t="shared" si="2"/>
        <v>0</v>
      </c>
    </row>
    <row r="50" spans="2:23" x14ac:dyDescent="0.2">
      <c r="B50" s="42">
        <v>42</v>
      </c>
      <c r="C50" s="43">
        <f t="shared" si="1"/>
        <v>493000.88932393183</v>
      </c>
      <c r="D50" s="43"/>
      <c r="E50" s="42"/>
      <c r="F50" s="8"/>
      <c r="G50" s="42" t="s">
        <v>4</v>
      </c>
      <c r="H50" s="44"/>
      <c r="I50" s="44"/>
      <c r="J50" s="42"/>
      <c r="K50" s="45" t="str">
        <f t="shared" si="0"/>
        <v/>
      </c>
      <c r="L50" s="46"/>
      <c r="M50" s="6" t="str">
        <f>IF(J50="","",(K50/J50)/LOOKUP(RIGHT($D$2,3),定数!$A$6:$A$13,定数!$B$6:$B$13))</f>
        <v/>
      </c>
      <c r="N50" s="42"/>
      <c r="O50" s="8"/>
      <c r="P50" s="44"/>
      <c r="Q50" s="44"/>
      <c r="R50" s="47" t="str">
        <f>IF(P50="","",T50*M50*LOOKUP(RIGHT($D$2,3),定数!$A$6:$A$13,定数!$B$6:$B$13))</f>
        <v/>
      </c>
      <c r="S50" s="47"/>
      <c r="T50" s="48" t="str">
        <f t="shared" si="3"/>
        <v/>
      </c>
      <c r="U50" s="48"/>
      <c r="V50" t="str">
        <f t="shared" si="5"/>
        <v/>
      </c>
      <c r="W50" t="str">
        <f t="shared" si="2"/>
        <v/>
      </c>
    </row>
    <row r="51" spans="2:23" x14ac:dyDescent="0.2">
      <c r="B51" s="42">
        <v>43</v>
      </c>
      <c r="C51" s="43" t="str">
        <f t="shared" si="1"/>
        <v/>
      </c>
      <c r="D51" s="43"/>
      <c r="E51" s="42"/>
      <c r="F51" s="8"/>
      <c r="G51" s="42" t="s">
        <v>4</v>
      </c>
      <c r="H51" s="44"/>
      <c r="I51" s="44"/>
      <c r="J51" s="42"/>
      <c r="K51" s="45" t="str">
        <f t="shared" si="0"/>
        <v/>
      </c>
      <c r="L51" s="46"/>
      <c r="M51" s="6" t="str">
        <f>IF(J51="","",(K51/J51)/LOOKUP(RIGHT($D$2,3),定数!$A$6:$A$13,定数!$B$6:$B$13))</f>
        <v/>
      </c>
      <c r="N51" s="42"/>
      <c r="O51" s="8"/>
      <c r="P51" s="44"/>
      <c r="Q51" s="44"/>
      <c r="R51" s="47" t="str">
        <f>IF(P51="","",T51*M51*LOOKUP(RIGHT($D$2,3),定数!$A$6:$A$13,定数!$B$6:$B$13))</f>
        <v/>
      </c>
      <c r="S51" s="47"/>
      <c r="T51" s="48" t="str">
        <f t="shared" si="3"/>
        <v/>
      </c>
      <c r="U51" s="48"/>
      <c r="V51" t="str">
        <f t="shared" si="5"/>
        <v/>
      </c>
      <c r="W51" t="str">
        <f t="shared" si="2"/>
        <v/>
      </c>
    </row>
    <row r="52" spans="2:23" x14ac:dyDescent="0.2">
      <c r="B52" s="42">
        <v>44</v>
      </c>
      <c r="C52" s="43" t="str">
        <f t="shared" si="1"/>
        <v/>
      </c>
      <c r="D52" s="43"/>
      <c r="E52" s="42"/>
      <c r="F52" s="8"/>
      <c r="G52" s="42" t="s">
        <v>59</v>
      </c>
      <c r="H52" s="44"/>
      <c r="I52" s="44"/>
      <c r="J52" s="42"/>
      <c r="K52" s="45" t="str">
        <f t="shared" si="0"/>
        <v/>
      </c>
      <c r="L52" s="46"/>
      <c r="M52" s="6" t="str">
        <f>IF(J52="","",(K52/J52)/LOOKUP(RIGHT($D$2,3),定数!$A$6:$A$13,定数!$B$6:$B$13))</f>
        <v/>
      </c>
      <c r="N52" s="42"/>
      <c r="O52" s="8"/>
      <c r="P52" s="44"/>
      <c r="Q52" s="44"/>
      <c r="R52" s="47" t="str">
        <f>IF(P52="","",T52*M52*LOOKUP(RIGHT($D$2,3),定数!$A$6:$A$13,定数!$B$6:$B$13))</f>
        <v/>
      </c>
      <c r="S52" s="47"/>
      <c r="T52" s="48" t="str">
        <f t="shared" si="3"/>
        <v/>
      </c>
      <c r="U52" s="48"/>
      <c r="V52" t="str">
        <f t="shared" si="5"/>
        <v/>
      </c>
      <c r="W52" t="str">
        <f t="shared" si="2"/>
        <v/>
      </c>
    </row>
    <row r="53" spans="2:23" x14ac:dyDescent="0.2">
      <c r="B53" s="42">
        <v>45</v>
      </c>
      <c r="C53" s="43" t="str">
        <f t="shared" si="1"/>
        <v/>
      </c>
      <c r="D53" s="43"/>
      <c r="E53" s="42"/>
      <c r="F53" s="8"/>
      <c r="G53" s="42"/>
      <c r="H53" s="44"/>
      <c r="I53" s="44"/>
      <c r="J53" s="42"/>
      <c r="K53" s="45" t="str">
        <f t="shared" si="0"/>
        <v/>
      </c>
      <c r="L53" s="46"/>
      <c r="M53" s="6" t="str">
        <f>IF(J53="","",(K53/J53)/LOOKUP(RIGHT($D$2,3),定数!$A$6:$A$13,定数!$B$6:$B$13))</f>
        <v/>
      </c>
      <c r="N53" s="42"/>
      <c r="O53" s="8"/>
      <c r="P53" s="44"/>
      <c r="Q53" s="44"/>
      <c r="R53" s="47" t="str">
        <f>IF(P53="","",T53*M53*LOOKUP(RIGHT($D$2,3),定数!$A$6:$A$13,定数!$B$6:$B$13))</f>
        <v/>
      </c>
      <c r="S53" s="47"/>
      <c r="T53" s="48" t="str">
        <f t="shared" si="3"/>
        <v/>
      </c>
      <c r="U53" s="48"/>
      <c r="V53" t="str">
        <f t="shared" si="5"/>
        <v/>
      </c>
      <c r="W53" t="str">
        <f t="shared" si="2"/>
        <v/>
      </c>
    </row>
    <row r="54" spans="2:23" x14ac:dyDescent="0.2">
      <c r="B54" s="42">
        <v>46</v>
      </c>
      <c r="C54" s="43" t="str">
        <f t="shared" si="1"/>
        <v/>
      </c>
      <c r="D54" s="43"/>
      <c r="E54" s="42"/>
      <c r="F54" s="8"/>
      <c r="G54" s="42"/>
      <c r="H54" s="44"/>
      <c r="I54" s="44"/>
      <c r="J54" s="42"/>
      <c r="K54" s="45" t="str">
        <f t="shared" si="0"/>
        <v/>
      </c>
      <c r="L54" s="46"/>
      <c r="M54" s="6" t="str">
        <f>IF(J54="","",(K54/J54)/LOOKUP(RIGHT($D$2,3),定数!$A$6:$A$13,定数!$B$6:$B$13))</f>
        <v/>
      </c>
      <c r="N54" s="42"/>
      <c r="O54" s="8"/>
      <c r="P54" s="44"/>
      <c r="Q54" s="44"/>
      <c r="R54" s="47" t="str">
        <f>IF(P54="","",T54*M54*LOOKUP(RIGHT($D$2,3),定数!$A$6:$A$13,定数!$B$6:$B$13))</f>
        <v/>
      </c>
      <c r="S54" s="47"/>
      <c r="T54" s="48" t="str">
        <f t="shared" si="3"/>
        <v/>
      </c>
      <c r="U54" s="48"/>
      <c r="V54" t="str">
        <f t="shared" si="5"/>
        <v/>
      </c>
      <c r="W54" t="str">
        <f t="shared" si="2"/>
        <v/>
      </c>
    </row>
    <row r="55" spans="2:23" x14ac:dyDescent="0.2">
      <c r="B55" s="42">
        <v>47</v>
      </c>
      <c r="C55" s="43" t="str">
        <f t="shared" si="1"/>
        <v/>
      </c>
      <c r="D55" s="43"/>
      <c r="E55" s="42"/>
      <c r="F55" s="8"/>
      <c r="G55" s="42"/>
      <c r="H55" s="44"/>
      <c r="I55" s="44"/>
      <c r="J55" s="42"/>
      <c r="K55" s="45" t="str">
        <f t="shared" si="0"/>
        <v/>
      </c>
      <c r="L55" s="46"/>
      <c r="M55" s="6" t="str">
        <f>IF(J55="","",(K55/J55)/LOOKUP(RIGHT($D$2,3),定数!$A$6:$A$13,定数!$B$6:$B$13))</f>
        <v/>
      </c>
      <c r="N55" s="42"/>
      <c r="O55" s="8"/>
      <c r="P55" s="44"/>
      <c r="Q55" s="44"/>
      <c r="R55" s="47" t="str">
        <f>IF(P55="","",T55*M55*LOOKUP(RIGHT($D$2,3),定数!$A$6:$A$13,定数!$B$6:$B$13))</f>
        <v/>
      </c>
      <c r="S55" s="47"/>
      <c r="T55" s="48" t="str">
        <f t="shared" si="3"/>
        <v/>
      </c>
      <c r="U55" s="48"/>
      <c r="V55" t="str">
        <f t="shared" si="5"/>
        <v/>
      </c>
      <c r="W55" t="str">
        <f t="shared" si="2"/>
        <v/>
      </c>
    </row>
    <row r="56" spans="2:23" x14ac:dyDescent="0.2">
      <c r="B56" s="42">
        <v>48</v>
      </c>
      <c r="C56" s="43" t="str">
        <f t="shared" si="1"/>
        <v/>
      </c>
      <c r="D56" s="43"/>
      <c r="E56" s="42"/>
      <c r="F56" s="8"/>
      <c r="G56" s="42"/>
      <c r="H56" s="44"/>
      <c r="I56" s="44"/>
      <c r="J56" s="42"/>
      <c r="K56" s="45" t="str">
        <f t="shared" si="0"/>
        <v/>
      </c>
      <c r="L56" s="46"/>
      <c r="M56" s="6" t="str">
        <f>IF(J56="","",(K56/J56)/LOOKUP(RIGHT($D$2,3),定数!$A$6:$A$13,定数!$B$6:$B$13))</f>
        <v/>
      </c>
      <c r="N56" s="42"/>
      <c r="O56" s="8"/>
      <c r="P56" s="44"/>
      <c r="Q56" s="44"/>
      <c r="R56" s="47" t="str">
        <f>IF(P56="","",T56*M56*LOOKUP(RIGHT($D$2,3),定数!$A$6:$A$13,定数!$B$6:$B$13))</f>
        <v/>
      </c>
      <c r="S56" s="47"/>
      <c r="T56" s="48" t="str">
        <f t="shared" si="3"/>
        <v/>
      </c>
      <c r="U56" s="48"/>
      <c r="V56" t="str">
        <f t="shared" si="5"/>
        <v/>
      </c>
      <c r="W56" t="str">
        <f t="shared" si="2"/>
        <v/>
      </c>
    </row>
    <row r="57" spans="2:23" x14ac:dyDescent="0.2">
      <c r="B57" s="42">
        <v>49</v>
      </c>
      <c r="C57" s="43" t="str">
        <f t="shared" si="1"/>
        <v/>
      </c>
      <c r="D57" s="43"/>
      <c r="E57" s="42"/>
      <c r="F57" s="8"/>
      <c r="G57" s="42"/>
      <c r="H57" s="44"/>
      <c r="I57" s="44"/>
      <c r="J57" s="42"/>
      <c r="K57" s="45" t="str">
        <f t="shared" si="0"/>
        <v/>
      </c>
      <c r="L57" s="46"/>
      <c r="M57" s="6" t="str">
        <f>IF(J57="","",(K57/J57)/LOOKUP(RIGHT($D$2,3),定数!$A$6:$A$13,定数!$B$6:$B$13))</f>
        <v/>
      </c>
      <c r="N57" s="42"/>
      <c r="O57" s="8"/>
      <c r="P57" s="44"/>
      <c r="Q57" s="44"/>
      <c r="R57" s="47" t="str">
        <f>IF(P57="","",T57*M57*LOOKUP(RIGHT($D$2,3),定数!$A$6:$A$13,定数!$B$6:$B$13))</f>
        <v/>
      </c>
      <c r="S57" s="47"/>
      <c r="T57" s="48" t="str">
        <f t="shared" si="3"/>
        <v/>
      </c>
      <c r="U57" s="48"/>
      <c r="V57" t="str">
        <f t="shared" si="5"/>
        <v/>
      </c>
      <c r="W57" t="str">
        <f t="shared" si="2"/>
        <v/>
      </c>
    </row>
    <row r="58" spans="2:23" x14ac:dyDescent="0.2">
      <c r="B58" s="42">
        <v>50</v>
      </c>
      <c r="C58" s="43" t="str">
        <f t="shared" si="1"/>
        <v/>
      </c>
      <c r="D58" s="43"/>
      <c r="E58" s="42"/>
      <c r="F58" s="8"/>
      <c r="G58" s="42"/>
      <c r="H58" s="44"/>
      <c r="I58" s="44"/>
      <c r="J58" s="42"/>
      <c r="K58" s="45" t="str">
        <f t="shared" si="0"/>
        <v/>
      </c>
      <c r="L58" s="46"/>
      <c r="M58" s="6" t="str">
        <f>IF(J58="","",(K58/J58)/LOOKUP(RIGHT($D$2,3),定数!$A$6:$A$13,定数!$B$6:$B$13))</f>
        <v/>
      </c>
      <c r="N58" s="42"/>
      <c r="O58" s="8"/>
      <c r="P58" s="44"/>
      <c r="Q58" s="44"/>
      <c r="R58" s="47" t="str">
        <f>IF(P58="","",T58*M58*LOOKUP(RIGHT($D$2,3),定数!$A$6:$A$13,定数!$B$6:$B$13))</f>
        <v/>
      </c>
      <c r="S58" s="47"/>
      <c r="T58" s="48" t="str">
        <f t="shared" si="3"/>
        <v/>
      </c>
      <c r="U58" s="48"/>
      <c r="V58" t="str">
        <f t="shared" si="5"/>
        <v/>
      </c>
      <c r="W58" t="str">
        <f t="shared" si="2"/>
        <v/>
      </c>
    </row>
    <row r="59" spans="2:23" x14ac:dyDescent="0.2">
      <c r="B59" s="42">
        <v>51</v>
      </c>
      <c r="C59" s="43" t="str">
        <f t="shared" si="1"/>
        <v/>
      </c>
      <c r="D59" s="43"/>
      <c r="E59" s="42"/>
      <c r="F59" s="8"/>
      <c r="G59" s="42"/>
      <c r="H59" s="44"/>
      <c r="I59" s="44"/>
      <c r="J59" s="42"/>
      <c r="K59" s="45" t="str">
        <f t="shared" si="0"/>
        <v/>
      </c>
      <c r="L59" s="46"/>
      <c r="M59" s="6" t="str">
        <f>IF(J59="","",(K59/J59)/LOOKUP(RIGHT($D$2,3),定数!$A$6:$A$13,定数!$B$6:$B$13))</f>
        <v/>
      </c>
      <c r="N59" s="42"/>
      <c r="O59" s="8"/>
      <c r="P59" s="44"/>
      <c r="Q59" s="44"/>
      <c r="R59" s="47" t="str">
        <f>IF(P59="","",T59*M59*LOOKUP(RIGHT($D$2,3),定数!$A$6:$A$13,定数!$B$6:$B$13))</f>
        <v/>
      </c>
      <c r="S59" s="47"/>
      <c r="T59" s="48" t="str">
        <f t="shared" si="3"/>
        <v/>
      </c>
      <c r="U59" s="48"/>
      <c r="V59" t="str">
        <f t="shared" si="5"/>
        <v/>
      </c>
      <c r="W59" t="str">
        <f t="shared" si="2"/>
        <v/>
      </c>
    </row>
    <row r="60" spans="2:23" x14ac:dyDescent="0.2">
      <c r="B60" s="42">
        <v>52</v>
      </c>
      <c r="C60" s="43" t="str">
        <f t="shared" si="1"/>
        <v/>
      </c>
      <c r="D60" s="43"/>
      <c r="E60" s="42"/>
      <c r="F60" s="8"/>
      <c r="G60" s="42"/>
      <c r="H60" s="44"/>
      <c r="I60" s="44"/>
      <c r="J60" s="42"/>
      <c r="K60" s="45" t="str">
        <f t="shared" si="0"/>
        <v/>
      </c>
      <c r="L60" s="46"/>
      <c r="M60" s="6" t="str">
        <f>IF(J60="","",(K60/J60)/LOOKUP(RIGHT($D$2,3),定数!$A$6:$A$13,定数!$B$6:$B$13))</f>
        <v/>
      </c>
      <c r="N60" s="42"/>
      <c r="O60" s="8"/>
      <c r="P60" s="44"/>
      <c r="Q60" s="44"/>
      <c r="R60" s="47" t="str">
        <f>IF(P60="","",T60*M60*LOOKUP(RIGHT($D$2,3),定数!$A$6:$A$13,定数!$B$6:$B$13))</f>
        <v/>
      </c>
      <c r="S60" s="47"/>
      <c r="T60" s="48" t="str">
        <f t="shared" si="3"/>
        <v/>
      </c>
      <c r="U60" s="48"/>
      <c r="V60" t="str">
        <f t="shared" si="5"/>
        <v/>
      </c>
      <c r="W60" t="str">
        <f t="shared" si="2"/>
        <v/>
      </c>
    </row>
    <row r="61" spans="2:23" x14ac:dyDescent="0.2">
      <c r="B61" s="42">
        <v>53</v>
      </c>
      <c r="C61" s="43" t="str">
        <f t="shared" si="1"/>
        <v/>
      </c>
      <c r="D61" s="43"/>
      <c r="E61" s="42"/>
      <c r="F61" s="8"/>
      <c r="G61" s="42"/>
      <c r="H61" s="44"/>
      <c r="I61" s="44"/>
      <c r="J61" s="42"/>
      <c r="K61" s="45" t="str">
        <f t="shared" si="0"/>
        <v/>
      </c>
      <c r="L61" s="46"/>
      <c r="M61" s="6" t="str">
        <f>IF(J61="","",(K61/J61)/LOOKUP(RIGHT($D$2,3),定数!$A$6:$A$13,定数!$B$6:$B$13))</f>
        <v/>
      </c>
      <c r="N61" s="42"/>
      <c r="O61" s="8"/>
      <c r="P61" s="44"/>
      <c r="Q61" s="44"/>
      <c r="R61" s="47" t="str">
        <f>IF(P61="","",T61*M61*LOOKUP(RIGHT($D$2,3),定数!$A$6:$A$13,定数!$B$6:$B$13))</f>
        <v/>
      </c>
      <c r="S61" s="47"/>
      <c r="T61" s="48" t="str">
        <f t="shared" si="3"/>
        <v/>
      </c>
      <c r="U61" s="48"/>
      <c r="V61" t="str">
        <f t="shared" si="5"/>
        <v/>
      </c>
      <c r="W61" t="str">
        <f t="shared" si="2"/>
        <v/>
      </c>
    </row>
    <row r="62" spans="2:23" x14ac:dyDescent="0.2">
      <c r="B62" s="42">
        <v>54</v>
      </c>
      <c r="C62" s="43" t="str">
        <f t="shared" si="1"/>
        <v/>
      </c>
      <c r="D62" s="43"/>
      <c r="E62" s="42"/>
      <c r="F62" s="8"/>
      <c r="G62" s="42"/>
      <c r="H62" s="44"/>
      <c r="I62" s="44"/>
      <c r="J62" s="42"/>
      <c r="K62" s="45" t="str">
        <f t="shared" si="0"/>
        <v/>
      </c>
      <c r="L62" s="46"/>
      <c r="M62" s="6" t="str">
        <f>IF(J62="","",(K62/J62)/LOOKUP(RIGHT($D$2,3),定数!$A$6:$A$13,定数!$B$6:$B$13))</f>
        <v/>
      </c>
      <c r="N62" s="42"/>
      <c r="O62" s="8"/>
      <c r="P62" s="44"/>
      <c r="Q62" s="44"/>
      <c r="R62" s="47" t="str">
        <f>IF(P62="","",T62*M62*LOOKUP(RIGHT($D$2,3),定数!$A$6:$A$13,定数!$B$6:$B$13))</f>
        <v/>
      </c>
      <c r="S62" s="47"/>
      <c r="T62" s="48" t="str">
        <f t="shared" si="3"/>
        <v/>
      </c>
      <c r="U62" s="48"/>
      <c r="V62" t="str">
        <f t="shared" si="5"/>
        <v/>
      </c>
      <c r="W62" t="str">
        <f t="shared" si="2"/>
        <v/>
      </c>
    </row>
    <row r="63" spans="2:23" x14ac:dyDescent="0.2">
      <c r="B63" s="42">
        <v>55</v>
      </c>
      <c r="C63" s="43" t="str">
        <f t="shared" si="1"/>
        <v/>
      </c>
      <c r="D63" s="43"/>
      <c r="E63" s="42"/>
      <c r="F63" s="8"/>
      <c r="G63" s="42"/>
      <c r="H63" s="44"/>
      <c r="I63" s="44"/>
      <c r="J63" s="42"/>
      <c r="K63" s="45" t="str">
        <f t="shared" si="0"/>
        <v/>
      </c>
      <c r="L63" s="46"/>
      <c r="M63" s="6" t="str">
        <f>IF(J63="","",(K63/J63)/LOOKUP(RIGHT($D$2,3),定数!$A$6:$A$13,定数!$B$6:$B$13))</f>
        <v/>
      </c>
      <c r="N63" s="42"/>
      <c r="O63" s="8"/>
      <c r="P63" s="44"/>
      <c r="Q63" s="44"/>
      <c r="R63" s="47" t="str">
        <f>IF(P63="","",T63*M63*LOOKUP(RIGHT($D$2,3),定数!$A$6:$A$13,定数!$B$6:$B$13))</f>
        <v/>
      </c>
      <c r="S63" s="47"/>
      <c r="T63" s="48" t="str">
        <f t="shared" si="3"/>
        <v/>
      </c>
      <c r="U63" s="48"/>
      <c r="V63" t="str">
        <f t="shared" si="5"/>
        <v/>
      </c>
      <c r="W63" t="str">
        <f t="shared" si="2"/>
        <v/>
      </c>
    </row>
    <row r="64" spans="2:23" x14ac:dyDescent="0.2">
      <c r="B64" s="42">
        <v>56</v>
      </c>
      <c r="C64" s="43" t="str">
        <f t="shared" si="1"/>
        <v/>
      </c>
      <c r="D64" s="43"/>
      <c r="E64" s="42"/>
      <c r="F64" s="8"/>
      <c r="G64" s="42"/>
      <c r="H64" s="44"/>
      <c r="I64" s="44"/>
      <c r="J64" s="42"/>
      <c r="K64" s="45" t="str">
        <f t="shared" si="0"/>
        <v/>
      </c>
      <c r="L64" s="46"/>
      <c r="M64" s="6" t="str">
        <f>IF(J64="","",(K64/J64)/LOOKUP(RIGHT($D$2,3),定数!$A$6:$A$13,定数!$B$6:$B$13))</f>
        <v/>
      </c>
      <c r="N64" s="42"/>
      <c r="O64" s="8"/>
      <c r="P64" s="44"/>
      <c r="Q64" s="44"/>
      <c r="R64" s="47" t="str">
        <f>IF(P64="","",T64*M64*LOOKUP(RIGHT($D$2,3),定数!$A$6:$A$13,定数!$B$6:$B$13))</f>
        <v/>
      </c>
      <c r="S64" s="47"/>
      <c r="T64" s="48" t="str">
        <f t="shared" si="3"/>
        <v/>
      </c>
      <c r="U64" s="48"/>
      <c r="V64" t="str">
        <f t="shared" si="5"/>
        <v/>
      </c>
      <c r="W64" t="str">
        <f t="shared" si="2"/>
        <v/>
      </c>
    </row>
    <row r="65" spans="2:23" x14ac:dyDescent="0.2">
      <c r="B65" s="42">
        <v>57</v>
      </c>
      <c r="C65" s="43" t="str">
        <f t="shared" si="1"/>
        <v/>
      </c>
      <c r="D65" s="43"/>
      <c r="E65" s="42"/>
      <c r="F65" s="8"/>
      <c r="G65" s="42"/>
      <c r="H65" s="44"/>
      <c r="I65" s="44"/>
      <c r="J65" s="42"/>
      <c r="K65" s="45" t="str">
        <f t="shared" si="0"/>
        <v/>
      </c>
      <c r="L65" s="46"/>
      <c r="M65" s="6" t="str">
        <f>IF(J65="","",(K65/J65)/LOOKUP(RIGHT($D$2,3),定数!$A$6:$A$13,定数!$B$6:$B$13))</f>
        <v/>
      </c>
      <c r="N65" s="42"/>
      <c r="O65" s="8"/>
      <c r="P65" s="44"/>
      <c r="Q65" s="44"/>
      <c r="R65" s="47" t="str">
        <f>IF(P65="","",T65*M65*LOOKUP(RIGHT($D$2,3),定数!$A$6:$A$13,定数!$B$6:$B$13))</f>
        <v/>
      </c>
      <c r="S65" s="47"/>
      <c r="T65" s="48" t="str">
        <f t="shared" si="3"/>
        <v/>
      </c>
      <c r="U65" s="48"/>
      <c r="V65" t="str">
        <f t="shared" si="5"/>
        <v/>
      </c>
      <c r="W65" t="str">
        <f t="shared" si="2"/>
        <v/>
      </c>
    </row>
    <row r="66" spans="2:23" x14ac:dyDescent="0.2">
      <c r="B66" s="42">
        <v>58</v>
      </c>
      <c r="C66" s="43" t="str">
        <f t="shared" si="1"/>
        <v/>
      </c>
      <c r="D66" s="43"/>
      <c r="E66" s="42"/>
      <c r="F66" s="8"/>
      <c r="G66" s="42"/>
      <c r="H66" s="44"/>
      <c r="I66" s="44"/>
      <c r="J66" s="42"/>
      <c r="K66" s="45" t="str">
        <f t="shared" si="0"/>
        <v/>
      </c>
      <c r="L66" s="46"/>
      <c r="M66" s="6" t="str">
        <f>IF(J66="","",(K66/J66)/LOOKUP(RIGHT($D$2,3),定数!$A$6:$A$13,定数!$B$6:$B$13))</f>
        <v/>
      </c>
      <c r="N66" s="42"/>
      <c r="O66" s="8"/>
      <c r="P66" s="44"/>
      <c r="Q66" s="44"/>
      <c r="R66" s="47" t="str">
        <f>IF(P66="","",T66*M66*LOOKUP(RIGHT($D$2,3),定数!$A$6:$A$13,定数!$B$6:$B$13))</f>
        <v/>
      </c>
      <c r="S66" s="47"/>
      <c r="T66" s="48" t="str">
        <f t="shared" si="3"/>
        <v/>
      </c>
      <c r="U66" s="48"/>
      <c r="V66" t="str">
        <f t="shared" si="5"/>
        <v/>
      </c>
      <c r="W66" t="str">
        <f t="shared" si="2"/>
        <v/>
      </c>
    </row>
    <row r="67" spans="2:23" x14ac:dyDescent="0.2">
      <c r="B67" s="42">
        <v>59</v>
      </c>
      <c r="C67" s="43" t="str">
        <f t="shared" si="1"/>
        <v/>
      </c>
      <c r="D67" s="43"/>
      <c r="E67" s="42"/>
      <c r="F67" s="8"/>
      <c r="G67" s="42"/>
      <c r="H67" s="44"/>
      <c r="I67" s="44"/>
      <c r="J67" s="42"/>
      <c r="K67" s="45" t="str">
        <f t="shared" si="0"/>
        <v/>
      </c>
      <c r="L67" s="46"/>
      <c r="M67" s="6" t="str">
        <f>IF(J67="","",(K67/J67)/LOOKUP(RIGHT($D$2,3),定数!$A$6:$A$13,定数!$B$6:$B$13))</f>
        <v/>
      </c>
      <c r="N67" s="42"/>
      <c r="O67" s="8"/>
      <c r="P67" s="44"/>
      <c r="Q67" s="44"/>
      <c r="R67" s="47" t="str">
        <f>IF(P67="","",T67*M67*LOOKUP(RIGHT($D$2,3),定数!$A$6:$A$13,定数!$B$6:$B$13))</f>
        <v/>
      </c>
      <c r="S67" s="47"/>
      <c r="T67" s="48" t="str">
        <f t="shared" si="3"/>
        <v/>
      </c>
      <c r="U67" s="48"/>
      <c r="V67" t="str">
        <f t="shared" si="5"/>
        <v/>
      </c>
      <c r="W67" t="str">
        <f t="shared" si="2"/>
        <v/>
      </c>
    </row>
    <row r="68" spans="2:23" x14ac:dyDescent="0.2">
      <c r="B68" s="42">
        <v>60</v>
      </c>
      <c r="C68" s="43" t="str">
        <f t="shared" si="1"/>
        <v/>
      </c>
      <c r="D68" s="43"/>
      <c r="E68" s="42"/>
      <c r="F68" s="8"/>
      <c r="G68" s="42"/>
      <c r="H68" s="44"/>
      <c r="I68" s="44"/>
      <c r="J68" s="42"/>
      <c r="K68" s="45" t="str">
        <f t="shared" si="0"/>
        <v/>
      </c>
      <c r="L68" s="46"/>
      <c r="M68" s="6" t="str">
        <f>IF(J68="","",(K68/J68)/LOOKUP(RIGHT($D$2,3),定数!$A$6:$A$13,定数!$B$6:$B$13))</f>
        <v/>
      </c>
      <c r="N68" s="42"/>
      <c r="O68" s="8"/>
      <c r="P68" s="44"/>
      <c r="Q68" s="44"/>
      <c r="R68" s="47" t="str">
        <f>IF(P68="","",T68*M68*LOOKUP(RIGHT($D$2,3),定数!$A$6:$A$13,定数!$B$6:$B$13))</f>
        <v/>
      </c>
      <c r="S68" s="47"/>
      <c r="T68" s="48" t="str">
        <f t="shared" si="3"/>
        <v/>
      </c>
      <c r="U68" s="48"/>
      <c r="V68" t="str">
        <f t="shared" si="5"/>
        <v/>
      </c>
      <c r="W68" t="str">
        <f t="shared" si="2"/>
        <v/>
      </c>
    </row>
    <row r="69" spans="2:23" x14ac:dyDescent="0.2">
      <c r="B69" s="42">
        <v>61</v>
      </c>
      <c r="C69" s="43" t="str">
        <f t="shared" si="1"/>
        <v/>
      </c>
      <c r="D69" s="43"/>
      <c r="E69" s="42"/>
      <c r="F69" s="8"/>
      <c r="G69" s="42"/>
      <c r="H69" s="44"/>
      <c r="I69" s="44"/>
      <c r="J69" s="42"/>
      <c r="K69" s="45" t="str">
        <f t="shared" si="0"/>
        <v/>
      </c>
      <c r="L69" s="46"/>
      <c r="M69" s="6" t="str">
        <f>IF(J69="","",(K69/J69)/LOOKUP(RIGHT($D$2,3),定数!$A$6:$A$13,定数!$B$6:$B$13))</f>
        <v/>
      </c>
      <c r="N69" s="42"/>
      <c r="O69" s="8"/>
      <c r="P69" s="44"/>
      <c r="Q69" s="44"/>
      <c r="R69" s="47" t="str">
        <f>IF(P69="","",T69*M69*LOOKUP(RIGHT($D$2,3),定数!$A$6:$A$13,定数!$B$6:$B$13))</f>
        <v/>
      </c>
      <c r="S69" s="47"/>
      <c r="T69" s="48" t="str">
        <f t="shared" si="3"/>
        <v/>
      </c>
      <c r="U69" s="48"/>
      <c r="V69" t="str">
        <f t="shared" si="5"/>
        <v/>
      </c>
      <c r="W69" t="str">
        <f t="shared" si="2"/>
        <v/>
      </c>
    </row>
    <row r="70" spans="2:23" x14ac:dyDescent="0.2">
      <c r="B70" s="42">
        <v>62</v>
      </c>
      <c r="C70" s="43" t="str">
        <f t="shared" si="1"/>
        <v/>
      </c>
      <c r="D70" s="43"/>
      <c r="E70" s="42"/>
      <c r="F70" s="8"/>
      <c r="G70" s="42"/>
      <c r="H70" s="44"/>
      <c r="I70" s="44"/>
      <c r="J70" s="42"/>
      <c r="K70" s="45" t="str">
        <f t="shared" si="0"/>
        <v/>
      </c>
      <c r="L70" s="46"/>
      <c r="M70" s="6" t="str">
        <f>IF(J70="","",(K70/J70)/LOOKUP(RIGHT($D$2,3),定数!$A$6:$A$13,定数!$B$6:$B$13))</f>
        <v/>
      </c>
      <c r="N70" s="42"/>
      <c r="O70" s="8"/>
      <c r="P70" s="44"/>
      <c r="Q70" s="44"/>
      <c r="R70" s="47" t="str">
        <f>IF(P70="","",T70*M70*LOOKUP(RIGHT($D$2,3),定数!$A$6:$A$13,定数!$B$6:$B$13))</f>
        <v/>
      </c>
      <c r="S70" s="47"/>
      <c r="T70" s="48" t="str">
        <f t="shared" si="3"/>
        <v/>
      </c>
      <c r="U70" s="48"/>
      <c r="V70" t="str">
        <f t="shared" si="5"/>
        <v/>
      </c>
      <c r="W70" t="str">
        <f t="shared" si="2"/>
        <v/>
      </c>
    </row>
    <row r="71" spans="2:23" x14ac:dyDescent="0.2">
      <c r="B71" s="42">
        <v>63</v>
      </c>
      <c r="C71" s="43" t="str">
        <f t="shared" si="1"/>
        <v/>
      </c>
      <c r="D71" s="43"/>
      <c r="E71" s="42"/>
      <c r="F71" s="8"/>
      <c r="G71" s="42"/>
      <c r="H71" s="44"/>
      <c r="I71" s="44"/>
      <c r="J71" s="42"/>
      <c r="K71" s="45" t="str">
        <f t="shared" si="0"/>
        <v/>
      </c>
      <c r="L71" s="46"/>
      <c r="M71" s="6" t="str">
        <f>IF(J71="","",(K71/J71)/LOOKUP(RIGHT($D$2,3),定数!$A$6:$A$13,定数!$B$6:$B$13))</f>
        <v/>
      </c>
      <c r="N71" s="42"/>
      <c r="O71" s="8"/>
      <c r="P71" s="44"/>
      <c r="Q71" s="44"/>
      <c r="R71" s="47" t="str">
        <f>IF(P71="","",T71*M71*LOOKUP(RIGHT($D$2,3),定数!$A$6:$A$13,定数!$B$6:$B$13))</f>
        <v/>
      </c>
      <c r="S71" s="47"/>
      <c r="T71" s="48" t="str">
        <f t="shared" si="3"/>
        <v/>
      </c>
      <c r="U71" s="48"/>
      <c r="V71" t="str">
        <f t="shared" si="5"/>
        <v/>
      </c>
      <c r="W71" t="str">
        <f t="shared" si="2"/>
        <v/>
      </c>
    </row>
    <row r="72" spans="2:23" x14ac:dyDescent="0.2">
      <c r="B72" s="42">
        <v>64</v>
      </c>
      <c r="C72" s="43" t="str">
        <f t="shared" si="1"/>
        <v/>
      </c>
      <c r="D72" s="43"/>
      <c r="E72" s="42"/>
      <c r="F72" s="8"/>
      <c r="G72" s="42"/>
      <c r="H72" s="44"/>
      <c r="I72" s="44"/>
      <c r="J72" s="42"/>
      <c r="K72" s="45" t="str">
        <f t="shared" si="0"/>
        <v/>
      </c>
      <c r="L72" s="46"/>
      <c r="M72" s="6" t="str">
        <f>IF(J72="","",(K72/J72)/LOOKUP(RIGHT($D$2,3),定数!$A$6:$A$13,定数!$B$6:$B$13))</f>
        <v/>
      </c>
      <c r="N72" s="42"/>
      <c r="O72" s="8"/>
      <c r="P72" s="44"/>
      <c r="Q72" s="44"/>
      <c r="R72" s="47" t="str">
        <f>IF(P72="","",T72*M72*LOOKUP(RIGHT($D$2,3),定数!$A$6:$A$13,定数!$B$6:$B$13))</f>
        <v/>
      </c>
      <c r="S72" s="47"/>
      <c r="T72" s="48" t="str">
        <f t="shared" si="3"/>
        <v/>
      </c>
      <c r="U72" s="48"/>
      <c r="V72" t="str">
        <f t="shared" si="5"/>
        <v/>
      </c>
      <c r="W72" t="str">
        <f t="shared" si="2"/>
        <v/>
      </c>
    </row>
    <row r="73" spans="2:23" x14ac:dyDescent="0.2">
      <c r="B73" s="42">
        <v>65</v>
      </c>
      <c r="C73" s="43" t="str">
        <f t="shared" si="1"/>
        <v/>
      </c>
      <c r="D73" s="43"/>
      <c r="E73" s="42"/>
      <c r="F73" s="8"/>
      <c r="G73" s="42"/>
      <c r="H73" s="44"/>
      <c r="I73" s="44"/>
      <c r="J73" s="42"/>
      <c r="K73" s="45" t="str">
        <f t="shared" ref="K73:K108" si="6">IF(J73="","",C73*0.03)</f>
        <v/>
      </c>
      <c r="L73" s="46"/>
      <c r="M73" s="6" t="str">
        <f>IF(J73="","",(K73/J73)/LOOKUP(RIGHT($D$2,3),定数!$A$6:$A$13,定数!$B$6:$B$13))</f>
        <v/>
      </c>
      <c r="N73" s="42"/>
      <c r="O73" s="8"/>
      <c r="P73" s="44"/>
      <c r="Q73" s="44"/>
      <c r="R73" s="47" t="str">
        <f>IF(P73="","",T73*M73*LOOKUP(RIGHT($D$2,3),定数!$A$6:$A$13,定数!$B$6:$B$13))</f>
        <v/>
      </c>
      <c r="S73" s="47"/>
      <c r="T73" s="48" t="str">
        <f t="shared" si="3"/>
        <v/>
      </c>
      <c r="U73" s="48"/>
      <c r="V73" t="str">
        <f t="shared" si="5"/>
        <v/>
      </c>
      <c r="W73" t="str">
        <f t="shared" si="2"/>
        <v/>
      </c>
    </row>
    <row r="74" spans="2:23" x14ac:dyDescent="0.2">
      <c r="B74" s="42">
        <v>66</v>
      </c>
      <c r="C74" s="43" t="str">
        <f t="shared" ref="C74:C108" si="7">IF(R73="","",C73+R73)</f>
        <v/>
      </c>
      <c r="D74" s="43"/>
      <c r="E74" s="42"/>
      <c r="F74" s="8"/>
      <c r="G74" s="42"/>
      <c r="H74" s="44"/>
      <c r="I74" s="44"/>
      <c r="J74" s="42"/>
      <c r="K74" s="45" t="str">
        <f t="shared" si="6"/>
        <v/>
      </c>
      <c r="L74" s="46"/>
      <c r="M74" s="6" t="str">
        <f>IF(J74="","",(K74/J74)/LOOKUP(RIGHT($D$2,3),定数!$A$6:$A$13,定数!$B$6:$B$13))</f>
        <v/>
      </c>
      <c r="N74" s="42"/>
      <c r="O74" s="8"/>
      <c r="P74" s="44"/>
      <c r="Q74" s="44"/>
      <c r="R74" s="47" t="str">
        <f>IF(P74="","",T74*M74*LOOKUP(RIGHT($D$2,3),定数!$A$6:$A$13,定数!$B$6:$B$13))</f>
        <v/>
      </c>
      <c r="S74" s="47"/>
      <c r="T74" s="48" t="str">
        <f t="shared" si="3"/>
        <v/>
      </c>
      <c r="U74" s="48"/>
      <c r="V74" t="str">
        <f t="shared" si="5"/>
        <v/>
      </c>
      <c r="W74" t="str">
        <f t="shared" si="5"/>
        <v/>
      </c>
    </row>
    <row r="75" spans="2:23" x14ac:dyDescent="0.2">
      <c r="B75" s="42">
        <v>67</v>
      </c>
      <c r="C75" s="43" t="str">
        <f t="shared" si="7"/>
        <v/>
      </c>
      <c r="D75" s="43"/>
      <c r="E75" s="42"/>
      <c r="F75" s="8"/>
      <c r="G75" s="42"/>
      <c r="H75" s="44"/>
      <c r="I75" s="44"/>
      <c r="J75" s="42"/>
      <c r="K75" s="45" t="str">
        <f t="shared" si="6"/>
        <v/>
      </c>
      <c r="L75" s="46"/>
      <c r="M75" s="6" t="str">
        <f>IF(J75="","",(K75/J75)/LOOKUP(RIGHT($D$2,3),定数!$A$6:$A$13,定数!$B$6:$B$13))</f>
        <v/>
      </c>
      <c r="N75" s="42"/>
      <c r="O75" s="8"/>
      <c r="P75" s="44"/>
      <c r="Q75" s="44"/>
      <c r="R75" s="47" t="str">
        <f>IF(P75="","",T75*M75*LOOKUP(RIGHT($D$2,3),定数!$A$6:$A$13,定数!$B$6:$B$13))</f>
        <v/>
      </c>
      <c r="S75" s="47"/>
      <c r="T75" s="48" t="str">
        <f t="shared" si="3"/>
        <v/>
      </c>
      <c r="U75" s="48"/>
      <c r="V75" t="str">
        <f t="shared" ref="V75:W90" si="8">IF(S75&lt;&gt;"",IF(S75&lt;0,1+V74,0),"")</f>
        <v/>
      </c>
      <c r="W75" t="str">
        <f t="shared" si="8"/>
        <v/>
      </c>
    </row>
    <row r="76" spans="2:23" x14ac:dyDescent="0.2">
      <c r="B76" s="42">
        <v>68</v>
      </c>
      <c r="C76" s="43" t="str">
        <f t="shared" si="7"/>
        <v/>
      </c>
      <c r="D76" s="43"/>
      <c r="E76" s="42"/>
      <c r="F76" s="8"/>
      <c r="G76" s="42"/>
      <c r="H76" s="44"/>
      <c r="I76" s="44"/>
      <c r="J76" s="42"/>
      <c r="K76" s="45" t="str">
        <f t="shared" si="6"/>
        <v/>
      </c>
      <c r="L76" s="46"/>
      <c r="M76" s="6" t="str">
        <f>IF(J76="","",(K76/J76)/LOOKUP(RIGHT($D$2,3),定数!$A$6:$A$13,定数!$B$6:$B$13))</f>
        <v/>
      </c>
      <c r="N76" s="42"/>
      <c r="O76" s="8"/>
      <c r="P76" s="44"/>
      <c r="Q76" s="44"/>
      <c r="R76" s="47" t="str">
        <f>IF(P76="","",T76*M76*LOOKUP(RIGHT($D$2,3),定数!$A$6:$A$13,定数!$B$6:$B$13))</f>
        <v/>
      </c>
      <c r="S76" s="47"/>
      <c r="T76" s="48" t="str">
        <f t="shared" ref="T76:T108" si="9">IF(P76="","",IF(G76="買",(P76-H76),(H76-P76))*IF(RIGHT($D$2,3)="JPY",100,10000))</f>
        <v/>
      </c>
      <c r="U76" s="48"/>
      <c r="V76" t="str">
        <f t="shared" si="8"/>
        <v/>
      </c>
      <c r="W76" t="str">
        <f t="shared" si="8"/>
        <v/>
      </c>
    </row>
    <row r="77" spans="2:23" x14ac:dyDescent="0.2">
      <c r="B77" s="42">
        <v>69</v>
      </c>
      <c r="C77" s="43" t="str">
        <f t="shared" si="7"/>
        <v/>
      </c>
      <c r="D77" s="43"/>
      <c r="E77" s="42"/>
      <c r="F77" s="8"/>
      <c r="G77" s="42"/>
      <c r="H77" s="44"/>
      <c r="I77" s="44"/>
      <c r="J77" s="42"/>
      <c r="K77" s="45" t="str">
        <f t="shared" si="6"/>
        <v/>
      </c>
      <c r="L77" s="46"/>
      <c r="M77" s="6" t="str">
        <f>IF(J77="","",(K77/J77)/LOOKUP(RIGHT($D$2,3),定数!$A$6:$A$13,定数!$B$6:$B$13))</f>
        <v/>
      </c>
      <c r="N77" s="42"/>
      <c r="O77" s="8"/>
      <c r="P77" s="44"/>
      <c r="Q77" s="44"/>
      <c r="R77" s="47" t="str">
        <f>IF(P77="","",T77*M77*LOOKUP(RIGHT($D$2,3),定数!$A$6:$A$13,定数!$B$6:$B$13))</f>
        <v/>
      </c>
      <c r="S77" s="47"/>
      <c r="T77" s="48" t="str">
        <f t="shared" si="9"/>
        <v/>
      </c>
      <c r="U77" s="48"/>
      <c r="V77" t="str">
        <f t="shared" si="8"/>
        <v/>
      </c>
      <c r="W77" t="str">
        <f t="shared" si="8"/>
        <v/>
      </c>
    </row>
    <row r="78" spans="2:23" x14ac:dyDescent="0.2">
      <c r="B78" s="42">
        <v>70</v>
      </c>
      <c r="C78" s="43" t="str">
        <f t="shared" si="7"/>
        <v/>
      </c>
      <c r="D78" s="43"/>
      <c r="E78" s="42"/>
      <c r="F78" s="8"/>
      <c r="G78" s="42"/>
      <c r="H78" s="44"/>
      <c r="I78" s="44"/>
      <c r="J78" s="42"/>
      <c r="K78" s="45" t="str">
        <f t="shared" si="6"/>
        <v/>
      </c>
      <c r="L78" s="46"/>
      <c r="M78" s="6" t="str">
        <f>IF(J78="","",(K78/J78)/LOOKUP(RIGHT($D$2,3),定数!$A$6:$A$13,定数!$B$6:$B$13))</f>
        <v/>
      </c>
      <c r="N78" s="42"/>
      <c r="O78" s="8"/>
      <c r="P78" s="44"/>
      <c r="Q78" s="44"/>
      <c r="R78" s="47" t="str">
        <f>IF(P78="","",T78*M78*LOOKUP(RIGHT($D$2,3),定数!$A$6:$A$13,定数!$B$6:$B$13))</f>
        <v/>
      </c>
      <c r="S78" s="47"/>
      <c r="T78" s="48" t="str">
        <f t="shared" si="9"/>
        <v/>
      </c>
      <c r="U78" s="48"/>
      <c r="V78" t="str">
        <f t="shared" si="8"/>
        <v/>
      </c>
      <c r="W78" t="str">
        <f t="shared" si="8"/>
        <v/>
      </c>
    </row>
    <row r="79" spans="2:23" x14ac:dyDescent="0.2">
      <c r="B79" s="42">
        <v>71</v>
      </c>
      <c r="C79" s="43" t="str">
        <f t="shared" si="7"/>
        <v/>
      </c>
      <c r="D79" s="43"/>
      <c r="E79" s="42"/>
      <c r="F79" s="8"/>
      <c r="G79" s="42"/>
      <c r="H79" s="44"/>
      <c r="I79" s="44"/>
      <c r="J79" s="42"/>
      <c r="K79" s="45" t="str">
        <f t="shared" si="6"/>
        <v/>
      </c>
      <c r="L79" s="46"/>
      <c r="M79" s="6" t="str">
        <f>IF(J79="","",(K79/J79)/LOOKUP(RIGHT($D$2,3),定数!$A$6:$A$13,定数!$B$6:$B$13))</f>
        <v/>
      </c>
      <c r="N79" s="42"/>
      <c r="O79" s="8"/>
      <c r="P79" s="44"/>
      <c r="Q79" s="44"/>
      <c r="R79" s="47" t="str">
        <f>IF(P79="","",T79*M79*LOOKUP(RIGHT($D$2,3),定数!$A$6:$A$13,定数!$B$6:$B$13))</f>
        <v/>
      </c>
      <c r="S79" s="47"/>
      <c r="T79" s="48" t="str">
        <f t="shared" si="9"/>
        <v/>
      </c>
      <c r="U79" s="48"/>
      <c r="V79" t="str">
        <f t="shared" si="8"/>
        <v/>
      </c>
      <c r="W79" t="str">
        <f t="shared" si="8"/>
        <v/>
      </c>
    </row>
    <row r="80" spans="2:23" x14ac:dyDescent="0.2">
      <c r="B80" s="42">
        <v>72</v>
      </c>
      <c r="C80" s="43" t="str">
        <f t="shared" si="7"/>
        <v/>
      </c>
      <c r="D80" s="43"/>
      <c r="E80" s="42"/>
      <c r="F80" s="8"/>
      <c r="G80" s="42"/>
      <c r="H80" s="44"/>
      <c r="I80" s="44"/>
      <c r="J80" s="42"/>
      <c r="K80" s="45" t="str">
        <f t="shared" si="6"/>
        <v/>
      </c>
      <c r="L80" s="46"/>
      <c r="M80" s="6" t="str">
        <f>IF(J80="","",(K80/J80)/LOOKUP(RIGHT($D$2,3),定数!$A$6:$A$13,定数!$B$6:$B$13))</f>
        <v/>
      </c>
      <c r="N80" s="42"/>
      <c r="O80" s="8"/>
      <c r="P80" s="44"/>
      <c r="Q80" s="44"/>
      <c r="R80" s="47" t="str">
        <f>IF(P80="","",T80*M80*LOOKUP(RIGHT($D$2,3),定数!$A$6:$A$13,定数!$B$6:$B$13))</f>
        <v/>
      </c>
      <c r="S80" s="47"/>
      <c r="T80" s="48" t="str">
        <f t="shared" si="9"/>
        <v/>
      </c>
      <c r="U80" s="48"/>
      <c r="V80" t="str">
        <f t="shared" si="8"/>
        <v/>
      </c>
      <c r="W80" t="str">
        <f t="shared" si="8"/>
        <v/>
      </c>
    </row>
    <row r="81" spans="2:23" x14ac:dyDescent="0.2">
      <c r="B81" s="42">
        <v>73</v>
      </c>
      <c r="C81" s="43" t="str">
        <f t="shared" si="7"/>
        <v/>
      </c>
      <c r="D81" s="43"/>
      <c r="E81" s="42"/>
      <c r="F81" s="8"/>
      <c r="G81" s="42"/>
      <c r="H81" s="44"/>
      <c r="I81" s="44"/>
      <c r="J81" s="42"/>
      <c r="K81" s="45" t="str">
        <f t="shared" si="6"/>
        <v/>
      </c>
      <c r="L81" s="46"/>
      <c r="M81" s="6" t="str">
        <f>IF(J81="","",(K81/J81)/LOOKUP(RIGHT($D$2,3),定数!$A$6:$A$13,定数!$B$6:$B$13))</f>
        <v/>
      </c>
      <c r="N81" s="42"/>
      <c r="O81" s="8"/>
      <c r="P81" s="44"/>
      <c r="Q81" s="44"/>
      <c r="R81" s="47" t="str">
        <f>IF(P81="","",T81*M81*LOOKUP(RIGHT($D$2,3),定数!$A$6:$A$13,定数!$B$6:$B$13))</f>
        <v/>
      </c>
      <c r="S81" s="47"/>
      <c r="T81" s="48" t="str">
        <f t="shared" si="9"/>
        <v/>
      </c>
      <c r="U81" s="48"/>
      <c r="V81" t="str">
        <f t="shared" si="8"/>
        <v/>
      </c>
      <c r="W81" t="str">
        <f t="shared" si="8"/>
        <v/>
      </c>
    </row>
    <row r="82" spans="2:23" x14ac:dyDescent="0.2">
      <c r="B82" s="42">
        <v>74</v>
      </c>
      <c r="C82" s="43" t="str">
        <f t="shared" si="7"/>
        <v/>
      </c>
      <c r="D82" s="43"/>
      <c r="E82" s="42"/>
      <c r="F82" s="8"/>
      <c r="G82" s="42"/>
      <c r="H82" s="44"/>
      <c r="I82" s="44"/>
      <c r="J82" s="42"/>
      <c r="K82" s="45" t="str">
        <f t="shared" si="6"/>
        <v/>
      </c>
      <c r="L82" s="46"/>
      <c r="M82" s="6" t="str">
        <f>IF(J82="","",(K82/J82)/LOOKUP(RIGHT($D$2,3),定数!$A$6:$A$13,定数!$B$6:$B$13))</f>
        <v/>
      </c>
      <c r="N82" s="42"/>
      <c r="O82" s="8"/>
      <c r="P82" s="44"/>
      <c r="Q82" s="44"/>
      <c r="R82" s="47" t="str">
        <f>IF(P82="","",T82*M82*LOOKUP(RIGHT($D$2,3),定数!$A$6:$A$13,定数!$B$6:$B$13))</f>
        <v/>
      </c>
      <c r="S82" s="47"/>
      <c r="T82" s="48" t="str">
        <f t="shared" si="9"/>
        <v/>
      </c>
      <c r="U82" s="48"/>
      <c r="V82" t="str">
        <f t="shared" si="8"/>
        <v/>
      </c>
      <c r="W82" t="str">
        <f t="shared" si="8"/>
        <v/>
      </c>
    </row>
    <row r="83" spans="2:23" x14ac:dyDescent="0.2">
      <c r="B83" s="42">
        <v>75</v>
      </c>
      <c r="C83" s="43" t="str">
        <f t="shared" si="7"/>
        <v/>
      </c>
      <c r="D83" s="43"/>
      <c r="E83" s="42"/>
      <c r="F83" s="8"/>
      <c r="G83" s="42"/>
      <c r="H83" s="44"/>
      <c r="I83" s="44"/>
      <c r="J83" s="42"/>
      <c r="K83" s="45" t="str">
        <f t="shared" si="6"/>
        <v/>
      </c>
      <c r="L83" s="46"/>
      <c r="M83" s="6" t="str">
        <f>IF(J83="","",(K83/J83)/LOOKUP(RIGHT($D$2,3),定数!$A$6:$A$13,定数!$B$6:$B$13))</f>
        <v/>
      </c>
      <c r="N83" s="42"/>
      <c r="O83" s="8"/>
      <c r="P83" s="44"/>
      <c r="Q83" s="44"/>
      <c r="R83" s="47" t="str">
        <f>IF(P83="","",T83*M83*LOOKUP(RIGHT($D$2,3),定数!$A$6:$A$13,定数!$B$6:$B$13))</f>
        <v/>
      </c>
      <c r="S83" s="47"/>
      <c r="T83" s="48" t="str">
        <f t="shared" si="9"/>
        <v/>
      </c>
      <c r="U83" s="48"/>
      <c r="V83" t="str">
        <f t="shared" si="8"/>
        <v/>
      </c>
      <c r="W83" t="str">
        <f t="shared" si="8"/>
        <v/>
      </c>
    </row>
    <row r="84" spans="2:23" x14ac:dyDescent="0.2">
      <c r="B84" s="42">
        <v>76</v>
      </c>
      <c r="C84" s="43" t="str">
        <f t="shared" si="7"/>
        <v/>
      </c>
      <c r="D84" s="43"/>
      <c r="E84" s="42"/>
      <c r="F84" s="8"/>
      <c r="G84" s="42"/>
      <c r="H84" s="44"/>
      <c r="I84" s="44"/>
      <c r="J84" s="42"/>
      <c r="K84" s="45" t="str">
        <f t="shared" si="6"/>
        <v/>
      </c>
      <c r="L84" s="46"/>
      <c r="M84" s="6" t="str">
        <f>IF(J84="","",(K84/J84)/LOOKUP(RIGHT($D$2,3),定数!$A$6:$A$13,定数!$B$6:$B$13))</f>
        <v/>
      </c>
      <c r="N84" s="42"/>
      <c r="O84" s="8"/>
      <c r="P84" s="44"/>
      <c r="Q84" s="44"/>
      <c r="R84" s="47" t="str">
        <f>IF(P84="","",T84*M84*LOOKUP(RIGHT($D$2,3),定数!$A$6:$A$13,定数!$B$6:$B$13))</f>
        <v/>
      </c>
      <c r="S84" s="47"/>
      <c r="T84" s="48" t="str">
        <f t="shared" si="9"/>
        <v/>
      </c>
      <c r="U84" s="48"/>
      <c r="V84" t="str">
        <f t="shared" si="8"/>
        <v/>
      </c>
      <c r="W84" t="str">
        <f t="shared" si="8"/>
        <v/>
      </c>
    </row>
    <row r="85" spans="2:23" x14ac:dyDescent="0.2">
      <c r="B85" s="42">
        <v>77</v>
      </c>
      <c r="C85" s="43" t="str">
        <f t="shared" si="7"/>
        <v/>
      </c>
      <c r="D85" s="43"/>
      <c r="E85" s="42"/>
      <c r="F85" s="8"/>
      <c r="G85" s="42"/>
      <c r="H85" s="44"/>
      <c r="I85" s="44"/>
      <c r="J85" s="42"/>
      <c r="K85" s="45" t="str">
        <f t="shared" si="6"/>
        <v/>
      </c>
      <c r="L85" s="46"/>
      <c r="M85" s="6" t="str">
        <f>IF(J85="","",(K85/J85)/LOOKUP(RIGHT($D$2,3),定数!$A$6:$A$13,定数!$B$6:$B$13))</f>
        <v/>
      </c>
      <c r="N85" s="42"/>
      <c r="O85" s="8"/>
      <c r="P85" s="44"/>
      <c r="Q85" s="44"/>
      <c r="R85" s="47" t="str">
        <f>IF(P85="","",T85*M85*LOOKUP(RIGHT($D$2,3),定数!$A$6:$A$13,定数!$B$6:$B$13))</f>
        <v/>
      </c>
      <c r="S85" s="47"/>
      <c r="T85" s="48" t="str">
        <f t="shared" si="9"/>
        <v/>
      </c>
      <c r="U85" s="48"/>
      <c r="V85" t="str">
        <f t="shared" si="8"/>
        <v/>
      </c>
      <c r="W85" t="str">
        <f t="shared" si="8"/>
        <v/>
      </c>
    </row>
    <row r="86" spans="2:23" x14ac:dyDescent="0.2">
      <c r="B86" s="42">
        <v>78</v>
      </c>
      <c r="C86" s="43" t="str">
        <f t="shared" si="7"/>
        <v/>
      </c>
      <c r="D86" s="43"/>
      <c r="E86" s="42"/>
      <c r="F86" s="8"/>
      <c r="G86" s="42"/>
      <c r="H86" s="44"/>
      <c r="I86" s="44"/>
      <c r="J86" s="42"/>
      <c r="K86" s="45" t="str">
        <f t="shared" si="6"/>
        <v/>
      </c>
      <c r="L86" s="46"/>
      <c r="M86" s="6" t="str">
        <f>IF(J86="","",(K86/J86)/LOOKUP(RIGHT($D$2,3),定数!$A$6:$A$13,定数!$B$6:$B$13))</f>
        <v/>
      </c>
      <c r="N86" s="42"/>
      <c r="O86" s="8"/>
      <c r="P86" s="44"/>
      <c r="Q86" s="44"/>
      <c r="R86" s="47" t="str">
        <f>IF(P86="","",T86*M86*LOOKUP(RIGHT($D$2,3),定数!$A$6:$A$13,定数!$B$6:$B$13))</f>
        <v/>
      </c>
      <c r="S86" s="47"/>
      <c r="T86" s="48" t="str">
        <f t="shared" si="9"/>
        <v/>
      </c>
      <c r="U86" s="48"/>
      <c r="V86" t="str">
        <f t="shared" si="8"/>
        <v/>
      </c>
      <c r="W86" t="str">
        <f t="shared" si="8"/>
        <v/>
      </c>
    </row>
    <row r="87" spans="2:23" x14ac:dyDescent="0.2">
      <c r="B87" s="42">
        <v>79</v>
      </c>
      <c r="C87" s="43" t="str">
        <f t="shared" si="7"/>
        <v/>
      </c>
      <c r="D87" s="43"/>
      <c r="E87" s="42"/>
      <c r="F87" s="8"/>
      <c r="G87" s="42"/>
      <c r="H87" s="44"/>
      <c r="I87" s="44"/>
      <c r="J87" s="42"/>
      <c r="K87" s="45" t="str">
        <f t="shared" si="6"/>
        <v/>
      </c>
      <c r="L87" s="46"/>
      <c r="M87" s="6" t="str">
        <f>IF(J87="","",(K87/J87)/LOOKUP(RIGHT($D$2,3),定数!$A$6:$A$13,定数!$B$6:$B$13))</f>
        <v/>
      </c>
      <c r="N87" s="42"/>
      <c r="O87" s="8"/>
      <c r="P87" s="44"/>
      <c r="Q87" s="44"/>
      <c r="R87" s="47" t="str">
        <f>IF(P87="","",T87*M87*LOOKUP(RIGHT($D$2,3),定数!$A$6:$A$13,定数!$B$6:$B$13))</f>
        <v/>
      </c>
      <c r="S87" s="47"/>
      <c r="T87" s="48" t="str">
        <f t="shared" si="9"/>
        <v/>
      </c>
      <c r="U87" s="48"/>
      <c r="V87" t="str">
        <f t="shared" si="8"/>
        <v/>
      </c>
      <c r="W87" t="str">
        <f t="shared" si="8"/>
        <v/>
      </c>
    </row>
    <row r="88" spans="2:23" x14ac:dyDescent="0.2">
      <c r="B88" s="42">
        <v>80</v>
      </c>
      <c r="C88" s="43" t="str">
        <f t="shared" si="7"/>
        <v/>
      </c>
      <c r="D88" s="43"/>
      <c r="E88" s="42"/>
      <c r="F88" s="8"/>
      <c r="G88" s="42"/>
      <c r="H88" s="44"/>
      <c r="I88" s="44"/>
      <c r="J88" s="42"/>
      <c r="K88" s="45" t="str">
        <f t="shared" si="6"/>
        <v/>
      </c>
      <c r="L88" s="46"/>
      <c r="M88" s="6" t="str">
        <f>IF(J88="","",(K88/J88)/LOOKUP(RIGHT($D$2,3),定数!$A$6:$A$13,定数!$B$6:$B$13))</f>
        <v/>
      </c>
      <c r="N88" s="42"/>
      <c r="O88" s="8"/>
      <c r="P88" s="44"/>
      <c r="Q88" s="44"/>
      <c r="R88" s="47" t="str">
        <f>IF(P88="","",T88*M88*LOOKUP(RIGHT($D$2,3),定数!$A$6:$A$13,定数!$B$6:$B$13))</f>
        <v/>
      </c>
      <c r="S88" s="47"/>
      <c r="T88" s="48" t="str">
        <f t="shared" si="9"/>
        <v/>
      </c>
      <c r="U88" s="48"/>
      <c r="V88" t="str">
        <f t="shared" si="8"/>
        <v/>
      </c>
      <c r="W88" t="str">
        <f t="shared" si="8"/>
        <v/>
      </c>
    </row>
    <row r="89" spans="2:23" x14ac:dyDescent="0.2">
      <c r="B89" s="42">
        <v>81</v>
      </c>
      <c r="C89" s="43" t="str">
        <f t="shared" si="7"/>
        <v/>
      </c>
      <c r="D89" s="43"/>
      <c r="E89" s="42"/>
      <c r="F89" s="8"/>
      <c r="G89" s="42"/>
      <c r="H89" s="44"/>
      <c r="I89" s="44"/>
      <c r="J89" s="42"/>
      <c r="K89" s="45" t="str">
        <f t="shared" si="6"/>
        <v/>
      </c>
      <c r="L89" s="46"/>
      <c r="M89" s="6" t="str">
        <f>IF(J89="","",(K89/J89)/LOOKUP(RIGHT($D$2,3),定数!$A$6:$A$13,定数!$B$6:$B$13))</f>
        <v/>
      </c>
      <c r="N89" s="42"/>
      <c r="O89" s="8"/>
      <c r="P89" s="44"/>
      <c r="Q89" s="44"/>
      <c r="R89" s="47" t="str">
        <f>IF(P89="","",T89*M89*LOOKUP(RIGHT($D$2,3),定数!$A$6:$A$13,定数!$B$6:$B$13))</f>
        <v/>
      </c>
      <c r="S89" s="47"/>
      <c r="T89" s="48" t="str">
        <f t="shared" si="9"/>
        <v/>
      </c>
      <c r="U89" s="48"/>
      <c r="V89" t="str">
        <f t="shared" si="8"/>
        <v/>
      </c>
      <c r="W89" t="str">
        <f t="shared" si="8"/>
        <v/>
      </c>
    </row>
    <row r="90" spans="2:23" x14ac:dyDescent="0.2">
      <c r="B90" s="42">
        <v>82</v>
      </c>
      <c r="C90" s="43" t="str">
        <f t="shared" si="7"/>
        <v/>
      </c>
      <c r="D90" s="43"/>
      <c r="E90" s="42"/>
      <c r="F90" s="8"/>
      <c r="G90" s="42"/>
      <c r="H90" s="44"/>
      <c r="I90" s="44"/>
      <c r="J90" s="42"/>
      <c r="K90" s="45" t="str">
        <f t="shared" si="6"/>
        <v/>
      </c>
      <c r="L90" s="46"/>
      <c r="M90" s="6" t="str">
        <f>IF(J90="","",(K90/J90)/LOOKUP(RIGHT($D$2,3),定数!$A$6:$A$13,定数!$B$6:$B$13))</f>
        <v/>
      </c>
      <c r="N90" s="42"/>
      <c r="O90" s="8"/>
      <c r="P90" s="44"/>
      <c r="Q90" s="44"/>
      <c r="R90" s="47" t="str">
        <f>IF(P90="","",T90*M90*LOOKUP(RIGHT($D$2,3),定数!$A$6:$A$13,定数!$B$6:$B$13))</f>
        <v/>
      </c>
      <c r="S90" s="47"/>
      <c r="T90" s="48" t="str">
        <f t="shared" si="9"/>
        <v/>
      </c>
      <c r="U90" s="48"/>
      <c r="V90" t="str">
        <f t="shared" si="8"/>
        <v/>
      </c>
      <c r="W90" t="str">
        <f t="shared" si="8"/>
        <v/>
      </c>
    </row>
    <row r="91" spans="2:23" x14ac:dyDescent="0.2">
      <c r="B91" s="42">
        <v>83</v>
      </c>
      <c r="C91" s="43" t="str">
        <f t="shared" si="7"/>
        <v/>
      </c>
      <c r="D91" s="43"/>
      <c r="E91" s="42"/>
      <c r="F91" s="8"/>
      <c r="G91" s="42"/>
      <c r="H91" s="44"/>
      <c r="I91" s="44"/>
      <c r="J91" s="42"/>
      <c r="K91" s="45" t="str">
        <f t="shared" si="6"/>
        <v/>
      </c>
      <c r="L91" s="46"/>
      <c r="M91" s="6" t="str">
        <f>IF(J91="","",(K91/J91)/LOOKUP(RIGHT($D$2,3),定数!$A$6:$A$13,定数!$B$6:$B$13))</f>
        <v/>
      </c>
      <c r="N91" s="42"/>
      <c r="O91" s="8"/>
      <c r="P91" s="44"/>
      <c r="Q91" s="44"/>
      <c r="R91" s="47" t="str">
        <f>IF(P91="","",T91*M91*LOOKUP(RIGHT($D$2,3),定数!$A$6:$A$13,定数!$B$6:$B$13))</f>
        <v/>
      </c>
      <c r="S91" s="47"/>
      <c r="T91" s="48" t="str">
        <f t="shared" si="9"/>
        <v/>
      </c>
      <c r="U91" s="48"/>
      <c r="V91" t="str">
        <f t="shared" ref="V91:W106" si="10">IF(S91&lt;&gt;"",IF(S91&lt;0,1+V90,0),"")</f>
        <v/>
      </c>
      <c r="W91" t="str">
        <f t="shared" si="10"/>
        <v/>
      </c>
    </row>
    <row r="92" spans="2:23" x14ac:dyDescent="0.2">
      <c r="B92" s="42">
        <v>84</v>
      </c>
      <c r="C92" s="43" t="str">
        <f t="shared" si="7"/>
        <v/>
      </c>
      <c r="D92" s="43"/>
      <c r="E92" s="42"/>
      <c r="F92" s="8"/>
      <c r="G92" s="42"/>
      <c r="H92" s="44"/>
      <c r="I92" s="44"/>
      <c r="J92" s="42"/>
      <c r="K92" s="45" t="str">
        <f t="shared" si="6"/>
        <v/>
      </c>
      <c r="L92" s="46"/>
      <c r="M92" s="6" t="str">
        <f>IF(J92="","",(K92/J92)/LOOKUP(RIGHT($D$2,3),定数!$A$6:$A$13,定数!$B$6:$B$13))</f>
        <v/>
      </c>
      <c r="N92" s="42"/>
      <c r="O92" s="8"/>
      <c r="P92" s="44"/>
      <c r="Q92" s="44"/>
      <c r="R92" s="47" t="str">
        <f>IF(P92="","",T92*M92*LOOKUP(RIGHT($D$2,3),定数!$A$6:$A$13,定数!$B$6:$B$13))</f>
        <v/>
      </c>
      <c r="S92" s="47"/>
      <c r="T92" s="48" t="str">
        <f t="shared" si="9"/>
        <v/>
      </c>
      <c r="U92" s="48"/>
      <c r="V92" t="str">
        <f t="shared" si="10"/>
        <v/>
      </c>
      <c r="W92" t="str">
        <f t="shared" si="10"/>
        <v/>
      </c>
    </row>
    <row r="93" spans="2:23" x14ac:dyDescent="0.2">
      <c r="B93" s="42">
        <v>85</v>
      </c>
      <c r="C93" s="43" t="str">
        <f t="shared" si="7"/>
        <v/>
      </c>
      <c r="D93" s="43"/>
      <c r="E93" s="42"/>
      <c r="F93" s="8"/>
      <c r="G93" s="42"/>
      <c r="H93" s="44"/>
      <c r="I93" s="44"/>
      <c r="J93" s="42"/>
      <c r="K93" s="45" t="str">
        <f t="shared" si="6"/>
        <v/>
      </c>
      <c r="L93" s="46"/>
      <c r="M93" s="6" t="str">
        <f>IF(J93="","",(K93/J93)/LOOKUP(RIGHT($D$2,3),定数!$A$6:$A$13,定数!$B$6:$B$13))</f>
        <v/>
      </c>
      <c r="N93" s="42"/>
      <c r="O93" s="8"/>
      <c r="P93" s="44"/>
      <c r="Q93" s="44"/>
      <c r="R93" s="47" t="str">
        <f>IF(P93="","",T93*M93*LOOKUP(RIGHT($D$2,3),定数!$A$6:$A$13,定数!$B$6:$B$13))</f>
        <v/>
      </c>
      <c r="S93" s="47"/>
      <c r="T93" s="48" t="str">
        <f t="shared" si="9"/>
        <v/>
      </c>
      <c r="U93" s="48"/>
      <c r="V93" t="str">
        <f t="shared" si="10"/>
        <v/>
      </c>
      <c r="W93" t="str">
        <f t="shared" si="10"/>
        <v/>
      </c>
    </row>
    <row r="94" spans="2:23" x14ac:dyDescent="0.2">
      <c r="B94" s="42">
        <v>86</v>
      </c>
      <c r="C94" s="43" t="str">
        <f t="shared" si="7"/>
        <v/>
      </c>
      <c r="D94" s="43"/>
      <c r="E94" s="42"/>
      <c r="F94" s="8"/>
      <c r="G94" s="42"/>
      <c r="H94" s="44"/>
      <c r="I94" s="44"/>
      <c r="J94" s="42"/>
      <c r="K94" s="45" t="str">
        <f t="shared" si="6"/>
        <v/>
      </c>
      <c r="L94" s="46"/>
      <c r="M94" s="6" t="str">
        <f>IF(J94="","",(K94/J94)/LOOKUP(RIGHT($D$2,3),定数!$A$6:$A$13,定数!$B$6:$B$13))</f>
        <v/>
      </c>
      <c r="N94" s="42"/>
      <c r="O94" s="8"/>
      <c r="P94" s="44"/>
      <c r="Q94" s="44"/>
      <c r="R94" s="47" t="str">
        <f>IF(P94="","",T94*M94*LOOKUP(RIGHT($D$2,3),定数!$A$6:$A$13,定数!$B$6:$B$13))</f>
        <v/>
      </c>
      <c r="S94" s="47"/>
      <c r="T94" s="48" t="str">
        <f t="shared" si="9"/>
        <v/>
      </c>
      <c r="U94" s="48"/>
      <c r="V94" t="str">
        <f t="shared" si="10"/>
        <v/>
      </c>
      <c r="W94" t="str">
        <f t="shared" si="10"/>
        <v/>
      </c>
    </row>
    <row r="95" spans="2:23" x14ac:dyDescent="0.2">
      <c r="B95" s="42">
        <v>87</v>
      </c>
      <c r="C95" s="43" t="str">
        <f t="shared" si="7"/>
        <v/>
      </c>
      <c r="D95" s="43"/>
      <c r="E95" s="42"/>
      <c r="F95" s="8"/>
      <c r="G95" s="42"/>
      <c r="H95" s="44"/>
      <c r="I95" s="44"/>
      <c r="J95" s="42"/>
      <c r="K95" s="45" t="str">
        <f t="shared" si="6"/>
        <v/>
      </c>
      <c r="L95" s="46"/>
      <c r="M95" s="6" t="str">
        <f>IF(J95="","",(K95/J95)/LOOKUP(RIGHT($D$2,3),定数!$A$6:$A$13,定数!$B$6:$B$13))</f>
        <v/>
      </c>
      <c r="N95" s="42"/>
      <c r="O95" s="8"/>
      <c r="P95" s="44"/>
      <c r="Q95" s="44"/>
      <c r="R95" s="47" t="str">
        <f>IF(P95="","",T95*M95*LOOKUP(RIGHT($D$2,3),定数!$A$6:$A$13,定数!$B$6:$B$13))</f>
        <v/>
      </c>
      <c r="S95" s="47"/>
      <c r="T95" s="48" t="str">
        <f t="shared" si="9"/>
        <v/>
      </c>
      <c r="U95" s="48"/>
      <c r="V95" t="str">
        <f t="shared" si="10"/>
        <v/>
      </c>
      <c r="W95" t="str">
        <f t="shared" si="10"/>
        <v/>
      </c>
    </row>
    <row r="96" spans="2:23" x14ac:dyDescent="0.2">
      <c r="B96" s="42">
        <v>88</v>
      </c>
      <c r="C96" s="43" t="str">
        <f t="shared" si="7"/>
        <v/>
      </c>
      <c r="D96" s="43"/>
      <c r="E96" s="42"/>
      <c r="F96" s="8"/>
      <c r="G96" s="42"/>
      <c r="H96" s="44"/>
      <c r="I96" s="44"/>
      <c r="J96" s="42"/>
      <c r="K96" s="45" t="str">
        <f t="shared" si="6"/>
        <v/>
      </c>
      <c r="L96" s="46"/>
      <c r="M96" s="6" t="str">
        <f>IF(J96="","",(K96/J96)/LOOKUP(RIGHT($D$2,3),定数!$A$6:$A$13,定数!$B$6:$B$13))</f>
        <v/>
      </c>
      <c r="N96" s="42"/>
      <c r="O96" s="8"/>
      <c r="P96" s="44"/>
      <c r="Q96" s="44"/>
      <c r="R96" s="47" t="str">
        <f>IF(P96="","",T96*M96*LOOKUP(RIGHT($D$2,3),定数!$A$6:$A$13,定数!$B$6:$B$13))</f>
        <v/>
      </c>
      <c r="S96" s="47"/>
      <c r="T96" s="48" t="str">
        <f t="shared" si="9"/>
        <v/>
      </c>
      <c r="U96" s="48"/>
      <c r="V96" t="str">
        <f t="shared" si="10"/>
        <v/>
      </c>
      <c r="W96" t="str">
        <f t="shared" si="10"/>
        <v/>
      </c>
    </row>
    <row r="97" spans="2:23" x14ac:dyDescent="0.2">
      <c r="B97" s="42">
        <v>89</v>
      </c>
      <c r="C97" s="43" t="str">
        <f t="shared" si="7"/>
        <v/>
      </c>
      <c r="D97" s="43"/>
      <c r="E97" s="42"/>
      <c r="F97" s="8"/>
      <c r="G97" s="42"/>
      <c r="H97" s="44"/>
      <c r="I97" s="44"/>
      <c r="J97" s="42"/>
      <c r="K97" s="45" t="str">
        <f t="shared" si="6"/>
        <v/>
      </c>
      <c r="L97" s="46"/>
      <c r="M97" s="6" t="str">
        <f>IF(J97="","",(K97/J97)/LOOKUP(RIGHT($D$2,3),定数!$A$6:$A$13,定数!$B$6:$B$13))</f>
        <v/>
      </c>
      <c r="N97" s="42"/>
      <c r="O97" s="8"/>
      <c r="P97" s="44"/>
      <c r="Q97" s="44"/>
      <c r="R97" s="47" t="str">
        <f>IF(P97="","",T97*M97*LOOKUP(RIGHT($D$2,3),定数!$A$6:$A$13,定数!$B$6:$B$13))</f>
        <v/>
      </c>
      <c r="S97" s="47"/>
      <c r="T97" s="48" t="str">
        <f t="shared" si="9"/>
        <v/>
      </c>
      <c r="U97" s="48"/>
      <c r="V97" t="str">
        <f t="shared" si="10"/>
        <v/>
      </c>
      <c r="W97" t="str">
        <f t="shared" si="10"/>
        <v/>
      </c>
    </row>
    <row r="98" spans="2:23" x14ac:dyDescent="0.2">
      <c r="B98" s="42">
        <v>90</v>
      </c>
      <c r="C98" s="43" t="str">
        <f t="shared" si="7"/>
        <v/>
      </c>
      <c r="D98" s="43"/>
      <c r="E98" s="42"/>
      <c r="F98" s="8"/>
      <c r="G98" s="42"/>
      <c r="H98" s="44"/>
      <c r="I98" s="44"/>
      <c r="J98" s="42"/>
      <c r="K98" s="45" t="str">
        <f t="shared" si="6"/>
        <v/>
      </c>
      <c r="L98" s="46"/>
      <c r="M98" s="6" t="str">
        <f>IF(J98="","",(K98/J98)/LOOKUP(RIGHT($D$2,3),定数!$A$6:$A$13,定数!$B$6:$B$13))</f>
        <v/>
      </c>
      <c r="N98" s="42"/>
      <c r="O98" s="8"/>
      <c r="P98" s="44"/>
      <c r="Q98" s="44"/>
      <c r="R98" s="47" t="str">
        <f>IF(P98="","",T98*M98*LOOKUP(RIGHT($D$2,3),定数!$A$6:$A$13,定数!$B$6:$B$13))</f>
        <v/>
      </c>
      <c r="S98" s="47"/>
      <c r="T98" s="48" t="str">
        <f t="shared" si="9"/>
        <v/>
      </c>
      <c r="U98" s="48"/>
      <c r="V98" t="str">
        <f t="shared" si="10"/>
        <v/>
      </c>
      <c r="W98" t="str">
        <f t="shared" si="10"/>
        <v/>
      </c>
    </row>
    <row r="99" spans="2:23" x14ac:dyDescent="0.2">
      <c r="B99" s="42">
        <v>91</v>
      </c>
      <c r="C99" s="43" t="str">
        <f t="shared" si="7"/>
        <v/>
      </c>
      <c r="D99" s="43"/>
      <c r="E99" s="42"/>
      <c r="F99" s="8"/>
      <c r="G99" s="42"/>
      <c r="H99" s="44"/>
      <c r="I99" s="44"/>
      <c r="J99" s="42"/>
      <c r="K99" s="45" t="str">
        <f t="shared" si="6"/>
        <v/>
      </c>
      <c r="L99" s="46"/>
      <c r="M99" s="6" t="str">
        <f>IF(J99="","",(K99/J99)/LOOKUP(RIGHT($D$2,3),定数!$A$6:$A$13,定数!$B$6:$B$13))</f>
        <v/>
      </c>
      <c r="N99" s="42"/>
      <c r="O99" s="8"/>
      <c r="P99" s="44"/>
      <c r="Q99" s="44"/>
      <c r="R99" s="47" t="str">
        <f>IF(P99="","",T99*M99*LOOKUP(RIGHT($D$2,3),定数!$A$6:$A$13,定数!$B$6:$B$13))</f>
        <v/>
      </c>
      <c r="S99" s="47"/>
      <c r="T99" s="48" t="str">
        <f t="shared" si="9"/>
        <v/>
      </c>
      <c r="U99" s="48"/>
      <c r="V99" t="str">
        <f t="shared" si="10"/>
        <v/>
      </c>
      <c r="W99" t="str">
        <f t="shared" si="10"/>
        <v/>
      </c>
    </row>
    <row r="100" spans="2:23" x14ac:dyDescent="0.2">
      <c r="B100" s="42">
        <v>92</v>
      </c>
      <c r="C100" s="43" t="str">
        <f t="shared" si="7"/>
        <v/>
      </c>
      <c r="D100" s="43"/>
      <c r="E100" s="42"/>
      <c r="F100" s="8"/>
      <c r="G100" s="42"/>
      <c r="H100" s="44"/>
      <c r="I100" s="44"/>
      <c r="J100" s="42"/>
      <c r="K100" s="45" t="str">
        <f t="shared" si="6"/>
        <v/>
      </c>
      <c r="L100" s="46"/>
      <c r="M100" s="6" t="str">
        <f>IF(J100="","",(K100/J100)/LOOKUP(RIGHT($D$2,3),定数!$A$6:$A$13,定数!$B$6:$B$13))</f>
        <v/>
      </c>
      <c r="N100" s="42"/>
      <c r="O100" s="8"/>
      <c r="P100" s="44"/>
      <c r="Q100" s="44"/>
      <c r="R100" s="47" t="str">
        <f>IF(P100="","",T100*M100*LOOKUP(RIGHT($D$2,3),定数!$A$6:$A$13,定数!$B$6:$B$13))</f>
        <v/>
      </c>
      <c r="S100" s="47"/>
      <c r="T100" s="48" t="str">
        <f t="shared" si="9"/>
        <v/>
      </c>
      <c r="U100" s="48"/>
      <c r="V100" t="str">
        <f t="shared" si="10"/>
        <v/>
      </c>
      <c r="W100" t="str">
        <f t="shared" si="10"/>
        <v/>
      </c>
    </row>
    <row r="101" spans="2:23" x14ac:dyDescent="0.2">
      <c r="B101" s="42">
        <v>93</v>
      </c>
      <c r="C101" s="43" t="str">
        <f t="shared" si="7"/>
        <v/>
      </c>
      <c r="D101" s="43"/>
      <c r="E101" s="42"/>
      <c r="F101" s="8"/>
      <c r="G101" s="42"/>
      <c r="H101" s="44"/>
      <c r="I101" s="44"/>
      <c r="J101" s="42"/>
      <c r="K101" s="45" t="str">
        <f t="shared" si="6"/>
        <v/>
      </c>
      <c r="L101" s="46"/>
      <c r="M101" s="6" t="str">
        <f>IF(J101="","",(K101/J101)/LOOKUP(RIGHT($D$2,3),定数!$A$6:$A$13,定数!$B$6:$B$13))</f>
        <v/>
      </c>
      <c r="N101" s="42"/>
      <c r="O101" s="8"/>
      <c r="P101" s="44"/>
      <c r="Q101" s="44"/>
      <c r="R101" s="47" t="str">
        <f>IF(P101="","",T101*M101*LOOKUP(RIGHT($D$2,3),定数!$A$6:$A$13,定数!$B$6:$B$13))</f>
        <v/>
      </c>
      <c r="S101" s="47"/>
      <c r="T101" s="48" t="str">
        <f t="shared" si="9"/>
        <v/>
      </c>
      <c r="U101" s="48"/>
      <c r="V101" t="str">
        <f t="shared" si="10"/>
        <v/>
      </c>
      <c r="W101" t="str">
        <f t="shared" si="10"/>
        <v/>
      </c>
    </row>
    <row r="102" spans="2:23" x14ac:dyDescent="0.2">
      <c r="B102" s="42">
        <v>94</v>
      </c>
      <c r="C102" s="43" t="str">
        <f t="shared" si="7"/>
        <v/>
      </c>
      <c r="D102" s="43"/>
      <c r="E102" s="42"/>
      <c r="F102" s="8"/>
      <c r="G102" s="42"/>
      <c r="H102" s="44"/>
      <c r="I102" s="44"/>
      <c r="J102" s="42"/>
      <c r="K102" s="45" t="str">
        <f t="shared" si="6"/>
        <v/>
      </c>
      <c r="L102" s="46"/>
      <c r="M102" s="6" t="str">
        <f>IF(J102="","",(K102/J102)/LOOKUP(RIGHT($D$2,3),定数!$A$6:$A$13,定数!$B$6:$B$13))</f>
        <v/>
      </c>
      <c r="N102" s="42"/>
      <c r="O102" s="8"/>
      <c r="P102" s="44"/>
      <c r="Q102" s="44"/>
      <c r="R102" s="47" t="str">
        <f>IF(P102="","",T102*M102*LOOKUP(RIGHT($D$2,3),定数!$A$6:$A$13,定数!$B$6:$B$13))</f>
        <v/>
      </c>
      <c r="S102" s="47"/>
      <c r="T102" s="48" t="str">
        <f t="shared" si="9"/>
        <v/>
      </c>
      <c r="U102" s="48"/>
      <c r="V102" t="str">
        <f t="shared" si="10"/>
        <v/>
      </c>
      <c r="W102" t="str">
        <f t="shared" si="10"/>
        <v/>
      </c>
    </row>
    <row r="103" spans="2:23" x14ac:dyDescent="0.2">
      <c r="B103" s="42">
        <v>95</v>
      </c>
      <c r="C103" s="43" t="str">
        <f t="shared" si="7"/>
        <v/>
      </c>
      <c r="D103" s="43"/>
      <c r="E103" s="42"/>
      <c r="F103" s="8"/>
      <c r="G103" s="42"/>
      <c r="H103" s="44"/>
      <c r="I103" s="44"/>
      <c r="J103" s="42"/>
      <c r="K103" s="45" t="str">
        <f t="shared" si="6"/>
        <v/>
      </c>
      <c r="L103" s="46"/>
      <c r="M103" s="6" t="str">
        <f>IF(J103="","",(K103/J103)/LOOKUP(RIGHT($D$2,3),定数!$A$6:$A$13,定数!$B$6:$B$13))</f>
        <v/>
      </c>
      <c r="N103" s="42"/>
      <c r="O103" s="8"/>
      <c r="P103" s="44"/>
      <c r="Q103" s="44"/>
      <c r="R103" s="47" t="str">
        <f>IF(P103="","",T103*M103*LOOKUP(RIGHT($D$2,3),定数!$A$6:$A$13,定数!$B$6:$B$13))</f>
        <v/>
      </c>
      <c r="S103" s="47"/>
      <c r="T103" s="48" t="str">
        <f t="shared" si="9"/>
        <v/>
      </c>
      <c r="U103" s="48"/>
      <c r="V103" t="str">
        <f t="shared" si="10"/>
        <v/>
      </c>
      <c r="W103" t="str">
        <f t="shared" si="10"/>
        <v/>
      </c>
    </row>
    <row r="104" spans="2:23" x14ac:dyDescent="0.2">
      <c r="B104" s="42">
        <v>96</v>
      </c>
      <c r="C104" s="43" t="str">
        <f t="shared" si="7"/>
        <v/>
      </c>
      <c r="D104" s="43"/>
      <c r="E104" s="42"/>
      <c r="F104" s="8"/>
      <c r="G104" s="42"/>
      <c r="H104" s="44"/>
      <c r="I104" s="44"/>
      <c r="J104" s="42"/>
      <c r="K104" s="45" t="str">
        <f t="shared" si="6"/>
        <v/>
      </c>
      <c r="L104" s="46"/>
      <c r="M104" s="6" t="str">
        <f>IF(J104="","",(K104/J104)/LOOKUP(RIGHT($D$2,3),定数!$A$6:$A$13,定数!$B$6:$B$13))</f>
        <v/>
      </c>
      <c r="N104" s="42"/>
      <c r="O104" s="8"/>
      <c r="P104" s="44"/>
      <c r="Q104" s="44"/>
      <c r="R104" s="47" t="str">
        <f>IF(P104="","",T104*M104*LOOKUP(RIGHT($D$2,3),定数!$A$6:$A$13,定数!$B$6:$B$13))</f>
        <v/>
      </c>
      <c r="S104" s="47"/>
      <c r="T104" s="48" t="str">
        <f t="shared" si="9"/>
        <v/>
      </c>
      <c r="U104" s="48"/>
      <c r="V104" t="str">
        <f t="shared" si="10"/>
        <v/>
      </c>
      <c r="W104" t="str">
        <f t="shared" si="10"/>
        <v/>
      </c>
    </row>
    <row r="105" spans="2:23" x14ac:dyDescent="0.2">
      <c r="B105" s="42">
        <v>97</v>
      </c>
      <c r="C105" s="43" t="str">
        <f t="shared" si="7"/>
        <v/>
      </c>
      <c r="D105" s="43"/>
      <c r="E105" s="42"/>
      <c r="F105" s="8"/>
      <c r="G105" s="42"/>
      <c r="H105" s="44"/>
      <c r="I105" s="44"/>
      <c r="J105" s="42"/>
      <c r="K105" s="45" t="str">
        <f t="shared" si="6"/>
        <v/>
      </c>
      <c r="L105" s="46"/>
      <c r="M105" s="6" t="str">
        <f>IF(J105="","",(K105/J105)/LOOKUP(RIGHT($D$2,3),定数!$A$6:$A$13,定数!$B$6:$B$13))</f>
        <v/>
      </c>
      <c r="N105" s="42"/>
      <c r="O105" s="8"/>
      <c r="P105" s="44"/>
      <c r="Q105" s="44"/>
      <c r="R105" s="47" t="str">
        <f>IF(P105="","",T105*M105*LOOKUP(RIGHT($D$2,3),定数!$A$6:$A$13,定数!$B$6:$B$13))</f>
        <v/>
      </c>
      <c r="S105" s="47"/>
      <c r="T105" s="48" t="str">
        <f t="shared" si="9"/>
        <v/>
      </c>
      <c r="U105" s="48"/>
      <c r="V105" t="str">
        <f t="shared" si="10"/>
        <v/>
      </c>
      <c r="W105" t="str">
        <f t="shared" si="10"/>
        <v/>
      </c>
    </row>
    <row r="106" spans="2:23" x14ac:dyDescent="0.2">
      <c r="B106" s="42">
        <v>98</v>
      </c>
      <c r="C106" s="43" t="str">
        <f t="shared" si="7"/>
        <v/>
      </c>
      <c r="D106" s="43"/>
      <c r="E106" s="42"/>
      <c r="F106" s="8"/>
      <c r="G106" s="42"/>
      <c r="H106" s="44"/>
      <c r="I106" s="44"/>
      <c r="J106" s="42"/>
      <c r="K106" s="45" t="str">
        <f t="shared" si="6"/>
        <v/>
      </c>
      <c r="L106" s="46"/>
      <c r="M106" s="6" t="str">
        <f>IF(J106="","",(K106/J106)/LOOKUP(RIGHT($D$2,3),定数!$A$6:$A$13,定数!$B$6:$B$13))</f>
        <v/>
      </c>
      <c r="N106" s="42"/>
      <c r="O106" s="8"/>
      <c r="P106" s="44"/>
      <c r="Q106" s="44"/>
      <c r="R106" s="47" t="str">
        <f>IF(P106="","",T106*M106*LOOKUP(RIGHT($D$2,3),定数!$A$6:$A$13,定数!$B$6:$B$13))</f>
        <v/>
      </c>
      <c r="S106" s="47"/>
      <c r="T106" s="48" t="str">
        <f t="shared" si="9"/>
        <v/>
      </c>
      <c r="U106" s="48"/>
      <c r="V106" t="str">
        <f t="shared" si="10"/>
        <v/>
      </c>
      <c r="W106" t="str">
        <f t="shared" si="10"/>
        <v/>
      </c>
    </row>
    <row r="107" spans="2:23" x14ac:dyDescent="0.2">
      <c r="B107" s="42">
        <v>99</v>
      </c>
      <c r="C107" s="43" t="str">
        <f t="shared" si="7"/>
        <v/>
      </c>
      <c r="D107" s="43"/>
      <c r="E107" s="42"/>
      <c r="F107" s="8"/>
      <c r="G107" s="42"/>
      <c r="H107" s="44"/>
      <c r="I107" s="44"/>
      <c r="J107" s="42"/>
      <c r="K107" s="45" t="str">
        <f t="shared" si="6"/>
        <v/>
      </c>
      <c r="L107" s="46"/>
      <c r="M107" s="6" t="str">
        <f>IF(J107="","",(K107/J107)/LOOKUP(RIGHT($D$2,3),定数!$A$6:$A$13,定数!$B$6:$B$13))</f>
        <v/>
      </c>
      <c r="N107" s="42"/>
      <c r="O107" s="8"/>
      <c r="P107" s="44"/>
      <c r="Q107" s="44"/>
      <c r="R107" s="47" t="str">
        <f>IF(P107="","",T107*M107*LOOKUP(RIGHT($D$2,3),定数!$A$6:$A$13,定数!$B$6:$B$13))</f>
        <v/>
      </c>
      <c r="S107" s="47"/>
      <c r="T107" s="48" t="str">
        <f t="shared" si="9"/>
        <v/>
      </c>
      <c r="U107" s="48"/>
      <c r="V107" t="str">
        <f t="shared" ref="V107:W108" si="11">IF(S107&lt;&gt;"",IF(S107&lt;0,1+V106,0),"")</f>
        <v/>
      </c>
      <c r="W107" t="str">
        <f t="shared" si="11"/>
        <v/>
      </c>
    </row>
    <row r="108" spans="2:23" x14ac:dyDescent="0.2">
      <c r="B108" s="42">
        <v>100</v>
      </c>
      <c r="C108" s="43" t="str">
        <f t="shared" si="7"/>
        <v/>
      </c>
      <c r="D108" s="43"/>
      <c r="E108" s="42"/>
      <c r="F108" s="8"/>
      <c r="G108" s="42"/>
      <c r="H108" s="44"/>
      <c r="I108" s="44"/>
      <c r="J108" s="42"/>
      <c r="K108" s="45" t="str">
        <f t="shared" si="6"/>
        <v/>
      </c>
      <c r="L108" s="46"/>
      <c r="M108" s="6" t="str">
        <f>IF(J108="","",(K108/J108)/LOOKUP(RIGHT($D$2,3),定数!$A$6:$A$13,定数!$B$6:$B$13))</f>
        <v/>
      </c>
      <c r="N108" s="42"/>
      <c r="O108" s="8"/>
      <c r="P108" s="44"/>
      <c r="Q108" s="44"/>
      <c r="R108" s="47" t="str">
        <f>IF(P108="","",T108*M108*LOOKUP(RIGHT($D$2,3),定数!$A$6:$A$13,定数!$B$6:$B$13))</f>
        <v/>
      </c>
      <c r="S108" s="47"/>
      <c r="T108" s="48" t="str">
        <f t="shared" si="9"/>
        <v/>
      </c>
      <c r="U108" s="48"/>
      <c r="V108" t="str">
        <f t="shared" si="11"/>
        <v/>
      </c>
      <c r="W108" t="str">
        <f t="shared" si="11"/>
        <v/>
      </c>
    </row>
    <row r="109" spans="2:23" x14ac:dyDescent="0.2">
      <c r="B109" s="1"/>
      <c r="C109" s="1"/>
      <c r="D109" s="1"/>
      <c r="E109" s="1"/>
      <c r="F109" s="1"/>
      <c r="G109" s="1"/>
      <c r="H109" s="1"/>
      <c r="I109" s="1"/>
      <c r="J109" s="1"/>
      <c r="K109" s="1"/>
      <c r="L109" s="1"/>
      <c r="M109" s="1"/>
      <c r="N109" s="1"/>
      <c r="O109" s="1"/>
      <c r="P109" s="1"/>
      <c r="Q109" s="1"/>
      <c r="R109" s="1"/>
    </row>
  </sheetData>
  <mergeCells count="635">
    <mergeCell ref="N2:O2"/>
    <mergeCell ref="P2:Q2"/>
    <mergeCell ref="B3:C3"/>
    <mergeCell ref="D3:I3"/>
    <mergeCell ref="J3:K3"/>
    <mergeCell ref="L3:Q3"/>
    <mergeCell ref="B2:C2"/>
    <mergeCell ref="D2:E2"/>
    <mergeCell ref="F2:G2"/>
    <mergeCell ref="H2:I2"/>
    <mergeCell ref="J2:K2"/>
    <mergeCell ref="L2:M2"/>
    <mergeCell ref="B7:B8"/>
    <mergeCell ref="C7:D8"/>
    <mergeCell ref="E7:I7"/>
    <mergeCell ref="J7:L7"/>
    <mergeCell ref="M7:M8"/>
    <mergeCell ref="B4:C4"/>
    <mergeCell ref="D4:E4"/>
    <mergeCell ref="F4:G4"/>
    <mergeCell ref="H4:I4"/>
    <mergeCell ref="J4:K4"/>
    <mergeCell ref="L4:M4"/>
    <mergeCell ref="N7:Q7"/>
    <mergeCell ref="R7:U7"/>
    <mergeCell ref="H8:I8"/>
    <mergeCell ref="K8:L8"/>
    <mergeCell ref="P8:Q8"/>
    <mergeCell ref="R8:S8"/>
    <mergeCell ref="T8:U8"/>
    <mergeCell ref="N4:O4"/>
    <mergeCell ref="P4:Q4"/>
    <mergeCell ref="J5:K5"/>
    <mergeCell ref="L5:M5"/>
    <mergeCell ref="P5:Q5"/>
    <mergeCell ref="C10:D10"/>
    <mergeCell ref="H10:I10"/>
    <mergeCell ref="K10:L10"/>
    <mergeCell ref="P10:Q10"/>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C14:D14"/>
    <mergeCell ref="H14:I14"/>
    <mergeCell ref="K14:L14"/>
    <mergeCell ref="P14:Q14"/>
    <mergeCell ref="R14:S14"/>
    <mergeCell ref="T14:U14"/>
    <mergeCell ref="C13:D13"/>
    <mergeCell ref="H13:I13"/>
    <mergeCell ref="K13:L13"/>
    <mergeCell ref="P13:Q13"/>
    <mergeCell ref="R13:S13"/>
    <mergeCell ref="T13:U13"/>
    <mergeCell ref="C16:D16"/>
    <mergeCell ref="H16:I16"/>
    <mergeCell ref="K16:L16"/>
    <mergeCell ref="P16:Q16"/>
    <mergeCell ref="R16:S16"/>
    <mergeCell ref="T16:U16"/>
    <mergeCell ref="C15:D15"/>
    <mergeCell ref="H15:I15"/>
    <mergeCell ref="K15:L15"/>
    <mergeCell ref="P15:Q15"/>
    <mergeCell ref="R15:S15"/>
    <mergeCell ref="T15:U15"/>
    <mergeCell ref="C18:D18"/>
    <mergeCell ref="H18:I18"/>
    <mergeCell ref="K18:L18"/>
    <mergeCell ref="P18:Q18"/>
    <mergeCell ref="R18:S18"/>
    <mergeCell ref="T18:U18"/>
    <mergeCell ref="C17:D17"/>
    <mergeCell ref="H17:I17"/>
    <mergeCell ref="K17:L17"/>
    <mergeCell ref="P17:Q17"/>
    <mergeCell ref="R17:S17"/>
    <mergeCell ref="T17:U17"/>
    <mergeCell ref="C20:D20"/>
    <mergeCell ref="H20:I20"/>
    <mergeCell ref="K20:L20"/>
    <mergeCell ref="P20:Q20"/>
    <mergeCell ref="R20:S20"/>
    <mergeCell ref="T20:U20"/>
    <mergeCell ref="C19:D19"/>
    <mergeCell ref="H19:I19"/>
    <mergeCell ref="K19:L19"/>
    <mergeCell ref="P19:Q19"/>
    <mergeCell ref="R19:S19"/>
    <mergeCell ref="T19:U19"/>
    <mergeCell ref="C22:D22"/>
    <mergeCell ref="H22:I22"/>
    <mergeCell ref="K22:L22"/>
    <mergeCell ref="P22:Q22"/>
    <mergeCell ref="R22:S22"/>
    <mergeCell ref="T22:U22"/>
    <mergeCell ref="C21:D21"/>
    <mergeCell ref="H21:I21"/>
    <mergeCell ref="K21:L21"/>
    <mergeCell ref="P21:Q21"/>
    <mergeCell ref="R21:S21"/>
    <mergeCell ref="T21:U21"/>
    <mergeCell ref="C24:D24"/>
    <mergeCell ref="H24:I24"/>
    <mergeCell ref="K24:L24"/>
    <mergeCell ref="P24:Q24"/>
    <mergeCell ref="R24:S24"/>
    <mergeCell ref="T24:U24"/>
    <mergeCell ref="C23:D23"/>
    <mergeCell ref="H23:I23"/>
    <mergeCell ref="K23:L23"/>
    <mergeCell ref="P23:Q23"/>
    <mergeCell ref="R23:S23"/>
    <mergeCell ref="T23:U23"/>
    <mergeCell ref="C26:D26"/>
    <mergeCell ref="H26:I26"/>
    <mergeCell ref="K26:L26"/>
    <mergeCell ref="P26:Q26"/>
    <mergeCell ref="R26:S26"/>
    <mergeCell ref="T26:U26"/>
    <mergeCell ref="C25:D25"/>
    <mergeCell ref="H25:I25"/>
    <mergeCell ref="K25:L25"/>
    <mergeCell ref="P25:Q25"/>
    <mergeCell ref="R25:S25"/>
    <mergeCell ref="T25:U25"/>
    <mergeCell ref="C28:D28"/>
    <mergeCell ref="H28:I28"/>
    <mergeCell ref="K28:L28"/>
    <mergeCell ref="P28:Q28"/>
    <mergeCell ref="R28:S28"/>
    <mergeCell ref="T28:U28"/>
    <mergeCell ref="C27:D27"/>
    <mergeCell ref="H27:I27"/>
    <mergeCell ref="K27:L27"/>
    <mergeCell ref="P27:Q27"/>
    <mergeCell ref="R27:S27"/>
    <mergeCell ref="T27:U27"/>
    <mergeCell ref="C30:D30"/>
    <mergeCell ref="H30:I30"/>
    <mergeCell ref="K30:L30"/>
    <mergeCell ref="P30:Q30"/>
    <mergeCell ref="R30:S30"/>
    <mergeCell ref="T30:U30"/>
    <mergeCell ref="C29:D29"/>
    <mergeCell ref="H29:I29"/>
    <mergeCell ref="K29:L29"/>
    <mergeCell ref="P29:Q29"/>
    <mergeCell ref="R29:S29"/>
    <mergeCell ref="T29:U29"/>
    <mergeCell ref="C32:D32"/>
    <mergeCell ref="H32:I32"/>
    <mergeCell ref="K32:L32"/>
    <mergeCell ref="P32:Q32"/>
    <mergeCell ref="R32:S32"/>
    <mergeCell ref="T32:U32"/>
    <mergeCell ref="C31:D31"/>
    <mergeCell ref="H31:I31"/>
    <mergeCell ref="K31:L31"/>
    <mergeCell ref="P31:Q31"/>
    <mergeCell ref="R31:S31"/>
    <mergeCell ref="T31:U31"/>
    <mergeCell ref="C34:D34"/>
    <mergeCell ref="H34:I34"/>
    <mergeCell ref="K34:L34"/>
    <mergeCell ref="P34:Q34"/>
    <mergeCell ref="R34:S34"/>
    <mergeCell ref="T34:U34"/>
    <mergeCell ref="C33:D33"/>
    <mergeCell ref="H33:I33"/>
    <mergeCell ref="K33:L33"/>
    <mergeCell ref="P33:Q33"/>
    <mergeCell ref="R33:S33"/>
    <mergeCell ref="T33:U33"/>
    <mergeCell ref="C36:D36"/>
    <mergeCell ref="H36:I36"/>
    <mergeCell ref="K36:L36"/>
    <mergeCell ref="P36:Q36"/>
    <mergeCell ref="R36:S36"/>
    <mergeCell ref="T36:U36"/>
    <mergeCell ref="C35:D35"/>
    <mergeCell ref="H35:I35"/>
    <mergeCell ref="K35:L35"/>
    <mergeCell ref="P35:Q35"/>
    <mergeCell ref="R35:S35"/>
    <mergeCell ref="T35:U35"/>
    <mergeCell ref="C38:D38"/>
    <mergeCell ref="H38:I38"/>
    <mergeCell ref="K38:L38"/>
    <mergeCell ref="P38:Q38"/>
    <mergeCell ref="R38:S38"/>
    <mergeCell ref="T38:U38"/>
    <mergeCell ref="C37:D37"/>
    <mergeCell ref="H37:I37"/>
    <mergeCell ref="K37:L37"/>
    <mergeCell ref="P37:Q37"/>
    <mergeCell ref="R37:S37"/>
    <mergeCell ref="T37:U37"/>
    <mergeCell ref="C40:D40"/>
    <mergeCell ref="H40:I40"/>
    <mergeCell ref="K40:L40"/>
    <mergeCell ref="P40:Q40"/>
    <mergeCell ref="R40:S40"/>
    <mergeCell ref="T40:U40"/>
    <mergeCell ref="C39:D39"/>
    <mergeCell ref="H39:I39"/>
    <mergeCell ref="K39:L39"/>
    <mergeCell ref="P39:Q39"/>
    <mergeCell ref="R39:S39"/>
    <mergeCell ref="T39:U39"/>
    <mergeCell ref="C42:D42"/>
    <mergeCell ref="H42:I42"/>
    <mergeCell ref="K42:L42"/>
    <mergeCell ref="P42:Q42"/>
    <mergeCell ref="R42:S42"/>
    <mergeCell ref="T42:U42"/>
    <mergeCell ref="C41:D41"/>
    <mergeCell ref="H41:I41"/>
    <mergeCell ref="K41:L41"/>
    <mergeCell ref="P41:Q41"/>
    <mergeCell ref="R41:S41"/>
    <mergeCell ref="T41:U41"/>
    <mergeCell ref="C44:D44"/>
    <mergeCell ref="H44:I44"/>
    <mergeCell ref="K44:L44"/>
    <mergeCell ref="P44:Q44"/>
    <mergeCell ref="R44:S44"/>
    <mergeCell ref="T44:U44"/>
    <mergeCell ref="C43:D43"/>
    <mergeCell ref="H43:I43"/>
    <mergeCell ref="K43:L43"/>
    <mergeCell ref="P43:Q43"/>
    <mergeCell ref="R43:S43"/>
    <mergeCell ref="T43:U43"/>
    <mergeCell ref="C46:D46"/>
    <mergeCell ref="H46:I46"/>
    <mergeCell ref="K46:L46"/>
    <mergeCell ref="P46:Q46"/>
    <mergeCell ref="R46:S46"/>
    <mergeCell ref="T46:U46"/>
    <mergeCell ref="C45:D45"/>
    <mergeCell ref="H45:I45"/>
    <mergeCell ref="K45:L45"/>
    <mergeCell ref="P45:Q45"/>
    <mergeCell ref="R45:S45"/>
    <mergeCell ref="T45:U45"/>
    <mergeCell ref="C48:D48"/>
    <mergeCell ref="H48:I48"/>
    <mergeCell ref="K48:L48"/>
    <mergeCell ref="P48:Q48"/>
    <mergeCell ref="R48:S48"/>
    <mergeCell ref="T48:U48"/>
    <mergeCell ref="C47:D47"/>
    <mergeCell ref="H47:I47"/>
    <mergeCell ref="K47:L47"/>
    <mergeCell ref="P47:Q47"/>
    <mergeCell ref="R47:S47"/>
    <mergeCell ref="T47:U47"/>
    <mergeCell ref="C50:D50"/>
    <mergeCell ref="H50:I50"/>
    <mergeCell ref="K50:L50"/>
    <mergeCell ref="P50:Q50"/>
    <mergeCell ref="R50:S50"/>
    <mergeCell ref="T50:U50"/>
    <mergeCell ref="C49:D49"/>
    <mergeCell ref="H49:I49"/>
    <mergeCell ref="K49:L49"/>
    <mergeCell ref="P49:Q49"/>
    <mergeCell ref="R49:S49"/>
    <mergeCell ref="T49:U49"/>
    <mergeCell ref="C52:D52"/>
    <mergeCell ref="H52:I52"/>
    <mergeCell ref="K52:L52"/>
    <mergeCell ref="P52:Q52"/>
    <mergeCell ref="R52:S52"/>
    <mergeCell ref="T52:U52"/>
    <mergeCell ref="C51:D51"/>
    <mergeCell ref="H51:I51"/>
    <mergeCell ref="K51:L51"/>
    <mergeCell ref="P51:Q51"/>
    <mergeCell ref="R51:S51"/>
    <mergeCell ref="T51:U51"/>
    <mergeCell ref="C54:D54"/>
    <mergeCell ref="H54:I54"/>
    <mergeCell ref="K54:L54"/>
    <mergeCell ref="P54:Q54"/>
    <mergeCell ref="R54:S54"/>
    <mergeCell ref="T54:U54"/>
    <mergeCell ref="C53:D53"/>
    <mergeCell ref="H53:I53"/>
    <mergeCell ref="K53:L53"/>
    <mergeCell ref="P53:Q53"/>
    <mergeCell ref="R53:S53"/>
    <mergeCell ref="T53:U53"/>
    <mergeCell ref="C56:D56"/>
    <mergeCell ref="H56:I56"/>
    <mergeCell ref="K56:L56"/>
    <mergeCell ref="P56:Q56"/>
    <mergeCell ref="R56:S56"/>
    <mergeCell ref="T56:U56"/>
    <mergeCell ref="C55:D55"/>
    <mergeCell ref="H55:I55"/>
    <mergeCell ref="K55:L55"/>
    <mergeCell ref="P55:Q55"/>
    <mergeCell ref="R55:S55"/>
    <mergeCell ref="T55:U55"/>
    <mergeCell ref="C58:D58"/>
    <mergeCell ref="H58:I58"/>
    <mergeCell ref="K58:L58"/>
    <mergeCell ref="P58:Q58"/>
    <mergeCell ref="R58:S58"/>
    <mergeCell ref="T58:U58"/>
    <mergeCell ref="C57:D57"/>
    <mergeCell ref="H57:I57"/>
    <mergeCell ref="K57:L57"/>
    <mergeCell ref="P57:Q57"/>
    <mergeCell ref="R57:S57"/>
    <mergeCell ref="T57:U57"/>
    <mergeCell ref="C60:D60"/>
    <mergeCell ref="H60:I60"/>
    <mergeCell ref="K60:L60"/>
    <mergeCell ref="P60:Q60"/>
    <mergeCell ref="R60:S60"/>
    <mergeCell ref="T60:U60"/>
    <mergeCell ref="C59:D59"/>
    <mergeCell ref="H59:I59"/>
    <mergeCell ref="K59:L59"/>
    <mergeCell ref="P59:Q59"/>
    <mergeCell ref="R59:S59"/>
    <mergeCell ref="T59:U59"/>
    <mergeCell ref="C62:D62"/>
    <mergeCell ref="H62:I62"/>
    <mergeCell ref="K62:L62"/>
    <mergeCell ref="P62:Q62"/>
    <mergeCell ref="R62:S62"/>
    <mergeCell ref="T62:U62"/>
    <mergeCell ref="C61:D61"/>
    <mergeCell ref="H61:I61"/>
    <mergeCell ref="K61:L61"/>
    <mergeCell ref="P61:Q61"/>
    <mergeCell ref="R61:S61"/>
    <mergeCell ref="T61:U61"/>
    <mergeCell ref="C64:D64"/>
    <mergeCell ref="H64:I64"/>
    <mergeCell ref="K64:L64"/>
    <mergeCell ref="P64:Q64"/>
    <mergeCell ref="R64:S64"/>
    <mergeCell ref="T64:U64"/>
    <mergeCell ref="C63:D63"/>
    <mergeCell ref="H63:I63"/>
    <mergeCell ref="K63:L63"/>
    <mergeCell ref="P63:Q63"/>
    <mergeCell ref="R63:S63"/>
    <mergeCell ref="T63:U63"/>
    <mergeCell ref="C66:D66"/>
    <mergeCell ref="H66:I66"/>
    <mergeCell ref="K66:L66"/>
    <mergeCell ref="P66:Q66"/>
    <mergeCell ref="R66:S66"/>
    <mergeCell ref="T66:U66"/>
    <mergeCell ref="C65:D65"/>
    <mergeCell ref="H65:I65"/>
    <mergeCell ref="K65:L65"/>
    <mergeCell ref="P65:Q65"/>
    <mergeCell ref="R65:S65"/>
    <mergeCell ref="T65:U65"/>
    <mergeCell ref="C68:D68"/>
    <mergeCell ref="H68:I68"/>
    <mergeCell ref="K68:L68"/>
    <mergeCell ref="P68:Q68"/>
    <mergeCell ref="R68:S68"/>
    <mergeCell ref="T68:U68"/>
    <mergeCell ref="C67:D67"/>
    <mergeCell ref="H67:I67"/>
    <mergeCell ref="K67:L67"/>
    <mergeCell ref="P67:Q67"/>
    <mergeCell ref="R67:S67"/>
    <mergeCell ref="T67:U67"/>
    <mergeCell ref="C70:D70"/>
    <mergeCell ref="H70:I70"/>
    <mergeCell ref="K70:L70"/>
    <mergeCell ref="P70:Q70"/>
    <mergeCell ref="R70:S70"/>
    <mergeCell ref="T70:U70"/>
    <mergeCell ref="C69:D69"/>
    <mergeCell ref="H69:I69"/>
    <mergeCell ref="K69:L69"/>
    <mergeCell ref="P69:Q69"/>
    <mergeCell ref="R69:S69"/>
    <mergeCell ref="T69:U69"/>
    <mergeCell ref="C72:D72"/>
    <mergeCell ref="H72:I72"/>
    <mergeCell ref="K72:L72"/>
    <mergeCell ref="P72:Q72"/>
    <mergeCell ref="R72:S72"/>
    <mergeCell ref="T72:U72"/>
    <mergeCell ref="C71:D71"/>
    <mergeCell ref="H71:I71"/>
    <mergeCell ref="K71:L71"/>
    <mergeCell ref="P71:Q71"/>
    <mergeCell ref="R71:S71"/>
    <mergeCell ref="T71:U71"/>
    <mergeCell ref="C74:D74"/>
    <mergeCell ref="H74:I74"/>
    <mergeCell ref="K74:L74"/>
    <mergeCell ref="P74:Q74"/>
    <mergeCell ref="R74:S74"/>
    <mergeCell ref="T74:U74"/>
    <mergeCell ref="C73:D73"/>
    <mergeCell ref="H73:I73"/>
    <mergeCell ref="K73:L73"/>
    <mergeCell ref="P73:Q73"/>
    <mergeCell ref="R73:S73"/>
    <mergeCell ref="T73:U73"/>
    <mergeCell ref="C76:D76"/>
    <mergeCell ref="H76:I76"/>
    <mergeCell ref="K76:L76"/>
    <mergeCell ref="P76:Q76"/>
    <mergeCell ref="R76:S76"/>
    <mergeCell ref="T76:U76"/>
    <mergeCell ref="C75:D75"/>
    <mergeCell ref="H75:I75"/>
    <mergeCell ref="K75:L75"/>
    <mergeCell ref="P75:Q75"/>
    <mergeCell ref="R75:S75"/>
    <mergeCell ref="T75:U75"/>
    <mergeCell ref="C78:D78"/>
    <mergeCell ref="H78:I78"/>
    <mergeCell ref="K78:L78"/>
    <mergeCell ref="P78:Q78"/>
    <mergeCell ref="R78:S78"/>
    <mergeCell ref="T78:U78"/>
    <mergeCell ref="C77:D77"/>
    <mergeCell ref="H77:I77"/>
    <mergeCell ref="K77:L77"/>
    <mergeCell ref="P77:Q77"/>
    <mergeCell ref="R77:S77"/>
    <mergeCell ref="T77:U77"/>
    <mergeCell ref="C80:D80"/>
    <mergeCell ref="H80:I80"/>
    <mergeCell ref="K80:L80"/>
    <mergeCell ref="P80:Q80"/>
    <mergeCell ref="R80:S80"/>
    <mergeCell ref="T80:U80"/>
    <mergeCell ref="C79:D79"/>
    <mergeCell ref="H79:I79"/>
    <mergeCell ref="K79:L79"/>
    <mergeCell ref="P79:Q79"/>
    <mergeCell ref="R79:S79"/>
    <mergeCell ref="T79:U79"/>
    <mergeCell ref="C82:D82"/>
    <mergeCell ref="H82:I82"/>
    <mergeCell ref="K82:L82"/>
    <mergeCell ref="P82:Q82"/>
    <mergeCell ref="R82:S82"/>
    <mergeCell ref="T82:U82"/>
    <mergeCell ref="C81:D81"/>
    <mergeCell ref="H81:I81"/>
    <mergeCell ref="K81:L81"/>
    <mergeCell ref="P81:Q81"/>
    <mergeCell ref="R81:S81"/>
    <mergeCell ref="T81:U81"/>
    <mergeCell ref="C84:D84"/>
    <mergeCell ref="H84:I84"/>
    <mergeCell ref="K84:L84"/>
    <mergeCell ref="P84:Q84"/>
    <mergeCell ref="R84:S84"/>
    <mergeCell ref="T84:U84"/>
    <mergeCell ref="C83:D83"/>
    <mergeCell ref="H83:I83"/>
    <mergeCell ref="K83:L83"/>
    <mergeCell ref="P83:Q83"/>
    <mergeCell ref="R83:S83"/>
    <mergeCell ref="T83:U83"/>
    <mergeCell ref="C86:D86"/>
    <mergeCell ref="H86:I86"/>
    <mergeCell ref="K86:L86"/>
    <mergeCell ref="P86:Q86"/>
    <mergeCell ref="R86:S86"/>
    <mergeCell ref="T86:U86"/>
    <mergeCell ref="C85:D85"/>
    <mergeCell ref="H85:I85"/>
    <mergeCell ref="K85:L85"/>
    <mergeCell ref="P85:Q85"/>
    <mergeCell ref="R85:S85"/>
    <mergeCell ref="T85:U85"/>
    <mergeCell ref="C88:D88"/>
    <mergeCell ref="H88:I88"/>
    <mergeCell ref="K88:L88"/>
    <mergeCell ref="P88:Q88"/>
    <mergeCell ref="R88:S88"/>
    <mergeCell ref="T88:U88"/>
    <mergeCell ref="C87:D87"/>
    <mergeCell ref="H87:I87"/>
    <mergeCell ref="K87:L87"/>
    <mergeCell ref="P87:Q87"/>
    <mergeCell ref="R87:S87"/>
    <mergeCell ref="T87:U87"/>
    <mergeCell ref="C90:D90"/>
    <mergeCell ref="H90:I90"/>
    <mergeCell ref="K90:L90"/>
    <mergeCell ref="P90:Q90"/>
    <mergeCell ref="R90:S90"/>
    <mergeCell ref="T90:U90"/>
    <mergeCell ref="C89:D89"/>
    <mergeCell ref="H89:I89"/>
    <mergeCell ref="K89:L89"/>
    <mergeCell ref="P89:Q89"/>
    <mergeCell ref="R89:S89"/>
    <mergeCell ref="T89:U89"/>
    <mergeCell ref="C92:D92"/>
    <mergeCell ref="H92:I92"/>
    <mergeCell ref="K92:L92"/>
    <mergeCell ref="P92:Q92"/>
    <mergeCell ref="R92:S92"/>
    <mergeCell ref="T92:U92"/>
    <mergeCell ref="C91:D91"/>
    <mergeCell ref="H91:I91"/>
    <mergeCell ref="K91:L91"/>
    <mergeCell ref="P91:Q91"/>
    <mergeCell ref="R91:S91"/>
    <mergeCell ref="T91:U91"/>
    <mergeCell ref="C94:D94"/>
    <mergeCell ref="H94:I94"/>
    <mergeCell ref="K94:L94"/>
    <mergeCell ref="P94:Q94"/>
    <mergeCell ref="R94:S94"/>
    <mergeCell ref="T94:U94"/>
    <mergeCell ref="C93:D93"/>
    <mergeCell ref="H93:I93"/>
    <mergeCell ref="K93:L93"/>
    <mergeCell ref="P93:Q93"/>
    <mergeCell ref="R93:S93"/>
    <mergeCell ref="T93:U93"/>
    <mergeCell ref="C96:D96"/>
    <mergeCell ref="H96:I96"/>
    <mergeCell ref="K96:L96"/>
    <mergeCell ref="P96:Q96"/>
    <mergeCell ref="R96:S96"/>
    <mergeCell ref="T96:U96"/>
    <mergeCell ref="C95:D95"/>
    <mergeCell ref="H95:I95"/>
    <mergeCell ref="K95:L95"/>
    <mergeCell ref="P95:Q95"/>
    <mergeCell ref="R95:S95"/>
    <mergeCell ref="T95:U95"/>
    <mergeCell ref="C98:D98"/>
    <mergeCell ref="H98:I98"/>
    <mergeCell ref="K98:L98"/>
    <mergeCell ref="P98:Q98"/>
    <mergeCell ref="R98:S98"/>
    <mergeCell ref="T98:U98"/>
    <mergeCell ref="C97:D97"/>
    <mergeCell ref="H97:I97"/>
    <mergeCell ref="K97:L97"/>
    <mergeCell ref="P97:Q97"/>
    <mergeCell ref="R97:S97"/>
    <mergeCell ref="T97:U97"/>
    <mergeCell ref="C100:D100"/>
    <mergeCell ref="H100:I100"/>
    <mergeCell ref="K100:L100"/>
    <mergeCell ref="P100:Q100"/>
    <mergeCell ref="R100:S100"/>
    <mergeCell ref="T100:U100"/>
    <mergeCell ref="C99:D99"/>
    <mergeCell ref="H99:I99"/>
    <mergeCell ref="K99:L99"/>
    <mergeCell ref="P99:Q99"/>
    <mergeCell ref="R99:S99"/>
    <mergeCell ref="T99:U99"/>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8:D108"/>
    <mergeCell ref="H108:I108"/>
    <mergeCell ref="K108:L108"/>
    <mergeCell ref="P108:Q108"/>
    <mergeCell ref="R108:S108"/>
    <mergeCell ref="T108:U108"/>
    <mergeCell ref="C107:D107"/>
    <mergeCell ref="H107:I107"/>
    <mergeCell ref="K107:L107"/>
    <mergeCell ref="P107:Q107"/>
    <mergeCell ref="R107:S107"/>
    <mergeCell ref="T107:U107"/>
  </mergeCells>
  <phoneticPr fontId="2"/>
  <conditionalFormatting sqref="G46">
    <cfRule type="cellIs" dxfId="71" priority="5" stopIfTrue="1" operator="equal">
      <formula>"買"</formula>
    </cfRule>
    <cfRule type="cellIs" dxfId="70" priority="6" stopIfTrue="1" operator="equal">
      <formula>"売"</formula>
    </cfRule>
  </conditionalFormatting>
  <conditionalFormatting sqref="G9:G11 G14:G45 G47:G108">
    <cfRule type="cellIs" dxfId="69" priority="7" stopIfTrue="1" operator="equal">
      <formula>"買"</formula>
    </cfRule>
    <cfRule type="cellIs" dxfId="68" priority="8" stopIfTrue="1" operator="equal">
      <formula>"売"</formula>
    </cfRule>
  </conditionalFormatting>
  <conditionalFormatting sqref="G12">
    <cfRule type="cellIs" dxfId="67" priority="3" stopIfTrue="1" operator="equal">
      <formula>"買"</formula>
    </cfRule>
    <cfRule type="cellIs" dxfId="66" priority="4" stopIfTrue="1" operator="equal">
      <formula>"売"</formula>
    </cfRule>
  </conditionalFormatting>
  <conditionalFormatting sqref="G13">
    <cfRule type="cellIs" dxfId="65" priority="1" stopIfTrue="1" operator="equal">
      <formula>"買"</formula>
    </cfRule>
    <cfRule type="cellIs" dxfId="64" priority="2" stopIfTrue="1" operator="equal">
      <formula>"売"</formula>
    </cfRule>
  </conditionalFormatting>
  <dataValidations count="1">
    <dataValidation type="list" allowBlank="1" showInputMessage="1" showErrorMessage="1" sqref="G9:G108" xr:uid="{3B4E2EBB-E055-4DFD-A446-6C752D04BC43}">
      <formula1>"買,売"</formula1>
    </dataValidation>
  </dataValidations>
  <pageMargins left="0.25" right="0.25" top="0.75" bottom="0.75" header="0.3" footer="0.3"/>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28C1C7-5EB1-4355-8900-24763E70AE30}">
  <dimension ref="B2:W109"/>
  <sheetViews>
    <sheetView zoomScale="115" zoomScaleNormal="115" workbookViewId="0">
      <pane ySplit="8" topLeftCell="A39" activePane="bottomLeft" state="frozen"/>
      <selection pane="bottomLeft" activeCell="R3" sqref="R3"/>
    </sheetView>
  </sheetViews>
  <sheetFormatPr defaultRowHeight="13.2" x14ac:dyDescent="0.2"/>
  <cols>
    <col min="1" max="1" width="2.88671875" customWidth="1"/>
    <col min="2" max="18" width="6.6640625" customWidth="1"/>
    <col min="22" max="22" width="10.88671875" style="23" hidden="1" customWidth="1"/>
    <col min="23" max="23" width="0" hidden="1" customWidth="1"/>
  </cols>
  <sheetData>
    <row r="2" spans="2:23" x14ac:dyDescent="0.2">
      <c r="B2" s="61" t="s">
        <v>5</v>
      </c>
      <c r="C2" s="61"/>
      <c r="D2" s="80" t="s">
        <v>57</v>
      </c>
      <c r="E2" s="80"/>
      <c r="F2" s="61" t="s">
        <v>6</v>
      </c>
      <c r="G2" s="61"/>
      <c r="H2" s="76" t="s">
        <v>36</v>
      </c>
      <c r="I2" s="76"/>
      <c r="J2" s="61" t="s">
        <v>7</v>
      </c>
      <c r="K2" s="61"/>
      <c r="L2" s="81">
        <v>300000</v>
      </c>
      <c r="M2" s="80"/>
      <c r="N2" s="61" t="s">
        <v>8</v>
      </c>
      <c r="O2" s="61"/>
      <c r="P2" s="77">
        <f>SUM(L2,D4)</f>
        <v>577925.00941499043</v>
      </c>
      <c r="Q2" s="76"/>
      <c r="R2" s="1"/>
      <c r="S2" s="1"/>
      <c r="T2" s="1"/>
    </row>
    <row r="3" spans="2:23" ht="57" customHeight="1" x14ac:dyDescent="0.2">
      <c r="B3" s="61" t="s">
        <v>9</v>
      </c>
      <c r="C3" s="61"/>
      <c r="D3" s="78" t="s">
        <v>38</v>
      </c>
      <c r="E3" s="78"/>
      <c r="F3" s="78"/>
      <c r="G3" s="78"/>
      <c r="H3" s="78"/>
      <c r="I3" s="78"/>
      <c r="J3" s="61" t="s">
        <v>10</v>
      </c>
      <c r="K3" s="61"/>
      <c r="L3" s="78" t="s">
        <v>62</v>
      </c>
      <c r="M3" s="79"/>
      <c r="N3" s="79"/>
      <c r="O3" s="79"/>
      <c r="P3" s="79"/>
      <c r="Q3" s="79"/>
      <c r="R3" s="1"/>
      <c r="S3" s="1"/>
    </row>
    <row r="4" spans="2:23" x14ac:dyDescent="0.2">
      <c r="B4" s="61" t="s">
        <v>11</v>
      </c>
      <c r="C4" s="61"/>
      <c r="D4" s="59">
        <f>SUM($R$9:$S$993)</f>
        <v>277925.00941499037</v>
      </c>
      <c r="E4" s="59"/>
      <c r="F4" s="61" t="s">
        <v>12</v>
      </c>
      <c r="G4" s="61"/>
      <c r="H4" s="75">
        <f>SUM($T$9:$U$108)</f>
        <v>2868.2000000000012</v>
      </c>
      <c r="I4" s="76"/>
      <c r="J4" s="58" t="s">
        <v>13</v>
      </c>
      <c r="K4" s="58"/>
      <c r="L4" s="77">
        <f>MAX($C$9:$D$990)-C9</f>
        <v>277925.00941499043</v>
      </c>
      <c r="M4" s="77"/>
      <c r="N4" s="58" t="s">
        <v>14</v>
      </c>
      <c r="O4" s="58"/>
      <c r="P4" s="59">
        <f>SUMIF(R9:S990,"&lt;0",R9:S990)</f>
        <v>-212535.1713468722</v>
      </c>
      <c r="Q4" s="59"/>
      <c r="R4" s="1"/>
      <c r="S4" s="1"/>
      <c r="T4" s="1"/>
    </row>
    <row r="5" spans="2:23" x14ac:dyDescent="0.2">
      <c r="B5" s="40" t="s">
        <v>15</v>
      </c>
      <c r="C5" s="39">
        <f>COUNTIF($R$9:$R$990,"&gt;0")</f>
        <v>22</v>
      </c>
      <c r="D5" s="38" t="s">
        <v>16</v>
      </c>
      <c r="E5" s="16">
        <f>COUNTIF($R$9:$R$990,"&lt;0")</f>
        <v>19</v>
      </c>
      <c r="F5" s="38" t="s">
        <v>17</v>
      </c>
      <c r="G5" s="39">
        <f>COUNTIF($R$9:$R$990,"=0")</f>
        <v>0</v>
      </c>
      <c r="H5" s="38" t="s">
        <v>18</v>
      </c>
      <c r="I5" s="3">
        <f>C5/SUM(C5,E5,G5)</f>
        <v>0.53658536585365857</v>
      </c>
      <c r="J5" s="60" t="s">
        <v>19</v>
      </c>
      <c r="K5" s="61"/>
      <c r="L5" s="62">
        <f>MAX(V9:V993)</f>
        <v>4</v>
      </c>
      <c r="M5" s="63"/>
      <c r="N5" s="18" t="s">
        <v>20</v>
      </c>
      <c r="O5" s="9"/>
      <c r="P5" s="62">
        <f>MAX(W9:W993)</f>
        <v>5</v>
      </c>
      <c r="Q5" s="63"/>
      <c r="R5" s="1"/>
      <c r="S5" s="36"/>
      <c r="T5" s="1"/>
    </row>
    <row r="6" spans="2:23" x14ac:dyDescent="0.2">
      <c r="B6" s="11"/>
      <c r="C6" s="14"/>
      <c r="D6" s="15"/>
      <c r="E6" s="12"/>
      <c r="F6" s="11"/>
      <c r="G6" s="12"/>
      <c r="H6" s="11"/>
      <c r="I6" s="17"/>
      <c r="J6" s="11"/>
      <c r="K6" s="11"/>
      <c r="L6" s="12"/>
      <c r="M6" s="12"/>
      <c r="N6" s="13"/>
      <c r="O6" s="13"/>
      <c r="P6" s="10"/>
      <c r="Q6" s="41"/>
      <c r="R6" s="1"/>
      <c r="S6" s="1"/>
      <c r="U6" s="37"/>
    </row>
    <row r="7" spans="2:23" x14ac:dyDescent="0.2">
      <c r="B7" s="64" t="s">
        <v>21</v>
      </c>
      <c r="C7" s="66" t="s">
        <v>22</v>
      </c>
      <c r="D7" s="67"/>
      <c r="E7" s="70" t="s">
        <v>23</v>
      </c>
      <c r="F7" s="71"/>
      <c r="G7" s="71"/>
      <c r="H7" s="71"/>
      <c r="I7" s="54"/>
      <c r="J7" s="72" t="s">
        <v>24</v>
      </c>
      <c r="K7" s="73"/>
      <c r="L7" s="56"/>
      <c r="M7" s="74" t="s">
        <v>25</v>
      </c>
      <c r="N7" s="49" t="s">
        <v>26</v>
      </c>
      <c r="O7" s="50"/>
      <c r="P7" s="50"/>
      <c r="Q7" s="51"/>
      <c r="R7" s="52" t="s">
        <v>27</v>
      </c>
      <c r="S7" s="52"/>
      <c r="T7" s="52"/>
      <c r="U7" s="52"/>
    </row>
    <row r="8" spans="2:23" x14ac:dyDescent="0.2">
      <c r="B8" s="65"/>
      <c r="C8" s="68"/>
      <c r="D8" s="69"/>
      <c r="E8" s="19" t="s">
        <v>28</v>
      </c>
      <c r="F8" s="19" t="s">
        <v>29</v>
      </c>
      <c r="G8" s="19" t="s">
        <v>30</v>
      </c>
      <c r="H8" s="53" t="s">
        <v>31</v>
      </c>
      <c r="I8" s="54"/>
      <c r="J8" s="4" t="s">
        <v>32</v>
      </c>
      <c r="K8" s="55" t="s">
        <v>33</v>
      </c>
      <c r="L8" s="56"/>
      <c r="M8" s="74"/>
      <c r="N8" s="5" t="s">
        <v>28</v>
      </c>
      <c r="O8" s="5" t="s">
        <v>29</v>
      </c>
      <c r="P8" s="57" t="s">
        <v>31</v>
      </c>
      <c r="Q8" s="51"/>
      <c r="R8" s="52" t="s">
        <v>34</v>
      </c>
      <c r="S8" s="52"/>
      <c r="T8" s="52" t="s">
        <v>32</v>
      </c>
      <c r="U8" s="52"/>
    </row>
    <row r="9" spans="2:23" x14ac:dyDescent="0.2">
      <c r="B9" s="42">
        <v>1</v>
      </c>
      <c r="C9" s="43">
        <f>L2</f>
        <v>300000</v>
      </c>
      <c r="D9" s="43"/>
      <c r="E9" s="42">
        <v>2008</v>
      </c>
      <c r="F9" s="8">
        <v>43515</v>
      </c>
      <c r="G9" s="42" t="s">
        <v>4</v>
      </c>
      <c r="H9" s="44">
        <v>108.28</v>
      </c>
      <c r="I9" s="44"/>
      <c r="J9" s="42">
        <v>107</v>
      </c>
      <c r="K9" s="45">
        <f t="shared" ref="K9:K72" si="0">IF(J9="","",C9*0.03)</f>
        <v>9000</v>
      </c>
      <c r="L9" s="46"/>
      <c r="M9" s="6">
        <f>IF(J9="","",(K9/J9)/LOOKUP(RIGHT($D$2,3),定数!$A$6:$A$13,定数!$B$6:$B$13))</f>
        <v>0.84112149532710279</v>
      </c>
      <c r="N9" s="42">
        <v>2008</v>
      </c>
      <c r="O9" s="8">
        <v>43517</v>
      </c>
      <c r="P9" s="44">
        <v>107.21</v>
      </c>
      <c r="Q9" s="44"/>
      <c r="R9" s="47">
        <f>IF(P9="","",T9*M9*LOOKUP(RIGHT($D$2,3),定数!$A$6:$A$13,定数!$B$6:$B$13))</f>
        <v>-9000.0000000000618</v>
      </c>
      <c r="S9" s="47"/>
      <c r="T9" s="48">
        <f>IF(P9="","",IF(G9="買",(P9-H9),(H9-P9))*IF(RIGHT($D$2,3)="JPY",100,10000))</f>
        <v>-107.00000000000074</v>
      </c>
      <c r="U9" s="48"/>
      <c r="V9" s="35">
        <f>IF(T9&lt;&gt;"",IF(T9&gt;0,1+V8,0),"")</f>
        <v>0</v>
      </c>
      <c r="W9">
        <f>IF(T9&lt;&gt;"",IF(T9&lt;0,1+W8,0),"")</f>
        <v>1</v>
      </c>
    </row>
    <row r="10" spans="2:23" x14ac:dyDescent="0.2">
      <c r="B10" s="42">
        <v>2</v>
      </c>
      <c r="C10" s="43">
        <f t="shared" ref="C10:C73" si="1">IF(R9="","",C9+R9)</f>
        <v>290999.99999999994</v>
      </c>
      <c r="D10" s="43"/>
      <c r="E10" s="42">
        <v>2008</v>
      </c>
      <c r="F10" s="8">
        <v>43565</v>
      </c>
      <c r="G10" s="42" t="s">
        <v>4</v>
      </c>
      <c r="H10" s="44">
        <v>102.15</v>
      </c>
      <c r="I10" s="44"/>
      <c r="J10" s="42">
        <v>216</v>
      </c>
      <c r="K10" s="45">
        <f t="shared" si="0"/>
        <v>8729.9999999999982</v>
      </c>
      <c r="L10" s="46"/>
      <c r="M10" s="6">
        <f>IF(J10="","",(K10/J10)/LOOKUP(RIGHT($D$2,3),定数!$A$6:$A$13,定数!$B$6:$B$13))</f>
        <v>0.40416666666666656</v>
      </c>
      <c r="N10" s="42">
        <v>2008</v>
      </c>
      <c r="O10" s="8">
        <v>43621</v>
      </c>
      <c r="P10" s="44">
        <v>106.44</v>
      </c>
      <c r="Q10" s="44"/>
      <c r="R10" s="47">
        <f>IF(P10="","",T10*M10*LOOKUP(RIGHT($D$2,3),定数!$A$6:$A$13,定数!$B$6:$B$13))</f>
        <v>17338.749999999964</v>
      </c>
      <c r="S10" s="47"/>
      <c r="T10" s="48">
        <f>IF(P10="","",IF(G10="買",(P10-H10),(H10-P10))*IF(RIGHT($D$2,3)="JPY",100,10000))</f>
        <v>428.9999999999992</v>
      </c>
      <c r="U10" s="48"/>
      <c r="V10" s="23">
        <f>IF(T10&lt;&gt;"",IF(T10&gt;0,1+V9,0),"")</f>
        <v>1</v>
      </c>
      <c r="W10">
        <f t="shared" ref="W10:W73" si="2">IF(T10&lt;&gt;"",IF(T10&lt;0,1+W9,0),"")</f>
        <v>0</v>
      </c>
    </row>
    <row r="11" spans="2:23" x14ac:dyDescent="0.2">
      <c r="B11" s="42">
        <v>3</v>
      </c>
      <c r="C11" s="43">
        <f t="shared" si="1"/>
        <v>308338.74999999988</v>
      </c>
      <c r="D11" s="43"/>
      <c r="E11" s="42">
        <v>2008</v>
      </c>
      <c r="F11" s="8">
        <v>43584</v>
      </c>
      <c r="G11" s="42" t="s">
        <v>4</v>
      </c>
      <c r="H11" s="44">
        <v>104.37</v>
      </c>
      <c r="I11" s="44"/>
      <c r="J11" s="42">
        <v>118</v>
      </c>
      <c r="K11" s="45">
        <f t="shared" si="0"/>
        <v>9250.1624999999967</v>
      </c>
      <c r="L11" s="46"/>
      <c r="M11" s="6">
        <f>IF(J11="","",(K11/J11)/LOOKUP(RIGHT($D$2,3),定数!$A$6:$A$13,定数!$B$6:$B$13))</f>
        <v>0.7839120762711862</v>
      </c>
      <c r="N11" s="42">
        <v>2008</v>
      </c>
      <c r="O11" s="8">
        <v>43594</v>
      </c>
      <c r="P11" s="44">
        <v>103.19</v>
      </c>
      <c r="Q11" s="44"/>
      <c r="R11" s="47">
        <f>IF(P11="","",T11*M11*LOOKUP(RIGHT($D$2,3),定数!$A$6:$A$13,定数!$B$6:$B$13))</f>
        <v>-9250.1625000000495</v>
      </c>
      <c r="S11" s="47"/>
      <c r="T11" s="48">
        <f>IF(P11="","",IF(G11="買",(P11-H11),(H11-P11))*IF(RIGHT($D$2,3)="JPY",100,10000))</f>
        <v>-118.00000000000068</v>
      </c>
      <c r="U11" s="48"/>
      <c r="V11" s="23">
        <f>IF(T11&lt;&gt;"",IF(T11&gt;0,1+V10,0),"")</f>
        <v>0</v>
      </c>
      <c r="W11">
        <f t="shared" si="2"/>
        <v>1</v>
      </c>
    </row>
    <row r="12" spans="2:23" x14ac:dyDescent="0.2">
      <c r="B12" s="42">
        <v>4</v>
      </c>
      <c r="C12" s="43">
        <f t="shared" si="1"/>
        <v>299088.58749999985</v>
      </c>
      <c r="D12" s="43"/>
      <c r="E12" s="42">
        <v>2008</v>
      </c>
      <c r="F12" s="8">
        <v>43591</v>
      </c>
      <c r="G12" s="42" t="s">
        <v>4</v>
      </c>
      <c r="H12" s="44">
        <v>105.11</v>
      </c>
      <c r="I12" s="44"/>
      <c r="J12" s="42">
        <v>111</v>
      </c>
      <c r="K12" s="45">
        <f t="shared" si="0"/>
        <v>8972.6576249999944</v>
      </c>
      <c r="L12" s="46"/>
      <c r="M12" s="6">
        <f>IF(J12="","",(K12/J12)/LOOKUP(RIGHT($D$2,3),定数!$A$6:$A$13,定数!$B$6:$B$13))</f>
        <v>0.80834753378378321</v>
      </c>
      <c r="N12" s="42">
        <v>2008</v>
      </c>
      <c r="O12" s="8">
        <v>43593</v>
      </c>
      <c r="P12" s="44">
        <v>104</v>
      </c>
      <c r="Q12" s="44"/>
      <c r="R12" s="47">
        <f>IF(P12="","",T12*M12*LOOKUP(RIGHT($D$2,3),定数!$A$6:$A$13,定数!$B$6:$B$13))</f>
        <v>-8972.6576249999889</v>
      </c>
      <c r="S12" s="47"/>
      <c r="T12" s="48">
        <f t="shared" ref="T12:T75" si="3">IF(P12="","",IF(G12="買",(P12-H12),(H12-P12))*IF(RIGHT($D$2,3)="JPY",100,10000))</f>
        <v>-110.99999999999994</v>
      </c>
      <c r="U12" s="48"/>
      <c r="V12" s="23">
        <f>IF(T12&lt;&gt;"",IF(T12&gt;0,1+V11,0),"")</f>
        <v>0</v>
      </c>
      <c r="W12">
        <f t="shared" si="2"/>
        <v>2</v>
      </c>
    </row>
    <row r="13" spans="2:23" x14ac:dyDescent="0.2">
      <c r="B13" s="42">
        <v>5</v>
      </c>
      <c r="C13" s="43">
        <f t="shared" si="1"/>
        <v>290115.92987499986</v>
      </c>
      <c r="D13" s="43"/>
      <c r="E13" s="42">
        <v>2008</v>
      </c>
      <c r="F13" s="8">
        <v>43682</v>
      </c>
      <c r="G13" s="42" t="s">
        <v>4</v>
      </c>
      <c r="H13" s="44">
        <v>108.4</v>
      </c>
      <c r="I13" s="44"/>
      <c r="J13" s="42">
        <v>74</v>
      </c>
      <c r="K13" s="45">
        <f t="shared" si="0"/>
        <v>8703.477896249995</v>
      </c>
      <c r="L13" s="46"/>
      <c r="M13" s="6">
        <f>IF(J13="","",(K13/J13)/LOOKUP(RIGHT($D$2,3),定数!$A$6:$A$13,定数!$B$6:$B$13))</f>
        <v>1.1761456616554047</v>
      </c>
      <c r="N13" s="42">
        <v>2008</v>
      </c>
      <c r="O13" s="8">
        <v>43683</v>
      </c>
      <c r="P13" s="44">
        <v>109.64</v>
      </c>
      <c r="Q13" s="44"/>
      <c r="R13" s="47">
        <f>IF(P13="","",T13*M13*LOOKUP(RIGHT($D$2,3),定数!$A$6:$A$13,定数!$B$6:$B$13))</f>
        <v>14584.206204526959</v>
      </c>
      <c r="S13" s="47"/>
      <c r="T13" s="48">
        <f t="shared" si="3"/>
        <v>123.99999999999949</v>
      </c>
      <c r="U13" s="48"/>
      <c r="V13" s="23">
        <f t="shared" ref="V13:V22" si="4">IF(T13&lt;&gt;"",IF(T13&gt;0,1+V12,0),"")</f>
        <v>1</v>
      </c>
      <c r="W13">
        <f t="shared" si="2"/>
        <v>0</v>
      </c>
    </row>
    <row r="14" spans="2:23" x14ac:dyDescent="0.2">
      <c r="B14" s="42">
        <v>6</v>
      </c>
      <c r="C14" s="43">
        <f t="shared" si="1"/>
        <v>304700.1360795268</v>
      </c>
      <c r="D14" s="43"/>
      <c r="E14" s="42">
        <v>2008</v>
      </c>
      <c r="F14" s="8">
        <v>43711</v>
      </c>
      <c r="G14" s="42" t="s">
        <v>37</v>
      </c>
      <c r="H14" s="44">
        <v>108.07</v>
      </c>
      <c r="I14" s="44"/>
      <c r="J14" s="42">
        <v>101</v>
      </c>
      <c r="K14" s="45">
        <f t="shared" si="0"/>
        <v>9141.0040823858035</v>
      </c>
      <c r="L14" s="46"/>
      <c r="M14" s="6">
        <f>IF(J14="","",(K14/J14)/LOOKUP(RIGHT($D$2,3),定数!$A$6:$A$13,定数!$B$6:$B$13))</f>
        <v>0.90504990914710925</v>
      </c>
      <c r="N14" s="42">
        <v>2008</v>
      </c>
      <c r="O14" s="8">
        <v>43712</v>
      </c>
      <c r="P14" s="44">
        <v>106.08</v>
      </c>
      <c r="Q14" s="44"/>
      <c r="R14" s="47">
        <f>IF(P14="","",T14*M14*LOOKUP(RIGHT($D$2,3),定数!$A$6:$A$13,定数!$B$6:$B$13))</f>
        <v>18010.493192027428</v>
      </c>
      <c r="S14" s="47"/>
      <c r="T14" s="48">
        <f t="shared" si="3"/>
        <v>198.99999999999949</v>
      </c>
      <c r="U14" s="48"/>
      <c r="V14" s="23">
        <f t="shared" si="4"/>
        <v>2</v>
      </c>
      <c r="W14">
        <f t="shared" si="2"/>
        <v>0</v>
      </c>
    </row>
    <row r="15" spans="2:23" x14ac:dyDescent="0.2">
      <c r="B15" s="42">
        <v>7</v>
      </c>
      <c r="C15" s="43">
        <f t="shared" si="1"/>
        <v>322710.62927155424</v>
      </c>
      <c r="D15" s="43"/>
      <c r="E15" s="42">
        <v>2008</v>
      </c>
      <c r="F15" s="8">
        <v>43786</v>
      </c>
      <c r="G15" s="42" t="s">
        <v>3</v>
      </c>
      <c r="H15" s="44">
        <v>95.989000000000004</v>
      </c>
      <c r="I15" s="44"/>
      <c r="J15" s="42">
        <v>154.6</v>
      </c>
      <c r="K15" s="45">
        <f t="shared" si="0"/>
        <v>9681.318878146627</v>
      </c>
      <c r="L15" s="46"/>
      <c r="M15" s="6">
        <f>IF(J15="","",(K15/J15)/LOOKUP(RIGHT($D$2,3),定数!$A$6:$A$13,定数!$B$6:$B$13))</f>
        <v>0.62621726249331355</v>
      </c>
      <c r="N15" s="42">
        <v>2008</v>
      </c>
      <c r="O15" s="8">
        <v>43800</v>
      </c>
      <c r="P15" s="44">
        <v>92.927000000000007</v>
      </c>
      <c r="Q15" s="44"/>
      <c r="R15" s="47">
        <f>IF(P15="","",T15*M15*LOOKUP(RIGHT($D$2,3),定数!$A$6:$A$13,定数!$B$6:$B$13))</f>
        <v>19174.772577545245</v>
      </c>
      <c r="S15" s="47"/>
      <c r="T15" s="48">
        <f t="shared" si="3"/>
        <v>306.19999999999976</v>
      </c>
      <c r="U15" s="48"/>
      <c r="V15" s="23">
        <f t="shared" si="4"/>
        <v>3</v>
      </c>
      <c r="W15">
        <f t="shared" si="2"/>
        <v>0</v>
      </c>
    </row>
    <row r="16" spans="2:23" x14ac:dyDescent="0.2">
      <c r="B16" s="42">
        <v>8</v>
      </c>
      <c r="C16" s="43">
        <f t="shared" si="1"/>
        <v>341885.40184909949</v>
      </c>
      <c r="D16" s="43"/>
      <c r="E16" s="42">
        <v>2008</v>
      </c>
      <c r="F16" s="8">
        <v>43807</v>
      </c>
      <c r="G16" s="42" t="s">
        <v>3</v>
      </c>
      <c r="H16" s="44">
        <v>92.549000000000007</v>
      </c>
      <c r="I16" s="44"/>
      <c r="J16" s="42">
        <v>134</v>
      </c>
      <c r="K16" s="45">
        <f t="shared" si="0"/>
        <v>10256.562055472985</v>
      </c>
      <c r="L16" s="46"/>
      <c r="M16" s="6">
        <f>IF(J16="","",(K16/J16)/LOOKUP(RIGHT($D$2,3),定数!$A$6:$A$13,定数!$B$6:$B$13))</f>
        <v>0.76541507876664072</v>
      </c>
      <c r="N16" s="42">
        <v>2008</v>
      </c>
      <c r="O16" s="8">
        <v>43811</v>
      </c>
      <c r="P16" s="44">
        <v>89.881</v>
      </c>
      <c r="Q16" s="44"/>
      <c r="R16" s="47">
        <f>IF(P16="","",T16*M16*LOOKUP(RIGHT($D$2,3),定数!$A$6:$A$13,定数!$B$6:$B$13))</f>
        <v>20421.274301494024</v>
      </c>
      <c r="S16" s="47"/>
      <c r="T16" s="48">
        <f t="shared" si="3"/>
        <v>266.80000000000064</v>
      </c>
      <c r="U16" s="48"/>
      <c r="V16" s="23">
        <f t="shared" si="4"/>
        <v>4</v>
      </c>
      <c r="W16">
        <f t="shared" si="2"/>
        <v>0</v>
      </c>
    </row>
    <row r="17" spans="2:23" x14ac:dyDescent="0.2">
      <c r="B17" s="42">
        <v>9</v>
      </c>
      <c r="C17" s="43">
        <f t="shared" si="1"/>
        <v>362306.6761505935</v>
      </c>
      <c r="D17" s="43"/>
      <c r="E17" s="42">
        <v>2009</v>
      </c>
      <c r="F17" s="8">
        <v>43530</v>
      </c>
      <c r="G17" s="42" t="s">
        <v>4</v>
      </c>
      <c r="H17" s="44">
        <v>98.507000000000005</v>
      </c>
      <c r="I17" s="44"/>
      <c r="J17" s="42">
        <v>193.8</v>
      </c>
      <c r="K17" s="45">
        <f t="shared" si="0"/>
        <v>10869.200284517805</v>
      </c>
      <c r="L17" s="46"/>
      <c r="M17" s="6">
        <f>IF(J17="","",(K17/J17)/LOOKUP(RIGHT($D$2,3),定数!$A$6:$A$13,定数!$B$6:$B$13))</f>
        <v>0.56084624791113535</v>
      </c>
      <c r="N17" s="42">
        <v>2009</v>
      </c>
      <c r="O17" s="8">
        <v>43536</v>
      </c>
      <c r="P17" s="44">
        <v>96.569000000000003</v>
      </c>
      <c r="Q17" s="44"/>
      <c r="R17" s="47">
        <f>IF(P17="","",T17*M17*LOOKUP(RIGHT($D$2,3),定数!$A$6:$A$13,定数!$B$6:$B$13))</f>
        <v>-10869.200284517816</v>
      </c>
      <c r="S17" s="47"/>
      <c r="T17" s="48">
        <f t="shared" si="3"/>
        <v>-193.80000000000024</v>
      </c>
      <c r="U17" s="48"/>
      <c r="V17" s="23">
        <f t="shared" si="4"/>
        <v>0</v>
      </c>
      <c r="W17">
        <f t="shared" si="2"/>
        <v>1</v>
      </c>
    </row>
    <row r="18" spans="2:23" x14ac:dyDescent="0.2">
      <c r="B18" s="42">
        <v>10</v>
      </c>
      <c r="C18" s="43">
        <f t="shared" si="1"/>
        <v>351437.47586607566</v>
      </c>
      <c r="D18" s="43"/>
      <c r="E18" s="42">
        <v>2009</v>
      </c>
      <c r="F18" s="8">
        <v>43641</v>
      </c>
      <c r="G18" s="42" t="s">
        <v>3</v>
      </c>
      <c r="H18" s="44">
        <v>95.635000000000005</v>
      </c>
      <c r="I18" s="44"/>
      <c r="J18" s="42">
        <v>92.8</v>
      </c>
      <c r="K18" s="45">
        <f t="shared" si="0"/>
        <v>10543.124275982269</v>
      </c>
      <c r="L18" s="46"/>
      <c r="M18" s="6">
        <f>IF(J18="","",(K18/J18)/LOOKUP(RIGHT($D$2,3),定数!$A$6:$A$13,定数!$B$6:$B$13))</f>
        <v>1.1361125297394685</v>
      </c>
      <c r="N18" s="42">
        <v>2009</v>
      </c>
      <c r="O18" s="8">
        <v>43647</v>
      </c>
      <c r="P18" s="44">
        <v>96.563000000000002</v>
      </c>
      <c r="Q18" s="44"/>
      <c r="R18" s="47">
        <f>IF(P18="","",T18*M18*LOOKUP(RIGHT($D$2,3),定数!$A$6:$A$13,定数!$B$6:$B$13))</f>
        <v>-10543.124275982236</v>
      </c>
      <c r="S18" s="47"/>
      <c r="T18" s="48">
        <f t="shared" si="3"/>
        <v>-92.799999999999727</v>
      </c>
      <c r="U18" s="48"/>
      <c r="V18" s="23">
        <f t="shared" si="4"/>
        <v>0</v>
      </c>
      <c r="W18">
        <f t="shared" si="2"/>
        <v>2</v>
      </c>
    </row>
    <row r="19" spans="2:23" x14ac:dyDescent="0.2">
      <c r="B19" s="42">
        <v>11</v>
      </c>
      <c r="C19" s="43">
        <f t="shared" si="1"/>
        <v>340894.3515900934</v>
      </c>
      <c r="D19" s="43"/>
      <c r="E19" s="42">
        <v>2009</v>
      </c>
      <c r="F19" s="8">
        <v>43681</v>
      </c>
      <c r="G19" s="42" t="s">
        <v>4</v>
      </c>
      <c r="H19" s="44">
        <v>95.463999999999999</v>
      </c>
      <c r="I19" s="44"/>
      <c r="J19" s="42">
        <v>111.2</v>
      </c>
      <c r="K19" s="45">
        <f t="shared" si="0"/>
        <v>10226.830547702803</v>
      </c>
      <c r="L19" s="46"/>
      <c r="M19" s="6">
        <f>IF(J19="","",(K19/J19)/LOOKUP(RIGHT($D$2,3),定数!$A$6:$A$13,定数!$B$6:$B$13))</f>
        <v>0.91967900608838149</v>
      </c>
      <c r="N19" s="42">
        <v>2009</v>
      </c>
      <c r="O19" s="8">
        <v>43684</v>
      </c>
      <c r="P19" s="44">
        <v>97.658000000000001</v>
      </c>
      <c r="Q19" s="44"/>
      <c r="R19" s="47">
        <f>IF(P19="","",T19*M19*LOOKUP(RIGHT($D$2,3),定数!$A$6:$A$13,定数!$B$6:$B$13))</f>
        <v>20177.757393579115</v>
      </c>
      <c r="S19" s="47"/>
      <c r="T19" s="48">
        <f t="shared" si="3"/>
        <v>219.40000000000026</v>
      </c>
      <c r="U19" s="48"/>
      <c r="V19" s="23">
        <f t="shared" si="4"/>
        <v>1</v>
      </c>
      <c r="W19">
        <f t="shared" si="2"/>
        <v>0</v>
      </c>
    </row>
    <row r="20" spans="2:23" x14ac:dyDescent="0.2">
      <c r="B20" s="42">
        <v>12</v>
      </c>
      <c r="C20" s="43">
        <f t="shared" si="1"/>
        <v>361072.10898367252</v>
      </c>
      <c r="D20" s="43"/>
      <c r="E20" s="42">
        <v>2009</v>
      </c>
      <c r="F20" s="8">
        <v>43703</v>
      </c>
      <c r="G20" s="42" t="s">
        <v>3</v>
      </c>
      <c r="H20" s="44">
        <v>93.878</v>
      </c>
      <c r="I20" s="44"/>
      <c r="J20" s="42">
        <v>68</v>
      </c>
      <c r="K20" s="45">
        <f t="shared" si="0"/>
        <v>10832.163269510174</v>
      </c>
      <c r="L20" s="46"/>
      <c r="M20" s="6">
        <f>IF(J20="","",(K20/J20)/LOOKUP(RIGHT($D$2,3),定数!$A$6:$A$13,定数!$B$6:$B$13))</f>
        <v>1.5929651866926726</v>
      </c>
      <c r="N20" s="42">
        <v>2009</v>
      </c>
      <c r="O20" s="8">
        <v>43708</v>
      </c>
      <c r="P20" s="44">
        <v>92.548000000000002</v>
      </c>
      <c r="Q20" s="44"/>
      <c r="R20" s="47">
        <f>IF(P20="","",T20*M20*LOOKUP(RIGHT($D$2,3),定数!$A$6:$A$13,定数!$B$6:$B$13))</f>
        <v>21186.436983012518</v>
      </c>
      <c r="S20" s="47"/>
      <c r="T20" s="48">
        <f t="shared" si="3"/>
        <v>132.99999999999983</v>
      </c>
      <c r="U20" s="48"/>
      <c r="V20" s="23">
        <f t="shared" si="4"/>
        <v>2</v>
      </c>
      <c r="W20">
        <f t="shared" si="2"/>
        <v>0</v>
      </c>
    </row>
    <row r="21" spans="2:23" x14ac:dyDescent="0.2">
      <c r="B21" s="42">
        <v>13</v>
      </c>
      <c r="C21" s="43">
        <f t="shared" si="1"/>
        <v>382258.54596668505</v>
      </c>
      <c r="D21" s="43"/>
      <c r="E21" s="42">
        <v>2009</v>
      </c>
      <c r="F21" s="8">
        <v>43758</v>
      </c>
      <c r="G21" s="42" t="s">
        <v>4</v>
      </c>
      <c r="H21" s="44">
        <v>91.067999999999998</v>
      </c>
      <c r="I21" s="44"/>
      <c r="J21" s="42">
        <v>99</v>
      </c>
      <c r="K21" s="45">
        <f t="shared" si="0"/>
        <v>11467.756379000552</v>
      </c>
      <c r="L21" s="46"/>
      <c r="M21" s="6">
        <f>IF(J21="","",(K21/J21)/LOOKUP(RIGHT($D$2,3),定数!$A$6:$A$13,定数!$B$6:$B$13))</f>
        <v>1.158359230202076</v>
      </c>
      <c r="N21" s="42">
        <v>2009</v>
      </c>
      <c r="O21" s="8">
        <v>43768</v>
      </c>
      <c r="P21" s="44">
        <v>90.078000000000003</v>
      </c>
      <c r="Q21" s="44"/>
      <c r="R21" s="47">
        <f>IF(P21="","",T21*M21*LOOKUP(RIGHT($D$2,3),定数!$A$6:$A$13,定数!$B$6:$B$13))</f>
        <v>-11467.756379000493</v>
      </c>
      <c r="S21" s="47"/>
      <c r="T21" s="48">
        <f t="shared" si="3"/>
        <v>-98.999999999999488</v>
      </c>
      <c r="U21" s="48"/>
      <c r="V21" s="23">
        <f t="shared" si="4"/>
        <v>0</v>
      </c>
      <c r="W21">
        <f t="shared" si="2"/>
        <v>1</v>
      </c>
    </row>
    <row r="22" spans="2:23" x14ac:dyDescent="0.2">
      <c r="B22" s="42">
        <v>14</v>
      </c>
      <c r="C22" s="43">
        <f t="shared" si="1"/>
        <v>370790.78958768456</v>
      </c>
      <c r="D22" s="43"/>
      <c r="E22" s="42">
        <v>2010</v>
      </c>
      <c r="F22" s="8">
        <v>43493</v>
      </c>
      <c r="G22" s="42" t="s">
        <v>3</v>
      </c>
      <c r="H22" s="44">
        <v>89.61</v>
      </c>
      <c r="I22" s="44"/>
      <c r="J22" s="42">
        <v>93.1</v>
      </c>
      <c r="K22" s="45">
        <f t="shared" si="0"/>
        <v>11123.723687630536</v>
      </c>
      <c r="L22" s="46"/>
      <c r="M22" s="6">
        <f>IF(J22="","",(K22/J22)/LOOKUP(RIGHT($D$2,3),定数!$A$6:$A$13,定数!$B$6:$B$13))</f>
        <v>1.1948145743964056</v>
      </c>
      <c r="N22" s="42">
        <v>2010</v>
      </c>
      <c r="O22" s="8">
        <v>43506</v>
      </c>
      <c r="P22" s="44">
        <v>90.540999999999997</v>
      </c>
      <c r="Q22" s="44"/>
      <c r="R22" s="47">
        <f>IF(P22="","",T22*M22*LOOKUP(RIGHT($D$2,3),定数!$A$6:$A$13,定数!$B$6:$B$13))</f>
        <v>-11123.723687630505</v>
      </c>
      <c r="S22" s="47"/>
      <c r="T22" s="48">
        <f t="shared" si="3"/>
        <v>-93.099999999999739</v>
      </c>
      <c r="U22" s="48"/>
      <c r="V22" s="23">
        <f t="shared" si="4"/>
        <v>0</v>
      </c>
      <c r="W22">
        <f t="shared" si="2"/>
        <v>2</v>
      </c>
    </row>
    <row r="23" spans="2:23" x14ac:dyDescent="0.2">
      <c r="B23" s="42">
        <v>15</v>
      </c>
      <c r="C23" s="43">
        <f t="shared" si="1"/>
        <v>359667.06590005406</v>
      </c>
      <c r="D23" s="43"/>
      <c r="E23" s="42">
        <v>2010</v>
      </c>
      <c r="F23" s="8">
        <v>43542</v>
      </c>
      <c r="G23" s="42" t="s">
        <v>4</v>
      </c>
      <c r="H23" s="44">
        <v>90.802000000000007</v>
      </c>
      <c r="I23" s="44"/>
      <c r="J23" s="42">
        <v>105.1</v>
      </c>
      <c r="K23" s="45">
        <f t="shared" si="0"/>
        <v>10790.011977001621</v>
      </c>
      <c r="L23" s="46"/>
      <c r="M23" s="6">
        <f>IF(J23="","",(K23/J23)/LOOKUP(RIGHT($D$2,3),定数!$A$6:$A$13,定数!$B$6:$B$13))</f>
        <v>1.0266424335872142</v>
      </c>
      <c r="N23" s="42">
        <v>2010</v>
      </c>
      <c r="O23" s="8">
        <v>43549</v>
      </c>
      <c r="P23" s="44">
        <v>92.873999999999995</v>
      </c>
      <c r="Q23" s="44"/>
      <c r="R23" s="47">
        <f>IF(P23="","",T23*M23*LOOKUP(RIGHT($D$2,3),定数!$A$6:$A$13,定数!$B$6:$B$13))</f>
        <v>21272.031223926959</v>
      </c>
      <c r="S23" s="47"/>
      <c r="T23" s="48">
        <f t="shared" si="3"/>
        <v>207.19999999999885</v>
      </c>
      <c r="U23" s="48"/>
      <c r="V23" t="str">
        <f t="shared" ref="V23:W74" si="5">IF(S23&lt;&gt;"",IF(S23&lt;0,1+V22,0),"")</f>
        <v/>
      </c>
      <c r="W23">
        <f t="shared" si="2"/>
        <v>0</v>
      </c>
    </row>
    <row r="24" spans="2:23" x14ac:dyDescent="0.2">
      <c r="B24" s="42">
        <v>16</v>
      </c>
      <c r="C24" s="43">
        <f t="shared" si="1"/>
        <v>380939.09712398105</v>
      </c>
      <c r="D24" s="43"/>
      <c r="E24" s="42">
        <v>2010</v>
      </c>
      <c r="F24" s="8">
        <v>43711</v>
      </c>
      <c r="G24" s="42" t="s">
        <v>3</v>
      </c>
      <c r="H24" s="44">
        <v>84.15</v>
      </c>
      <c r="I24" s="44"/>
      <c r="J24" s="42">
        <v>107.1</v>
      </c>
      <c r="K24" s="45">
        <f t="shared" si="0"/>
        <v>11428.172913719431</v>
      </c>
      <c r="L24" s="46"/>
      <c r="M24" s="6">
        <f>IF(J24="","",(K24/J24)/LOOKUP(RIGHT($D$2,3),定数!$A$6:$A$13,定数!$B$6:$B$13))</f>
        <v>1.0670562944649329</v>
      </c>
      <c r="N24" s="42">
        <v>2010</v>
      </c>
      <c r="O24" s="8">
        <v>43723</v>
      </c>
      <c r="P24" s="44">
        <v>85.221000000000004</v>
      </c>
      <c r="Q24" s="44"/>
      <c r="R24" s="47">
        <f>IF(P24="","",T24*M24*LOOKUP(RIGHT($D$2,3),定数!$A$6:$A$13,定数!$B$6:$B$13))</f>
        <v>-11428.172913719409</v>
      </c>
      <c r="S24" s="47"/>
      <c r="T24" s="48">
        <f t="shared" si="3"/>
        <v>-107.0999999999998</v>
      </c>
      <c r="U24" s="48"/>
      <c r="V24" t="str">
        <f t="shared" si="5"/>
        <v/>
      </c>
      <c r="W24">
        <f t="shared" si="2"/>
        <v>1</v>
      </c>
    </row>
    <row r="25" spans="2:23" x14ac:dyDescent="0.2">
      <c r="B25" s="42">
        <v>17</v>
      </c>
      <c r="C25" s="43">
        <f t="shared" si="1"/>
        <v>369510.92421026161</v>
      </c>
      <c r="D25" s="43"/>
      <c r="E25" s="42">
        <v>2010</v>
      </c>
      <c r="F25" s="8">
        <v>43759</v>
      </c>
      <c r="G25" s="42" t="s">
        <v>3</v>
      </c>
      <c r="H25" s="44">
        <v>80.899000000000001</v>
      </c>
      <c r="I25" s="44"/>
      <c r="J25" s="42">
        <v>91.8</v>
      </c>
      <c r="K25" s="45">
        <f t="shared" si="0"/>
        <v>11085.327726307847</v>
      </c>
      <c r="L25" s="46"/>
      <c r="M25" s="6">
        <f>IF(J25="","",(K25/J25)/LOOKUP(RIGHT($D$2,3),定数!$A$6:$A$13,定数!$B$6:$B$13))</f>
        <v>1.2075520399028157</v>
      </c>
      <c r="N25" s="42">
        <v>2010</v>
      </c>
      <c r="O25" s="8">
        <v>43765</v>
      </c>
      <c r="P25" s="44">
        <v>81.816999999999993</v>
      </c>
      <c r="Q25" s="44"/>
      <c r="R25" s="47">
        <f>IF(P25="","",T25*M25*LOOKUP(RIGHT($D$2,3),定数!$A$6:$A$13,定数!$B$6:$B$13))</f>
        <v>-11085.327726307753</v>
      </c>
      <c r="S25" s="47"/>
      <c r="T25" s="48">
        <f t="shared" si="3"/>
        <v>-91.799999999999216</v>
      </c>
      <c r="U25" s="48"/>
      <c r="V25" t="str">
        <f t="shared" si="5"/>
        <v/>
      </c>
      <c r="W25">
        <f t="shared" si="2"/>
        <v>2</v>
      </c>
    </row>
    <row r="26" spans="2:23" x14ac:dyDescent="0.2">
      <c r="B26" s="42">
        <v>18</v>
      </c>
      <c r="C26" s="43">
        <f>IF(R25="","",C25+R25)</f>
        <v>358425.59648395388</v>
      </c>
      <c r="D26" s="43"/>
      <c r="E26" s="42">
        <v>2011</v>
      </c>
      <c r="F26" s="8">
        <v>43587</v>
      </c>
      <c r="G26" s="42" t="s">
        <v>3</v>
      </c>
      <c r="H26" s="44">
        <v>80.981999999999999</v>
      </c>
      <c r="I26" s="44"/>
      <c r="J26" s="42">
        <v>70</v>
      </c>
      <c r="K26" s="45">
        <f t="shared" si="0"/>
        <v>10752.767894518616</v>
      </c>
      <c r="L26" s="46"/>
      <c r="M26" s="6">
        <f>IF(J26="","",(K26/J26)/LOOKUP(RIGHT($D$2,3),定数!$A$6:$A$13,定数!$B$6:$B$13))</f>
        <v>1.536109699216945</v>
      </c>
      <c r="N26" s="42">
        <v>2011</v>
      </c>
      <c r="O26" s="8">
        <v>43590</v>
      </c>
      <c r="P26" s="44">
        <v>79.611999999999995</v>
      </c>
      <c r="Q26" s="44"/>
      <c r="R26" s="47">
        <f>IF(P26="","",T26*M26*LOOKUP(RIGHT($D$2,3),定数!$A$6:$A$13,定数!$B$6:$B$13))</f>
        <v>21044.702879272216</v>
      </c>
      <c r="S26" s="47"/>
      <c r="T26" s="48">
        <f t="shared" si="3"/>
        <v>137.00000000000045</v>
      </c>
      <c r="U26" s="48"/>
      <c r="V26" t="str">
        <f t="shared" si="5"/>
        <v/>
      </c>
      <c r="W26">
        <f t="shared" si="2"/>
        <v>0</v>
      </c>
    </row>
    <row r="27" spans="2:23" x14ac:dyDescent="0.2">
      <c r="B27" s="42">
        <v>19</v>
      </c>
      <c r="C27" s="43">
        <f t="shared" si="1"/>
        <v>379470.29936322611</v>
      </c>
      <c r="D27" s="43"/>
      <c r="E27" s="42">
        <v>2011</v>
      </c>
      <c r="F27" s="8">
        <v>43646</v>
      </c>
      <c r="G27" s="42" t="s">
        <v>4</v>
      </c>
      <c r="H27" s="44">
        <v>80.856999999999999</v>
      </c>
      <c r="I27" s="44"/>
      <c r="J27" s="42">
        <v>60.1</v>
      </c>
      <c r="K27" s="45">
        <f t="shared" si="0"/>
        <v>11384.108980896783</v>
      </c>
      <c r="L27" s="46"/>
      <c r="M27" s="6">
        <f>IF(J27="","",(K27/J27)/LOOKUP(RIGHT($D$2,3),定数!$A$6:$A$13,定数!$B$6:$B$13))</f>
        <v>1.8941945059728422</v>
      </c>
      <c r="N27" s="42">
        <v>2011</v>
      </c>
      <c r="O27" s="8">
        <v>43657</v>
      </c>
      <c r="P27" s="44">
        <v>80.256</v>
      </c>
      <c r="Q27" s="44"/>
      <c r="R27" s="47">
        <f>IF(P27="","",T27*M27*LOOKUP(RIGHT($D$2,3),定数!$A$6:$A$13,定数!$B$6:$B$13))</f>
        <v>-11384.108980896764</v>
      </c>
      <c r="S27" s="47"/>
      <c r="T27" s="48">
        <f t="shared" si="3"/>
        <v>-60.099999999999909</v>
      </c>
      <c r="U27" s="48"/>
      <c r="V27" t="str">
        <f t="shared" si="5"/>
        <v/>
      </c>
      <c r="W27">
        <f t="shared" si="2"/>
        <v>1</v>
      </c>
    </row>
    <row r="28" spans="2:23" x14ac:dyDescent="0.2">
      <c r="B28" s="42">
        <v>20</v>
      </c>
      <c r="C28" s="43">
        <f t="shared" si="1"/>
        <v>368086.19038232934</v>
      </c>
      <c r="D28" s="43"/>
      <c r="E28" s="42">
        <v>2011</v>
      </c>
      <c r="F28" s="8">
        <v>43650</v>
      </c>
      <c r="G28" s="42" t="s">
        <v>4</v>
      </c>
      <c r="H28" s="44">
        <v>80.872</v>
      </c>
      <c r="I28" s="44"/>
      <c r="J28" s="42">
        <v>34.5</v>
      </c>
      <c r="K28" s="45">
        <f t="shared" si="0"/>
        <v>11042.585711469879</v>
      </c>
      <c r="L28" s="46"/>
      <c r="M28" s="6">
        <f>IF(J28="","",(K28/J28)/LOOKUP(RIGHT($D$2,3),定数!$A$6:$A$13,定数!$B$6:$B$13))</f>
        <v>3.200749481585472</v>
      </c>
      <c r="N28" s="42">
        <v>2011</v>
      </c>
      <c r="O28" s="8">
        <v>43654</v>
      </c>
      <c r="P28" s="44">
        <v>80.527000000000001</v>
      </c>
      <c r="Q28" s="44"/>
      <c r="R28" s="47">
        <f>IF(P28="","",T28*M28*LOOKUP(RIGHT($D$2,3),定数!$A$6:$A$13,定数!$B$6:$B$13))</f>
        <v>-11042.585711469841</v>
      </c>
      <c r="S28" s="47"/>
      <c r="T28" s="48">
        <f t="shared" si="3"/>
        <v>-34.499999999999886</v>
      </c>
      <c r="U28" s="48"/>
      <c r="V28" t="str">
        <f t="shared" si="5"/>
        <v/>
      </c>
      <c r="W28">
        <f t="shared" si="2"/>
        <v>2</v>
      </c>
    </row>
    <row r="29" spans="2:23" x14ac:dyDescent="0.2">
      <c r="B29" s="42">
        <v>21</v>
      </c>
      <c r="C29" s="43">
        <f t="shared" si="1"/>
        <v>357043.60467085952</v>
      </c>
      <c r="D29" s="43"/>
      <c r="E29" s="42">
        <v>2011</v>
      </c>
      <c r="F29" s="8">
        <v>43812</v>
      </c>
      <c r="G29" s="42" t="s">
        <v>4</v>
      </c>
      <c r="H29" s="44">
        <v>78.022000000000006</v>
      </c>
      <c r="I29" s="44"/>
      <c r="J29" s="42">
        <v>38.9</v>
      </c>
      <c r="K29" s="45">
        <f t="shared" si="0"/>
        <v>10711.308140125786</v>
      </c>
      <c r="L29" s="46"/>
      <c r="M29" s="6">
        <f>IF(J29="","",(K29/J29)/LOOKUP(RIGHT($D$2,3),定数!$A$6:$A$13,定数!$B$6:$B$13))</f>
        <v>2.75354965041794</v>
      </c>
      <c r="N29" s="42">
        <v>2011</v>
      </c>
      <c r="O29" s="8">
        <v>43827</v>
      </c>
      <c r="P29" s="44">
        <v>77.632999999999996</v>
      </c>
      <c r="Q29" s="44"/>
      <c r="R29" s="47">
        <f>IF(P29="","",T29*M29*LOOKUP(RIGHT($D$2,3),定数!$A$6:$A$13,定数!$B$6:$B$13))</f>
        <v>-10711.308140126061</v>
      </c>
      <c r="S29" s="47"/>
      <c r="T29" s="48">
        <f t="shared" si="3"/>
        <v>-38.900000000001</v>
      </c>
      <c r="U29" s="48"/>
      <c r="V29" t="str">
        <f t="shared" si="5"/>
        <v/>
      </c>
      <c r="W29">
        <f t="shared" si="2"/>
        <v>3</v>
      </c>
    </row>
    <row r="30" spans="2:23" x14ac:dyDescent="0.2">
      <c r="B30" s="42">
        <v>22</v>
      </c>
      <c r="C30" s="43">
        <f t="shared" si="1"/>
        <v>346332.29653073347</v>
      </c>
      <c r="D30" s="43"/>
      <c r="E30" s="42">
        <v>2012</v>
      </c>
      <c r="F30" s="8">
        <v>43630</v>
      </c>
      <c r="G30" s="42" t="s">
        <v>4</v>
      </c>
      <c r="H30" s="44">
        <v>79.477999999999994</v>
      </c>
      <c r="I30" s="44"/>
      <c r="J30" s="42">
        <v>32.799999999999997</v>
      </c>
      <c r="K30" s="45">
        <f t="shared" si="0"/>
        <v>10389.968895922004</v>
      </c>
      <c r="L30" s="46"/>
      <c r="M30" s="6">
        <f>IF(J30="","",(K30/J30)/LOOKUP(RIGHT($D$2,3),定数!$A$6:$A$13,定数!$B$6:$B$13))</f>
        <v>3.1676734438786598</v>
      </c>
      <c r="N30" s="42">
        <v>2012</v>
      </c>
      <c r="O30" s="8">
        <v>43631</v>
      </c>
      <c r="P30" s="44">
        <v>79.150000000000006</v>
      </c>
      <c r="Q30" s="44"/>
      <c r="R30" s="47">
        <f>IF(P30="","",T30*M30*LOOKUP(RIGHT($D$2,3),定数!$A$6:$A$13,定数!$B$6:$B$13))</f>
        <v>-10389.968895921647</v>
      </c>
      <c r="S30" s="47"/>
      <c r="T30" s="48">
        <f t="shared" si="3"/>
        <v>-32.799999999998875</v>
      </c>
      <c r="U30" s="48"/>
      <c r="V30" t="str">
        <f t="shared" si="5"/>
        <v/>
      </c>
      <c r="W30">
        <f t="shared" si="2"/>
        <v>4</v>
      </c>
    </row>
    <row r="31" spans="2:23" x14ac:dyDescent="0.2">
      <c r="B31" s="42">
        <v>23</v>
      </c>
      <c r="C31" s="43">
        <f t="shared" si="1"/>
        <v>335942.32763481181</v>
      </c>
      <c r="D31" s="43"/>
      <c r="E31" s="42">
        <v>2012</v>
      </c>
      <c r="F31" s="8">
        <v>43650</v>
      </c>
      <c r="G31" s="42" t="s">
        <v>4</v>
      </c>
      <c r="H31" s="44">
        <v>79.966999999999999</v>
      </c>
      <c r="I31" s="44"/>
      <c r="J31" s="42">
        <v>38.4</v>
      </c>
      <c r="K31" s="45">
        <f t="shared" si="0"/>
        <v>10078.269829044353</v>
      </c>
      <c r="L31" s="46"/>
      <c r="M31" s="6">
        <f>IF(J31="","",(K31/J31)/LOOKUP(RIGHT($D$2,3),定数!$A$6:$A$13,定数!$B$6:$B$13))</f>
        <v>2.6245494346469673</v>
      </c>
      <c r="N31" s="42">
        <v>2012</v>
      </c>
      <c r="O31" s="8">
        <v>43654</v>
      </c>
      <c r="P31" s="44">
        <v>79.582999999999998</v>
      </c>
      <c r="Q31" s="44"/>
      <c r="R31" s="47">
        <f>IF(P31="","",T31*M31*LOOKUP(RIGHT($D$2,3),定数!$A$6:$A$13,定数!$B$6:$B$13))</f>
        <v>-10078.269829044364</v>
      </c>
      <c r="S31" s="47"/>
      <c r="T31" s="48">
        <f t="shared" si="3"/>
        <v>-38.400000000000034</v>
      </c>
      <c r="U31" s="48"/>
      <c r="V31" t="str">
        <f t="shared" si="5"/>
        <v/>
      </c>
      <c r="W31">
        <f t="shared" si="2"/>
        <v>5</v>
      </c>
    </row>
    <row r="32" spans="2:23" x14ac:dyDescent="0.2">
      <c r="B32" s="42">
        <v>24</v>
      </c>
      <c r="C32" s="43">
        <f>IF(R31="","",C31+R31)</f>
        <v>325864.05780576746</v>
      </c>
      <c r="D32" s="43"/>
      <c r="E32" s="42">
        <v>2012</v>
      </c>
      <c r="F32" s="8">
        <v>43797</v>
      </c>
      <c r="G32" s="42" t="s">
        <v>4</v>
      </c>
      <c r="H32" s="44">
        <v>82.213999999999999</v>
      </c>
      <c r="I32" s="44"/>
      <c r="J32" s="42">
        <v>53.4</v>
      </c>
      <c r="K32" s="45">
        <f t="shared" si="0"/>
        <v>9775.9217341730237</v>
      </c>
      <c r="L32" s="46"/>
      <c r="M32" s="6">
        <f>IF(J32="","",(K32/J32)/LOOKUP(RIGHT($D$2,3),定数!$A$6:$A$13,定数!$B$6:$B$13))</f>
        <v>1.8306969539649858</v>
      </c>
      <c r="N32" s="42">
        <v>2012</v>
      </c>
      <c r="O32" s="8">
        <v>43811</v>
      </c>
      <c r="P32" s="44">
        <v>83.251999999999995</v>
      </c>
      <c r="Q32" s="44"/>
      <c r="R32" s="47">
        <f>IF(P32="","",T32*M32*LOOKUP(RIGHT($D$2,3),定数!$A$6:$A$13,定数!$B$6:$B$13))</f>
        <v>19002.634382156491</v>
      </c>
      <c r="S32" s="47"/>
      <c r="T32" s="48">
        <f t="shared" si="3"/>
        <v>103.79999999999967</v>
      </c>
      <c r="U32" s="48"/>
      <c r="V32" t="str">
        <f t="shared" si="5"/>
        <v/>
      </c>
      <c r="W32">
        <f t="shared" si="2"/>
        <v>0</v>
      </c>
    </row>
    <row r="33" spans="2:23" x14ac:dyDescent="0.2">
      <c r="B33" s="42">
        <v>25</v>
      </c>
      <c r="C33" s="43">
        <f t="shared" si="1"/>
        <v>344866.69218792394</v>
      </c>
      <c r="D33" s="43"/>
      <c r="E33" s="42">
        <v>2013</v>
      </c>
      <c r="F33" s="8">
        <v>43481</v>
      </c>
      <c r="G33" s="42" t="s">
        <v>4</v>
      </c>
      <c r="H33" s="44">
        <v>88.778999999999996</v>
      </c>
      <c r="I33" s="44"/>
      <c r="J33" s="42">
        <v>98.4</v>
      </c>
      <c r="K33" s="45">
        <f t="shared" si="0"/>
        <v>10346.000765637718</v>
      </c>
      <c r="L33" s="46"/>
      <c r="M33" s="6">
        <f>IF(J33="","",(K33/J33)/LOOKUP(RIGHT($D$2,3),定数!$A$6:$A$13,定数!$B$6:$B$13))</f>
        <v>1.0514228420363534</v>
      </c>
      <c r="N33" s="42">
        <v>2013</v>
      </c>
      <c r="O33" s="8">
        <v>43490</v>
      </c>
      <c r="P33" s="44">
        <v>90.736999999999995</v>
      </c>
      <c r="Q33" s="44"/>
      <c r="R33" s="47">
        <f>IF(P33="","",T33*M33*LOOKUP(RIGHT($D$2,3),定数!$A$6:$A$13,定数!$B$6:$B$13))</f>
        <v>20586.859247071781</v>
      </c>
      <c r="S33" s="47"/>
      <c r="T33" s="48">
        <f t="shared" si="3"/>
        <v>195.79999999999984</v>
      </c>
      <c r="U33" s="48"/>
      <c r="V33" t="str">
        <f t="shared" si="5"/>
        <v/>
      </c>
      <c r="W33">
        <f t="shared" si="2"/>
        <v>0</v>
      </c>
    </row>
    <row r="34" spans="2:23" x14ac:dyDescent="0.2">
      <c r="B34" s="42">
        <v>26</v>
      </c>
      <c r="C34" s="43">
        <f t="shared" si="1"/>
        <v>365453.55143499572</v>
      </c>
      <c r="D34" s="43"/>
      <c r="E34" s="42">
        <v>2013</v>
      </c>
      <c r="F34" s="8">
        <v>43732</v>
      </c>
      <c r="G34" s="42" t="s">
        <v>3</v>
      </c>
      <c r="H34" s="44">
        <v>98.457999999999998</v>
      </c>
      <c r="I34" s="44"/>
      <c r="J34" s="42">
        <v>70.7</v>
      </c>
      <c r="K34" s="45">
        <f t="shared" si="0"/>
        <v>10963.606543049871</v>
      </c>
      <c r="L34" s="46"/>
      <c r="M34" s="6">
        <f>IF(J34="","",(K34/J34)/LOOKUP(RIGHT($D$2,3),定数!$A$6:$A$13,定数!$B$6:$B$13))</f>
        <v>1.5507222833168135</v>
      </c>
      <c r="N34" s="42">
        <v>2013</v>
      </c>
      <c r="O34" s="8">
        <v>43741</v>
      </c>
      <c r="P34" s="44">
        <v>97.073999999999998</v>
      </c>
      <c r="Q34" s="44"/>
      <c r="R34" s="47">
        <f>IF(P34="","",T34*M34*LOOKUP(RIGHT($D$2,3),定数!$A$6:$A$13,定数!$B$6:$B$13))</f>
        <v>21461.996401104705</v>
      </c>
      <c r="S34" s="47"/>
      <c r="T34" s="48">
        <f t="shared" si="3"/>
        <v>138.40000000000003</v>
      </c>
      <c r="U34" s="48"/>
      <c r="V34" t="str">
        <f t="shared" si="5"/>
        <v/>
      </c>
      <c r="W34">
        <f t="shared" si="2"/>
        <v>0</v>
      </c>
    </row>
    <row r="35" spans="2:23" x14ac:dyDescent="0.2">
      <c r="B35" s="42">
        <v>27</v>
      </c>
      <c r="C35" s="43">
        <f t="shared" si="1"/>
        <v>386915.54783610045</v>
      </c>
      <c r="D35" s="43"/>
      <c r="E35" s="42">
        <v>2013</v>
      </c>
      <c r="F35" s="8">
        <v>43789</v>
      </c>
      <c r="G35" s="42" t="s">
        <v>4</v>
      </c>
      <c r="H35" s="44">
        <v>100.255</v>
      </c>
      <c r="I35" s="44"/>
      <c r="J35" s="42">
        <v>47.4</v>
      </c>
      <c r="K35" s="45">
        <f t="shared" si="0"/>
        <v>11607.466435083013</v>
      </c>
      <c r="L35" s="46"/>
      <c r="M35" s="6">
        <f>IF(J35="","",(K35/J35)/LOOKUP(RIGHT($D$2,3),定数!$A$6:$A$13,定数!$B$6:$B$13))</f>
        <v>2.4488325812411422</v>
      </c>
      <c r="N35" s="42">
        <v>2013</v>
      </c>
      <c r="O35" s="8">
        <v>43790</v>
      </c>
      <c r="P35" s="44">
        <v>101.152</v>
      </c>
      <c r="Q35" s="44"/>
      <c r="R35" s="47">
        <f>IF(P35="","",T35*M35*LOOKUP(RIGHT($D$2,3),定数!$A$6:$A$13,定数!$B$6:$B$13))</f>
        <v>21966.028253733184</v>
      </c>
      <c r="S35" s="47"/>
      <c r="T35" s="48">
        <f t="shared" si="3"/>
        <v>89.700000000000557</v>
      </c>
      <c r="U35" s="48"/>
      <c r="V35" t="str">
        <f t="shared" si="5"/>
        <v/>
      </c>
      <c r="W35">
        <f t="shared" si="2"/>
        <v>0</v>
      </c>
    </row>
    <row r="36" spans="2:23" x14ac:dyDescent="0.2">
      <c r="B36" s="42">
        <v>28</v>
      </c>
      <c r="C36" s="43">
        <f t="shared" si="1"/>
        <v>408881.57608983363</v>
      </c>
      <c r="D36" s="43"/>
      <c r="E36" s="42">
        <v>2014</v>
      </c>
      <c r="F36" s="8">
        <v>43640</v>
      </c>
      <c r="G36" s="42" t="s">
        <v>3</v>
      </c>
      <c r="H36" s="44">
        <v>101.8</v>
      </c>
      <c r="I36" s="44"/>
      <c r="J36" s="42">
        <v>35.9</v>
      </c>
      <c r="K36" s="45">
        <f t="shared" si="0"/>
        <v>12266.447282695008</v>
      </c>
      <c r="L36" s="46"/>
      <c r="M36" s="6">
        <f>IF(J36="","",(K36/J36)/LOOKUP(RIGHT($D$2,3),定数!$A$6:$A$13,定数!$B$6:$B$13))</f>
        <v>3.416837683201952</v>
      </c>
      <c r="N36" s="42">
        <v>2014</v>
      </c>
      <c r="O36" s="8">
        <v>43649</v>
      </c>
      <c r="P36" s="44">
        <v>102.15900000000001</v>
      </c>
      <c r="Q36" s="44"/>
      <c r="R36" s="47">
        <f>IF(P36="","",T36*M36*LOOKUP(RIGHT($D$2,3),定数!$A$6:$A$13,定数!$B$6:$B$13))</f>
        <v>-12266.44728269531</v>
      </c>
      <c r="S36" s="47"/>
      <c r="T36" s="48">
        <f t="shared" si="3"/>
        <v>-35.900000000000887</v>
      </c>
      <c r="U36" s="48"/>
      <c r="V36" t="str">
        <f t="shared" si="5"/>
        <v/>
      </c>
      <c r="W36">
        <f t="shared" si="2"/>
        <v>1</v>
      </c>
    </row>
    <row r="37" spans="2:23" x14ac:dyDescent="0.2">
      <c r="B37" s="42">
        <v>29</v>
      </c>
      <c r="C37" s="43">
        <f t="shared" si="1"/>
        <v>396615.1288071383</v>
      </c>
      <c r="D37" s="43"/>
      <c r="E37" s="42">
        <v>2014</v>
      </c>
      <c r="F37" s="8">
        <v>43655</v>
      </c>
      <c r="G37" s="42" t="s">
        <v>3</v>
      </c>
      <c r="H37" s="44">
        <v>101.42700000000001</v>
      </c>
      <c r="I37" s="44"/>
      <c r="J37" s="42">
        <v>42.3</v>
      </c>
      <c r="K37" s="45">
        <f t="shared" si="0"/>
        <v>11898.453864214149</v>
      </c>
      <c r="L37" s="46"/>
      <c r="M37" s="6">
        <f>IF(J37="","",(K37/J37)/LOOKUP(RIGHT($D$2,3),定数!$A$6:$A$13,定数!$B$6:$B$13))</f>
        <v>2.8128732539513357</v>
      </c>
      <c r="N37" s="42">
        <v>2014</v>
      </c>
      <c r="O37" s="8">
        <v>43670</v>
      </c>
      <c r="P37" s="44">
        <v>101.85</v>
      </c>
      <c r="Q37" s="44"/>
      <c r="R37" s="47">
        <f>IF(P37="","",T37*M37*LOOKUP(RIGHT($D$2,3),定数!$A$6:$A$13,定数!$B$6:$B$13))</f>
        <v>-11898.453864213801</v>
      </c>
      <c r="S37" s="47"/>
      <c r="T37" s="48">
        <f t="shared" si="3"/>
        <v>-42.299999999998761</v>
      </c>
      <c r="U37" s="48"/>
      <c r="V37" t="str">
        <f t="shared" si="5"/>
        <v/>
      </c>
      <c r="W37">
        <f t="shared" si="2"/>
        <v>2</v>
      </c>
    </row>
    <row r="38" spans="2:23" x14ac:dyDescent="0.2">
      <c r="B38" s="42">
        <v>30</v>
      </c>
      <c r="C38" s="43">
        <f t="shared" si="1"/>
        <v>384716.67494292452</v>
      </c>
      <c r="D38" s="43"/>
      <c r="E38" s="42">
        <v>2014</v>
      </c>
      <c r="F38" s="8">
        <v>43786</v>
      </c>
      <c r="G38" s="42" t="s">
        <v>4</v>
      </c>
      <c r="H38" s="44">
        <v>116.88</v>
      </c>
      <c r="I38" s="44"/>
      <c r="J38" s="42">
        <v>143.4</v>
      </c>
      <c r="K38" s="45">
        <f t="shared" si="0"/>
        <v>11541.500248287735</v>
      </c>
      <c r="L38" s="46"/>
      <c r="M38" s="6">
        <f>IF(J38="","",(K38/J38)/LOOKUP(RIGHT($D$2,3),定数!$A$6:$A$13,定数!$B$6:$B$13))</f>
        <v>0.80484660029900523</v>
      </c>
      <c r="N38" s="42">
        <v>2014</v>
      </c>
      <c r="O38" s="8">
        <v>43802</v>
      </c>
      <c r="P38" s="44">
        <v>119.715</v>
      </c>
      <c r="Q38" s="44"/>
      <c r="R38" s="47">
        <f>IF(P38="","",T38*M38*LOOKUP(RIGHT($D$2,3),定数!$A$6:$A$13,定数!$B$6:$B$13))</f>
        <v>22817.401118476864</v>
      </c>
      <c r="S38" s="47"/>
      <c r="T38" s="48">
        <f t="shared" si="3"/>
        <v>283.5000000000008</v>
      </c>
      <c r="U38" s="48"/>
      <c r="V38" t="str">
        <f t="shared" si="5"/>
        <v/>
      </c>
      <c r="W38">
        <f t="shared" si="2"/>
        <v>0</v>
      </c>
    </row>
    <row r="39" spans="2:23" x14ac:dyDescent="0.2">
      <c r="B39" s="42">
        <v>31</v>
      </c>
      <c r="C39" s="43">
        <f t="shared" si="1"/>
        <v>407534.0760614014</v>
      </c>
      <c r="D39" s="43"/>
      <c r="E39" s="42">
        <v>2015</v>
      </c>
      <c r="F39" s="8">
        <v>43477</v>
      </c>
      <c r="G39" s="42" t="s">
        <v>3</v>
      </c>
      <c r="H39" s="44">
        <v>118.081</v>
      </c>
      <c r="I39" s="44"/>
      <c r="J39" s="42">
        <v>122.7</v>
      </c>
      <c r="K39" s="45">
        <f t="shared" si="0"/>
        <v>12226.022281842041</v>
      </c>
      <c r="L39" s="46"/>
      <c r="M39" s="6">
        <f>IF(J39="","",(K39/J39)/LOOKUP(RIGHT($D$2,3),定数!$A$6:$A$13,定数!$B$6:$B$13))</f>
        <v>0.99641583389095689</v>
      </c>
      <c r="N39" s="42">
        <v>2015</v>
      </c>
      <c r="O39" s="8">
        <v>43506</v>
      </c>
      <c r="P39" s="44">
        <v>119.30800000000001</v>
      </c>
      <c r="Q39" s="44"/>
      <c r="R39" s="47">
        <f>IF(P39="","",T39*M39*LOOKUP(RIGHT($D$2,3),定数!$A$6:$A$13,定数!$B$6:$B$13))</f>
        <v>-12226.022281842081</v>
      </c>
      <c r="S39" s="47"/>
      <c r="T39" s="48">
        <f t="shared" si="3"/>
        <v>-122.70000000000039</v>
      </c>
      <c r="U39" s="48"/>
      <c r="V39" t="str">
        <f t="shared" si="5"/>
        <v/>
      </c>
      <c r="W39">
        <f t="shared" si="2"/>
        <v>1</v>
      </c>
    </row>
    <row r="40" spans="2:23" x14ac:dyDescent="0.2">
      <c r="B40" s="42">
        <v>32</v>
      </c>
      <c r="C40" s="43">
        <f t="shared" si="1"/>
        <v>395308.05377955933</v>
      </c>
      <c r="D40" s="43"/>
      <c r="E40" s="42">
        <v>2015</v>
      </c>
      <c r="F40" s="8">
        <v>43633</v>
      </c>
      <c r="G40" s="42" t="s">
        <v>3</v>
      </c>
      <c r="H40" s="44">
        <v>123.191</v>
      </c>
      <c r="I40" s="44"/>
      <c r="J40" s="42">
        <v>124.3</v>
      </c>
      <c r="K40" s="45">
        <f t="shared" si="0"/>
        <v>11859.241613386779</v>
      </c>
      <c r="L40" s="46"/>
      <c r="M40" s="6">
        <f>IF(J40="","",(K40/J40)/LOOKUP(RIGHT($D$2,3),定数!$A$6:$A$13,定数!$B$6:$B$13))</f>
        <v>0.95408218933119704</v>
      </c>
      <c r="N40" s="42">
        <v>2015</v>
      </c>
      <c r="O40" s="8">
        <v>43654</v>
      </c>
      <c r="P40" s="44">
        <v>120.735</v>
      </c>
      <c r="Q40" s="44"/>
      <c r="R40" s="47">
        <f>IF(P40="","",T40*M40*LOOKUP(RIGHT($D$2,3),定数!$A$6:$A$13,定数!$B$6:$B$13))</f>
        <v>23432.25856997423</v>
      </c>
      <c r="S40" s="47"/>
      <c r="T40" s="48">
        <f t="shared" si="3"/>
        <v>245.60000000000031</v>
      </c>
      <c r="U40" s="48"/>
      <c r="V40" t="str">
        <f t="shared" si="5"/>
        <v/>
      </c>
      <c r="W40">
        <f t="shared" si="2"/>
        <v>0</v>
      </c>
    </row>
    <row r="41" spans="2:23" x14ac:dyDescent="0.2">
      <c r="B41" s="42">
        <v>33</v>
      </c>
      <c r="C41" s="43">
        <f t="shared" si="1"/>
        <v>418740.31234953355</v>
      </c>
      <c r="D41" s="43"/>
      <c r="E41" s="42">
        <v>2016</v>
      </c>
      <c r="F41" s="8">
        <v>43797</v>
      </c>
      <c r="G41" s="42" t="s">
        <v>4</v>
      </c>
      <c r="H41" s="44">
        <v>112.976</v>
      </c>
      <c r="I41" s="44"/>
      <c r="J41" s="42">
        <v>162.30000000000001</v>
      </c>
      <c r="K41" s="45">
        <f t="shared" si="0"/>
        <v>12562.209370486005</v>
      </c>
      <c r="L41" s="46"/>
      <c r="M41" s="6">
        <f>IF(J41="","",(K41/J41)/LOOKUP(RIGHT($D$2,3),定数!$A$6:$A$13,定数!$B$6:$B$13))</f>
        <v>0.77401166792889742</v>
      </c>
      <c r="N41" s="42">
        <v>2016</v>
      </c>
      <c r="O41" s="8">
        <v>43814</v>
      </c>
      <c r="P41" s="44">
        <v>116.19199999999999</v>
      </c>
      <c r="Q41" s="44"/>
      <c r="R41" s="47">
        <f>IF(P41="","",T41*M41*LOOKUP(RIGHT($D$2,3),定数!$A$6:$A$13,定数!$B$6:$B$13))</f>
        <v>24892.215240593294</v>
      </c>
      <c r="S41" s="47"/>
      <c r="T41" s="48">
        <f t="shared" si="3"/>
        <v>321.5999999999994</v>
      </c>
      <c r="U41" s="48"/>
      <c r="V41" t="str">
        <f t="shared" si="5"/>
        <v/>
      </c>
      <c r="W41">
        <f t="shared" si="2"/>
        <v>0</v>
      </c>
    </row>
    <row r="42" spans="2:23" x14ac:dyDescent="0.2">
      <c r="B42" s="42">
        <v>34</v>
      </c>
      <c r="C42" s="43">
        <f t="shared" si="1"/>
        <v>443632.52759012685</v>
      </c>
      <c r="D42" s="43"/>
      <c r="E42" s="42">
        <v>2016</v>
      </c>
      <c r="F42" s="8">
        <v>43798</v>
      </c>
      <c r="G42" s="42" t="s">
        <v>4</v>
      </c>
      <c r="H42" s="44">
        <v>113.342</v>
      </c>
      <c r="I42" s="44"/>
      <c r="J42" s="42">
        <v>172.6</v>
      </c>
      <c r="K42" s="45">
        <f t="shared" si="0"/>
        <v>13308.975827703805</v>
      </c>
      <c r="L42" s="46"/>
      <c r="M42" s="6">
        <f>IF(J42="","",(K42/J42)/LOOKUP(RIGHT($D$2,3),定数!$A$6:$A$13,定数!$B$6:$B$13))</f>
        <v>0.77108782315781033</v>
      </c>
      <c r="N42" s="42">
        <v>2016</v>
      </c>
      <c r="O42" s="8">
        <v>43811</v>
      </c>
      <c r="P42" s="44">
        <v>115.465</v>
      </c>
      <c r="Q42" s="44"/>
      <c r="R42" s="47">
        <f>IF(P42="","",T42*M42*LOOKUP(RIGHT($D$2,3),定数!$A$6:$A$13,定数!$B$6:$B$13))</f>
        <v>16370.194485640348</v>
      </c>
      <c r="S42" s="47"/>
      <c r="T42" s="48">
        <f t="shared" si="3"/>
        <v>212.30000000000047</v>
      </c>
      <c r="U42" s="48"/>
      <c r="V42" t="str">
        <f t="shared" si="5"/>
        <v/>
      </c>
      <c r="W42">
        <f t="shared" si="2"/>
        <v>0</v>
      </c>
    </row>
    <row r="43" spans="2:23" x14ac:dyDescent="0.2">
      <c r="B43" s="42">
        <v>35</v>
      </c>
      <c r="C43" s="43">
        <f t="shared" si="1"/>
        <v>460002.72207576717</v>
      </c>
      <c r="D43" s="43"/>
      <c r="E43" s="42">
        <v>2016</v>
      </c>
      <c r="F43" s="8">
        <v>43807</v>
      </c>
      <c r="G43" s="42" t="s">
        <v>4</v>
      </c>
      <c r="H43" s="44">
        <v>114.381</v>
      </c>
      <c r="I43" s="44"/>
      <c r="J43" s="42">
        <v>125.8</v>
      </c>
      <c r="K43" s="45">
        <f t="shared" si="0"/>
        <v>13800.081662273014</v>
      </c>
      <c r="L43" s="46"/>
      <c r="M43" s="6">
        <f>IF(J43="","",(K43/J43)/LOOKUP(RIGHT($D$2,3),定数!$A$6:$A$13,定数!$B$6:$B$13))</f>
        <v>1.0969858237100965</v>
      </c>
      <c r="N43" s="42">
        <v>2016</v>
      </c>
      <c r="O43" s="8">
        <v>43814</v>
      </c>
      <c r="P43" s="44">
        <v>116.867</v>
      </c>
      <c r="Q43" s="44"/>
      <c r="R43" s="47">
        <f>IF(P43="","",T43*M43*LOOKUP(RIGHT($D$2,3),定数!$A$6:$A$13,定数!$B$6:$B$13))</f>
        <v>27271.067577433041</v>
      </c>
      <c r="S43" s="47"/>
      <c r="T43" s="48">
        <f t="shared" si="3"/>
        <v>248.60000000000042</v>
      </c>
      <c r="U43" s="48"/>
      <c r="V43" t="str">
        <f t="shared" si="5"/>
        <v/>
      </c>
      <c r="W43">
        <f t="shared" si="2"/>
        <v>0</v>
      </c>
    </row>
    <row r="44" spans="2:23" x14ac:dyDescent="0.2">
      <c r="B44" s="42">
        <v>36</v>
      </c>
      <c r="C44" s="43">
        <f t="shared" si="1"/>
        <v>487273.78965320019</v>
      </c>
      <c r="D44" s="43"/>
      <c r="E44" s="42">
        <v>2017</v>
      </c>
      <c r="F44" s="8">
        <v>43702</v>
      </c>
      <c r="G44" s="42" t="s">
        <v>3</v>
      </c>
      <c r="H44" s="44">
        <v>109.164</v>
      </c>
      <c r="I44" s="44"/>
      <c r="J44" s="42">
        <v>67.2</v>
      </c>
      <c r="K44" s="45">
        <f t="shared" si="0"/>
        <v>14618.213689596005</v>
      </c>
      <c r="L44" s="46"/>
      <c r="M44" s="6">
        <f>IF(J44="","",(K44/J44)/LOOKUP(RIGHT($D$2,3),定数!$A$6:$A$13,定数!$B$6:$B$13))</f>
        <v>2.1753294180946434</v>
      </c>
      <c r="N44" s="42">
        <v>2017</v>
      </c>
      <c r="O44" s="8">
        <v>43707</v>
      </c>
      <c r="P44" s="44">
        <v>109.836</v>
      </c>
      <c r="Q44" s="44"/>
      <c r="R44" s="47">
        <f>IF(P44="","",T44*M44*LOOKUP(RIGHT($D$2,3),定数!$A$6:$A$13,定数!$B$6:$B$13))</f>
        <v>-14618.213689595939</v>
      </c>
      <c r="S44" s="47"/>
      <c r="T44" s="48">
        <f t="shared" si="3"/>
        <v>-67.199999999999704</v>
      </c>
      <c r="U44" s="48"/>
      <c r="V44" t="str">
        <f t="shared" si="5"/>
        <v/>
      </c>
      <c r="W44">
        <f t="shared" si="2"/>
        <v>1</v>
      </c>
    </row>
    <row r="45" spans="2:23" x14ac:dyDescent="0.2">
      <c r="B45" s="42">
        <v>37</v>
      </c>
      <c r="C45" s="43">
        <f t="shared" si="1"/>
        <v>472655.57596360426</v>
      </c>
      <c r="D45" s="43"/>
      <c r="E45" s="42">
        <v>2017</v>
      </c>
      <c r="F45" s="8">
        <v>43742</v>
      </c>
      <c r="G45" s="42" t="s">
        <v>4</v>
      </c>
      <c r="H45" s="44">
        <v>112.95399999999999</v>
      </c>
      <c r="I45" s="44"/>
      <c r="J45" s="42">
        <v>63.7</v>
      </c>
      <c r="K45" s="45">
        <f t="shared" si="0"/>
        <v>14179.667278908128</v>
      </c>
      <c r="L45" s="46"/>
      <c r="M45" s="6">
        <f>IF(J45="","",(K45/J45)/LOOKUP(RIGHT($D$2,3),定数!$A$6:$A$13,定数!$B$6:$B$13))</f>
        <v>2.2260074221205852</v>
      </c>
      <c r="N45" s="42">
        <v>2017</v>
      </c>
      <c r="O45" s="8">
        <v>43747</v>
      </c>
      <c r="P45" s="44">
        <v>112.31699999999999</v>
      </c>
      <c r="Q45" s="44"/>
      <c r="R45" s="47">
        <f>IF(P45="","",T45*M45*LOOKUP(RIGHT($D$2,3),定数!$A$6:$A$13,定数!$B$6:$B$13))</f>
        <v>-14179.667278908139</v>
      </c>
      <c r="S45" s="47"/>
      <c r="T45" s="48">
        <f t="shared" si="3"/>
        <v>-63.700000000000045</v>
      </c>
      <c r="U45" s="48"/>
      <c r="V45" t="str">
        <f t="shared" si="5"/>
        <v/>
      </c>
      <c r="W45">
        <f t="shared" si="2"/>
        <v>2</v>
      </c>
    </row>
    <row r="46" spans="2:23" x14ac:dyDescent="0.2">
      <c r="B46" s="42">
        <v>38</v>
      </c>
      <c r="C46" s="43">
        <f>IF(R45="","",C45+R45)</f>
        <v>458475.90868469613</v>
      </c>
      <c r="D46" s="43"/>
      <c r="E46" s="42">
        <v>2018</v>
      </c>
      <c r="F46" s="8">
        <v>43565</v>
      </c>
      <c r="G46" s="42" t="s">
        <v>4</v>
      </c>
      <c r="H46" s="44">
        <v>107.248</v>
      </c>
      <c r="I46" s="44"/>
      <c r="J46" s="42">
        <v>63.8</v>
      </c>
      <c r="K46" s="45">
        <f t="shared" si="0"/>
        <v>13754.277260540883</v>
      </c>
      <c r="L46" s="46"/>
      <c r="M46" s="6">
        <f>IF(J46="","",(K46/J46)/LOOKUP(RIGHT($D$2,3),定数!$A$6:$A$13,定数!$B$6:$B$13))</f>
        <v>2.1558428308057809</v>
      </c>
      <c r="N46" s="42">
        <v>2018</v>
      </c>
      <c r="O46" s="8">
        <v>43579</v>
      </c>
      <c r="P46" s="44">
        <v>108.494</v>
      </c>
      <c r="Q46" s="44"/>
      <c r="R46" s="47">
        <f>IF(P46="","",T46*M46*LOOKUP(RIGHT($D$2,3),定数!$A$6:$A$13,定数!$B$6:$B$13))</f>
        <v>26861.801671839923</v>
      </c>
      <c r="S46" s="47"/>
      <c r="T46" s="48">
        <f t="shared" si="3"/>
        <v>124.59999999999951</v>
      </c>
      <c r="U46" s="48"/>
      <c r="V46" t="str">
        <f t="shared" si="5"/>
        <v/>
      </c>
      <c r="W46">
        <f t="shared" si="2"/>
        <v>0</v>
      </c>
    </row>
    <row r="47" spans="2:23" x14ac:dyDescent="0.2">
      <c r="B47" s="42">
        <v>39</v>
      </c>
      <c r="C47" s="43">
        <f t="shared" si="1"/>
        <v>485337.71035653603</v>
      </c>
      <c r="D47" s="43"/>
      <c r="E47" s="42">
        <v>2018</v>
      </c>
      <c r="F47" s="8">
        <v>43651</v>
      </c>
      <c r="G47" s="42" t="s">
        <v>4</v>
      </c>
      <c r="H47" s="44">
        <v>110.71299999999999</v>
      </c>
      <c r="I47" s="44"/>
      <c r="J47" s="42">
        <v>42.6</v>
      </c>
      <c r="K47" s="45">
        <f t="shared" si="0"/>
        <v>14560.131310696081</v>
      </c>
      <c r="L47" s="46"/>
      <c r="M47" s="6">
        <f>IF(J47="","",(K47/J47)/LOOKUP(RIGHT($D$2,3),定数!$A$6:$A$13,定数!$B$6:$B$13))</f>
        <v>3.4178711996939155</v>
      </c>
      <c r="N47" s="42">
        <v>2018</v>
      </c>
      <c r="O47" s="8">
        <v>43658</v>
      </c>
      <c r="P47" s="44">
        <v>111.535</v>
      </c>
      <c r="Q47" s="44"/>
      <c r="R47" s="47">
        <f>IF(P47="","",T47*M47*LOOKUP(RIGHT($D$2,3),定数!$A$6:$A$13,定数!$B$6:$B$13))</f>
        <v>28094.901261484079</v>
      </c>
      <c r="S47" s="47"/>
      <c r="T47" s="48">
        <f t="shared" si="3"/>
        <v>82.200000000000273</v>
      </c>
      <c r="U47" s="48"/>
      <c r="V47" t="str">
        <f t="shared" si="5"/>
        <v/>
      </c>
      <c r="W47">
        <f t="shared" si="2"/>
        <v>0</v>
      </c>
    </row>
    <row r="48" spans="2:23" x14ac:dyDescent="0.2">
      <c r="B48" s="42">
        <v>40</v>
      </c>
      <c r="C48" s="43">
        <f t="shared" si="1"/>
        <v>513432.61161802011</v>
      </c>
      <c r="D48" s="43"/>
      <c r="E48" s="42">
        <v>2018</v>
      </c>
      <c r="F48" s="8">
        <v>43657</v>
      </c>
      <c r="G48" s="42" t="s">
        <v>4</v>
      </c>
      <c r="H48" s="44">
        <v>111.33</v>
      </c>
      <c r="I48" s="44"/>
      <c r="J48" s="42">
        <v>56.7</v>
      </c>
      <c r="K48" s="45">
        <f t="shared" si="0"/>
        <v>15402.978348540602</v>
      </c>
      <c r="L48" s="46"/>
      <c r="M48" s="6">
        <f>IF(J48="","",(K48/J48)/LOOKUP(RIGHT($D$2,3),定数!$A$6:$A$13,定数!$B$6:$B$13))</f>
        <v>2.7165746646456084</v>
      </c>
      <c r="N48" s="42">
        <v>2018</v>
      </c>
      <c r="O48" s="8">
        <v>43658</v>
      </c>
      <c r="P48" s="44">
        <v>112.434</v>
      </c>
      <c r="Q48" s="44"/>
      <c r="R48" s="47">
        <f>IF(P48="","",T48*M48*LOOKUP(RIGHT($D$2,3),定数!$A$6:$A$13,定数!$B$6:$B$13))</f>
        <v>29990.984297687493</v>
      </c>
      <c r="S48" s="47"/>
      <c r="T48" s="48">
        <f t="shared" si="3"/>
        <v>110.39999999999992</v>
      </c>
      <c r="U48" s="48"/>
      <c r="V48" t="str">
        <f t="shared" si="5"/>
        <v/>
      </c>
      <c r="W48">
        <f t="shared" si="2"/>
        <v>0</v>
      </c>
    </row>
    <row r="49" spans="2:23" x14ac:dyDescent="0.2">
      <c r="B49" s="42">
        <v>41</v>
      </c>
      <c r="C49" s="43">
        <f>IF(R48="","",C48+R48)</f>
        <v>543423.59591570764</v>
      </c>
      <c r="D49" s="43"/>
      <c r="E49" s="42">
        <v>2018</v>
      </c>
      <c r="F49" s="8">
        <v>43826</v>
      </c>
      <c r="G49" s="42" t="s">
        <v>3</v>
      </c>
      <c r="H49" s="44">
        <v>110.267</v>
      </c>
      <c r="I49" s="44"/>
      <c r="J49" s="42">
        <v>113.5</v>
      </c>
      <c r="K49" s="45">
        <f t="shared" si="0"/>
        <v>16302.707877471228</v>
      </c>
      <c r="L49" s="46"/>
      <c r="M49" s="6">
        <f>IF(J49="","",(K49/J49)/LOOKUP(RIGHT($D$2,3),定数!$A$6:$A$13,定数!$B$6:$B$13))</f>
        <v>1.4363619275305046</v>
      </c>
      <c r="N49" s="42">
        <v>2019</v>
      </c>
      <c r="O49" s="8">
        <v>43468</v>
      </c>
      <c r="P49" s="44">
        <v>107.86499999999999</v>
      </c>
      <c r="Q49" s="44"/>
      <c r="R49" s="47">
        <f>IF(P49="","",T49*M49*LOOKUP(RIGHT($D$2,3),定数!$A$6:$A$13,定数!$B$6:$B$13))</f>
        <v>34501.413499282731</v>
      </c>
      <c r="S49" s="47"/>
      <c r="T49" s="48">
        <f t="shared" si="3"/>
        <v>240.2000000000001</v>
      </c>
      <c r="U49" s="48"/>
      <c r="V49" t="str">
        <f t="shared" si="5"/>
        <v/>
      </c>
      <c r="W49">
        <f t="shared" si="2"/>
        <v>0</v>
      </c>
    </row>
    <row r="50" spans="2:23" x14ac:dyDescent="0.2">
      <c r="B50" s="42">
        <v>42</v>
      </c>
      <c r="C50" s="43">
        <f t="shared" si="1"/>
        <v>577925.00941499043</v>
      </c>
      <c r="D50" s="43"/>
      <c r="E50" s="42"/>
      <c r="F50" s="8"/>
      <c r="G50" s="42" t="s">
        <v>4</v>
      </c>
      <c r="H50" s="44"/>
      <c r="I50" s="44"/>
      <c r="J50" s="42"/>
      <c r="K50" s="45" t="str">
        <f t="shared" si="0"/>
        <v/>
      </c>
      <c r="L50" s="46"/>
      <c r="M50" s="6" t="str">
        <f>IF(J50="","",(K50/J50)/LOOKUP(RIGHT($D$2,3),定数!$A$6:$A$13,定数!$B$6:$B$13))</f>
        <v/>
      </c>
      <c r="N50" s="42"/>
      <c r="O50" s="8"/>
      <c r="P50" s="44"/>
      <c r="Q50" s="44"/>
      <c r="R50" s="47" t="str">
        <f>IF(P50="","",T50*M50*LOOKUP(RIGHT($D$2,3),定数!$A$6:$A$13,定数!$B$6:$B$13))</f>
        <v/>
      </c>
      <c r="S50" s="47"/>
      <c r="T50" s="48" t="str">
        <f t="shared" si="3"/>
        <v/>
      </c>
      <c r="U50" s="48"/>
      <c r="V50" t="str">
        <f t="shared" si="5"/>
        <v/>
      </c>
      <c r="W50" t="str">
        <f t="shared" si="2"/>
        <v/>
      </c>
    </row>
    <row r="51" spans="2:23" x14ac:dyDescent="0.2">
      <c r="B51" s="42">
        <v>43</v>
      </c>
      <c r="C51" s="43" t="str">
        <f t="shared" si="1"/>
        <v/>
      </c>
      <c r="D51" s="43"/>
      <c r="E51" s="42"/>
      <c r="F51" s="8"/>
      <c r="G51" s="42" t="s">
        <v>4</v>
      </c>
      <c r="H51" s="44"/>
      <c r="I51" s="44"/>
      <c r="J51" s="42"/>
      <c r="K51" s="45" t="str">
        <f t="shared" si="0"/>
        <v/>
      </c>
      <c r="L51" s="46"/>
      <c r="M51" s="6" t="str">
        <f>IF(J51="","",(K51/J51)/LOOKUP(RIGHT($D$2,3),定数!$A$6:$A$13,定数!$B$6:$B$13))</f>
        <v/>
      </c>
      <c r="N51" s="42"/>
      <c r="O51" s="8"/>
      <c r="P51" s="44"/>
      <c r="Q51" s="44"/>
      <c r="R51" s="47" t="str">
        <f>IF(P51="","",T51*M51*LOOKUP(RIGHT($D$2,3),定数!$A$6:$A$13,定数!$B$6:$B$13))</f>
        <v/>
      </c>
      <c r="S51" s="47"/>
      <c r="T51" s="48" t="str">
        <f t="shared" si="3"/>
        <v/>
      </c>
      <c r="U51" s="48"/>
      <c r="V51" t="str">
        <f t="shared" si="5"/>
        <v/>
      </c>
      <c r="W51" t="str">
        <f t="shared" si="2"/>
        <v/>
      </c>
    </row>
    <row r="52" spans="2:23" x14ac:dyDescent="0.2">
      <c r="B52" s="42">
        <v>44</v>
      </c>
      <c r="C52" s="43" t="str">
        <f t="shared" si="1"/>
        <v/>
      </c>
      <c r="D52" s="43"/>
      <c r="E52" s="42"/>
      <c r="F52" s="8"/>
      <c r="G52" s="42" t="s">
        <v>59</v>
      </c>
      <c r="H52" s="44"/>
      <c r="I52" s="44"/>
      <c r="J52" s="42"/>
      <c r="K52" s="45" t="str">
        <f t="shared" si="0"/>
        <v/>
      </c>
      <c r="L52" s="46"/>
      <c r="M52" s="6" t="str">
        <f>IF(J52="","",(K52/J52)/LOOKUP(RIGHT($D$2,3),定数!$A$6:$A$13,定数!$B$6:$B$13))</f>
        <v/>
      </c>
      <c r="N52" s="42"/>
      <c r="O52" s="8"/>
      <c r="P52" s="44"/>
      <c r="Q52" s="44"/>
      <c r="R52" s="47" t="str">
        <f>IF(P52="","",T52*M52*LOOKUP(RIGHT($D$2,3),定数!$A$6:$A$13,定数!$B$6:$B$13))</f>
        <v/>
      </c>
      <c r="S52" s="47"/>
      <c r="T52" s="48" t="str">
        <f t="shared" si="3"/>
        <v/>
      </c>
      <c r="U52" s="48"/>
      <c r="V52" t="str">
        <f t="shared" si="5"/>
        <v/>
      </c>
      <c r="W52" t="str">
        <f t="shared" si="2"/>
        <v/>
      </c>
    </row>
    <row r="53" spans="2:23" x14ac:dyDescent="0.2">
      <c r="B53" s="42">
        <v>45</v>
      </c>
      <c r="C53" s="43" t="str">
        <f t="shared" si="1"/>
        <v/>
      </c>
      <c r="D53" s="43"/>
      <c r="E53" s="42"/>
      <c r="F53" s="8"/>
      <c r="G53" s="42"/>
      <c r="H53" s="44"/>
      <c r="I53" s="44"/>
      <c r="J53" s="42"/>
      <c r="K53" s="45" t="str">
        <f t="shared" si="0"/>
        <v/>
      </c>
      <c r="L53" s="46"/>
      <c r="M53" s="6" t="str">
        <f>IF(J53="","",(K53/J53)/LOOKUP(RIGHT($D$2,3),定数!$A$6:$A$13,定数!$B$6:$B$13))</f>
        <v/>
      </c>
      <c r="N53" s="42"/>
      <c r="O53" s="8"/>
      <c r="P53" s="44"/>
      <c r="Q53" s="44"/>
      <c r="R53" s="47" t="str">
        <f>IF(P53="","",T53*M53*LOOKUP(RIGHT($D$2,3),定数!$A$6:$A$13,定数!$B$6:$B$13))</f>
        <v/>
      </c>
      <c r="S53" s="47"/>
      <c r="T53" s="48" t="str">
        <f t="shared" si="3"/>
        <v/>
      </c>
      <c r="U53" s="48"/>
      <c r="V53" t="str">
        <f t="shared" si="5"/>
        <v/>
      </c>
      <c r="W53" t="str">
        <f t="shared" si="2"/>
        <v/>
      </c>
    </row>
    <row r="54" spans="2:23" x14ac:dyDescent="0.2">
      <c r="B54" s="42">
        <v>46</v>
      </c>
      <c r="C54" s="43" t="str">
        <f t="shared" si="1"/>
        <v/>
      </c>
      <c r="D54" s="43"/>
      <c r="E54" s="42"/>
      <c r="F54" s="8"/>
      <c r="G54" s="42"/>
      <c r="H54" s="44"/>
      <c r="I54" s="44"/>
      <c r="J54" s="42"/>
      <c r="K54" s="45" t="str">
        <f t="shared" si="0"/>
        <v/>
      </c>
      <c r="L54" s="46"/>
      <c r="M54" s="6" t="str">
        <f>IF(J54="","",(K54/J54)/LOOKUP(RIGHT($D$2,3),定数!$A$6:$A$13,定数!$B$6:$B$13))</f>
        <v/>
      </c>
      <c r="N54" s="42"/>
      <c r="O54" s="8"/>
      <c r="P54" s="44"/>
      <c r="Q54" s="44"/>
      <c r="R54" s="47" t="str">
        <f>IF(P54="","",T54*M54*LOOKUP(RIGHT($D$2,3),定数!$A$6:$A$13,定数!$B$6:$B$13))</f>
        <v/>
      </c>
      <c r="S54" s="47"/>
      <c r="T54" s="48" t="str">
        <f t="shared" si="3"/>
        <v/>
      </c>
      <c r="U54" s="48"/>
      <c r="V54" t="str">
        <f t="shared" si="5"/>
        <v/>
      </c>
      <c r="W54" t="str">
        <f t="shared" si="2"/>
        <v/>
      </c>
    </row>
    <row r="55" spans="2:23" x14ac:dyDescent="0.2">
      <c r="B55" s="42">
        <v>47</v>
      </c>
      <c r="C55" s="43" t="str">
        <f t="shared" si="1"/>
        <v/>
      </c>
      <c r="D55" s="43"/>
      <c r="E55" s="42"/>
      <c r="F55" s="8"/>
      <c r="G55" s="42"/>
      <c r="H55" s="44"/>
      <c r="I55" s="44"/>
      <c r="J55" s="42"/>
      <c r="K55" s="45" t="str">
        <f t="shared" si="0"/>
        <v/>
      </c>
      <c r="L55" s="46"/>
      <c r="M55" s="6" t="str">
        <f>IF(J55="","",(K55/J55)/LOOKUP(RIGHT($D$2,3),定数!$A$6:$A$13,定数!$B$6:$B$13))</f>
        <v/>
      </c>
      <c r="N55" s="42"/>
      <c r="O55" s="8"/>
      <c r="P55" s="44"/>
      <c r="Q55" s="44"/>
      <c r="R55" s="47" t="str">
        <f>IF(P55="","",T55*M55*LOOKUP(RIGHT($D$2,3),定数!$A$6:$A$13,定数!$B$6:$B$13))</f>
        <v/>
      </c>
      <c r="S55" s="47"/>
      <c r="T55" s="48" t="str">
        <f t="shared" si="3"/>
        <v/>
      </c>
      <c r="U55" s="48"/>
      <c r="V55" t="str">
        <f t="shared" si="5"/>
        <v/>
      </c>
      <c r="W55" t="str">
        <f t="shared" si="2"/>
        <v/>
      </c>
    </row>
    <row r="56" spans="2:23" x14ac:dyDescent="0.2">
      <c r="B56" s="42">
        <v>48</v>
      </c>
      <c r="C56" s="43" t="str">
        <f t="shared" si="1"/>
        <v/>
      </c>
      <c r="D56" s="43"/>
      <c r="E56" s="42"/>
      <c r="F56" s="8"/>
      <c r="G56" s="42"/>
      <c r="H56" s="44"/>
      <c r="I56" s="44"/>
      <c r="J56" s="42"/>
      <c r="K56" s="45" t="str">
        <f t="shared" si="0"/>
        <v/>
      </c>
      <c r="L56" s="46"/>
      <c r="M56" s="6" t="str">
        <f>IF(J56="","",(K56/J56)/LOOKUP(RIGHT($D$2,3),定数!$A$6:$A$13,定数!$B$6:$B$13))</f>
        <v/>
      </c>
      <c r="N56" s="42"/>
      <c r="O56" s="8"/>
      <c r="P56" s="44"/>
      <c r="Q56" s="44"/>
      <c r="R56" s="47" t="str">
        <f>IF(P56="","",T56*M56*LOOKUP(RIGHT($D$2,3),定数!$A$6:$A$13,定数!$B$6:$B$13))</f>
        <v/>
      </c>
      <c r="S56" s="47"/>
      <c r="T56" s="48" t="str">
        <f t="shared" si="3"/>
        <v/>
      </c>
      <c r="U56" s="48"/>
      <c r="V56" t="str">
        <f t="shared" si="5"/>
        <v/>
      </c>
      <c r="W56" t="str">
        <f t="shared" si="2"/>
        <v/>
      </c>
    </row>
    <row r="57" spans="2:23" x14ac:dyDescent="0.2">
      <c r="B57" s="42">
        <v>49</v>
      </c>
      <c r="C57" s="43" t="str">
        <f t="shared" si="1"/>
        <v/>
      </c>
      <c r="D57" s="43"/>
      <c r="E57" s="42"/>
      <c r="F57" s="8"/>
      <c r="G57" s="42"/>
      <c r="H57" s="44"/>
      <c r="I57" s="44"/>
      <c r="J57" s="42"/>
      <c r="K57" s="45" t="str">
        <f t="shared" si="0"/>
        <v/>
      </c>
      <c r="L57" s="46"/>
      <c r="M57" s="6" t="str">
        <f>IF(J57="","",(K57/J57)/LOOKUP(RIGHT($D$2,3),定数!$A$6:$A$13,定数!$B$6:$B$13))</f>
        <v/>
      </c>
      <c r="N57" s="42"/>
      <c r="O57" s="8"/>
      <c r="P57" s="44"/>
      <c r="Q57" s="44"/>
      <c r="R57" s="47" t="str">
        <f>IF(P57="","",T57*M57*LOOKUP(RIGHT($D$2,3),定数!$A$6:$A$13,定数!$B$6:$B$13))</f>
        <v/>
      </c>
      <c r="S57" s="47"/>
      <c r="T57" s="48" t="str">
        <f t="shared" si="3"/>
        <v/>
      </c>
      <c r="U57" s="48"/>
      <c r="V57" t="str">
        <f t="shared" si="5"/>
        <v/>
      </c>
      <c r="W57" t="str">
        <f t="shared" si="2"/>
        <v/>
      </c>
    </row>
    <row r="58" spans="2:23" x14ac:dyDescent="0.2">
      <c r="B58" s="42">
        <v>50</v>
      </c>
      <c r="C58" s="43" t="str">
        <f t="shared" si="1"/>
        <v/>
      </c>
      <c r="D58" s="43"/>
      <c r="E58" s="42"/>
      <c r="F58" s="8"/>
      <c r="G58" s="42"/>
      <c r="H58" s="44"/>
      <c r="I58" s="44"/>
      <c r="J58" s="42"/>
      <c r="K58" s="45" t="str">
        <f t="shared" si="0"/>
        <v/>
      </c>
      <c r="L58" s="46"/>
      <c r="M58" s="6" t="str">
        <f>IF(J58="","",(K58/J58)/LOOKUP(RIGHT($D$2,3),定数!$A$6:$A$13,定数!$B$6:$B$13))</f>
        <v/>
      </c>
      <c r="N58" s="42"/>
      <c r="O58" s="8"/>
      <c r="P58" s="44"/>
      <c r="Q58" s="44"/>
      <c r="R58" s="47" t="str">
        <f>IF(P58="","",T58*M58*LOOKUP(RIGHT($D$2,3),定数!$A$6:$A$13,定数!$B$6:$B$13))</f>
        <v/>
      </c>
      <c r="S58" s="47"/>
      <c r="T58" s="48" t="str">
        <f t="shared" si="3"/>
        <v/>
      </c>
      <c r="U58" s="48"/>
      <c r="V58" t="str">
        <f t="shared" si="5"/>
        <v/>
      </c>
      <c r="W58" t="str">
        <f t="shared" si="2"/>
        <v/>
      </c>
    </row>
    <row r="59" spans="2:23" x14ac:dyDescent="0.2">
      <c r="B59" s="42">
        <v>51</v>
      </c>
      <c r="C59" s="43" t="str">
        <f t="shared" si="1"/>
        <v/>
      </c>
      <c r="D59" s="43"/>
      <c r="E59" s="42"/>
      <c r="F59" s="8"/>
      <c r="G59" s="42"/>
      <c r="H59" s="44"/>
      <c r="I59" s="44"/>
      <c r="J59" s="42"/>
      <c r="K59" s="45" t="str">
        <f t="shared" si="0"/>
        <v/>
      </c>
      <c r="L59" s="46"/>
      <c r="M59" s="6" t="str">
        <f>IF(J59="","",(K59/J59)/LOOKUP(RIGHT($D$2,3),定数!$A$6:$A$13,定数!$B$6:$B$13))</f>
        <v/>
      </c>
      <c r="N59" s="42"/>
      <c r="O59" s="8"/>
      <c r="P59" s="44"/>
      <c r="Q59" s="44"/>
      <c r="R59" s="47" t="str">
        <f>IF(P59="","",T59*M59*LOOKUP(RIGHT($D$2,3),定数!$A$6:$A$13,定数!$B$6:$B$13))</f>
        <v/>
      </c>
      <c r="S59" s="47"/>
      <c r="T59" s="48" t="str">
        <f t="shared" si="3"/>
        <v/>
      </c>
      <c r="U59" s="48"/>
      <c r="V59" t="str">
        <f t="shared" si="5"/>
        <v/>
      </c>
      <c r="W59" t="str">
        <f t="shared" si="2"/>
        <v/>
      </c>
    </row>
    <row r="60" spans="2:23" x14ac:dyDescent="0.2">
      <c r="B60" s="42">
        <v>52</v>
      </c>
      <c r="C60" s="43" t="str">
        <f t="shared" si="1"/>
        <v/>
      </c>
      <c r="D60" s="43"/>
      <c r="E60" s="42"/>
      <c r="F60" s="8"/>
      <c r="G60" s="42"/>
      <c r="H60" s="44"/>
      <c r="I60" s="44"/>
      <c r="J60" s="42"/>
      <c r="K60" s="45" t="str">
        <f t="shared" si="0"/>
        <v/>
      </c>
      <c r="L60" s="46"/>
      <c r="M60" s="6" t="str">
        <f>IF(J60="","",(K60/J60)/LOOKUP(RIGHT($D$2,3),定数!$A$6:$A$13,定数!$B$6:$B$13))</f>
        <v/>
      </c>
      <c r="N60" s="42"/>
      <c r="O60" s="8"/>
      <c r="P60" s="44"/>
      <c r="Q60" s="44"/>
      <c r="R60" s="47" t="str">
        <f>IF(P60="","",T60*M60*LOOKUP(RIGHT($D$2,3),定数!$A$6:$A$13,定数!$B$6:$B$13))</f>
        <v/>
      </c>
      <c r="S60" s="47"/>
      <c r="T60" s="48" t="str">
        <f t="shared" si="3"/>
        <v/>
      </c>
      <c r="U60" s="48"/>
      <c r="V60" t="str">
        <f t="shared" si="5"/>
        <v/>
      </c>
      <c r="W60" t="str">
        <f t="shared" si="2"/>
        <v/>
      </c>
    </row>
    <row r="61" spans="2:23" x14ac:dyDescent="0.2">
      <c r="B61" s="42">
        <v>53</v>
      </c>
      <c r="C61" s="43" t="str">
        <f t="shared" si="1"/>
        <v/>
      </c>
      <c r="D61" s="43"/>
      <c r="E61" s="42"/>
      <c r="F61" s="8"/>
      <c r="G61" s="42"/>
      <c r="H61" s="44"/>
      <c r="I61" s="44"/>
      <c r="J61" s="42"/>
      <c r="K61" s="45" t="str">
        <f t="shared" si="0"/>
        <v/>
      </c>
      <c r="L61" s="46"/>
      <c r="M61" s="6" t="str">
        <f>IF(J61="","",(K61/J61)/LOOKUP(RIGHT($D$2,3),定数!$A$6:$A$13,定数!$B$6:$B$13))</f>
        <v/>
      </c>
      <c r="N61" s="42"/>
      <c r="O61" s="8"/>
      <c r="P61" s="44"/>
      <c r="Q61" s="44"/>
      <c r="R61" s="47" t="str">
        <f>IF(P61="","",T61*M61*LOOKUP(RIGHT($D$2,3),定数!$A$6:$A$13,定数!$B$6:$B$13))</f>
        <v/>
      </c>
      <c r="S61" s="47"/>
      <c r="T61" s="48" t="str">
        <f t="shared" si="3"/>
        <v/>
      </c>
      <c r="U61" s="48"/>
      <c r="V61" t="str">
        <f t="shared" si="5"/>
        <v/>
      </c>
      <c r="W61" t="str">
        <f t="shared" si="2"/>
        <v/>
      </c>
    </row>
    <row r="62" spans="2:23" x14ac:dyDescent="0.2">
      <c r="B62" s="42">
        <v>54</v>
      </c>
      <c r="C62" s="43" t="str">
        <f t="shared" si="1"/>
        <v/>
      </c>
      <c r="D62" s="43"/>
      <c r="E62" s="42"/>
      <c r="F62" s="8"/>
      <c r="G62" s="42"/>
      <c r="H62" s="44"/>
      <c r="I62" s="44"/>
      <c r="J62" s="42"/>
      <c r="K62" s="45" t="str">
        <f t="shared" si="0"/>
        <v/>
      </c>
      <c r="L62" s="46"/>
      <c r="M62" s="6" t="str">
        <f>IF(J62="","",(K62/J62)/LOOKUP(RIGHT($D$2,3),定数!$A$6:$A$13,定数!$B$6:$B$13))</f>
        <v/>
      </c>
      <c r="N62" s="42"/>
      <c r="O62" s="8"/>
      <c r="P62" s="44"/>
      <c r="Q62" s="44"/>
      <c r="R62" s="47" t="str">
        <f>IF(P62="","",T62*M62*LOOKUP(RIGHT($D$2,3),定数!$A$6:$A$13,定数!$B$6:$B$13))</f>
        <v/>
      </c>
      <c r="S62" s="47"/>
      <c r="T62" s="48" t="str">
        <f t="shared" si="3"/>
        <v/>
      </c>
      <c r="U62" s="48"/>
      <c r="V62" t="str">
        <f t="shared" si="5"/>
        <v/>
      </c>
      <c r="W62" t="str">
        <f t="shared" si="2"/>
        <v/>
      </c>
    </row>
    <row r="63" spans="2:23" x14ac:dyDescent="0.2">
      <c r="B63" s="42">
        <v>55</v>
      </c>
      <c r="C63" s="43" t="str">
        <f t="shared" si="1"/>
        <v/>
      </c>
      <c r="D63" s="43"/>
      <c r="E63" s="42"/>
      <c r="F63" s="8"/>
      <c r="G63" s="42"/>
      <c r="H63" s="44"/>
      <c r="I63" s="44"/>
      <c r="J63" s="42"/>
      <c r="K63" s="45" t="str">
        <f t="shared" si="0"/>
        <v/>
      </c>
      <c r="L63" s="46"/>
      <c r="M63" s="6" t="str">
        <f>IF(J63="","",(K63/J63)/LOOKUP(RIGHT($D$2,3),定数!$A$6:$A$13,定数!$B$6:$B$13))</f>
        <v/>
      </c>
      <c r="N63" s="42"/>
      <c r="O63" s="8"/>
      <c r="P63" s="44"/>
      <c r="Q63" s="44"/>
      <c r="R63" s="47" t="str">
        <f>IF(P63="","",T63*M63*LOOKUP(RIGHT($D$2,3),定数!$A$6:$A$13,定数!$B$6:$B$13))</f>
        <v/>
      </c>
      <c r="S63" s="47"/>
      <c r="T63" s="48" t="str">
        <f t="shared" si="3"/>
        <v/>
      </c>
      <c r="U63" s="48"/>
      <c r="V63" t="str">
        <f t="shared" si="5"/>
        <v/>
      </c>
      <c r="W63" t="str">
        <f t="shared" si="2"/>
        <v/>
      </c>
    </row>
    <row r="64" spans="2:23" x14ac:dyDescent="0.2">
      <c r="B64" s="42">
        <v>56</v>
      </c>
      <c r="C64" s="43" t="str">
        <f t="shared" si="1"/>
        <v/>
      </c>
      <c r="D64" s="43"/>
      <c r="E64" s="42"/>
      <c r="F64" s="8"/>
      <c r="G64" s="42"/>
      <c r="H64" s="44"/>
      <c r="I64" s="44"/>
      <c r="J64" s="42"/>
      <c r="K64" s="45" t="str">
        <f t="shared" si="0"/>
        <v/>
      </c>
      <c r="L64" s="46"/>
      <c r="M64" s="6" t="str">
        <f>IF(J64="","",(K64/J64)/LOOKUP(RIGHT($D$2,3),定数!$A$6:$A$13,定数!$B$6:$B$13))</f>
        <v/>
      </c>
      <c r="N64" s="42"/>
      <c r="O64" s="8"/>
      <c r="P64" s="44"/>
      <c r="Q64" s="44"/>
      <c r="R64" s="47" t="str">
        <f>IF(P64="","",T64*M64*LOOKUP(RIGHT($D$2,3),定数!$A$6:$A$13,定数!$B$6:$B$13))</f>
        <v/>
      </c>
      <c r="S64" s="47"/>
      <c r="T64" s="48" t="str">
        <f t="shared" si="3"/>
        <v/>
      </c>
      <c r="U64" s="48"/>
      <c r="V64" t="str">
        <f t="shared" si="5"/>
        <v/>
      </c>
      <c r="W64" t="str">
        <f t="shared" si="2"/>
        <v/>
      </c>
    </row>
    <row r="65" spans="2:23" x14ac:dyDescent="0.2">
      <c r="B65" s="42">
        <v>57</v>
      </c>
      <c r="C65" s="43" t="str">
        <f t="shared" si="1"/>
        <v/>
      </c>
      <c r="D65" s="43"/>
      <c r="E65" s="42"/>
      <c r="F65" s="8"/>
      <c r="G65" s="42"/>
      <c r="H65" s="44"/>
      <c r="I65" s="44"/>
      <c r="J65" s="42"/>
      <c r="K65" s="45" t="str">
        <f t="shared" si="0"/>
        <v/>
      </c>
      <c r="L65" s="46"/>
      <c r="M65" s="6" t="str">
        <f>IF(J65="","",(K65/J65)/LOOKUP(RIGHT($D$2,3),定数!$A$6:$A$13,定数!$B$6:$B$13))</f>
        <v/>
      </c>
      <c r="N65" s="42"/>
      <c r="O65" s="8"/>
      <c r="P65" s="44"/>
      <c r="Q65" s="44"/>
      <c r="R65" s="47" t="str">
        <f>IF(P65="","",T65*M65*LOOKUP(RIGHT($D$2,3),定数!$A$6:$A$13,定数!$B$6:$B$13))</f>
        <v/>
      </c>
      <c r="S65" s="47"/>
      <c r="T65" s="48" t="str">
        <f t="shared" si="3"/>
        <v/>
      </c>
      <c r="U65" s="48"/>
      <c r="V65" t="str">
        <f t="shared" si="5"/>
        <v/>
      </c>
      <c r="W65" t="str">
        <f t="shared" si="2"/>
        <v/>
      </c>
    </row>
    <row r="66" spans="2:23" x14ac:dyDescent="0.2">
      <c r="B66" s="42">
        <v>58</v>
      </c>
      <c r="C66" s="43" t="str">
        <f t="shared" si="1"/>
        <v/>
      </c>
      <c r="D66" s="43"/>
      <c r="E66" s="42"/>
      <c r="F66" s="8"/>
      <c r="G66" s="42"/>
      <c r="H66" s="44"/>
      <c r="I66" s="44"/>
      <c r="J66" s="42"/>
      <c r="K66" s="45" t="str">
        <f t="shared" si="0"/>
        <v/>
      </c>
      <c r="L66" s="46"/>
      <c r="M66" s="6" t="str">
        <f>IF(J66="","",(K66/J66)/LOOKUP(RIGHT($D$2,3),定数!$A$6:$A$13,定数!$B$6:$B$13))</f>
        <v/>
      </c>
      <c r="N66" s="42"/>
      <c r="O66" s="8"/>
      <c r="P66" s="44"/>
      <c r="Q66" s="44"/>
      <c r="R66" s="47" t="str">
        <f>IF(P66="","",T66*M66*LOOKUP(RIGHT($D$2,3),定数!$A$6:$A$13,定数!$B$6:$B$13))</f>
        <v/>
      </c>
      <c r="S66" s="47"/>
      <c r="T66" s="48" t="str">
        <f t="shared" si="3"/>
        <v/>
      </c>
      <c r="U66" s="48"/>
      <c r="V66" t="str">
        <f t="shared" si="5"/>
        <v/>
      </c>
      <c r="W66" t="str">
        <f t="shared" si="2"/>
        <v/>
      </c>
    </row>
    <row r="67" spans="2:23" x14ac:dyDescent="0.2">
      <c r="B67" s="42">
        <v>59</v>
      </c>
      <c r="C67" s="43" t="str">
        <f t="shared" si="1"/>
        <v/>
      </c>
      <c r="D67" s="43"/>
      <c r="E67" s="42"/>
      <c r="F67" s="8"/>
      <c r="G67" s="42"/>
      <c r="H67" s="44"/>
      <c r="I67" s="44"/>
      <c r="J67" s="42"/>
      <c r="K67" s="45" t="str">
        <f t="shared" si="0"/>
        <v/>
      </c>
      <c r="L67" s="46"/>
      <c r="M67" s="6" t="str">
        <f>IF(J67="","",(K67/J67)/LOOKUP(RIGHT($D$2,3),定数!$A$6:$A$13,定数!$B$6:$B$13))</f>
        <v/>
      </c>
      <c r="N67" s="42"/>
      <c r="O67" s="8"/>
      <c r="P67" s="44"/>
      <c r="Q67" s="44"/>
      <c r="R67" s="47" t="str">
        <f>IF(P67="","",T67*M67*LOOKUP(RIGHT($D$2,3),定数!$A$6:$A$13,定数!$B$6:$B$13))</f>
        <v/>
      </c>
      <c r="S67" s="47"/>
      <c r="T67" s="48" t="str">
        <f t="shared" si="3"/>
        <v/>
      </c>
      <c r="U67" s="48"/>
      <c r="V67" t="str">
        <f t="shared" si="5"/>
        <v/>
      </c>
      <c r="W67" t="str">
        <f t="shared" si="2"/>
        <v/>
      </c>
    </row>
    <row r="68" spans="2:23" x14ac:dyDescent="0.2">
      <c r="B68" s="42">
        <v>60</v>
      </c>
      <c r="C68" s="43" t="str">
        <f t="shared" si="1"/>
        <v/>
      </c>
      <c r="D68" s="43"/>
      <c r="E68" s="42"/>
      <c r="F68" s="8"/>
      <c r="G68" s="42"/>
      <c r="H68" s="44"/>
      <c r="I68" s="44"/>
      <c r="J68" s="42"/>
      <c r="K68" s="45" t="str">
        <f t="shared" si="0"/>
        <v/>
      </c>
      <c r="L68" s="46"/>
      <c r="M68" s="6" t="str">
        <f>IF(J68="","",(K68/J68)/LOOKUP(RIGHT($D$2,3),定数!$A$6:$A$13,定数!$B$6:$B$13))</f>
        <v/>
      </c>
      <c r="N68" s="42"/>
      <c r="O68" s="8"/>
      <c r="P68" s="44"/>
      <c r="Q68" s="44"/>
      <c r="R68" s="47" t="str">
        <f>IF(P68="","",T68*M68*LOOKUP(RIGHT($D$2,3),定数!$A$6:$A$13,定数!$B$6:$B$13))</f>
        <v/>
      </c>
      <c r="S68" s="47"/>
      <c r="T68" s="48" t="str">
        <f t="shared" si="3"/>
        <v/>
      </c>
      <c r="U68" s="48"/>
      <c r="V68" t="str">
        <f t="shared" si="5"/>
        <v/>
      </c>
      <c r="W68" t="str">
        <f t="shared" si="2"/>
        <v/>
      </c>
    </row>
    <row r="69" spans="2:23" x14ac:dyDescent="0.2">
      <c r="B69" s="42">
        <v>61</v>
      </c>
      <c r="C69" s="43" t="str">
        <f t="shared" si="1"/>
        <v/>
      </c>
      <c r="D69" s="43"/>
      <c r="E69" s="42"/>
      <c r="F69" s="8"/>
      <c r="G69" s="42"/>
      <c r="H69" s="44"/>
      <c r="I69" s="44"/>
      <c r="J69" s="42"/>
      <c r="K69" s="45" t="str">
        <f t="shared" si="0"/>
        <v/>
      </c>
      <c r="L69" s="46"/>
      <c r="M69" s="6" t="str">
        <f>IF(J69="","",(K69/J69)/LOOKUP(RIGHT($D$2,3),定数!$A$6:$A$13,定数!$B$6:$B$13))</f>
        <v/>
      </c>
      <c r="N69" s="42"/>
      <c r="O69" s="8"/>
      <c r="P69" s="44"/>
      <c r="Q69" s="44"/>
      <c r="R69" s="47" t="str">
        <f>IF(P69="","",T69*M69*LOOKUP(RIGHT($D$2,3),定数!$A$6:$A$13,定数!$B$6:$B$13))</f>
        <v/>
      </c>
      <c r="S69" s="47"/>
      <c r="T69" s="48" t="str">
        <f t="shared" si="3"/>
        <v/>
      </c>
      <c r="U69" s="48"/>
      <c r="V69" t="str">
        <f t="shared" si="5"/>
        <v/>
      </c>
      <c r="W69" t="str">
        <f t="shared" si="2"/>
        <v/>
      </c>
    </row>
    <row r="70" spans="2:23" x14ac:dyDescent="0.2">
      <c r="B70" s="42">
        <v>62</v>
      </c>
      <c r="C70" s="43" t="str">
        <f t="shared" si="1"/>
        <v/>
      </c>
      <c r="D70" s="43"/>
      <c r="E70" s="42"/>
      <c r="F70" s="8"/>
      <c r="G70" s="42"/>
      <c r="H70" s="44"/>
      <c r="I70" s="44"/>
      <c r="J70" s="42"/>
      <c r="K70" s="45" t="str">
        <f t="shared" si="0"/>
        <v/>
      </c>
      <c r="L70" s="46"/>
      <c r="M70" s="6" t="str">
        <f>IF(J70="","",(K70/J70)/LOOKUP(RIGHT($D$2,3),定数!$A$6:$A$13,定数!$B$6:$B$13))</f>
        <v/>
      </c>
      <c r="N70" s="42"/>
      <c r="O70" s="8"/>
      <c r="P70" s="44"/>
      <c r="Q70" s="44"/>
      <c r="R70" s="47" t="str">
        <f>IF(P70="","",T70*M70*LOOKUP(RIGHT($D$2,3),定数!$A$6:$A$13,定数!$B$6:$B$13))</f>
        <v/>
      </c>
      <c r="S70" s="47"/>
      <c r="T70" s="48" t="str">
        <f t="shared" si="3"/>
        <v/>
      </c>
      <c r="U70" s="48"/>
      <c r="V70" t="str">
        <f t="shared" si="5"/>
        <v/>
      </c>
      <c r="W70" t="str">
        <f t="shared" si="2"/>
        <v/>
      </c>
    </row>
    <row r="71" spans="2:23" x14ac:dyDescent="0.2">
      <c r="B71" s="42">
        <v>63</v>
      </c>
      <c r="C71" s="43" t="str">
        <f t="shared" si="1"/>
        <v/>
      </c>
      <c r="D71" s="43"/>
      <c r="E71" s="42"/>
      <c r="F71" s="8"/>
      <c r="G71" s="42"/>
      <c r="H71" s="44"/>
      <c r="I71" s="44"/>
      <c r="J71" s="42"/>
      <c r="K71" s="45" t="str">
        <f t="shared" si="0"/>
        <v/>
      </c>
      <c r="L71" s="46"/>
      <c r="M71" s="6" t="str">
        <f>IF(J71="","",(K71/J71)/LOOKUP(RIGHT($D$2,3),定数!$A$6:$A$13,定数!$B$6:$B$13))</f>
        <v/>
      </c>
      <c r="N71" s="42"/>
      <c r="O71" s="8"/>
      <c r="P71" s="44"/>
      <c r="Q71" s="44"/>
      <c r="R71" s="47" t="str">
        <f>IF(P71="","",T71*M71*LOOKUP(RIGHT($D$2,3),定数!$A$6:$A$13,定数!$B$6:$B$13))</f>
        <v/>
      </c>
      <c r="S71" s="47"/>
      <c r="T71" s="48" t="str">
        <f t="shared" si="3"/>
        <v/>
      </c>
      <c r="U71" s="48"/>
      <c r="V71" t="str">
        <f t="shared" si="5"/>
        <v/>
      </c>
      <c r="W71" t="str">
        <f t="shared" si="2"/>
        <v/>
      </c>
    </row>
    <row r="72" spans="2:23" x14ac:dyDescent="0.2">
      <c r="B72" s="42">
        <v>64</v>
      </c>
      <c r="C72" s="43" t="str">
        <f t="shared" si="1"/>
        <v/>
      </c>
      <c r="D72" s="43"/>
      <c r="E72" s="42"/>
      <c r="F72" s="8"/>
      <c r="G72" s="42"/>
      <c r="H72" s="44"/>
      <c r="I72" s="44"/>
      <c r="J72" s="42"/>
      <c r="K72" s="45" t="str">
        <f t="shared" si="0"/>
        <v/>
      </c>
      <c r="L72" s="46"/>
      <c r="M72" s="6" t="str">
        <f>IF(J72="","",(K72/J72)/LOOKUP(RIGHT($D$2,3),定数!$A$6:$A$13,定数!$B$6:$B$13))</f>
        <v/>
      </c>
      <c r="N72" s="42"/>
      <c r="O72" s="8"/>
      <c r="P72" s="44"/>
      <c r="Q72" s="44"/>
      <c r="R72" s="47" t="str">
        <f>IF(P72="","",T72*M72*LOOKUP(RIGHT($D$2,3),定数!$A$6:$A$13,定数!$B$6:$B$13))</f>
        <v/>
      </c>
      <c r="S72" s="47"/>
      <c r="T72" s="48" t="str">
        <f t="shared" si="3"/>
        <v/>
      </c>
      <c r="U72" s="48"/>
      <c r="V72" t="str">
        <f t="shared" si="5"/>
        <v/>
      </c>
      <c r="W72" t="str">
        <f t="shared" si="2"/>
        <v/>
      </c>
    </row>
    <row r="73" spans="2:23" x14ac:dyDescent="0.2">
      <c r="B73" s="42">
        <v>65</v>
      </c>
      <c r="C73" s="43" t="str">
        <f t="shared" si="1"/>
        <v/>
      </c>
      <c r="D73" s="43"/>
      <c r="E73" s="42"/>
      <c r="F73" s="8"/>
      <c r="G73" s="42"/>
      <c r="H73" s="44"/>
      <c r="I73" s="44"/>
      <c r="J73" s="42"/>
      <c r="K73" s="45" t="str">
        <f t="shared" ref="K73:K108" si="6">IF(J73="","",C73*0.03)</f>
        <v/>
      </c>
      <c r="L73" s="46"/>
      <c r="M73" s="6" t="str">
        <f>IF(J73="","",(K73/J73)/LOOKUP(RIGHT($D$2,3),定数!$A$6:$A$13,定数!$B$6:$B$13))</f>
        <v/>
      </c>
      <c r="N73" s="42"/>
      <c r="O73" s="8"/>
      <c r="P73" s="44"/>
      <c r="Q73" s="44"/>
      <c r="R73" s="47" t="str">
        <f>IF(P73="","",T73*M73*LOOKUP(RIGHT($D$2,3),定数!$A$6:$A$13,定数!$B$6:$B$13))</f>
        <v/>
      </c>
      <c r="S73" s="47"/>
      <c r="T73" s="48" t="str">
        <f t="shared" si="3"/>
        <v/>
      </c>
      <c r="U73" s="48"/>
      <c r="V73" t="str">
        <f t="shared" si="5"/>
        <v/>
      </c>
      <c r="W73" t="str">
        <f t="shared" si="2"/>
        <v/>
      </c>
    </row>
    <row r="74" spans="2:23" x14ac:dyDescent="0.2">
      <c r="B74" s="42">
        <v>66</v>
      </c>
      <c r="C74" s="43" t="str">
        <f t="shared" ref="C74:C108" si="7">IF(R73="","",C73+R73)</f>
        <v/>
      </c>
      <c r="D74" s="43"/>
      <c r="E74" s="42"/>
      <c r="F74" s="8"/>
      <c r="G74" s="42"/>
      <c r="H74" s="44"/>
      <c r="I74" s="44"/>
      <c r="J74" s="42"/>
      <c r="K74" s="45" t="str">
        <f t="shared" si="6"/>
        <v/>
      </c>
      <c r="L74" s="46"/>
      <c r="M74" s="6" t="str">
        <f>IF(J74="","",(K74/J74)/LOOKUP(RIGHT($D$2,3),定数!$A$6:$A$13,定数!$B$6:$B$13))</f>
        <v/>
      </c>
      <c r="N74" s="42"/>
      <c r="O74" s="8"/>
      <c r="P74" s="44"/>
      <c r="Q74" s="44"/>
      <c r="R74" s="47" t="str">
        <f>IF(P74="","",T74*M74*LOOKUP(RIGHT($D$2,3),定数!$A$6:$A$13,定数!$B$6:$B$13))</f>
        <v/>
      </c>
      <c r="S74" s="47"/>
      <c r="T74" s="48" t="str">
        <f t="shared" si="3"/>
        <v/>
      </c>
      <c r="U74" s="48"/>
      <c r="V74" t="str">
        <f t="shared" si="5"/>
        <v/>
      </c>
      <c r="W74" t="str">
        <f t="shared" si="5"/>
        <v/>
      </c>
    </row>
    <row r="75" spans="2:23" x14ac:dyDescent="0.2">
      <c r="B75" s="42">
        <v>67</v>
      </c>
      <c r="C75" s="43" t="str">
        <f t="shared" si="7"/>
        <v/>
      </c>
      <c r="D75" s="43"/>
      <c r="E75" s="42"/>
      <c r="F75" s="8"/>
      <c r="G75" s="42"/>
      <c r="H75" s="44"/>
      <c r="I75" s="44"/>
      <c r="J75" s="42"/>
      <c r="K75" s="45" t="str">
        <f t="shared" si="6"/>
        <v/>
      </c>
      <c r="L75" s="46"/>
      <c r="M75" s="6" t="str">
        <f>IF(J75="","",(K75/J75)/LOOKUP(RIGHT($D$2,3),定数!$A$6:$A$13,定数!$B$6:$B$13))</f>
        <v/>
      </c>
      <c r="N75" s="42"/>
      <c r="O75" s="8"/>
      <c r="P75" s="44"/>
      <c r="Q75" s="44"/>
      <c r="R75" s="47" t="str">
        <f>IF(P75="","",T75*M75*LOOKUP(RIGHT($D$2,3),定数!$A$6:$A$13,定数!$B$6:$B$13))</f>
        <v/>
      </c>
      <c r="S75" s="47"/>
      <c r="T75" s="48" t="str">
        <f t="shared" si="3"/>
        <v/>
      </c>
      <c r="U75" s="48"/>
      <c r="V75" t="str">
        <f t="shared" ref="V75:W90" si="8">IF(S75&lt;&gt;"",IF(S75&lt;0,1+V74,0),"")</f>
        <v/>
      </c>
      <c r="W75" t="str">
        <f t="shared" si="8"/>
        <v/>
      </c>
    </row>
    <row r="76" spans="2:23" x14ac:dyDescent="0.2">
      <c r="B76" s="42">
        <v>68</v>
      </c>
      <c r="C76" s="43" t="str">
        <f t="shared" si="7"/>
        <v/>
      </c>
      <c r="D76" s="43"/>
      <c r="E76" s="42"/>
      <c r="F76" s="8"/>
      <c r="G76" s="42"/>
      <c r="H76" s="44"/>
      <c r="I76" s="44"/>
      <c r="J76" s="42"/>
      <c r="K76" s="45" t="str">
        <f t="shared" si="6"/>
        <v/>
      </c>
      <c r="L76" s="46"/>
      <c r="M76" s="6" t="str">
        <f>IF(J76="","",(K76/J76)/LOOKUP(RIGHT($D$2,3),定数!$A$6:$A$13,定数!$B$6:$B$13))</f>
        <v/>
      </c>
      <c r="N76" s="42"/>
      <c r="O76" s="8"/>
      <c r="P76" s="44"/>
      <c r="Q76" s="44"/>
      <c r="R76" s="47" t="str">
        <f>IF(P76="","",T76*M76*LOOKUP(RIGHT($D$2,3),定数!$A$6:$A$13,定数!$B$6:$B$13))</f>
        <v/>
      </c>
      <c r="S76" s="47"/>
      <c r="T76" s="48" t="str">
        <f t="shared" ref="T76:T108" si="9">IF(P76="","",IF(G76="買",(P76-H76),(H76-P76))*IF(RIGHT($D$2,3)="JPY",100,10000))</f>
        <v/>
      </c>
      <c r="U76" s="48"/>
      <c r="V76" t="str">
        <f t="shared" si="8"/>
        <v/>
      </c>
      <c r="W76" t="str">
        <f t="shared" si="8"/>
        <v/>
      </c>
    </row>
    <row r="77" spans="2:23" x14ac:dyDescent="0.2">
      <c r="B77" s="42">
        <v>69</v>
      </c>
      <c r="C77" s="43" t="str">
        <f t="shared" si="7"/>
        <v/>
      </c>
      <c r="D77" s="43"/>
      <c r="E77" s="42"/>
      <c r="F77" s="8"/>
      <c r="G77" s="42"/>
      <c r="H77" s="44"/>
      <c r="I77" s="44"/>
      <c r="J77" s="42"/>
      <c r="K77" s="45" t="str">
        <f t="shared" si="6"/>
        <v/>
      </c>
      <c r="L77" s="46"/>
      <c r="M77" s="6" t="str">
        <f>IF(J77="","",(K77/J77)/LOOKUP(RIGHT($D$2,3),定数!$A$6:$A$13,定数!$B$6:$B$13))</f>
        <v/>
      </c>
      <c r="N77" s="42"/>
      <c r="O77" s="8"/>
      <c r="P77" s="44"/>
      <c r="Q77" s="44"/>
      <c r="R77" s="47" t="str">
        <f>IF(P77="","",T77*M77*LOOKUP(RIGHT($D$2,3),定数!$A$6:$A$13,定数!$B$6:$B$13))</f>
        <v/>
      </c>
      <c r="S77" s="47"/>
      <c r="T77" s="48" t="str">
        <f t="shared" si="9"/>
        <v/>
      </c>
      <c r="U77" s="48"/>
      <c r="V77" t="str">
        <f t="shared" si="8"/>
        <v/>
      </c>
      <c r="W77" t="str">
        <f t="shared" si="8"/>
        <v/>
      </c>
    </row>
    <row r="78" spans="2:23" x14ac:dyDescent="0.2">
      <c r="B78" s="42">
        <v>70</v>
      </c>
      <c r="C78" s="43" t="str">
        <f t="shared" si="7"/>
        <v/>
      </c>
      <c r="D78" s="43"/>
      <c r="E78" s="42"/>
      <c r="F78" s="8"/>
      <c r="G78" s="42"/>
      <c r="H78" s="44"/>
      <c r="I78" s="44"/>
      <c r="J78" s="42"/>
      <c r="K78" s="45" t="str">
        <f t="shared" si="6"/>
        <v/>
      </c>
      <c r="L78" s="46"/>
      <c r="M78" s="6" t="str">
        <f>IF(J78="","",(K78/J78)/LOOKUP(RIGHT($D$2,3),定数!$A$6:$A$13,定数!$B$6:$B$13))</f>
        <v/>
      </c>
      <c r="N78" s="42"/>
      <c r="O78" s="8"/>
      <c r="P78" s="44"/>
      <c r="Q78" s="44"/>
      <c r="R78" s="47" t="str">
        <f>IF(P78="","",T78*M78*LOOKUP(RIGHT($D$2,3),定数!$A$6:$A$13,定数!$B$6:$B$13))</f>
        <v/>
      </c>
      <c r="S78" s="47"/>
      <c r="T78" s="48" t="str">
        <f t="shared" si="9"/>
        <v/>
      </c>
      <c r="U78" s="48"/>
      <c r="V78" t="str">
        <f t="shared" si="8"/>
        <v/>
      </c>
      <c r="W78" t="str">
        <f t="shared" si="8"/>
        <v/>
      </c>
    </row>
    <row r="79" spans="2:23" x14ac:dyDescent="0.2">
      <c r="B79" s="42">
        <v>71</v>
      </c>
      <c r="C79" s="43" t="str">
        <f t="shared" si="7"/>
        <v/>
      </c>
      <c r="D79" s="43"/>
      <c r="E79" s="42"/>
      <c r="F79" s="8"/>
      <c r="G79" s="42"/>
      <c r="H79" s="44"/>
      <c r="I79" s="44"/>
      <c r="J79" s="42"/>
      <c r="K79" s="45" t="str">
        <f t="shared" si="6"/>
        <v/>
      </c>
      <c r="L79" s="46"/>
      <c r="M79" s="6" t="str">
        <f>IF(J79="","",(K79/J79)/LOOKUP(RIGHT($D$2,3),定数!$A$6:$A$13,定数!$B$6:$B$13))</f>
        <v/>
      </c>
      <c r="N79" s="42"/>
      <c r="O79" s="8"/>
      <c r="P79" s="44"/>
      <c r="Q79" s="44"/>
      <c r="R79" s="47" t="str">
        <f>IF(P79="","",T79*M79*LOOKUP(RIGHT($D$2,3),定数!$A$6:$A$13,定数!$B$6:$B$13))</f>
        <v/>
      </c>
      <c r="S79" s="47"/>
      <c r="T79" s="48" t="str">
        <f t="shared" si="9"/>
        <v/>
      </c>
      <c r="U79" s="48"/>
      <c r="V79" t="str">
        <f t="shared" si="8"/>
        <v/>
      </c>
      <c r="W79" t="str">
        <f t="shared" si="8"/>
        <v/>
      </c>
    </row>
    <row r="80" spans="2:23" x14ac:dyDescent="0.2">
      <c r="B80" s="42">
        <v>72</v>
      </c>
      <c r="C80" s="43" t="str">
        <f t="shared" si="7"/>
        <v/>
      </c>
      <c r="D80" s="43"/>
      <c r="E80" s="42"/>
      <c r="F80" s="8"/>
      <c r="G80" s="42"/>
      <c r="H80" s="44"/>
      <c r="I80" s="44"/>
      <c r="J80" s="42"/>
      <c r="K80" s="45" t="str">
        <f t="shared" si="6"/>
        <v/>
      </c>
      <c r="L80" s="46"/>
      <c r="M80" s="6" t="str">
        <f>IF(J80="","",(K80/J80)/LOOKUP(RIGHT($D$2,3),定数!$A$6:$A$13,定数!$B$6:$B$13))</f>
        <v/>
      </c>
      <c r="N80" s="42"/>
      <c r="O80" s="8"/>
      <c r="P80" s="44"/>
      <c r="Q80" s="44"/>
      <c r="R80" s="47" t="str">
        <f>IF(P80="","",T80*M80*LOOKUP(RIGHT($D$2,3),定数!$A$6:$A$13,定数!$B$6:$B$13))</f>
        <v/>
      </c>
      <c r="S80" s="47"/>
      <c r="T80" s="48" t="str">
        <f t="shared" si="9"/>
        <v/>
      </c>
      <c r="U80" s="48"/>
      <c r="V80" t="str">
        <f t="shared" si="8"/>
        <v/>
      </c>
      <c r="W80" t="str">
        <f t="shared" si="8"/>
        <v/>
      </c>
    </row>
    <row r="81" spans="2:23" x14ac:dyDescent="0.2">
      <c r="B81" s="42">
        <v>73</v>
      </c>
      <c r="C81" s="43" t="str">
        <f t="shared" si="7"/>
        <v/>
      </c>
      <c r="D81" s="43"/>
      <c r="E81" s="42"/>
      <c r="F81" s="8"/>
      <c r="G81" s="42"/>
      <c r="H81" s="44"/>
      <c r="I81" s="44"/>
      <c r="J81" s="42"/>
      <c r="K81" s="45" t="str">
        <f t="shared" si="6"/>
        <v/>
      </c>
      <c r="L81" s="46"/>
      <c r="M81" s="6" t="str">
        <f>IF(J81="","",(K81/J81)/LOOKUP(RIGHT($D$2,3),定数!$A$6:$A$13,定数!$B$6:$B$13))</f>
        <v/>
      </c>
      <c r="N81" s="42"/>
      <c r="O81" s="8"/>
      <c r="P81" s="44"/>
      <c r="Q81" s="44"/>
      <c r="R81" s="47" t="str">
        <f>IF(P81="","",T81*M81*LOOKUP(RIGHT($D$2,3),定数!$A$6:$A$13,定数!$B$6:$B$13))</f>
        <v/>
      </c>
      <c r="S81" s="47"/>
      <c r="T81" s="48" t="str">
        <f t="shared" si="9"/>
        <v/>
      </c>
      <c r="U81" s="48"/>
      <c r="V81" t="str">
        <f t="shared" si="8"/>
        <v/>
      </c>
      <c r="W81" t="str">
        <f t="shared" si="8"/>
        <v/>
      </c>
    </row>
    <row r="82" spans="2:23" x14ac:dyDescent="0.2">
      <c r="B82" s="42">
        <v>74</v>
      </c>
      <c r="C82" s="43" t="str">
        <f t="shared" si="7"/>
        <v/>
      </c>
      <c r="D82" s="43"/>
      <c r="E82" s="42"/>
      <c r="F82" s="8"/>
      <c r="G82" s="42"/>
      <c r="H82" s="44"/>
      <c r="I82" s="44"/>
      <c r="J82" s="42"/>
      <c r="K82" s="45" t="str">
        <f t="shared" si="6"/>
        <v/>
      </c>
      <c r="L82" s="46"/>
      <c r="M82" s="6" t="str">
        <f>IF(J82="","",(K82/J82)/LOOKUP(RIGHT($D$2,3),定数!$A$6:$A$13,定数!$B$6:$B$13))</f>
        <v/>
      </c>
      <c r="N82" s="42"/>
      <c r="O82" s="8"/>
      <c r="P82" s="44"/>
      <c r="Q82" s="44"/>
      <c r="R82" s="47" t="str">
        <f>IF(P82="","",T82*M82*LOOKUP(RIGHT($D$2,3),定数!$A$6:$A$13,定数!$B$6:$B$13))</f>
        <v/>
      </c>
      <c r="S82" s="47"/>
      <c r="T82" s="48" t="str">
        <f t="shared" si="9"/>
        <v/>
      </c>
      <c r="U82" s="48"/>
      <c r="V82" t="str">
        <f t="shared" si="8"/>
        <v/>
      </c>
      <c r="W82" t="str">
        <f t="shared" si="8"/>
        <v/>
      </c>
    </row>
    <row r="83" spans="2:23" x14ac:dyDescent="0.2">
      <c r="B83" s="42">
        <v>75</v>
      </c>
      <c r="C83" s="43" t="str">
        <f t="shared" si="7"/>
        <v/>
      </c>
      <c r="D83" s="43"/>
      <c r="E83" s="42"/>
      <c r="F83" s="8"/>
      <c r="G83" s="42"/>
      <c r="H83" s="44"/>
      <c r="I83" s="44"/>
      <c r="J83" s="42"/>
      <c r="K83" s="45" t="str">
        <f t="shared" si="6"/>
        <v/>
      </c>
      <c r="L83" s="46"/>
      <c r="M83" s="6" t="str">
        <f>IF(J83="","",(K83/J83)/LOOKUP(RIGHT($D$2,3),定数!$A$6:$A$13,定数!$B$6:$B$13))</f>
        <v/>
      </c>
      <c r="N83" s="42"/>
      <c r="O83" s="8"/>
      <c r="P83" s="44"/>
      <c r="Q83" s="44"/>
      <c r="R83" s="47" t="str">
        <f>IF(P83="","",T83*M83*LOOKUP(RIGHT($D$2,3),定数!$A$6:$A$13,定数!$B$6:$B$13))</f>
        <v/>
      </c>
      <c r="S83" s="47"/>
      <c r="T83" s="48" t="str">
        <f t="shared" si="9"/>
        <v/>
      </c>
      <c r="U83" s="48"/>
      <c r="V83" t="str">
        <f t="shared" si="8"/>
        <v/>
      </c>
      <c r="W83" t="str">
        <f t="shared" si="8"/>
        <v/>
      </c>
    </row>
    <row r="84" spans="2:23" x14ac:dyDescent="0.2">
      <c r="B84" s="42">
        <v>76</v>
      </c>
      <c r="C84" s="43" t="str">
        <f t="shared" si="7"/>
        <v/>
      </c>
      <c r="D84" s="43"/>
      <c r="E84" s="42"/>
      <c r="F84" s="8"/>
      <c r="G84" s="42"/>
      <c r="H84" s="44"/>
      <c r="I84" s="44"/>
      <c r="J84" s="42"/>
      <c r="K84" s="45" t="str">
        <f t="shared" si="6"/>
        <v/>
      </c>
      <c r="L84" s="46"/>
      <c r="M84" s="6" t="str">
        <f>IF(J84="","",(K84/J84)/LOOKUP(RIGHT($D$2,3),定数!$A$6:$A$13,定数!$B$6:$B$13))</f>
        <v/>
      </c>
      <c r="N84" s="42"/>
      <c r="O84" s="8"/>
      <c r="P84" s="44"/>
      <c r="Q84" s="44"/>
      <c r="R84" s="47" t="str">
        <f>IF(P84="","",T84*M84*LOOKUP(RIGHT($D$2,3),定数!$A$6:$A$13,定数!$B$6:$B$13))</f>
        <v/>
      </c>
      <c r="S84" s="47"/>
      <c r="T84" s="48" t="str">
        <f t="shared" si="9"/>
        <v/>
      </c>
      <c r="U84" s="48"/>
      <c r="V84" t="str">
        <f t="shared" si="8"/>
        <v/>
      </c>
      <c r="W84" t="str">
        <f t="shared" si="8"/>
        <v/>
      </c>
    </row>
    <row r="85" spans="2:23" x14ac:dyDescent="0.2">
      <c r="B85" s="42">
        <v>77</v>
      </c>
      <c r="C85" s="43" t="str">
        <f t="shared" si="7"/>
        <v/>
      </c>
      <c r="D85" s="43"/>
      <c r="E85" s="42"/>
      <c r="F85" s="8"/>
      <c r="G85" s="42"/>
      <c r="H85" s="44"/>
      <c r="I85" s="44"/>
      <c r="J85" s="42"/>
      <c r="K85" s="45" t="str">
        <f t="shared" si="6"/>
        <v/>
      </c>
      <c r="L85" s="46"/>
      <c r="M85" s="6" t="str">
        <f>IF(J85="","",(K85/J85)/LOOKUP(RIGHT($D$2,3),定数!$A$6:$A$13,定数!$B$6:$B$13))</f>
        <v/>
      </c>
      <c r="N85" s="42"/>
      <c r="O85" s="8"/>
      <c r="P85" s="44"/>
      <c r="Q85" s="44"/>
      <c r="R85" s="47" t="str">
        <f>IF(P85="","",T85*M85*LOOKUP(RIGHT($D$2,3),定数!$A$6:$A$13,定数!$B$6:$B$13))</f>
        <v/>
      </c>
      <c r="S85" s="47"/>
      <c r="T85" s="48" t="str">
        <f t="shared" si="9"/>
        <v/>
      </c>
      <c r="U85" s="48"/>
      <c r="V85" t="str">
        <f t="shared" si="8"/>
        <v/>
      </c>
      <c r="W85" t="str">
        <f t="shared" si="8"/>
        <v/>
      </c>
    </row>
    <row r="86" spans="2:23" x14ac:dyDescent="0.2">
      <c r="B86" s="42">
        <v>78</v>
      </c>
      <c r="C86" s="43" t="str">
        <f t="shared" si="7"/>
        <v/>
      </c>
      <c r="D86" s="43"/>
      <c r="E86" s="42"/>
      <c r="F86" s="8"/>
      <c r="G86" s="42"/>
      <c r="H86" s="44"/>
      <c r="I86" s="44"/>
      <c r="J86" s="42"/>
      <c r="K86" s="45" t="str">
        <f t="shared" si="6"/>
        <v/>
      </c>
      <c r="L86" s="46"/>
      <c r="M86" s="6" t="str">
        <f>IF(J86="","",(K86/J86)/LOOKUP(RIGHT($D$2,3),定数!$A$6:$A$13,定数!$B$6:$B$13))</f>
        <v/>
      </c>
      <c r="N86" s="42"/>
      <c r="O86" s="8"/>
      <c r="P86" s="44"/>
      <c r="Q86" s="44"/>
      <c r="R86" s="47" t="str">
        <f>IF(P86="","",T86*M86*LOOKUP(RIGHT($D$2,3),定数!$A$6:$A$13,定数!$B$6:$B$13))</f>
        <v/>
      </c>
      <c r="S86" s="47"/>
      <c r="T86" s="48" t="str">
        <f t="shared" si="9"/>
        <v/>
      </c>
      <c r="U86" s="48"/>
      <c r="V86" t="str">
        <f t="shared" si="8"/>
        <v/>
      </c>
      <c r="W86" t="str">
        <f t="shared" si="8"/>
        <v/>
      </c>
    </row>
    <row r="87" spans="2:23" x14ac:dyDescent="0.2">
      <c r="B87" s="42">
        <v>79</v>
      </c>
      <c r="C87" s="43" t="str">
        <f t="shared" si="7"/>
        <v/>
      </c>
      <c r="D87" s="43"/>
      <c r="E87" s="42"/>
      <c r="F87" s="8"/>
      <c r="G87" s="42"/>
      <c r="H87" s="44"/>
      <c r="I87" s="44"/>
      <c r="J87" s="42"/>
      <c r="K87" s="45" t="str">
        <f t="shared" si="6"/>
        <v/>
      </c>
      <c r="L87" s="46"/>
      <c r="M87" s="6" t="str">
        <f>IF(J87="","",(K87/J87)/LOOKUP(RIGHT($D$2,3),定数!$A$6:$A$13,定数!$B$6:$B$13))</f>
        <v/>
      </c>
      <c r="N87" s="42"/>
      <c r="O87" s="8"/>
      <c r="P87" s="44"/>
      <c r="Q87" s="44"/>
      <c r="R87" s="47" t="str">
        <f>IF(P87="","",T87*M87*LOOKUP(RIGHT($D$2,3),定数!$A$6:$A$13,定数!$B$6:$B$13))</f>
        <v/>
      </c>
      <c r="S87" s="47"/>
      <c r="T87" s="48" t="str">
        <f t="shared" si="9"/>
        <v/>
      </c>
      <c r="U87" s="48"/>
      <c r="V87" t="str">
        <f t="shared" si="8"/>
        <v/>
      </c>
      <c r="W87" t="str">
        <f t="shared" si="8"/>
        <v/>
      </c>
    </row>
    <row r="88" spans="2:23" x14ac:dyDescent="0.2">
      <c r="B88" s="42">
        <v>80</v>
      </c>
      <c r="C88" s="43" t="str">
        <f t="shared" si="7"/>
        <v/>
      </c>
      <c r="D88" s="43"/>
      <c r="E88" s="42"/>
      <c r="F88" s="8"/>
      <c r="G88" s="42"/>
      <c r="H88" s="44"/>
      <c r="I88" s="44"/>
      <c r="J88" s="42"/>
      <c r="K88" s="45" t="str">
        <f t="shared" si="6"/>
        <v/>
      </c>
      <c r="L88" s="46"/>
      <c r="M88" s="6" t="str">
        <f>IF(J88="","",(K88/J88)/LOOKUP(RIGHT($D$2,3),定数!$A$6:$A$13,定数!$B$6:$B$13))</f>
        <v/>
      </c>
      <c r="N88" s="42"/>
      <c r="O88" s="8"/>
      <c r="P88" s="44"/>
      <c r="Q88" s="44"/>
      <c r="R88" s="47" t="str">
        <f>IF(P88="","",T88*M88*LOOKUP(RIGHT($D$2,3),定数!$A$6:$A$13,定数!$B$6:$B$13))</f>
        <v/>
      </c>
      <c r="S88" s="47"/>
      <c r="T88" s="48" t="str">
        <f t="shared" si="9"/>
        <v/>
      </c>
      <c r="U88" s="48"/>
      <c r="V88" t="str">
        <f t="shared" si="8"/>
        <v/>
      </c>
      <c r="W88" t="str">
        <f t="shared" si="8"/>
        <v/>
      </c>
    </row>
    <row r="89" spans="2:23" x14ac:dyDescent="0.2">
      <c r="B89" s="42">
        <v>81</v>
      </c>
      <c r="C89" s="43" t="str">
        <f t="shared" si="7"/>
        <v/>
      </c>
      <c r="D89" s="43"/>
      <c r="E89" s="42"/>
      <c r="F89" s="8"/>
      <c r="G89" s="42"/>
      <c r="H89" s="44"/>
      <c r="I89" s="44"/>
      <c r="J89" s="42"/>
      <c r="K89" s="45" t="str">
        <f t="shared" si="6"/>
        <v/>
      </c>
      <c r="L89" s="46"/>
      <c r="M89" s="6" t="str">
        <f>IF(J89="","",(K89/J89)/LOOKUP(RIGHT($D$2,3),定数!$A$6:$A$13,定数!$B$6:$B$13))</f>
        <v/>
      </c>
      <c r="N89" s="42"/>
      <c r="O89" s="8"/>
      <c r="P89" s="44"/>
      <c r="Q89" s="44"/>
      <c r="R89" s="47" t="str">
        <f>IF(P89="","",T89*M89*LOOKUP(RIGHT($D$2,3),定数!$A$6:$A$13,定数!$B$6:$B$13))</f>
        <v/>
      </c>
      <c r="S89" s="47"/>
      <c r="T89" s="48" t="str">
        <f t="shared" si="9"/>
        <v/>
      </c>
      <c r="U89" s="48"/>
      <c r="V89" t="str">
        <f t="shared" si="8"/>
        <v/>
      </c>
      <c r="W89" t="str">
        <f t="shared" si="8"/>
        <v/>
      </c>
    </row>
    <row r="90" spans="2:23" x14ac:dyDescent="0.2">
      <c r="B90" s="42">
        <v>82</v>
      </c>
      <c r="C90" s="43" t="str">
        <f t="shared" si="7"/>
        <v/>
      </c>
      <c r="D90" s="43"/>
      <c r="E90" s="42"/>
      <c r="F90" s="8"/>
      <c r="G90" s="42"/>
      <c r="H90" s="44"/>
      <c r="I90" s="44"/>
      <c r="J90" s="42"/>
      <c r="K90" s="45" t="str">
        <f t="shared" si="6"/>
        <v/>
      </c>
      <c r="L90" s="46"/>
      <c r="M90" s="6" t="str">
        <f>IF(J90="","",(K90/J90)/LOOKUP(RIGHT($D$2,3),定数!$A$6:$A$13,定数!$B$6:$B$13))</f>
        <v/>
      </c>
      <c r="N90" s="42"/>
      <c r="O90" s="8"/>
      <c r="P90" s="44"/>
      <c r="Q90" s="44"/>
      <c r="R90" s="47" t="str">
        <f>IF(P90="","",T90*M90*LOOKUP(RIGHT($D$2,3),定数!$A$6:$A$13,定数!$B$6:$B$13))</f>
        <v/>
      </c>
      <c r="S90" s="47"/>
      <c r="T90" s="48" t="str">
        <f t="shared" si="9"/>
        <v/>
      </c>
      <c r="U90" s="48"/>
      <c r="V90" t="str">
        <f t="shared" si="8"/>
        <v/>
      </c>
      <c r="W90" t="str">
        <f t="shared" si="8"/>
        <v/>
      </c>
    </row>
    <row r="91" spans="2:23" x14ac:dyDescent="0.2">
      <c r="B91" s="42">
        <v>83</v>
      </c>
      <c r="C91" s="43" t="str">
        <f t="shared" si="7"/>
        <v/>
      </c>
      <c r="D91" s="43"/>
      <c r="E91" s="42"/>
      <c r="F91" s="8"/>
      <c r="G91" s="42"/>
      <c r="H91" s="44"/>
      <c r="I91" s="44"/>
      <c r="J91" s="42"/>
      <c r="K91" s="45" t="str">
        <f t="shared" si="6"/>
        <v/>
      </c>
      <c r="L91" s="46"/>
      <c r="M91" s="6" t="str">
        <f>IF(J91="","",(K91/J91)/LOOKUP(RIGHT($D$2,3),定数!$A$6:$A$13,定数!$B$6:$B$13))</f>
        <v/>
      </c>
      <c r="N91" s="42"/>
      <c r="O91" s="8"/>
      <c r="P91" s="44"/>
      <c r="Q91" s="44"/>
      <c r="R91" s="47" t="str">
        <f>IF(P91="","",T91*M91*LOOKUP(RIGHT($D$2,3),定数!$A$6:$A$13,定数!$B$6:$B$13))</f>
        <v/>
      </c>
      <c r="S91" s="47"/>
      <c r="T91" s="48" t="str">
        <f t="shared" si="9"/>
        <v/>
      </c>
      <c r="U91" s="48"/>
      <c r="V91" t="str">
        <f t="shared" ref="V91:W106" si="10">IF(S91&lt;&gt;"",IF(S91&lt;0,1+V90,0),"")</f>
        <v/>
      </c>
      <c r="W91" t="str">
        <f t="shared" si="10"/>
        <v/>
      </c>
    </row>
    <row r="92" spans="2:23" x14ac:dyDescent="0.2">
      <c r="B92" s="42">
        <v>84</v>
      </c>
      <c r="C92" s="43" t="str">
        <f t="shared" si="7"/>
        <v/>
      </c>
      <c r="D92" s="43"/>
      <c r="E92" s="42"/>
      <c r="F92" s="8"/>
      <c r="G92" s="42"/>
      <c r="H92" s="44"/>
      <c r="I92" s="44"/>
      <c r="J92" s="42"/>
      <c r="K92" s="45" t="str">
        <f t="shared" si="6"/>
        <v/>
      </c>
      <c r="L92" s="46"/>
      <c r="M92" s="6" t="str">
        <f>IF(J92="","",(K92/J92)/LOOKUP(RIGHT($D$2,3),定数!$A$6:$A$13,定数!$B$6:$B$13))</f>
        <v/>
      </c>
      <c r="N92" s="42"/>
      <c r="O92" s="8"/>
      <c r="P92" s="44"/>
      <c r="Q92" s="44"/>
      <c r="R92" s="47" t="str">
        <f>IF(P92="","",T92*M92*LOOKUP(RIGHT($D$2,3),定数!$A$6:$A$13,定数!$B$6:$B$13))</f>
        <v/>
      </c>
      <c r="S92" s="47"/>
      <c r="T92" s="48" t="str">
        <f t="shared" si="9"/>
        <v/>
      </c>
      <c r="U92" s="48"/>
      <c r="V92" t="str">
        <f t="shared" si="10"/>
        <v/>
      </c>
      <c r="W92" t="str">
        <f t="shared" si="10"/>
        <v/>
      </c>
    </row>
    <row r="93" spans="2:23" x14ac:dyDescent="0.2">
      <c r="B93" s="42">
        <v>85</v>
      </c>
      <c r="C93" s="43" t="str">
        <f t="shared" si="7"/>
        <v/>
      </c>
      <c r="D93" s="43"/>
      <c r="E93" s="42"/>
      <c r="F93" s="8"/>
      <c r="G93" s="42"/>
      <c r="H93" s="44"/>
      <c r="I93" s="44"/>
      <c r="J93" s="42"/>
      <c r="K93" s="45" t="str">
        <f t="shared" si="6"/>
        <v/>
      </c>
      <c r="L93" s="46"/>
      <c r="M93" s="6" t="str">
        <f>IF(J93="","",(K93/J93)/LOOKUP(RIGHT($D$2,3),定数!$A$6:$A$13,定数!$B$6:$B$13))</f>
        <v/>
      </c>
      <c r="N93" s="42"/>
      <c r="O93" s="8"/>
      <c r="P93" s="44"/>
      <c r="Q93" s="44"/>
      <c r="R93" s="47" t="str">
        <f>IF(P93="","",T93*M93*LOOKUP(RIGHT($D$2,3),定数!$A$6:$A$13,定数!$B$6:$B$13))</f>
        <v/>
      </c>
      <c r="S93" s="47"/>
      <c r="T93" s="48" t="str">
        <f t="shared" si="9"/>
        <v/>
      </c>
      <c r="U93" s="48"/>
      <c r="V93" t="str">
        <f t="shared" si="10"/>
        <v/>
      </c>
      <c r="W93" t="str">
        <f t="shared" si="10"/>
        <v/>
      </c>
    </row>
    <row r="94" spans="2:23" x14ac:dyDescent="0.2">
      <c r="B94" s="42">
        <v>86</v>
      </c>
      <c r="C94" s="43" t="str">
        <f t="shared" si="7"/>
        <v/>
      </c>
      <c r="D94" s="43"/>
      <c r="E94" s="42"/>
      <c r="F94" s="8"/>
      <c r="G94" s="42"/>
      <c r="H94" s="44"/>
      <c r="I94" s="44"/>
      <c r="J94" s="42"/>
      <c r="K94" s="45" t="str">
        <f t="shared" si="6"/>
        <v/>
      </c>
      <c r="L94" s="46"/>
      <c r="M94" s="6" t="str">
        <f>IF(J94="","",(K94/J94)/LOOKUP(RIGHT($D$2,3),定数!$A$6:$A$13,定数!$B$6:$B$13))</f>
        <v/>
      </c>
      <c r="N94" s="42"/>
      <c r="O94" s="8"/>
      <c r="P94" s="44"/>
      <c r="Q94" s="44"/>
      <c r="R94" s="47" t="str">
        <f>IF(P94="","",T94*M94*LOOKUP(RIGHT($D$2,3),定数!$A$6:$A$13,定数!$B$6:$B$13))</f>
        <v/>
      </c>
      <c r="S94" s="47"/>
      <c r="T94" s="48" t="str">
        <f t="shared" si="9"/>
        <v/>
      </c>
      <c r="U94" s="48"/>
      <c r="V94" t="str">
        <f t="shared" si="10"/>
        <v/>
      </c>
      <c r="W94" t="str">
        <f t="shared" si="10"/>
        <v/>
      </c>
    </row>
    <row r="95" spans="2:23" x14ac:dyDescent="0.2">
      <c r="B95" s="42">
        <v>87</v>
      </c>
      <c r="C95" s="43" t="str">
        <f t="shared" si="7"/>
        <v/>
      </c>
      <c r="D95" s="43"/>
      <c r="E95" s="42"/>
      <c r="F95" s="8"/>
      <c r="G95" s="42"/>
      <c r="H95" s="44"/>
      <c r="I95" s="44"/>
      <c r="J95" s="42"/>
      <c r="K95" s="45" t="str">
        <f t="shared" si="6"/>
        <v/>
      </c>
      <c r="L95" s="46"/>
      <c r="M95" s="6" t="str">
        <f>IF(J95="","",(K95/J95)/LOOKUP(RIGHT($D$2,3),定数!$A$6:$A$13,定数!$B$6:$B$13))</f>
        <v/>
      </c>
      <c r="N95" s="42"/>
      <c r="O95" s="8"/>
      <c r="P95" s="44"/>
      <c r="Q95" s="44"/>
      <c r="R95" s="47" t="str">
        <f>IF(P95="","",T95*M95*LOOKUP(RIGHT($D$2,3),定数!$A$6:$A$13,定数!$B$6:$B$13))</f>
        <v/>
      </c>
      <c r="S95" s="47"/>
      <c r="T95" s="48" t="str">
        <f t="shared" si="9"/>
        <v/>
      </c>
      <c r="U95" s="48"/>
      <c r="V95" t="str">
        <f t="shared" si="10"/>
        <v/>
      </c>
      <c r="W95" t="str">
        <f t="shared" si="10"/>
        <v/>
      </c>
    </row>
    <row r="96" spans="2:23" x14ac:dyDescent="0.2">
      <c r="B96" s="42">
        <v>88</v>
      </c>
      <c r="C96" s="43" t="str">
        <f t="shared" si="7"/>
        <v/>
      </c>
      <c r="D96" s="43"/>
      <c r="E96" s="42"/>
      <c r="F96" s="8"/>
      <c r="G96" s="42"/>
      <c r="H96" s="44"/>
      <c r="I96" s="44"/>
      <c r="J96" s="42"/>
      <c r="K96" s="45" t="str">
        <f t="shared" si="6"/>
        <v/>
      </c>
      <c r="L96" s="46"/>
      <c r="M96" s="6" t="str">
        <f>IF(J96="","",(K96/J96)/LOOKUP(RIGHT($D$2,3),定数!$A$6:$A$13,定数!$B$6:$B$13))</f>
        <v/>
      </c>
      <c r="N96" s="42"/>
      <c r="O96" s="8"/>
      <c r="P96" s="44"/>
      <c r="Q96" s="44"/>
      <c r="R96" s="47" t="str">
        <f>IF(P96="","",T96*M96*LOOKUP(RIGHT($D$2,3),定数!$A$6:$A$13,定数!$B$6:$B$13))</f>
        <v/>
      </c>
      <c r="S96" s="47"/>
      <c r="T96" s="48" t="str">
        <f t="shared" si="9"/>
        <v/>
      </c>
      <c r="U96" s="48"/>
      <c r="V96" t="str">
        <f t="shared" si="10"/>
        <v/>
      </c>
      <c r="W96" t="str">
        <f t="shared" si="10"/>
        <v/>
      </c>
    </row>
    <row r="97" spans="2:23" x14ac:dyDescent="0.2">
      <c r="B97" s="42">
        <v>89</v>
      </c>
      <c r="C97" s="43" t="str">
        <f t="shared" si="7"/>
        <v/>
      </c>
      <c r="D97" s="43"/>
      <c r="E97" s="42"/>
      <c r="F97" s="8"/>
      <c r="G97" s="42"/>
      <c r="H97" s="44"/>
      <c r="I97" s="44"/>
      <c r="J97" s="42"/>
      <c r="K97" s="45" t="str">
        <f t="shared" si="6"/>
        <v/>
      </c>
      <c r="L97" s="46"/>
      <c r="M97" s="6" t="str">
        <f>IF(J97="","",(K97/J97)/LOOKUP(RIGHT($D$2,3),定数!$A$6:$A$13,定数!$B$6:$B$13))</f>
        <v/>
      </c>
      <c r="N97" s="42"/>
      <c r="O97" s="8"/>
      <c r="P97" s="44"/>
      <c r="Q97" s="44"/>
      <c r="R97" s="47" t="str">
        <f>IF(P97="","",T97*M97*LOOKUP(RIGHT($D$2,3),定数!$A$6:$A$13,定数!$B$6:$B$13))</f>
        <v/>
      </c>
      <c r="S97" s="47"/>
      <c r="T97" s="48" t="str">
        <f t="shared" si="9"/>
        <v/>
      </c>
      <c r="U97" s="48"/>
      <c r="V97" t="str">
        <f t="shared" si="10"/>
        <v/>
      </c>
      <c r="W97" t="str">
        <f t="shared" si="10"/>
        <v/>
      </c>
    </row>
    <row r="98" spans="2:23" x14ac:dyDescent="0.2">
      <c r="B98" s="42">
        <v>90</v>
      </c>
      <c r="C98" s="43" t="str">
        <f t="shared" si="7"/>
        <v/>
      </c>
      <c r="D98" s="43"/>
      <c r="E98" s="42"/>
      <c r="F98" s="8"/>
      <c r="G98" s="42"/>
      <c r="H98" s="44"/>
      <c r="I98" s="44"/>
      <c r="J98" s="42"/>
      <c r="K98" s="45" t="str">
        <f t="shared" si="6"/>
        <v/>
      </c>
      <c r="L98" s="46"/>
      <c r="M98" s="6" t="str">
        <f>IF(J98="","",(K98/J98)/LOOKUP(RIGHT($D$2,3),定数!$A$6:$A$13,定数!$B$6:$B$13))</f>
        <v/>
      </c>
      <c r="N98" s="42"/>
      <c r="O98" s="8"/>
      <c r="P98" s="44"/>
      <c r="Q98" s="44"/>
      <c r="R98" s="47" t="str">
        <f>IF(P98="","",T98*M98*LOOKUP(RIGHT($D$2,3),定数!$A$6:$A$13,定数!$B$6:$B$13))</f>
        <v/>
      </c>
      <c r="S98" s="47"/>
      <c r="T98" s="48" t="str">
        <f t="shared" si="9"/>
        <v/>
      </c>
      <c r="U98" s="48"/>
      <c r="V98" t="str">
        <f t="shared" si="10"/>
        <v/>
      </c>
      <c r="W98" t="str">
        <f t="shared" si="10"/>
        <v/>
      </c>
    </row>
    <row r="99" spans="2:23" x14ac:dyDescent="0.2">
      <c r="B99" s="42">
        <v>91</v>
      </c>
      <c r="C99" s="43" t="str">
        <f t="shared" si="7"/>
        <v/>
      </c>
      <c r="D99" s="43"/>
      <c r="E99" s="42"/>
      <c r="F99" s="8"/>
      <c r="G99" s="42"/>
      <c r="H99" s="44"/>
      <c r="I99" s="44"/>
      <c r="J99" s="42"/>
      <c r="K99" s="45" t="str">
        <f t="shared" si="6"/>
        <v/>
      </c>
      <c r="L99" s="46"/>
      <c r="M99" s="6" t="str">
        <f>IF(J99="","",(K99/J99)/LOOKUP(RIGHT($D$2,3),定数!$A$6:$A$13,定数!$B$6:$B$13))</f>
        <v/>
      </c>
      <c r="N99" s="42"/>
      <c r="O99" s="8"/>
      <c r="P99" s="44"/>
      <c r="Q99" s="44"/>
      <c r="R99" s="47" t="str">
        <f>IF(P99="","",T99*M99*LOOKUP(RIGHT($D$2,3),定数!$A$6:$A$13,定数!$B$6:$B$13))</f>
        <v/>
      </c>
      <c r="S99" s="47"/>
      <c r="T99" s="48" t="str">
        <f t="shared" si="9"/>
        <v/>
      </c>
      <c r="U99" s="48"/>
      <c r="V99" t="str">
        <f t="shared" si="10"/>
        <v/>
      </c>
      <c r="W99" t="str">
        <f t="shared" si="10"/>
        <v/>
      </c>
    </row>
    <row r="100" spans="2:23" x14ac:dyDescent="0.2">
      <c r="B100" s="42">
        <v>92</v>
      </c>
      <c r="C100" s="43" t="str">
        <f t="shared" si="7"/>
        <v/>
      </c>
      <c r="D100" s="43"/>
      <c r="E100" s="42"/>
      <c r="F100" s="8"/>
      <c r="G100" s="42"/>
      <c r="H100" s="44"/>
      <c r="I100" s="44"/>
      <c r="J100" s="42"/>
      <c r="K100" s="45" t="str">
        <f t="shared" si="6"/>
        <v/>
      </c>
      <c r="L100" s="46"/>
      <c r="M100" s="6" t="str">
        <f>IF(J100="","",(K100/J100)/LOOKUP(RIGHT($D$2,3),定数!$A$6:$A$13,定数!$B$6:$B$13))</f>
        <v/>
      </c>
      <c r="N100" s="42"/>
      <c r="O100" s="8"/>
      <c r="P100" s="44"/>
      <c r="Q100" s="44"/>
      <c r="R100" s="47" t="str">
        <f>IF(P100="","",T100*M100*LOOKUP(RIGHT($D$2,3),定数!$A$6:$A$13,定数!$B$6:$B$13))</f>
        <v/>
      </c>
      <c r="S100" s="47"/>
      <c r="T100" s="48" t="str">
        <f t="shared" si="9"/>
        <v/>
      </c>
      <c r="U100" s="48"/>
      <c r="V100" t="str">
        <f t="shared" si="10"/>
        <v/>
      </c>
      <c r="W100" t="str">
        <f t="shared" si="10"/>
        <v/>
      </c>
    </row>
    <row r="101" spans="2:23" x14ac:dyDescent="0.2">
      <c r="B101" s="42">
        <v>93</v>
      </c>
      <c r="C101" s="43" t="str">
        <f t="shared" si="7"/>
        <v/>
      </c>
      <c r="D101" s="43"/>
      <c r="E101" s="42"/>
      <c r="F101" s="8"/>
      <c r="G101" s="42"/>
      <c r="H101" s="44"/>
      <c r="I101" s="44"/>
      <c r="J101" s="42"/>
      <c r="K101" s="45" t="str">
        <f t="shared" si="6"/>
        <v/>
      </c>
      <c r="L101" s="46"/>
      <c r="M101" s="6" t="str">
        <f>IF(J101="","",(K101/J101)/LOOKUP(RIGHT($D$2,3),定数!$A$6:$A$13,定数!$B$6:$B$13))</f>
        <v/>
      </c>
      <c r="N101" s="42"/>
      <c r="O101" s="8"/>
      <c r="P101" s="44"/>
      <c r="Q101" s="44"/>
      <c r="R101" s="47" t="str">
        <f>IF(P101="","",T101*M101*LOOKUP(RIGHT($D$2,3),定数!$A$6:$A$13,定数!$B$6:$B$13))</f>
        <v/>
      </c>
      <c r="S101" s="47"/>
      <c r="T101" s="48" t="str">
        <f t="shared" si="9"/>
        <v/>
      </c>
      <c r="U101" s="48"/>
      <c r="V101" t="str">
        <f t="shared" si="10"/>
        <v/>
      </c>
      <c r="W101" t="str">
        <f t="shared" si="10"/>
        <v/>
      </c>
    </row>
    <row r="102" spans="2:23" x14ac:dyDescent="0.2">
      <c r="B102" s="42">
        <v>94</v>
      </c>
      <c r="C102" s="43" t="str">
        <f t="shared" si="7"/>
        <v/>
      </c>
      <c r="D102" s="43"/>
      <c r="E102" s="42"/>
      <c r="F102" s="8"/>
      <c r="G102" s="42"/>
      <c r="H102" s="44"/>
      <c r="I102" s="44"/>
      <c r="J102" s="42"/>
      <c r="K102" s="45" t="str">
        <f t="shared" si="6"/>
        <v/>
      </c>
      <c r="L102" s="46"/>
      <c r="M102" s="6" t="str">
        <f>IF(J102="","",(K102/J102)/LOOKUP(RIGHT($D$2,3),定数!$A$6:$A$13,定数!$B$6:$B$13))</f>
        <v/>
      </c>
      <c r="N102" s="42"/>
      <c r="O102" s="8"/>
      <c r="P102" s="44"/>
      <c r="Q102" s="44"/>
      <c r="R102" s="47" t="str">
        <f>IF(P102="","",T102*M102*LOOKUP(RIGHT($D$2,3),定数!$A$6:$A$13,定数!$B$6:$B$13))</f>
        <v/>
      </c>
      <c r="S102" s="47"/>
      <c r="T102" s="48" t="str">
        <f t="shared" si="9"/>
        <v/>
      </c>
      <c r="U102" s="48"/>
      <c r="V102" t="str">
        <f t="shared" si="10"/>
        <v/>
      </c>
      <c r="W102" t="str">
        <f t="shared" si="10"/>
        <v/>
      </c>
    </row>
    <row r="103" spans="2:23" x14ac:dyDescent="0.2">
      <c r="B103" s="42">
        <v>95</v>
      </c>
      <c r="C103" s="43" t="str">
        <f t="shared" si="7"/>
        <v/>
      </c>
      <c r="D103" s="43"/>
      <c r="E103" s="42"/>
      <c r="F103" s="8"/>
      <c r="G103" s="42"/>
      <c r="H103" s="44"/>
      <c r="I103" s="44"/>
      <c r="J103" s="42"/>
      <c r="K103" s="45" t="str">
        <f t="shared" si="6"/>
        <v/>
      </c>
      <c r="L103" s="46"/>
      <c r="M103" s="6" t="str">
        <f>IF(J103="","",(K103/J103)/LOOKUP(RIGHT($D$2,3),定数!$A$6:$A$13,定数!$B$6:$B$13))</f>
        <v/>
      </c>
      <c r="N103" s="42"/>
      <c r="O103" s="8"/>
      <c r="P103" s="44"/>
      <c r="Q103" s="44"/>
      <c r="R103" s="47" t="str">
        <f>IF(P103="","",T103*M103*LOOKUP(RIGHT($D$2,3),定数!$A$6:$A$13,定数!$B$6:$B$13))</f>
        <v/>
      </c>
      <c r="S103" s="47"/>
      <c r="T103" s="48" t="str">
        <f t="shared" si="9"/>
        <v/>
      </c>
      <c r="U103" s="48"/>
      <c r="V103" t="str">
        <f t="shared" si="10"/>
        <v/>
      </c>
      <c r="W103" t="str">
        <f t="shared" si="10"/>
        <v/>
      </c>
    </row>
    <row r="104" spans="2:23" x14ac:dyDescent="0.2">
      <c r="B104" s="42">
        <v>96</v>
      </c>
      <c r="C104" s="43" t="str">
        <f t="shared" si="7"/>
        <v/>
      </c>
      <c r="D104" s="43"/>
      <c r="E104" s="42"/>
      <c r="F104" s="8"/>
      <c r="G104" s="42"/>
      <c r="H104" s="44"/>
      <c r="I104" s="44"/>
      <c r="J104" s="42"/>
      <c r="K104" s="45" t="str">
        <f t="shared" si="6"/>
        <v/>
      </c>
      <c r="L104" s="46"/>
      <c r="M104" s="6" t="str">
        <f>IF(J104="","",(K104/J104)/LOOKUP(RIGHT($D$2,3),定数!$A$6:$A$13,定数!$B$6:$B$13))</f>
        <v/>
      </c>
      <c r="N104" s="42"/>
      <c r="O104" s="8"/>
      <c r="P104" s="44"/>
      <c r="Q104" s="44"/>
      <c r="R104" s="47" t="str">
        <f>IF(P104="","",T104*M104*LOOKUP(RIGHT($D$2,3),定数!$A$6:$A$13,定数!$B$6:$B$13))</f>
        <v/>
      </c>
      <c r="S104" s="47"/>
      <c r="T104" s="48" t="str">
        <f t="shared" si="9"/>
        <v/>
      </c>
      <c r="U104" s="48"/>
      <c r="V104" t="str">
        <f t="shared" si="10"/>
        <v/>
      </c>
      <c r="W104" t="str">
        <f t="shared" si="10"/>
        <v/>
      </c>
    </row>
    <row r="105" spans="2:23" x14ac:dyDescent="0.2">
      <c r="B105" s="42">
        <v>97</v>
      </c>
      <c r="C105" s="43" t="str">
        <f t="shared" si="7"/>
        <v/>
      </c>
      <c r="D105" s="43"/>
      <c r="E105" s="42"/>
      <c r="F105" s="8"/>
      <c r="G105" s="42"/>
      <c r="H105" s="44"/>
      <c r="I105" s="44"/>
      <c r="J105" s="42"/>
      <c r="K105" s="45" t="str">
        <f t="shared" si="6"/>
        <v/>
      </c>
      <c r="L105" s="46"/>
      <c r="M105" s="6" t="str">
        <f>IF(J105="","",(K105/J105)/LOOKUP(RIGHT($D$2,3),定数!$A$6:$A$13,定数!$B$6:$B$13))</f>
        <v/>
      </c>
      <c r="N105" s="42"/>
      <c r="O105" s="8"/>
      <c r="P105" s="44"/>
      <c r="Q105" s="44"/>
      <c r="R105" s="47" t="str">
        <f>IF(P105="","",T105*M105*LOOKUP(RIGHT($D$2,3),定数!$A$6:$A$13,定数!$B$6:$B$13))</f>
        <v/>
      </c>
      <c r="S105" s="47"/>
      <c r="T105" s="48" t="str">
        <f t="shared" si="9"/>
        <v/>
      </c>
      <c r="U105" s="48"/>
      <c r="V105" t="str">
        <f t="shared" si="10"/>
        <v/>
      </c>
      <c r="W105" t="str">
        <f t="shared" si="10"/>
        <v/>
      </c>
    </row>
    <row r="106" spans="2:23" x14ac:dyDescent="0.2">
      <c r="B106" s="42">
        <v>98</v>
      </c>
      <c r="C106" s="43" t="str">
        <f t="shared" si="7"/>
        <v/>
      </c>
      <c r="D106" s="43"/>
      <c r="E106" s="42"/>
      <c r="F106" s="8"/>
      <c r="G106" s="42"/>
      <c r="H106" s="44"/>
      <c r="I106" s="44"/>
      <c r="J106" s="42"/>
      <c r="K106" s="45" t="str">
        <f t="shared" si="6"/>
        <v/>
      </c>
      <c r="L106" s="46"/>
      <c r="M106" s="6" t="str">
        <f>IF(J106="","",(K106/J106)/LOOKUP(RIGHT($D$2,3),定数!$A$6:$A$13,定数!$B$6:$B$13))</f>
        <v/>
      </c>
      <c r="N106" s="42"/>
      <c r="O106" s="8"/>
      <c r="P106" s="44"/>
      <c r="Q106" s="44"/>
      <c r="R106" s="47" t="str">
        <f>IF(P106="","",T106*M106*LOOKUP(RIGHT($D$2,3),定数!$A$6:$A$13,定数!$B$6:$B$13))</f>
        <v/>
      </c>
      <c r="S106" s="47"/>
      <c r="T106" s="48" t="str">
        <f t="shared" si="9"/>
        <v/>
      </c>
      <c r="U106" s="48"/>
      <c r="V106" t="str">
        <f t="shared" si="10"/>
        <v/>
      </c>
      <c r="W106" t="str">
        <f t="shared" si="10"/>
        <v/>
      </c>
    </row>
    <row r="107" spans="2:23" x14ac:dyDescent="0.2">
      <c r="B107" s="42">
        <v>99</v>
      </c>
      <c r="C107" s="43" t="str">
        <f t="shared" si="7"/>
        <v/>
      </c>
      <c r="D107" s="43"/>
      <c r="E107" s="42"/>
      <c r="F107" s="8"/>
      <c r="G107" s="42"/>
      <c r="H107" s="44"/>
      <c r="I107" s="44"/>
      <c r="J107" s="42"/>
      <c r="K107" s="45" t="str">
        <f t="shared" si="6"/>
        <v/>
      </c>
      <c r="L107" s="46"/>
      <c r="M107" s="6" t="str">
        <f>IF(J107="","",(K107/J107)/LOOKUP(RIGHT($D$2,3),定数!$A$6:$A$13,定数!$B$6:$B$13))</f>
        <v/>
      </c>
      <c r="N107" s="42"/>
      <c r="O107" s="8"/>
      <c r="P107" s="44"/>
      <c r="Q107" s="44"/>
      <c r="R107" s="47" t="str">
        <f>IF(P107="","",T107*M107*LOOKUP(RIGHT($D$2,3),定数!$A$6:$A$13,定数!$B$6:$B$13))</f>
        <v/>
      </c>
      <c r="S107" s="47"/>
      <c r="T107" s="48" t="str">
        <f t="shared" si="9"/>
        <v/>
      </c>
      <c r="U107" s="48"/>
      <c r="V107" t="str">
        <f t="shared" ref="V107:W108" si="11">IF(S107&lt;&gt;"",IF(S107&lt;0,1+V106,0),"")</f>
        <v/>
      </c>
      <c r="W107" t="str">
        <f t="shared" si="11"/>
        <v/>
      </c>
    </row>
    <row r="108" spans="2:23" x14ac:dyDescent="0.2">
      <c r="B108" s="42">
        <v>100</v>
      </c>
      <c r="C108" s="43" t="str">
        <f t="shared" si="7"/>
        <v/>
      </c>
      <c r="D108" s="43"/>
      <c r="E108" s="42"/>
      <c r="F108" s="8"/>
      <c r="G108" s="42"/>
      <c r="H108" s="44"/>
      <c r="I108" s="44"/>
      <c r="J108" s="42"/>
      <c r="K108" s="45" t="str">
        <f t="shared" si="6"/>
        <v/>
      </c>
      <c r="L108" s="46"/>
      <c r="M108" s="6" t="str">
        <f>IF(J108="","",(K108/J108)/LOOKUP(RIGHT($D$2,3),定数!$A$6:$A$13,定数!$B$6:$B$13))</f>
        <v/>
      </c>
      <c r="N108" s="42"/>
      <c r="O108" s="8"/>
      <c r="P108" s="44"/>
      <c r="Q108" s="44"/>
      <c r="R108" s="47" t="str">
        <f>IF(P108="","",T108*M108*LOOKUP(RIGHT($D$2,3),定数!$A$6:$A$13,定数!$B$6:$B$13))</f>
        <v/>
      </c>
      <c r="S108" s="47"/>
      <c r="T108" s="48" t="str">
        <f t="shared" si="9"/>
        <v/>
      </c>
      <c r="U108" s="48"/>
      <c r="V108" t="str">
        <f t="shared" si="11"/>
        <v/>
      </c>
      <c r="W108" t="str">
        <f t="shared" si="11"/>
        <v/>
      </c>
    </row>
    <row r="109" spans="2:23" x14ac:dyDescent="0.2">
      <c r="B109" s="1"/>
      <c r="C109" s="1"/>
      <c r="D109" s="1"/>
      <c r="E109" s="1"/>
      <c r="F109" s="1"/>
      <c r="G109" s="1"/>
      <c r="H109" s="1"/>
      <c r="I109" s="1"/>
      <c r="J109" s="1"/>
      <c r="K109" s="1"/>
      <c r="L109" s="1"/>
      <c r="M109" s="1"/>
      <c r="N109" s="1"/>
      <c r="O109" s="1"/>
      <c r="P109" s="1"/>
      <c r="Q109" s="1"/>
      <c r="R109" s="1"/>
    </row>
  </sheetData>
  <mergeCells count="635">
    <mergeCell ref="N2:O2"/>
    <mergeCell ref="P2:Q2"/>
    <mergeCell ref="B3:C3"/>
    <mergeCell ref="D3:I3"/>
    <mergeCell ref="J3:K3"/>
    <mergeCell ref="L3:Q3"/>
    <mergeCell ref="B2:C2"/>
    <mergeCell ref="D2:E2"/>
    <mergeCell ref="F2:G2"/>
    <mergeCell ref="H2:I2"/>
    <mergeCell ref="J2:K2"/>
    <mergeCell ref="L2:M2"/>
    <mergeCell ref="B7:B8"/>
    <mergeCell ref="C7:D8"/>
    <mergeCell ref="E7:I7"/>
    <mergeCell ref="J7:L7"/>
    <mergeCell ref="M7:M8"/>
    <mergeCell ref="B4:C4"/>
    <mergeCell ref="D4:E4"/>
    <mergeCell ref="F4:G4"/>
    <mergeCell ref="H4:I4"/>
    <mergeCell ref="J4:K4"/>
    <mergeCell ref="L4:M4"/>
    <mergeCell ref="N7:Q7"/>
    <mergeCell ref="R7:U7"/>
    <mergeCell ref="H8:I8"/>
    <mergeCell ref="K8:L8"/>
    <mergeCell ref="P8:Q8"/>
    <mergeCell ref="R8:S8"/>
    <mergeCell ref="T8:U8"/>
    <mergeCell ref="N4:O4"/>
    <mergeCell ref="P4:Q4"/>
    <mergeCell ref="J5:K5"/>
    <mergeCell ref="L5:M5"/>
    <mergeCell ref="P5:Q5"/>
    <mergeCell ref="C10:D10"/>
    <mergeCell ref="H10:I10"/>
    <mergeCell ref="K10:L10"/>
    <mergeCell ref="P10:Q10"/>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C14:D14"/>
    <mergeCell ref="H14:I14"/>
    <mergeCell ref="K14:L14"/>
    <mergeCell ref="P14:Q14"/>
    <mergeCell ref="R14:S14"/>
    <mergeCell ref="T14:U14"/>
    <mergeCell ref="C13:D13"/>
    <mergeCell ref="H13:I13"/>
    <mergeCell ref="K13:L13"/>
    <mergeCell ref="P13:Q13"/>
    <mergeCell ref="R13:S13"/>
    <mergeCell ref="T13:U13"/>
    <mergeCell ref="C16:D16"/>
    <mergeCell ref="H16:I16"/>
    <mergeCell ref="K16:L16"/>
    <mergeCell ref="P16:Q16"/>
    <mergeCell ref="R16:S16"/>
    <mergeCell ref="T16:U16"/>
    <mergeCell ref="C15:D15"/>
    <mergeCell ref="H15:I15"/>
    <mergeCell ref="K15:L15"/>
    <mergeCell ref="P15:Q15"/>
    <mergeCell ref="R15:S15"/>
    <mergeCell ref="T15:U15"/>
    <mergeCell ref="C18:D18"/>
    <mergeCell ref="H18:I18"/>
    <mergeCell ref="K18:L18"/>
    <mergeCell ref="P18:Q18"/>
    <mergeCell ref="R18:S18"/>
    <mergeCell ref="T18:U18"/>
    <mergeCell ref="C17:D17"/>
    <mergeCell ref="H17:I17"/>
    <mergeCell ref="K17:L17"/>
    <mergeCell ref="P17:Q17"/>
    <mergeCell ref="R17:S17"/>
    <mergeCell ref="T17:U17"/>
    <mergeCell ref="C20:D20"/>
    <mergeCell ref="H20:I20"/>
    <mergeCell ref="K20:L20"/>
    <mergeCell ref="P20:Q20"/>
    <mergeCell ref="R20:S20"/>
    <mergeCell ref="T20:U20"/>
    <mergeCell ref="C19:D19"/>
    <mergeCell ref="H19:I19"/>
    <mergeCell ref="K19:L19"/>
    <mergeCell ref="P19:Q19"/>
    <mergeCell ref="R19:S19"/>
    <mergeCell ref="T19:U19"/>
    <mergeCell ref="C22:D22"/>
    <mergeCell ref="H22:I22"/>
    <mergeCell ref="K22:L22"/>
    <mergeCell ref="P22:Q22"/>
    <mergeCell ref="R22:S22"/>
    <mergeCell ref="T22:U22"/>
    <mergeCell ref="C21:D21"/>
    <mergeCell ref="H21:I21"/>
    <mergeCell ref="K21:L21"/>
    <mergeCell ref="P21:Q21"/>
    <mergeCell ref="R21:S21"/>
    <mergeCell ref="T21:U21"/>
    <mergeCell ref="C24:D24"/>
    <mergeCell ref="H24:I24"/>
    <mergeCell ref="K24:L24"/>
    <mergeCell ref="P24:Q24"/>
    <mergeCell ref="R24:S24"/>
    <mergeCell ref="T24:U24"/>
    <mergeCell ref="C23:D23"/>
    <mergeCell ref="H23:I23"/>
    <mergeCell ref="K23:L23"/>
    <mergeCell ref="P23:Q23"/>
    <mergeCell ref="R23:S23"/>
    <mergeCell ref="T23:U23"/>
    <mergeCell ref="C26:D26"/>
    <mergeCell ref="H26:I26"/>
    <mergeCell ref="K26:L26"/>
    <mergeCell ref="P26:Q26"/>
    <mergeCell ref="R26:S26"/>
    <mergeCell ref="T26:U26"/>
    <mergeCell ref="C25:D25"/>
    <mergeCell ref="H25:I25"/>
    <mergeCell ref="K25:L25"/>
    <mergeCell ref="P25:Q25"/>
    <mergeCell ref="R25:S25"/>
    <mergeCell ref="T25:U25"/>
    <mergeCell ref="C28:D28"/>
    <mergeCell ref="H28:I28"/>
    <mergeCell ref="K28:L28"/>
    <mergeCell ref="P28:Q28"/>
    <mergeCell ref="R28:S28"/>
    <mergeCell ref="T28:U28"/>
    <mergeCell ref="C27:D27"/>
    <mergeCell ref="H27:I27"/>
    <mergeCell ref="K27:L27"/>
    <mergeCell ref="P27:Q27"/>
    <mergeCell ref="R27:S27"/>
    <mergeCell ref="T27:U27"/>
    <mergeCell ref="C30:D30"/>
    <mergeCell ref="H30:I30"/>
    <mergeCell ref="K30:L30"/>
    <mergeCell ref="P30:Q30"/>
    <mergeCell ref="R30:S30"/>
    <mergeCell ref="T30:U30"/>
    <mergeCell ref="C29:D29"/>
    <mergeCell ref="H29:I29"/>
    <mergeCell ref="K29:L29"/>
    <mergeCell ref="P29:Q29"/>
    <mergeCell ref="R29:S29"/>
    <mergeCell ref="T29:U29"/>
    <mergeCell ref="C32:D32"/>
    <mergeCell ref="H32:I32"/>
    <mergeCell ref="K32:L32"/>
    <mergeCell ref="P32:Q32"/>
    <mergeCell ref="R32:S32"/>
    <mergeCell ref="T32:U32"/>
    <mergeCell ref="C31:D31"/>
    <mergeCell ref="H31:I31"/>
    <mergeCell ref="K31:L31"/>
    <mergeCell ref="P31:Q31"/>
    <mergeCell ref="R31:S31"/>
    <mergeCell ref="T31:U31"/>
    <mergeCell ref="C34:D34"/>
    <mergeCell ref="H34:I34"/>
    <mergeCell ref="K34:L34"/>
    <mergeCell ref="P34:Q34"/>
    <mergeCell ref="R34:S34"/>
    <mergeCell ref="T34:U34"/>
    <mergeCell ref="C33:D33"/>
    <mergeCell ref="H33:I33"/>
    <mergeCell ref="K33:L33"/>
    <mergeCell ref="P33:Q33"/>
    <mergeCell ref="R33:S33"/>
    <mergeCell ref="T33:U33"/>
    <mergeCell ref="C36:D36"/>
    <mergeCell ref="H36:I36"/>
    <mergeCell ref="K36:L36"/>
    <mergeCell ref="P36:Q36"/>
    <mergeCell ref="R36:S36"/>
    <mergeCell ref="T36:U36"/>
    <mergeCell ref="C35:D35"/>
    <mergeCell ref="H35:I35"/>
    <mergeCell ref="K35:L35"/>
    <mergeCell ref="P35:Q35"/>
    <mergeCell ref="R35:S35"/>
    <mergeCell ref="T35:U35"/>
    <mergeCell ref="C38:D38"/>
    <mergeCell ref="H38:I38"/>
    <mergeCell ref="K38:L38"/>
    <mergeCell ref="P38:Q38"/>
    <mergeCell ref="R38:S38"/>
    <mergeCell ref="T38:U38"/>
    <mergeCell ref="C37:D37"/>
    <mergeCell ref="H37:I37"/>
    <mergeCell ref="K37:L37"/>
    <mergeCell ref="P37:Q37"/>
    <mergeCell ref="R37:S37"/>
    <mergeCell ref="T37:U37"/>
    <mergeCell ref="C40:D40"/>
    <mergeCell ref="H40:I40"/>
    <mergeCell ref="K40:L40"/>
    <mergeCell ref="P40:Q40"/>
    <mergeCell ref="R40:S40"/>
    <mergeCell ref="T40:U40"/>
    <mergeCell ref="C39:D39"/>
    <mergeCell ref="H39:I39"/>
    <mergeCell ref="K39:L39"/>
    <mergeCell ref="P39:Q39"/>
    <mergeCell ref="R39:S39"/>
    <mergeCell ref="T39:U39"/>
    <mergeCell ref="C42:D42"/>
    <mergeCell ref="H42:I42"/>
    <mergeCell ref="K42:L42"/>
    <mergeCell ref="P42:Q42"/>
    <mergeCell ref="R42:S42"/>
    <mergeCell ref="T42:U42"/>
    <mergeCell ref="C41:D41"/>
    <mergeCell ref="H41:I41"/>
    <mergeCell ref="K41:L41"/>
    <mergeCell ref="P41:Q41"/>
    <mergeCell ref="R41:S41"/>
    <mergeCell ref="T41:U41"/>
    <mergeCell ref="C44:D44"/>
    <mergeCell ref="H44:I44"/>
    <mergeCell ref="K44:L44"/>
    <mergeCell ref="P44:Q44"/>
    <mergeCell ref="R44:S44"/>
    <mergeCell ref="T44:U44"/>
    <mergeCell ref="C43:D43"/>
    <mergeCell ref="H43:I43"/>
    <mergeCell ref="K43:L43"/>
    <mergeCell ref="P43:Q43"/>
    <mergeCell ref="R43:S43"/>
    <mergeCell ref="T43:U43"/>
    <mergeCell ref="C46:D46"/>
    <mergeCell ref="H46:I46"/>
    <mergeCell ref="K46:L46"/>
    <mergeCell ref="P46:Q46"/>
    <mergeCell ref="R46:S46"/>
    <mergeCell ref="T46:U46"/>
    <mergeCell ref="C45:D45"/>
    <mergeCell ref="H45:I45"/>
    <mergeCell ref="K45:L45"/>
    <mergeCell ref="P45:Q45"/>
    <mergeCell ref="R45:S45"/>
    <mergeCell ref="T45:U45"/>
    <mergeCell ref="C48:D48"/>
    <mergeCell ref="H48:I48"/>
    <mergeCell ref="K48:L48"/>
    <mergeCell ref="P48:Q48"/>
    <mergeCell ref="R48:S48"/>
    <mergeCell ref="T48:U48"/>
    <mergeCell ref="C47:D47"/>
    <mergeCell ref="H47:I47"/>
    <mergeCell ref="K47:L47"/>
    <mergeCell ref="P47:Q47"/>
    <mergeCell ref="R47:S47"/>
    <mergeCell ref="T47:U47"/>
    <mergeCell ref="C50:D50"/>
    <mergeCell ref="H50:I50"/>
    <mergeCell ref="K50:L50"/>
    <mergeCell ref="P50:Q50"/>
    <mergeCell ref="R50:S50"/>
    <mergeCell ref="T50:U50"/>
    <mergeCell ref="C49:D49"/>
    <mergeCell ref="H49:I49"/>
    <mergeCell ref="K49:L49"/>
    <mergeCell ref="P49:Q49"/>
    <mergeCell ref="R49:S49"/>
    <mergeCell ref="T49:U49"/>
    <mergeCell ref="C52:D52"/>
    <mergeCell ref="H52:I52"/>
    <mergeCell ref="K52:L52"/>
    <mergeCell ref="P52:Q52"/>
    <mergeCell ref="R52:S52"/>
    <mergeCell ref="T52:U52"/>
    <mergeCell ref="C51:D51"/>
    <mergeCell ref="H51:I51"/>
    <mergeCell ref="K51:L51"/>
    <mergeCell ref="P51:Q51"/>
    <mergeCell ref="R51:S51"/>
    <mergeCell ref="T51:U51"/>
    <mergeCell ref="C54:D54"/>
    <mergeCell ref="H54:I54"/>
    <mergeCell ref="K54:L54"/>
    <mergeCell ref="P54:Q54"/>
    <mergeCell ref="R54:S54"/>
    <mergeCell ref="T54:U54"/>
    <mergeCell ref="C53:D53"/>
    <mergeCell ref="H53:I53"/>
    <mergeCell ref="K53:L53"/>
    <mergeCell ref="P53:Q53"/>
    <mergeCell ref="R53:S53"/>
    <mergeCell ref="T53:U53"/>
    <mergeCell ref="C56:D56"/>
    <mergeCell ref="H56:I56"/>
    <mergeCell ref="K56:L56"/>
    <mergeCell ref="P56:Q56"/>
    <mergeCell ref="R56:S56"/>
    <mergeCell ref="T56:U56"/>
    <mergeCell ref="C55:D55"/>
    <mergeCell ref="H55:I55"/>
    <mergeCell ref="K55:L55"/>
    <mergeCell ref="P55:Q55"/>
    <mergeCell ref="R55:S55"/>
    <mergeCell ref="T55:U55"/>
    <mergeCell ref="C58:D58"/>
    <mergeCell ref="H58:I58"/>
    <mergeCell ref="K58:L58"/>
    <mergeCell ref="P58:Q58"/>
    <mergeCell ref="R58:S58"/>
    <mergeCell ref="T58:U58"/>
    <mergeCell ref="C57:D57"/>
    <mergeCell ref="H57:I57"/>
    <mergeCell ref="K57:L57"/>
    <mergeCell ref="P57:Q57"/>
    <mergeCell ref="R57:S57"/>
    <mergeCell ref="T57:U57"/>
    <mergeCell ref="C60:D60"/>
    <mergeCell ref="H60:I60"/>
    <mergeCell ref="K60:L60"/>
    <mergeCell ref="P60:Q60"/>
    <mergeCell ref="R60:S60"/>
    <mergeCell ref="T60:U60"/>
    <mergeCell ref="C59:D59"/>
    <mergeCell ref="H59:I59"/>
    <mergeCell ref="K59:L59"/>
    <mergeCell ref="P59:Q59"/>
    <mergeCell ref="R59:S59"/>
    <mergeCell ref="T59:U59"/>
    <mergeCell ref="C62:D62"/>
    <mergeCell ref="H62:I62"/>
    <mergeCell ref="K62:L62"/>
    <mergeCell ref="P62:Q62"/>
    <mergeCell ref="R62:S62"/>
    <mergeCell ref="T62:U62"/>
    <mergeCell ref="C61:D61"/>
    <mergeCell ref="H61:I61"/>
    <mergeCell ref="K61:L61"/>
    <mergeCell ref="P61:Q61"/>
    <mergeCell ref="R61:S61"/>
    <mergeCell ref="T61:U61"/>
    <mergeCell ref="C64:D64"/>
    <mergeCell ref="H64:I64"/>
    <mergeCell ref="K64:L64"/>
    <mergeCell ref="P64:Q64"/>
    <mergeCell ref="R64:S64"/>
    <mergeCell ref="T64:U64"/>
    <mergeCell ref="C63:D63"/>
    <mergeCell ref="H63:I63"/>
    <mergeCell ref="K63:L63"/>
    <mergeCell ref="P63:Q63"/>
    <mergeCell ref="R63:S63"/>
    <mergeCell ref="T63:U63"/>
    <mergeCell ref="C66:D66"/>
    <mergeCell ref="H66:I66"/>
    <mergeCell ref="K66:L66"/>
    <mergeCell ref="P66:Q66"/>
    <mergeCell ref="R66:S66"/>
    <mergeCell ref="T66:U66"/>
    <mergeCell ref="C65:D65"/>
    <mergeCell ref="H65:I65"/>
    <mergeCell ref="K65:L65"/>
    <mergeCell ref="P65:Q65"/>
    <mergeCell ref="R65:S65"/>
    <mergeCell ref="T65:U65"/>
    <mergeCell ref="C68:D68"/>
    <mergeCell ref="H68:I68"/>
    <mergeCell ref="K68:L68"/>
    <mergeCell ref="P68:Q68"/>
    <mergeCell ref="R68:S68"/>
    <mergeCell ref="T68:U68"/>
    <mergeCell ref="C67:D67"/>
    <mergeCell ref="H67:I67"/>
    <mergeCell ref="K67:L67"/>
    <mergeCell ref="P67:Q67"/>
    <mergeCell ref="R67:S67"/>
    <mergeCell ref="T67:U67"/>
    <mergeCell ref="C70:D70"/>
    <mergeCell ref="H70:I70"/>
    <mergeCell ref="K70:L70"/>
    <mergeCell ref="P70:Q70"/>
    <mergeCell ref="R70:S70"/>
    <mergeCell ref="T70:U70"/>
    <mergeCell ref="C69:D69"/>
    <mergeCell ref="H69:I69"/>
    <mergeCell ref="K69:L69"/>
    <mergeCell ref="P69:Q69"/>
    <mergeCell ref="R69:S69"/>
    <mergeCell ref="T69:U69"/>
    <mergeCell ref="C72:D72"/>
    <mergeCell ref="H72:I72"/>
    <mergeCell ref="K72:L72"/>
    <mergeCell ref="P72:Q72"/>
    <mergeCell ref="R72:S72"/>
    <mergeCell ref="T72:U72"/>
    <mergeCell ref="C71:D71"/>
    <mergeCell ref="H71:I71"/>
    <mergeCell ref="K71:L71"/>
    <mergeCell ref="P71:Q71"/>
    <mergeCell ref="R71:S71"/>
    <mergeCell ref="T71:U71"/>
    <mergeCell ref="C74:D74"/>
    <mergeCell ref="H74:I74"/>
    <mergeCell ref="K74:L74"/>
    <mergeCell ref="P74:Q74"/>
    <mergeCell ref="R74:S74"/>
    <mergeCell ref="T74:U74"/>
    <mergeCell ref="C73:D73"/>
    <mergeCell ref="H73:I73"/>
    <mergeCell ref="K73:L73"/>
    <mergeCell ref="P73:Q73"/>
    <mergeCell ref="R73:S73"/>
    <mergeCell ref="T73:U73"/>
    <mergeCell ref="C76:D76"/>
    <mergeCell ref="H76:I76"/>
    <mergeCell ref="K76:L76"/>
    <mergeCell ref="P76:Q76"/>
    <mergeCell ref="R76:S76"/>
    <mergeCell ref="T76:U76"/>
    <mergeCell ref="C75:D75"/>
    <mergeCell ref="H75:I75"/>
    <mergeCell ref="K75:L75"/>
    <mergeCell ref="P75:Q75"/>
    <mergeCell ref="R75:S75"/>
    <mergeCell ref="T75:U75"/>
    <mergeCell ref="C78:D78"/>
    <mergeCell ref="H78:I78"/>
    <mergeCell ref="K78:L78"/>
    <mergeCell ref="P78:Q78"/>
    <mergeCell ref="R78:S78"/>
    <mergeCell ref="T78:U78"/>
    <mergeCell ref="C77:D77"/>
    <mergeCell ref="H77:I77"/>
    <mergeCell ref="K77:L77"/>
    <mergeCell ref="P77:Q77"/>
    <mergeCell ref="R77:S77"/>
    <mergeCell ref="T77:U77"/>
    <mergeCell ref="C80:D80"/>
    <mergeCell ref="H80:I80"/>
    <mergeCell ref="K80:L80"/>
    <mergeCell ref="P80:Q80"/>
    <mergeCell ref="R80:S80"/>
    <mergeCell ref="T80:U80"/>
    <mergeCell ref="C79:D79"/>
    <mergeCell ref="H79:I79"/>
    <mergeCell ref="K79:L79"/>
    <mergeCell ref="P79:Q79"/>
    <mergeCell ref="R79:S79"/>
    <mergeCell ref="T79:U79"/>
    <mergeCell ref="C82:D82"/>
    <mergeCell ref="H82:I82"/>
    <mergeCell ref="K82:L82"/>
    <mergeCell ref="P82:Q82"/>
    <mergeCell ref="R82:S82"/>
    <mergeCell ref="T82:U82"/>
    <mergeCell ref="C81:D81"/>
    <mergeCell ref="H81:I81"/>
    <mergeCell ref="K81:L81"/>
    <mergeCell ref="P81:Q81"/>
    <mergeCell ref="R81:S81"/>
    <mergeCell ref="T81:U81"/>
    <mergeCell ref="C84:D84"/>
    <mergeCell ref="H84:I84"/>
    <mergeCell ref="K84:L84"/>
    <mergeCell ref="P84:Q84"/>
    <mergeCell ref="R84:S84"/>
    <mergeCell ref="T84:U84"/>
    <mergeCell ref="C83:D83"/>
    <mergeCell ref="H83:I83"/>
    <mergeCell ref="K83:L83"/>
    <mergeCell ref="P83:Q83"/>
    <mergeCell ref="R83:S83"/>
    <mergeCell ref="T83:U83"/>
    <mergeCell ref="C86:D86"/>
    <mergeCell ref="H86:I86"/>
    <mergeCell ref="K86:L86"/>
    <mergeCell ref="P86:Q86"/>
    <mergeCell ref="R86:S86"/>
    <mergeCell ref="T86:U86"/>
    <mergeCell ref="C85:D85"/>
    <mergeCell ref="H85:I85"/>
    <mergeCell ref="K85:L85"/>
    <mergeCell ref="P85:Q85"/>
    <mergeCell ref="R85:S85"/>
    <mergeCell ref="T85:U85"/>
    <mergeCell ref="C88:D88"/>
    <mergeCell ref="H88:I88"/>
    <mergeCell ref="K88:L88"/>
    <mergeCell ref="P88:Q88"/>
    <mergeCell ref="R88:S88"/>
    <mergeCell ref="T88:U88"/>
    <mergeCell ref="C87:D87"/>
    <mergeCell ref="H87:I87"/>
    <mergeCell ref="K87:L87"/>
    <mergeCell ref="P87:Q87"/>
    <mergeCell ref="R87:S87"/>
    <mergeCell ref="T87:U87"/>
    <mergeCell ref="C90:D90"/>
    <mergeCell ref="H90:I90"/>
    <mergeCell ref="K90:L90"/>
    <mergeCell ref="P90:Q90"/>
    <mergeCell ref="R90:S90"/>
    <mergeCell ref="T90:U90"/>
    <mergeCell ref="C89:D89"/>
    <mergeCell ref="H89:I89"/>
    <mergeCell ref="K89:L89"/>
    <mergeCell ref="P89:Q89"/>
    <mergeCell ref="R89:S89"/>
    <mergeCell ref="T89:U89"/>
    <mergeCell ref="C92:D92"/>
    <mergeCell ref="H92:I92"/>
    <mergeCell ref="K92:L92"/>
    <mergeCell ref="P92:Q92"/>
    <mergeCell ref="R92:S92"/>
    <mergeCell ref="T92:U92"/>
    <mergeCell ref="C91:D91"/>
    <mergeCell ref="H91:I91"/>
    <mergeCell ref="K91:L91"/>
    <mergeCell ref="P91:Q91"/>
    <mergeCell ref="R91:S91"/>
    <mergeCell ref="T91:U91"/>
    <mergeCell ref="C94:D94"/>
    <mergeCell ref="H94:I94"/>
    <mergeCell ref="K94:L94"/>
    <mergeCell ref="P94:Q94"/>
    <mergeCell ref="R94:S94"/>
    <mergeCell ref="T94:U94"/>
    <mergeCell ref="C93:D93"/>
    <mergeCell ref="H93:I93"/>
    <mergeCell ref="K93:L93"/>
    <mergeCell ref="P93:Q93"/>
    <mergeCell ref="R93:S93"/>
    <mergeCell ref="T93:U93"/>
    <mergeCell ref="C96:D96"/>
    <mergeCell ref="H96:I96"/>
    <mergeCell ref="K96:L96"/>
    <mergeCell ref="P96:Q96"/>
    <mergeCell ref="R96:S96"/>
    <mergeCell ref="T96:U96"/>
    <mergeCell ref="C95:D95"/>
    <mergeCell ref="H95:I95"/>
    <mergeCell ref="K95:L95"/>
    <mergeCell ref="P95:Q95"/>
    <mergeCell ref="R95:S95"/>
    <mergeCell ref="T95:U95"/>
    <mergeCell ref="C98:D98"/>
    <mergeCell ref="H98:I98"/>
    <mergeCell ref="K98:L98"/>
    <mergeCell ref="P98:Q98"/>
    <mergeCell ref="R98:S98"/>
    <mergeCell ref="T98:U98"/>
    <mergeCell ref="C97:D97"/>
    <mergeCell ref="H97:I97"/>
    <mergeCell ref="K97:L97"/>
    <mergeCell ref="P97:Q97"/>
    <mergeCell ref="R97:S97"/>
    <mergeCell ref="T97:U97"/>
    <mergeCell ref="C100:D100"/>
    <mergeCell ref="H100:I100"/>
    <mergeCell ref="K100:L100"/>
    <mergeCell ref="P100:Q100"/>
    <mergeCell ref="R100:S100"/>
    <mergeCell ref="T100:U100"/>
    <mergeCell ref="C99:D99"/>
    <mergeCell ref="H99:I99"/>
    <mergeCell ref="K99:L99"/>
    <mergeCell ref="P99:Q99"/>
    <mergeCell ref="R99:S99"/>
    <mergeCell ref="T99:U99"/>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8:D108"/>
    <mergeCell ref="H108:I108"/>
    <mergeCell ref="K108:L108"/>
    <mergeCell ref="P108:Q108"/>
    <mergeCell ref="R108:S108"/>
    <mergeCell ref="T108:U108"/>
    <mergeCell ref="C107:D107"/>
    <mergeCell ref="H107:I107"/>
    <mergeCell ref="K107:L107"/>
    <mergeCell ref="P107:Q107"/>
    <mergeCell ref="R107:S107"/>
    <mergeCell ref="T107:U107"/>
  </mergeCells>
  <phoneticPr fontId="2"/>
  <conditionalFormatting sqref="G46">
    <cfRule type="cellIs" dxfId="63" priority="5" stopIfTrue="1" operator="equal">
      <formula>"買"</formula>
    </cfRule>
    <cfRule type="cellIs" dxfId="62" priority="6" stopIfTrue="1" operator="equal">
      <formula>"売"</formula>
    </cfRule>
  </conditionalFormatting>
  <conditionalFormatting sqref="G9:G11 G14:G45 G47:G108">
    <cfRule type="cellIs" dxfId="61" priority="7" stopIfTrue="1" operator="equal">
      <formula>"買"</formula>
    </cfRule>
    <cfRule type="cellIs" dxfId="60" priority="8" stopIfTrue="1" operator="equal">
      <formula>"売"</formula>
    </cfRule>
  </conditionalFormatting>
  <conditionalFormatting sqref="G12">
    <cfRule type="cellIs" dxfId="59" priority="3" stopIfTrue="1" operator="equal">
      <formula>"買"</formula>
    </cfRule>
    <cfRule type="cellIs" dxfId="58" priority="4" stopIfTrue="1" operator="equal">
      <formula>"売"</formula>
    </cfRule>
  </conditionalFormatting>
  <conditionalFormatting sqref="G13">
    <cfRule type="cellIs" dxfId="57" priority="1" stopIfTrue="1" operator="equal">
      <formula>"買"</formula>
    </cfRule>
    <cfRule type="cellIs" dxfId="56" priority="2" stopIfTrue="1" operator="equal">
      <formula>"売"</formula>
    </cfRule>
  </conditionalFormatting>
  <dataValidations count="1">
    <dataValidation type="list" allowBlank="1" showInputMessage="1" showErrorMessage="1" sqref="G9:G108" xr:uid="{8C6B43C1-BA66-4E3B-88BB-A03ED19BC829}">
      <formula1>"買,売"</formula1>
    </dataValidation>
  </dataValidations>
  <pageMargins left="0.25" right="0.25" top="0.75" bottom="0.75"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F195B-ABAB-456B-A5DE-5A6E8BD4340A}">
  <dimension ref="B2:W109"/>
  <sheetViews>
    <sheetView zoomScale="115" zoomScaleNormal="115" workbookViewId="0">
      <pane ySplit="8" topLeftCell="A58" activePane="bottomLeft" state="frozen"/>
      <selection pane="bottomLeft" activeCell="R64" sqref="R64:S64"/>
    </sheetView>
  </sheetViews>
  <sheetFormatPr defaultRowHeight="13.2" x14ac:dyDescent="0.2"/>
  <cols>
    <col min="1" max="1" width="2.88671875" customWidth="1"/>
    <col min="2" max="18" width="6.6640625" customWidth="1"/>
    <col min="22" max="22" width="10.88671875" style="23" hidden="1" customWidth="1"/>
    <col min="23" max="23" width="0" hidden="1" customWidth="1"/>
  </cols>
  <sheetData>
    <row r="2" spans="2:23" x14ac:dyDescent="0.2">
      <c r="B2" s="61" t="s">
        <v>5</v>
      </c>
      <c r="C2" s="61"/>
      <c r="D2" s="80" t="s">
        <v>57</v>
      </c>
      <c r="E2" s="80"/>
      <c r="F2" s="61" t="s">
        <v>6</v>
      </c>
      <c r="G2" s="61"/>
      <c r="H2" s="76" t="s">
        <v>61</v>
      </c>
      <c r="I2" s="76"/>
      <c r="J2" s="61" t="s">
        <v>7</v>
      </c>
      <c r="K2" s="61"/>
      <c r="L2" s="81">
        <v>300000</v>
      </c>
      <c r="M2" s="80"/>
      <c r="N2" s="61" t="s">
        <v>8</v>
      </c>
      <c r="O2" s="61"/>
      <c r="P2" s="77">
        <f>SUM(L2,D4)</f>
        <v>219295.4394079902</v>
      </c>
      <c r="Q2" s="76"/>
      <c r="R2" s="1"/>
      <c r="S2" s="1"/>
      <c r="T2" s="1"/>
    </row>
    <row r="3" spans="2:23" ht="57" customHeight="1" x14ac:dyDescent="0.2">
      <c r="B3" s="61" t="s">
        <v>9</v>
      </c>
      <c r="C3" s="61"/>
      <c r="D3" s="78" t="s">
        <v>38</v>
      </c>
      <c r="E3" s="78"/>
      <c r="F3" s="78"/>
      <c r="G3" s="78"/>
      <c r="H3" s="78"/>
      <c r="I3" s="78"/>
      <c r="J3" s="61" t="s">
        <v>10</v>
      </c>
      <c r="K3" s="61"/>
      <c r="L3" s="78" t="s">
        <v>58</v>
      </c>
      <c r="M3" s="79"/>
      <c r="N3" s="79"/>
      <c r="O3" s="79"/>
      <c r="P3" s="79"/>
      <c r="Q3" s="79"/>
      <c r="R3" s="1"/>
      <c r="S3" s="1"/>
    </row>
    <row r="4" spans="2:23" x14ac:dyDescent="0.2">
      <c r="B4" s="61" t="s">
        <v>11</v>
      </c>
      <c r="C4" s="61"/>
      <c r="D4" s="59">
        <f>SUM($R$9:$S$993)</f>
        <v>-80704.560592009817</v>
      </c>
      <c r="E4" s="59"/>
      <c r="F4" s="61" t="s">
        <v>12</v>
      </c>
      <c r="G4" s="61"/>
      <c r="H4" s="75">
        <f>SUM($T$9:$U$108)</f>
        <v>-321.99999999999989</v>
      </c>
      <c r="I4" s="76"/>
      <c r="J4" s="58" t="s">
        <v>13</v>
      </c>
      <c r="K4" s="58"/>
      <c r="L4" s="77">
        <f>MAX($C$9:$D$990)-C9</f>
        <v>96566.388728070131</v>
      </c>
      <c r="M4" s="77"/>
      <c r="N4" s="58" t="s">
        <v>14</v>
      </c>
      <c r="O4" s="58"/>
      <c r="P4" s="59">
        <f>SUMIF(R9:S990,"&lt;0",R9:S990)</f>
        <v>-327590.38704980462</v>
      </c>
      <c r="Q4" s="59"/>
      <c r="R4" s="1"/>
      <c r="S4" s="1"/>
      <c r="T4" s="1"/>
    </row>
    <row r="5" spans="2:23" x14ac:dyDescent="0.2">
      <c r="B5" s="40" t="s">
        <v>15</v>
      </c>
      <c r="C5" s="39">
        <f>COUNTIF($R$9:$R$990,"&gt;0")</f>
        <v>21</v>
      </c>
      <c r="D5" s="38" t="s">
        <v>16</v>
      </c>
      <c r="E5" s="16">
        <f>COUNTIF($R$9:$R$990,"&lt;0")</f>
        <v>35</v>
      </c>
      <c r="F5" s="38" t="s">
        <v>17</v>
      </c>
      <c r="G5" s="39">
        <f>COUNTIF($R$9:$R$990,"=0")</f>
        <v>0</v>
      </c>
      <c r="H5" s="38" t="s">
        <v>18</v>
      </c>
      <c r="I5" s="3">
        <f>C5/SUM(C5,E5,G5)</f>
        <v>0.375</v>
      </c>
      <c r="J5" s="60" t="s">
        <v>19</v>
      </c>
      <c r="K5" s="61"/>
      <c r="L5" s="62">
        <f>MAX(V9:V993)</f>
        <v>6</v>
      </c>
      <c r="M5" s="63"/>
      <c r="N5" s="18" t="s">
        <v>20</v>
      </c>
      <c r="O5" s="9"/>
      <c r="P5" s="62">
        <f>MAX(W9:W993)</f>
        <v>7</v>
      </c>
      <c r="Q5" s="63"/>
      <c r="R5" s="1"/>
      <c r="S5" s="36"/>
      <c r="T5" s="1"/>
    </row>
    <row r="6" spans="2:23" x14ac:dyDescent="0.2">
      <c r="B6" s="11"/>
      <c r="C6" s="14"/>
      <c r="D6" s="15"/>
      <c r="E6" s="12"/>
      <c r="F6" s="11"/>
      <c r="G6" s="12"/>
      <c r="H6" s="11"/>
      <c r="I6" s="17"/>
      <c r="J6" s="11"/>
      <c r="K6" s="11"/>
      <c r="L6" s="12"/>
      <c r="M6" s="12"/>
      <c r="N6" s="13"/>
      <c r="O6" s="13"/>
      <c r="P6" s="10"/>
      <c r="Q6" s="41"/>
      <c r="R6" s="1"/>
      <c r="S6" s="1"/>
      <c r="U6" s="37"/>
    </row>
    <row r="7" spans="2:23" x14ac:dyDescent="0.2">
      <c r="B7" s="64" t="s">
        <v>21</v>
      </c>
      <c r="C7" s="66" t="s">
        <v>22</v>
      </c>
      <c r="D7" s="67"/>
      <c r="E7" s="70" t="s">
        <v>23</v>
      </c>
      <c r="F7" s="71"/>
      <c r="G7" s="71"/>
      <c r="H7" s="71"/>
      <c r="I7" s="54"/>
      <c r="J7" s="72" t="s">
        <v>24</v>
      </c>
      <c r="K7" s="73"/>
      <c r="L7" s="56"/>
      <c r="M7" s="74" t="s">
        <v>25</v>
      </c>
      <c r="N7" s="49" t="s">
        <v>26</v>
      </c>
      <c r="O7" s="50"/>
      <c r="P7" s="50"/>
      <c r="Q7" s="51"/>
      <c r="R7" s="52" t="s">
        <v>27</v>
      </c>
      <c r="S7" s="52"/>
      <c r="T7" s="52"/>
      <c r="U7" s="52"/>
    </row>
    <row r="8" spans="2:23" x14ac:dyDescent="0.2">
      <c r="B8" s="65"/>
      <c r="C8" s="68"/>
      <c r="D8" s="69"/>
      <c r="E8" s="19" t="s">
        <v>28</v>
      </c>
      <c r="F8" s="19" t="s">
        <v>29</v>
      </c>
      <c r="G8" s="19" t="s">
        <v>30</v>
      </c>
      <c r="H8" s="53" t="s">
        <v>31</v>
      </c>
      <c r="I8" s="54"/>
      <c r="J8" s="4" t="s">
        <v>32</v>
      </c>
      <c r="K8" s="55" t="s">
        <v>33</v>
      </c>
      <c r="L8" s="56"/>
      <c r="M8" s="74"/>
      <c r="N8" s="5" t="s">
        <v>28</v>
      </c>
      <c r="O8" s="5" t="s">
        <v>29</v>
      </c>
      <c r="P8" s="57" t="s">
        <v>31</v>
      </c>
      <c r="Q8" s="51"/>
      <c r="R8" s="52" t="s">
        <v>34</v>
      </c>
      <c r="S8" s="52"/>
      <c r="T8" s="52" t="s">
        <v>32</v>
      </c>
      <c r="U8" s="52"/>
    </row>
    <row r="9" spans="2:23" x14ac:dyDescent="0.2">
      <c r="B9" s="42">
        <v>1</v>
      </c>
      <c r="C9" s="43">
        <f>L2</f>
        <v>300000</v>
      </c>
      <c r="D9" s="43"/>
      <c r="E9" s="42">
        <v>2016</v>
      </c>
      <c r="F9" s="8">
        <v>43486</v>
      </c>
      <c r="G9" s="42" t="s">
        <v>3</v>
      </c>
      <c r="H9" s="44">
        <v>116.71</v>
      </c>
      <c r="I9" s="44"/>
      <c r="J9" s="42">
        <v>45</v>
      </c>
      <c r="K9" s="45">
        <f t="shared" ref="K9:K72" si="0">IF(J9="","",C9*0.03)</f>
        <v>9000</v>
      </c>
      <c r="L9" s="46"/>
      <c r="M9" s="6">
        <f>IF(J9="","",(K9/J9)/LOOKUP(RIGHT($D$2,3),定数!$A$6:$A$13,定数!$B$6:$B$13))</f>
        <v>2</v>
      </c>
      <c r="N9" s="42">
        <v>2016</v>
      </c>
      <c r="O9" s="8">
        <v>43486</v>
      </c>
      <c r="P9" s="44">
        <v>117.16</v>
      </c>
      <c r="Q9" s="44"/>
      <c r="R9" s="47">
        <f>IF(P9="","",T9*M9*LOOKUP(RIGHT($D$2,3),定数!$A$6:$A$13,定数!$B$6:$B$13))</f>
        <v>-9000.0000000000564</v>
      </c>
      <c r="S9" s="47"/>
      <c r="T9" s="48">
        <f>IF(P9="","",IF(G9="買",(P9-H9),(H9-P9))*IF(RIGHT($D$2,3)="JPY",100,10000))</f>
        <v>-45.000000000000284</v>
      </c>
      <c r="U9" s="48"/>
      <c r="V9" s="35">
        <f>IF(T9&lt;&gt;"",IF(T9&gt;0,1+V8,0),"")</f>
        <v>0</v>
      </c>
      <c r="W9">
        <f>IF(T9&lt;&gt;"",IF(T9&lt;0,1+W8,0),"")</f>
        <v>1</v>
      </c>
    </row>
    <row r="10" spans="2:23" x14ac:dyDescent="0.2">
      <c r="B10" s="42">
        <v>2</v>
      </c>
      <c r="C10" s="43">
        <f t="shared" ref="C10:C73" si="1">IF(R9="","",C9+R9)</f>
        <v>290999.99999999994</v>
      </c>
      <c r="D10" s="43"/>
      <c r="E10" s="42">
        <v>2016</v>
      </c>
      <c r="F10" s="8">
        <v>43538</v>
      </c>
      <c r="G10" s="42" t="s">
        <v>4</v>
      </c>
      <c r="H10" s="44">
        <v>113.768</v>
      </c>
      <c r="I10" s="44"/>
      <c r="J10" s="42">
        <v>27</v>
      </c>
      <c r="K10" s="45">
        <f t="shared" si="0"/>
        <v>8729.9999999999982</v>
      </c>
      <c r="L10" s="46"/>
      <c r="M10" s="6">
        <f>IF(J10="","",(K10/J10)/LOOKUP(RIGHT($D$2,3),定数!$A$6:$A$13,定数!$B$6:$B$13))</f>
        <v>3.2333333333333325</v>
      </c>
      <c r="N10" s="42">
        <v>2016</v>
      </c>
      <c r="O10" s="8">
        <v>43539</v>
      </c>
      <c r="P10" s="44">
        <v>114.08799999999999</v>
      </c>
      <c r="Q10" s="44"/>
      <c r="R10" s="47">
        <f>IF(P10="","",T10*M10*LOOKUP(RIGHT($D$2,3),定数!$A$6:$A$13,定数!$B$6:$B$13))</f>
        <v>10346.666666666444</v>
      </c>
      <c r="S10" s="47"/>
      <c r="T10" s="48">
        <f>IF(P10="","",IF(G10="買",(P10-H10),(H10-P10))*IF(RIGHT($D$2,3)="JPY",100,10000))</f>
        <v>31.999999999999318</v>
      </c>
      <c r="U10" s="48"/>
      <c r="V10" s="23">
        <f>IF(T10&lt;&gt;"",IF(T10&gt;0,1+V9,0),"")</f>
        <v>1</v>
      </c>
      <c r="W10">
        <f t="shared" ref="W10:W73" si="2">IF(T10&lt;&gt;"",IF(T10&lt;0,1+W9,0),"")</f>
        <v>0</v>
      </c>
    </row>
    <row r="11" spans="2:23" x14ac:dyDescent="0.2">
      <c r="B11" s="42">
        <v>3</v>
      </c>
      <c r="C11" s="43">
        <f t="shared" si="1"/>
        <v>301346.6666666664</v>
      </c>
      <c r="D11" s="43"/>
      <c r="E11" s="42">
        <v>2016</v>
      </c>
      <c r="F11" s="8">
        <v>43539</v>
      </c>
      <c r="G11" s="42" t="s">
        <v>4</v>
      </c>
      <c r="H11" s="44">
        <v>113.85599999999999</v>
      </c>
      <c r="I11" s="44"/>
      <c r="J11" s="42">
        <v>12.2</v>
      </c>
      <c r="K11" s="45">
        <f t="shared" si="0"/>
        <v>9040.3999999999924</v>
      </c>
      <c r="L11" s="46"/>
      <c r="M11" s="6">
        <f>IF(J11="","",(K11/J11)/LOOKUP(RIGHT($D$2,3),定数!$A$6:$A$13,定数!$B$6:$B$13))</f>
        <v>7.4101639344262242</v>
      </c>
      <c r="N11" s="42">
        <v>2016</v>
      </c>
      <c r="O11" s="8">
        <v>43539</v>
      </c>
      <c r="P11" s="44">
        <v>113.988</v>
      </c>
      <c r="Q11" s="44"/>
      <c r="R11" s="47">
        <f>IF(P11="","",T11*M11*LOOKUP(RIGHT($D$2,3),定数!$A$6:$A$13,定数!$B$6:$B$13))</f>
        <v>9781.4163934429871</v>
      </c>
      <c r="S11" s="47"/>
      <c r="T11" s="48">
        <f>IF(P11="","",IF(G11="買",(P11-H11),(H11-P11))*IF(RIGHT($D$2,3)="JPY",100,10000))</f>
        <v>13.2000000000005</v>
      </c>
      <c r="U11" s="48"/>
      <c r="V11" s="23">
        <f>IF(T11&lt;&gt;"",IF(T11&gt;0,1+V10,0),"")</f>
        <v>2</v>
      </c>
      <c r="W11">
        <f t="shared" si="2"/>
        <v>0</v>
      </c>
    </row>
    <row r="12" spans="2:23" x14ac:dyDescent="0.2">
      <c r="B12" s="42">
        <v>4</v>
      </c>
      <c r="C12" s="43">
        <f t="shared" si="1"/>
        <v>311128.08306010941</v>
      </c>
      <c r="D12" s="43"/>
      <c r="E12" s="42">
        <v>2016</v>
      </c>
      <c r="F12" s="8">
        <v>43546</v>
      </c>
      <c r="G12" s="42" t="s">
        <v>4</v>
      </c>
      <c r="H12" s="44">
        <v>111.843</v>
      </c>
      <c r="I12" s="44"/>
      <c r="J12" s="42">
        <v>47.5</v>
      </c>
      <c r="K12" s="45">
        <f t="shared" si="0"/>
        <v>9333.8424918032815</v>
      </c>
      <c r="L12" s="46"/>
      <c r="M12" s="6">
        <f>IF(J12="","",(K12/J12)/LOOKUP(RIGHT($D$2,3),定数!$A$6:$A$13,定数!$B$6:$B$13))</f>
        <v>1.9650194719585854</v>
      </c>
      <c r="N12" s="42">
        <v>2016</v>
      </c>
      <c r="O12" s="8">
        <v>43547</v>
      </c>
      <c r="P12" s="44">
        <v>112.42400000000001</v>
      </c>
      <c r="Q12" s="44"/>
      <c r="R12" s="47">
        <f>IF(P12="","",T12*M12*LOOKUP(RIGHT($D$2,3),定数!$A$6:$A$13,定数!$B$6:$B$13))</f>
        <v>11416.763132079441</v>
      </c>
      <c r="S12" s="47"/>
      <c r="T12" s="48">
        <f t="shared" ref="T12:T75" si="3">IF(P12="","",IF(G12="買",(P12-H12),(H12-P12))*IF(RIGHT($D$2,3)="JPY",100,10000))</f>
        <v>58.100000000000307</v>
      </c>
      <c r="U12" s="48"/>
      <c r="V12" s="23">
        <f>IF(T12&lt;&gt;"",IF(T12&gt;0,1+V11,0),"")</f>
        <v>3</v>
      </c>
      <c r="W12">
        <f t="shared" si="2"/>
        <v>0</v>
      </c>
    </row>
    <row r="13" spans="2:23" x14ac:dyDescent="0.2">
      <c r="B13" s="42">
        <v>5</v>
      </c>
      <c r="C13" s="43">
        <f t="shared" si="1"/>
        <v>322544.84619218885</v>
      </c>
      <c r="D13" s="43"/>
      <c r="E13" s="42">
        <v>2016</v>
      </c>
      <c r="F13" s="8">
        <v>43619</v>
      </c>
      <c r="G13" s="42" t="s">
        <v>3</v>
      </c>
      <c r="H13" s="44">
        <v>108.78400000000001</v>
      </c>
      <c r="I13" s="44"/>
      <c r="J13" s="42">
        <v>34.299999999999997</v>
      </c>
      <c r="K13" s="45">
        <f t="shared" si="0"/>
        <v>9676.3453857656659</v>
      </c>
      <c r="L13" s="46"/>
      <c r="M13" s="6">
        <f>IF(J13="","",(K13/J13)/LOOKUP(RIGHT($D$2,3),定数!$A$6:$A$13,定数!$B$6:$B$13))</f>
        <v>2.8210919492028181</v>
      </c>
      <c r="N13" s="42">
        <v>2016</v>
      </c>
      <c r="O13" s="8">
        <v>43619</v>
      </c>
      <c r="P13" s="44">
        <v>108.371</v>
      </c>
      <c r="Q13" s="44"/>
      <c r="R13" s="47">
        <f>IF(P13="","",T13*M13*LOOKUP(RIGHT($D$2,3),定数!$A$6:$A$13,定数!$B$6:$B$13))</f>
        <v>11651.109750207946</v>
      </c>
      <c r="S13" s="47"/>
      <c r="T13" s="48">
        <f t="shared" si="3"/>
        <v>41.300000000001091</v>
      </c>
      <c r="U13" s="48"/>
      <c r="V13" s="23">
        <f t="shared" ref="V13:V22" si="4">IF(T13&lt;&gt;"",IF(T13&gt;0,1+V12,0),"")</f>
        <v>4</v>
      </c>
      <c r="W13">
        <f t="shared" si="2"/>
        <v>0</v>
      </c>
    </row>
    <row r="14" spans="2:23" x14ac:dyDescent="0.2">
      <c r="B14" s="42">
        <v>6</v>
      </c>
      <c r="C14" s="43">
        <f t="shared" si="1"/>
        <v>334195.95594239677</v>
      </c>
      <c r="D14" s="43"/>
      <c r="E14" s="42">
        <v>2016</v>
      </c>
      <c r="F14" s="8">
        <v>43629</v>
      </c>
      <c r="G14" s="42" t="s">
        <v>37</v>
      </c>
      <c r="H14" s="44">
        <v>105.93899999999999</v>
      </c>
      <c r="I14" s="44"/>
      <c r="J14" s="42">
        <v>63.2</v>
      </c>
      <c r="K14" s="45">
        <f t="shared" si="0"/>
        <v>10025.878678271903</v>
      </c>
      <c r="L14" s="46"/>
      <c r="M14" s="6">
        <f>IF(J14="","",(K14/J14)/LOOKUP(RIGHT($D$2,3),定数!$A$6:$A$13,定数!$B$6:$B$13))</f>
        <v>1.5863732085873263</v>
      </c>
      <c r="N14" s="42">
        <v>2016</v>
      </c>
      <c r="O14" s="8">
        <v>43632</v>
      </c>
      <c r="P14" s="44">
        <v>105.15900000000001</v>
      </c>
      <c r="Q14" s="44"/>
      <c r="R14" s="47">
        <f>IF(P14="","",T14*M14*LOOKUP(RIGHT($D$2,3),定数!$A$6:$A$13,定数!$B$6:$B$13))</f>
        <v>12373.711026980938</v>
      </c>
      <c r="S14" s="47"/>
      <c r="T14" s="48">
        <f t="shared" si="3"/>
        <v>77.999999999998693</v>
      </c>
      <c r="U14" s="48"/>
      <c r="V14" s="23">
        <f t="shared" si="4"/>
        <v>5</v>
      </c>
      <c r="W14">
        <f t="shared" si="2"/>
        <v>0</v>
      </c>
    </row>
    <row r="15" spans="2:23" x14ac:dyDescent="0.2">
      <c r="B15" s="42">
        <v>7</v>
      </c>
      <c r="C15" s="43">
        <f t="shared" si="1"/>
        <v>346569.66696937772</v>
      </c>
      <c r="D15" s="43"/>
      <c r="E15" s="42">
        <v>2016</v>
      </c>
      <c r="F15" s="8">
        <v>43653</v>
      </c>
      <c r="G15" s="42" t="s">
        <v>3</v>
      </c>
      <c r="H15" s="44">
        <v>100.881</v>
      </c>
      <c r="I15" s="44"/>
      <c r="J15" s="42">
        <v>30.7</v>
      </c>
      <c r="K15" s="45">
        <f t="shared" si="0"/>
        <v>10397.090009081332</v>
      </c>
      <c r="L15" s="46"/>
      <c r="M15" s="6">
        <f>IF(J15="","",(K15/J15)/LOOKUP(RIGHT($D$2,3),定数!$A$6:$A$13,定数!$B$6:$B$13))</f>
        <v>3.386674270059066</v>
      </c>
      <c r="N15" s="42">
        <v>2016</v>
      </c>
      <c r="O15" s="8">
        <v>43654</v>
      </c>
      <c r="P15" s="44">
        <v>100.514</v>
      </c>
      <c r="Q15" s="44"/>
      <c r="R15" s="47">
        <f>IF(P15="","",T15*M15*LOOKUP(RIGHT($D$2,3),定数!$A$6:$A$13,定数!$B$6:$B$13))</f>
        <v>12429.094571116922</v>
      </c>
      <c r="S15" s="47"/>
      <c r="T15" s="48">
        <f t="shared" si="3"/>
        <v>36.700000000000443</v>
      </c>
      <c r="U15" s="48"/>
      <c r="V15" s="23">
        <f t="shared" si="4"/>
        <v>6</v>
      </c>
      <c r="W15">
        <f t="shared" si="2"/>
        <v>0</v>
      </c>
    </row>
    <row r="16" spans="2:23" x14ac:dyDescent="0.2">
      <c r="B16" s="42">
        <v>8</v>
      </c>
      <c r="C16" s="43">
        <f t="shared" si="1"/>
        <v>358998.76154049463</v>
      </c>
      <c r="D16" s="43"/>
      <c r="E16" s="42">
        <v>2016</v>
      </c>
      <c r="F16" s="8">
        <v>43666</v>
      </c>
      <c r="G16" s="42" t="s">
        <v>4</v>
      </c>
      <c r="H16" s="44">
        <v>106.143</v>
      </c>
      <c r="I16" s="44"/>
      <c r="J16" s="42">
        <v>27</v>
      </c>
      <c r="K16" s="45">
        <f t="shared" si="0"/>
        <v>10769.962846214838</v>
      </c>
      <c r="L16" s="46"/>
      <c r="M16" s="6">
        <f>IF(J16="","",(K16/J16)/LOOKUP(RIGHT($D$2,3),定数!$A$6:$A$13,定数!$B$6:$B$13))</f>
        <v>3.9888751282277179</v>
      </c>
      <c r="N16" s="42">
        <v>2016</v>
      </c>
      <c r="O16" s="8">
        <v>43666</v>
      </c>
      <c r="P16" s="44">
        <v>105.873</v>
      </c>
      <c r="Q16" s="44"/>
      <c r="R16" s="47">
        <f>IF(P16="","",T16*M16*LOOKUP(RIGHT($D$2,3),定数!$A$6:$A$13,定数!$B$6:$B$13))</f>
        <v>-10769.962846214679</v>
      </c>
      <c r="S16" s="47"/>
      <c r="T16" s="48">
        <f t="shared" si="3"/>
        <v>-26.999999999999602</v>
      </c>
      <c r="U16" s="48"/>
      <c r="V16" s="23">
        <f t="shared" si="4"/>
        <v>0</v>
      </c>
      <c r="W16">
        <f t="shared" si="2"/>
        <v>1</v>
      </c>
    </row>
    <row r="17" spans="2:23" x14ac:dyDescent="0.2">
      <c r="B17" s="42">
        <v>9</v>
      </c>
      <c r="C17" s="43">
        <f t="shared" si="1"/>
        <v>348228.79869427998</v>
      </c>
      <c r="D17" s="43"/>
      <c r="E17" s="42">
        <v>2016</v>
      </c>
      <c r="F17" s="8">
        <v>43674</v>
      </c>
      <c r="G17" s="42" t="s">
        <v>3</v>
      </c>
      <c r="H17" s="44">
        <v>104.626</v>
      </c>
      <c r="I17" s="44"/>
      <c r="J17" s="42">
        <v>66.599999999999994</v>
      </c>
      <c r="K17" s="45">
        <f t="shared" si="0"/>
        <v>10446.863960828399</v>
      </c>
      <c r="L17" s="46"/>
      <c r="M17" s="6">
        <f>IF(J17="","",(K17/J17)/LOOKUP(RIGHT($D$2,3),定数!$A$6:$A$13,定数!$B$6:$B$13))</f>
        <v>1.5685981923165766</v>
      </c>
      <c r="N17" s="42">
        <v>2016</v>
      </c>
      <c r="O17" s="8">
        <v>43675</v>
      </c>
      <c r="P17" s="44">
        <v>103.803</v>
      </c>
      <c r="Q17" s="44"/>
      <c r="R17" s="47">
        <f>IF(P17="","",T17*M17*LOOKUP(RIGHT($D$2,3),定数!$A$6:$A$13,定数!$B$6:$B$13))</f>
        <v>12909.563122765541</v>
      </c>
      <c r="S17" s="47"/>
      <c r="T17" s="48">
        <f t="shared" si="3"/>
        <v>82.30000000000075</v>
      </c>
      <c r="U17" s="48"/>
      <c r="V17" s="23">
        <f t="shared" si="4"/>
        <v>1</v>
      </c>
      <c r="W17">
        <f t="shared" si="2"/>
        <v>0</v>
      </c>
    </row>
    <row r="18" spans="2:23" x14ac:dyDescent="0.2">
      <c r="B18" s="42">
        <v>10</v>
      </c>
      <c r="C18" s="43">
        <f t="shared" si="1"/>
        <v>361138.36181704554</v>
      </c>
      <c r="D18" s="43"/>
      <c r="E18" s="42">
        <v>2016</v>
      </c>
      <c r="F18" s="8">
        <v>43678</v>
      </c>
      <c r="G18" s="42" t="s">
        <v>3</v>
      </c>
      <c r="H18" s="44">
        <v>102.191</v>
      </c>
      <c r="I18" s="44"/>
      <c r="J18" s="42">
        <v>29.9</v>
      </c>
      <c r="K18" s="45">
        <f t="shared" si="0"/>
        <v>10834.150854511367</v>
      </c>
      <c r="L18" s="46"/>
      <c r="M18" s="6">
        <f>IF(J18="","",(K18/J18)/LOOKUP(RIGHT($D$2,3),定数!$A$6:$A$13,定数!$B$6:$B$13))</f>
        <v>3.6234618242512933</v>
      </c>
      <c r="N18" s="42">
        <v>2016</v>
      </c>
      <c r="O18" s="8">
        <v>43679</v>
      </c>
      <c r="P18" s="44">
        <v>102.49</v>
      </c>
      <c r="Q18" s="44"/>
      <c r="R18" s="47">
        <f>IF(P18="","",T18*M18*LOOKUP(RIGHT($D$2,3),定数!$A$6:$A$13,定数!$B$6:$B$13))</f>
        <v>-10834.150854511092</v>
      </c>
      <c r="S18" s="47"/>
      <c r="T18" s="48">
        <f t="shared" si="3"/>
        <v>-29.899999999999238</v>
      </c>
      <c r="U18" s="48"/>
      <c r="V18" s="23">
        <f t="shared" si="4"/>
        <v>0</v>
      </c>
      <c r="W18">
        <f t="shared" si="2"/>
        <v>1</v>
      </c>
    </row>
    <row r="19" spans="2:23" x14ac:dyDescent="0.2">
      <c r="B19" s="42">
        <v>11</v>
      </c>
      <c r="C19" s="43">
        <f t="shared" si="1"/>
        <v>350304.21096253447</v>
      </c>
      <c r="D19" s="43"/>
      <c r="E19" s="42">
        <v>2016</v>
      </c>
      <c r="F19" s="8">
        <v>43695</v>
      </c>
      <c r="G19" s="42" t="s">
        <v>3</v>
      </c>
      <c r="H19" s="44">
        <v>100.023</v>
      </c>
      <c r="I19" s="44"/>
      <c r="J19" s="42">
        <v>61.4</v>
      </c>
      <c r="K19" s="45">
        <f t="shared" si="0"/>
        <v>10509.126328876035</v>
      </c>
      <c r="L19" s="46"/>
      <c r="M19" s="6">
        <f>IF(J19="","",(K19/J19)/LOOKUP(RIGHT($D$2,3),定数!$A$6:$A$13,定数!$B$6:$B$13))</f>
        <v>1.7115840926508201</v>
      </c>
      <c r="N19" s="42">
        <v>2016</v>
      </c>
      <c r="O19" s="8">
        <v>43699</v>
      </c>
      <c r="P19" s="44">
        <v>100.637</v>
      </c>
      <c r="Q19" s="44"/>
      <c r="R19" s="47">
        <f>IF(P19="","",T19*M19*LOOKUP(RIGHT($D$2,3),定数!$A$6:$A$13,定数!$B$6:$B$13))</f>
        <v>-10509.126328876109</v>
      </c>
      <c r="S19" s="47"/>
      <c r="T19" s="48">
        <f t="shared" si="3"/>
        <v>-61.400000000000432</v>
      </c>
      <c r="U19" s="48"/>
      <c r="V19" s="23">
        <f t="shared" si="4"/>
        <v>0</v>
      </c>
      <c r="W19">
        <f t="shared" si="2"/>
        <v>2</v>
      </c>
    </row>
    <row r="20" spans="2:23" x14ac:dyDescent="0.2">
      <c r="B20" s="42">
        <v>12</v>
      </c>
      <c r="C20" s="43">
        <f t="shared" si="1"/>
        <v>339795.08463365835</v>
      </c>
      <c r="D20" s="43"/>
      <c r="E20" s="42">
        <v>2016</v>
      </c>
      <c r="F20" s="8">
        <v>43709</v>
      </c>
      <c r="G20" s="42" t="s">
        <v>4</v>
      </c>
      <c r="H20" s="44">
        <v>103.327</v>
      </c>
      <c r="I20" s="44"/>
      <c r="J20" s="42">
        <v>27.3</v>
      </c>
      <c r="K20" s="45">
        <f t="shared" si="0"/>
        <v>10193.852539009749</v>
      </c>
      <c r="L20" s="46"/>
      <c r="M20" s="6">
        <f>IF(J20="","",(K20/J20)/LOOKUP(RIGHT($D$2,3),定数!$A$6:$A$13,定数!$B$6:$B$13))</f>
        <v>3.73401191905119</v>
      </c>
      <c r="N20" s="42">
        <v>2016</v>
      </c>
      <c r="O20" s="8">
        <v>43709</v>
      </c>
      <c r="P20" s="44">
        <v>103.633</v>
      </c>
      <c r="Q20" s="44"/>
      <c r="R20" s="47">
        <f>IF(P20="","",T20*M20*LOOKUP(RIGHT($D$2,3),定数!$A$6:$A$13,定数!$B$6:$B$13))</f>
        <v>11426.076472296543</v>
      </c>
      <c r="S20" s="47"/>
      <c r="T20" s="48">
        <f t="shared" si="3"/>
        <v>30.599999999999739</v>
      </c>
      <c r="U20" s="48"/>
      <c r="V20" s="23">
        <f t="shared" si="4"/>
        <v>1</v>
      </c>
      <c r="W20">
        <f t="shared" si="2"/>
        <v>0</v>
      </c>
    </row>
    <row r="21" spans="2:23" x14ac:dyDescent="0.2">
      <c r="B21" s="42">
        <v>13</v>
      </c>
      <c r="C21" s="43">
        <f t="shared" si="1"/>
        <v>351221.1611059549</v>
      </c>
      <c r="D21" s="43"/>
      <c r="E21" s="42">
        <v>2016</v>
      </c>
      <c r="F21" s="8">
        <v>43727</v>
      </c>
      <c r="G21" s="42" t="s">
        <v>3</v>
      </c>
      <c r="H21" s="44">
        <v>101.979</v>
      </c>
      <c r="I21" s="44"/>
      <c r="J21" s="42">
        <v>17</v>
      </c>
      <c r="K21" s="45">
        <f t="shared" si="0"/>
        <v>10536.634833178647</v>
      </c>
      <c r="L21" s="46"/>
      <c r="M21" s="6">
        <f>IF(J21="","",(K21/J21)/LOOKUP(RIGHT($D$2,3),定数!$A$6:$A$13,定数!$B$6:$B$13))</f>
        <v>6.1980204901050868</v>
      </c>
      <c r="N21" s="42">
        <v>2016</v>
      </c>
      <c r="O21" s="8">
        <v>43727</v>
      </c>
      <c r="P21" s="44">
        <v>101.786</v>
      </c>
      <c r="Q21" s="44"/>
      <c r="R21" s="47">
        <f>IF(P21="","",T21*M21*LOOKUP(RIGHT($D$2,3),定数!$A$6:$A$13,定数!$B$6:$B$13))</f>
        <v>11962.179545902683</v>
      </c>
      <c r="S21" s="47"/>
      <c r="T21" s="48">
        <f t="shared" si="3"/>
        <v>19.299999999999784</v>
      </c>
      <c r="U21" s="48"/>
      <c r="V21" s="23">
        <f t="shared" si="4"/>
        <v>2</v>
      </c>
      <c r="W21">
        <f t="shared" si="2"/>
        <v>0</v>
      </c>
    </row>
    <row r="22" spans="2:23" x14ac:dyDescent="0.2">
      <c r="B22" s="42">
        <v>14</v>
      </c>
      <c r="C22" s="43">
        <f t="shared" si="1"/>
        <v>363183.34065185761</v>
      </c>
      <c r="D22" s="43"/>
      <c r="E22" s="42">
        <v>2016</v>
      </c>
      <c r="F22" s="8">
        <v>43744</v>
      </c>
      <c r="G22" s="42" t="s">
        <v>4</v>
      </c>
      <c r="H22" s="44">
        <v>103.768</v>
      </c>
      <c r="I22" s="44"/>
      <c r="J22" s="42">
        <v>31.5</v>
      </c>
      <c r="K22" s="45">
        <f t="shared" si="0"/>
        <v>10895.500219555728</v>
      </c>
      <c r="L22" s="46"/>
      <c r="M22" s="6">
        <f>IF(J22="","",(K22/J22)/LOOKUP(RIGHT($D$2,3),定数!$A$6:$A$13,定数!$B$6:$B$13))</f>
        <v>3.45888895858912</v>
      </c>
      <c r="N22" s="42">
        <v>2016</v>
      </c>
      <c r="O22" s="8">
        <v>43745</v>
      </c>
      <c r="P22" s="44">
        <v>104.149</v>
      </c>
      <c r="Q22" s="44"/>
      <c r="R22" s="47">
        <f>IF(P22="","",T22*M22*LOOKUP(RIGHT($D$2,3),定数!$A$6:$A$13,定数!$B$6:$B$13))</f>
        <v>13178.366932224555</v>
      </c>
      <c r="S22" s="47"/>
      <c r="T22" s="48">
        <f t="shared" si="3"/>
        <v>38.100000000000023</v>
      </c>
      <c r="U22" s="48"/>
      <c r="V22" s="23">
        <f t="shared" si="4"/>
        <v>3</v>
      </c>
      <c r="W22">
        <f t="shared" si="2"/>
        <v>0</v>
      </c>
    </row>
    <row r="23" spans="2:23" x14ac:dyDescent="0.2">
      <c r="B23" s="42">
        <v>15</v>
      </c>
      <c r="C23" s="43">
        <f t="shared" si="1"/>
        <v>376361.70758408215</v>
      </c>
      <c r="D23" s="43"/>
      <c r="E23" s="42">
        <v>2016</v>
      </c>
      <c r="F23" s="8">
        <v>43772</v>
      </c>
      <c r="G23" s="42" t="s">
        <v>3</v>
      </c>
      <c r="H23" s="44">
        <v>103.248</v>
      </c>
      <c r="I23" s="44"/>
      <c r="J23" s="42">
        <v>15.2</v>
      </c>
      <c r="K23" s="45">
        <f t="shared" si="0"/>
        <v>11290.851227522464</v>
      </c>
      <c r="L23" s="46"/>
      <c r="M23" s="6">
        <f>IF(J23="","",(K23/J23)/LOOKUP(RIGHT($D$2,3),定数!$A$6:$A$13,定数!$B$6:$B$13))</f>
        <v>7.4281915970542522</v>
      </c>
      <c r="N23" s="42">
        <v>2016</v>
      </c>
      <c r="O23" s="8">
        <v>43772</v>
      </c>
      <c r="P23" s="44">
        <v>102.976</v>
      </c>
      <c r="Q23" s="44"/>
      <c r="R23" s="47">
        <f>IF(P23="","",T23*M23*LOOKUP(RIGHT($D$2,3),定数!$A$6:$A$13,定数!$B$6:$B$13))</f>
        <v>20204.681143987982</v>
      </c>
      <c r="S23" s="47"/>
      <c r="T23" s="48">
        <f t="shared" si="3"/>
        <v>27.200000000000557</v>
      </c>
      <c r="U23" s="48"/>
      <c r="V23" t="str">
        <f t="shared" ref="V23:W74" si="5">IF(S23&lt;&gt;"",IF(S23&lt;0,1+V22,0),"")</f>
        <v/>
      </c>
      <c r="W23">
        <f t="shared" si="2"/>
        <v>0</v>
      </c>
    </row>
    <row r="24" spans="2:23" x14ac:dyDescent="0.2">
      <c r="B24" s="42">
        <v>16</v>
      </c>
      <c r="C24" s="43">
        <f t="shared" si="1"/>
        <v>396566.38872807013</v>
      </c>
      <c r="D24" s="43"/>
      <c r="E24" s="42">
        <v>2016</v>
      </c>
      <c r="F24" s="8">
        <v>43785</v>
      </c>
      <c r="G24" s="42" t="s">
        <v>4</v>
      </c>
      <c r="H24" s="44">
        <v>109.158</v>
      </c>
      <c r="I24" s="44"/>
      <c r="J24" s="42">
        <v>37.1</v>
      </c>
      <c r="K24" s="45">
        <f t="shared" si="0"/>
        <v>11896.991661842103</v>
      </c>
      <c r="L24" s="46"/>
      <c r="M24" s="6">
        <f>IF(J24="","",(K24/J24)/LOOKUP(RIGHT($D$2,3),定数!$A$6:$A$13,定数!$B$6:$B$13))</f>
        <v>3.2067362969924806</v>
      </c>
      <c r="N24" s="42">
        <v>2016</v>
      </c>
      <c r="O24" s="8">
        <v>43786</v>
      </c>
      <c r="P24" s="44">
        <v>108.78700000000001</v>
      </c>
      <c r="Q24" s="44"/>
      <c r="R24" s="47">
        <f>IF(P24="","",T24*M24*LOOKUP(RIGHT($D$2,3),定数!$A$6:$A$13,定数!$B$6:$B$13))</f>
        <v>-11896.991661841947</v>
      </c>
      <c r="S24" s="47"/>
      <c r="T24" s="48">
        <f t="shared" si="3"/>
        <v>-37.099999999999511</v>
      </c>
      <c r="U24" s="48"/>
      <c r="V24" t="str">
        <f t="shared" si="5"/>
        <v/>
      </c>
      <c r="W24">
        <f t="shared" si="2"/>
        <v>1</v>
      </c>
    </row>
    <row r="25" spans="2:23" x14ac:dyDescent="0.2">
      <c r="B25" s="42">
        <v>17</v>
      </c>
      <c r="C25" s="43">
        <f t="shared" si="1"/>
        <v>384669.39706622821</v>
      </c>
      <c r="D25" s="43"/>
      <c r="E25" s="42">
        <v>2016</v>
      </c>
      <c r="F25" s="8">
        <v>43786</v>
      </c>
      <c r="G25" s="42" t="s">
        <v>3</v>
      </c>
      <c r="H25" s="44">
        <v>108.886</v>
      </c>
      <c r="I25" s="44"/>
      <c r="J25" s="42">
        <v>56.9</v>
      </c>
      <c r="K25" s="45">
        <f t="shared" si="0"/>
        <v>11540.081911986847</v>
      </c>
      <c r="L25" s="46"/>
      <c r="M25" s="6">
        <f>IF(J25="","",(K25/J25)/LOOKUP(RIGHT($D$2,3),定数!$A$6:$A$13,定数!$B$6:$B$13))</f>
        <v>2.0281339036883739</v>
      </c>
      <c r="N25" s="42">
        <v>2016</v>
      </c>
      <c r="O25" s="8">
        <v>43786</v>
      </c>
      <c r="P25" s="44">
        <v>109.455</v>
      </c>
      <c r="Q25" s="44"/>
      <c r="R25" s="47">
        <f>IF(P25="","",T25*M25*LOOKUP(RIGHT($D$2,3),定数!$A$6:$A$13,定数!$B$6:$B$13))</f>
        <v>-11540.081911986899</v>
      </c>
      <c r="S25" s="47"/>
      <c r="T25" s="48">
        <f t="shared" si="3"/>
        <v>-56.900000000000261</v>
      </c>
      <c r="U25" s="48"/>
      <c r="V25" t="str">
        <f t="shared" si="5"/>
        <v/>
      </c>
      <c r="W25">
        <f t="shared" si="2"/>
        <v>2</v>
      </c>
    </row>
    <row r="26" spans="2:23" x14ac:dyDescent="0.2">
      <c r="B26" s="42">
        <v>18</v>
      </c>
      <c r="C26" s="43">
        <f>IF(R25="","",C25+R25)</f>
        <v>373129.31515424128</v>
      </c>
      <c r="D26" s="43"/>
      <c r="E26" s="42">
        <v>2016</v>
      </c>
      <c r="F26" s="8">
        <v>43797</v>
      </c>
      <c r="G26" s="42" t="s">
        <v>3</v>
      </c>
      <c r="H26" s="44">
        <v>112.20399999999999</v>
      </c>
      <c r="I26" s="44"/>
      <c r="J26" s="42">
        <v>58.5</v>
      </c>
      <c r="K26" s="45">
        <f t="shared" si="0"/>
        <v>11193.879454627238</v>
      </c>
      <c r="L26" s="46"/>
      <c r="M26" s="6">
        <f>IF(J26="","",(K26/J26)/LOOKUP(RIGHT($D$2,3),定数!$A$6:$A$13,定数!$B$6:$B$13))</f>
        <v>1.9134836674576476</v>
      </c>
      <c r="N26" s="42">
        <v>2016</v>
      </c>
      <c r="O26" s="8">
        <v>43798</v>
      </c>
      <c r="P26" s="44">
        <v>112.789</v>
      </c>
      <c r="Q26" s="44"/>
      <c r="R26" s="47">
        <f>IF(P26="","",T26*M26*LOOKUP(RIGHT($D$2,3),定数!$A$6:$A$13,定数!$B$6:$B$13))</f>
        <v>-11193.879454627391</v>
      </c>
      <c r="S26" s="47"/>
      <c r="T26" s="48">
        <f t="shared" si="3"/>
        <v>-58.500000000000796</v>
      </c>
      <c r="U26" s="48"/>
      <c r="V26" t="str">
        <f t="shared" si="5"/>
        <v/>
      </c>
      <c r="W26">
        <f t="shared" si="2"/>
        <v>3</v>
      </c>
    </row>
    <row r="27" spans="2:23" x14ac:dyDescent="0.2">
      <c r="B27" s="42">
        <v>19</v>
      </c>
      <c r="C27" s="43">
        <f t="shared" si="1"/>
        <v>361935.43569961388</v>
      </c>
      <c r="D27" s="43"/>
      <c r="E27" s="42">
        <v>2016</v>
      </c>
      <c r="F27" s="8">
        <v>43814</v>
      </c>
      <c r="G27" s="42" t="s">
        <v>4</v>
      </c>
      <c r="H27" s="44">
        <v>118.602</v>
      </c>
      <c r="I27" s="44"/>
      <c r="J27" s="42">
        <v>94.8</v>
      </c>
      <c r="K27" s="45">
        <f t="shared" si="0"/>
        <v>10858.063070988415</v>
      </c>
      <c r="L27" s="46"/>
      <c r="M27" s="6">
        <f>IF(J27="","",(K27/J27)/LOOKUP(RIGHT($D$2,3),定数!$A$6:$A$13,定数!$B$6:$B$13))</f>
        <v>1.1453653028468793</v>
      </c>
      <c r="N27" s="42">
        <v>2016</v>
      </c>
      <c r="O27" s="8">
        <v>43816</v>
      </c>
      <c r="P27" s="44">
        <v>117.654</v>
      </c>
      <c r="Q27" s="44"/>
      <c r="R27" s="47">
        <f>IF(P27="","",T27*M27*LOOKUP(RIGHT($D$2,3),定数!$A$6:$A$13,定数!$B$6:$B$13))</f>
        <v>-10858.063070988501</v>
      </c>
      <c r="S27" s="47"/>
      <c r="T27" s="48">
        <f t="shared" si="3"/>
        <v>-94.80000000000075</v>
      </c>
      <c r="U27" s="48"/>
      <c r="V27" t="str">
        <f t="shared" si="5"/>
        <v/>
      </c>
      <c r="W27">
        <f t="shared" si="2"/>
        <v>4</v>
      </c>
    </row>
    <row r="28" spans="2:23" x14ac:dyDescent="0.2">
      <c r="B28" s="42">
        <v>20</v>
      </c>
      <c r="C28" s="43">
        <f t="shared" si="1"/>
        <v>351077.37262862537</v>
      </c>
      <c r="D28" s="43"/>
      <c r="E28" s="42">
        <v>2017</v>
      </c>
      <c r="F28" s="8">
        <v>43502</v>
      </c>
      <c r="G28" s="42" t="s">
        <v>3</v>
      </c>
      <c r="H28" s="44">
        <v>112.477</v>
      </c>
      <c r="I28" s="44"/>
      <c r="J28" s="42">
        <v>29.1</v>
      </c>
      <c r="K28" s="45">
        <f t="shared" si="0"/>
        <v>10532.321178858761</v>
      </c>
      <c r="L28" s="46"/>
      <c r="M28" s="6">
        <f>IF(J28="","",(K28/J28)/LOOKUP(RIGHT($D$2,3),定数!$A$6:$A$13,定数!$B$6:$B$13))</f>
        <v>3.6193543569961379</v>
      </c>
      <c r="N28" s="42">
        <v>2017</v>
      </c>
      <c r="O28" s="8">
        <v>43505</v>
      </c>
      <c r="P28" s="44">
        <v>112.768</v>
      </c>
      <c r="Q28" s="44"/>
      <c r="R28" s="47">
        <f>IF(P28="","",T28*M28*LOOKUP(RIGHT($D$2,3),定数!$A$6:$A$13,定数!$B$6:$B$13))</f>
        <v>-10532.321178858647</v>
      </c>
      <c r="S28" s="47"/>
      <c r="T28" s="48">
        <f t="shared" si="3"/>
        <v>-29.099999999999682</v>
      </c>
      <c r="U28" s="48"/>
      <c r="V28" t="str">
        <f t="shared" si="5"/>
        <v/>
      </c>
      <c r="W28">
        <f t="shared" si="2"/>
        <v>5</v>
      </c>
    </row>
    <row r="29" spans="2:23" x14ac:dyDescent="0.2">
      <c r="B29" s="42">
        <v>21</v>
      </c>
      <c r="C29" s="43">
        <f t="shared" si="1"/>
        <v>340545.05144976673</v>
      </c>
      <c r="D29" s="43"/>
      <c r="E29" s="42">
        <v>2017</v>
      </c>
      <c r="F29" s="8">
        <v>43507</v>
      </c>
      <c r="G29" s="42" t="s">
        <v>4</v>
      </c>
      <c r="H29" s="44">
        <v>113.63</v>
      </c>
      <c r="I29" s="44"/>
      <c r="J29" s="42">
        <v>77.5</v>
      </c>
      <c r="K29" s="45">
        <f t="shared" si="0"/>
        <v>10216.351543493001</v>
      </c>
      <c r="L29" s="46"/>
      <c r="M29" s="6">
        <f>IF(J29="","",(K29/J29)/LOOKUP(RIGHT($D$2,3),定数!$A$6:$A$13,定数!$B$6:$B$13))</f>
        <v>1.3182389088378066</v>
      </c>
      <c r="N29" s="42">
        <v>2017</v>
      </c>
      <c r="O29" s="8">
        <v>43511</v>
      </c>
      <c r="P29" s="44">
        <v>114.592</v>
      </c>
      <c r="Q29" s="44"/>
      <c r="R29" s="47">
        <f>IF(P29="","",T29*M29*LOOKUP(RIGHT($D$2,3),定数!$A$6:$A$13,定数!$B$6:$B$13))</f>
        <v>12681.458303019743</v>
      </c>
      <c r="S29" s="47"/>
      <c r="T29" s="48">
        <f t="shared" si="3"/>
        <v>96.20000000000033</v>
      </c>
      <c r="U29" s="48"/>
      <c r="V29" t="str">
        <f t="shared" si="5"/>
        <v/>
      </c>
      <c r="W29">
        <f t="shared" si="2"/>
        <v>0</v>
      </c>
    </row>
    <row r="30" spans="2:23" x14ac:dyDescent="0.2">
      <c r="B30" s="42">
        <v>22</v>
      </c>
      <c r="C30" s="43">
        <f t="shared" si="1"/>
        <v>353226.50975278649</v>
      </c>
      <c r="D30" s="43"/>
      <c r="E30" s="42">
        <v>2017</v>
      </c>
      <c r="F30" s="8">
        <v>43509</v>
      </c>
      <c r="G30" s="42" t="s">
        <v>4</v>
      </c>
      <c r="H30" s="44">
        <v>113.938</v>
      </c>
      <c r="I30" s="44"/>
      <c r="J30" s="42">
        <v>32.6</v>
      </c>
      <c r="K30" s="45">
        <f t="shared" si="0"/>
        <v>10596.795292583594</v>
      </c>
      <c r="L30" s="46"/>
      <c r="M30" s="6">
        <f>IF(J30="","",(K30/J30)/LOOKUP(RIGHT($D$2,3),定数!$A$6:$A$13,定数!$B$6:$B$13))</f>
        <v>3.2505507032465011</v>
      </c>
      <c r="N30" s="42">
        <v>2017</v>
      </c>
      <c r="O30" s="8">
        <v>43511</v>
      </c>
      <c r="P30" s="44">
        <v>114.327</v>
      </c>
      <c r="Q30" s="44"/>
      <c r="R30" s="47">
        <f>IF(P30="","",T30*M30*LOOKUP(RIGHT($D$2,3),定数!$A$6:$A$13,定数!$B$6:$B$13))</f>
        <v>12644.642235628753</v>
      </c>
      <c r="S30" s="47"/>
      <c r="T30" s="48">
        <f t="shared" si="3"/>
        <v>38.899999999999579</v>
      </c>
      <c r="U30" s="48"/>
      <c r="V30" t="str">
        <f t="shared" si="5"/>
        <v/>
      </c>
      <c r="W30">
        <f t="shared" si="2"/>
        <v>0</v>
      </c>
    </row>
    <row r="31" spans="2:23" x14ac:dyDescent="0.2">
      <c r="B31" s="42">
        <v>23</v>
      </c>
      <c r="C31" s="43">
        <f t="shared" si="1"/>
        <v>365871.15198841522</v>
      </c>
      <c r="D31" s="43"/>
      <c r="E31" s="42">
        <v>2017</v>
      </c>
      <c r="F31" s="8">
        <v>43523</v>
      </c>
      <c r="G31" s="42" t="s">
        <v>3</v>
      </c>
      <c r="H31" s="44">
        <v>112.173</v>
      </c>
      <c r="I31" s="44"/>
      <c r="J31" s="42">
        <v>31.1</v>
      </c>
      <c r="K31" s="45">
        <f t="shared" si="0"/>
        <v>10976.134559652457</v>
      </c>
      <c r="L31" s="46"/>
      <c r="M31" s="6">
        <f>IF(J31="","",(K31/J31)/LOOKUP(RIGHT($D$2,3),定数!$A$6:$A$13,定数!$B$6:$B$13))</f>
        <v>3.5293037169300505</v>
      </c>
      <c r="N31" s="42">
        <v>2017</v>
      </c>
      <c r="O31" s="8">
        <v>43524</v>
      </c>
      <c r="P31" s="44">
        <v>112.48399999999999</v>
      </c>
      <c r="Q31" s="44"/>
      <c r="R31" s="47">
        <f>IF(P31="","",T31*M31*LOOKUP(RIGHT($D$2,3),定数!$A$6:$A$13,定数!$B$6:$B$13))</f>
        <v>-10976.134559652204</v>
      </c>
      <c r="S31" s="47"/>
      <c r="T31" s="48">
        <f t="shared" si="3"/>
        <v>-31.099999999999284</v>
      </c>
      <c r="U31" s="48"/>
      <c r="V31" t="str">
        <f t="shared" si="5"/>
        <v/>
      </c>
      <c r="W31">
        <f t="shared" si="2"/>
        <v>1</v>
      </c>
    </row>
    <row r="32" spans="2:23" x14ac:dyDescent="0.2">
      <c r="B32" s="42">
        <v>24</v>
      </c>
      <c r="C32" s="43">
        <f>IF(R31="","",C31+R31)</f>
        <v>354895.01742876304</v>
      </c>
      <c r="D32" s="43"/>
      <c r="E32" s="42">
        <v>2017</v>
      </c>
      <c r="F32" s="8">
        <v>43527</v>
      </c>
      <c r="G32" s="42" t="s">
        <v>4</v>
      </c>
      <c r="H32" s="44">
        <v>114.54</v>
      </c>
      <c r="I32" s="44"/>
      <c r="J32" s="42">
        <v>29.9</v>
      </c>
      <c r="K32" s="45">
        <f t="shared" si="0"/>
        <v>10646.850522862891</v>
      </c>
      <c r="L32" s="46"/>
      <c r="M32" s="6">
        <f>IF(J32="","",(K32/J32)/LOOKUP(RIGHT($D$2,3),定数!$A$6:$A$13,定数!$B$6:$B$13))</f>
        <v>3.5608195728638434</v>
      </c>
      <c r="N32" s="42">
        <v>2017</v>
      </c>
      <c r="O32" s="8">
        <v>43528</v>
      </c>
      <c r="P32" s="44">
        <v>114.241</v>
      </c>
      <c r="Q32" s="44"/>
      <c r="R32" s="47">
        <f>IF(P32="","",T32*M32*LOOKUP(RIGHT($D$2,3),定数!$A$6:$A$13,定数!$B$6:$B$13))</f>
        <v>-10646.850522863127</v>
      </c>
      <c r="S32" s="47"/>
      <c r="T32" s="48">
        <f t="shared" si="3"/>
        <v>-29.900000000000659</v>
      </c>
      <c r="U32" s="48"/>
      <c r="V32" t="str">
        <f t="shared" si="5"/>
        <v/>
      </c>
      <c r="W32">
        <f t="shared" si="2"/>
        <v>2</v>
      </c>
    </row>
    <row r="33" spans="2:23" x14ac:dyDescent="0.2">
      <c r="B33" s="42">
        <v>25</v>
      </c>
      <c r="C33" s="43">
        <f t="shared" si="1"/>
        <v>344248.16690589988</v>
      </c>
      <c r="D33" s="43"/>
      <c r="E33" s="42">
        <v>2017</v>
      </c>
      <c r="F33" s="8">
        <v>43544</v>
      </c>
      <c r="G33" s="42" t="s">
        <v>3</v>
      </c>
      <c r="H33" s="44">
        <v>112.685</v>
      </c>
      <c r="I33" s="44"/>
      <c r="J33" s="42">
        <v>20.5</v>
      </c>
      <c r="K33" s="45">
        <f t="shared" si="0"/>
        <v>10327.445007176995</v>
      </c>
      <c r="L33" s="46"/>
      <c r="M33" s="6">
        <f>IF(J33="","",(K33/J33)/LOOKUP(RIGHT($D$2,3),定数!$A$6:$A$13,定数!$B$6:$B$13))</f>
        <v>5.0377780522814612</v>
      </c>
      <c r="N33" s="42">
        <v>2017</v>
      </c>
      <c r="O33" s="8">
        <v>43545</v>
      </c>
      <c r="P33" s="44">
        <v>112.447</v>
      </c>
      <c r="Q33" s="44"/>
      <c r="R33" s="47">
        <f>IF(P33="","",T33*M33*LOOKUP(RIGHT($D$2,3),定数!$A$6:$A$13,定数!$B$6:$B$13))</f>
        <v>11989.911764429855</v>
      </c>
      <c r="S33" s="47"/>
      <c r="T33" s="48">
        <f t="shared" si="3"/>
        <v>23.799999999999955</v>
      </c>
      <c r="U33" s="48"/>
      <c r="V33" t="str">
        <f t="shared" si="5"/>
        <v/>
      </c>
      <c r="W33">
        <f t="shared" si="2"/>
        <v>0</v>
      </c>
    </row>
    <row r="34" spans="2:23" x14ac:dyDescent="0.2">
      <c r="B34" s="42">
        <v>26</v>
      </c>
      <c r="C34" s="43">
        <f t="shared" si="1"/>
        <v>356238.07867032976</v>
      </c>
      <c r="D34" s="43"/>
      <c r="E34" s="42">
        <v>2017</v>
      </c>
      <c r="F34" s="8">
        <v>43553</v>
      </c>
      <c r="G34" s="42" t="s">
        <v>4</v>
      </c>
      <c r="H34" s="44">
        <v>111.09</v>
      </c>
      <c r="I34" s="44"/>
      <c r="J34" s="42">
        <v>38.1</v>
      </c>
      <c r="K34" s="45">
        <f t="shared" si="0"/>
        <v>10687.142360109892</v>
      </c>
      <c r="L34" s="46"/>
      <c r="M34" s="6">
        <f>IF(J34="","",(K34/J34)/LOOKUP(RIGHT($D$2,3),定数!$A$6:$A$13,定数!$B$6:$B$13))</f>
        <v>2.8050242414986593</v>
      </c>
      <c r="N34" s="42">
        <v>2017</v>
      </c>
      <c r="O34" s="8">
        <v>43555</v>
      </c>
      <c r="P34" s="44">
        <v>111.55200000000001</v>
      </c>
      <c r="Q34" s="44"/>
      <c r="R34" s="47">
        <f>IF(P34="","",T34*M34*LOOKUP(RIGHT($D$2,3),定数!$A$6:$A$13,定数!$B$6:$B$13))</f>
        <v>12959.211995723899</v>
      </c>
      <c r="S34" s="47"/>
      <c r="T34" s="48">
        <f t="shared" si="3"/>
        <v>46.20000000000033</v>
      </c>
      <c r="U34" s="48"/>
      <c r="V34" t="str">
        <f t="shared" si="5"/>
        <v/>
      </c>
      <c r="W34">
        <f t="shared" si="2"/>
        <v>0</v>
      </c>
    </row>
    <row r="35" spans="2:23" x14ac:dyDescent="0.2">
      <c r="B35" s="42">
        <v>27</v>
      </c>
      <c r="C35" s="43">
        <f t="shared" si="1"/>
        <v>369197.29066605365</v>
      </c>
      <c r="D35" s="43"/>
      <c r="E35" s="42">
        <v>2017</v>
      </c>
      <c r="F35" s="8">
        <v>43582</v>
      </c>
      <c r="G35" s="42" t="s">
        <v>4</v>
      </c>
      <c r="H35" s="44">
        <v>111.35899999999999</v>
      </c>
      <c r="I35" s="44"/>
      <c r="J35" s="42">
        <v>25.4</v>
      </c>
      <c r="K35" s="45">
        <f t="shared" si="0"/>
        <v>11075.91871998161</v>
      </c>
      <c r="L35" s="46"/>
      <c r="M35" s="6">
        <f>IF(J35="","",(K35/J35)/LOOKUP(RIGHT($D$2,3),定数!$A$6:$A$13,定数!$B$6:$B$13))</f>
        <v>4.3605979212526025</v>
      </c>
      <c r="N35" s="42">
        <v>2017</v>
      </c>
      <c r="O35" s="8">
        <v>43582</v>
      </c>
      <c r="P35" s="44">
        <v>111.105</v>
      </c>
      <c r="Q35" s="44"/>
      <c r="R35" s="47">
        <f>IF(P35="","",T35*M35*LOOKUP(RIGHT($D$2,3),定数!$A$6:$A$13,定数!$B$6:$B$13))</f>
        <v>-11075.918719981204</v>
      </c>
      <c r="S35" s="47"/>
      <c r="T35" s="48">
        <f t="shared" si="3"/>
        <v>-25.399999999999068</v>
      </c>
      <c r="U35" s="48"/>
      <c r="V35" t="str">
        <f t="shared" si="5"/>
        <v/>
      </c>
      <c r="W35">
        <f t="shared" si="2"/>
        <v>1</v>
      </c>
    </row>
    <row r="36" spans="2:23" x14ac:dyDescent="0.2">
      <c r="B36" s="42">
        <v>28</v>
      </c>
      <c r="C36" s="43">
        <f t="shared" si="1"/>
        <v>358121.37194607244</v>
      </c>
      <c r="D36" s="43"/>
      <c r="E36" s="42">
        <v>2017</v>
      </c>
      <c r="F36" s="8">
        <v>43615</v>
      </c>
      <c r="G36" s="42" t="s">
        <v>3</v>
      </c>
      <c r="H36" s="44">
        <v>110.881</v>
      </c>
      <c r="I36" s="44"/>
      <c r="J36" s="42">
        <v>34.799999999999997</v>
      </c>
      <c r="K36" s="45">
        <f t="shared" si="0"/>
        <v>10743.641158382174</v>
      </c>
      <c r="L36" s="46"/>
      <c r="M36" s="6">
        <f>IF(J36="","",(K36/J36)/LOOKUP(RIGHT($D$2,3),定数!$A$6:$A$13,定数!$B$6:$B$13))</f>
        <v>3.0872532064316598</v>
      </c>
      <c r="N36" s="42">
        <v>2017</v>
      </c>
      <c r="O36" s="8">
        <v>43617</v>
      </c>
      <c r="P36" s="44">
        <v>111.229</v>
      </c>
      <c r="Q36" s="44"/>
      <c r="R36" s="47">
        <f>IF(P36="","",T36*M36*LOOKUP(RIGHT($D$2,3),定数!$A$6:$A$13,定数!$B$6:$B$13))</f>
        <v>-10743.641158382145</v>
      </c>
      <c r="S36" s="47"/>
      <c r="T36" s="48">
        <f t="shared" si="3"/>
        <v>-34.799999999999898</v>
      </c>
      <c r="U36" s="48"/>
      <c r="V36" t="str">
        <f t="shared" si="5"/>
        <v/>
      </c>
      <c r="W36">
        <f t="shared" si="2"/>
        <v>2</v>
      </c>
    </row>
    <row r="37" spans="2:23" x14ac:dyDescent="0.2">
      <c r="B37" s="42">
        <v>29</v>
      </c>
      <c r="C37" s="43">
        <f t="shared" si="1"/>
        <v>347377.73078769032</v>
      </c>
      <c r="D37" s="43"/>
      <c r="E37" s="42">
        <v>2017</v>
      </c>
      <c r="F37" s="8">
        <v>43713</v>
      </c>
      <c r="G37" s="42" t="s">
        <v>3</v>
      </c>
      <c r="H37" s="44">
        <v>109.255</v>
      </c>
      <c r="I37" s="44"/>
      <c r="J37" s="42">
        <v>29.1</v>
      </c>
      <c r="K37" s="45">
        <f t="shared" si="0"/>
        <v>10421.331923630709</v>
      </c>
      <c r="L37" s="46"/>
      <c r="M37" s="6">
        <f>IF(J37="","",(K37/J37)/LOOKUP(RIGHT($D$2,3),定数!$A$6:$A$13,定数!$B$6:$B$13))</f>
        <v>3.5812137194607243</v>
      </c>
      <c r="N37" s="42">
        <v>2017</v>
      </c>
      <c r="O37" s="8">
        <v>43716</v>
      </c>
      <c r="P37" s="44">
        <v>108.908</v>
      </c>
      <c r="Q37" s="44"/>
      <c r="R37" s="47">
        <f>IF(P37="","",T37*M37*LOOKUP(RIGHT($D$2,3),定数!$A$6:$A$13,定数!$B$6:$B$13))</f>
        <v>12426.811606528505</v>
      </c>
      <c r="S37" s="47"/>
      <c r="T37" s="48">
        <f t="shared" si="3"/>
        <v>34.69999999999942</v>
      </c>
      <c r="U37" s="48"/>
      <c r="V37" t="str">
        <f t="shared" si="5"/>
        <v/>
      </c>
      <c r="W37">
        <f t="shared" si="2"/>
        <v>0</v>
      </c>
    </row>
    <row r="38" spans="2:23" x14ac:dyDescent="0.2">
      <c r="B38" s="42">
        <v>30</v>
      </c>
      <c r="C38" s="43">
        <f t="shared" si="1"/>
        <v>359804.54239421885</v>
      </c>
      <c r="D38" s="43"/>
      <c r="E38" s="42">
        <v>2017</v>
      </c>
      <c r="F38" s="8">
        <v>43714</v>
      </c>
      <c r="G38" s="42" t="s">
        <v>3</v>
      </c>
      <c r="H38" s="44">
        <v>108.768</v>
      </c>
      <c r="I38" s="44"/>
      <c r="J38" s="42">
        <v>40</v>
      </c>
      <c r="K38" s="45">
        <f t="shared" si="0"/>
        <v>10794.136271826565</v>
      </c>
      <c r="L38" s="46"/>
      <c r="M38" s="6">
        <f>IF(J38="","",(K38/J38)/LOOKUP(RIGHT($D$2,3),定数!$A$6:$A$13,定数!$B$6:$B$13))</f>
        <v>2.6985340679566412</v>
      </c>
      <c r="N38" s="42">
        <v>2017</v>
      </c>
      <c r="O38" s="8">
        <v>43715</v>
      </c>
      <c r="P38" s="44">
        <v>109.16800000000001</v>
      </c>
      <c r="Q38" s="44"/>
      <c r="R38" s="47">
        <f>IF(P38="","",T38*M38*LOOKUP(RIGHT($D$2,3),定数!$A$6:$A$13,定数!$B$6:$B$13))</f>
        <v>-10794.136271826719</v>
      </c>
      <c r="S38" s="47"/>
      <c r="T38" s="48">
        <f t="shared" si="3"/>
        <v>-40.000000000000568</v>
      </c>
      <c r="U38" s="48"/>
      <c r="V38" t="str">
        <f t="shared" si="5"/>
        <v/>
      </c>
      <c r="W38">
        <f t="shared" si="2"/>
        <v>1</v>
      </c>
    </row>
    <row r="39" spans="2:23" x14ac:dyDescent="0.2">
      <c r="B39" s="42">
        <v>31</v>
      </c>
      <c r="C39" s="43">
        <f t="shared" si="1"/>
        <v>349010.40612239216</v>
      </c>
      <c r="D39" s="43"/>
      <c r="E39" s="42">
        <v>2017</v>
      </c>
      <c r="F39" s="8">
        <v>43765</v>
      </c>
      <c r="G39" s="42" t="s">
        <v>4</v>
      </c>
      <c r="H39" s="44">
        <v>114.041</v>
      </c>
      <c r="I39" s="44"/>
      <c r="J39" s="42">
        <v>34.5</v>
      </c>
      <c r="K39" s="45">
        <f t="shared" si="0"/>
        <v>10470.312183671764</v>
      </c>
      <c r="L39" s="46"/>
      <c r="M39" s="6">
        <f>IF(J39="","",(K39/J39)/LOOKUP(RIGHT($D$2,3),定数!$A$6:$A$13,定数!$B$6:$B$13))</f>
        <v>3.0348730967164532</v>
      </c>
      <c r="N39" s="42">
        <v>2017</v>
      </c>
      <c r="O39" s="8">
        <v>43766</v>
      </c>
      <c r="P39" s="44">
        <v>113.696</v>
      </c>
      <c r="Q39" s="44"/>
      <c r="R39" s="47">
        <f>IF(P39="","",T39*M39*LOOKUP(RIGHT($D$2,3),定数!$A$6:$A$13,定数!$B$6:$B$13))</f>
        <v>-10470.312183671729</v>
      </c>
      <c r="S39" s="47"/>
      <c r="T39" s="48">
        <f t="shared" si="3"/>
        <v>-34.499999999999886</v>
      </c>
      <c r="U39" s="48"/>
      <c r="V39" t="str">
        <f t="shared" si="5"/>
        <v/>
      </c>
      <c r="W39">
        <f t="shared" si="2"/>
        <v>2</v>
      </c>
    </row>
    <row r="40" spans="2:23" x14ac:dyDescent="0.2">
      <c r="B40" s="42">
        <v>32</v>
      </c>
      <c r="C40" s="43">
        <f t="shared" si="1"/>
        <v>338540.09393872041</v>
      </c>
      <c r="D40" s="43"/>
      <c r="E40" s="42">
        <v>2017</v>
      </c>
      <c r="F40" s="8">
        <v>43772</v>
      </c>
      <c r="G40" s="42" t="s">
        <v>4</v>
      </c>
      <c r="H40" s="44">
        <v>114.066</v>
      </c>
      <c r="I40" s="44"/>
      <c r="J40" s="42">
        <v>18.100000000000001</v>
      </c>
      <c r="K40" s="45">
        <f t="shared" si="0"/>
        <v>10156.202818161612</v>
      </c>
      <c r="L40" s="46"/>
      <c r="M40" s="6">
        <f>IF(J40="","",(K40/J40)/LOOKUP(RIGHT($D$2,3),定数!$A$6:$A$13,定数!$B$6:$B$13))</f>
        <v>5.6111617779898406</v>
      </c>
      <c r="N40" s="42">
        <v>2017</v>
      </c>
      <c r="O40" s="8">
        <v>43772</v>
      </c>
      <c r="P40" s="44">
        <v>113.88500000000001</v>
      </c>
      <c r="Q40" s="44"/>
      <c r="R40" s="47">
        <f>IF(P40="","",T40*M40*LOOKUP(RIGHT($D$2,3),定数!$A$6:$A$13,定数!$B$6:$B$13))</f>
        <v>-10156.202818161464</v>
      </c>
      <c r="S40" s="47"/>
      <c r="T40" s="48">
        <f t="shared" si="3"/>
        <v>-18.099999999999739</v>
      </c>
      <c r="U40" s="48"/>
      <c r="V40" t="str">
        <f t="shared" si="5"/>
        <v/>
      </c>
      <c r="W40">
        <f t="shared" si="2"/>
        <v>3</v>
      </c>
    </row>
    <row r="41" spans="2:23" x14ac:dyDescent="0.2">
      <c r="B41" s="42">
        <v>33</v>
      </c>
      <c r="C41" s="43">
        <f t="shared" si="1"/>
        <v>328383.89112055895</v>
      </c>
      <c r="D41" s="43"/>
      <c r="E41" s="42">
        <v>2017</v>
      </c>
      <c r="F41" s="8">
        <v>43779</v>
      </c>
      <c r="G41" s="42" t="s">
        <v>3</v>
      </c>
      <c r="H41" s="44">
        <v>113.309</v>
      </c>
      <c r="I41" s="44"/>
      <c r="J41" s="42">
        <v>31.9</v>
      </c>
      <c r="K41" s="45">
        <f t="shared" si="0"/>
        <v>9851.5167336167688</v>
      </c>
      <c r="L41" s="46"/>
      <c r="M41" s="6">
        <f>IF(J41="","",(K41/J41)/LOOKUP(RIGHT($D$2,3),定数!$A$6:$A$13,定数!$B$6:$B$13))</f>
        <v>3.0882497597544734</v>
      </c>
      <c r="N41" s="42">
        <v>2017</v>
      </c>
      <c r="O41" s="8">
        <v>43782</v>
      </c>
      <c r="P41" s="44">
        <v>113.628</v>
      </c>
      <c r="Q41" s="44"/>
      <c r="R41" s="47">
        <f>IF(P41="","",T41*M41*LOOKUP(RIGHT($D$2,3),定数!$A$6:$A$13,定数!$B$6:$B$13))</f>
        <v>-9851.5167336168506</v>
      </c>
      <c r="S41" s="47"/>
      <c r="T41" s="48">
        <f t="shared" si="3"/>
        <v>-31.900000000000261</v>
      </c>
      <c r="U41" s="48"/>
      <c r="V41" t="str">
        <f t="shared" si="5"/>
        <v/>
      </c>
      <c r="W41">
        <f t="shared" si="2"/>
        <v>4</v>
      </c>
    </row>
    <row r="42" spans="2:23" x14ac:dyDescent="0.2">
      <c r="B42" s="42">
        <v>34</v>
      </c>
      <c r="C42" s="43">
        <f t="shared" si="1"/>
        <v>318532.37438694213</v>
      </c>
      <c r="D42" s="43"/>
      <c r="E42" s="42">
        <v>2017</v>
      </c>
      <c r="F42" s="8">
        <v>43797</v>
      </c>
      <c r="G42" s="42" t="s">
        <v>3</v>
      </c>
      <c r="H42" s="44">
        <v>110.988</v>
      </c>
      <c r="I42" s="44"/>
      <c r="J42" s="42">
        <v>30.4</v>
      </c>
      <c r="K42" s="45">
        <f t="shared" si="0"/>
        <v>9555.9712316082641</v>
      </c>
      <c r="L42" s="46"/>
      <c r="M42" s="6">
        <f>IF(J42="","",(K42/J42)/LOOKUP(RIGHT($D$2,3),定数!$A$6:$A$13,定数!$B$6:$B$13))</f>
        <v>3.143411589344824</v>
      </c>
      <c r="N42" s="42">
        <v>2017</v>
      </c>
      <c r="O42" s="8">
        <v>43797</v>
      </c>
      <c r="P42" s="44">
        <v>111.292</v>
      </c>
      <c r="Q42" s="44"/>
      <c r="R42" s="47">
        <f>IF(P42="","",T42*M42*LOOKUP(RIGHT($D$2,3),定数!$A$6:$A$13,定数!$B$6:$B$13))</f>
        <v>-9555.9712316083296</v>
      </c>
      <c r="S42" s="47"/>
      <c r="T42" s="48">
        <f t="shared" si="3"/>
        <v>-30.400000000000205</v>
      </c>
      <c r="U42" s="48"/>
      <c r="V42" t="str">
        <f t="shared" si="5"/>
        <v/>
      </c>
      <c r="W42">
        <f t="shared" si="2"/>
        <v>5</v>
      </c>
    </row>
    <row r="43" spans="2:23" x14ac:dyDescent="0.2">
      <c r="B43" s="42">
        <v>35</v>
      </c>
      <c r="C43" s="43">
        <f t="shared" si="1"/>
        <v>308976.40315533383</v>
      </c>
      <c r="D43" s="43"/>
      <c r="E43" s="42">
        <v>2018</v>
      </c>
      <c r="F43" s="8">
        <v>43473</v>
      </c>
      <c r="G43" s="42" t="s">
        <v>4</v>
      </c>
      <c r="H43" s="44">
        <v>113.185</v>
      </c>
      <c r="I43" s="44"/>
      <c r="J43" s="42">
        <v>17.600000000000001</v>
      </c>
      <c r="K43" s="45">
        <f t="shared" si="0"/>
        <v>9269.2920946600152</v>
      </c>
      <c r="L43" s="46"/>
      <c r="M43" s="6">
        <f>IF(J43="","",(K43/J43)/LOOKUP(RIGHT($D$2,3),定数!$A$6:$A$13,定数!$B$6:$B$13))</f>
        <v>5.266643235602281</v>
      </c>
      <c r="N43" s="42">
        <v>2018</v>
      </c>
      <c r="O43" s="8">
        <v>43473</v>
      </c>
      <c r="P43" s="44">
        <v>113.009</v>
      </c>
      <c r="Q43" s="44"/>
      <c r="R43" s="47">
        <f>IF(P43="","",T43*M43*LOOKUP(RIGHT($D$2,3),定数!$A$6:$A$13,定数!$B$6:$B$13))</f>
        <v>-9269.2920946601171</v>
      </c>
      <c r="S43" s="47"/>
      <c r="T43" s="48">
        <f t="shared" si="3"/>
        <v>-17.600000000000193</v>
      </c>
      <c r="U43" s="48"/>
      <c r="V43" t="str">
        <f t="shared" si="5"/>
        <v/>
      </c>
      <c r="W43">
        <f t="shared" si="2"/>
        <v>6</v>
      </c>
    </row>
    <row r="44" spans="2:23" x14ac:dyDescent="0.2">
      <c r="B44" s="42">
        <v>36</v>
      </c>
      <c r="C44" s="43">
        <f t="shared" si="1"/>
        <v>299707.11106067372</v>
      </c>
      <c r="D44" s="43"/>
      <c r="E44" s="42">
        <v>2018</v>
      </c>
      <c r="F44" s="8">
        <v>43494</v>
      </c>
      <c r="G44" s="42" t="s">
        <v>3</v>
      </c>
      <c r="H44" s="44">
        <v>108.741</v>
      </c>
      <c r="I44" s="44"/>
      <c r="J44" s="42">
        <v>31.1</v>
      </c>
      <c r="K44" s="45">
        <f t="shared" si="0"/>
        <v>8991.2133318202104</v>
      </c>
      <c r="L44" s="46"/>
      <c r="M44" s="6">
        <f>IF(J44="","",(K44/J44)/LOOKUP(RIGHT($D$2,3),定数!$A$6:$A$13,定数!$B$6:$B$13))</f>
        <v>2.8910653800064985</v>
      </c>
      <c r="N44" s="42">
        <v>2018</v>
      </c>
      <c r="O44" s="8">
        <v>43495</v>
      </c>
      <c r="P44" s="44">
        <v>109.05200000000001</v>
      </c>
      <c r="Q44" s="44"/>
      <c r="R44" s="47">
        <f>IF(P44="","",T44*M44*LOOKUP(RIGHT($D$2,3),定数!$A$6:$A$13,定数!$B$6:$B$13))</f>
        <v>-8991.2133318204142</v>
      </c>
      <c r="S44" s="47"/>
      <c r="T44" s="48">
        <f t="shared" si="3"/>
        <v>-31.100000000000705</v>
      </c>
      <c r="U44" s="48"/>
      <c r="V44" t="str">
        <f t="shared" si="5"/>
        <v/>
      </c>
      <c r="W44">
        <f t="shared" si="2"/>
        <v>7</v>
      </c>
    </row>
    <row r="45" spans="2:23" x14ac:dyDescent="0.2">
      <c r="B45" s="42">
        <v>37</v>
      </c>
      <c r="C45" s="43">
        <f t="shared" si="1"/>
        <v>290715.89772885328</v>
      </c>
      <c r="D45" s="43"/>
      <c r="E45" s="42">
        <v>2018</v>
      </c>
      <c r="F45" s="8">
        <v>43498</v>
      </c>
      <c r="G45" s="42" t="s">
        <v>4</v>
      </c>
      <c r="H45" s="44">
        <v>109.524</v>
      </c>
      <c r="I45" s="44"/>
      <c r="J45" s="42">
        <v>30.3</v>
      </c>
      <c r="K45" s="45">
        <f t="shared" si="0"/>
        <v>8721.4769318655981</v>
      </c>
      <c r="L45" s="46"/>
      <c r="M45" s="6">
        <f>IF(J45="","",(K45/J45)/LOOKUP(RIGHT($D$2,3),定数!$A$6:$A$13,定数!$B$6:$B$13))</f>
        <v>2.8783752250381514</v>
      </c>
      <c r="N45" s="42">
        <v>2018</v>
      </c>
      <c r="O45" s="8">
        <v>43498</v>
      </c>
      <c r="P45" s="44">
        <v>109.89100000000001</v>
      </c>
      <c r="Q45" s="44"/>
      <c r="R45" s="47">
        <f>IF(P45="","",T45*M45*LOOKUP(RIGHT($D$2,3),定数!$A$6:$A$13,定数!$B$6:$B$13))</f>
        <v>10563.637075890143</v>
      </c>
      <c r="S45" s="47"/>
      <c r="T45" s="48">
        <f t="shared" si="3"/>
        <v>36.700000000000443</v>
      </c>
      <c r="U45" s="48"/>
      <c r="V45" t="str">
        <f t="shared" si="5"/>
        <v/>
      </c>
      <c r="W45">
        <f t="shared" si="2"/>
        <v>0</v>
      </c>
    </row>
    <row r="46" spans="2:23" x14ac:dyDescent="0.2">
      <c r="B46" s="42">
        <v>38</v>
      </c>
      <c r="C46" s="43">
        <f>IF(R45="","",C45+R45)</f>
        <v>301279.53480474342</v>
      </c>
      <c r="D46" s="43"/>
      <c r="E46" s="42">
        <v>2018</v>
      </c>
      <c r="F46" s="8">
        <v>43512</v>
      </c>
      <c r="G46" s="42" t="s">
        <v>3</v>
      </c>
      <c r="H46" s="44">
        <v>106.179</v>
      </c>
      <c r="I46" s="44"/>
      <c r="J46" s="42">
        <v>67</v>
      </c>
      <c r="K46" s="45">
        <f t="shared" si="0"/>
        <v>9038.3860441423021</v>
      </c>
      <c r="L46" s="46"/>
      <c r="M46" s="6">
        <f>IF(J46="","",(K46/J46)/LOOKUP(RIGHT($D$2,3),定数!$A$6:$A$13,定数!$B$6:$B$13))</f>
        <v>1.3490128424092986</v>
      </c>
      <c r="N46" s="42">
        <v>2018</v>
      </c>
      <c r="O46" s="8">
        <v>43516</v>
      </c>
      <c r="P46" s="44">
        <v>106.849</v>
      </c>
      <c r="Q46" s="44"/>
      <c r="R46" s="47">
        <f>IF(P46="","",T46*M46*LOOKUP(RIGHT($D$2,3),定数!$A$6:$A$13,定数!$B$6:$B$13))</f>
        <v>-9038.386044142324</v>
      </c>
      <c r="S46" s="47"/>
      <c r="T46" s="48">
        <f t="shared" si="3"/>
        <v>-67.000000000000171</v>
      </c>
      <c r="U46" s="48"/>
      <c r="V46" t="str">
        <f t="shared" si="5"/>
        <v/>
      </c>
      <c r="W46">
        <f t="shared" si="2"/>
        <v>1</v>
      </c>
    </row>
    <row r="47" spans="2:23" x14ac:dyDescent="0.2">
      <c r="B47" s="42">
        <v>39</v>
      </c>
      <c r="C47" s="43">
        <f t="shared" si="1"/>
        <v>292241.14876060112</v>
      </c>
      <c r="D47" s="43"/>
      <c r="E47" s="42">
        <v>2018</v>
      </c>
      <c r="F47" s="8">
        <v>43538</v>
      </c>
      <c r="G47" s="42" t="s">
        <v>3</v>
      </c>
      <c r="H47" s="44">
        <v>106.459</v>
      </c>
      <c r="I47" s="44"/>
      <c r="J47" s="42">
        <v>25.2</v>
      </c>
      <c r="K47" s="45">
        <f t="shared" si="0"/>
        <v>8767.2344628180326</v>
      </c>
      <c r="L47" s="46"/>
      <c r="M47" s="6">
        <f>IF(J47="","",(K47/J47)/LOOKUP(RIGHT($D$2,3),定数!$A$6:$A$13,定数!$B$6:$B$13))</f>
        <v>3.4790612947690609</v>
      </c>
      <c r="N47" s="42">
        <v>2018</v>
      </c>
      <c r="O47" s="8">
        <v>43539</v>
      </c>
      <c r="P47" s="44">
        <v>106.16200000000001</v>
      </c>
      <c r="Q47" s="44"/>
      <c r="R47" s="47">
        <f>IF(P47="","",T47*M47*LOOKUP(RIGHT($D$2,3),定数!$A$6:$A$13,定数!$B$6:$B$13))</f>
        <v>10332.812045464008</v>
      </c>
      <c r="S47" s="47"/>
      <c r="T47" s="48">
        <f t="shared" si="3"/>
        <v>29.699999999999704</v>
      </c>
      <c r="U47" s="48"/>
      <c r="V47" t="str">
        <f t="shared" si="5"/>
        <v/>
      </c>
      <c r="W47">
        <f t="shared" si="2"/>
        <v>0</v>
      </c>
    </row>
    <row r="48" spans="2:23" x14ac:dyDescent="0.2">
      <c r="B48" s="42">
        <v>40</v>
      </c>
      <c r="C48" s="43">
        <f t="shared" si="1"/>
        <v>302573.96080606512</v>
      </c>
      <c r="D48" s="43"/>
      <c r="E48" s="42">
        <v>2018</v>
      </c>
      <c r="F48" s="8">
        <v>43543</v>
      </c>
      <c r="G48" s="42" t="s">
        <v>3</v>
      </c>
      <c r="H48" s="44">
        <v>105.86</v>
      </c>
      <c r="I48" s="44"/>
      <c r="J48" s="42">
        <v>28.3</v>
      </c>
      <c r="K48" s="45">
        <f t="shared" si="0"/>
        <v>9077.2188241819531</v>
      </c>
      <c r="L48" s="46"/>
      <c r="M48" s="6">
        <f>IF(J48="","",(K48/J48)/LOOKUP(RIGHT($D$2,3),定数!$A$6:$A$13,定数!$B$6:$B$13))</f>
        <v>3.2074978177321389</v>
      </c>
      <c r="N48" s="42">
        <v>2018</v>
      </c>
      <c r="O48" s="8">
        <v>43543</v>
      </c>
      <c r="P48" s="44">
        <v>106.143</v>
      </c>
      <c r="Q48" s="44"/>
      <c r="R48" s="47">
        <f>IF(P48="","",T48*M48*LOOKUP(RIGHT($D$2,3),定数!$A$6:$A$13,定数!$B$6:$B$13))</f>
        <v>-9077.2188241819931</v>
      </c>
      <c r="S48" s="47"/>
      <c r="T48" s="48">
        <f t="shared" si="3"/>
        <v>-28.300000000000125</v>
      </c>
      <c r="U48" s="48"/>
      <c r="V48" t="str">
        <f t="shared" si="5"/>
        <v/>
      </c>
      <c r="W48">
        <f t="shared" si="2"/>
        <v>1</v>
      </c>
    </row>
    <row r="49" spans="2:23" x14ac:dyDescent="0.2">
      <c r="B49" s="42">
        <v>41</v>
      </c>
      <c r="C49" s="43">
        <f>IF(R48="","",C48+R48)</f>
        <v>293496.74198188313</v>
      </c>
      <c r="D49" s="43"/>
      <c r="E49" s="42">
        <v>2018</v>
      </c>
      <c r="F49" s="8">
        <v>43561</v>
      </c>
      <c r="G49" s="42" t="s">
        <v>4</v>
      </c>
      <c r="H49" s="44">
        <v>107.267</v>
      </c>
      <c r="I49" s="44"/>
      <c r="J49" s="42">
        <v>27.9</v>
      </c>
      <c r="K49" s="45">
        <f t="shared" si="0"/>
        <v>8804.902259456494</v>
      </c>
      <c r="L49" s="46"/>
      <c r="M49" s="6">
        <f>IF(J49="","",(K49/J49)/LOOKUP(RIGHT($D$2,3),定数!$A$6:$A$13,定数!$B$6:$B$13))</f>
        <v>3.1558789460417542</v>
      </c>
      <c r="N49" s="42">
        <v>2018</v>
      </c>
      <c r="O49" s="8">
        <v>43561</v>
      </c>
      <c r="P49" s="44">
        <v>106.988</v>
      </c>
      <c r="Q49" s="44"/>
      <c r="R49" s="47">
        <f>IF(P49="","",T49*M49*LOOKUP(RIGHT($D$2,3),定数!$A$6:$A$13,定数!$B$6:$B$13))</f>
        <v>-8804.9022594563794</v>
      </c>
      <c r="S49" s="47"/>
      <c r="T49" s="48">
        <f t="shared" si="3"/>
        <v>-27.899999999999636</v>
      </c>
      <c r="U49" s="48"/>
      <c r="V49" t="str">
        <f t="shared" si="5"/>
        <v/>
      </c>
      <c r="W49">
        <f t="shared" si="2"/>
        <v>2</v>
      </c>
    </row>
    <row r="50" spans="2:23" x14ac:dyDescent="0.2">
      <c r="B50" s="42">
        <v>42</v>
      </c>
      <c r="C50" s="43">
        <f t="shared" si="1"/>
        <v>284691.83972242672</v>
      </c>
      <c r="D50" s="43"/>
      <c r="E50" s="42">
        <v>2018</v>
      </c>
      <c r="F50" s="8">
        <v>43582</v>
      </c>
      <c r="G50" s="42" t="s">
        <v>4</v>
      </c>
      <c r="H50" s="44">
        <v>109.40900000000001</v>
      </c>
      <c r="I50" s="44"/>
      <c r="J50" s="42">
        <v>22.3</v>
      </c>
      <c r="K50" s="45">
        <f t="shared" si="0"/>
        <v>8540.7551916728007</v>
      </c>
      <c r="L50" s="46"/>
      <c r="M50" s="6">
        <f>IF(J50="","",(K50/J50)/LOOKUP(RIGHT($D$2,3),定数!$A$6:$A$13,定数!$B$6:$B$13))</f>
        <v>3.8299350635304039</v>
      </c>
      <c r="N50" s="42">
        <v>2018</v>
      </c>
      <c r="O50" s="8">
        <v>43582</v>
      </c>
      <c r="P50" s="44">
        <v>109.18600000000001</v>
      </c>
      <c r="Q50" s="44"/>
      <c r="R50" s="47">
        <f>IF(P50="","",T50*M50*LOOKUP(RIGHT($D$2,3),定数!$A$6:$A$13,定数!$B$6:$B$13))</f>
        <v>-8540.7551916727607</v>
      </c>
      <c r="S50" s="47"/>
      <c r="T50" s="48">
        <f t="shared" si="3"/>
        <v>-22.299999999999898</v>
      </c>
      <c r="U50" s="48"/>
      <c r="V50" t="str">
        <f t="shared" si="5"/>
        <v/>
      </c>
      <c r="W50">
        <f t="shared" si="2"/>
        <v>3</v>
      </c>
    </row>
    <row r="51" spans="2:23" x14ac:dyDescent="0.2">
      <c r="B51" s="42">
        <v>43</v>
      </c>
      <c r="C51" s="43">
        <f t="shared" si="1"/>
        <v>276151.08453075396</v>
      </c>
      <c r="D51" s="43"/>
      <c r="E51" s="42">
        <v>2018</v>
      </c>
      <c r="F51" s="8">
        <v>43602</v>
      </c>
      <c r="G51" s="42" t="s">
        <v>4</v>
      </c>
      <c r="H51" s="44">
        <v>110.349</v>
      </c>
      <c r="I51" s="44"/>
      <c r="J51" s="42">
        <v>27.4</v>
      </c>
      <c r="K51" s="45">
        <f t="shared" si="0"/>
        <v>8284.532535922619</v>
      </c>
      <c r="L51" s="46"/>
      <c r="M51" s="6">
        <f>IF(J51="","",(K51/J51)/LOOKUP(RIGHT($D$2,3),定数!$A$6:$A$13,定数!$B$6:$B$13))</f>
        <v>3.0235520204097153</v>
      </c>
      <c r="N51" s="42">
        <v>2018</v>
      </c>
      <c r="O51" s="8">
        <v>43602</v>
      </c>
      <c r="P51" s="44">
        <v>110.075</v>
      </c>
      <c r="Q51" s="44"/>
      <c r="R51" s="47">
        <f>IF(P51="","",T51*M51*LOOKUP(RIGHT($D$2,3),定数!$A$6:$A$13,定数!$B$6:$B$13))</f>
        <v>-8284.5325359226481</v>
      </c>
      <c r="S51" s="47"/>
      <c r="T51" s="48">
        <f t="shared" si="3"/>
        <v>-27.400000000000091</v>
      </c>
      <c r="U51" s="48"/>
      <c r="V51" t="str">
        <f t="shared" si="5"/>
        <v/>
      </c>
      <c r="W51">
        <f t="shared" si="2"/>
        <v>4</v>
      </c>
    </row>
    <row r="52" spans="2:23" x14ac:dyDescent="0.2">
      <c r="B52" s="42">
        <v>44</v>
      </c>
      <c r="C52" s="43">
        <f t="shared" si="1"/>
        <v>267866.5519948313</v>
      </c>
      <c r="D52" s="43"/>
      <c r="E52" s="42">
        <v>2018</v>
      </c>
      <c r="F52" s="8">
        <v>43610</v>
      </c>
      <c r="G52" s="42" t="s">
        <v>3</v>
      </c>
      <c r="H52" s="44">
        <v>109.312</v>
      </c>
      <c r="I52" s="44"/>
      <c r="J52" s="42">
        <v>27.7</v>
      </c>
      <c r="K52" s="45">
        <f t="shared" si="0"/>
        <v>8035.9965598449389</v>
      </c>
      <c r="L52" s="46"/>
      <c r="M52" s="6">
        <f>IF(J52="","",(K52/J52)/LOOKUP(RIGHT($D$2,3),定数!$A$6:$A$13,定数!$B$6:$B$13))</f>
        <v>2.9010817905577397</v>
      </c>
      <c r="N52" s="42">
        <v>2018</v>
      </c>
      <c r="O52" s="8">
        <v>43613</v>
      </c>
      <c r="P52" s="44">
        <v>109.589</v>
      </c>
      <c r="Q52" s="44"/>
      <c r="R52" s="47">
        <f>IF(P52="","",T52*M52*LOOKUP(RIGHT($D$2,3),定数!$A$6:$A$13,定数!$B$6:$B$13))</f>
        <v>-8035.9965598449689</v>
      </c>
      <c r="S52" s="47"/>
      <c r="T52" s="48">
        <f t="shared" si="3"/>
        <v>-27.700000000000102</v>
      </c>
      <c r="U52" s="48"/>
      <c r="V52" t="str">
        <f t="shared" si="5"/>
        <v/>
      </c>
      <c r="W52">
        <f t="shared" si="2"/>
        <v>5</v>
      </c>
    </row>
    <row r="53" spans="2:23" x14ac:dyDescent="0.2">
      <c r="B53" s="42">
        <v>45</v>
      </c>
      <c r="C53" s="43">
        <f t="shared" si="1"/>
        <v>259830.55543498634</v>
      </c>
      <c r="D53" s="43"/>
      <c r="E53" s="42">
        <v>2018</v>
      </c>
      <c r="F53" s="8">
        <v>43616</v>
      </c>
      <c r="G53" s="42" t="s">
        <v>3</v>
      </c>
      <c r="H53" s="44">
        <v>108.61199999999999</v>
      </c>
      <c r="I53" s="44"/>
      <c r="J53" s="42">
        <v>23.6</v>
      </c>
      <c r="K53" s="45">
        <f t="shared" si="0"/>
        <v>7794.9166630495902</v>
      </c>
      <c r="L53" s="46"/>
      <c r="M53" s="6">
        <f>IF(J53="","",(K53/J53)/LOOKUP(RIGHT($D$2,3),定数!$A$6:$A$13,定数!$B$6:$B$13))</f>
        <v>3.3029307894277924</v>
      </c>
      <c r="N53" s="42">
        <v>2018</v>
      </c>
      <c r="O53" s="8">
        <v>43616</v>
      </c>
      <c r="P53" s="44">
        <v>108.848</v>
      </c>
      <c r="Q53" s="44"/>
      <c r="R53" s="47">
        <f>IF(P53="","",T53*M53*LOOKUP(RIGHT($D$2,3),定数!$A$6:$A$13,定数!$B$6:$B$13))</f>
        <v>-7794.9166630497284</v>
      </c>
      <c r="S53" s="47"/>
      <c r="T53" s="48">
        <f t="shared" si="3"/>
        <v>-23.600000000000421</v>
      </c>
      <c r="U53" s="48"/>
      <c r="V53" t="str">
        <f t="shared" si="5"/>
        <v/>
      </c>
      <c r="W53">
        <f t="shared" si="2"/>
        <v>6</v>
      </c>
    </row>
    <row r="54" spans="2:23" x14ac:dyDescent="0.2">
      <c r="B54" s="42">
        <v>46</v>
      </c>
      <c r="C54" s="43">
        <f t="shared" si="1"/>
        <v>252035.63877193662</v>
      </c>
      <c r="D54" s="43"/>
      <c r="E54" s="42">
        <v>2018</v>
      </c>
      <c r="F54" s="8">
        <v>43622</v>
      </c>
      <c r="G54" s="42" t="s">
        <v>4</v>
      </c>
      <c r="H54" s="44">
        <v>109.831</v>
      </c>
      <c r="I54" s="44"/>
      <c r="J54" s="42">
        <v>36.200000000000003</v>
      </c>
      <c r="K54" s="45">
        <f t="shared" si="0"/>
        <v>7561.0691631580985</v>
      </c>
      <c r="L54" s="46"/>
      <c r="M54" s="6">
        <f>IF(J54="","",(K54/J54)/LOOKUP(RIGHT($D$2,3),定数!$A$6:$A$13,定数!$B$6:$B$13))</f>
        <v>2.0886931389939498</v>
      </c>
      <c r="N54" s="42">
        <v>2018</v>
      </c>
      <c r="O54" s="8">
        <v>43624</v>
      </c>
      <c r="P54" s="44">
        <v>109.46899999999999</v>
      </c>
      <c r="Q54" s="44"/>
      <c r="R54" s="47">
        <f>IF(P54="","",T54*M54*LOOKUP(RIGHT($D$2,3),定数!$A$6:$A$13,定数!$B$6:$B$13))</f>
        <v>-7561.0691631582849</v>
      </c>
      <c r="S54" s="47"/>
      <c r="T54" s="48">
        <f t="shared" si="3"/>
        <v>-36.200000000000898</v>
      </c>
      <c r="U54" s="48"/>
      <c r="V54" t="str">
        <f t="shared" si="5"/>
        <v/>
      </c>
      <c r="W54">
        <f t="shared" si="2"/>
        <v>7</v>
      </c>
    </row>
    <row r="55" spans="2:23" x14ac:dyDescent="0.2">
      <c r="B55" s="42">
        <v>47</v>
      </c>
      <c r="C55" s="43">
        <f t="shared" si="1"/>
        <v>244474.56960877834</v>
      </c>
      <c r="D55" s="43"/>
      <c r="E55" s="42">
        <v>2018</v>
      </c>
      <c r="F55" s="8">
        <v>43643</v>
      </c>
      <c r="G55" s="42" t="s">
        <v>4</v>
      </c>
      <c r="H55" s="44">
        <v>109.917</v>
      </c>
      <c r="I55" s="44"/>
      <c r="J55" s="42">
        <v>23.6</v>
      </c>
      <c r="K55" s="45">
        <f t="shared" si="0"/>
        <v>7334.2370882633504</v>
      </c>
      <c r="L55" s="46"/>
      <c r="M55" s="6">
        <f>IF(J55="","",(K55/J55)/LOOKUP(RIGHT($D$2,3),定数!$A$6:$A$13,定数!$B$6:$B$13))</f>
        <v>3.1077275797726061</v>
      </c>
      <c r="N55" s="42">
        <v>2018</v>
      </c>
      <c r="O55" s="8">
        <v>43643</v>
      </c>
      <c r="P55" s="44">
        <v>110.194</v>
      </c>
      <c r="Q55" s="44"/>
      <c r="R55" s="47">
        <f>IF(P55="","",T55*M55*LOOKUP(RIGHT($D$2,3),定数!$A$6:$A$13,定数!$B$6:$B$13))</f>
        <v>8608.4053959701505</v>
      </c>
      <c r="S55" s="47"/>
      <c r="T55" s="48">
        <f t="shared" si="3"/>
        <v>27.700000000000102</v>
      </c>
      <c r="U55" s="48"/>
      <c r="V55" t="str">
        <f t="shared" si="5"/>
        <v/>
      </c>
      <c r="W55">
        <f t="shared" si="2"/>
        <v>0</v>
      </c>
    </row>
    <row r="56" spans="2:23" x14ac:dyDescent="0.2">
      <c r="B56" s="42">
        <v>48</v>
      </c>
      <c r="C56" s="43">
        <f t="shared" si="1"/>
        <v>253082.9750047485</v>
      </c>
      <c r="D56" s="43"/>
      <c r="E56" s="42">
        <v>2018</v>
      </c>
      <c r="F56" s="8">
        <v>43648</v>
      </c>
      <c r="G56" s="42" t="s">
        <v>4</v>
      </c>
      <c r="H56" s="44">
        <v>110.84699999999999</v>
      </c>
      <c r="I56" s="44"/>
      <c r="J56" s="42">
        <v>24.6</v>
      </c>
      <c r="K56" s="45">
        <f t="shared" si="0"/>
        <v>7592.4892501424547</v>
      </c>
      <c r="L56" s="46"/>
      <c r="M56" s="6">
        <f>IF(J56="","",(K56/J56)/LOOKUP(RIGHT($D$2,3),定数!$A$6:$A$13,定数!$B$6:$B$13))</f>
        <v>3.0863777439603473</v>
      </c>
      <c r="N56" s="42">
        <v>2018</v>
      </c>
      <c r="O56" s="8">
        <v>43649</v>
      </c>
      <c r="P56" s="44">
        <v>110.601</v>
      </c>
      <c r="Q56" s="44"/>
      <c r="R56" s="47">
        <f>IF(P56="","",T56*M56*LOOKUP(RIGHT($D$2,3),定数!$A$6:$A$13,定数!$B$6:$B$13))</f>
        <v>-7592.4892501423028</v>
      </c>
      <c r="S56" s="47"/>
      <c r="T56" s="48">
        <f t="shared" si="3"/>
        <v>-24.599999999999511</v>
      </c>
      <c r="U56" s="48"/>
      <c r="V56" t="str">
        <f t="shared" si="5"/>
        <v/>
      </c>
      <c r="W56">
        <f t="shared" si="2"/>
        <v>1</v>
      </c>
    </row>
    <row r="57" spans="2:23" x14ac:dyDescent="0.2">
      <c r="B57" s="42">
        <v>49</v>
      </c>
      <c r="C57" s="43">
        <f t="shared" si="1"/>
        <v>245490.4857546062</v>
      </c>
      <c r="D57" s="43"/>
      <c r="E57" s="42">
        <v>2018</v>
      </c>
      <c r="F57" s="8">
        <v>43657</v>
      </c>
      <c r="G57" s="42" t="s">
        <v>4</v>
      </c>
      <c r="H57" s="44">
        <v>111.315</v>
      </c>
      <c r="I57" s="44"/>
      <c r="J57" s="42">
        <v>34.5</v>
      </c>
      <c r="K57" s="45">
        <f t="shared" si="0"/>
        <v>7364.7145726381859</v>
      </c>
      <c r="L57" s="46"/>
      <c r="M57" s="6">
        <f>IF(J57="","",(K57/J57)/LOOKUP(RIGHT($D$2,3),定数!$A$6:$A$13,定数!$B$6:$B$13))</f>
        <v>2.1346998761270104</v>
      </c>
      <c r="N57" s="42">
        <v>2018</v>
      </c>
      <c r="O57" s="8">
        <v>43658</v>
      </c>
      <c r="P57" s="44">
        <v>111.73</v>
      </c>
      <c r="Q57" s="44"/>
      <c r="R57" s="47">
        <f>IF(P57="","",T57*M57*LOOKUP(RIGHT($D$2,3),定数!$A$6:$A$13,定数!$B$6:$B$13))</f>
        <v>8859.0044859272275</v>
      </c>
      <c r="S57" s="47"/>
      <c r="T57" s="48">
        <f t="shared" si="3"/>
        <v>41.500000000000625</v>
      </c>
      <c r="U57" s="48"/>
      <c r="V57" t="str">
        <f t="shared" si="5"/>
        <v/>
      </c>
      <c r="W57">
        <f t="shared" si="2"/>
        <v>0</v>
      </c>
    </row>
    <row r="58" spans="2:23" x14ac:dyDescent="0.2">
      <c r="B58" s="42">
        <v>50</v>
      </c>
      <c r="C58" s="43">
        <f t="shared" si="1"/>
        <v>254349.49024053343</v>
      </c>
      <c r="D58" s="43"/>
      <c r="E58" s="42">
        <v>2018</v>
      </c>
      <c r="F58" s="8">
        <v>43692</v>
      </c>
      <c r="G58" s="42" t="s">
        <v>4</v>
      </c>
      <c r="H58" s="44">
        <v>111.241</v>
      </c>
      <c r="I58" s="44"/>
      <c r="J58" s="42">
        <v>36.299999999999997</v>
      </c>
      <c r="K58" s="45">
        <f t="shared" si="0"/>
        <v>7630.4847072160028</v>
      </c>
      <c r="L58" s="46"/>
      <c r="M58" s="6">
        <f>IF(J58="","",(K58/J58)/LOOKUP(RIGHT($D$2,3),定数!$A$6:$A$13,定数!$B$6:$B$13))</f>
        <v>2.1020619028143259</v>
      </c>
      <c r="N58" s="42">
        <v>2018</v>
      </c>
      <c r="O58" s="8">
        <v>43692</v>
      </c>
      <c r="P58" s="44">
        <v>110.878</v>
      </c>
      <c r="Q58" s="44"/>
      <c r="R58" s="47">
        <f>IF(P58="","",T58*M58*LOOKUP(RIGHT($D$2,3),定数!$A$6:$A$13,定数!$B$6:$B$13))</f>
        <v>-7630.4847072159928</v>
      </c>
      <c r="S58" s="47"/>
      <c r="T58" s="48">
        <f t="shared" si="3"/>
        <v>-36.299999999999955</v>
      </c>
      <c r="U58" s="48"/>
      <c r="V58" t="str">
        <f t="shared" si="5"/>
        <v/>
      </c>
      <c r="W58">
        <f t="shared" si="2"/>
        <v>1</v>
      </c>
    </row>
    <row r="59" spans="2:23" x14ac:dyDescent="0.2">
      <c r="B59" s="42">
        <v>51</v>
      </c>
      <c r="C59" s="43">
        <f t="shared" si="1"/>
        <v>246719.00553331742</v>
      </c>
      <c r="D59" s="43"/>
      <c r="E59" s="42">
        <v>2018</v>
      </c>
      <c r="F59" s="8">
        <v>43702</v>
      </c>
      <c r="G59" s="42" t="s">
        <v>4</v>
      </c>
      <c r="H59" s="44">
        <v>111.262</v>
      </c>
      <c r="I59" s="44"/>
      <c r="J59" s="42">
        <v>16.100000000000001</v>
      </c>
      <c r="K59" s="45">
        <f t="shared" si="0"/>
        <v>7401.570165999522</v>
      </c>
      <c r="L59" s="46"/>
      <c r="M59" s="6">
        <f>IF(J59="","",(K59/J59)/LOOKUP(RIGHT($D$2,3),定数!$A$6:$A$13,定数!$B$6:$B$13))</f>
        <v>4.5972485503102618</v>
      </c>
      <c r="N59" s="42">
        <v>2018</v>
      </c>
      <c r="O59" s="8">
        <v>43704</v>
      </c>
      <c r="P59" s="44">
        <v>111.101</v>
      </c>
      <c r="Q59" s="44"/>
      <c r="R59" s="47">
        <f>IF(P59="","",T59*M59*LOOKUP(RIGHT($D$2,3),定数!$A$6:$A$13,定数!$B$6:$B$13))</f>
        <v>-7401.5701659995839</v>
      </c>
      <c r="S59" s="47"/>
      <c r="T59" s="48">
        <f t="shared" si="3"/>
        <v>-16.100000000000136</v>
      </c>
      <c r="U59" s="48"/>
      <c r="V59" t="str">
        <f t="shared" si="5"/>
        <v/>
      </c>
      <c r="W59">
        <f t="shared" si="2"/>
        <v>2</v>
      </c>
    </row>
    <row r="60" spans="2:23" x14ac:dyDescent="0.2">
      <c r="B60" s="42">
        <v>52</v>
      </c>
      <c r="C60" s="43">
        <f t="shared" si="1"/>
        <v>239317.43536731784</v>
      </c>
      <c r="D60" s="43"/>
      <c r="E60" s="42">
        <v>2018</v>
      </c>
      <c r="F60" s="8">
        <v>43733</v>
      </c>
      <c r="G60" s="42" t="s">
        <v>4</v>
      </c>
      <c r="H60" s="44">
        <v>112.934</v>
      </c>
      <c r="I60" s="44"/>
      <c r="J60" s="42">
        <v>19.399999999999999</v>
      </c>
      <c r="K60" s="45">
        <f t="shared" si="0"/>
        <v>7179.5230610195349</v>
      </c>
      <c r="L60" s="46"/>
      <c r="M60" s="6">
        <f>IF(J60="","",(K60/J60)/LOOKUP(RIGHT($D$2,3),定数!$A$6:$A$13,定数!$B$6:$B$13))</f>
        <v>3.7007850829997606</v>
      </c>
      <c r="N60" s="42">
        <v>2018</v>
      </c>
      <c r="O60" s="8">
        <v>43735</v>
      </c>
      <c r="P60" s="44">
        <v>112.74</v>
      </c>
      <c r="Q60" s="44"/>
      <c r="R60" s="47">
        <f>IF(P60="","",T60*M60*LOOKUP(RIGHT($D$2,3),定数!$A$6:$A$13,定数!$B$6:$B$13))</f>
        <v>-7179.5230610196331</v>
      </c>
      <c r="S60" s="47"/>
      <c r="T60" s="48">
        <f t="shared" si="3"/>
        <v>-19.400000000000261</v>
      </c>
      <c r="U60" s="48"/>
      <c r="V60" t="str">
        <f t="shared" si="5"/>
        <v/>
      </c>
      <c r="W60">
        <f t="shared" si="2"/>
        <v>3</v>
      </c>
    </row>
    <row r="61" spans="2:23" x14ac:dyDescent="0.2">
      <c r="B61" s="42">
        <v>53</v>
      </c>
      <c r="C61" s="43">
        <f t="shared" si="1"/>
        <v>232137.91230629821</v>
      </c>
      <c r="D61" s="43"/>
      <c r="E61" s="42">
        <v>2018</v>
      </c>
      <c r="F61" s="8">
        <v>43747</v>
      </c>
      <c r="G61" s="42" t="s">
        <v>3</v>
      </c>
      <c r="H61" s="44">
        <v>113.10299999999999</v>
      </c>
      <c r="I61" s="44"/>
      <c r="J61" s="42">
        <v>22.5</v>
      </c>
      <c r="K61" s="45">
        <f t="shared" si="0"/>
        <v>6964.1373691889457</v>
      </c>
      <c r="L61" s="46"/>
      <c r="M61" s="6">
        <f>IF(J61="","",(K61/J61)/LOOKUP(RIGHT($D$2,3),定数!$A$6:$A$13,定数!$B$6:$B$13))</f>
        <v>3.095172164083976</v>
      </c>
      <c r="N61" s="42">
        <v>2018</v>
      </c>
      <c r="O61" s="8">
        <v>43748</v>
      </c>
      <c r="P61" s="44">
        <v>112.84</v>
      </c>
      <c r="Q61" s="44"/>
      <c r="R61" s="47">
        <f>IF(P61="","",T61*M61*LOOKUP(RIGHT($D$2,3),定数!$A$6:$A$13,定数!$B$6:$B$13))</f>
        <v>8140.3027915405783</v>
      </c>
      <c r="S61" s="47"/>
      <c r="T61" s="48">
        <f t="shared" si="3"/>
        <v>26.299999999999102</v>
      </c>
      <c r="U61" s="48"/>
      <c r="V61" t="str">
        <f t="shared" si="5"/>
        <v/>
      </c>
      <c r="W61">
        <f t="shared" si="2"/>
        <v>0</v>
      </c>
    </row>
    <row r="62" spans="2:23" x14ac:dyDescent="0.2">
      <c r="B62" s="42">
        <v>54</v>
      </c>
      <c r="C62" s="43">
        <f t="shared" si="1"/>
        <v>240278.21509783878</v>
      </c>
      <c r="D62" s="43"/>
      <c r="E62" s="42">
        <v>2018</v>
      </c>
      <c r="F62" s="8">
        <v>43753</v>
      </c>
      <c r="G62" s="42" t="s">
        <v>3</v>
      </c>
      <c r="H62" s="44">
        <v>111.923</v>
      </c>
      <c r="I62" s="44"/>
      <c r="J62" s="42">
        <v>25.8</v>
      </c>
      <c r="K62" s="45">
        <f t="shared" si="0"/>
        <v>7208.3464529351631</v>
      </c>
      <c r="L62" s="46"/>
      <c r="M62" s="6">
        <f>IF(J62="","",(K62/J62)/LOOKUP(RIGHT($D$2,3),定数!$A$6:$A$13,定数!$B$6:$B$13))</f>
        <v>2.7939327336957995</v>
      </c>
      <c r="N62" s="42">
        <v>2018</v>
      </c>
      <c r="O62" s="8">
        <v>43754</v>
      </c>
      <c r="P62" s="44">
        <v>112.181</v>
      </c>
      <c r="Q62" s="44"/>
      <c r="R62" s="47">
        <f>IF(P62="","",T62*M62*LOOKUP(RIGHT($D$2,3),定数!$A$6:$A$13,定数!$B$6:$B$13))</f>
        <v>-7208.3464529350395</v>
      </c>
      <c r="S62" s="47"/>
      <c r="T62" s="48">
        <f t="shared" si="3"/>
        <v>-25.799999999999557</v>
      </c>
      <c r="U62" s="48"/>
      <c r="V62" t="str">
        <f t="shared" si="5"/>
        <v/>
      </c>
      <c r="W62">
        <f t="shared" si="2"/>
        <v>1</v>
      </c>
    </row>
    <row r="63" spans="2:23" x14ac:dyDescent="0.2">
      <c r="B63" s="42">
        <v>55</v>
      </c>
      <c r="C63" s="43">
        <f t="shared" si="1"/>
        <v>233069.86864490373</v>
      </c>
      <c r="D63" s="43"/>
      <c r="E63" s="42">
        <v>2018</v>
      </c>
      <c r="F63" s="8">
        <v>43755</v>
      </c>
      <c r="G63" s="42" t="s">
        <v>4</v>
      </c>
      <c r="H63" s="44">
        <v>112.30500000000001</v>
      </c>
      <c r="I63" s="44"/>
      <c r="J63" s="42">
        <v>15.5</v>
      </c>
      <c r="K63" s="45">
        <f t="shared" si="0"/>
        <v>6992.0960593471118</v>
      </c>
      <c r="L63" s="46"/>
      <c r="M63" s="6">
        <f>IF(J63="","",(K63/J63)/LOOKUP(RIGHT($D$2,3),定数!$A$6:$A$13,定数!$B$6:$B$13))</f>
        <v>4.5110297157078136</v>
      </c>
      <c r="N63" s="42">
        <v>2018</v>
      </c>
      <c r="O63" s="8">
        <v>43757</v>
      </c>
      <c r="P63" s="44">
        <v>112.15</v>
      </c>
      <c r="Q63" s="44"/>
      <c r="R63" s="47">
        <f>IF(P63="","",T63*M63*LOOKUP(RIGHT($D$2,3),定数!$A$6:$A$13,定数!$B$6:$B$13))</f>
        <v>-6992.0960593471618</v>
      </c>
      <c r="S63" s="47"/>
      <c r="T63" s="48">
        <f t="shared" si="3"/>
        <v>-15.500000000000114</v>
      </c>
      <c r="U63" s="48"/>
      <c r="V63" t="str">
        <f t="shared" si="5"/>
        <v/>
      </c>
      <c r="W63">
        <f t="shared" si="2"/>
        <v>2</v>
      </c>
    </row>
    <row r="64" spans="2:23" x14ac:dyDescent="0.2">
      <c r="B64" s="42">
        <v>56</v>
      </c>
      <c r="C64" s="43">
        <f t="shared" si="1"/>
        <v>226077.77258555658</v>
      </c>
      <c r="D64" s="43"/>
      <c r="E64" s="42">
        <v>2018</v>
      </c>
      <c r="F64" s="8">
        <v>43783</v>
      </c>
      <c r="G64" s="42" t="s">
        <v>4</v>
      </c>
      <c r="H64" s="44">
        <v>113.95699999999999</v>
      </c>
      <c r="I64" s="44"/>
      <c r="J64" s="42">
        <v>17.899999999999999</v>
      </c>
      <c r="K64" s="45">
        <f t="shared" si="0"/>
        <v>6782.3331775666975</v>
      </c>
      <c r="L64" s="46"/>
      <c r="M64" s="6">
        <f>IF(J64="","",(K64/J64)/LOOKUP(RIGHT($D$2,3),定数!$A$6:$A$13,定数!$B$6:$B$13))</f>
        <v>3.7890129483612838</v>
      </c>
      <c r="N64" s="42">
        <v>2018</v>
      </c>
      <c r="O64" s="8">
        <v>43784</v>
      </c>
      <c r="P64" s="44">
        <v>113.77800000000001</v>
      </c>
      <c r="Q64" s="44"/>
      <c r="R64" s="47">
        <f>IF(P64="","",T64*M64*LOOKUP(RIGHT($D$2,3),定数!$A$6:$A$13,定数!$B$6:$B$13))</f>
        <v>-6782.3331775662364</v>
      </c>
      <c r="S64" s="47"/>
      <c r="T64" s="48">
        <f t="shared" si="3"/>
        <v>-17.899999999998784</v>
      </c>
      <c r="U64" s="48"/>
      <c r="V64" t="str">
        <f t="shared" si="5"/>
        <v/>
      </c>
      <c r="W64">
        <f t="shared" si="2"/>
        <v>3</v>
      </c>
    </row>
    <row r="65" spans="2:23" x14ac:dyDescent="0.2">
      <c r="B65" s="42">
        <v>57</v>
      </c>
      <c r="C65" s="43">
        <f t="shared" si="1"/>
        <v>219295.43940799034</v>
      </c>
      <c r="D65" s="43"/>
      <c r="E65" s="42"/>
      <c r="F65" s="8"/>
      <c r="G65" s="42"/>
      <c r="H65" s="44"/>
      <c r="I65" s="44"/>
      <c r="J65" s="42"/>
      <c r="K65" s="45" t="str">
        <f t="shared" si="0"/>
        <v/>
      </c>
      <c r="L65" s="46"/>
      <c r="M65" s="6" t="str">
        <f>IF(J65="","",(K65/J65)/LOOKUP(RIGHT($D$2,3),定数!$A$6:$A$13,定数!$B$6:$B$13))</f>
        <v/>
      </c>
      <c r="N65" s="42"/>
      <c r="O65" s="8"/>
      <c r="P65" s="44"/>
      <c r="Q65" s="44"/>
      <c r="R65" s="47" t="str">
        <f>IF(P65="","",T65*M65*LOOKUP(RIGHT($D$2,3),定数!$A$6:$A$13,定数!$B$6:$B$13))</f>
        <v/>
      </c>
      <c r="S65" s="47"/>
      <c r="T65" s="48" t="str">
        <f t="shared" si="3"/>
        <v/>
      </c>
      <c r="U65" s="48"/>
      <c r="V65" t="str">
        <f t="shared" si="5"/>
        <v/>
      </c>
      <c r="W65" t="str">
        <f t="shared" si="2"/>
        <v/>
      </c>
    </row>
    <row r="66" spans="2:23" x14ac:dyDescent="0.2">
      <c r="B66" s="42">
        <v>58</v>
      </c>
      <c r="C66" s="43" t="str">
        <f t="shared" si="1"/>
        <v/>
      </c>
      <c r="D66" s="43"/>
      <c r="E66" s="42"/>
      <c r="F66" s="8"/>
      <c r="G66" s="42"/>
      <c r="H66" s="44"/>
      <c r="I66" s="44"/>
      <c r="J66" s="42"/>
      <c r="K66" s="45" t="str">
        <f t="shared" si="0"/>
        <v/>
      </c>
      <c r="L66" s="46"/>
      <c r="M66" s="6" t="str">
        <f>IF(J66="","",(K66/J66)/LOOKUP(RIGHT($D$2,3),定数!$A$6:$A$13,定数!$B$6:$B$13))</f>
        <v/>
      </c>
      <c r="N66" s="42"/>
      <c r="O66" s="8"/>
      <c r="P66" s="44"/>
      <c r="Q66" s="44"/>
      <c r="R66" s="47" t="str">
        <f>IF(P66="","",T66*M66*LOOKUP(RIGHT($D$2,3),定数!$A$6:$A$13,定数!$B$6:$B$13))</f>
        <v/>
      </c>
      <c r="S66" s="47"/>
      <c r="T66" s="48" t="str">
        <f t="shared" si="3"/>
        <v/>
      </c>
      <c r="U66" s="48"/>
      <c r="V66" t="str">
        <f t="shared" si="5"/>
        <v/>
      </c>
      <c r="W66" t="str">
        <f t="shared" si="2"/>
        <v/>
      </c>
    </row>
    <row r="67" spans="2:23" x14ac:dyDescent="0.2">
      <c r="B67" s="42">
        <v>59</v>
      </c>
      <c r="C67" s="43" t="str">
        <f t="shared" si="1"/>
        <v/>
      </c>
      <c r="D67" s="43"/>
      <c r="E67" s="42"/>
      <c r="F67" s="8"/>
      <c r="G67" s="42"/>
      <c r="H67" s="44"/>
      <c r="I67" s="44"/>
      <c r="J67" s="42"/>
      <c r="K67" s="45" t="str">
        <f t="shared" si="0"/>
        <v/>
      </c>
      <c r="L67" s="46"/>
      <c r="M67" s="6" t="str">
        <f>IF(J67="","",(K67/J67)/LOOKUP(RIGHT($D$2,3),定数!$A$6:$A$13,定数!$B$6:$B$13))</f>
        <v/>
      </c>
      <c r="N67" s="42"/>
      <c r="O67" s="8"/>
      <c r="P67" s="44"/>
      <c r="Q67" s="44"/>
      <c r="R67" s="47" t="str">
        <f>IF(P67="","",T67*M67*LOOKUP(RIGHT($D$2,3),定数!$A$6:$A$13,定数!$B$6:$B$13))</f>
        <v/>
      </c>
      <c r="S67" s="47"/>
      <c r="T67" s="48" t="str">
        <f t="shared" si="3"/>
        <v/>
      </c>
      <c r="U67" s="48"/>
      <c r="V67" t="str">
        <f t="shared" si="5"/>
        <v/>
      </c>
      <c r="W67" t="str">
        <f t="shared" si="2"/>
        <v/>
      </c>
    </row>
    <row r="68" spans="2:23" x14ac:dyDescent="0.2">
      <c r="B68" s="42">
        <v>60</v>
      </c>
      <c r="C68" s="43" t="str">
        <f t="shared" si="1"/>
        <v/>
      </c>
      <c r="D68" s="43"/>
      <c r="E68" s="42"/>
      <c r="F68" s="8"/>
      <c r="G68" s="42"/>
      <c r="H68" s="44"/>
      <c r="I68" s="44"/>
      <c r="J68" s="42"/>
      <c r="K68" s="45" t="str">
        <f t="shared" si="0"/>
        <v/>
      </c>
      <c r="L68" s="46"/>
      <c r="M68" s="6" t="str">
        <f>IF(J68="","",(K68/J68)/LOOKUP(RIGHT($D$2,3),定数!$A$6:$A$13,定数!$B$6:$B$13))</f>
        <v/>
      </c>
      <c r="N68" s="42"/>
      <c r="O68" s="8"/>
      <c r="P68" s="44"/>
      <c r="Q68" s="44"/>
      <c r="R68" s="47" t="str">
        <f>IF(P68="","",T68*M68*LOOKUP(RIGHT($D$2,3),定数!$A$6:$A$13,定数!$B$6:$B$13))</f>
        <v/>
      </c>
      <c r="S68" s="47"/>
      <c r="T68" s="48" t="str">
        <f t="shared" si="3"/>
        <v/>
      </c>
      <c r="U68" s="48"/>
      <c r="V68" t="str">
        <f t="shared" si="5"/>
        <v/>
      </c>
      <c r="W68" t="str">
        <f t="shared" si="2"/>
        <v/>
      </c>
    </row>
    <row r="69" spans="2:23" x14ac:dyDescent="0.2">
      <c r="B69" s="42">
        <v>61</v>
      </c>
      <c r="C69" s="43" t="str">
        <f t="shared" si="1"/>
        <v/>
      </c>
      <c r="D69" s="43"/>
      <c r="E69" s="42"/>
      <c r="F69" s="8"/>
      <c r="G69" s="42"/>
      <c r="H69" s="44"/>
      <c r="I69" s="44"/>
      <c r="J69" s="42"/>
      <c r="K69" s="45" t="str">
        <f t="shared" si="0"/>
        <v/>
      </c>
      <c r="L69" s="46"/>
      <c r="M69" s="6" t="str">
        <f>IF(J69="","",(K69/J69)/LOOKUP(RIGHT($D$2,3),定数!$A$6:$A$13,定数!$B$6:$B$13))</f>
        <v/>
      </c>
      <c r="N69" s="42"/>
      <c r="O69" s="8"/>
      <c r="P69" s="44"/>
      <c r="Q69" s="44"/>
      <c r="R69" s="47" t="str">
        <f>IF(P69="","",T69*M69*LOOKUP(RIGHT($D$2,3),定数!$A$6:$A$13,定数!$B$6:$B$13))</f>
        <v/>
      </c>
      <c r="S69" s="47"/>
      <c r="T69" s="48" t="str">
        <f t="shared" si="3"/>
        <v/>
      </c>
      <c r="U69" s="48"/>
      <c r="V69" t="str">
        <f t="shared" si="5"/>
        <v/>
      </c>
      <c r="W69" t="str">
        <f t="shared" si="2"/>
        <v/>
      </c>
    </row>
    <row r="70" spans="2:23" x14ac:dyDescent="0.2">
      <c r="B70" s="42">
        <v>62</v>
      </c>
      <c r="C70" s="43" t="str">
        <f t="shared" si="1"/>
        <v/>
      </c>
      <c r="D70" s="43"/>
      <c r="E70" s="42"/>
      <c r="F70" s="8"/>
      <c r="G70" s="42"/>
      <c r="H70" s="44"/>
      <c r="I70" s="44"/>
      <c r="J70" s="42"/>
      <c r="K70" s="45" t="str">
        <f t="shared" si="0"/>
        <v/>
      </c>
      <c r="L70" s="46"/>
      <c r="M70" s="6" t="str">
        <f>IF(J70="","",(K70/J70)/LOOKUP(RIGHT($D$2,3),定数!$A$6:$A$13,定数!$B$6:$B$13))</f>
        <v/>
      </c>
      <c r="N70" s="42"/>
      <c r="O70" s="8"/>
      <c r="P70" s="44"/>
      <c r="Q70" s="44"/>
      <c r="R70" s="47" t="str">
        <f>IF(P70="","",T70*M70*LOOKUP(RIGHT($D$2,3),定数!$A$6:$A$13,定数!$B$6:$B$13))</f>
        <v/>
      </c>
      <c r="S70" s="47"/>
      <c r="T70" s="48" t="str">
        <f t="shared" si="3"/>
        <v/>
      </c>
      <c r="U70" s="48"/>
      <c r="V70" t="str">
        <f t="shared" si="5"/>
        <v/>
      </c>
      <c r="W70" t="str">
        <f t="shared" si="2"/>
        <v/>
      </c>
    </row>
    <row r="71" spans="2:23" x14ac:dyDescent="0.2">
      <c r="B71" s="42">
        <v>63</v>
      </c>
      <c r="C71" s="43" t="str">
        <f t="shared" si="1"/>
        <v/>
      </c>
      <c r="D71" s="43"/>
      <c r="E71" s="42"/>
      <c r="F71" s="8"/>
      <c r="G71" s="42"/>
      <c r="H71" s="44"/>
      <c r="I71" s="44"/>
      <c r="J71" s="42"/>
      <c r="K71" s="45" t="str">
        <f t="shared" si="0"/>
        <v/>
      </c>
      <c r="L71" s="46"/>
      <c r="M71" s="6" t="str">
        <f>IF(J71="","",(K71/J71)/LOOKUP(RIGHT($D$2,3),定数!$A$6:$A$13,定数!$B$6:$B$13))</f>
        <v/>
      </c>
      <c r="N71" s="42"/>
      <c r="O71" s="8"/>
      <c r="P71" s="44"/>
      <c r="Q71" s="44"/>
      <c r="R71" s="47" t="str">
        <f>IF(P71="","",T71*M71*LOOKUP(RIGHT($D$2,3),定数!$A$6:$A$13,定数!$B$6:$B$13))</f>
        <v/>
      </c>
      <c r="S71" s="47"/>
      <c r="T71" s="48" t="str">
        <f t="shared" si="3"/>
        <v/>
      </c>
      <c r="U71" s="48"/>
      <c r="V71" t="str">
        <f t="shared" si="5"/>
        <v/>
      </c>
      <c r="W71" t="str">
        <f t="shared" si="2"/>
        <v/>
      </c>
    </row>
    <row r="72" spans="2:23" x14ac:dyDescent="0.2">
      <c r="B72" s="42">
        <v>64</v>
      </c>
      <c r="C72" s="43" t="str">
        <f t="shared" si="1"/>
        <v/>
      </c>
      <c r="D72" s="43"/>
      <c r="E72" s="42"/>
      <c r="F72" s="8"/>
      <c r="G72" s="42"/>
      <c r="H72" s="44"/>
      <c r="I72" s="44"/>
      <c r="J72" s="42"/>
      <c r="K72" s="45" t="str">
        <f t="shared" si="0"/>
        <v/>
      </c>
      <c r="L72" s="46"/>
      <c r="M72" s="6" t="str">
        <f>IF(J72="","",(K72/J72)/LOOKUP(RIGHT($D$2,3),定数!$A$6:$A$13,定数!$B$6:$B$13))</f>
        <v/>
      </c>
      <c r="N72" s="42"/>
      <c r="O72" s="8"/>
      <c r="P72" s="44"/>
      <c r="Q72" s="44"/>
      <c r="R72" s="47" t="str">
        <f>IF(P72="","",T72*M72*LOOKUP(RIGHT($D$2,3),定数!$A$6:$A$13,定数!$B$6:$B$13))</f>
        <v/>
      </c>
      <c r="S72" s="47"/>
      <c r="T72" s="48" t="str">
        <f t="shared" si="3"/>
        <v/>
      </c>
      <c r="U72" s="48"/>
      <c r="V72" t="str">
        <f t="shared" si="5"/>
        <v/>
      </c>
      <c r="W72" t="str">
        <f t="shared" si="2"/>
        <v/>
      </c>
    </row>
    <row r="73" spans="2:23" x14ac:dyDescent="0.2">
      <c r="B73" s="42">
        <v>65</v>
      </c>
      <c r="C73" s="43" t="str">
        <f t="shared" si="1"/>
        <v/>
      </c>
      <c r="D73" s="43"/>
      <c r="E73" s="42"/>
      <c r="F73" s="8"/>
      <c r="G73" s="42"/>
      <c r="H73" s="44"/>
      <c r="I73" s="44"/>
      <c r="J73" s="42"/>
      <c r="K73" s="45" t="str">
        <f t="shared" ref="K73:K108" si="6">IF(J73="","",C73*0.03)</f>
        <v/>
      </c>
      <c r="L73" s="46"/>
      <c r="M73" s="6" t="str">
        <f>IF(J73="","",(K73/J73)/LOOKUP(RIGHT($D$2,3),定数!$A$6:$A$13,定数!$B$6:$B$13))</f>
        <v/>
      </c>
      <c r="N73" s="42"/>
      <c r="O73" s="8"/>
      <c r="P73" s="44"/>
      <c r="Q73" s="44"/>
      <c r="R73" s="47" t="str">
        <f>IF(P73="","",T73*M73*LOOKUP(RIGHT($D$2,3),定数!$A$6:$A$13,定数!$B$6:$B$13))</f>
        <v/>
      </c>
      <c r="S73" s="47"/>
      <c r="T73" s="48" t="str">
        <f t="shared" si="3"/>
        <v/>
      </c>
      <c r="U73" s="48"/>
      <c r="V73" t="str">
        <f t="shared" si="5"/>
        <v/>
      </c>
      <c r="W73" t="str">
        <f t="shared" si="2"/>
        <v/>
      </c>
    </row>
    <row r="74" spans="2:23" x14ac:dyDescent="0.2">
      <c r="B74" s="42">
        <v>66</v>
      </c>
      <c r="C74" s="43" t="str">
        <f t="shared" ref="C74:C108" si="7">IF(R73="","",C73+R73)</f>
        <v/>
      </c>
      <c r="D74" s="43"/>
      <c r="E74" s="42"/>
      <c r="F74" s="8"/>
      <c r="G74" s="42"/>
      <c r="H74" s="44"/>
      <c r="I74" s="44"/>
      <c r="J74" s="42"/>
      <c r="K74" s="45" t="str">
        <f t="shared" si="6"/>
        <v/>
      </c>
      <c r="L74" s="46"/>
      <c r="M74" s="6" t="str">
        <f>IF(J74="","",(K74/J74)/LOOKUP(RIGHT($D$2,3),定数!$A$6:$A$13,定数!$B$6:$B$13))</f>
        <v/>
      </c>
      <c r="N74" s="42"/>
      <c r="O74" s="8"/>
      <c r="P74" s="44"/>
      <c r="Q74" s="44"/>
      <c r="R74" s="47" t="str">
        <f>IF(P74="","",T74*M74*LOOKUP(RIGHT($D$2,3),定数!$A$6:$A$13,定数!$B$6:$B$13))</f>
        <v/>
      </c>
      <c r="S74" s="47"/>
      <c r="T74" s="48" t="str">
        <f t="shared" si="3"/>
        <v/>
      </c>
      <c r="U74" s="48"/>
      <c r="V74" t="str">
        <f t="shared" si="5"/>
        <v/>
      </c>
      <c r="W74" t="str">
        <f t="shared" si="5"/>
        <v/>
      </c>
    </row>
    <row r="75" spans="2:23" x14ac:dyDescent="0.2">
      <c r="B75" s="42">
        <v>67</v>
      </c>
      <c r="C75" s="43" t="str">
        <f t="shared" si="7"/>
        <v/>
      </c>
      <c r="D75" s="43"/>
      <c r="E75" s="42"/>
      <c r="F75" s="8"/>
      <c r="G75" s="42"/>
      <c r="H75" s="44"/>
      <c r="I75" s="44"/>
      <c r="J75" s="42"/>
      <c r="K75" s="45" t="str">
        <f t="shared" si="6"/>
        <v/>
      </c>
      <c r="L75" s="46"/>
      <c r="M75" s="6" t="str">
        <f>IF(J75="","",(K75/J75)/LOOKUP(RIGHT($D$2,3),定数!$A$6:$A$13,定数!$B$6:$B$13))</f>
        <v/>
      </c>
      <c r="N75" s="42"/>
      <c r="O75" s="8"/>
      <c r="P75" s="44"/>
      <c r="Q75" s="44"/>
      <c r="R75" s="47" t="str">
        <f>IF(P75="","",T75*M75*LOOKUP(RIGHT($D$2,3),定数!$A$6:$A$13,定数!$B$6:$B$13))</f>
        <v/>
      </c>
      <c r="S75" s="47"/>
      <c r="T75" s="48" t="str">
        <f t="shared" si="3"/>
        <v/>
      </c>
      <c r="U75" s="48"/>
      <c r="V75" t="str">
        <f t="shared" ref="V75:W90" si="8">IF(S75&lt;&gt;"",IF(S75&lt;0,1+V74,0),"")</f>
        <v/>
      </c>
      <c r="W75" t="str">
        <f t="shared" si="8"/>
        <v/>
      </c>
    </row>
    <row r="76" spans="2:23" x14ac:dyDescent="0.2">
      <c r="B76" s="42">
        <v>68</v>
      </c>
      <c r="C76" s="43" t="str">
        <f t="shared" si="7"/>
        <v/>
      </c>
      <c r="D76" s="43"/>
      <c r="E76" s="42"/>
      <c r="F76" s="8"/>
      <c r="G76" s="42"/>
      <c r="H76" s="44"/>
      <c r="I76" s="44"/>
      <c r="J76" s="42"/>
      <c r="K76" s="45" t="str">
        <f t="shared" si="6"/>
        <v/>
      </c>
      <c r="L76" s="46"/>
      <c r="M76" s="6" t="str">
        <f>IF(J76="","",(K76/J76)/LOOKUP(RIGHT($D$2,3),定数!$A$6:$A$13,定数!$B$6:$B$13))</f>
        <v/>
      </c>
      <c r="N76" s="42"/>
      <c r="O76" s="8"/>
      <c r="P76" s="44"/>
      <c r="Q76" s="44"/>
      <c r="R76" s="47" t="str">
        <f>IF(P76="","",T76*M76*LOOKUP(RIGHT($D$2,3),定数!$A$6:$A$13,定数!$B$6:$B$13))</f>
        <v/>
      </c>
      <c r="S76" s="47"/>
      <c r="T76" s="48" t="str">
        <f t="shared" ref="T76:T108" si="9">IF(P76="","",IF(G76="買",(P76-H76),(H76-P76))*IF(RIGHT($D$2,3)="JPY",100,10000))</f>
        <v/>
      </c>
      <c r="U76" s="48"/>
      <c r="V76" t="str">
        <f t="shared" si="8"/>
        <v/>
      </c>
      <c r="W76" t="str">
        <f t="shared" si="8"/>
        <v/>
      </c>
    </row>
    <row r="77" spans="2:23" x14ac:dyDescent="0.2">
      <c r="B77" s="42">
        <v>69</v>
      </c>
      <c r="C77" s="43" t="str">
        <f t="shared" si="7"/>
        <v/>
      </c>
      <c r="D77" s="43"/>
      <c r="E77" s="42"/>
      <c r="F77" s="8"/>
      <c r="G77" s="42"/>
      <c r="H77" s="44"/>
      <c r="I77" s="44"/>
      <c r="J77" s="42"/>
      <c r="K77" s="45" t="str">
        <f t="shared" si="6"/>
        <v/>
      </c>
      <c r="L77" s="46"/>
      <c r="M77" s="6" t="str">
        <f>IF(J77="","",(K77/J77)/LOOKUP(RIGHT($D$2,3),定数!$A$6:$A$13,定数!$B$6:$B$13))</f>
        <v/>
      </c>
      <c r="N77" s="42"/>
      <c r="O77" s="8"/>
      <c r="P77" s="44"/>
      <c r="Q77" s="44"/>
      <c r="R77" s="47" t="str">
        <f>IF(P77="","",T77*M77*LOOKUP(RIGHT($D$2,3),定数!$A$6:$A$13,定数!$B$6:$B$13))</f>
        <v/>
      </c>
      <c r="S77" s="47"/>
      <c r="T77" s="48" t="str">
        <f t="shared" si="9"/>
        <v/>
      </c>
      <c r="U77" s="48"/>
      <c r="V77" t="str">
        <f t="shared" si="8"/>
        <v/>
      </c>
      <c r="W77" t="str">
        <f t="shared" si="8"/>
        <v/>
      </c>
    </row>
    <row r="78" spans="2:23" x14ac:dyDescent="0.2">
      <c r="B78" s="42">
        <v>70</v>
      </c>
      <c r="C78" s="43" t="str">
        <f t="shared" si="7"/>
        <v/>
      </c>
      <c r="D78" s="43"/>
      <c r="E78" s="42"/>
      <c r="F78" s="8"/>
      <c r="G78" s="42"/>
      <c r="H78" s="44"/>
      <c r="I78" s="44"/>
      <c r="J78" s="42"/>
      <c r="K78" s="45" t="str">
        <f t="shared" si="6"/>
        <v/>
      </c>
      <c r="L78" s="46"/>
      <c r="M78" s="6" t="str">
        <f>IF(J78="","",(K78/J78)/LOOKUP(RIGHT($D$2,3),定数!$A$6:$A$13,定数!$B$6:$B$13))</f>
        <v/>
      </c>
      <c r="N78" s="42"/>
      <c r="O78" s="8"/>
      <c r="P78" s="44"/>
      <c r="Q78" s="44"/>
      <c r="R78" s="47" t="str">
        <f>IF(P78="","",T78*M78*LOOKUP(RIGHT($D$2,3),定数!$A$6:$A$13,定数!$B$6:$B$13))</f>
        <v/>
      </c>
      <c r="S78" s="47"/>
      <c r="T78" s="48" t="str">
        <f t="shared" si="9"/>
        <v/>
      </c>
      <c r="U78" s="48"/>
      <c r="V78" t="str">
        <f t="shared" si="8"/>
        <v/>
      </c>
      <c r="W78" t="str">
        <f t="shared" si="8"/>
        <v/>
      </c>
    </row>
    <row r="79" spans="2:23" x14ac:dyDescent="0.2">
      <c r="B79" s="42">
        <v>71</v>
      </c>
      <c r="C79" s="43" t="str">
        <f t="shared" si="7"/>
        <v/>
      </c>
      <c r="D79" s="43"/>
      <c r="E79" s="42"/>
      <c r="F79" s="8"/>
      <c r="G79" s="42"/>
      <c r="H79" s="44"/>
      <c r="I79" s="44"/>
      <c r="J79" s="42"/>
      <c r="K79" s="45" t="str">
        <f t="shared" si="6"/>
        <v/>
      </c>
      <c r="L79" s="46"/>
      <c r="M79" s="6" t="str">
        <f>IF(J79="","",(K79/J79)/LOOKUP(RIGHT($D$2,3),定数!$A$6:$A$13,定数!$B$6:$B$13))</f>
        <v/>
      </c>
      <c r="N79" s="42"/>
      <c r="O79" s="8"/>
      <c r="P79" s="44"/>
      <c r="Q79" s="44"/>
      <c r="R79" s="47" t="str">
        <f>IF(P79="","",T79*M79*LOOKUP(RIGHT($D$2,3),定数!$A$6:$A$13,定数!$B$6:$B$13))</f>
        <v/>
      </c>
      <c r="S79" s="47"/>
      <c r="T79" s="48" t="str">
        <f t="shared" si="9"/>
        <v/>
      </c>
      <c r="U79" s="48"/>
      <c r="V79" t="str">
        <f t="shared" si="8"/>
        <v/>
      </c>
      <c r="W79" t="str">
        <f t="shared" si="8"/>
        <v/>
      </c>
    </row>
    <row r="80" spans="2:23" x14ac:dyDescent="0.2">
      <c r="B80" s="42">
        <v>72</v>
      </c>
      <c r="C80" s="43" t="str">
        <f t="shared" si="7"/>
        <v/>
      </c>
      <c r="D80" s="43"/>
      <c r="E80" s="42"/>
      <c r="F80" s="8"/>
      <c r="G80" s="42"/>
      <c r="H80" s="44"/>
      <c r="I80" s="44"/>
      <c r="J80" s="42"/>
      <c r="K80" s="45" t="str">
        <f t="shared" si="6"/>
        <v/>
      </c>
      <c r="L80" s="46"/>
      <c r="M80" s="6" t="str">
        <f>IF(J80="","",(K80/J80)/LOOKUP(RIGHT($D$2,3),定数!$A$6:$A$13,定数!$B$6:$B$13))</f>
        <v/>
      </c>
      <c r="N80" s="42"/>
      <c r="O80" s="8"/>
      <c r="P80" s="44"/>
      <c r="Q80" s="44"/>
      <c r="R80" s="47" t="str">
        <f>IF(P80="","",T80*M80*LOOKUP(RIGHT($D$2,3),定数!$A$6:$A$13,定数!$B$6:$B$13))</f>
        <v/>
      </c>
      <c r="S80" s="47"/>
      <c r="T80" s="48" t="str">
        <f t="shared" si="9"/>
        <v/>
      </c>
      <c r="U80" s="48"/>
      <c r="V80" t="str">
        <f t="shared" si="8"/>
        <v/>
      </c>
      <c r="W80" t="str">
        <f t="shared" si="8"/>
        <v/>
      </c>
    </row>
    <row r="81" spans="2:23" x14ac:dyDescent="0.2">
      <c r="B81" s="42">
        <v>73</v>
      </c>
      <c r="C81" s="43" t="str">
        <f t="shared" si="7"/>
        <v/>
      </c>
      <c r="D81" s="43"/>
      <c r="E81" s="42"/>
      <c r="F81" s="8"/>
      <c r="G81" s="42"/>
      <c r="H81" s="44"/>
      <c r="I81" s="44"/>
      <c r="J81" s="42"/>
      <c r="K81" s="45" t="str">
        <f t="shared" si="6"/>
        <v/>
      </c>
      <c r="L81" s="46"/>
      <c r="M81" s="6" t="str">
        <f>IF(J81="","",(K81/J81)/LOOKUP(RIGHT($D$2,3),定数!$A$6:$A$13,定数!$B$6:$B$13))</f>
        <v/>
      </c>
      <c r="N81" s="42"/>
      <c r="O81" s="8"/>
      <c r="P81" s="44"/>
      <c r="Q81" s="44"/>
      <c r="R81" s="47" t="str">
        <f>IF(P81="","",T81*M81*LOOKUP(RIGHT($D$2,3),定数!$A$6:$A$13,定数!$B$6:$B$13))</f>
        <v/>
      </c>
      <c r="S81" s="47"/>
      <c r="T81" s="48" t="str">
        <f t="shared" si="9"/>
        <v/>
      </c>
      <c r="U81" s="48"/>
      <c r="V81" t="str">
        <f t="shared" si="8"/>
        <v/>
      </c>
      <c r="W81" t="str">
        <f t="shared" si="8"/>
        <v/>
      </c>
    </row>
    <row r="82" spans="2:23" x14ac:dyDescent="0.2">
      <c r="B82" s="42">
        <v>74</v>
      </c>
      <c r="C82" s="43" t="str">
        <f t="shared" si="7"/>
        <v/>
      </c>
      <c r="D82" s="43"/>
      <c r="E82" s="42"/>
      <c r="F82" s="8"/>
      <c r="G82" s="42"/>
      <c r="H82" s="44"/>
      <c r="I82" s="44"/>
      <c r="J82" s="42"/>
      <c r="K82" s="45" t="str">
        <f t="shared" si="6"/>
        <v/>
      </c>
      <c r="L82" s="46"/>
      <c r="M82" s="6" t="str">
        <f>IF(J82="","",(K82/J82)/LOOKUP(RIGHT($D$2,3),定数!$A$6:$A$13,定数!$B$6:$B$13))</f>
        <v/>
      </c>
      <c r="N82" s="42"/>
      <c r="O82" s="8"/>
      <c r="P82" s="44"/>
      <c r="Q82" s="44"/>
      <c r="R82" s="47" t="str">
        <f>IF(P82="","",T82*M82*LOOKUP(RIGHT($D$2,3),定数!$A$6:$A$13,定数!$B$6:$B$13))</f>
        <v/>
      </c>
      <c r="S82" s="47"/>
      <c r="T82" s="48" t="str">
        <f t="shared" si="9"/>
        <v/>
      </c>
      <c r="U82" s="48"/>
      <c r="V82" t="str">
        <f t="shared" si="8"/>
        <v/>
      </c>
      <c r="W82" t="str">
        <f t="shared" si="8"/>
        <v/>
      </c>
    </row>
    <row r="83" spans="2:23" x14ac:dyDescent="0.2">
      <c r="B83" s="42">
        <v>75</v>
      </c>
      <c r="C83" s="43" t="str">
        <f t="shared" si="7"/>
        <v/>
      </c>
      <c r="D83" s="43"/>
      <c r="E83" s="42"/>
      <c r="F83" s="8"/>
      <c r="G83" s="42"/>
      <c r="H83" s="44"/>
      <c r="I83" s="44"/>
      <c r="J83" s="42"/>
      <c r="K83" s="45" t="str">
        <f t="shared" si="6"/>
        <v/>
      </c>
      <c r="L83" s="46"/>
      <c r="M83" s="6" t="str">
        <f>IF(J83="","",(K83/J83)/LOOKUP(RIGHT($D$2,3),定数!$A$6:$A$13,定数!$B$6:$B$13))</f>
        <v/>
      </c>
      <c r="N83" s="42"/>
      <c r="O83" s="8"/>
      <c r="P83" s="44"/>
      <c r="Q83" s="44"/>
      <c r="R83" s="47" t="str">
        <f>IF(P83="","",T83*M83*LOOKUP(RIGHT($D$2,3),定数!$A$6:$A$13,定数!$B$6:$B$13))</f>
        <v/>
      </c>
      <c r="S83" s="47"/>
      <c r="T83" s="48" t="str">
        <f t="shared" si="9"/>
        <v/>
      </c>
      <c r="U83" s="48"/>
      <c r="V83" t="str">
        <f t="shared" si="8"/>
        <v/>
      </c>
      <c r="W83" t="str">
        <f t="shared" si="8"/>
        <v/>
      </c>
    </row>
    <row r="84" spans="2:23" x14ac:dyDescent="0.2">
      <c r="B84" s="42">
        <v>76</v>
      </c>
      <c r="C84" s="43" t="str">
        <f t="shared" si="7"/>
        <v/>
      </c>
      <c r="D84" s="43"/>
      <c r="E84" s="42"/>
      <c r="F84" s="8"/>
      <c r="G84" s="42"/>
      <c r="H84" s="44"/>
      <c r="I84" s="44"/>
      <c r="J84" s="42"/>
      <c r="K84" s="45" t="str">
        <f t="shared" si="6"/>
        <v/>
      </c>
      <c r="L84" s="46"/>
      <c r="M84" s="6" t="str">
        <f>IF(J84="","",(K84/J84)/LOOKUP(RIGHT($D$2,3),定数!$A$6:$A$13,定数!$B$6:$B$13))</f>
        <v/>
      </c>
      <c r="N84" s="42"/>
      <c r="O84" s="8"/>
      <c r="P84" s="44"/>
      <c r="Q84" s="44"/>
      <c r="R84" s="47" t="str">
        <f>IF(P84="","",T84*M84*LOOKUP(RIGHT($D$2,3),定数!$A$6:$A$13,定数!$B$6:$B$13))</f>
        <v/>
      </c>
      <c r="S84" s="47"/>
      <c r="T84" s="48" t="str">
        <f t="shared" si="9"/>
        <v/>
      </c>
      <c r="U84" s="48"/>
      <c r="V84" t="str">
        <f t="shared" si="8"/>
        <v/>
      </c>
      <c r="W84" t="str">
        <f t="shared" si="8"/>
        <v/>
      </c>
    </row>
    <row r="85" spans="2:23" x14ac:dyDescent="0.2">
      <c r="B85" s="42">
        <v>77</v>
      </c>
      <c r="C85" s="43" t="str">
        <f t="shared" si="7"/>
        <v/>
      </c>
      <c r="D85" s="43"/>
      <c r="E85" s="42"/>
      <c r="F85" s="8"/>
      <c r="G85" s="42"/>
      <c r="H85" s="44"/>
      <c r="I85" s="44"/>
      <c r="J85" s="42"/>
      <c r="K85" s="45" t="str">
        <f t="shared" si="6"/>
        <v/>
      </c>
      <c r="L85" s="46"/>
      <c r="M85" s="6" t="str">
        <f>IF(J85="","",(K85/J85)/LOOKUP(RIGHT($D$2,3),定数!$A$6:$A$13,定数!$B$6:$B$13))</f>
        <v/>
      </c>
      <c r="N85" s="42"/>
      <c r="O85" s="8"/>
      <c r="P85" s="44"/>
      <c r="Q85" s="44"/>
      <c r="R85" s="47" t="str">
        <f>IF(P85="","",T85*M85*LOOKUP(RIGHT($D$2,3),定数!$A$6:$A$13,定数!$B$6:$B$13))</f>
        <v/>
      </c>
      <c r="S85" s="47"/>
      <c r="T85" s="48" t="str">
        <f t="shared" si="9"/>
        <v/>
      </c>
      <c r="U85" s="48"/>
      <c r="V85" t="str">
        <f t="shared" si="8"/>
        <v/>
      </c>
      <c r="W85" t="str">
        <f t="shared" si="8"/>
        <v/>
      </c>
    </row>
    <row r="86" spans="2:23" x14ac:dyDescent="0.2">
      <c r="B86" s="42">
        <v>78</v>
      </c>
      <c r="C86" s="43" t="str">
        <f t="shared" si="7"/>
        <v/>
      </c>
      <c r="D86" s="43"/>
      <c r="E86" s="42"/>
      <c r="F86" s="8"/>
      <c r="G86" s="42"/>
      <c r="H86" s="44"/>
      <c r="I86" s="44"/>
      <c r="J86" s="42"/>
      <c r="K86" s="45" t="str">
        <f t="shared" si="6"/>
        <v/>
      </c>
      <c r="L86" s="46"/>
      <c r="M86" s="6" t="str">
        <f>IF(J86="","",(K86/J86)/LOOKUP(RIGHT($D$2,3),定数!$A$6:$A$13,定数!$B$6:$B$13))</f>
        <v/>
      </c>
      <c r="N86" s="42"/>
      <c r="O86" s="8"/>
      <c r="P86" s="44"/>
      <c r="Q86" s="44"/>
      <c r="R86" s="47" t="str">
        <f>IF(P86="","",T86*M86*LOOKUP(RIGHT($D$2,3),定数!$A$6:$A$13,定数!$B$6:$B$13))</f>
        <v/>
      </c>
      <c r="S86" s="47"/>
      <c r="T86" s="48" t="str">
        <f t="shared" si="9"/>
        <v/>
      </c>
      <c r="U86" s="48"/>
      <c r="V86" t="str">
        <f t="shared" si="8"/>
        <v/>
      </c>
      <c r="W86" t="str">
        <f t="shared" si="8"/>
        <v/>
      </c>
    </row>
    <row r="87" spans="2:23" x14ac:dyDescent="0.2">
      <c r="B87" s="42">
        <v>79</v>
      </c>
      <c r="C87" s="43" t="str">
        <f t="shared" si="7"/>
        <v/>
      </c>
      <c r="D87" s="43"/>
      <c r="E87" s="42"/>
      <c r="F87" s="8"/>
      <c r="G87" s="42"/>
      <c r="H87" s="44"/>
      <c r="I87" s="44"/>
      <c r="J87" s="42"/>
      <c r="K87" s="45" t="str">
        <f t="shared" si="6"/>
        <v/>
      </c>
      <c r="L87" s="46"/>
      <c r="M87" s="6" t="str">
        <f>IF(J87="","",(K87/J87)/LOOKUP(RIGHT($D$2,3),定数!$A$6:$A$13,定数!$B$6:$B$13))</f>
        <v/>
      </c>
      <c r="N87" s="42"/>
      <c r="O87" s="8"/>
      <c r="P87" s="44"/>
      <c r="Q87" s="44"/>
      <c r="R87" s="47" t="str">
        <f>IF(P87="","",T87*M87*LOOKUP(RIGHT($D$2,3),定数!$A$6:$A$13,定数!$B$6:$B$13))</f>
        <v/>
      </c>
      <c r="S87" s="47"/>
      <c r="T87" s="48" t="str">
        <f t="shared" si="9"/>
        <v/>
      </c>
      <c r="U87" s="48"/>
      <c r="V87" t="str">
        <f t="shared" si="8"/>
        <v/>
      </c>
      <c r="W87" t="str">
        <f t="shared" si="8"/>
        <v/>
      </c>
    </row>
    <row r="88" spans="2:23" x14ac:dyDescent="0.2">
      <c r="B88" s="42">
        <v>80</v>
      </c>
      <c r="C88" s="43" t="str">
        <f t="shared" si="7"/>
        <v/>
      </c>
      <c r="D88" s="43"/>
      <c r="E88" s="42"/>
      <c r="F88" s="8"/>
      <c r="G88" s="42"/>
      <c r="H88" s="44"/>
      <c r="I88" s="44"/>
      <c r="J88" s="42"/>
      <c r="K88" s="45" t="str">
        <f t="shared" si="6"/>
        <v/>
      </c>
      <c r="L88" s="46"/>
      <c r="M88" s="6" t="str">
        <f>IF(J88="","",(K88/J88)/LOOKUP(RIGHT($D$2,3),定数!$A$6:$A$13,定数!$B$6:$B$13))</f>
        <v/>
      </c>
      <c r="N88" s="42"/>
      <c r="O88" s="8"/>
      <c r="P88" s="44"/>
      <c r="Q88" s="44"/>
      <c r="R88" s="47" t="str">
        <f>IF(P88="","",T88*M88*LOOKUP(RIGHT($D$2,3),定数!$A$6:$A$13,定数!$B$6:$B$13))</f>
        <v/>
      </c>
      <c r="S88" s="47"/>
      <c r="T88" s="48" t="str">
        <f t="shared" si="9"/>
        <v/>
      </c>
      <c r="U88" s="48"/>
      <c r="V88" t="str">
        <f t="shared" si="8"/>
        <v/>
      </c>
      <c r="W88" t="str">
        <f t="shared" si="8"/>
        <v/>
      </c>
    </row>
    <row r="89" spans="2:23" x14ac:dyDescent="0.2">
      <c r="B89" s="42">
        <v>81</v>
      </c>
      <c r="C89" s="43" t="str">
        <f t="shared" si="7"/>
        <v/>
      </c>
      <c r="D89" s="43"/>
      <c r="E89" s="42"/>
      <c r="F89" s="8"/>
      <c r="G89" s="42"/>
      <c r="H89" s="44"/>
      <c r="I89" s="44"/>
      <c r="J89" s="42"/>
      <c r="K89" s="45" t="str">
        <f t="shared" si="6"/>
        <v/>
      </c>
      <c r="L89" s="46"/>
      <c r="M89" s="6" t="str">
        <f>IF(J89="","",(K89/J89)/LOOKUP(RIGHT($D$2,3),定数!$A$6:$A$13,定数!$B$6:$B$13))</f>
        <v/>
      </c>
      <c r="N89" s="42"/>
      <c r="O89" s="8"/>
      <c r="P89" s="44"/>
      <c r="Q89" s="44"/>
      <c r="R89" s="47" t="str">
        <f>IF(P89="","",T89*M89*LOOKUP(RIGHT($D$2,3),定数!$A$6:$A$13,定数!$B$6:$B$13))</f>
        <v/>
      </c>
      <c r="S89" s="47"/>
      <c r="T89" s="48" t="str">
        <f t="shared" si="9"/>
        <v/>
      </c>
      <c r="U89" s="48"/>
      <c r="V89" t="str">
        <f t="shared" si="8"/>
        <v/>
      </c>
      <c r="W89" t="str">
        <f t="shared" si="8"/>
        <v/>
      </c>
    </row>
    <row r="90" spans="2:23" x14ac:dyDescent="0.2">
      <c r="B90" s="42">
        <v>82</v>
      </c>
      <c r="C90" s="43" t="str">
        <f t="shared" si="7"/>
        <v/>
      </c>
      <c r="D90" s="43"/>
      <c r="E90" s="42"/>
      <c r="F90" s="8"/>
      <c r="G90" s="42"/>
      <c r="H90" s="44"/>
      <c r="I90" s="44"/>
      <c r="J90" s="42"/>
      <c r="K90" s="45" t="str">
        <f t="shared" si="6"/>
        <v/>
      </c>
      <c r="L90" s="46"/>
      <c r="M90" s="6" t="str">
        <f>IF(J90="","",(K90/J90)/LOOKUP(RIGHT($D$2,3),定数!$A$6:$A$13,定数!$B$6:$B$13))</f>
        <v/>
      </c>
      <c r="N90" s="42"/>
      <c r="O90" s="8"/>
      <c r="P90" s="44"/>
      <c r="Q90" s="44"/>
      <c r="R90" s="47" t="str">
        <f>IF(P90="","",T90*M90*LOOKUP(RIGHT($D$2,3),定数!$A$6:$A$13,定数!$B$6:$B$13))</f>
        <v/>
      </c>
      <c r="S90" s="47"/>
      <c r="T90" s="48" t="str">
        <f t="shared" si="9"/>
        <v/>
      </c>
      <c r="U90" s="48"/>
      <c r="V90" t="str">
        <f t="shared" si="8"/>
        <v/>
      </c>
      <c r="W90" t="str">
        <f t="shared" si="8"/>
        <v/>
      </c>
    </row>
    <row r="91" spans="2:23" x14ac:dyDescent="0.2">
      <c r="B91" s="42">
        <v>83</v>
      </c>
      <c r="C91" s="43" t="str">
        <f t="shared" si="7"/>
        <v/>
      </c>
      <c r="D91" s="43"/>
      <c r="E91" s="42"/>
      <c r="F91" s="8"/>
      <c r="G91" s="42"/>
      <c r="H91" s="44"/>
      <c r="I91" s="44"/>
      <c r="J91" s="42"/>
      <c r="K91" s="45" t="str">
        <f t="shared" si="6"/>
        <v/>
      </c>
      <c r="L91" s="46"/>
      <c r="M91" s="6" t="str">
        <f>IF(J91="","",(K91/J91)/LOOKUP(RIGHT($D$2,3),定数!$A$6:$A$13,定数!$B$6:$B$13))</f>
        <v/>
      </c>
      <c r="N91" s="42"/>
      <c r="O91" s="8"/>
      <c r="P91" s="44"/>
      <c r="Q91" s="44"/>
      <c r="R91" s="47" t="str">
        <f>IF(P91="","",T91*M91*LOOKUP(RIGHT($D$2,3),定数!$A$6:$A$13,定数!$B$6:$B$13))</f>
        <v/>
      </c>
      <c r="S91" s="47"/>
      <c r="T91" s="48" t="str">
        <f t="shared" si="9"/>
        <v/>
      </c>
      <c r="U91" s="48"/>
      <c r="V91" t="str">
        <f t="shared" ref="V91:W106" si="10">IF(S91&lt;&gt;"",IF(S91&lt;0,1+V90,0),"")</f>
        <v/>
      </c>
      <c r="W91" t="str">
        <f t="shared" si="10"/>
        <v/>
      </c>
    </row>
    <row r="92" spans="2:23" x14ac:dyDescent="0.2">
      <c r="B92" s="42">
        <v>84</v>
      </c>
      <c r="C92" s="43" t="str">
        <f t="shared" si="7"/>
        <v/>
      </c>
      <c r="D92" s="43"/>
      <c r="E92" s="42"/>
      <c r="F92" s="8"/>
      <c r="G92" s="42"/>
      <c r="H92" s="44"/>
      <c r="I92" s="44"/>
      <c r="J92" s="42"/>
      <c r="K92" s="45" t="str">
        <f t="shared" si="6"/>
        <v/>
      </c>
      <c r="L92" s="46"/>
      <c r="M92" s="6" t="str">
        <f>IF(J92="","",(K92/J92)/LOOKUP(RIGHT($D$2,3),定数!$A$6:$A$13,定数!$B$6:$B$13))</f>
        <v/>
      </c>
      <c r="N92" s="42"/>
      <c r="O92" s="8"/>
      <c r="P92" s="44"/>
      <c r="Q92" s="44"/>
      <c r="R92" s="47" t="str">
        <f>IF(P92="","",T92*M92*LOOKUP(RIGHT($D$2,3),定数!$A$6:$A$13,定数!$B$6:$B$13))</f>
        <v/>
      </c>
      <c r="S92" s="47"/>
      <c r="T92" s="48" t="str">
        <f t="shared" si="9"/>
        <v/>
      </c>
      <c r="U92" s="48"/>
      <c r="V92" t="str">
        <f t="shared" si="10"/>
        <v/>
      </c>
      <c r="W92" t="str">
        <f t="shared" si="10"/>
        <v/>
      </c>
    </row>
    <row r="93" spans="2:23" x14ac:dyDescent="0.2">
      <c r="B93" s="42">
        <v>85</v>
      </c>
      <c r="C93" s="43" t="str">
        <f t="shared" si="7"/>
        <v/>
      </c>
      <c r="D93" s="43"/>
      <c r="E93" s="42"/>
      <c r="F93" s="8"/>
      <c r="G93" s="42"/>
      <c r="H93" s="44"/>
      <c r="I93" s="44"/>
      <c r="J93" s="42"/>
      <c r="K93" s="45" t="str">
        <f t="shared" si="6"/>
        <v/>
      </c>
      <c r="L93" s="46"/>
      <c r="M93" s="6" t="str">
        <f>IF(J93="","",(K93/J93)/LOOKUP(RIGHT($D$2,3),定数!$A$6:$A$13,定数!$B$6:$B$13))</f>
        <v/>
      </c>
      <c r="N93" s="42"/>
      <c r="O93" s="8"/>
      <c r="P93" s="44"/>
      <c r="Q93" s="44"/>
      <c r="R93" s="47" t="str">
        <f>IF(P93="","",T93*M93*LOOKUP(RIGHT($D$2,3),定数!$A$6:$A$13,定数!$B$6:$B$13))</f>
        <v/>
      </c>
      <c r="S93" s="47"/>
      <c r="T93" s="48" t="str">
        <f t="shared" si="9"/>
        <v/>
      </c>
      <c r="U93" s="48"/>
      <c r="V93" t="str">
        <f t="shared" si="10"/>
        <v/>
      </c>
      <c r="W93" t="str">
        <f t="shared" si="10"/>
        <v/>
      </c>
    </row>
    <row r="94" spans="2:23" x14ac:dyDescent="0.2">
      <c r="B94" s="42">
        <v>86</v>
      </c>
      <c r="C94" s="43" t="str">
        <f t="shared" si="7"/>
        <v/>
      </c>
      <c r="D94" s="43"/>
      <c r="E94" s="42"/>
      <c r="F94" s="8"/>
      <c r="G94" s="42"/>
      <c r="H94" s="44"/>
      <c r="I94" s="44"/>
      <c r="J94" s="42"/>
      <c r="K94" s="45" t="str">
        <f t="shared" si="6"/>
        <v/>
      </c>
      <c r="L94" s="46"/>
      <c r="M94" s="6" t="str">
        <f>IF(J94="","",(K94/J94)/LOOKUP(RIGHT($D$2,3),定数!$A$6:$A$13,定数!$B$6:$B$13))</f>
        <v/>
      </c>
      <c r="N94" s="42"/>
      <c r="O94" s="8"/>
      <c r="P94" s="44"/>
      <c r="Q94" s="44"/>
      <c r="R94" s="47" t="str">
        <f>IF(P94="","",T94*M94*LOOKUP(RIGHT($D$2,3),定数!$A$6:$A$13,定数!$B$6:$B$13))</f>
        <v/>
      </c>
      <c r="S94" s="47"/>
      <c r="T94" s="48" t="str">
        <f t="shared" si="9"/>
        <v/>
      </c>
      <c r="U94" s="48"/>
      <c r="V94" t="str">
        <f t="shared" si="10"/>
        <v/>
      </c>
      <c r="W94" t="str">
        <f t="shared" si="10"/>
        <v/>
      </c>
    </row>
    <row r="95" spans="2:23" x14ac:dyDescent="0.2">
      <c r="B95" s="42">
        <v>87</v>
      </c>
      <c r="C95" s="43" t="str">
        <f t="shared" si="7"/>
        <v/>
      </c>
      <c r="D95" s="43"/>
      <c r="E95" s="42"/>
      <c r="F95" s="8"/>
      <c r="G95" s="42"/>
      <c r="H95" s="44"/>
      <c r="I95" s="44"/>
      <c r="J95" s="42"/>
      <c r="K95" s="45" t="str">
        <f t="shared" si="6"/>
        <v/>
      </c>
      <c r="L95" s="46"/>
      <c r="M95" s="6" t="str">
        <f>IF(J95="","",(K95/J95)/LOOKUP(RIGHT($D$2,3),定数!$A$6:$A$13,定数!$B$6:$B$13))</f>
        <v/>
      </c>
      <c r="N95" s="42"/>
      <c r="O95" s="8"/>
      <c r="P95" s="44"/>
      <c r="Q95" s="44"/>
      <c r="R95" s="47" t="str">
        <f>IF(P95="","",T95*M95*LOOKUP(RIGHT($D$2,3),定数!$A$6:$A$13,定数!$B$6:$B$13))</f>
        <v/>
      </c>
      <c r="S95" s="47"/>
      <c r="T95" s="48" t="str">
        <f t="shared" si="9"/>
        <v/>
      </c>
      <c r="U95" s="48"/>
      <c r="V95" t="str">
        <f t="shared" si="10"/>
        <v/>
      </c>
      <c r="W95" t="str">
        <f t="shared" si="10"/>
        <v/>
      </c>
    </row>
    <row r="96" spans="2:23" x14ac:dyDescent="0.2">
      <c r="B96" s="42">
        <v>88</v>
      </c>
      <c r="C96" s="43" t="str">
        <f t="shared" si="7"/>
        <v/>
      </c>
      <c r="D96" s="43"/>
      <c r="E96" s="42"/>
      <c r="F96" s="8"/>
      <c r="G96" s="42"/>
      <c r="H96" s="44"/>
      <c r="I96" s="44"/>
      <c r="J96" s="42"/>
      <c r="K96" s="45" t="str">
        <f t="shared" si="6"/>
        <v/>
      </c>
      <c r="L96" s="46"/>
      <c r="M96" s="6" t="str">
        <f>IF(J96="","",(K96/J96)/LOOKUP(RIGHT($D$2,3),定数!$A$6:$A$13,定数!$B$6:$B$13))</f>
        <v/>
      </c>
      <c r="N96" s="42"/>
      <c r="O96" s="8"/>
      <c r="P96" s="44"/>
      <c r="Q96" s="44"/>
      <c r="R96" s="47" t="str">
        <f>IF(P96="","",T96*M96*LOOKUP(RIGHT($D$2,3),定数!$A$6:$A$13,定数!$B$6:$B$13))</f>
        <v/>
      </c>
      <c r="S96" s="47"/>
      <c r="T96" s="48" t="str">
        <f t="shared" si="9"/>
        <v/>
      </c>
      <c r="U96" s="48"/>
      <c r="V96" t="str">
        <f t="shared" si="10"/>
        <v/>
      </c>
      <c r="W96" t="str">
        <f t="shared" si="10"/>
        <v/>
      </c>
    </row>
    <row r="97" spans="2:23" x14ac:dyDescent="0.2">
      <c r="B97" s="42">
        <v>89</v>
      </c>
      <c r="C97" s="43" t="str">
        <f t="shared" si="7"/>
        <v/>
      </c>
      <c r="D97" s="43"/>
      <c r="E97" s="42"/>
      <c r="F97" s="8"/>
      <c r="G97" s="42"/>
      <c r="H97" s="44"/>
      <c r="I97" s="44"/>
      <c r="J97" s="42"/>
      <c r="K97" s="45" t="str">
        <f t="shared" si="6"/>
        <v/>
      </c>
      <c r="L97" s="46"/>
      <c r="M97" s="6" t="str">
        <f>IF(J97="","",(K97/J97)/LOOKUP(RIGHT($D$2,3),定数!$A$6:$A$13,定数!$B$6:$B$13))</f>
        <v/>
      </c>
      <c r="N97" s="42"/>
      <c r="O97" s="8"/>
      <c r="P97" s="44"/>
      <c r="Q97" s="44"/>
      <c r="R97" s="47" t="str">
        <f>IF(P97="","",T97*M97*LOOKUP(RIGHT($D$2,3),定数!$A$6:$A$13,定数!$B$6:$B$13))</f>
        <v/>
      </c>
      <c r="S97" s="47"/>
      <c r="T97" s="48" t="str">
        <f t="shared" si="9"/>
        <v/>
      </c>
      <c r="U97" s="48"/>
      <c r="V97" t="str">
        <f t="shared" si="10"/>
        <v/>
      </c>
      <c r="W97" t="str">
        <f t="shared" si="10"/>
        <v/>
      </c>
    </row>
    <row r="98" spans="2:23" x14ac:dyDescent="0.2">
      <c r="B98" s="42">
        <v>90</v>
      </c>
      <c r="C98" s="43" t="str">
        <f t="shared" si="7"/>
        <v/>
      </c>
      <c r="D98" s="43"/>
      <c r="E98" s="42"/>
      <c r="F98" s="8"/>
      <c r="G98" s="42"/>
      <c r="H98" s="44"/>
      <c r="I98" s="44"/>
      <c r="J98" s="42"/>
      <c r="K98" s="45" t="str">
        <f t="shared" si="6"/>
        <v/>
      </c>
      <c r="L98" s="46"/>
      <c r="M98" s="6" t="str">
        <f>IF(J98="","",(K98/J98)/LOOKUP(RIGHT($D$2,3),定数!$A$6:$A$13,定数!$B$6:$B$13))</f>
        <v/>
      </c>
      <c r="N98" s="42"/>
      <c r="O98" s="8"/>
      <c r="P98" s="44"/>
      <c r="Q98" s="44"/>
      <c r="R98" s="47" t="str">
        <f>IF(P98="","",T98*M98*LOOKUP(RIGHT($D$2,3),定数!$A$6:$A$13,定数!$B$6:$B$13))</f>
        <v/>
      </c>
      <c r="S98" s="47"/>
      <c r="T98" s="48" t="str">
        <f t="shared" si="9"/>
        <v/>
      </c>
      <c r="U98" s="48"/>
      <c r="V98" t="str">
        <f t="shared" si="10"/>
        <v/>
      </c>
      <c r="W98" t="str">
        <f t="shared" si="10"/>
        <v/>
      </c>
    </row>
    <row r="99" spans="2:23" x14ac:dyDescent="0.2">
      <c r="B99" s="42">
        <v>91</v>
      </c>
      <c r="C99" s="43" t="str">
        <f t="shared" si="7"/>
        <v/>
      </c>
      <c r="D99" s="43"/>
      <c r="E99" s="42"/>
      <c r="F99" s="8"/>
      <c r="G99" s="42"/>
      <c r="H99" s="44"/>
      <c r="I99" s="44"/>
      <c r="J99" s="42"/>
      <c r="K99" s="45" t="str">
        <f t="shared" si="6"/>
        <v/>
      </c>
      <c r="L99" s="46"/>
      <c r="M99" s="6" t="str">
        <f>IF(J99="","",(K99/J99)/LOOKUP(RIGHT($D$2,3),定数!$A$6:$A$13,定数!$B$6:$B$13))</f>
        <v/>
      </c>
      <c r="N99" s="42"/>
      <c r="O99" s="8"/>
      <c r="P99" s="44"/>
      <c r="Q99" s="44"/>
      <c r="R99" s="47" t="str">
        <f>IF(P99="","",T99*M99*LOOKUP(RIGHT($D$2,3),定数!$A$6:$A$13,定数!$B$6:$B$13))</f>
        <v/>
      </c>
      <c r="S99" s="47"/>
      <c r="T99" s="48" t="str">
        <f t="shared" si="9"/>
        <v/>
      </c>
      <c r="U99" s="48"/>
      <c r="V99" t="str">
        <f t="shared" si="10"/>
        <v/>
      </c>
      <c r="W99" t="str">
        <f t="shared" si="10"/>
        <v/>
      </c>
    </row>
    <row r="100" spans="2:23" x14ac:dyDescent="0.2">
      <c r="B100" s="42">
        <v>92</v>
      </c>
      <c r="C100" s="43" t="str">
        <f t="shared" si="7"/>
        <v/>
      </c>
      <c r="D100" s="43"/>
      <c r="E100" s="42"/>
      <c r="F100" s="8"/>
      <c r="G100" s="42"/>
      <c r="H100" s="44"/>
      <c r="I100" s="44"/>
      <c r="J100" s="42"/>
      <c r="K100" s="45" t="str">
        <f t="shared" si="6"/>
        <v/>
      </c>
      <c r="L100" s="46"/>
      <c r="M100" s="6" t="str">
        <f>IF(J100="","",(K100/J100)/LOOKUP(RIGHT($D$2,3),定数!$A$6:$A$13,定数!$B$6:$B$13))</f>
        <v/>
      </c>
      <c r="N100" s="42"/>
      <c r="O100" s="8"/>
      <c r="P100" s="44"/>
      <c r="Q100" s="44"/>
      <c r="R100" s="47" t="str">
        <f>IF(P100="","",T100*M100*LOOKUP(RIGHT($D$2,3),定数!$A$6:$A$13,定数!$B$6:$B$13))</f>
        <v/>
      </c>
      <c r="S100" s="47"/>
      <c r="T100" s="48" t="str">
        <f t="shared" si="9"/>
        <v/>
      </c>
      <c r="U100" s="48"/>
      <c r="V100" t="str">
        <f t="shared" si="10"/>
        <v/>
      </c>
      <c r="W100" t="str">
        <f t="shared" si="10"/>
        <v/>
      </c>
    </row>
    <row r="101" spans="2:23" x14ac:dyDescent="0.2">
      <c r="B101" s="42">
        <v>93</v>
      </c>
      <c r="C101" s="43" t="str">
        <f t="shared" si="7"/>
        <v/>
      </c>
      <c r="D101" s="43"/>
      <c r="E101" s="42"/>
      <c r="F101" s="8"/>
      <c r="G101" s="42"/>
      <c r="H101" s="44"/>
      <c r="I101" s="44"/>
      <c r="J101" s="42"/>
      <c r="K101" s="45" t="str">
        <f t="shared" si="6"/>
        <v/>
      </c>
      <c r="L101" s="46"/>
      <c r="M101" s="6" t="str">
        <f>IF(J101="","",(K101/J101)/LOOKUP(RIGHT($D$2,3),定数!$A$6:$A$13,定数!$B$6:$B$13))</f>
        <v/>
      </c>
      <c r="N101" s="42"/>
      <c r="O101" s="8"/>
      <c r="P101" s="44"/>
      <c r="Q101" s="44"/>
      <c r="R101" s="47" t="str">
        <f>IF(P101="","",T101*M101*LOOKUP(RIGHT($D$2,3),定数!$A$6:$A$13,定数!$B$6:$B$13))</f>
        <v/>
      </c>
      <c r="S101" s="47"/>
      <c r="T101" s="48" t="str">
        <f t="shared" si="9"/>
        <v/>
      </c>
      <c r="U101" s="48"/>
      <c r="V101" t="str">
        <f t="shared" si="10"/>
        <v/>
      </c>
      <c r="W101" t="str">
        <f t="shared" si="10"/>
        <v/>
      </c>
    </row>
    <row r="102" spans="2:23" x14ac:dyDescent="0.2">
      <c r="B102" s="42">
        <v>94</v>
      </c>
      <c r="C102" s="43" t="str">
        <f t="shared" si="7"/>
        <v/>
      </c>
      <c r="D102" s="43"/>
      <c r="E102" s="42"/>
      <c r="F102" s="8"/>
      <c r="G102" s="42"/>
      <c r="H102" s="44"/>
      <c r="I102" s="44"/>
      <c r="J102" s="42"/>
      <c r="K102" s="45" t="str">
        <f t="shared" si="6"/>
        <v/>
      </c>
      <c r="L102" s="46"/>
      <c r="M102" s="6" t="str">
        <f>IF(J102="","",(K102/J102)/LOOKUP(RIGHT($D$2,3),定数!$A$6:$A$13,定数!$B$6:$B$13))</f>
        <v/>
      </c>
      <c r="N102" s="42"/>
      <c r="O102" s="8"/>
      <c r="P102" s="44"/>
      <c r="Q102" s="44"/>
      <c r="R102" s="47" t="str">
        <f>IF(P102="","",T102*M102*LOOKUP(RIGHT($D$2,3),定数!$A$6:$A$13,定数!$B$6:$B$13))</f>
        <v/>
      </c>
      <c r="S102" s="47"/>
      <c r="T102" s="48" t="str">
        <f t="shared" si="9"/>
        <v/>
      </c>
      <c r="U102" s="48"/>
      <c r="V102" t="str">
        <f t="shared" si="10"/>
        <v/>
      </c>
      <c r="W102" t="str">
        <f t="shared" si="10"/>
        <v/>
      </c>
    </row>
    <row r="103" spans="2:23" x14ac:dyDescent="0.2">
      <c r="B103" s="42">
        <v>95</v>
      </c>
      <c r="C103" s="43" t="str">
        <f t="shared" si="7"/>
        <v/>
      </c>
      <c r="D103" s="43"/>
      <c r="E103" s="42"/>
      <c r="F103" s="8"/>
      <c r="G103" s="42"/>
      <c r="H103" s="44"/>
      <c r="I103" s="44"/>
      <c r="J103" s="42"/>
      <c r="K103" s="45" t="str">
        <f t="shared" si="6"/>
        <v/>
      </c>
      <c r="L103" s="46"/>
      <c r="M103" s="6" t="str">
        <f>IF(J103="","",(K103/J103)/LOOKUP(RIGHT($D$2,3),定数!$A$6:$A$13,定数!$B$6:$B$13))</f>
        <v/>
      </c>
      <c r="N103" s="42"/>
      <c r="O103" s="8"/>
      <c r="P103" s="44"/>
      <c r="Q103" s="44"/>
      <c r="R103" s="47" t="str">
        <f>IF(P103="","",T103*M103*LOOKUP(RIGHT($D$2,3),定数!$A$6:$A$13,定数!$B$6:$B$13))</f>
        <v/>
      </c>
      <c r="S103" s="47"/>
      <c r="T103" s="48" t="str">
        <f t="shared" si="9"/>
        <v/>
      </c>
      <c r="U103" s="48"/>
      <c r="V103" t="str">
        <f t="shared" si="10"/>
        <v/>
      </c>
      <c r="W103" t="str">
        <f t="shared" si="10"/>
        <v/>
      </c>
    </row>
    <row r="104" spans="2:23" x14ac:dyDescent="0.2">
      <c r="B104" s="42">
        <v>96</v>
      </c>
      <c r="C104" s="43" t="str">
        <f t="shared" si="7"/>
        <v/>
      </c>
      <c r="D104" s="43"/>
      <c r="E104" s="42"/>
      <c r="F104" s="8"/>
      <c r="G104" s="42"/>
      <c r="H104" s="44"/>
      <c r="I104" s="44"/>
      <c r="J104" s="42"/>
      <c r="K104" s="45" t="str">
        <f t="shared" si="6"/>
        <v/>
      </c>
      <c r="L104" s="46"/>
      <c r="M104" s="6" t="str">
        <f>IF(J104="","",(K104/J104)/LOOKUP(RIGHT($D$2,3),定数!$A$6:$A$13,定数!$B$6:$B$13))</f>
        <v/>
      </c>
      <c r="N104" s="42"/>
      <c r="O104" s="8"/>
      <c r="P104" s="44"/>
      <c r="Q104" s="44"/>
      <c r="R104" s="47" t="str">
        <f>IF(P104="","",T104*M104*LOOKUP(RIGHT($D$2,3),定数!$A$6:$A$13,定数!$B$6:$B$13))</f>
        <v/>
      </c>
      <c r="S104" s="47"/>
      <c r="T104" s="48" t="str">
        <f t="shared" si="9"/>
        <v/>
      </c>
      <c r="U104" s="48"/>
      <c r="V104" t="str">
        <f t="shared" si="10"/>
        <v/>
      </c>
      <c r="W104" t="str">
        <f t="shared" si="10"/>
        <v/>
      </c>
    </row>
    <row r="105" spans="2:23" x14ac:dyDescent="0.2">
      <c r="B105" s="42">
        <v>97</v>
      </c>
      <c r="C105" s="43" t="str">
        <f t="shared" si="7"/>
        <v/>
      </c>
      <c r="D105" s="43"/>
      <c r="E105" s="42"/>
      <c r="F105" s="8"/>
      <c r="G105" s="42"/>
      <c r="H105" s="44"/>
      <c r="I105" s="44"/>
      <c r="J105" s="42"/>
      <c r="K105" s="45" t="str">
        <f t="shared" si="6"/>
        <v/>
      </c>
      <c r="L105" s="46"/>
      <c r="M105" s="6" t="str">
        <f>IF(J105="","",(K105/J105)/LOOKUP(RIGHT($D$2,3),定数!$A$6:$A$13,定数!$B$6:$B$13))</f>
        <v/>
      </c>
      <c r="N105" s="42"/>
      <c r="O105" s="8"/>
      <c r="P105" s="44"/>
      <c r="Q105" s="44"/>
      <c r="R105" s="47" t="str">
        <f>IF(P105="","",T105*M105*LOOKUP(RIGHT($D$2,3),定数!$A$6:$A$13,定数!$B$6:$B$13))</f>
        <v/>
      </c>
      <c r="S105" s="47"/>
      <c r="T105" s="48" t="str">
        <f t="shared" si="9"/>
        <v/>
      </c>
      <c r="U105" s="48"/>
      <c r="V105" t="str">
        <f t="shared" si="10"/>
        <v/>
      </c>
      <c r="W105" t="str">
        <f t="shared" si="10"/>
        <v/>
      </c>
    </row>
    <row r="106" spans="2:23" x14ac:dyDescent="0.2">
      <c r="B106" s="42">
        <v>98</v>
      </c>
      <c r="C106" s="43" t="str">
        <f t="shared" si="7"/>
        <v/>
      </c>
      <c r="D106" s="43"/>
      <c r="E106" s="42"/>
      <c r="F106" s="8"/>
      <c r="G106" s="42"/>
      <c r="H106" s="44"/>
      <c r="I106" s="44"/>
      <c r="J106" s="42"/>
      <c r="K106" s="45" t="str">
        <f t="shared" si="6"/>
        <v/>
      </c>
      <c r="L106" s="46"/>
      <c r="M106" s="6" t="str">
        <f>IF(J106="","",(K106/J106)/LOOKUP(RIGHT($D$2,3),定数!$A$6:$A$13,定数!$B$6:$B$13))</f>
        <v/>
      </c>
      <c r="N106" s="42"/>
      <c r="O106" s="8"/>
      <c r="P106" s="44"/>
      <c r="Q106" s="44"/>
      <c r="R106" s="47" t="str">
        <f>IF(P106="","",T106*M106*LOOKUP(RIGHT($D$2,3),定数!$A$6:$A$13,定数!$B$6:$B$13))</f>
        <v/>
      </c>
      <c r="S106" s="47"/>
      <c r="T106" s="48" t="str">
        <f t="shared" si="9"/>
        <v/>
      </c>
      <c r="U106" s="48"/>
      <c r="V106" t="str">
        <f t="shared" si="10"/>
        <v/>
      </c>
      <c r="W106" t="str">
        <f t="shared" si="10"/>
        <v/>
      </c>
    </row>
    <row r="107" spans="2:23" x14ac:dyDescent="0.2">
      <c r="B107" s="42">
        <v>99</v>
      </c>
      <c r="C107" s="43" t="str">
        <f t="shared" si="7"/>
        <v/>
      </c>
      <c r="D107" s="43"/>
      <c r="E107" s="42"/>
      <c r="F107" s="8"/>
      <c r="G107" s="42"/>
      <c r="H107" s="44"/>
      <c r="I107" s="44"/>
      <c r="J107" s="42"/>
      <c r="K107" s="45" t="str">
        <f t="shared" si="6"/>
        <v/>
      </c>
      <c r="L107" s="46"/>
      <c r="M107" s="6" t="str">
        <f>IF(J107="","",(K107/J107)/LOOKUP(RIGHT($D$2,3),定数!$A$6:$A$13,定数!$B$6:$B$13))</f>
        <v/>
      </c>
      <c r="N107" s="42"/>
      <c r="O107" s="8"/>
      <c r="P107" s="44"/>
      <c r="Q107" s="44"/>
      <c r="R107" s="47" t="str">
        <f>IF(P107="","",T107*M107*LOOKUP(RIGHT($D$2,3),定数!$A$6:$A$13,定数!$B$6:$B$13))</f>
        <v/>
      </c>
      <c r="S107" s="47"/>
      <c r="T107" s="48" t="str">
        <f t="shared" si="9"/>
        <v/>
      </c>
      <c r="U107" s="48"/>
      <c r="V107" t="str">
        <f t="shared" ref="V107:W108" si="11">IF(S107&lt;&gt;"",IF(S107&lt;0,1+V106,0),"")</f>
        <v/>
      </c>
      <c r="W107" t="str">
        <f t="shared" si="11"/>
        <v/>
      </c>
    </row>
    <row r="108" spans="2:23" x14ac:dyDescent="0.2">
      <c r="B108" s="42">
        <v>100</v>
      </c>
      <c r="C108" s="43" t="str">
        <f t="shared" si="7"/>
        <v/>
      </c>
      <c r="D108" s="43"/>
      <c r="E108" s="42"/>
      <c r="F108" s="8"/>
      <c r="G108" s="42"/>
      <c r="H108" s="44"/>
      <c r="I108" s="44"/>
      <c r="J108" s="42"/>
      <c r="K108" s="45" t="str">
        <f t="shared" si="6"/>
        <v/>
      </c>
      <c r="L108" s="46"/>
      <c r="M108" s="6" t="str">
        <f>IF(J108="","",(K108/J108)/LOOKUP(RIGHT($D$2,3),定数!$A$6:$A$13,定数!$B$6:$B$13))</f>
        <v/>
      </c>
      <c r="N108" s="42"/>
      <c r="O108" s="8"/>
      <c r="P108" s="44"/>
      <c r="Q108" s="44"/>
      <c r="R108" s="47" t="str">
        <f>IF(P108="","",T108*M108*LOOKUP(RIGHT($D$2,3),定数!$A$6:$A$13,定数!$B$6:$B$13))</f>
        <v/>
      </c>
      <c r="S108" s="47"/>
      <c r="T108" s="48" t="str">
        <f t="shared" si="9"/>
        <v/>
      </c>
      <c r="U108" s="48"/>
      <c r="V108" t="str">
        <f t="shared" si="11"/>
        <v/>
      </c>
      <c r="W108" t="str">
        <f t="shared" si="11"/>
        <v/>
      </c>
    </row>
    <row r="109" spans="2:23" x14ac:dyDescent="0.2">
      <c r="B109" s="1"/>
      <c r="C109" s="1"/>
      <c r="D109" s="1"/>
      <c r="E109" s="1"/>
      <c r="F109" s="1"/>
      <c r="G109" s="1"/>
      <c r="H109" s="1"/>
      <c r="I109" s="1"/>
      <c r="J109" s="1"/>
      <c r="K109" s="1"/>
      <c r="L109" s="1"/>
      <c r="M109" s="1"/>
      <c r="N109" s="1"/>
      <c r="O109" s="1"/>
      <c r="P109" s="1"/>
      <c r="Q109" s="1"/>
      <c r="R109" s="1"/>
    </row>
  </sheetData>
  <mergeCells count="635">
    <mergeCell ref="N2:O2"/>
    <mergeCell ref="P2:Q2"/>
    <mergeCell ref="B3:C3"/>
    <mergeCell ref="D3:I3"/>
    <mergeCell ref="J3:K3"/>
    <mergeCell ref="L3:Q3"/>
    <mergeCell ref="B2:C2"/>
    <mergeCell ref="D2:E2"/>
    <mergeCell ref="F2:G2"/>
    <mergeCell ref="H2:I2"/>
    <mergeCell ref="J2:K2"/>
    <mergeCell ref="L2:M2"/>
    <mergeCell ref="B7:B8"/>
    <mergeCell ref="C7:D8"/>
    <mergeCell ref="E7:I7"/>
    <mergeCell ref="J7:L7"/>
    <mergeCell ref="M7:M8"/>
    <mergeCell ref="B4:C4"/>
    <mergeCell ref="D4:E4"/>
    <mergeCell ref="F4:G4"/>
    <mergeCell ref="H4:I4"/>
    <mergeCell ref="J4:K4"/>
    <mergeCell ref="L4:M4"/>
    <mergeCell ref="N7:Q7"/>
    <mergeCell ref="R7:U7"/>
    <mergeCell ref="H8:I8"/>
    <mergeCell ref="K8:L8"/>
    <mergeCell ref="P8:Q8"/>
    <mergeCell ref="R8:S8"/>
    <mergeCell ref="T8:U8"/>
    <mergeCell ref="N4:O4"/>
    <mergeCell ref="P4:Q4"/>
    <mergeCell ref="J5:K5"/>
    <mergeCell ref="L5:M5"/>
    <mergeCell ref="P5:Q5"/>
    <mergeCell ref="C10:D10"/>
    <mergeCell ref="H10:I10"/>
    <mergeCell ref="K10:L10"/>
    <mergeCell ref="P10:Q10"/>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C14:D14"/>
    <mergeCell ref="H14:I14"/>
    <mergeCell ref="K14:L14"/>
    <mergeCell ref="P14:Q14"/>
    <mergeCell ref="R14:S14"/>
    <mergeCell ref="T14:U14"/>
    <mergeCell ref="C13:D13"/>
    <mergeCell ref="H13:I13"/>
    <mergeCell ref="K13:L13"/>
    <mergeCell ref="P13:Q13"/>
    <mergeCell ref="R13:S13"/>
    <mergeCell ref="T13:U13"/>
    <mergeCell ref="C16:D16"/>
    <mergeCell ref="H16:I16"/>
    <mergeCell ref="K16:L16"/>
    <mergeCell ref="P16:Q16"/>
    <mergeCell ref="R16:S16"/>
    <mergeCell ref="T16:U16"/>
    <mergeCell ref="C15:D15"/>
    <mergeCell ref="H15:I15"/>
    <mergeCell ref="K15:L15"/>
    <mergeCell ref="P15:Q15"/>
    <mergeCell ref="R15:S15"/>
    <mergeCell ref="T15:U15"/>
    <mergeCell ref="C18:D18"/>
    <mergeCell ref="H18:I18"/>
    <mergeCell ref="K18:L18"/>
    <mergeCell ref="P18:Q18"/>
    <mergeCell ref="R18:S18"/>
    <mergeCell ref="T18:U18"/>
    <mergeCell ref="C17:D17"/>
    <mergeCell ref="H17:I17"/>
    <mergeCell ref="K17:L17"/>
    <mergeCell ref="P17:Q17"/>
    <mergeCell ref="R17:S17"/>
    <mergeCell ref="T17:U17"/>
    <mergeCell ref="C20:D20"/>
    <mergeCell ref="H20:I20"/>
    <mergeCell ref="K20:L20"/>
    <mergeCell ref="P20:Q20"/>
    <mergeCell ref="R20:S20"/>
    <mergeCell ref="T20:U20"/>
    <mergeCell ref="C19:D19"/>
    <mergeCell ref="H19:I19"/>
    <mergeCell ref="K19:L19"/>
    <mergeCell ref="P19:Q19"/>
    <mergeCell ref="R19:S19"/>
    <mergeCell ref="T19:U19"/>
    <mergeCell ref="C22:D22"/>
    <mergeCell ref="H22:I22"/>
    <mergeCell ref="K22:L22"/>
    <mergeCell ref="P22:Q22"/>
    <mergeCell ref="R22:S22"/>
    <mergeCell ref="T22:U22"/>
    <mergeCell ref="C21:D21"/>
    <mergeCell ref="H21:I21"/>
    <mergeCell ref="K21:L21"/>
    <mergeCell ref="P21:Q21"/>
    <mergeCell ref="R21:S21"/>
    <mergeCell ref="T21:U21"/>
    <mergeCell ref="C24:D24"/>
    <mergeCell ref="H24:I24"/>
    <mergeCell ref="K24:L24"/>
    <mergeCell ref="P24:Q24"/>
    <mergeCell ref="R24:S24"/>
    <mergeCell ref="T24:U24"/>
    <mergeCell ref="C23:D23"/>
    <mergeCell ref="H23:I23"/>
    <mergeCell ref="K23:L23"/>
    <mergeCell ref="P23:Q23"/>
    <mergeCell ref="R23:S23"/>
    <mergeCell ref="T23:U23"/>
    <mergeCell ref="C26:D26"/>
    <mergeCell ref="H26:I26"/>
    <mergeCell ref="K26:L26"/>
    <mergeCell ref="P26:Q26"/>
    <mergeCell ref="R26:S26"/>
    <mergeCell ref="T26:U26"/>
    <mergeCell ref="C25:D25"/>
    <mergeCell ref="H25:I25"/>
    <mergeCell ref="K25:L25"/>
    <mergeCell ref="P25:Q25"/>
    <mergeCell ref="R25:S25"/>
    <mergeCell ref="T25:U25"/>
    <mergeCell ref="C28:D28"/>
    <mergeCell ref="H28:I28"/>
    <mergeCell ref="K28:L28"/>
    <mergeCell ref="P28:Q28"/>
    <mergeCell ref="R28:S28"/>
    <mergeCell ref="T28:U28"/>
    <mergeCell ref="C27:D27"/>
    <mergeCell ref="H27:I27"/>
    <mergeCell ref="K27:L27"/>
    <mergeCell ref="P27:Q27"/>
    <mergeCell ref="R27:S27"/>
    <mergeCell ref="T27:U27"/>
    <mergeCell ref="C30:D30"/>
    <mergeCell ref="H30:I30"/>
    <mergeCell ref="K30:L30"/>
    <mergeCell ref="P30:Q30"/>
    <mergeCell ref="R30:S30"/>
    <mergeCell ref="T30:U30"/>
    <mergeCell ref="C29:D29"/>
    <mergeCell ref="H29:I29"/>
    <mergeCell ref="K29:L29"/>
    <mergeCell ref="P29:Q29"/>
    <mergeCell ref="R29:S29"/>
    <mergeCell ref="T29:U29"/>
    <mergeCell ref="C32:D32"/>
    <mergeCell ref="H32:I32"/>
    <mergeCell ref="K32:L32"/>
    <mergeCell ref="P32:Q32"/>
    <mergeCell ref="R32:S32"/>
    <mergeCell ref="T32:U32"/>
    <mergeCell ref="C31:D31"/>
    <mergeCell ref="H31:I31"/>
    <mergeCell ref="K31:L31"/>
    <mergeCell ref="P31:Q31"/>
    <mergeCell ref="R31:S31"/>
    <mergeCell ref="T31:U31"/>
    <mergeCell ref="C34:D34"/>
    <mergeCell ref="H34:I34"/>
    <mergeCell ref="K34:L34"/>
    <mergeCell ref="P34:Q34"/>
    <mergeCell ref="R34:S34"/>
    <mergeCell ref="T34:U34"/>
    <mergeCell ref="C33:D33"/>
    <mergeCell ref="H33:I33"/>
    <mergeCell ref="K33:L33"/>
    <mergeCell ref="P33:Q33"/>
    <mergeCell ref="R33:S33"/>
    <mergeCell ref="T33:U33"/>
    <mergeCell ref="C36:D36"/>
    <mergeCell ref="H36:I36"/>
    <mergeCell ref="K36:L36"/>
    <mergeCell ref="P36:Q36"/>
    <mergeCell ref="R36:S36"/>
    <mergeCell ref="T36:U36"/>
    <mergeCell ref="C35:D35"/>
    <mergeCell ref="H35:I35"/>
    <mergeCell ref="K35:L35"/>
    <mergeCell ref="P35:Q35"/>
    <mergeCell ref="R35:S35"/>
    <mergeCell ref="T35:U35"/>
    <mergeCell ref="C38:D38"/>
    <mergeCell ref="H38:I38"/>
    <mergeCell ref="K38:L38"/>
    <mergeCell ref="P38:Q38"/>
    <mergeCell ref="R38:S38"/>
    <mergeCell ref="T38:U38"/>
    <mergeCell ref="C37:D37"/>
    <mergeCell ref="H37:I37"/>
    <mergeCell ref="K37:L37"/>
    <mergeCell ref="P37:Q37"/>
    <mergeCell ref="R37:S37"/>
    <mergeCell ref="T37:U37"/>
    <mergeCell ref="C40:D40"/>
    <mergeCell ref="H40:I40"/>
    <mergeCell ref="K40:L40"/>
    <mergeCell ref="P40:Q40"/>
    <mergeCell ref="R40:S40"/>
    <mergeCell ref="T40:U40"/>
    <mergeCell ref="C39:D39"/>
    <mergeCell ref="H39:I39"/>
    <mergeCell ref="K39:L39"/>
    <mergeCell ref="P39:Q39"/>
    <mergeCell ref="R39:S39"/>
    <mergeCell ref="T39:U39"/>
    <mergeCell ref="C42:D42"/>
    <mergeCell ref="H42:I42"/>
    <mergeCell ref="K42:L42"/>
    <mergeCell ref="P42:Q42"/>
    <mergeCell ref="R42:S42"/>
    <mergeCell ref="T42:U42"/>
    <mergeCell ref="C41:D41"/>
    <mergeCell ref="H41:I41"/>
    <mergeCell ref="K41:L41"/>
    <mergeCell ref="P41:Q41"/>
    <mergeCell ref="R41:S41"/>
    <mergeCell ref="T41:U41"/>
    <mergeCell ref="C44:D44"/>
    <mergeCell ref="H44:I44"/>
    <mergeCell ref="K44:L44"/>
    <mergeCell ref="P44:Q44"/>
    <mergeCell ref="R44:S44"/>
    <mergeCell ref="T44:U44"/>
    <mergeCell ref="C43:D43"/>
    <mergeCell ref="H43:I43"/>
    <mergeCell ref="K43:L43"/>
    <mergeCell ref="P43:Q43"/>
    <mergeCell ref="R43:S43"/>
    <mergeCell ref="T43:U43"/>
    <mergeCell ref="C46:D46"/>
    <mergeCell ref="H46:I46"/>
    <mergeCell ref="K46:L46"/>
    <mergeCell ref="P46:Q46"/>
    <mergeCell ref="R46:S46"/>
    <mergeCell ref="T46:U46"/>
    <mergeCell ref="C45:D45"/>
    <mergeCell ref="H45:I45"/>
    <mergeCell ref="K45:L45"/>
    <mergeCell ref="P45:Q45"/>
    <mergeCell ref="R45:S45"/>
    <mergeCell ref="T45:U45"/>
    <mergeCell ref="C48:D48"/>
    <mergeCell ref="H48:I48"/>
    <mergeCell ref="K48:L48"/>
    <mergeCell ref="P48:Q48"/>
    <mergeCell ref="R48:S48"/>
    <mergeCell ref="T48:U48"/>
    <mergeCell ref="C47:D47"/>
    <mergeCell ref="H47:I47"/>
    <mergeCell ref="K47:L47"/>
    <mergeCell ref="P47:Q47"/>
    <mergeCell ref="R47:S47"/>
    <mergeCell ref="T47:U47"/>
    <mergeCell ref="C50:D50"/>
    <mergeCell ref="H50:I50"/>
    <mergeCell ref="K50:L50"/>
    <mergeCell ref="P50:Q50"/>
    <mergeCell ref="R50:S50"/>
    <mergeCell ref="T50:U50"/>
    <mergeCell ref="C49:D49"/>
    <mergeCell ref="H49:I49"/>
    <mergeCell ref="K49:L49"/>
    <mergeCell ref="P49:Q49"/>
    <mergeCell ref="R49:S49"/>
    <mergeCell ref="T49:U49"/>
    <mergeCell ref="C52:D52"/>
    <mergeCell ref="H52:I52"/>
    <mergeCell ref="K52:L52"/>
    <mergeCell ref="P52:Q52"/>
    <mergeCell ref="R52:S52"/>
    <mergeCell ref="T52:U52"/>
    <mergeCell ref="C51:D51"/>
    <mergeCell ref="H51:I51"/>
    <mergeCell ref="K51:L51"/>
    <mergeCell ref="P51:Q51"/>
    <mergeCell ref="R51:S51"/>
    <mergeCell ref="T51:U51"/>
    <mergeCell ref="C54:D54"/>
    <mergeCell ref="H54:I54"/>
    <mergeCell ref="K54:L54"/>
    <mergeCell ref="P54:Q54"/>
    <mergeCell ref="R54:S54"/>
    <mergeCell ref="T54:U54"/>
    <mergeCell ref="C53:D53"/>
    <mergeCell ref="H53:I53"/>
    <mergeCell ref="K53:L53"/>
    <mergeCell ref="P53:Q53"/>
    <mergeCell ref="R53:S53"/>
    <mergeCell ref="T53:U53"/>
    <mergeCell ref="C56:D56"/>
    <mergeCell ref="H56:I56"/>
    <mergeCell ref="K56:L56"/>
    <mergeCell ref="P56:Q56"/>
    <mergeCell ref="R56:S56"/>
    <mergeCell ref="T56:U56"/>
    <mergeCell ref="C55:D55"/>
    <mergeCell ref="H55:I55"/>
    <mergeCell ref="K55:L55"/>
    <mergeCell ref="P55:Q55"/>
    <mergeCell ref="R55:S55"/>
    <mergeCell ref="T55:U55"/>
    <mergeCell ref="C58:D58"/>
    <mergeCell ref="H58:I58"/>
    <mergeCell ref="K58:L58"/>
    <mergeCell ref="P58:Q58"/>
    <mergeCell ref="R58:S58"/>
    <mergeCell ref="T58:U58"/>
    <mergeCell ref="C57:D57"/>
    <mergeCell ref="H57:I57"/>
    <mergeCell ref="K57:L57"/>
    <mergeCell ref="P57:Q57"/>
    <mergeCell ref="R57:S57"/>
    <mergeCell ref="T57:U57"/>
    <mergeCell ref="C60:D60"/>
    <mergeCell ref="H60:I60"/>
    <mergeCell ref="K60:L60"/>
    <mergeCell ref="P60:Q60"/>
    <mergeCell ref="R60:S60"/>
    <mergeCell ref="T60:U60"/>
    <mergeCell ref="C59:D59"/>
    <mergeCell ref="H59:I59"/>
    <mergeCell ref="K59:L59"/>
    <mergeCell ref="P59:Q59"/>
    <mergeCell ref="R59:S59"/>
    <mergeCell ref="T59:U59"/>
    <mergeCell ref="C62:D62"/>
    <mergeCell ref="H62:I62"/>
    <mergeCell ref="K62:L62"/>
    <mergeCell ref="P62:Q62"/>
    <mergeCell ref="R62:S62"/>
    <mergeCell ref="T62:U62"/>
    <mergeCell ref="C61:D61"/>
    <mergeCell ref="H61:I61"/>
    <mergeCell ref="K61:L61"/>
    <mergeCell ref="P61:Q61"/>
    <mergeCell ref="R61:S61"/>
    <mergeCell ref="T61:U61"/>
    <mergeCell ref="C64:D64"/>
    <mergeCell ref="H64:I64"/>
    <mergeCell ref="K64:L64"/>
    <mergeCell ref="P64:Q64"/>
    <mergeCell ref="R64:S64"/>
    <mergeCell ref="T64:U64"/>
    <mergeCell ref="C63:D63"/>
    <mergeCell ref="H63:I63"/>
    <mergeCell ref="K63:L63"/>
    <mergeCell ref="P63:Q63"/>
    <mergeCell ref="R63:S63"/>
    <mergeCell ref="T63:U63"/>
    <mergeCell ref="C66:D66"/>
    <mergeCell ref="H66:I66"/>
    <mergeCell ref="K66:L66"/>
    <mergeCell ref="P66:Q66"/>
    <mergeCell ref="R66:S66"/>
    <mergeCell ref="T66:U66"/>
    <mergeCell ref="C65:D65"/>
    <mergeCell ref="H65:I65"/>
    <mergeCell ref="K65:L65"/>
    <mergeCell ref="P65:Q65"/>
    <mergeCell ref="R65:S65"/>
    <mergeCell ref="T65:U65"/>
    <mergeCell ref="C68:D68"/>
    <mergeCell ref="H68:I68"/>
    <mergeCell ref="K68:L68"/>
    <mergeCell ref="P68:Q68"/>
    <mergeCell ref="R68:S68"/>
    <mergeCell ref="T68:U68"/>
    <mergeCell ref="C67:D67"/>
    <mergeCell ref="H67:I67"/>
    <mergeCell ref="K67:L67"/>
    <mergeCell ref="P67:Q67"/>
    <mergeCell ref="R67:S67"/>
    <mergeCell ref="T67:U67"/>
    <mergeCell ref="C70:D70"/>
    <mergeCell ref="H70:I70"/>
    <mergeCell ref="K70:L70"/>
    <mergeCell ref="P70:Q70"/>
    <mergeCell ref="R70:S70"/>
    <mergeCell ref="T70:U70"/>
    <mergeCell ref="C69:D69"/>
    <mergeCell ref="H69:I69"/>
    <mergeCell ref="K69:L69"/>
    <mergeCell ref="P69:Q69"/>
    <mergeCell ref="R69:S69"/>
    <mergeCell ref="T69:U69"/>
    <mergeCell ref="C72:D72"/>
    <mergeCell ref="H72:I72"/>
    <mergeCell ref="K72:L72"/>
    <mergeCell ref="P72:Q72"/>
    <mergeCell ref="R72:S72"/>
    <mergeCell ref="T72:U72"/>
    <mergeCell ref="C71:D71"/>
    <mergeCell ref="H71:I71"/>
    <mergeCell ref="K71:L71"/>
    <mergeCell ref="P71:Q71"/>
    <mergeCell ref="R71:S71"/>
    <mergeCell ref="T71:U71"/>
    <mergeCell ref="C74:D74"/>
    <mergeCell ref="H74:I74"/>
    <mergeCell ref="K74:L74"/>
    <mergeCell ref="P74:Q74"/>
    <mergeCell ref="R74:S74"/>
    <mergeCell ref="T74:U74"/>
    <mergeCell ref="C73:D73"/>
    <mergeCell ref="H73:I73"/>
    <mergeCell ref="K73:L73"/>
    <mergeCell ref="P73:Q73"/>
    <mergeCell ref="R73:S73"/>
    <mergeCell ref="T73:U73"/>
    <mergeCell ref="C76:D76"/>
    <mergeCell ref="H76:I76"/>
    <mergeCell ref="K76:L76"/>
    <mergeCell ref="P76:Q76"/>
    <mergeCell ref="R76:S76"/>
    <mergeCell ref="T76:U76"/>
    <mergeCell ref="C75:D75"/>
    <mergeCell ref="H75:I75"/>
    <mergeCell ref="K75:L75"/>
    <mergeCell ref="P75:Q75"/>
    <mergeCell ref="R75:S75"/>
    <mergeCell ref="T75:U75"/>
    <mergeCell ref="C78:D78"/>
    <mergeCell ref="H78:I78"/>
    <mergeCell ref="K78:L78"/>
    <mergeCell ref="P78:Q78"/>
    <mergeCell ref="R78:S78"/>
    <mergeCell ref="T78:U78"/>
    <mergeCell ref="C77:D77"/>
    <mergeCell ref="H77:I77"/>
    <mergeCell ref="K77:L77"/>
    <mergeCell ref="P77:Q77"/>
    <mergeCell ref="R77:S77"/>
    <mergeCell ref="T77:U77"/>
    <mergeCell ref="C80:D80"/>
    <mergeCell ref="H80:I80"/>
    <mergeCell ref="K80:L80"/>
    <mergeCell ref="P80:Q80"/>
    <mergeCell ref="R80:S80"/>
    <mergeCell ref="T80:U80"/>
    <mergeCell ref="C79:D79"/>
    <mergeCell ref="H79:I79"/>
    <mergeCell ref="K79:L79"/>
    <mergeCell ref="P79:Q79"/>
    <mergeCell ref="R79:S79"/>
    <mergeCell ref="T79:U79"/>
    <mergeCell ref="C82:D82"/>
    <mergeCell ref="H82:I82"/>
    <mergeCell ref="K82:L82"/>
    <mergeCell ref="P82:Q82"/>
    <mergeCell ref="R82:S82"/>
    <mergeCell ref="T82:U82"/>
    <mergeCell ref="C81:D81"/>
    <mergeCell ref="H81:I81"/>
    <mergeCell ref="K81:L81"/>
    <mergeCell ref="P81:Q81"/>
    <mergeCell ref="R81:S81"/>
    <mergeCell ref="T81:U81"/>
    <mergeCell ref="C84:D84"/>
    <mergeCell ref="H84:I84"/>
    <mergeCell ref="K84:L84"/>
    <mergeCell ref="P84:Q84"/>
    <mergeCell ref="R84:S84"/>
    <mergeCell ref="T84:U84"/>
    <mergeCell ref="C83:D83"/>
    <mergeCell ref="H83:I83"/>
    <mergeCell ref="K83:L83"/>
    <mergeCell ref="P83:Q83"/>
    <mergeCell ref="R83:S83"/>
    <mergeCell ref="T83:U83"/>
    <mergeCell ref="C86:D86"/>
    <mergeCell ref="H86:I86"/>
    <mergeCell ref="K86:L86"/>
    <mergeCell ref="P86:Q86"/>
    <mergeCell ref="R86:S86"/>
    <mergeCell ref="T86:U86"/>
    <mergeCell ref="C85:D85"/>
    <mergeCell ref="H85:I85"/>
    <mergeCell ref="K85:L85"/>
    <mergeCell ref="P85:Q85"/>
    <mergeCell ref="R85:S85"/>
    <mergeCell ref="T85:U85"/>
    <mergeCell ref="C88:D88"/>
    <mergeCell ref="H88:I88"/>
    <mergeCell ref="K88:L88"/>
    <mergeCell ref="P88:Q88"/>
    <mergeCell ref="R88:S88"/>
    <mergeCell ref="T88:U88"/>
    <mergeCell ref="C87:D87"/>
    <mergeCell ref="H87:I87"/>
    <mergeCell ref="K87:L87"/>
    <mergeCell ref="P87:Q87"/>
    <mergeCell ref="R87:S87"/>
    <mergeCell ref="T87:U87"/>
    <mergeCell ref="C90:D90"/>
    <mergeCell ref="H90:I90"/>
    <mergeCell ref="K90:L90"/>
    <mergeCell ref="P90:Q90"/>
    <mergeCell ref="R90:S90"/>
    <mergeCell ref="T90:U90"/>
    <mergeCell ref="C89:D89"/>
    <mergeCell ref="H89:I89"/>
    <mergeCell ref="K89:L89"/>
    <mergeCell ref="P89:Q89"/>
    <mergeCell ref="R89:S89"/>
    <mergeCell ref="T89:U89"/>
    <mergeCell ref="C92:D92"/>
    <mergeCell ref="H92:I92"/>
    <mergeCell ref="K92:L92"/>
    <mergeCell ref="P92:Q92"/>
    <mergeCell ref="R92:S92"/>
    <mergeCell ref="T92:U92"/>
    <mergeCell ref="C91:D91"/>
    <mergeCell ref="H91:I91"/>
    <mergeCell ref="K91:L91"/>
    <mergeCell ref="P91:Q91"/>
    <mergeCell ref="R91:S91"/>
    <mergeCell ref="T91:U91"/>
    <mergeCell ref="C94:D94"/>
    <mergeCell ref="H94:I94"/>
    <mergeCell ref="K94:L94"/>
    <mergeCell ref="P94:Q94"/>
    <mergeCell ref="R94:S94"/>
    <mergeCell ref="T94:U94"/>
    <mergeCell ref="C93:D93"/>
    <mergeCell ref="H93:I93"/>
    <mergeCell ref="K93:L93"/>
    <mergeCell ref="P93:Q93"/>
    <mergeCell ref="R93:S93"/>
    <mergeCell ref="T93:U93"/>
    <mergeCell ref="C96:D96"/>
    <mergeCell ref="H96:I96"/>
    <mergeCell ref="K96:L96"/>
    <mergeCell ref="P96:Q96"/>
    <mergeCell ref="R96:S96"/>
    <mergeCell ref="T96:U96"/>
    <mergeCell ref="C95:D95"/>
    <mergeCell ref="H95:I95"/>
    <mergeCell ref="K95:L95"/>
    <mergeCell ref="P95:Q95"/>
    <mergeCell ref="R95:S95"/>
    <mergeCell ref="T95:U95"/>
    <mergeCell ref="C98:D98"/>
    <mergeCell ref="H98:I98"/>
    <mergeCell ref="K98:L98"/>
    <mergeCell ref="P98:Q98"/>
    <mergeCell ref="R98:S98"/>
    <mergeCell ref="T98:U98"/>
    <mergeCell ref="C97:D97"/>
    <mergeCell ref="H97:I97"/>
    <mergeCell ref="K97:L97"/>
    <mergeCell ref="P97:Q97"/>
    <mergeCell ref="R97:S97"/>
    <mergeCell ref="T97:U97"/>
    <mergeCell ref="C100:D100"/>
    <mergeCell ref="H100:I100"/>
    <mergeCell ref="K100:L100"/>
    <mergeCell ref="P100:Q100"/>
    <mergeCell ref="R100:S100"/>
    <mergeCell ref="T100:U100"/>
    <mergeCell ref="C99:D99"/>
    <mergeCell ref="H99:I99"/>
    <mergeCell ref="K99:L99"/>
    <mergeCell ref="P99:Q99"/>
    <mergeCell ref="R99:S99"/>
    <mergeCell ref="T99:U99"/>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8:D108"/>
    <mergeCell ref="H108:I108"/>
    <mergeCell ref="K108:L108"/>
    <mergeCell ref="P108:Q108"/>
    <mergeCell ref="R108:S108"/>
    <mergeCell ref="T108:U108"/>
    <mergeCell ref="C107:D107"/>
    <mergeCell ref="H107:I107"/>
    <mergeCell ref="K107:L107"/>
    <mergeCell ref="P107:Q107"/>
    <mergeCell ref="R107:S107"/>
    <mergeCell ref="T107:U107"/>
  </mergeCells>
  <phoneticPr fontId="2"/>
  <conditionalFormatting sqref="G46">
    <cfRule type="cellIs" dxfId="55" priority="5" stopIfTrue="1" operator="equal">
      <formula>"買"</formula>
    </cfRule>
    <cfRule type="cellIs" dxfId="54" priority="6" stopIfTrue="1" operator="equal">
      <formula>"売"</formula>
    </cfRule>
  </conditionalFormatting>
  <conditionalFormatting sqref="G9:G11 G14:G45 G47:G108">
    <cfRule type="cellIs" dxfId="53" priority="7" stopIfTrue="1" operator="equal">
      <formula>"買"</formula>
    </cfRule>
    <cfRule type="cellIs" dxfId="52" priority="8" stopIfTrue="1" operator="equal">
      <formula>"売"</formula>
    </cfRule>
  </conditionalFormatting>
  <conditionalFormatting sqref="G12">
    <cfRule type="cellIs" dxfId="51" priority="3" stopIfTrue="1" operator="equal">
      <formula>"買"</formula>
    </cfRule>
    <cfRule type="cellIs" dxfId="50" priority="4" stopIfTrue="1" operator="equal">
      <formula>"売"</formula>
    </cfRule>
  </conditionalFormatting>
  <conditionalFormatting sqref="G13">
    <cfRule type="cellIs" dxfId="49" priority="1" stopIfTrue="1" operator="equal">
      <formula>"買"</formula>
    </cfRule>
    <cfRule type="cellIs" dxfId="48" priority="2" stopIfTrue="1" operator="equal">
      <formula>"売"</formula>
    </cfRule>
  </conditionalFormatting>
  <dataValidations count="1">
    <dataValidation type="list" allowBlank="1" showInputMessage="1" showErrorMessage="1" sqref="G9:G108" xr:uid="{ECB7A9AD-3FC3-44A1-860B-B9AC97AB62C7}">
      <formula1>"買,売"</formula1>
    </dataValidation>
  </dataValidations>
  <pageMargins left="0.25" right="0.25" top="0.75" bottom="0.75"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53B74-23BB-4857-82B8-925C9834CF1D}">
  <dimension ref="B2:W109"/>
  <sheetViews>
    <sheetView zoomScale="115" zoomScaleNormal="115" workbookViewId="0">
      <pane ySplit="8" topLeftCell="A53" activePane="bottomLeft" state="frozen"/>
      <selection pane="bottomLeft" activeCell="R3" sqref="R3"/>
    </sheetView>
  </sheetViews>
  <sheetFormatPr defaultRowHeight="13.2" x14ac:dyDescent="0.2"/>
  <cols>
    <col min="1" max="1" width="2.88671875" customWidth="1"/>
    <col min="2" max="18" width="6.6640625" customWidth="1"/>
    <col min="22" max="22" width="10.88671875" style="23" hidden="1" customWidth="1"/>
    <col min="23" max="23" width="0" hidden="1" customWidth="1"/>
  </cols>
  <sheetData>
    <row r="2" spans="2:23" x14ac:dyDescent="0.2">
      <c r="B2" s="61" t="s">
        <v>5</v>
      </c>
      <c r="C2" s="61"/>
      <c r="D2" s="80" t="s">
        <v>57</v>
      </c>
      <c r="E2" s="80"/>
      <c r="F2" s="61" t="s">
        <v>6</v>
      </c>
      <c r="G2" s="61"/>
      <c r="H2" s="76" t="s">
        <v>61</v>
      </c>
      <c r="I2" s="76"/>
      <c r="J2" s="61" t="s">
        <v>7</v>
      </c>
      <c r="K2" s="61"/>
      <c r="L2" s="81">
        <v>300000</v>
      </c>
      <c r="M2" s="80"/>
      <c r="N2" s="61" t="s">
        <v>8</v>
      </c>
      <c r="O2" s="61"/>
      <c r="P2" s="77">
        <f>SUM(L2,D4)</f>
        <v>217848.27786096616</v>
      </c>
      <c r="Q2" s="76"/>
      <c r="R2" s="1"/>
      <c r="S2" s="1"/>
      <c r="T2" s="1"/>
    </row>
    <row r="3" spans="2:23" ht="57" customHeight="1" x14ac:dyDescent="0.2">
      <c r="B3" s="61" t="s">
        <v>9</v>
      </c>
      <c r="C3" s="61"/>
      <c r="D3" s="78" t="s">
        <v>38</v>
      </c>
      <c r="E3" s="78"/>
      <c r="F3" s="78"/>
      <c r="G3" s="78"/>
      <c r="H3" s="78"/>
      <c r="I3" s="78"/>
      <c r="J3" s="61" t="s">
        <v>10</v>
      </c>
      <c r="K3" s="61"/>
      <c r="L3" s="78" t="s">
        <v>60</v>
      </c>
      <c r="M3" s="79"/>
      <c r="N3" s="79"/>
      <c r="O3" s="79"/>
      <c r="P3" s="79"/>
      <c r="Q3" s="79"/>
      <c r="R3" s="1"/>
      <c r="S3" s="1"/>
    </row>
    <row r="4" spans="2:23" x14ac:dyDescent="0.2">
      <c r="B4" s="61" t="s">
        <v>11</v>
      </c>
      <c r="C4" s="61"/>
      <c r="D4" s="59">
        <f>SUM($R$9:$S$993)</f>
        <v>-82151.722139033838</v>
      </c>
      <c r="E4" s="59"/>
      <c r="F4" s="61" t="s">
        <v>12</v>
      </c>
      <c r="G4" s="61"/>
      <c r="H4" s="75">
        <f>SUM($T$9:$U$108)</f>
        <v>-304.09999999999684</v>
      </c>
      <c r="I4" s="76"/>
      <c r="J4" s="58" t="s">
        <v>13</v>
      </c>
      <c r="K4" s="58"/>
      <c r="L4" s="77">
        <f>MAX($C$9:$D$990)-C9</f>
        <v>69407.086043203599</v>
      </c>
      <c r="M4" s="77"/>
      <c r="N4" s="58" t="s">
        <v>14</v>
      </c>
      <c r="O4" s="58"/>
      <c r="P4" s="59">
        <f>SUMIF(R9:S990,"&lt;0",R9:S990)</f>
        <v>-335163.15539347491</v>
      </c>
      <c r="Q4" s="59"/>
      <c r="R4" s="1"/>
      <c r="S4" s="1"/>
      <c r="T4" s="1"/>
    </row>
    <row r="5" spans="2:23" x14ac:dyDescent="0.2">
      <c r="B5" s="40" t="s">
        <v>15</v>
      </c>
      <c r="C5" s="39">
        <f>COUNTIF($R$9:$R$990,"&gt;0")</f>
        <v>19</v>
      </c>
      <c r="D5" s="38" t="s">
        <v>16</v>
      </c>
      <c r="E5" s="16">
        <f>COUNTIF($R$9:$R$990,"&lt;0")</f>
        <v>37</v>
      </c>
      <c r="F5" s="38" t="s">
        <v>17</v>
      </c>
      <c r="G5" s="39">
        <f>COUNTIF($R$9:$R$990,"=0")</f>
        <v>0</v>
      </c>
      <c r="H5" s="38" t="s">
        <v>18</v>
      </c>
      <c r="I5" s="3">
        <f>C5/SUM(C5,E5,G5)</f>
        <v>0.3392857142857143</v>
      </c>
      <c r="J5" s="60" t="s">
        <v>19</v>
      </c>
      <c r="K5" s="61"/>
      <c r="L5" s="62">
        <f>MAX(V9:V993)</f>
        <v>5</v>
      </c>
      <c r="M5" s="63"/>
      <c r="N5" s="18" t="s">
        <v>20</v>
      </c>
      <c r="O5" s="9"/>
      <c r="P5" s="62">
        <f>MAX(W9:W993)</f>
        <v>7</v>
      </c>
      <c r="Q5" s="63"/>
      <c r="R5" s="1"/>
      <c r="S5" s="36"/>
      <c r="T5" s="1"/>
    </row>
    <row r="6" spans="2:23" x14ac:dyDescent="0.2">
      <c r="B6" s="11"/>
      <c r="C6" s="14"/>
      <c r="D6" s="15"/>
      <c r="E6" s="12"/>
      <c r="F6" s="11"/>
      <c r="G6" s="12"/>
      <c r="H6" s="11"/>
      <c r="I6" s="17"/>
      <c r="J6" s="11"/>
      <c r="K6" s="11"/>
      <c r="L6" s="12"/>
      <c r="M6" s="12"/>
      <c r="N6" s="13"/>
      <c r="O6" s="13"/>
      <c r="P6" s="10"/>
      <c r="Q6" s="41"/>
      <c r="R6" s="1"/>
      <c r="S6" s="1"/>
      <c r="U6" s="37"/>
    </row>
    <row r="7" spans="2:23" x14ac:dyDescent="0.2">
      <c r="B7" s="64" t="s">
        <v>21</v>
      </c>
      <c r="C7" s="66" t="s">
        <v>22</v>
      </c>
      <c r="D7" s="67"/>
      <c r="E7" s="70" t="s">
        <v>23</v>
      </c>
      <c r="F7" s="71"/>
      <c r="G7" s="71"/>
      <c r="H7" s="71"/>
      <c r="I7" s="54"/>
      <c r="J7" s="72" t="s">
        <v>24</v>
      </c>
      <c r="K7" s="73"/>
      <c r="L7" s="56"/>
      <c r="M7" s="74" t="s">
        <v>25</v>
      </c>
      <c r="N7" s="49" t="s">
        <v>26</v>
      </c>
      <c r="O7" s="50"/>
      <c r="P7" s="50"/>
      <c r="Q7" s="51"/>
      <c r="R7" s="52" t="s">
        <v>27</v>
      </c>
      <c r="S7" s="52"/>
      <c r="T7" s="52"/>
      <c r="U7" s="52"/>
    </row>
    <row r="8" spans="2:23" x14ac:dyDescent="0.2">
      <c r="B8" s="65"/>
      <c r="C8" s="68"/>
      <c r="D8" s="69"/>
      <c r="E8" s="19" t="s">
        <v>28</v>
      </c>
      <c r="F8" s="19" t="s">
        <v>29</v>
      </c>
      <c r="G8" s="19" t="s">
        <v>30</v>
      </c>
      <c r="H8" s="53" t="s">
        <v>31</v>
      </c>
      <c r="I8" s="54"/>
      <c r="J8" s="4" t="s">
        <v>32</v>
      </c>
      <c r="K8" s="55" t="s">
        <v>33</v>
      </c>
      <c r="L8" s="56"/>
      <c r="M8" s="74"/>
      <c r="N8" s="5" t="s">
        <v>28</v>
      </c>
      <c r="O8" s="5" t="s">
        <v>29</v>
      </c>
      <c r="P8" s="57" t="s">
        <v>31</v>
      </c>
      <c r="Q8" s="51"/>
      <c r="R8" s="52" t="s">
        <v>34</v>
      </c>
      <c r="S8" s="52"/>
      <c r="T8" s="52" t="s">
        <v>32</v>
      </c>
      <c r="U8" s="52"/>
    </row>
    <row r="9" spans="2:23" x14ac:dyDescent="0.2">
      <c r="B9" s="42">
        <v>1</v>
      </c>
      <c r="C9" s="43">
        <f>L2</f>
        <v>300000</v>
      </c>
      <c r="D9" s="43"/>
      <c r="E9" s="42">
        <v>2016</v>
      </c>
      <c r="F9" s="8">
        <v>43486</v>
      </c>
      <c r="G9" s="42" t="s">
        <v>3</v>
      </c>
      <c r="H9" s="44">
        <v>116.71</v>
      </c>
      <c r="I9" s="44"/>
      <c r="J9" s="42">
        <v>45</v>
      </c>
      <c r="K9" s="45">
        <f t="shared" ref="K9:K72" si="0">IF(J9="","",C9*0.03)</f>
        <v>9000</v>
      </c>
      <c r="L9" s="46"/>
      <c r="M9" s="6">
        <f>IF(J9="","",(K9/J9)/LOOKUP(RIGHT($D$2,3),定数!$A$6:$A$13,定数!$B$6:$B$13))</f>
        <v>2</v>
      </c>
      <c r="N9" s="42">
        <v>2016</v>
      </c>
      <c r="O9" s="8">
        <v>43486</v>
      </c>
      <c r="P9" s="44">
        <v>117.16</v>
      </c>
      <c r="Q9" s="44"/>
      <c r="R9" s="47">
        <f>IF(P9="","",T9*M9*LOOKUP(RIGHT($D$2,3),定数!$A$6:$A$13,定数!$B$6:$B$13))</f>
        <v>-9000.0000000000564</v>
      </c>
      <c r="S9" s="47"/>
      <c r="T9" s="48">
        <f>IF(P9="","",IF(G9="買",(P9-H9),(H9-P9))*IF(RIGHT($D$2,3)="JPY",100,10000))</f>
        <v>-45.000000000000284</v>
      </c>
      <c r="U9" s="48"/>
      <c r="V9" s="35">
        <f>IF(T9&lt;&gt;"",IF(T9&gt;0,1+V8,0),"")</f>
        <v>0</v>
      </c>
      <c r="W9">
        <f>IF(T9&lt;&gt;"",IF(T9&lt;0,1+W8,0),"")</f>
        <v>1</v>
      </c>
    </row>
    <row r="10" spans="2:23" x14ac:dyDescent="0.2">
      <c r="B10" s="42">
        <v>2</v>
      </c>
      <c r="C10" s="43">
        <f t="shared" ref="C10:C73" si="1">IF(R9="","",C9+R9)</f>
        <v>290999.99999999994</v>
      </c>
      <c r="D10" s="43"/>
      <c r="E10" s="42">
        <v>2016</v>
      </c>
      <c r="F10" s="8">
        <v>43538</v>
      </c>
      <c r="G10" s="42" t="s">
        <v>4</v>
      </c>
      <c r="H10" s="44">
        <v>113.768</v>
      </c>
      <c r="I10" s="44"/>
      <c r="J10" s="42">
        <v>27</v>
      </c>
      <c r="K10" s="45">
        <f t="shared" si="0"/>
        <v>8729.9999999999982</v>
      </c>
      <c r="L10" s="46"/>
      <c r="M10" s="6">
        <f>IF(J10="","",(K10/J10)/LOOKUP(RIGHT($D$2,3),定数!$A$6:$A$13,定数!$B$6:$B$13))</f>
        <v>3.2333333333333325</v>
      </c>
      <c r="N10" s="42">
        <v>2016</v>
      </c>
      <c r="O10" s="8">
        <v>43539</v>
      </c>
      <c r="P10" s="44">
        <v>113.498</v>
      </c>
      <c r="Q10" s="44"/>
      <c r="R10" s="47">
        <f>IF(P10="","",T10*M10*LOOKUP(RIGHT($D$2,3),定数!$A$6:$A$13,定数!$B$6:$B$13))</f>
        <v>-8729.999999999869</v>
      </c>
      <c r="S10" s="47"/>
      <c r="T10" s="48">
        <f>IF(P10="","",IF(G10="買",(P10-H10),(H10-P10))*IF(RIGHT($D$2,3)="JPY",100,10000))</f>
        <v>-26.999999999999602</v>
      </c>
      <c r="U10" s="48"/>
      <c r="V10" s="23">
        <f>IF(T10&lt;&gt;"",IF(T10&gt;0,1+V9,0),"")</f>
        <v>0</v>
      </c>
      <c r="W10">
        <f t="shared" ref="W10:W73" si="2">IF(T10&lt;&gt;"",IF(T10&lt;0,1+W9,0),"")</f>
        <v>2</v>
      </c>
    </row>
    <row r="11" spans="2:23" x14ac:dyDescent="0.2">
      <c r="B11" s="42">
        <v>3</v>
      </c>
      <c r="C11" s="43">
        <f t="shared" si="1"/>
        <v>282270.00000000006</v>
      </c>
      <c r="D11" s="43"/>
      <c r="E11" s="42">
        <v>2016</v>
      </c>
      <c r="F11" s="8">
        <v>43539</v>
      </c>
      <c r="G11" s="42" t="s">
        <v>4</v>
      </c>
      <c r="H11" s="44">
        <v>113.85599999999999</v>
      </c>
      <c r="I11" s="44"/>
      <c r="J11" s="42">
        <v>12.2</v>
      </c>
      <c r="K11" s="45">
        <f t="shared" si="0"/>
        <v>8468.1000000000022</v>
      </c>
      <c r="L11" s="46"/>
      <c r="M11" s="6">
        <f>IF(J11="","",(K11/J11)/LOOKUP(RIGHT($D$2,3),定数!$A$6:$A$13,定数!$B$6:$B$13))</f>
        <v>6.9410655737704943</v>
      </c>
      <c r="N11" s="42">
        <v>2016</v>
      </c>
      <c r="O11" s="8">
        <v>43539</v>
      </c>
      <c r="P11" s="44">
        <v>114.014</v>
      </c>
      <c r="Q11" s="44"/>
      <c r="R11" s="47">
        <f>IF(P11="","",T11*M11*LOOKUP(RIGHT($D$2,3),定数!$A$6:$A$13,定数!$B$6:$B$13))</f>
        <v>10966.883606557469</v>
      </c>
      <c r="S11" s="47"/>
      <c r="T11" s="48">
        <f>IF(P11="","",IF(G11="買",(P11-H11),(H11-P11))*IF(RIGHT($D$2,3)="JPY",100,10000))</f>
        <v>15.800000000000125</v>
      </c>
      <c r="U11" s="48"/>
      <c r="V11" s="23">
        <f>IF(T11&lt;&gt;"",IF(T11&gt;0,1+V10,0),"")</f>
        <v>1</v>
      </c>
      <c r="W11">
        <f t="shared" si="2"/>
        <v>0</v>
      </c>
    </row>
    <row r="12" spans="2:23" x14ac:dyDescent="0.2">
      <c r="B12" s="42">
        <v>4</v>
      </c>
      <c r="C12" s="43">
        <f t="shared" si="1"/>
        <v>293236.8836065575</v>
      </c>
      <c r="D12" s="43"/>
      <c r="E12" s="42">
        <v>2016</v>
      </c>
      <c r="F12" s="8">
        <v>43546</v>
      </c>
      <c r="G12" s="42" t="s">
        <v>4</v>
      </c>
      <c r="H12" s="44">
        <v>111.843</v>
      </c>
      <c r="I12" s="44"/>
      <c r="J12" s="42">
        <v>47.5</v>
      </c>
      <c r="K12" s="45">
        <f t="shared" si="0"/>
        <v>8797.1065081967245</v>
      </c>
      <c r="L12" s="46"/>
      <c r="M12" s="6">
        <f>IF(J12="","",(K12/J12)/LOOKUP(RIGHT($D$2,3),定数!$A$6:$A$13,定数!$B$6:$B$13))</f>
        <v>1.8520224227782578</v>
      </c>
      <c r="N12" s="42">
        <v>2016</v>
      </c>
      <c r="O12" s="8">
        <v>43547</v>
      </c>
      <c r="P12" s="44">
        <v>112.53100000000001</v>
      </c>
      <c r="Q12" s="44"/>
      <c r="R12" s="47">
        <f>IF(P12="","",T12*M12*LOOKUP(RIGHT($D$2,3),定数!$A$6:$A$13,定数!$B$6:$B$13))</f>
        <v>12741.914268714458</v>
      </c>
      <c r="S12" s="47"/>
      <c r="T12" s="48">
        <f t="shared" ref="T12:T75" si="3">IF(P12="","",IF(G12="買",(P12-H12),(H12-P12))*IF(RIGHT($D$2,3)="JPY",100,10000))</f>
        <v>68.800000000000239</v>
      </c>
      <c r="U12" s="48"/>
      <c r="V12" s="23">
        <f>IF(T12&lt;&gt;"",IF(T12&gt;0,1+V11,0),"")</f>
        <v>2</v>
      </c>
      <c r="W12">
        <f t="shared" si="2"/>
        <v>0</v>
      </c>
    </row>
    <row r="13" spans="2:23" x14ac:dyDescent="0.2">
      <c r="B13" s="42">
        <v>5</v>
      </c>
      <c r="C13" s="43">
        <f t="shared" si="1"/>
        <v>305978.79787527194</v>
      </c>
      <c r="D13" s="43"/>
      <c r="E13" s="42">
        <v>2016</v>
      </c>
      <c r="F13" s="8">
        <v>43619</v>
      </c>
      <c r="G13" s="42" t="s">
        <v>3</v>
      </c>
      <c r="H13" s="44">
        <v>108.78400000000001</v>
      </c>
      <c r="I13" s="44"/>
      <c r="J13" s="42">
        <v>34.299999999999997</v>
      </c>
      <c r="K13" s="45">
        <f t="shared" si="0"/>
        <v>9179.363936258158</v>
      </c>
      <c r="L13" s="46"/>
      <c r="M13" s="6">
        <f>IF(J13="","",(K13/J13)/LOOKUP(RIGHT($D$2,3),定数!$A$6:$A$13,定数!$B$6:$B$13))</f>
        <v>2.6761993983259935</v>
      </c>
      <c r="N13" s="42">
        <v>2016</v>
      </c>
      <c r="O13" s="8">
        <v>43619</v>
      </c>
      <c r="P13" s="44">
        <v>108.294</v>
      </c>
      <c r="Q13" s="44"/>
      <c r="R13" s="47">
        <f>IF(P13="","",T13*M13*LOOKUP(RIGHT($D$2,3),定数!$A$6:$A$13,定数!$B$6:$B$13))</f>
        <v>13113.37705179761</v>
      </c>
      <c r="S13" s="47"/>
      <c r="T13" s="48">
        <f t="shared" si="3"/>
        <v>49.000000000000909</v>
      </c>
      <c r="U13" s="48"/>
      <c r="V13" s="23">
        <f t="shared" ref="V13:V22" si="4">IF(T13&lt;&gt;"",IF(T13&gt;0,1+V12,0),"")</f>
        <v>3</v>
      </c>
      <c r="W13">
        <f t="shared" si="2"/>
        <v>0</v>
      </c>
    </row>
    <row r="14" spans="2:23" x14ac:dyDescent="0.2">
      <c r="B14" s="42">
        <v>6</v>
      </c>
      <c r="C14" s="43">
        <f t="shared" si="1"/>
        <v>319092.17492706957</v>
      </c>
      <c r="D14" s="43"/>
      <c r="E14" s="42">
        <v>2016</v>
      </c>
      <c r="F14" s="8">
        <v>43629</v>
      </c>
      <c r="G14" s="42" t="s">
        <v>37</v>
      </c>
      <c r="H14" s="44">
        <v>105.93899999999999</v>
      </c>
      <c r="I14" s="44"/>
      <c r="J14" s="42">
        <v>63.2</v>
      </c>
      <c r="K14" s="45">
        <f t="shared" si="0"/>
        <v>9572.7652478120872</v>
      </c>
      <c r="L14" s="46"/>
      <c r="M14" s="6">
        <f>IF(J14="","",(K14/J14)/LOOKUP(RIGHT($D$2,3),定数!$A$6:$A$13,定数!$B$6:$B$13))</f>
        <v>1.5146780455398872</v>
      </c>
      <c r="N14" s="42">
        <v>2016</v>
      </c>
      <c r="O14" s="8">
        <v>43632</v>
      </c>
      <c r="P14" s="44">
        <v>105.01600000000001</v>
      </c>
      <c r="Q14" s="44"/>
      <c r="R14" s="47">
        <f>IF(P14="","",T14*M14*LOOKUP(RIGHT($D$2,3),定数!$A$6:$A$13,定数!$B$6:$B$13))</f>
        <v>13980.478360332969</v>
      </c>
      <c r="S14" s="47"/>
      <c r="T14" s="48">
        <f t="shared" si="3"/>
        <v>92.299999999998761</v>
      </c>
      <c r="U14" s="48"/>
      <c r="V14" s="23">
        <f t="shared" si="4"/>
        <v>4</v>
      </c>
      <c r="W14">
        <f t="shared" si="2"/>
        <v>0</v>
      </c>
    </row>
    <row r="15" spans="2:23" x14ac:dyDescent="0.2">
      <c r="B15" s="42">
        <v>7</v>
      </c>
      <c r="C15" s="43">
        <f t="shared" si="1"/>
        <v>333072.65328740253</v>
      </c>
      <c r="D15" s="43"/>
      <c r="E15" s="42">
        <v>2016</v>
      </c>
      <c r="F15" s="8">
        <v>43653</v>
      </c>
      <c r="G15" s="42" t="s">
        <v>3</v>
      </c>
      <c r="H15" s="44">
        <v>100.881</v>
      </c>
      <c r="I15" s="44"/>
      <c r="J15" s="42">
        <v>30.7</v>
      </c>
      <c r="K15" s="45">
        <f t="shared" si="0"/>
        <v>9992.179598622075</v>
      </c>
      <c r="L15" s="46"/>
      <c r="M15" s="6">
        <f>IF(J15="","",(K15/J15)/LOOKUP(RIGHT($D$2,3),定数!$A$6:$A$13,定数!$B$6:$B$13))</f>
        <v>3.2547816282156594</v>
      </c>
      <c r="N15" s="42">
        <v>2016</v>
      </c>
      <c r="O15" s="8">
        <v>43654</v>
      </c>
      <c r="P15" s="44">
        <v>100.446</v>
      </c>
      <c r="Q15" s="44"/>
      <c r="R15" s="47">
        <f>IF(P15="","",T15*M15*LOOKUP(RIGHT($D$2,3),定数!$A$6:$A$13,定数!$B$6:$B$13))</f>
        <v>14158.300082738193</v>
      </c>
      <c r="S15" s="47"/>
      <c r="T15" s="48">
        <f t="shared" si="3"/>
        <v>43.500000000000227</v>
      </c>
      <c r="U15" s="48"/>
      <c r="V15" s="23">
        <f t="shared" si="4"/>
        <v>5</v>
      </c>
      <c r="W15">
        <f t="shared" si="2"/>
        <v>0</v>
      </c>
    </row>
    <row r="16" spans="2:23" x14ac:dyDescent="0.2">
      <c r="B16" s="42">
        <v>8</v>
      </c>
      <c r="C16" s="43">
        <f t="shared" si="1"/>
        <v>347230.95337014075</v>
      </c>
      <c r="D16" s="43"/>
      <c r="E16" s="42">
        <v>2016</v>
      </c>
      <c r="F16" s="8">
        <v>43666</v>
      </c>
      <c r="G16" s="42" t="s">
        <v>4</v>
      </c>
      <c r="H16" s="44">
        <v>106.143</v>
      </c>
      <c r="I16" s="44"/>
      <c r="J16" s="42">
        <v>27</v>
      </c>
      <c r="K16" s="45">
        <f t="shared" si="0"/>
        <v>10416.928601104222</v>
      </c>
      <c r="L16" s="46"/>
      <c r="M16" s="6">
        <f>IF(J16="","",(K16/J16)/LOOKUP(RIGHT($D$2,3),定数!$A$6:$A$13,定数!$B$6:$B$13))</f>
        <v>3.858121704112675</v>
      </c>
      <c r="N16" s="42">
        <v>2016</v>
      </c>
      <c r="O16" s="8">
        <v>43666</v>
      </c>
      <c r="P16" s="44">
        <v>105.873</v>
      </c>
      <c r="Q16" s="44"/>
      <c r="R16" s="47">
        <f>IF(P16="","",T16*M16*LOOKUP(RIGHT($D$2,3),定数!$A$6:$A$13,定数!$B$6:$B$13))</f>
        <v>-10416.928601104068</v>
      </c>
      <c r="S16" s="47"/>
      <c r="T16" s="48">
        <f t="shared" si="3"/>
        <v>-26.999999999999602</v>
      </c>
      <c r="U16" s="48"/>
      <c r="V16" s="23">
        <f t="shared" si="4"/>
        <v>0</v>
      </c>
      <c r="W16">
        <f t="shared" si="2"/>
        <v>1</v>
      </c>
    </row>
    <row r="17" spans="2:23" x14ac:dyDescent="0.2">
      <c r="B17" s="42">
        <v>9</v>
      </c>
      <c r="C17" s="43">
        <f t="shared" si="1"/>
        <v>336814.02476903668</v>
      </c>
      <c r="D17" s="43"/>
      <c r="E17" s="42">
        <v>2016</v>
      </c>
      <c r="F17" s="8">
        <v>43674</v>
      </c>
      <c r="G17" s="42" t="s">
        <v>3</v>
      </c>
      <c r="H17" s="44">
        <v>104.626</v>
      </c>
      <c r="I17" s="44"/>
      <c r="J17" s="42">
        <v>66.599999999999994</v>
      </c>
      <c r="K17" s="45">
        <f t="shared" si="0"/>
        <v>10104.420743071099</v>
      </c>
      <c r="L17" s="46"/>
      <c r="M17" s="6">
        <f>IF(J17="","",(K17/J17)/LOOKUP(RIGHT($D$2,3),定数!$A$6:$A$13,定数!$B$6:$B$13))</f>
        <v>1.5171802917524175</v>
      </c>
      <c r="N17" s="42">
        <v>2016</v>
      </c>
      <c r="O17" s="8">
        <v>43675</v>
      </c>
      <c r="P17" s="44">
        <v>103.652</v>
      </c>
      <c r="Q17" s="44"/>
      <c r="R17" s="47">
        <f>IF(P17="","",T17*M17*LOOKUP(RIGHT($D$2,3),定数!$A$6:$A$13,定数!$B$6:$B$13))</f>
        <v>14777.336041668605</v>
      </c>
      <c r="S17" s="47"/>
      <c r="T17" s="48">
        <f t="shared" si="3"/>
        <v>97.400000000000375</v>
      </c>
      <c r="U17" s="48"/>
      <c r="V17" s="23">
        <f t="shared" si="4"/>
        <v>1</v>
      </c>
      <c r="W17">
        <f t="shared" si="2"/>
        <v>0</v>
      </c>
    </row>
    <row r="18" spans="2:23" x14ac:dyDescent="0.2">
      <c r="B18" s="42">
        <v>10</v>
      </c>
      <c r="C18" s="43">
        <f t="shared" si="1"/>
        <v>351591.36081070529</v>
      </c>
      <c r="D18" s="43"/>
      <c r="E18" s="42">
        <v>2016</v>
      </c>
      <c r="F18" s="8">
        <v>43678</v>
      </c>
      <c r="G18" s="42" t="s">
        <v>3</v>
      </c>
      <c r="H18" s="44">
        <v>102.191</v>
      </c>
      <c r="I18" s="44"/>
      <c r="J18" s="42">
        <v>29.9</v>
      </c>
      <c r="K18" s="45">
        <f t="shared" si="0"/>
        <v>10547.740824321158</v>
      </c>
      <c r="L18" s="46"/>
      <c r="M18" s="6">
        <f>IF(J18="","",(K18/J18)/LOOKUP(RIGHT($D$2,3),定数!$A$6:$A$13,定数!$B$6:$B$13))</f>
        <v>3.5276725164953704</v>
      </c>
      <c r="N18" s="42">
        <v>2016</v>
      </c>
      <c r="O18" s="8">
        <v>43679</v>
      </c>
      <c r="P18" s="44">
        <v>102.49</v>
      </c>
      <c r="Q18" s="44"/>
      <c r="R18" s="47">
        <f>IF(P18="","",T18*M18*LOOKUP(RIGHT($D$2,3),定数!$A$6:$A$13,定数!$B$6:$B$13))</f>
        <v>-10547.740824320888</v>
      </c>
      <c r="S18" s="47"/>
      <c r="T18" s="48">
        <f t="shared" si="3"/>
        <v>-29.899999999999238</v>
      </c>
      <c r="U18" s="48"/>
      <c r="V18" s="23">
        <f t="shared" si="4"/>
        <v>0</v>
      </c>
      <c r="W18">
        <f t="shared" si="2"/>
        <v>1</v>
      </c>
    </row>
    <row r="19" spans="2:23" x14ac:dyDescent="0.2">
      <c r="B19" s="42">
        <v>11</v>
      </c>
      <c r="C19" s="43">
        <f t="shared" si="1"/>
        <v>341043.61998638441</v>
      </c>
      <c r="D19" s="43"/>
      <c r="E19" s="42">
        <v>2016</v>
      </c>
      <c r="F19" s="8">
        <v>43695</v>
      </c>
      <c r="G19" s="42" t="s">
        <v>3</v>
      </c>
      <c r="H19" s="44">
        <v>100.023</v>
      </c>
      <c r="I19" s="44"/>
      <c r="J19" s="42">
        <v>61.4</v>
      </c>
      <c r="K19" s="45">
        <f t="shared" si="0"/>
        <v>10231.308599591532</v>
      </c>
      <c r="L19" s="46"/>
      <c r="M19" s="6">
        <f>IF(J19="","",(K19/J19)/LOOKUP(RIGHT($D$2,3),定数!$A$6:$A$13,定数!$B$6:$B$13))</f>
        <v>1.6663369054709336</v>
      </c>
      <c r="N19" s="42">
        <v>2016</v>
      </c>
      <c r="O19" s="8">
        <v>43699</v>
      </c>
      <c r="P19" s="44">
        <v>100.637</v>
      </c>
      <c r="Q19" s="44"/>
      <c r="R19" s="47">
        <f>IF(P19="","",T19*M19*LOOKUP(RIGHT($D$2,3),定数!$A$6:$A$13,定数!$B$6:$B$13))</f>
        <v>-10231.308599591604</v>
      </c>
      <c r="S19" s="47"/>
      <c r="T19" s="48">
        <f t="shared" si="3"/>
        <v>-61.400000000000432</v>
      </c>
      <c r="U19" s="48"/>
      <c r="V19" s="23">
        <f t="shared" si="4"/>
        <v>0</v>
      </c>
      <c r="W19">
        <f t="shared" si="2"/>
        <v>2</v>
      </c>
    </row>
    <row r="20" spans="2:23" x14ac:dyDescent="0.2">
      <c r="B20" s="42">
        <v>12</v>
      </c>
      <c r="C20" s="43">
        <f t="shared" si="1"/>
        <v>330812.3113867928</v>
      </c>
      <c r="D20" s="43"/>
      <c r="E20" s="42">
        <v>2016</v>
      </c>
      <c r="F20" s="8">
        <v>43709</v>
      </c>
      <c r="G20" s="42" t="s">
        <v>4</v>
      </c>
      <c r="H20" s="44">
        <v>103.327</v>
      </c>
      <c r="I20" s="44"/>
      <c r="J20" s="42">
        <v>27.3</v>
      </c>
      <c r="K20" s="45">
        <f t="shared" si="0"/>
        <v>9924.3693416037841</v>
      </c>
      <c r="L20" s="46"/>
      <c r="M20" s="6">
        <f>IF(J20="","",(K20/J20)/LOOKUP(RIGHT($D$2,3),定数!$A$6:$A$13,定数!$B$6:$B$13))</f>
        <v>3.6353001251295911</v>
      </c>
      <c r="N20" s="42">
        <v>2016</v>
      </c>
      <c r="O20" s="8">
        <v>43709</v>
      </c>
      <c r="P20" s="44">
        <v>103.691</v>
      </c>
      <c r="Q20" s="44"/>
      <c r="R20" s="47">
        <f>IF(P20="","",T20*M20*LOOKUP(RIGHT($D$2,3),定数!$A$6:$A$13,定数!$B$6:$B$13))</f>
        <v>13232.492455471867</v>
      </c>
      <c r="S20" s="47"/>
      <c r="T20" s="48">
        <f t="shared" si="3"/>
        <v>36.400000000000432</v>
      </c>
      <c r="U20" s="48"/>
      <c r="V20" s="23">
        <f t="shared" si="4"/>
        <v>1</v>
      </c>
      <c r="W20">
        <f t="shared" si="2"/>
        <v>0</v>
      </c>
    </row>
    <row r="21" spans="2:23" x14ac:dyDescent="0.2">
      <c r="B21" s="42">
        <v>13</v>
      </c>
      <c r="C21" s="43">
        <f t="shared" si="1"/>
        <v>344044.80384226469</v>
      </c>
      <c r="D21" s="43"/>
      <c r="E21" s="42">
        <v>2016</v>
      </c>
      <c r="F21" s="8">
        <v>43727</v>
      </c>
      <c r="G21" s="42" t="s">
        <v>3</v>
      </c>
      <c r="H21" s="44">
        <v>101.979</v>
      </c>
      <c r="I21" s="44"/>
      <c r="J21" s="42">
        <v>17</v>
      </c>
      <c r="K21" s="45">
        <f t="shared" si="0"/>
        <v>10321.344115267941</v>
      </c>
      <c r="L21" s="46"/>
      <c r="M21" s="6">
        <f>IF(J21="","",(K21/J21)/LOOKUP(RIGHT($D$2,3),定数!$A$6:$A$13,定数!$B$6:$B$13))</f>
        <v>6.0713788913340831</v>
      </c>
      <c r="N21" s="42">
        <v>2016</v>
      </c>
      <c r="O21" s="8">
        <v>43727</v>
      </c>
      <c r="P21" s="44">
        <v>101.749</v>
      </c>
      <c r="Q21" s="44"/>
      <c r="R21" s="47">
        <f>IF(P21="","",T21*M21*LOOKUP(RIGHT($D$2,3),定数!$A$6:$A$13,定数!$B$6:$B$13))</f>
        <v>13964.171450068634</v>
      </c>
      <c r="S21" s="47"/>
      <c r="T21" s="48">
        <f t="shared" si="3"/>
        <v>23.000000000000398</v>
      </c>
      <c r="U21" s="48"/>
      <c r="V21" s="23">
        <f t="shared" si="4"/>
        <v>2</v>
      </c>
      <c r="W21">
        <f t="shared" si="2"/>
        <v>0</v>
      </c>
    </row>
    <row r="22" spans="2:23" x14ac:dyDescent="0.2">
      <c r="B22" s="42">
        <v>14</v>
      </c>
      <c r="C22" s="43">
        <f t="shared" si="1"/>
        <v>358008.97529233334</v>
      </c>
      <c r="D22" s="43"/>
      <c r="E22" s="42">
        <v>2016</v>
      </c>
      <c r="F22" s="8">
        <v>43744</v>
      </c>
      <c r="G22" s="42" t="s">
        <v>4</v>
      </c>
      <c r="H22" s="44">
        <v>103.768</v>
      </c>
      <c r="I22" s="44"/>
      <c r="J22" s="42">
        <v>31.5</v>
      </c>
      <c r="K22" s="45">
        <f t="shared" si="0"/>
        <v>10740.26925877</v>
      </c>
      <c r="L22" s="46"/>
      <c r="M22" s="6">
        <f>IF(J22="","",(K22/J22)/LOOKUP(RIGHT($D$2,3),定数!$A$6:$A$13,定数!$B$6:$B$13))</f>
        <v>3.4096092884984124</v>
      </c>
      <c r="N22" s="42">
        <v>2016</v>
      </c>
      <c r="O22" s="8">
        <v>43745</v>
      </c>
      <c r="P22" s="44">
        <v>103.453</v>
      </c>
      <c r="Q22" s="44"/>
      <c r="R22" s="47">
        <f>IF(P22="","",T22*M22*LOOKUP(RIGHT($D$2,3),定数!$A$6:$A$13,定数!$B$6:$B$13))</f>
        <v>-10740.269258769922</v>
      </c>
      <c r="S22" s="47"/>
      <c r="T22" s="48">
        <f t="shared" si="3"/>
        <v>-31.499999999999773</v>
      </c>
      <c r="U22" s="48"/>
      <c r="V22" s="23">
        <f t="shared" si="4"/>
        <v>0</v>
      </c>
      <c r="W22">
        <f t="shared" si="2"/>
        <v>1</v>
      </c>
    </row>
    <row r="23" spans="2:23" x14ac:dyDescent="0.2">
      <c r="B23" s="42">
        <v>15</v>
      </c>
      <c r="C23" s="43">
        <f t="shared" si="1"/>
        <v>347268.70603356342</v>
      </c>
      <c r="D23" s="43"/>
      <c r="E23" s="42">
        <v>2016</v>
      </c>
      <c r="F23" s="8">
        <v>43772</v>
      </c>
      <c r="G23" s="42" t="s">
        <v>3</v>
      </c>
      <c r="H23" s="44">
        <v>103.248</v>
      </c>
      <c r="I23" s="44"/>
      <c r="J23" s="42">
        <v>15.2</v>
      </c>
      <c r="K23" s="45">
        <f t="shared" si="0"/>
        <v>10418.061181006902</v>
      </c>
      <c r="L23" s="46"/>
      <c r="M23" s="6">
        <f>IF(J23="","",(K23/J23)/LOOKUP(RIGHT($D$2,3),定数!$A$6:$A$13,定数!$B$6:$B$13))</f>
        <v>6.8539876190834885</v>
      </c>
      <c r="N23" s="42">
        <v>2016</v>
      </c>
      <c r="O23" s="8">
        <v>43772</v>
      </c>
      <c r="P23" s="44">
        <v>102.925</v>
      </c>
      <c r="Q23" s="44"/>
      <c r="R23" s="47">
        <f>IF(P23="","",T23*M23*LOOKUP(RIGHT($D$2,3),定数!$A$6:$A$13,定数!$B$6:$B$13))</f>
        <v>22138.380009640183</v>
      </c>
      <c r="S23" s="47"/>
      <c r="T23" s="48">
        <f t="shared" si="3"/>
        <v>32.30000000000075</v>
      </c>
      <c r="U23" s="48"/>
      <c r="V23" t="str">
        <f t="shared" ref="V23:W74" si="5">IF(S23&lt;&gt;"",IF(S23&lt;0,1+V22,0),"")</f>
        <v/>
      </c>
      <c r="W23">
        <f t="shared" si="2"/>
        <v>0</v>
      </c>
    </row>
    <row r="24" spans="2:23" x14ac:dyDescent="0.2">
      <c r="B24" s="42">
        <v>16</v>
      </c>
      <c r="C24" s="43">
        <f t="shared" si="1"/>
        <v>369407.0860432036</v>
      </c>
      <c r="D24" s="43"/>
      <c r="E24" s="42">
        <v>2016</v>
      </c>
      <c r="F24" s="8">
        <v>43785</v>
      </c>
      <c r="G24" s="42" t="s">
        <v>4</v>
      </c>
      <c r="H24" s="44">
        <v>109.158</v>
      </c>
      <c r="I24" s="44"/>
      <c r="J24" s="42">
        <v>37.1</v>
      </c>
      <c r="K24" s="45">
        <f t="shared" si="0"/>
        <v>11082.212581296108</v>
      </c>
      <c r="L24" s="46"/>
      <c r="M24" s="6">
        <f>IF(J24="","",(K24/J24)/LOOKUP(RIGHT($D$2,3),定数!$A$6:$A$13,定数!$B$6:$B$13))</f>
        <v>2.9871192941498941</v>
      </c>
      <c r="N24" s="42">
        <v>2016</v>
      </c>
      <c r="O24" s="8">
        <v>43786</v>
      </c>
      <c r="P24" s="44">
        <v>108.78700000000001</v>
      </c>
      <c r="Q24" s="44"/>
      <c r="R24" s="47">
        <f>IF(P24="","",T24*M24*LOOKUP(RIGHT($D$2,3),定数!$A$6:$A$13,定数!$B$6:$B$13))</f>
        <v>-11082.212581295962</v>
      </c>
      <c r="S24" s="47"/>
      <c r="T24" s="48">
        <f t="shared" si="3"/>
        <v>-37.099999999999511</v>
      </c>
      <c r="U24" s="48"/>
      <c r="V24" t="str">
        <f t="shared" si="5"/>
        <v/>
      </c>
      <c r="W24">
        <f t="shared" si="2"/>
        <v>1</v>
      </c>
    </row>
    <row r="25" spans="2:23" x14ac:dyDescent="0.2">
      <c r="B25" s="42">
        <v>17</v>
      </c>
      <c r="C25" s="43">
        <f t="shared" si="1"/>
        <v>358324.87346190761</v>
      </c>
      <c r="D25" s="43"/>
      <c r="E25" s="42">
        <v>2016</v>
      </c>
      <c r="F25" s="8">
        <v>43786</v>
      </c>
      <c r="G25" s="42" t="s">
        <v>3</v>
      </c>
      <c r="H25" s="44">
        <v>108.886</v>
      </c>
      <c r="I25" s="44"/>
      <c r="J25" s="42">
        <v>56.9</v>
      </c>
      <c r="K25" s="45">
        <f t="shared" si="0"/>
        <v>10749.746203857228</v>
      </c>
      <c r="L25" s="46"/>
      <c r="M25" s="6">
        <f>IF(J25="","",(K25/J25)/LOOKUP(RIGHT($D$2,3),定数!$A$6:$A$13,定数!$B$6:$B$13))</f>
        <v>1.889234833718318</v>
      </c>
      <c r="N25" s="42">
        <v>2016</v>
      </c>
      <c r="O25" s="8">
        <v>43786</v>
      </c>
      <c r="P25" s="44">
        <v>109.455</v>
      </c>
      <c r="Q25" s="44"/>
      <c r="R25" s="47">
        <f>IF(P25="","",T25*M25*LOOKUP(RIGHT($D$2,3),定数!$A$6:$A$13,定数!$B$6:$B$13))</f>
        <v>-10749.746203857279</v>
      </c>
      <c r="S25" s="47"/>
      <c r="T25" s="48">
        <f t="shared" si="3"/>
        <v>-56.900000000000261</v>
      </c>
      <c r="U25" s="48"/>
      <c r="V25" t="str">
        <f t="shared" si="5"/>
        <v/>
      </c>
      <c r="W25">
        <f t="shared" si="2"/>
        <v>2</v>
      </c>
    </row>
    <row r="26" spans="2:23" x14ac:dyDescent="0.2">
      <c r="B26" s="42">
        <v>18</v>
      </c>
      <c r="C26" s="43">
        <f>IF(R25="","",C25+R25)</f>
        <v>347575.12725805031</v>
      </c>
      <c r="D26" s="43"/>
      <c r="E26" s="42">
        <v>2016</v>
      </c>
      <c r="F26" s="8">
        <v>43797</v>
      </c>
      <c r="G26" s="42" t="s">
        <v>3</v>
      </c>
      <c r="H26" s="44">
        <v>112.20399999999999</v>
      </c>
      <c r="I26" s="44"/>
      <c r="J26" s="42">
        <v>58.5</v>
      </c>
      <c r="K26" s="45">
        <f t="shared" si="0"/>
        <v>10427.25381774151</v>
      </c>
      <c r="L26" s="46"/>
      <c r="M26" s="6">
        <f>IF(J26="","",(K26/J26)/LOOKUP(RIGHT($D$2,3),定数!$A$6:$A$13,定数!$B$6:$B$13))</f>
        <v>1.7824365500412838</v>
      </c>
      <c r="N26" s="42">
        <v>2016</v>
      </c>
      <c r="O26" s="8">
        <v>43798</v>
      </c>
      <c r="P26" s="44">
        <v>112.789</v>
      </c>
      <c r="Q26" s="44"/>
      <c r="R26" s="47">
        <f>IF(P26="","",T26*M26*LOOKUP(RIGHT($D$2,3),定数!$A$6:$A$13,定数!$B$6:$B$13))</f>
        <v>-10427.253817741652</v>
      </c>
      <c r="S26" s="47"/>
      <c r="T26" s="48">
        <f t="shared" si="3"/>
        <v>-58.500000000000796</v>
      </c>
      <c r="U26" s="48"/>
      <c r="V26" t="str">
        <f t="shared" si="5"/>
        <v/>
      </c>
      <c r="W26">
        <f t="shared" si="2"/>
        <v>3</v>
      </c>
    </row>
    <row r="27" spans="2:23" x14ac:dyDescent="0.2">
      <c r="B27" s="42">
        <v>19</v>
      </c>
      <c r="C27" s="43">
        <f t="shared" si="1"/>
        <v>337147.87344030867</v>
      </c>
      <c r="D27" s="43"/>
      <c r="E27" s="42">
        <v>2016</v>
      </c>
      <c r="F27" s="8">
        <v>43814</v>
      </c>
      <c r="G27" s="42" t="s">
        <v>4</v>
      </c>
      <c r="H27" s="44">
        <v>118.602</v>
      </c>
      <c r="I27" s="44"/>
      <c r="J27" s="42">
        <v>94.8</v>
      </c>
      <c r="K27" s="45">
        <f t="shared" si="0"/>
        <v>10114.436203209259</v>
      </c>
      <c r="L27" s="46"/>
      <c r="M27" s="6">
        <f>IF(J27="","",(K27/J27)/LOOKUP(RIGHT($D$2,3),定数!$A$6:$A$13,定数!$B$6:$B$13))</f>
        <v>1.066923650127559</v>
      </c>
      <c r="N27" s="42">
        <v>2016</v>
      </c>
      <c r="O27" s="8">
        <v>43816</v>
      </c>
      <c r="P27" s="44">
        <v>117.654</v>
      </c>
      <c r="Q27" s="44"/>
      <c r="R27" s="47">
        <f>IF(P27="","",T27*M27*LOOKUP(RIGHT($D$2,3),定数!$A$6:$A$13,定数!$B$6:$B$13))</f>
        <v>-10114.43620320934</v>
      </c>
      <c r="S27" s="47"/>
      <c r="T27" s="48">
        <f t="shared" si="3"/>
        <v>-94.80000000000075</v>
      </c>
      <c r="U27" s="48"/>
      <c r="V27" t="str">
        <f t="shared" si="5"/>
        <v/>
      </c>
      <c r="W27">
        <f t="shared" si="2"/>
        <v>4</v>
      </c>
    </row>
    <row r="28" spans="2:23" x14ac:dyDescent="0.2">
      <c r="B28" s="42">
        <v>20</v>
      </c>
      <c r="C28" s="43">
        <f t="shared" si="1"/>
        <v>327033.43723709934</v>
      </c>
      <c r="D28" s="43"/>
      <c r="E28" s="42">
        <v>2017</v>
      </c>
      <c r="F28" s="8">
        <v>43502</v>
      </c>
      <c r="G28" s="42" t="s">
        <v>3</v>
      </c>
      <c r="H28" s="44">
        <v>112.477</v>
      </c>
      <c r="I28" s="44"/>
      <c r="J28" s="42">
        <v>29.1</v>
      </c>
      <c r="K28" s="45">
        <f t="shared" si="0"/>
        <v>9811.0031171129795</v>
      </c>
      <c r="L28" s="46"/>
      <c r="M28" s="6">
        <f>IF(J28="","",(K28/J28)/LOOKUP(RIGHT($D$2,3),定数!$A$6:$A$13,定数!$B$6:$B$13))</f>
        <v>3.3714787344030857</v>
      </c>
      <c r="N28" s="42">
        <v>2017</v>
      </c>
      <c r="O28" s="8">
        <v>43505</v>
      </c>
      <c r="P28" s="44">
        <v>112.768</v>
      </c>
      <c r="Q28" s="44"/>
      <c r="R28" s="47">
        <f>IF(P28="","",T28*M28*LOOKUP(RIGHT($D$2,3),定数!$A$6:$A$13,定数!$B$6:$B$13))</f>
        <v>-9811.0031171128721</v>
      </c>
      <c r="S28" s="47"/>
      <c r="T28" s="48">
        <f t="shared" si="3"/>
        <v>-29.099999999999682</v>
      </c>
      <c r="U28" s="48"/>
      <c r="V28" t="str">
        <f t="shared" si="5"/>
        <v/>
      </c>
      <c r="W28">
        <f t="shared" si="2"/>
        <v>5</v>
      </c>
    </row>
    <row r="29" spans="2:23" x14ac:dyDescent="0.2">
      <c r="B29" s="42">
        <v>21</v>
      </c>
      <c r="C29" s="43">
        <f t="shared" si="1"/>
        <v>317222.43411998649</v>
      </c>
      <c r="D29" s="43"/>
      <c r="E29" s="42">
        <v>2017</v>
      </c>
      <c r="F29" s="8">
        <v>43507</v>
      </c>
      <c r="G29" s="42" t="s">
        <v>4</v>
      </c>
      <c r="H29" s="44">
        <v>113.63</v>
      </c>
      <c r="I29" s="44"/>
      <c r="J29" s="42">
        <v>77.5</v>
      </c>
      <c r="K29" s="45">
        <f t="shared" si="0"/>
        <v>9516.6730235995947</v>
      </c>
      <c r="L29" s="46"/>
      <c r="M29" s="6">
        <f>IF(J29="","",(K29/J29)/LOOKUP(RIGHT($D$2,3),定数!$A$6:$A$13,定数!$B$6:$B$13))</f>
        <v>1.2279578094967218</v>
      </c>
      <c r="N29" s="42">
        <v>2017</v>
      </c>
      <c r="O29" s="8">
        <v>43511</v>
      </c>
      <c r="P29" s="44">
        <v>114.768</v>
      </c>
      <c r="Q29" s="44"/>
      <c r="R29" s="47">
        <f>IF(P29="","",T29*M29*LOOKUP(RIGHT($D$2,3),定数!$A$6:$A$13,定数!$B$6:$B$13))</f>
        <v>13974.159872072758</v>
      </c>
      <c r="S29" s="47"/>
      <c r="T29" s="48">
        <f t="shared" si="3"/>
        <v>113.80000000000052</v>
      </c>
      <c r="U29" s="48"/>
      <c r="V29" t="str">
        <f t="shared" si="5"/>
        <v/>
      </c>
      <c r="W29">
        <f t="shared" si="2"/>
        <v>0</v>
      </c>
    </row>
    <row r="30" spans="2:23" x14ac:dyDescent="0.2">
      <c r="B30" s="42">
        <v>22</v>
      </c>
      <c r="C30" s="43">
        <f t="shared" si="1"/>
        <v>331196.59399205924</v>
      </c>
      <c r="D30" s="43"/>
      <c r="E30" s="42">
        <v>2017</v>
      </c>
      <c r="F30" s="8">
        <v>43509</v>
      </c>
      <c r="G30" s="42" t="s">
        <v>4</v>
      </c>
      <c r="H30" s="44">
        <v>113.938</v>
      </c>
      <c r="I30" s="44"/>
      <c r="J30" s="42">
        <v>32.6</v>
      </c>
      <c r="K30" s="45">
        <f t="shared" si="0"/>
        <v>9935.8978197617762</v>
      </c>
      <c r="L30" s="46"/>
      <c r="M30" s="6">
        <f>IF(J30="","",(K30/J30)/LOOKUP(RIGHT($D$2,3),定数!$A$6:$A$13,定数!$B$6:$B$13))</f>
        <v>3.0478214171048394</v>
      </c>
      <c r="N30" s="42">
        <v>2017</v>
      </c>
      <c r="O30" s="8">
        <v>43511</v>
      </c>
      <c r="P30" s="44">
        <v>114.4</v>
      </c>
      <c r="Q30" s="44"/>
      <c r="R30" s="47">
        <f>IF(P30="","",T30*M30*LOOKUP(RIGHT($D$2,3),定数!$A$6:$A$13,定数!$B$6:$B$13))</f>
        <v>14080.93494702446</v>
      </c>
      <c r="S30" s="47"/>
      <c r="T30" s="48">
        <f t="shared" si="3"/>
        <v>46.20000000000033</v>
      </c>
      <c r="U30" s="48"/>
      <c r="V30" t="str">
        <f t="shared" si="5"/>
        <v/>
      </c>
      <c r="W30">
        <f t="shared" si="2"/>
        <v>0</v>
      </c>
    </row>
    <row r="31" spans="2:23" x14ac:dyDescent="0.2">
      <c r="B31" s="42">
        <v>23</v>
      </c>
      <c r="C31" s="43">
        <f t="shared" si="1"/>
        <v>345277.52893908368</v>
      </c>
      <c r="D31" s="43"/>
      <c r="E31" s="42">
        <v>2017</v>
      </c>
      <c r="F31" s="8">
        <v>43523</v>
      </c>
      <c r="G31" s="42" t="s">
        <v>3</v>
      </c>
      <c r="H31" s="44">
        <v>112.173</v>
      </c>
      <c r="I31" s="44"/>
      <c r="J31" s="42">
        <v>31.1</v>
      </c>
      <c r="K31" s="45">
        <f t="shared" si="0"/>
        <v>10358.325868172511</v>
      </c>
      <c r="L31" s="46"/>
      <c r="M31" s="6">
        <f>IF(J31="","",(K31/J31)/LOOKUP(RIGHT($D$2,3),定数!$A$6:$A$13,定数!$B$6:$B$13))</f>
        <v>3.3306514045570776</v>
      </c>
      <c r="N31" s="42">
        <v>2017</v>
      </c>
      <c r="O31" s="8">
        <v>43524</v>
      </c>
      <c r="P31" s="44">
        <v>112.48399999999999</v>
      </c>
      <c r="Q31" s="44"/>
      <c r="R31" s="47">
        <f>IF(P31="","",T31*M31*LOOKUP(RIGHT($D$2,3),定数!$A$6:$A$13,定数!$B$6:$B$13))</f>
        <v>-10358.325868172273</v>
      </c>
      <c r="S31" s="47"/>
      <c r="T31" s="48">
        <f t="shared" si="3"/>
        <v>-31.099999999999284</v>
      </c>
      <c r="U31" s="48"/>
      <c r="V31" t="str">
        <f t="shared" si="5"/>
        <v/>
      </c>
      <c r="W31">
        <f t="shared" si="2"/>
        <v>1</v>
      </c>
    </row>
    <row r="32" spans="2:23" x14ac:dyDescent="0.2">
      <c r="B32" s="42">
        <v>24</v>
      </c>
      <c r="C32" s="43">
        <f>IF(R31="","",C31+R31)</f>
        <v>334919.2030709114</v>
      </c>
      <c r="D32" s="43"/>
      <c r="E32" s="42">
        <v>2017</v>
      </c>
      <c r="F32" s="8">
        <v>43527</v>
      </c>
      <c r="G32" s="42" t="s">
        <v>4</v>
      </c>
      <c r="H32" s="44">
        <v>114.54</v>
      </c>
      <c r="I32" s="44"/>
      <c r="J32" s="42">
        <v>29.9</v>
      </c>
      <c r="K32" s="45">
        <f t="shared" si="0"/>
        <v>10047.576092127341</v>
      </c>
      <c r="L32" s="46"/>
      <c r="M32" s="6">
        <f>IF(J32="","",(K32/J32)/LOOKUP(RIGHT($D$2,3),定数!$A$6:$A$13,定数!$B$6:$B$13))</f>
        <v>3.3603933418486092</v>
      </c>
      <c r="N32" s="42">
        <v>2017</v>
      </c>
      <c r="O32" s="8">
        <v>43528</v>
      </c>
      <c r="P32" s="44">
        <v>114.241</v>
      </c>
      <c r="Q32" s="44"/>
      <c r="R32" s="47">
        <f>IF(P32="","",T32*M32*LOOKUP(RIGHT($D$2,3),定数!$A$6:$A$13,定数!$B$6:$B$13))</f>
        <v>-10047.576092127563</v>
      </c>
      <c r="S32" s="47"/>
      <c r="T32" s="48">
        <f t="shared" si="3"/>
        <v>-29.900000000000659</v>
      </c>
      <c r="U32" s="48"/>
      <c r="V32" t="str">
        <f t="shared" si="5"/>
        <v/>
      </c>
      <c r="W32">
        <f t="shared" si="2"/>
        <v>2</v>
      </c>
    </row>
    <row r="33" spans="2:23" x14ac:dyDescent="0.2">
      <c r="B33" s="42">
        <v>25</v>
      </c>
      <c r="C33" s="43">
        <f t="shared" si="1"/>
        <v>324871.62697878387</v>
      </c>
      <c r="D33" s="43"/>
      <c r="E33" s="42">
        <v>2017</v>
      </c>
      <c r="F33" s="8">
        <v>43544</v>
      </c>
      <c r="G33" s="42" t="s">
        <v>3</v>
      </c>
      <c r="H33" s="44">
        <v>112.685</v>
      </c>
      <c r="I33" s="44"/>
      <c r="J33" s="42">
        <v>20.5</v>
      </c>
      <c r="K33" s="45">
        <f t="shared" si="0"/>
        <v>9746.1488093635162</v>
      </c>
      <c r="L33" s="46"/>
      <c r="M33" s="6">
        <f>IF(J33="","",(K33/J33)/LOOKUP(RIGHT($D$2,3),定数!$A$6:$A$13,定数!$B$6:$B$13))</f>
        <v>4.7542189313968377</v>
      </c>
      <c r="N33" s="42">
        <v>2017</v>
      </c>
      <c r="O33" s="8">
        <v>43545</v>
      </c>
      <c r="P33" s="44">
        <v>112.402</v>
      </c>
      <c r="Q33" s="44"/>
      <c r="R33" s="47">
        <f>IF(P33="","",T33*M33*LOOKUP(RIGHT($D$2,3),定数!$A$6:$A$13,定数!$B$6:$B$13))</f>
        <v>13454.43957585311</v>
      </c>
      <c r="S33" s="47"/>
      <c r="T33" s="48">
        <f t="shared" si="3"/>
        <v>28.300000000000125</v>
      </c>
      <c r="U33" s="48"/>
      <c r="V33" t="str">
        <f t="shared" si="5"/>
        <v/>
      </c>
      <c r="W33">
        <f t="shared" si="2"/>
        <v>0</v>
      </c>
    </row>
    <row r="34" spans="2:23" x14ac:dyDescent="0.2">
      <c r="B34" s="42">
        <v>26</v>
      </c>
      <c r="C34" s="43">
        <f t="shared" si="1"/>
        <v>338326.06655463699</v>
      </c>
      <c r="D34" s="43"/>
      <c r="E34" s="42">
        <v>2017</v>
      </c>
      <c r="F34" s="8">
        <v>43553</v>
      </c>
      <c r="G34" s="42" t="s">
        <v>4</v>
      </c>
      <c r="H34" s="44">
        <v>111.09</v>
      </c>
      <c r="I34" s="44"/>
      <c r="J34" s="42">
        <v>38.1</v>
      </c>
      <c r="K34" s="45">
        <f t="shared" si="0"/>
        <v>10149.781996639109</v>
      </c>
      <c r="L34" s="46"/>
      <c r="M34" s="6">
        <f>IF(J34="","",(K34/J34)/LOOKUP(RIGHT($D$2,3),定数!$A$6:$A$13,定数!$B$6:$B$13))</f>
        <v>2.6639847760207633</v>
      </c>
      <c r="N34" s="42">
        <v>2017</v>
      </c>
      <c r="O34" s="8">
        <v>43555</v>
      </c>
      <c r="P34" s="44">
        <v>111.637</v>
      </c>
      <c r="Q34" s="44"/>
      <c r="R34" s="47">
        <f>IF(P34="","",T34*M34*LOOKUP(RIGHT($D$2,3),定数!$A$6:$A$13,定数!$B$6:$B$13))</f>
        <v>14571.996724833496</v>
      </c>
      <c r="S34" s="47"/>
      <c r="T34" s="48">
        <f t="shared" si="3"/>
        <v>54.699999999999704</v>
      </c>
      <c r="U34" s="48"/>
      <c r="V34" t="str">
        <f t="shared" si="5"/>
        <v/>
      </c>
      <c r="W34">
        <f t="shared" si="2"/>
        <v>0</v>
      </c>
    </row>
    <row r="35" spans="2:23" x14ac:dyDescent="0.2">
      <c r="B35" s="42">
        <v>27</v>
      </c>
      <c r="C35" s="43">
        <f t="shared" si="1"/>
        <v>352898.06327947049</v>
      </c>
      <c r="D35" s="43"/>
      <c r="E35" s="42">
        <v>2017</v>
      </c>
      <c r="F35" s="8">
        <v>43582</v>
      </c>
      <c r="G35" s="42" t="s">
        <v>4</v>
      </c>
      <c r="H35" s="44">
        <v>111.35899999999999</v>
      </c>
      <c r="I35" s="44"/>
      <c r="J35" s="42">
        <v>25.4</v>
      </c>
      <c r="K35" s="45">
        <f t="shared" si="0"/>
        <v>10586.941898384115</v>
      </c>
      <c r="L35" s="46"/>
      <c r="M35" s="6">
        <f>IF(J35="","",(K35/J35)/LOOKUP(RIGHT($D$2,3),定数!$A$6:$A$13,定数!$B$6:$B$13))</f>
        <v>4.1680873615685492</v>
      </c>
      <c r="N35" s="42">
        <v>2017</v>
      </c>
      <c r="O35" s="8">
        <v>43582</v>
      </c>
      <c r="P35" s="44">
        <v>111.105</v>
      </c>
      <c r="Q35" s="44"/>
      <c r="R35" s="47">
        <f>IF(P35="","",T35*M35*LOOKUP(RIGHT($D$2,3),定数!$A$6:$A$13,定数!$B$6:$B$13))</f>
        <v>-10586.941898383726</v>
      </c>
      <c r="S35" s="47"/>
      <c r="T35" s="48">
        <f t="shared" si="3"/>
        <v>-25.399999999999068</v>
      </c>
      <c r="U35" s="48"/>
      <c r="V35" t="str">
        <f t="shared" si="5"/>
        <v/>
      </c>
      <c r="W35">
        <f t="shared" si="2"/>
        <v>1</v>
      </c>
    </row>
    <row r="36" spans="2:23" x14ac:dyDescent="0.2">
      <c r="B36" s="42">
        <v>28</v>
      </c>
      <c r="C36" s="43">
        <f t="shared" si="1"/>
        <v>342311.12138108676</v>
      </c>
      <c r="D36" s="43"/>
      <c r="E36" s="42">
        <v>2017</v>
      </c>
      <c r="F36" s="8">
        <v>43615</v>
      </c>
      <c r="G36" s="42" t="s">
        <v>3</v>
      </c>
      <c r="H36" s="44">
        <v>110.881</v>
      </c>
      <c r="I36" s="44"/>
      <c r="J36" s="42">
        <v>34.799999999999997</v>
      </c>
      <c r="K36" s="45">
        <f t="shared" si="0"/>
        <v>10269.333641432602</v>
      </c>
      <c r="L36" s="46"/>
      <c r="M36" s="6">
        <f>IF(J36="","",(K36/J36)/LOOKUP(RIGHT($D$2,3),定数!$A$6:$A$13,定数!$B$6:$B$13))</f>
        <v>2.9509579429404034</v>
      </c>
      <c r="N36" s="42">
        <v>2017</v>
      </c>
      <c r="O36" s="8">
        <v>43617</v>
      </c>
      <c r="P36" s="44">
        <v>111.229</v>
      </c>
      <c r="Q36" s="44"/>
      <c r="R36" s="47">
        <f>IF(P36="","",T36*M36*LOOKUP(RIGHT($D$2,3),定数!$A$6:$A$13,定数!$B$6:$B$13))</f>
        <v>-10269.333641432575</v>
      </c>
      <c r="S36" s="47"/>
      <c r="T36" s="48">
        <f t="shared" si="3"/>
        <v>-34.799999999999898</v>
      </c>
      <c r="U36" s="48"/>
      <c r="V36" t="str">
        <f t="shared" si="5"/>
        <v/>
      </c>
      <c r="W36">
        <f t="shared" si="2"/>
        <v>2</v>
      </c>
    </row>
    <row r="37" spans="2:23" x14ac:dyDescent="0.2">
      <c r="B37" s="42">
        <v>29</v>
      </c>
      <c r="C37" s="43">
        <f t="shared" si="1"/>
        <v>332041.78773965419</v>
      </c>
      <c r="D37" s="43"/>
      <c r="E37" s="42">
        <v>2017</v>
      </c>
      <c r="F37" s="8">
        <v>43713</v>
      </c>
      <c r="G37" s="42" t="s">
        <v>3</v>
      </c>
      <c r="H37" s="44">
        <v>109.255</v>
      </c>
      <c r="I37" s="44"/>
      <c r="J37" s="42">
        <v>29.1</v>
      </c>
      <c r="K37" s="45">
        <f t="shared" si="0"/>
        <v>9961.2536321896259</v>
      </c>
      <c r="L37" s="46"/>
      <c r="M37" s="6">
        <f>IF(J37="","",(K37/J37)/LOOKUP(RIGHT($D$2,3),定数!$A$6:$A$13,定数!$B$6:$B$13))</f>
        <v>3.4231112138108677</v>
      </c>
      <c r="N37" s="42">
        <v>2017</v>
      </c>
      <c r="O37" s="8">
        <v>43716</v>
      </c>
      <c r="P37" s="44">
        <v>108.843</v>
      </c>
      <c r="Q37" s="44"/>
      <c r="R37" s="47">
        <f>IF(P37="","",T37*M37*LOOKUP(RIGHT($D$2,3),定数!$A$6:$A$13,定数!$B$6:$B$13))</f>
        <v>14103.218200900499</v>
      </c>
      <c r="S37" s="47"/>
      <c r="T37" s="48">
        <f t="shared" si="3"/>
        <v>41.199999999999193</v>
      </c>
      <c r="U37" s="48"/>
      <c r="V37" t="str">
        <f t="shared" si="5"/>
        <v/>
      </c>
      <c r="W37">
        <f t="shared" si="2"/>
        <v>0</v>
      </c>
    </row>
    <row r="38" spans="2:23" x14ac:dyDescent="0.2">
      <c r="B38" s="42">
        <v>30</v>
      </c>
      <c r="C38" s="43">
        <f t="shared" si="1"/>
        <v>346145.00594055466</v>
      </c>
      <c r="D38" s="43"/>
      <c r="E38" s="42">
        <v>2017</v>
      </c>
      <c r="F38" s="8">
        <v>43714</v>
      </c>
      <c r="G38" s="42" t="s">
        <v>3</v>
      </c>
      <c r="H38" s="44">
        <v>108.768</v>
      </c>
      <c r="I38" s="44"/>
      <c r="J38" s="42">
        <v>40</v>
      </c>
      <c r="K38" s="45">
        <f t="shared" si="0"/>
        <v>10384.35017821664</v>
      </c>
      <c r="L38" s="46"/>
      <c r="M38" s="6">
        <f>IF(J38="","",(K38/J38)/LOOKUP(RIGHT($D$2,3),定数!$A$6:$A$13,定数!$B$6:$B$13))</f>
        <v>2.5960875445541602</v>
      </c>
      <c r="N38" s="42">
        <v>2017</v>
      </c>
      <c r="O38" s="8">
        <v>43715</v>
      </c>
      <c r="P38" s="44">
        <v>109.16800000000001</v>
      </c>
      <c r="Q38" s="44"/>
      <c r="R38" s="47">
        <f>IF(P38="","",T38*M38*LOOKUP(RIGHT($D$2,3),定数!$A$6:$A$13,定数!$B$6:$B$13))</f>
        <v>-10384.35017821679</v>
      </c>
      <c r="S38" s="47"/>
      <c r="T38" s="48">
        <f t="shared" si="3"/>
        <v>-40.000000000000568</v>
      </c>
      <c r="U38" s="48"/>
      <c r="V38" t="str">
        <f t="shared" si="5"/>
        <v/>
      </c>
      <c r="W38">
        <f t="shared" si="2"/>
        <v>1</v>
      </c>
    </row>
    <row r="39" spans="2:23" x14ac:dyDescent="0.2">
      <c r="B39" s="42">
        <v>31</v>
      </c>
      <c r="C39" s="43">
        <f t="shared" si="1"/>
        <v>335760.65576233785</v>
      </c>
      <c r="D39" s="43"/>
      <c r="E39" s="42">
        <v>2017</v>
      </c>
      <c r="F39" s="8">
        <v>43765</v>
      </c>
      <c r="G39" s="42" t="s">
        <v>4</v>
      </c>
      <c r="H39" s="44">
        <v>114.041</v>
      </c>
      <c r="I39" s="44"/>
      <c r="J39" s="42">
        <v>34.5</v>
      </c>
      <c r="K39" s="45">
        <f t="shared" si="0"/>
        <v>10072.819672870135</v>
      </c>
      <c r="L39" s="46"/>
      <c r="M39" s="6">
        <f>IF(J39="","",(K39/J39)/LOOKUP(RIGHT($D$2,3),定数!$A$6:$A$13,定数!$B$6:$B$13))</f>
        <v>2.919657876194242</v>
      </c>
      <c r="N39" s="42">
        <v>2017</v>
      </c>
      <c r="O39" s="8">
        <v>43766</v>
      </c>
      <c r="P39" s="44">
        <v>113.696</v>
      </c>
      <c r="Q39" s="44"/>
      <c r="R39" s="47">
        <f>IF(P39="","",T39*M39*LOOKUP(RIGHT($D$2,3),定数!$A$6:$A$13,定数!$B$6:$B$13))</f>
        <v>-10072.819672870102</v>
      </c>
      <c r="S39" s="47"/>
      <c r="T39" s="48">
        <f t="shared" si="3"/>
        <v>-34.499999999999886</v>
      </c>
      <c r="U39" s="48"/>
      <c r="V39" t="str">
        <f t="shared" si="5"/>
        <v/>
      </c>
      <c r="W39">
        <f t="shared" si="2"/>
        <v>2</v>
      </c>
    </row>
    <row r="40" spans="2:23" x14ac:dyDescent="0.2">
      <c r="B40" s="42">
        <v>32</v>
      </c>
      <c r="C40" s="43">
        <f t="shared" si="1"/>
        <v>325687.83608946775</v>
      </c>
      <c r="D40" s="43"/>
      <c r="E40" s="42">
        <v>2017</v>
      </c>
      <c r="F40" s="8">
        <v>43772</v>
      </c>
      <c r="G40" s="42" t="s">
        <v>4</v>
      </c>
      <c r="H40" s="44">
        <v>114.066</v>
      </c>
      <c r="I40" s="44"/>
      <c r="J40" s="42">
        <v>18.100000000000001</v>
      </c>
      <c r="K40" s="45">
        <f t="shared" si="0"/>
        <v>9770.6350826840317</v>
      </c>
      <c r="L40" s="46"/>
      <c r="M40" s="6">
        <f>IF(J40="","",(K40/J40)/LOOKUP(RIGHT($D$2,3),定数!$A$6:$A$13,定数!$B$6:$B$13))</f>
        <v>5.3981409296596858</v>
      </c>
      <c r="N40" s="42">
        <v>2017</v>
      </c>
      <c r="O40" s="8">
        <v>43772</v>
      </c>
      <c r="P40" s="44">
        <v>113.88500000000001</v>
      </c>
      <c r="Q40" s="44"/>
      <c r="R40" s="47">
        <f>IF(P40="","",T40*M40*LOOKUP(RIGHT($D$2,3),定数!$A$6:$A$13,定数!$B$6:$B$13))</f>
        <v>-9770.6350826838898</v>
      </c>
      <c r="S40" s="47"/>
      <c r="T40" s="48">
        <f t="shared" si="3"/>
        <v>-18.099999999999739</v>
      </c>
      <c r="U40" s="48"/>
      <c r="V40" t="str">
        <f t="shared" si="5"/>
        <v/>
      </c>
      <c r="W40">
        <f t="shared" si="2"/>
        <v>3</v>
      </c>
    </row>
    <row r="41" spans="2:23" x14ac:dyDescent="0.2">
      <c r="B41" s="42">
        <v>33</v>
      </c>
      <c r="C41" s="43">
        <f t="shared" si="1"/>
        <v>315917.20100678387</v>
      </c>
      <c r="D41" s="43"/>
      <c r="E41" s="42">
        <v>2017</v>
      </c>
      <c r="F41" s="8">
        <v>43779</v>
      </c>
      <c r="G41" s="42" t="s">
        <v>3</v>
      </c>
      <c r="H41" s="44">
        <v>113.309</v>
      </c>
      <c r="I41" s="44"/>
      <c r="J41" s="42">
        <v>31.9</v>
      </c>
      <c r="K41" s="45">
        <f t="shared" si="0"/>
        <v>9477.5160302035165</v>
      </c>
      <c r="L41" s="46"/>
      <c r="M41" s="6">
        <f>IF(J41="","",(K41/J41)/LOOKUP(RIGHT($D$2,3),定数!$A$6:$A$13,定数!$B$6:$B$13))</f>
        <v>2.9710081599384068</v>
      </c>
      <c r="N41" s="42">
        <v>2017</v>
      </c>
      <c r="O41" s="8">
        <v>43782</v>
      </c>
      <c r="P41" s="44">
        <v>113.628</v>
      </c>
      <c r="Q41" s="44"/>
      <c r="R41" s="47">
        <f>IF(P41="","",T41*M41*LOOKUP(RIGHT($D$2,3),定数!$A$6:$A$13,定数!$B$6:$B$13))</f>
        <v>-9477.5160302035965</v>
      </c>
      <c r="S41" s="47"/>
      <c r="T41" s="48">
        <f t="shared" si="3"/>
        <v>-31.900000000000261</v>
      </c>
      <c r="U41" s="48"/>
      <c r="V41" t="str">
        <f t="shared" si="5"/>
        <v/>
      </c>
      <c r="W41">
        <f t="shared" si="2"/>
        <v>4</v>
      </c>
    </row>
    <row r="42" spans="2:23" x14ac:dyDescent="0.2">
      <c r="B42" s="42">
        <v>34</v>
      </c>
      <c r="C42" s="43">
        <f t="shared" si="1"/>
        <v>306439.68497658026</v>
      </c>
      <c r="D42" s="43"/>
      <c r="E42" s="42">
        <v>2017</v>
      </c>
      <c r="F42" s="8">
        <v>43797</v>
      </c>
      <c r="G42" s="42" t="s">
        <v>3</v>
      </c>
      <c r="H42" s="44">
        <v>110.988</v>
      </c>
      <c r="I42" s="44"/>
      <c r="J42" s="42">
        <v>30.4</v>
      </c>
      <c r="K42" s="45">
        <f t="shared" si="0"/>
        <v>9193.1905492974074</v>
      </c>
      <c r="L42" s="46"/>
      <c r="M42" s="6">
        <f>IF(J42="","",(K42/J42)/LOOKUP(RIGHT($D$2,3),定数!$A$6:$A$13,定数!$B$6:$B$13))</f>
        <v>3.0240758385846735</v>
      </c>
      <c r="N42" s="42">
        <v>2017</v>
      </c>
      <c r="O42" s="8">
        <v>43797</v>
      </c>
      <c r="P42" s="44">
        <v>111.292</v>
      </c>
      <c r="Q42" s="44"/>
      <c r="R42" s="47">
        <f>IF(P42="","",T42*M42*LOOKUP(RIGHT($D$2,3),定数!$A$6:$A$13,定数!$B$6:$B$13))</f>
        <v>-9193.1905492974693</v>
      </c>
      <c r="S42" s="47"/>
      <c r="T42" s="48">
        <f t="shared" si="3"/>
        <v>-30.400000000000205</v>
      </c>
      <c r="U42" s="48"/>
      <c r="V42" t="str">
        <f t="shared" si="5"/>
        <v/>
      </c>
      <c r="W42">
        <f t="shared" si="2"/>
        <v>5</v>
      </c>
    </row>
    <row r="43" spans="2:23" x14ac:dyDescent="0.2">
      <c r="B43" s="42">
        <v>35</v>
      </c>
      <c r="C43" s="43">
        <f t="shared" si="1"/>
        <v>297246.49442728277</v>
      </c>
      <c r="D43" s="43"/>
      <c r="E43" s="42">
        <v>2018</v>
      </c>
      <c r="F43" s="8">
        <v>43473</v>
      </c>
      <c r="G43" s="42" t="s">
        <v>4</v>
      </c>
      <c r="H43" s="44">
        <v>113.185</v>
      </c>
      <c r="I43" s="44"/>
      <c r="J43" s="42">
        <v>17.600000000000001</v>
      </c>
      <c r="K43" s="45">
        <f t="shared" si="0"/>
        <v>8917.3948328184833</v>
      </c>
      <c r="L43" s="46"/>
      <c r="M43" s="6">
        <f>IF(J43="","",(K43/J43)/LOOKUP(RIGHT($D$2,3),定数!$A$6:$A$13,定数!$B$6:$B$13))</f>
        <v>5.0667016095559561</v>
      </c>
      <c r="N43" s="42">
        <v>2018</v>
      </c>
      <c r="O43" s="8">
        <v>43473</v>
      </c>
      <c r="P43" s="44">
        <v>113.009</v>
      </c>
      <c r="Q43" s="44"/>
      <c r="R43" s="47">
        <f>IF(P43="","",T43*M43*LOOKUP(RIGHT($D$2,3),定数!$A$6:$A$13,定数!$B$6:$B$13))</f>
        <v>-8917.3948328185797</v>
      </c>
      <c r="S43" s="47"/>
      <c r="T43" s="48">
        <f t="shared" si="3"/>
        <v>-17.600000000000193</v>
      </c>
      <c r="U43" s="48"/>
      <c r="V43" t="str">
        <f t="shared" si="5"/>
        <v/>
      </c>
      <c r="W43">
        <f t="shared" si="2"/>
        <v>6</v>
      </c>
    </row>
    <row r="44" spans="2:23" x14ac:dyDescent="0.2">
      <c r="B44" s="42">
        <v>36</v>
      </c>
      <c r="C44" s="43">
        <f t="shared" si="1"/>
        <v>288329.09959446418</v>
      </c>
      <c r="D44" s="43"/>
      <c r="E44" s="42">
        <v>2018</v>
      </c>
      <c r="F44" s="8">
        <v>43494</v>
      </c>
      <c r="G44" s="42" t="s">
        <v>3</v>
      </c>
      <c r="H44" s="44">
        <v>108.741</v>
      </c>
      <c r="I44" s="44"/>
      <c r="J44" s="42">
        <v>31.1</v>
      </c>
      <c r="K44" s="45">
        <f t="shared" si="0"/>
        <v>8649.8729878339254</v>
      </c>
      <c r="L44" s="46"/>
      <c r="M44" s="6">
        <f>IF(J44="","",(K44/J44)/LOOKUP(RIGHT($D$2,3),定数!$A$6:$A$13,定数!$B$6:$B$13))</f>
        <v>2.7813096423903296</v>
      </c>
      <c r="N44" s="42">
        <v>2018</v>
      </c>
      <c r="O44" s="8">
        <v>43495</v>
      </c>
      <c r="P44" s="44">
        <v>109.05200000000001</v>
      </c>
      <c r="Q44" s="44"/>
      <c r="R44" s="47">
        <f>IF(P44="","",T44*M44*LOOKUP(RIGHT($D$2,3),定数!$A$6:$A$13,定数!$B$6:$B$13))</f>
        <v>-8649.8729878341201</v>
      </c>
      <c r="S44" s="47"/>
      <c r="T44" s="48">
        <f t="shared" si="3"/>
        <v>-31.100000000000705</v>
      </c>
      <c r="U44" s="48"/>
      <c r="V44" t="str">
        <f t="shared" si="5"/>
        <v/>
      </c>
      <c r="W44">
        <f t="shared" si="2"/>
        <v>7</v>
      </c>
    </row>
    <row r="45" spans="2:23" x14ac:dyDescent="0.2">
      <c r="B45" s="42">
        <v>37</v>
      </c>
      <c r="C45" s="43">
        <f t="shared" si="1"/>
        <v>279679.22660663008</v>
      </c>
      <c r="D45" s="43"/>
      <c r="E45" s="42">
        <v>2018</v>
      </c>
      <c r="F45" s="8">
        <v>43498</v>
      </c>
      <c r="G45" s="42" t="s">
        <v>4</v>
      </c>
      <c r="H45" s="44">
        <v>109.524</v>
      </c>
      <c r="I45" s="44"/>
      <c r="J45" s="42">
        <v>30.3</v>
      </c>
      <c r="K45" s="45">
        <f t="shared" si="0"/>
        <v>8390.3767981989022</v>
      </c>
      <c r="L45" s="46"/>
      <c r="M45" s="6">
        <f>IF(J45="","",(K45/J45)/LOOKUP(RIGHT($D$2,3),定数!$A$6:$A$13,定数!$B$6:$B$13))</f>
        <v>2.7691012535309909</v>
      </c>
      <c r="N45" s="42">
        <v>2018</v>
      </c>
      <c r="O45" s="8">
        <v>43498</v>
      </c>
      <c r="P45" s="44">
        <v>109.959</v>
      </c>
      <c r="Q45" s="44"/>
      <c r="R45" s="47">
        <f>IF(P45="","",T45*M45*LOOKUP(RIGHT($D$2,3),定数!$A$6:$A$13,定数!$B$6:$B$13))</f>
        <v>12045.590452859873</v>
      </c>
      <c r="S45" s="47"/>
      <c r="T45" s="48">
        <f t="shared" si="3"/>
        <v>43.500000000000227</v>
      </c>
      <c r="U45" s="48"/>
      <c r="V45" t="str">
        <f t="shared" si="5"/>
        <v/>
      </c>
      <c r="W45">
        <f t="shared" si="2"/>
        <v>0</v>
      </c>
    </row>
    <row r="46" spans="2:23" x14ac:dyDescent="0.2">
      <c r="B46" s="42">
        <v>38</v>
      </c>
      <c r="C46" s="43">
        <f>IF(R45="","",C45+R45)</f>
        <v>291724.81705948996</v>
      </c>
      <c r="D46" s="43"/>
      <c r="E46" s="42">
        <v>2018</v>
      </c>
      <c r="F46" s="8">
        <v>43512</v>
      </c>
      <c r="G46" s="42" t="s">
        <v>3</v>
      </c>
      <c r="H46" s="44">
        <v>106.179</v>
      </c>
      <c r="I46" s="44"/>
      <c r="J46" s="42">
        <v>67</v>
      </c>
      <c r="K46" s="45">
        <f t="shared" si="0"/>
        <v>8751.7445117846983</v>
      </c>
      <c r="L46" s="46"/>
      <c r="M46" s="6">
        <f>IF(J46="","",(K46/J46)/LOOKUP(RIGHT($D$2,3),定数!$A$6:$A$13,定数!$B$6:$B$13))</f>
        <v>1.3062305241469698</v>
      </c>
      <c r="N46" s="42">
        <v>2018</v>
      </c>
      <c r="O46" s="8">
        <v>43516</v>
      </c>
      <c r="P46" s="44">
        <v>106.849</v>
      </c>
      <c r="Q46" s="44"/>
      <c r="R46" s="47">
        <f>IF(P46="","",T46*M46*LOOKUP(RIGHT($D$2,3),定数!$A$6:$A$13,定数!$B$6:$B$13))</f>
        <v>-8751.7445117847201</v>
      </c>
      <c r="S46" s="47"/>
      <c r="T46" s="48">
        <f t="shared" si="3"/>
        <v>-67.000000000000171</v>
      </c>
      <c r="U46" s="48"/>
      <c r="V46" t="str">
        <f t="shared" si="5"/>
        <v/>
      </c>
      <c r="W46">
        <f t="shared" si="2"/>
        <v>1</v>
      </c>
    </row>
    <row r="47" spans="2:23" x14ac:dyDescent="0.2">
      <c r="B47" s="42">
        <v>39</v>
      </c>
      <c r="C47" s="43">
        <f t="shared" si="1"/>
        <v>282973.07254770526</v>
      </c>
      <c r="D47" s="43"/>
      <c r="E47" s="42">
        <v>2018</v>
      </c>
      <c r="F47" s="8">
        <v>43538</v>
      </c>
      <c r="G47" s="42" t="s">
        <v>3</v>
      </c>
      <c r="H47" s="44">
        <v>106.459</v>
      </c>
      <c r="I47" s="44"/>
      <c r="J47" s="42">
        <v>25.2</v>
      </c>
      <c r="K47" s="45">
        <f t="shared" si="0"/>
        <v>8489.1921764311573</v>
      </c>
      <c r="L47" s="46"/>
      <c r="M47" s="6">
        <f>IF(J47="","",(K47/J47)/LOOKUP(RIGHT($D$2,3),定数!$A$6:$A$13,定数!$B$6:$B$13))</f>
        <v>3.3687270541393484</v>
      </c>
      <c r="N47" s="42">
        <v>2018</v>
      </c>
      <c r="O47" s="8">
        <v>43539</v>
      </c>
      <c r="P47" s="44">
        <v>106.10599999999999</v>
      </c>
      <c r="Q47" s="44"/>
      <c r="R47" s="47">
        <f>IF(P47="","",T47*M47*LOOKUP(RIGHT($D$2,3),定数!$A$6:$A$13,定数!$B$6:$B$13))</f>
        <v>11891.60650111219</v>
      </c>
      <c r="S47" s="47"/>
      <c r="T47" s="48">
        <f t="shared" si="3"/>
        <v>35.300000000000864</v>
      </c>
      <c r="U47" s="48"/>
      <c r="V47" t="str">
        <f t="shared" si="5"/>
        <v/>
      </c>
      <c r="W47">
        <f t="shared" si="2"/>
        <v>0</v>
      </c>
    </row>
    <row r="48" spans="2:23" x14ac:dyDescent="0.2">
      <c r="B48" s="42">
        <v>40</v>
      </c>
      <c r="C48" s="43">
        <f t="shared" si="1"/>
        <v>294864.67904881743</v>
      </c>
      <c r="D48" s="43"/>
      <c r="E48" s="42">
        <v>2018</v>
      </c>
      <c r="F48" s="8">
        <v>43543</v>
      </c>
      <c r="G48" s="42" t="s">
        <v>3</v>
      </c>
      <c r="H48" s="44">
        <v>105.86</v>
      </c>
      <c r="I48" s="44"/>
      <c r="J48" s="42">
        <v>28.3</v>
      </c>
      <c r="K48" s="45">
        <f t="shared" si="0"/>
        <v>8845.9403714645232</v>
      </c>
      <c r="L48" s="46"/>
      <c r="M48" s="6">
        <f>IF(J48="","",(K48/J48)/LOOKUP(RIGHT($D$2,3),定数!$A$6:$A$13,定数!$B$6:$B$13))</f>
        <v>3.1257739828496547</v>
      </c>
      <c r="N48" s="42">
        <v>2018</v>
      </c>
      <c r="O48" s="8">
        <v>43543</v>
      </c>
      <c r="P48" s="44">
        <v>106.143</v>
      </c>
      <c r="Q48" s="44"/>
      <c r="R48" s="47">
        <f>IF(P48="","",T48*M48*LOOKUP(RIGHT($D$2,3),定数!$A$6:$A$13,定数!$B$6:$B$13))</f>
        <v>-8845.9403714645614</v>
      </c>
      <c r="S48" s="47"/>
      <c r="T48" s="48">
        <f t="shared" si="3"/>
        <v>-28.300000000000125</v>
      </c>
      <c r="U48" s="48"/>
      <c r="V48" t="str">
        <f t="shared" si="5"/>
        <v/>
      </c>
      <c r="W48">
        <f t="shared" si="2"/>
        <v>1</v>
      </c>
    </row>
    <row r="49" spans="2:23" x14ac:dyDescent="0.2">
      <c r="B49" s="42">
        <v>41</v>
      </c>
      <c r="C49" s="43">
        <f>IF(R48="","",C48+R48)</f>
        <v>286018.73867735284</v>
      </c>
      <c r="D49" s="43"/>
      <c r="E49" s="42">
        <v>2018</v>
      </c>
      <c r="F49" s="8">
        <v>43561</v>
      </c>
      <c r="G49" s="42" t="s">
        <v>4</v>
      </c>
      <c r="H49" s="44">
        <v>107.267</v>
      </c>
      <c r="I49" s="44"/>
      <c r="J49" s="42">
        <v>27.9</v>
      </c>
      <c r="K49" s="45">
        <f t="shared" si="0"/>
        <v>8580.5621603205855</v>
      </c>
      <c r="L49" s="46"/>
      <c r="M49" s="6">
        <f>IF(J49="","",(K49/J49)/LOOKUP(RIGHT($D$2,3),定数!$A$6:$A$13,定数!$B$6:$B$13))</f>
        <v>3.0754703083586326</v>
      </c>
      <c r="N49" s="42">
        <v>2018</v>
      </c>
      <c r="O49" s="8">
        <v>43561</v>
      </c>
      <c r="P49" s="44">
        <v>106.988</v>
      </c>
      <c r="Q49" s="44"/>
      <c r="R49" s="47">
        <f>IF(P49="","",T49*M49*LOOKUP(RIGHT($D$2,3),定数!$A$6:$A$13,定数!$B$6:$B$13))</f>
        <v>-8580.5621603204727</v>
      </c>
      <c r="S49" s="47"/>
      <c r="T49" s="48">
        <f t="shared" si="3"/>
        <v>-27.899999999999636</v>
      </c>
      <c r="U49" s="48"/>
      <c r="V49" t="str">
        <f t="shared" si="5"/>
        <v/>
      </c>
      <c r="W49">
        <f t="shared" si="2"/>
        <v>2</v>
      </c>
    </row>
    <row r="50" spans="2:23" x14ac:dyDescent="0.2">
      <c r="B50" s="42">
        <v>42</v>
      </c>
      <c r="C50" s="43">
        <f t="shared" si="1"/>
        <v>277438.17651703238</v>
      </c>
      <c r="D50" s="43"/>
      <c r="E50" s="42">
        <v>2018</v>
      </c>
      <c r="F50" s="8">
        <v>43582</v>
      </c>
      <c r="G50" s="42" t="s">
        <v>4</v>
      </c>
      <c r="H50" s="44">
        <v>109.40900000000001</v>
      </c>
      <c r="I50" s="44"/>
      <c r="J50" s="42">
        <v>22.3</v>
      </c>
      <c r="K50" s="45">
        <f t="shared" si="0"/>
        <v>8323.1452955109708</v>
      </c>
      <c r="L50" s="46"/>
      <c r="M50" s="6">
        <f>IF(J50="","",(K50/J50)/LOOKUP(RIGHT($D$2,3),定数!$A$6:$A$13,定数!$B$6:$B$13))</f>
        <v>3.7323521504533499</v>
      </c>
      <c r="N50" s="42">
        <v>2018</v>
      </c>
      <c r="O50" s="8">
        <v>43582</v>
      </c>
      <c r="P50" s="44">
        <v>109.18600000000001</v>
      </c>
      <c r="Q50" s="44"/>
      <c r="R50" s="47">
        <f>IF(P50="","",T50*M50*LOOKUP(RIGHT($D$2,3),定数!$A$6:$A$13,定数!$B$6:$B$13))</f>
        <v>-8323.1452955109326</v>
      </c>
      <c r="S50" s="47"/>
      <c r="T50" s="48">
        <f t="shared" si="3"/>
        <v>-22.299999999999898</v>
      </c>
      <c r="U50" s="48"/>
      <c r="V50" t="str">
        <f t="shared" si="5"/>
        <v/>
      </c>
      <c r="W50">
        <f t="shared" si="2"/>
        <v>3</v>
      </c>
    </row>
    <row r="51" spans="2:23" x14ac:dyDescent="0.2">
      <c r="B51" s="42">
        <v>43</v>
      </c>
      <c r="C51" s="43">
        <f t="shared" si="1"/>
        <v>269115.03122152144</v>
      </c>
      <c r="D51" s="43"/>
      <c r="E51" s="42">
        <v>2018</v>
      </c>
      <c r="F51" s="8">
        <v>43602</v>
      </c>
      <c r="G51" s="42" t="s">
        <v>4</v>
      </c>
      <c r="H51" s="44">
        <v>110.349</v>
      </c>
      <c r="I51" s="44"/>
      <c r="J51" s="42">
        <v>27.4</v>
      </c>
      <c r="K51" s="45">
        <f t="shared" si="0"/>
        <v>8073.4509366456432</v>
      </c>
      <c r="L51" s="46"/>
      <c r="M51" s="6">
        <f>IF(J51="","",(K51/J51)/LOOKUP(RIGHT($D$2,3),定数!$A$6:$A$13,定数!$B$6:$B$13))</f>
        <v>2.946514940381622</v>
      </c>
      <c r="N51" s="42">
        <v>2018</v>
      </c>
      <c r="O51" s="8">
        <v>43602</v>
      </c>
      <c r="P51" s="44">
        <v>110.075</v>
      </c>
      <c r="Q51" s="44"/>
      <c r="R51" s="47">
        <f>IF(P51="","",T51*M51*LOOKUP(RIGHT($D$2,3),定数!$A$6:$A$13,定数!$B$6:$B$13))</f>
        <v>-8073.4509366456705</v>
      </c>
      <c r="S51" s="47"/>
      <c r="T51" s="48">
        <f t="shared" si="3"/>
        <v>-27.400000000000091</v>
      </c>
      <c r="U51" s="48"/>
      <c r="V51" t="str">
        <f t="shared" si="5"/>
        <v/>
      </c>
      <c r="W51">
        <f t="shared" si="2"/>
        <v>4</v>
      </c>
    </row>
    <row r="52" spans="2:23" x14ac:dyDescent="0.2">
      <c r="B52" s="42">
        <v>44</v>
      </c>
      <c r="C52" s="43">
        <f t="shared" si="1"/>
        <v>261041.58028487576</v>
      </c>
      <c r="D52" s="43"/>
      <c r="E52" s="42">
        <v>2018</v>
      </c>
      <c r="F52" s="8">
        <v>43610</v>
      </c>
      <c r="G52" s="42" t="s">
        <v>3</v>
      </c>
      <c r="H52" s="44">
        <v>109.312</v>
      </c>
      <c r="I52" s="44"/>
      <c r="J52" s="42">
        <v>27.7</v>
      </c>
      <c r="K52" s="45">
        <f t="shared" si="0"/>
        <v>7831.2474085462727</v>
      </c>
      <c r="L52" s="46"/>
      <c r="M52" s="6">
        <f>IF(J52="","",(K52/J52)/LOOKUP(RIGHT($D$2,3),定数!$A$6:$A$13,定数!$B$6:$B$13))</f>
        <v>2.8271651294390874</v>
      </c>
      <c r="N52" s="42">
        <v>2018</v>
      </c>
      <c r="O52" s="8">
        <v>43613</v>
      </c>
      <c r="P52" s="44">
        <v>109.589</v>
      </c>
      <c r="Q52" s="44"/>
      <c r="R52" s="47">
        <f>IF(P52="","",T52*M52*LOOKUP(RIGHT($D$2,3),定数!$A$6:$A$13,定数!$B$6:$B$13))</f>
        <v>-7831.2474085463009</v>
      </c>
      <c r="S52" s="47"/>
      <c r="T52" s="48">
        <f t="shared" si="3"/>
        <v>-27.700000000000102</v>
      </c>
      <c r="U52" s="48"/>
      <c r="V52" t="str">
        <f t="shared" si="5"/>
        <v/>
      </c>
      <c r="W52">
        <f t="shared" si="2"/>
        <v>5</v>
      </c>
    </row>
    <row r="53" spans="2:23" x14ac:dyDescent="0.2">
      <c r="B53" s="42">
        <v>45</v>
      </c>
      <c r="C53" s="43">
        <f t="shared" si="1"/>
        <v>253210.33287632946</v>
      </c>
      <c r="D53" s="43"/>
      <c r="E53" s="42">
        <v>2018</v>
      </c>
      <c r="F53" s="8">
        <v>43616</v>
      </c>
      <c r="G53" s="42" t="s">
        <v>3</v>
      </c>
      <c r="H53" s="44">
        <v>108.61199999999999</v>
      </c>
      <c r="I53" s="44"/>
      <c r="J53" s="42">
        <v>23.6</v>
      </c>
      <c r="K53" s="45">
        <f t="shared" si="0"/>
        <v>7596.3099862898835</v>
      </c>
      <c r="L53" s="46"/>
      <c r="M53" s="6">
        <f>IF(J53="","",(K53/J53)/LOOKUP(RIGHT($D$2,3),定数!$A$6:$A$13,定数!$B$6:$B$13))</f>
        <v>3.2187754179194417</v>
      </c>
      <c r="N53" s="42">
        <v>2018</v>
      </c>
      <c r="O53" s="8">
        <v>43616</v>
      </c>
      <c r="P53" s="44">
        <v>108.848</v>
      </c>
      <c r="Q53" s="44"/>
      <c r="R53" s="47">
        <f>IF(P53="","",T53*M53*LOOKUP(RIGHT($D$2,3),定数!$A$6:$A$13,定数!$B$6:$B$13))</f>
        <v>-7596.3099862900181</v>
      </c>
      <c r="S53" s="47"/>
      <c r="T53" s="48">
        <f t="shared" si="3"/>
        <v>-23.600000000000421</v>
      </c>
      <c r="U53" s="48"/>
      <c r="V53" t="str">
        <f t="shared" si="5"/>
        <v/>
      </c>
      <c r="W53">
        <f t="shared" si="2"/>
        <v>6</v>
      </c>
    </row>
    <row r="54" spans="2:23" x14ac:dyDescent="0.2">
      <c r="B54" s="42">
        <v>46</v>
      </c>
      <c r="C54" s="43">
        <f t="shared" si="1"/>
        <v>245614.02289003943</v>
      </c>
      <c r="D54" s="43"/>
      <c r="E54" s="42">
        <v>2018</v>
      </c>
      <c r="F54" s="8">
        <v>43622</v>
      </c>
      <c r="G54" s="42" t="s">
        <v>4</v>
      </c>
      <c r="H54" s="44">
        <v>109.831</v>
      </c>
      <c r="I54" s="44"/>
      <c r="J54" s="42">
        <v>36.200000000000003</v>
      </c>
      <c r="K54" s="45">
        <f t="shared" si="0"/>
        <v>7368.4206867011826</v>
      </c>
      <c r="L54" s="46"/>
      <c r="M54" s="6">
        <f>IF(J54="","",(K54/J54)/LOOKUP(RIGHT($D$2,3),定数!$A$6:$A$13,定数!$B$6:$B$13))</f>
        <v>2.035475327818006</v>
      </c>
      <c r="N54" s="42">
        <v>2018</v>
      </c>
      <c r="O54" s="8">
        <v>43624</v>
      </c>
      <c r="P54" s="44">
        <v>109.46899999999999</v>
      </c>
      <c r="Q54" s="44"/>
      <c r="R54" s="47">
        <f>IF(P54="","",T54*M54*LOOKUP(RIGHT($D$2,3),定数!$A$6:$A$13,定数!$B$6:$B$13))</f>
        <v>-7368.4206867013645</v>
      </c>
      <c r="S54" s="47"/>
      <c r="T54" s="48">
        <f t="shared" si="3"/>
        <v>-36.200000000000898</v>
      </c>
      <c r="U54" s="48"/>
      <c r="V54" t="str">
        <f t="shared" si="5"/>
        <v/>
      </c>
      <c r="W54">
        <f t="shared" si="2"/>
        <v>7</v>
      </c>
    </row>
    <row r="55" spans="2:23" x14ac:dyDescent="0.2">
      <c r="B55" s="42">
        <v>47</v>
      </c>
      <c r="C55" s="43">
        <f t="shared" si="1"/>
        <v>238245.60220333806</v>
      </c>
      <c r="D55" s="43"/>
      <c r="E55" s="42">
        <v>2018</v>
      </c>
      <c r="F55" s="8">
        <v>43643</v>
      </c>
      <c r="G55" s="42" t="s">
        <v>4</v>
      </c>
      <c r="H55" s="44">
        <v>109.917</v>
      </c>
      <c r="I55" s="44"/>
      <c r="J55" s="42">
        <v>23.6</v>
      </c>
      <c r="K55" s="45">
        <f t="shared" si="0"/>
        <v>7147.3680661001417</v>
      </c>
      <c r="L55" s="46"/>
      <c r="M55" s="6">
        <f>IF(J55="","",(K55/J55)/LOOKUP(RIGHT($D$2,3),定数!$A$6:$A$13,定数!$B$6:$B$13))</f>
        <v>3.0285457907203988</v>
      </c>
      <c r="N55" s="42">
        <v>2018</v>
      </c>
      <c r="O55" s="8">
        <v>43643</v>
      </c>
      <c r="P55" s="44">
        <v>110.245</v>
      </c>
      <c r="Q55" s="44"/>
      <c r="R55" s="47">
        <f>IF(P55="","",T55*M55*LOOKUP(RIGHT($D$2,3),定数!$A$6:$A$13,定数!$B$6:$B$13))</f>
        <v>9933.6301935629981</v>
      </c>
      <c r="S55" s="47"/>
      <c r="T55" s="48">
        <f t="shared" si="3"/>
        <v>32.800000000000296</v>
      </c>
      <c r="U55" s="48"/>
      <c r="V55" t="str">
        <f t="shared" si="5"/>
        <v/>
      </c>
      <c r="W55">
        <f t="shared" si="2"/>
        <v>0</v>
      </c>
    </row>
    <row r="56" spans="2:23" x14ac:dyDescent="0.2">
      <c r="B56" s="42">
        <v>48</v>
      </c>
      <c r="C56" s="43">
        <f t="shared" si="1"/>
        <v>248179.23239690106</v>
      </c>
      <c r="D56" s="43"/>
      <c r="E56" s="42">
        <v>2018</v>
      </c>
      <c r="F56" s="8">
        <v>43648</v>
      </c>
      <c r="G56" s="42" t="s">
        <v>4</v>
      </c>
      <c r="H56" s="44">
        <v>110.84699999999999</v>
      </c>
      <c r="I56" s="44"/>
      <c r="J56" s="42">
        <v>24.6</v>
      </c>
      <c r="K56" s="45">
        <f t="shared" si="0"/>
        <v>7445.3769719070315</v>
      </c>
      <c r="L56" s="46"/>
      <c r="M56" s="6">
        <f>IF(J56="","",(K56/J56)/LOOKUP(RIGHT($D$2,3),定数!$A$6:$A$13,定数!$B$6:$B$13))</f>
        <v>3.0265760048402566</v>
      </c>
      <c r="N56" s="42">
        <v>2018</v>
      </c>
      <c r="O56" s="8">
        <v>43649</v>
      </c>
      <c r="P56" s="44">
        <v>110.601</v>
      </c>
      <c r="Q56" s="44"/>
      <c r="R56" s="47">
        <f>IF(P56="","",T56*M56*LOOKUP(RIGHT($D$2,3),定数!$A$6:$A$13,定数!$B$6:$B$13))</f>
        <v>-7445.3769719068832</v>
      </c>
      <c r="S56" s="47"/>
      <c r="T56" s="48">
        <f t="shared" si="3"/>
        <v>-24.599999999999511</v>
      </c>
      <c r="U56" s="48"/>
      <c r="V56" t="str">
        <f t="shared" si="5"/>
        <v/>
      </c>
      <c r="W56">
        <f t="shared" si="2"/>
        <v>1</v>
      </c>
    </row>
    <row r="57" spans="2:23" x14ac:dyDescent="0.2">
      <c r="B57" s="42">
        <v>49</v>
      </c>
      <c r="C57" s="43">
        <f t="shared" si="1"/>
        <v>240733.85542499417</v>
      </c>
      <c r="D57" s="43"/>
      <c r="E57" s="42">
        <v>2018</v>
      </c>
      <c r="F57" s="8">
        <v>43657</v>
      </c>
      <c r="G57" s="42" t="s">
        <v>4</v>
      </c>
      <c r="H57" s="44">
        <v>111.315</v>
      </c>
      <c r="I57" s="44"/>
      <c r="J57" s="42">
        <v>34.5</v>
      </c>
      <c r="K57" s="45">
        <f t="shared" si="0"/>
        <v>7222.0156627498245</v>
      </c>
      <c r="L57" s="46"/>
      <c r="M57" s="6">
        <f>IF(J57="","",(K57/J57)/LOOKUP(RIGHT($D$2,3),定数!$A$6:$A$13,定数!$B$6:$B$13))</f>
        <v>2.0933378732608188</v>
      </c>
      <c r="N57" s="42">
        <v>2018</v>
      </c>
      <c r="O57" s="8">
        <v>43658</v>
      </c>
      <c r="P57" s="44">
        <v>111.80800000000001</v>
      </c>
      <c r="Q57" s="44"/>
      <c r="R57" s="47">
        <f>IF(P57="","",T57*M57*LOOKUP(RIGHT($D$2,3),定数!$A$6:$A$13,定数!$B$6:$B$13))</f>
        <v>10320.15571517603</v>
      </c>
      <c r="S57" s="47"/>
      <c r="T57" s="48">
        <f t="shared" si="3"/>
        <v>49.300000000000921</v>
      </c>
      <c r="U57" s="48"/>
      <c r="V57" t="str">
        <f t="shared" si="5"/>
        <v/>
      </c>
      <c r="W57">
        <f t="shared" si="2"/>
        <v>0</v>
      </c>
    </row>
    <row r="58" spans="2:23" x14ac:dyDescent="0.2">
      <c r="B58" s="42">
        <v>50</v>
      </c>
      <c r="C58" s="43">
        <f t="shared" si="1"/>
        <v>251054.01114017019</v>
      </c>
      <c r="D58" s="43"/>
      <c r="E58" s="42">
        <v>2018</v>
      </c>
      <c r="F58" s="8">
        <v>43692</v>
      </c>
      <c r="G58" s="42" t="s">
        <v>4</v>
      </c>
      <c r="H58" s="44">
        <v>111.241</v>
      </c>
      <c r="I58" s="44"/>
      <c r="J58" s="42">
        <v>36.299999999999997</v>
      </c>
      <c r="K58" s="45">
        <f t="shared" si="0"/>
        <v>7531.6203342051049</v>
      </c>
      <c r="L58" s="46"/>
      <c r="M58" s="6">
        <f>IF(J58="","",(K58/J58)/LOOKUP(RIGHT($D$2,3),定数!$A$6:$A$13,定数!$B$6:$B$13))</f>
        <v>2.074826538348514</v>
      </c>
      <c r="N58" s="42">
        <v>2018</v>
      </c>
      <c r="O58" s="8">
        <v>43692</v>
      </c>
      <c r="P58" s="44">
        <v>110.878</v>
      </c>
      <c r="Q58" s="44"/>
      <c r="R58" s="47">
        <f>IF(P58="","",T58*M58*LOOKUP(RIGHT($D$2,3),定数!$A$6:$A$13,定数!$B$6:$B$13))</f>
        <v>-7531.6203342050967</v>
      </c>
      <c r="S58" s="47"/>
      <c r="T58" s="48">
        <f t="shared" si="3"/>
        <v>-36.299999999999955</v>
      </c>
      <c r="U58" s="48"/>
      <c r="V58" t="str">
        <f t="shared" si="5"/>
        <v/>
      </c>
      <c r="W58">
        <f t="shared" si="2"/>
        <v>1</v>
      </c>
    </row>
    <row r="59" spans="2:23" x14ac:dyDescent="0.2">
      <c r="B59" s="42">
        <v>51</v>
      </c>
      <c r="C59" s="43">
        <f t="shared" si="1"/>
        <v>243522.39080596509</v>
      </c>
      <c r="D59" s="43"/>
      <c r="E59" s="42">
        <v>2018</v>
      </c>
      <c r="F59" s="8">
        <v>43702</v>
      </c>
      <c r="G59" s="42" t="s">
        <v>4</v>
      </c>
      <c r="H59" s="44">
        <v>111.262</v>
      </c>
      <c r="I59" s="44"/>
      <c r="J59" s="42">
        <v>16.100000000000001</v>
      </c>
      <c r="K59" s="45">
        <f t="shared" si="0"/>
        <v>7305.671724178952</v>
      </c>
      <c r="L59" s="46"/>
      <c r="M59" s="6">
        <f>IF(J59="","",(K59/J59)/LOOKUP(RIGHT($D$2,3),定数!$A$6:$A$13,定数!$B$6:$B$13))</f>
        <v>4.537684300732268</v>
      </c>
      <c r="N59" s="42">
        <v>2018</v>
      </c>
      <c r="O59" s="8">
        <v>43704</v>
      </c>
      <c r="P59" s="44">
        <v>111.101</v>
      </c>
      <c r="Q59" s="44"/>
      <c r="R59" s="47">
        <f>IF(P59="","",T59*M59*LOOKUP(RIGHT($D$2,3),定数!$A$6:$A$13,定数!$B$6:$B$13))</f>
        <v>-7305.6717241790138</v>
      </c>
      <c r="S59" s="47"/>
      <c r="T59" s="48">
        <f t="shared" si="3"/>
        <v>-16.100000000000136</v>
      </c>
      <c r="U59" s="48"/>
      <c r="V59" t="str">
        <f t="shared" si="5"/>
        <v/>
      </c>
      <c r="W59">
        <f t="shared" si="2"/>
        <v>2</v>
      </c>
    </row>
    <row r="60" spans="2:23" x14ac:dyDescent="0.2">
      <c r="B60" s="42">
        <v>52</v>
      </c>
      <c r="C60" s="43">
        <f t="shared" si="1"/>
        <v>236216.71908178608</v>
      </c>
      <c r="D60" s="43"/>
      <c r="E60" s="42">
        <v>2018</v>
      </c>
      <c r="F60" s="8">
        <v>43733</v>
      </c>
      <c r="G60" s="42" t="s">
        <v>4</v>
      </c>
      <c r="H60" s="44">
        <v>112.934</v>
      </c>
      <c r="I60" s="44"/>
      <c r="J60" s="42">
        <v>19.399999999999999</v>
      </c>
      <c r="K60" s="45">
        <f t="shared" si="0"/>
        <v>7086.5015724535824</v>
      </c>
      <c r="L60" s="46"/>
      <c r="M60" s="6">
        <f>IF(J60="","",(K60/J60)/LOOKUP(RIGHT($D$2,3),定数!$A$6:$A$13,定数!$B$6:$B$13))</f>
        <v>3.6528358620894754</v>
      </c>
      <c r="N60" s="42">
        <v>2018</v>
      </c>
      <c r="O60" s="8">
        <v>43735</v>
      </c>
      <c r="P60" s="44">
        <v>112.74</v>
      </c>
      <c r="Q60" s="44"/>
      <c r="R60" s="47">
        <f>IF(P60="","",T60*M60*LOOKUP(RIGHT($D$2,3),定数!$A$6:$A$13,定数!$B$6:$B$13))</f>
        <v>-7086.5015724536779</v>
      </c>
      <c r="S60" s="47"/>
      <c r="T60" s="48">
        <f t="shared" si="3"/>
        <v>-19.400000000000261</v>
      </c>
      <c r="U60" s="48"/>
      <c r="V60" t="str">
        <f t="shared" si="5"/>
        <v/>
      </c>
      <c r="W60">
        <f t="shared" si="2"/>
        <v>3</v>
      </c>
    </row>
    <row r="61" spans="2:23" x14ac:dyDescent="0.2">
      <c r="B61" s="42">
        <v>53</v>
      </c>
      <c r="C61" s="43">
        <f t="shared" si="1"/>
        <v>229130.2175093324</v>
      </c>
      <c r="D61" s="43"/>
      <c r="E61" s="42">
        <v>2018</v>
      </c>
      <c r="F61" s="8">
        <v>43747</v>
      </c>
      <c r="G61" s="42" t="s">
        <v>3</v>
      </c>
      <c r="H61" s="44">
        <v>113.10299999999999</v>
      </c>
      <c r="I61" s="44"/>
      <c r="J61" s="42">
        <v>22.5</v>
      </c>
      <c r="K61" s="45">
        <f t="shared" si="0"/>
        <v>6873.9065252799719</v>
      </c>
      <c r="L61" s="46"/>
      <c r="M61" s="6">
        <f>IF(J61="","",(K61/J61)/LOOKUP(RIGHT($D$2,3),定数!$A$6:$A$13,定数!$B$6:$B$13))</f>
        <v>3.0550695667910985</v>
      </c>
      <c r="N61" s="42">
        <v>2018</v>
      </c>
      <c r="O61" s="8">
        <v>43748</v>
      </c>
      <c r="P61" s="44">
        <v>112.79</v>
      </c>
      <c r="Q61" s="44"/>
      <c r="R61" s="47">
        <f>IF(P61="","",T61*M61*LOOKUP(RIGHT($D$2,3),定数!$A$6:$A$13,定数!$B$6:$B$13))</f>
        <v>9562.3677440557767</v>
      </c>
      <c r="S61" s="47"/>
      <c r="T61" s="48">
        <f t="shared" si="3"/>
        <v>31.299999999998818</v>
      </c>
      <c r="U61" s="48"/>
      <c r="V61" t="str">
        <f t="shared" si="5"/>
        <v/>
      </c>
      <c r="W61">
        <f t="shared" si="2"/>
        <v>0</v>
      </c>
    </row>
    <row r="62" spans="2:23" x14ac:dyDescent="0.2">
      <c r="B62" s="42">
        <v>54</v>
      </c>
      <c r="C62" s="43">
        <f t="shared" si="1"/>
        <v>238692.58525338818</v>
      </c>
      <c r="D62" s="43"/>
      <c r="E62" s="42">
        <v>2018</v>
      </c>
      <c r="F62" s="8">
        <v>43753</v>
      </c>
      <c r="G62" s="42" t="s">
        <v>3</v>
      </c>
      <c r="H62" s="44">
        <v>111.923</v>
      </c>
      <c r="I62" s="44"/>
      <c r="J62" s="42">
        <v>25.8</v>
      </c>
      <c r="K62" s="45">
        <f t="shared" si="0"/>
        <v>7160.7775576016456</v>
      </c>
      <c r="L62" s="46"/>
      <c r="M62" s="6">
        <f>IF(J62="","",(K62/J62)/LOOKUP(RIGHT($D$2,3),定数!$A$6:$A$13,定数!$B$6:$B$13))</f>
        <v>2.775495177364979</v>
      </c>
      <c r="N62" s="42">
        <v>2018</v>
      </c>
      <c r="O62" s="8">
        <v>43754</v>
      </c>
      <c r="P62" s="44">
        <v>112.181</v>
      </c>
      <c r="Q62" s="44"/>
      <c r="R62" s="47">
        <f>IF(P62="","",T62*M62*LOOKUP(RIGHT($D$2,3),定数!$A$6:$A$13,定数!$B$6:$B$13))</f>
        <v>-7160.7775576015229</v>
      </c>
      <c r="S62" s="47"/>
      <c r="T62" s="48">
        <f t="shared" si="3"/>
        <v>-25.799999999999557</v>
      </c>
      <c r="U62" s="48"/>
      <c r="V62" t="str">
        <f t="shared" si="5"/>
        <v/>
      </c>
      <c r="W62">
        <f t="shared" si="2"/>
        <v>1</v>
      </c>
    </row>
    <row r="63" spans="2:23" x14ac:dyDescent="0.2">
      <c r="B63" s="42">
        <v>55</v>
      </c>
      <c r="C63" s="43">
        <f t="shared" si="1"/>
        <v>231531.80769578667</v>
      </c>
      <c r="D63" s="43"/>
      <c r="E63" s="42">
        <v>2018</v>
      </c>
      <c r="F63" s="8">
        <v>43755</v>
      </c>
      <c r="G63" s="42" t="s">
        <v>4</v>
      </c>
      <c r="H63" s="44">
        <v>112.30500000000001</v>
      </c>
      <c r="I63" s="44"/>
      <c r="J63" s="42">
        <v>15.5</v>
      </c>
      <c r="K63" s="45">
        <f t="shared" si="0"/>
        <v>6945.9542308736</v>
      </c>
      <c r="L63" s="46"/>
      <c r="M63" s="6">
        <f>IF(J63="","",(K63/J63)/LOOKUP(RIGHT($D$2,3),定数!$A$6:$A$13,定数!$B$6:$B$13))</f>
        <v>4.481260794112</v>
      </c>
      <c r="N63" s="42">
        <v>2018</v>
      </c>
      <c r="O63" s="8">
        <v>43757</v>
      </c>
      <c r="P63" s="44">
        <v>112.15</v>
      </c>
      <c r="Q63" s="44"/>
      <c r="R63" s="47">
        <f>IF(P63="","",T63*M63*LOOKUP(RIGHT($D$2,3),定数!$A$6:$A$13,定数!$B$6:$B$13))</f>
        <v>-6945.95423087365</v>
      </c>
      <c r="S63" s="47"/>
      <c r="T63" s="48">
        <f t="shared" si="3"/>
        <v>-15.500000000000114</v>
      </c>
      <c r="U63" s="48"/>
      <c r="V63" t="str">
        <f t="shared" si="5"/>
        <v/>
      </c>
      <c r="W63">
        <f t="shared" si="2"/>
        <v>2</v>
      </c>
    </row>
    <row r="64" spans="2:23" x14ac:dyDescent="0.2">
      <c r="B64" s="42">
        <v>56</v>
      </c>
      <c r="C64" s="43">
        <f t="shared" si="1"/>
        <v>224585.85346491303</v>
      </c>
      <c r="D64" s="43"/>
      <c r="E64" s="42">
        <v>2018</v>
      </c>
      <c r="F64" s="8">
        <v>43783</v>
      </c>
      <c r="G64" s="42" t="s">
        <v>4</v>
      </c>
      <c r="H64" s="44">
        <v>113.95699999999999</v>
      </c>
      <c r="I64" s="44"/>
      <c r="J64" s="42">
        <v>17.899999999999999</v>
      </c>
      <c r="K64" s="45">
        <f t="shared" si="0"/>
        <v>6737.5756039473908</v>
      </c>
      <c r="L64" s="46"/>
      <c r="M64" s="6">
        <f>IF(J64="","",(K64/J64)/LOOKUP(RIGHT($D$2,3),定数!$A$6:$A$13,定数!$B$6:$B$13))</f>
        <v>3.7640087172890451</v>
      </c>
      <c r="N64" s="42">
        <v>2018</v>
      </c>
      <c r="O64" s="8">
        <v>43784</v>
      </c>
      <c r="P64" s="44">
        <v>113.77800000000001</v>
      </c>
      <c r="Q64" s="44"/>
      <c r="R64" s="47">
        <f>IF(P64="","",T64*M64*LOOKUP(RIGHT($D$2,3),定数!$A$6:$A$13,定数!$B$6:$B$13))</f>
        <v>-6737.5756039469325</v>
      </c>
      <c r="S64" s="47"/>
      <c r="T64" s="48">
        <f t="shared" si="3"/>
        <v>-17.899999999998784</v>
      </c>
      <c r="U64" s="48"/>
      <c r="V64" t="str">
        <f t="shared" si="5"/>
        <v/>
      </c>
      <c r="W64">
        <f t="shared" si="2"/>
        <v>3</v>
      </c>
    </row>
    <row r="65" spans="2:23" x14ac:dyDescent="0.2">
      <c r="B65" s="42">
        <v>57</v>
      </c>
      <c r="C65" s="43">
        <f t="shared" si="1"/>
        <v>217848.2778609661</v>
      </c>
      <c r="D65" s="43"/>
      <c r="E65" s="42"/>
      <c r="F65" s="8"/>
      <c r="G65" s="42"/>
      <c r="H65" s="44"/>
      <c r="I65" s="44"/>
      <c r="J65" s="42"/>
      <c r="K65" s="45" t="str">
        <f t="shared" si="0"/>
        <v/>
      </c>
      <c r="L65" s="46"/>
      <c r="M65" s="6" t="str">
        <f>IF(J65="","",(K65/J65)/LOOKUP(RIGHT($D$2,3),定数!$A$6:$A$13,定数!$B$6:$B$13))</f>
        <v/>
      </c>
      <c r="N65" s="42"/>
      <c r="O65" s="8"/>
      <c r="P65" s="44"/>
      <c r="Q65" s="44"/>
      <c r="R65" s="47" t="str">
        <f>IF(P65="","",T65*M65*LOOKUP(RIGHT($D$2,3),定数!$A$6:$A$13,定数!$B$6:$B$13))</f>
        <v/>
      </c>
      <c r="S65" s="47"/>
      <c r="T65" s="48" t="str">
        <f t="shared" si="3"/>
        <v/>
      </c>
      <c r="U65" s="48"/>
      <c r="V65" t="str">
        <f t="shared" si="5"/>
        <v/>
      </c>
      <c r="W65" t="str">
        <f t="shared" si="2"/>
        <v/>
      </c>
    </row>
    <row r="66" spans="2:23" x14ac:dyDescent="0.2">
      <c r="B66" s="42">
        <v>58</v>
      </c>
      <c r="C66" s="43" t="str">
        <f t="shared" si="1"/>
        <v/>
      </c>
      <c r="D66" s="43"/>
      <c r="E66" s="42"/>
      <c r="F66" s="8"/>
      <c r="G66" s="42"/>
      <c r="H66" s="44"/>
      <c r="I66" s="44"/>
      <c r="J66" s="42"/>
      <c r="K66" s="45" t="str">
        <f t="shared" si="0"/>
        <v/>
      </c>
      <c r="L66" s="46"/>
      <c r="M66" s="6" t="str">
        <f>IF(J66="","",(K66/J66)/LOOKUP(RIGHT($D$2,3),定数!$A$6:$A$13,定数!$B$6:$B$13))</f>
        <v/>
      </c>
      <c r="N66" s="42"/>
      <c r="O66" s="8"/>
      <c r="P66" s="44"/>
      <c r="Q66" s="44"/>
      <c r="R66" s="47" t="str">
        <f>IF(P66="","",T66*M66*LOOKUP(RIGHT($D$2,3),定数!$A$6:$A$13,定数!$B$6:$B$13))</f>
        <v/>
      </c>
      <c r="S66" s="47"/>
      <c r="T66" s="48" t="str">
        <f t="shared" si="3"/>
        <v/>
      </c>
      <c r="U66" s="48"/>
      <c r="V66" t="str">
        <f t="shared" si="5"/>
        <v/>
      </c>
      <c r="W66" t="str">
        <f t="shared" si="2"/>
        <v/>
      </c>
    </row>
    <row r="67" spans="2:23" x14ac:dyDescent="0.2">
      <c r="B67" s="42">
        <v>59</v>
      </c>
      <c r="C67" s="43" t="str">
        <f t="shared" si="1"/>
        <v/>
      </c>
      <c r="D67" s="43"/>
      <c r="E67" s="42"/>
      <c r="F67" s="8"/>
      <c r="G67" s="42"/>
      <c r="H67" s="44"/>
      <c r="I67" s="44"/>
      <c r="J67" s="42"/>
      <c r="K67" s="45" t="str">
        <f t="shared" si="0"/>
        <v/>
      </c>
      <c r="L67" s="46"/>
      <c r="M67" s="6" t="str">
        <f>IF(J67="","",(K67/J67)/LOOKUP(RIGHT($D$2,3),定数!$A$6:$A$13,定数!$B$6:$B$13))</f>
        <v/>
      </c>
      <c r="N67" s="42"/>
      <c r="O67" s="8"/>
      <c r="P67" s="44"/>
      <c r="Q67" s="44"/>
      <c r="R67" s="47" t="str">
        <f>IF(P67="","",T67*M67*LOOKUP(RIGHT($D$2,3),定数!$A$6:$A$13,定数!$B$6:$B$13))</f>
        <v/>
      </c>
      <c r="S67" s="47"/>
      <c r="T67" s="48" t="str">
        <f t="shared" si="3"/>
        <v/>
      </c>
      <c r="U67" s="48"/>
      <c r="V67" t="str">
        <f t="shared" si="5"/>
        <v/>
      </c>
      <c r="W67" t="str">
        <f t="shared" si="2"/>
        <v/>
      </c>
    </row>
    <row r="68" spans="2:23" x14ac:dyDescent="0.2">
      <c r="B68" s="42">
        <v>60</v>
      </c>
      <c r="C68" s="43" t="str">
        <f t="shared" si="1"/>
        <v/>
      </c>
      <c r="D68" s="43"/>
      <c r="E68" s="42"/>
      <c r="F68" s="8"/>
      <c r="G68" s="42"/>
      <c r="H68" s="44"/>
      <c r="I68" s="44"/>
      <c r="J68" s="42"/>
      <c r="K68" s="45" t="str">
        <f t="shared" si="0"/>
        <v/>
      </c>
      <c r="L68" s="46"/>
      <c r="M68" s="6" t="str">
        <f>IF(J68="","",(K68/J68)/LOOKUP(RIGHT($D$2,3),定数!$A$6:$A$13,定数!$B$6:$B$13))</f>
        <v/>
      </c>
      <c r="N68" s="42"/>
      <c r="O68" s="8"/>
      <c r="P68" s="44"/>
      <c r="Q68" s="44"/>
      <c r="R68" s="47" t="str">
        <f>IF(P68="","",T68*M68*LOOKUP(RIGHT($D$2,3),定数!$A$6:$A$13,定数!$B$6:$B$13))</f>
        <v/>
      </c>
      <c r="S68" s="47"/>
      <c r="T68" s="48" t="str">
        <f t="shared" si="3"/>
        <v/>
      </c>
      <c r="U68" s="48"/>
      <c r="V68" t="str">
        <f t="shared" si="5"/>
        <v/>
      </c>
      <c r="W68" t="str">
        <f t="shared" si="2"/>
        <v/>
      </c>
    </row>
    <row r="69" spans="2:23" x14ac:dyDescent="0.2">
      <c r="B69" s="42">
        <v>61</v>
      </c>
      <c r="C69" s="43" t="str">
        <f t="shared" si="1"/>
        <v/>
      </c>
      <c r="D69" s="43"/>
      <c r="E69" s="42"/>
      <c r="F69" s="8"/>
      <c r="G69" s="42"/>
      <c r="H69" s="44"/>
      <c r="I69" s="44"/>
      <c r="J69" s="42"/>
      <c r="K69" s="45" t="str">
        <f t="shared" si="0"/>
        <v/>
      </c>
      <c r="L69" s="46"/>
      <c r="M69" s="6" t="str">
        <f>IF(J69="","",(K69/J69)/LOOKUP(RIGHT($D$2,3),定数!$A$6:$A$13,定数!$B$6:$B$13))</f>
        <v/>
      </c>
      <c r="N69" s="42"/>
      <c r="O69" s="8"/>
      <c r="P69" s="44"/>
      <c r="Q69" s="44"/>
      <c r="R69" s="47" t="str">
        <f>IF(P69="","",T69*M69*LOOKUP(RIGHT($D$2,3),定数!$A$6:$A$13,定数!$B$6:$B$13))</f>
        <v/>
      </c>
      <c r="S69" s="47"/>
      <c r="T69" s="48" t="str">
        <f t="shared" si="3"/>
        <v/>
      </c>
      <c r="U69" s="48"/>
      <c r="V69" t="str">
        <f t="shared" si="5"/>
        <v/>
      </c>
      <c r="W69" t="str">
        <f t="shared" si="2"/>
        <v/>
      </c>
    </row>
    <row r="70" spans="2:23" x14ac:dyDescent="0.2">
      <c r="B70" s="42">
        <v>62</v>
      </c>
      <c r="C70" s="43" t="str">
        <f t="shared" si="1"/>
        <v/>
      </c>
      <c r="D70" s="43"/>
      <c r="E70" s="42"/>
      <c r="F70" s="8"/>
      <c r="G70" s="42"/>
      <c r="H70" s="44"/>
      <c r="I70" s="44"/>
      <c r="J70" s="42"/>
      <c r="K70" s="45" t="str">
        <f t="shared" si="0"/>
        <v/>
      </c>
      <c r="L70" s="46"/>
      <c r="M70" s="6" t="str">
        <f>IF(J70="","",(K70/J70)/LOOKUP(RIGHT($D$2,3),定数!$A$6:$A$13,定数!$B$6:$B$13))</f>
        <v/>
      </c>
      <c r="N70" s="42"/>
      <c r="O70" s="8"/>
      <c r="P70" s="44"/>
      <c r="Q70" s="44"/>
      <c r="R70" s="47" t="str">
        <f>IF(P70="","",T70*M70*LOOKUP(RIGHT($D$2,3),定数!$A$6:$A$13,定数!$B$6:$B$13))</f>
        <v/>
      </c>
      <c r="S70" s="47"/>
      <c r="T70" s="48" t="str">
        <f t="shared" si="3"/>
        <v/>
      </c>
      <c r="U70" s="48"/>
      <c r="V70" t="str">
        <f t="shared" si="5"/>
        <v/>
      </c>
      <c r="W70" t="str">
        <f t="shared" si="2"/>
        <v/>
      </c>
    </row>
    <row r="71" spans="2:23" x14ac:dyDescent="0.2">
      <c r="B71" s="42">
        <v>63</v>
      </c>
      <c r="C71" s="43" t="str">
        <f t="shared" si="1"/>
        <v/>
      </c>
      <c r="D71" s="43"/>
      <c r="E71" s="42"/>
      <c r="F71" s="8"/>
      <c r="G71" s="42"/>
      <c r="H71" s="44"/>
      <c r="I71" s="44"/>
      <c r="J71" s="42"/>
      <c r="K71" s="45" t="str">
        <f t="shared" si="0"/>
        <v/>
      </c>
      <c r="L71" s="46"/>
      <c r="M71" s="6" t="str">
        <f>IF(J71="","",(K71/J71)/LOOKUP(RIGHT($D$2,3),定数!$A$6:$A$13,定数!$B$6:$B$13))</f>
        <v/>
      </c>
      <c r="N71" s="42"/>
      <c r="O71" s="8"/>
      <c r="P71" s="44"/>
      <c r="Q71" s="44"/>
      <c r="R71" s="47" t="str">
        <f>IF(P71="","",T71*M71*LOOKUP(RIGHT($D$2,3),定数!$A$6:$A$13,定数!$B$6:$B$13))</f>
        <v/>
      </c>
      <c r="S71" s="47"/>
      <c r="T71" s="48" t="str">
        <f t="shared" si="3"/>
        <v/>
      </c>
      <c r="U71" s="48"/>
      <c r="V71" t="str">
        <f t="shared" si="5"/>
        <v/>
      </c>
      <c r="W71" t="str">
        <f t="shared" si="2"/>
        <v/>
      </c>
    </row>
    <row r="72" spans="2:23" x14ac:dyDescent="0.2">
      <c r="B72" s="42">
        <v>64</v>
      </c>
      <c r="C72" s="43" t="str">
        <f t="shared" si="1"/>
        <v/>
      </c>
      <c r="D72" s="43"/>
      <c r="E72" s="42"/>
      <c r="F72" s="8"/>
      <c r="G72" s="42"/>
      <c r="H72" s="44"/>
      <c r="I72" s="44"/>
      <c r="J72" s="42"/>
      <c r="K72" s="45" t="str">
        <f t="shared" si="0"/>
        <v/>
      </c>
      <c r="L72" s="46"/>
      <c r="M72" s="6" t="str">
        <f>IF(J72="","",(K72/J72)/LOOKUP(RIGHT($D$2,3),定数!$A$6:$A$13,定数!$B$6:$B$13))</f>
        <v/>
      </c>
      <c r="N72" s="42"/>
      <c r="O72" s="8"/>
      <c r="P72" s="44"/>
      <c r="Q72" s="44"/>
      <c r="R72" s="47" t="str">
        <f>IF(P72="","",T72*M72*LOOKUP(RIGHT($D$2,3),定数!$A$6:$A$13,定数!$B$6:$B$13))</f>
        <v/>
      </c>
      <c r="S72" s="47"/>
      <c r="T72" s="48" t="str">
        <f t="shared" si="3"/>
        <v/>
      </c>
      <c r="U72" s="48"/>
      <c r="V72" t="str">
        <f t="shared" si="5"/>
        <v/>
      </c>
      <c r="W72" t="str">
        <f t="shared" si="2"/>
        <v/>
      </c>
    </row>
    <row r="73" spans="2:23" x14ac:dyDescent="0.2">
      <c r="B73" s="42">
        <v>65</v>
      </c>
      <c r="C73" s="43" t="str">
        <f t="shared" si="1"/>
        <v/>
      </c>
      <c r="D73" s="43"/>
      <c r="E73" s="42"/>
      <c r="F73" s="8"/>
      <c r="G73" s="42"/>
      <c r="H73" s="44"/>
      <c r="I73" s="44"/>
      <c r="J73" s="42"/>
      <c r="K73" s="45" t="str">
        <f t="shared" ref="K73:K108" si="6">IF(J73="","",C73*0.03)</f>
        <v/>
      </c>
      <c r="L73" s="46"/>
      <c r="M73" s="6" t="str">
        <f>IF(J73="","",(K73/J73)/LOOKUP(RIGHT($D$2,3),定数!$A$6:$A$13,定数!$B$6:$B$13))</f>
        <v/>
      </c>
      <c r="N73" s="42"/>
      <c r="O73" s="8"/>
      <c r="P73" s="44"/>
      <c r="Q73" s="44"/>
      <c r="R73" s="47" t="str">
        <f>IF(P73="","",T73*M73*LOOKUP(RIGHT($D$2,3),定数!$A$6:$A$13,定数!$B$6:$B$13))</f>
        <v/>
      </c>
      <c r="S73" s="47"/>
      <c r="T73" s="48" t="str">
        <f t="shared" si="3"/>
        <v/>
      </c>
      <c r="U73" s="48"/>
      <c r="V73" t="str">
        <f t="shared" si="5"/>
        <v/>
      </c>
      <c r="W73" t="str">
        <f t="shared" si="2"/>
        <v/>
      </c>
    </row>
    <row r="74" spans="2:23" x14ac:dyDescent="0.2">
      <c r="B74" s="42">
        <v>66</v>
      </c>
      <c r="C74" s="43" t="str">
        <f t="shared" ref="C74:C108" si="7">IF(R73="","",C73+R73)</f>
        <v/>
      </c>
      <c r="D74" s="43"/>
      <c r="E74" s="42"/>
      <c r="F74" s="8"/>
      <c r="G74" s="42"/>
      <c r="H74" s="44"/>
      <c r="I74" s="44"/>
      <c r="J74" s="42"/>
      <c r="K74" s="45" t="str">
        <f t="shared" si="6"/>
        <v/>
      </c>
      <c r="L74" s="46"/>
      <c r="M74" s="6" t="str">
        <f>IF(J74="","",(K74/J74)/LOOKUP(RIGHT($D$2,3),定数!$A$6:$A$13,定数!$B$6:$B$13))</f>
        <v/>
      </c>
      <c r="N74" s="42"/>
      <c r="O74" s="8"/>
      <c r="P74" s="44"/>
      <c r="Q74" s="44"/>
      <c r="R74" s="47" t="str">
        <f>IF(P74="","",T74*M74*LOOKUP(RIGHT($D$2,3),定数!$A$6:$A$13,定数!$B$6:$B$13))</f>
        <v/>
      </c>
      <c r="S74" s="47"/>
      <c r="T74" s="48" t="str">
        <f t="shared" si="3"/>
        <v/>
      </c>
      <c r="U74" s="48"/>
      <c r="V74" t="str">
        <f t="shared" si="5"/>
        <v/>
      </c>
      <c r="W74" t="str">
        <f t="shared" si="5"/>
        <v/>
      </c>
    </row>
    <row r="75" spans="2:23" x14ac:dyDescent="0.2">
      <c r="B75" s="42">
        <v>67</v>
      </c>
      <c r="C75" s="43" t="str">
        <f t="shared" si="7"/>
        <v/>
      </c>
      <c r="D75" s="43"/>
      <c r="E75" s="42"/>
      <c r="F75" s="8"/>
      <c r="G75" s="42"/>
      <c r="H75" s="44"/>
      <c r="I75" s="44"/>
      <c r="J75" s="42"/>
      <c r="K75" s="45" t="str">
        <f t="shared" si="6"/>
        <v/>
      </c>
      <c r="L75" s="46"/>
      <c r="M75" s="6" t="str">
        <f>IF(J75="","",(K75/J75)/LOOKUP(RIGHT($D$2,3),定数!$A$6:$A$13,定数!$B$6:$B$13))</f>
        <v/>
      </c>
      <c r="N75" s="42"/>
      <c r="O75" s="8"/>
      <c r="P75" s="44"/>
      <c r="Q75" s="44"/>
      <c r="R75" s="47" t="str">
        <f>IF(P75="","",T75*M75*LOOKUP(RIGHT($D$2,3),定数!$A$6:$A$13,定数!$B$6:$B$13))</f>
        <v/>
      </c>
      <c r="S75" s="47"/>
      <c r="T75" s="48" t="str">
        <f t="shared" si="3"/>
        <v/>
      </c>
      <c r="U75" s="48"/>
      <c r="V75" t="str">
        <f t="shared" ref="V75:W90" si="8">IF(S75&lt;&gt;"",IF(S75&lt;0,1+V74,0),"")</f>
        <v/>
      </c>
      <c r="W75" t="str">
        <f t="shared" si="8"/>
        <v/>
      </c>
    </row>
    <row r="76" spans="2:23" x14ac:dyDescent="0.2">
      <c r="B76" s="42">
        <v>68</v>
      </c>
      <c r="C76" s="43" t="str">
        <f t="shared" si="7"/>
        <v/>
      </c>
      <c r="D76" s="43"/>
      <c r="E76" s="42"/>
      <c r="F76" s="8"/>
      <c r="G76" s="42"/>
      <c r="H76" s="44"/>
      <c r="I76" s="44"/>
      <c r="J76" s="42"/>
      <c r="K76" s="45" t="str">
        <f t="shared" si="6"/>
        <v/>
      </c>
      <c r="L76" s="46"/>
      <c r="M76" s="6" t="str">
        <f>IF(J76="","",(K76/J76)/LOOKUP(RIGHT($D$2,3),定数!$A$6:$A$13,定数!$B$6:$B$13))</f>
        <v/>
      </c>
      <c r="N76" s="42"/>
      <c r="O76" s="8"/>
      <c r="P76" s="44"/>
      <c r="Q76" s="44"/>
      <c r="R76" s="47" t="str">
        <f>IF(P76="","",T76*M76*LOOKUP(RIGHT($D$2,3),定数!$A$6:$A$13,定数!$B$6:$B$13))</f>
        <v/>
      </c>
      <c r="S76" s="47"/>
      <c r="T76" s="48" t="str">
        <f t="shared" ref="T76:T108" si="9">IF(P76="","",IF(G76="買",(P76-H76),(H76-P76))*IF(RIGHT($D$2,3)="JPY",100,10000))</f>
        <v/>
      </c>
      <c r="U76" s="48"/>
      <c r="V76" t="str">
        <f t="shared" si="8"/>
        <v/>
      </c>
      <c r="W76" t="str">
        <f t="shared" si="8"/>
        <v/>
      </c>
    </row>
    <row r="77" spans="2:23" x14ac:dyDescent="0.2">
      <c r="B77" s="42">
        <v>69</v>
      </c>
      <c r="C77" s="43" t="str">
        <f t="shared" si="7"/>
        <v/>
      </c>
      <c r="D77" s="43"/>
      <c r="E77" s="42"/>
      <c r="F77" s="8"/>
      <c r="G77" s="42"/>
      <c r="H77" s="44"/>
      <c r="I77" s="44"/>
      <c r="J77" s="42"/>
      <c r="K77" s="45" t="str">
        <f t="shared" si="6"/>
        <v/>
      </c>
      <c r="L77" s="46"/>
      <c r="M77" s="6" t="str">
        <f>IF(J77="","",(K77/J77)/LOOKUP(RIGHT($D$2,3),定数!$A$6:$A$13,定数!$B$6:$B$13))</f>
        <v/>
      </c>
      <c r="N77" s="42"/>
      <c r="O77" s="8"/>
      <c r="P77" s="44"/>
      <c r="Q77" s="44"/>
      <c r="R77" s="47" t="str">
        <f>IF(P77="","",T77*M77*LOOKUP(RIGHT($D$2,3),定数!$A$6:$A$13,定数!$B$6:$B$13))</f>
        <v/>
      </c>
      <c r="S77" s="47"/>
      <c r="T77" s="48" t="str">
        <f t="shared" si="9"/>
        <v/>
      </c>
      <c r="U77" s="48"/>
      <c r="V77" t="str">
        <f t="shared" si="8"/>
        <v/>
      </c>
      <c r="W77" t="str">
        <f t="shared" si="8"/>
        <v/>
      </c>
    </row>
    <row r="78" spans="2:23" x14ac:dyDescent="0.2">
      <c r="B78" s="42">
        <v>70</v>
      </c>
      <c r="C78" s="43" t="str">
        <f t="shared" si="7"/>
        <v/>
      </c>
      <c r="D78" s="43"/>
      <c r="E78" s="42"/>
      <c r="F78" s="8"/>
      <c r="G78" s="42"/>
      <c r="H78" s="44"/>
      <c r="I78" s="44"/>
      <c r="J78" s="42"/>
      <c r="K78" s="45" t="str">
        <f t="shared" si="6"/>
        <v/>
      </c>
      <c r="L78" s="46"/>
      <c r="M78" s="6" t="str">
        <f>IF(J78="","",(K78/J78)/LOOKUP(RIGHT($D$2,3),定数!$A$6:$A$13,定数!$B$6:$B$13))</f>
        <v/>
      </c>
      <c r="N78" s="42"/>
      <c r="O78" s="8"/>
      <c r="P78" s="44"/>
      <c r="Q78" s="44"/>
      <c r="R78" s="47" t="str">
        <f>IF(P78="","",T78*M78*LOOKUP(RIGHT($D$2,3),定数!$A$6:$A$13,定数!$B$6:$B$13))</f>
        <v/>
      </c>
      <c r="S78" s="47"/>
      <c r="T78" s="48" t="str">
        <f t="shared" si="9"/>
        <v/>
      </c>
      <c r="U78" s="48"/>
      <c r="V78" t="str">
        <f t="shared" si="8"/>
        <v/>
      </c>
      <c r="W78" t="str">
        <f t="shared" si="8"/>
        <v/>
      </c>
    </row>
    <row r="79" spans="2:23" x14ac:dyDescent="0.2">
      <c r="B79" s="42">
        <v>71</v>
      </c>
      <c r="C79" s="43" t="str">
        <f t="shared" si="7"/>
        <v/>
      </c>
      <c r="D79" s="43"/>
      <c r="E79" s="42"/>
      <c r="F79" s="8"/>
      <c r="G79" s="42"/>
      <c r="H79" s="44"/>
      <c r="I79" s="44"/>
      <c r="J79" s="42"/>
      <c r="K79" s="45" t="str">
        <f t="shared" si="6"/>
        <v/>
      </c>
      <c r="L79" s="46"/>
      <c r="M79" s="6" t="str">
        <f>IF(J79="","",(K79/J79)/LOOKUP(RIGHT($D$2,3),定数!$A$6:$A$13,定数!$B$6:$B$13))</f>
        <v/>
      </c>
      <c r="N79" s="42"/>
      <c r="O79" s="8"/>
      <c r="P79" s="44"/>
      <c r="Q79" s="44"/>
      <c r="R79" s="47" t="str">
        <f>IF(P79="","",T79*M79*LOOKUP(RIGHT($D$2,3),定数!$A$6:$A$13,定数!$B$6:$B$13))</f>
        <v/>
      </c>
      <c r="S79" s="47"/>
      <c r="T79" s="48" t="str">
        <f t="shared" si="9"/>
        <v/>
      </c>
      <c r="U79" s="48"/>
      <c r="V79" t="str">
        <f t="shared" si="8"/>
        <v/>
      </c>
      <c r="W79" t="str">
        <f t="shared" si="8"/>
        <v/>
      </c>
    </row>
    <row r="80" spans="2:23" x14ac:dyDescent="0.2">
      <c r="B80" s="42">
        <v>72</v>
      </c>
      <c r="C80" s="43" t="str">
        <f t="shared" si="7"/>
        <v/>
      </c>
      <c r="D80" s="43"/>
      <c r="E80" s="42"/>
      <c r="F80" s="8"/>
      <c r="G80" s="42"/>
      <c r="H80" s="44"/>
      <c r="I80" s="44"/>
      <c r="J80" s="42"/>
      <c r="K80" s="45" t="str">
        <f t="shared" si="6"/>
        <v/>
      </c>
      <c r="L80" s="46"/>
      <c r="M80" s="6" t="str">
        <f>IF(J80="","",(K80/J80)/LOOKUP(RIGHT($D$2,3),定数!$A$6:$A$13,定数!$B$6:$B$13))</f>
        <v/>
      </c>
      <c r="N80" s="42"/>
      <c r="O80" s="8"/>
      <c r="P80" s="44"/>
      <c r="Q80" s="44"/>
      <c r="R80" s="47" t="str">
        <f>IF(P80="","",T80*M80*LOOKUP(RIGHT($D$2,3),定数!$A$6:$A$13,定数!$B$6:$B$13))</f>
        <v/>
      </c>
      <c r="S80" s="47"/>
      <c r="T80" s="48" t="str">
        <f t="shared" si="9"/>
        <v/>
      </c>
      <c r="U80" s="48"/>
      <c r="V80" t="str">
        <f t="shared" si="8"/>
        <v/>
      </c>
      <c r="W80" t="str">
        <f t="shared" si="8"/>
        <v/>
      </c>
    </row>
    <row r="81" spans="2:23" x14ac:dyDescent="0.2">
      <c r="B81" s="42">
        <v>73</v>
      </c>
      <c r="C81" s="43" t="str">
        <f t="shared" si="7"/>
        <v/>
      </c>
      <c r="D81" s="43"/>
      <c r="E81" s="42"/>
      <c r="F81" s="8"/>
      <c r="G81" s="42"/>
      <c r="H81" s="44"/>
      <c r="I81" s="44"/>
      <c r="J81" s="42"/>
      <c r="K81" s="45" t="str">
        <f t="shared" si="6"/>
        <v/>
      </c>
      <c r="L81" s="46"/>
      <c r="M81" s="6" t="str">
        <f>IF(J81="","",(K81/J81)/LOOKUP(RIGHT($D$2,3),定数!$A$6:$A$13,定数!$B$6:$B$13))</f>
        <v/>
      </c>
      <c r="N81" s="42"/>
      <c r="O81" s="8"/>
      <c r="P81" s="44"/>
      <c r="Q81" s="44"/>
      <c r="R81" s="47" t="str">
        <f>IF(P81="","",T81*M81*LOOKUP(RIGHT($D$2,3),定数!$A$6:$A$13,定数!$B$6:$B$13))</f>
        <v/>
      </c>
      <c r="S81" s="47"/>
      <c r="T81" s="48" t="str">
        <f t="shared" si="9"/>
        <v/>
      </c>
      <c r="U81" s="48"/>
      <c r="V81" t="str">
        <f t="shared" si="8"/>
        <v/>
      </c>
      <c r="W81" t="str">
        <f t="shared" si="8"/>
        <v/>
      </c>
    </row>
    <row r="82" spans="2:23" x14ac:dyDescent="0.2">
      <c r="B82" s="42">
        <v>74</v>
      </c>
      <c r="C82" s="43" t="str">
        <f t="shared" si="7"/>
        <v/>
      </c>
      <c r="D82" s="43"/>
      <c r="E82" s="42"/>
      <c r="F82" s="8"/>
      <c r="G82" s="42"/>
      <c r="H82" s="44"/>
      <c r="I82" s="44"/>
      <c r="J82" s="42"/>
      <c r="K82" s="45" t="str">
        <f t="shared" si="6"/>
        <v/>
      </c>
      <c r="L82" s="46"/>
      <c r="M82" s="6" t="str">
        <f>IF(J82="","",(K82/J82)/LOOKUP(RIGHT($D$2,3),定数!$A$6:$A$13,定数!$B$6:$B$13))</f>
        <v/>
      </c>
      <c r="N82" s="42"/>
      <c r="O82" s="8"/>
      <c r="P82" s="44"/>
      <c r="Q82" s="44"/>
      <c r="R82" s="47" t="str">
        <f>IF(P82="","",T82*M82*LOOKUP(RIGHT($D$2,3),定数!$A$6:$A$13,定数!$B$6:$B$13))</f>
        <v/>
      </c>
      <c r="S82" s="47"/>
      <c r="T82" s="48" t="str">
        <f t="shared" si="9"/>
        <v/>
      </c>
      <c r="U82" s="48"/>
      <c r="V82" t="str">
        <f t="shared" si="8"/>
        <v/>
      </c>
      <c r="W82" t="str">
        <f t="shared" si="8"/>
        <v/>
      </c>
    </row>
    <row r="83" spans="2:23" x14ac:dyDescent="0.2">
      <c r="B83" s="42">
        <v>75</v>
      </c>
      <c r="C83" s="43" t="str">
        <f t="shared" si="7"/>
        <v/>
      </c>
      <c r="D83" s="43"/>
      <c r="E83" s="42"/>
      <c r="F83" s="8"/>
      <c r="G83" s="42"/>
      <c r="H83" s="44"/>
      <c r="I83" s="44"/>
      <c r="J83" s="42"/>
      <c r="K83" s="45" t="str">
        <f t="shared" si="6"/>
        <v/>
      </c>
      <c r="L83" s="46"/>
      <c r="M83" s="6" t="str">
        <f>IF(J83="","",(K83/J83)/LOOKUP(RIGHT($D$2,3),定数!$A$6:$A$13,定数!$B$6:$B$13))</f>
        <v/>
      </c>
      <c r="N83" s="42"/>
      <c r="O83" s="8"/>
      <c r="P83" s="44"/>
      <c r="Q83" s="44"/>
      <c r="R83" s="47" t="str">
        <f>IF(P83="","",T83*M83*LOOKUP(RIGHT($D$2,3),定数!$A$6:$A$13,定数!$B$6:$B$13))</f>
        <v/>
      </c>
      <c r="S83" s="47"/>
      <c r="T83" s="48" t="str">
        <f t="shared" si="9"/>
        <v/>
      </c>
      <c r="U83" s="48"/>
      <c r="V83" t="str">
        <f t="shared" si="8"/>
        <v/>
      </c>
      <c r="W83" t="str">
        <f t="shared" si="8"/>
        <v/>
      </c>
    </row>
    <row r="84" spans="2:23" x14ac:dyDescent="0.2">
      <c r="B84" s="42">
        <v>76</v>
      </c>
      <c r="C84" s="43" t="str">
        <f t="shared" si="7"/>
        <v/>
      </c>
      <c r="D84" s="43"/>
      <c r="E84" s="42"/>
      <c r="F84" s="8"/>
      <c r="G84" s="42"/>
      <c r="H84" s="44"/>
      <c r="I84" s="44"/>
      <c r="J84" s="42"/>
      <c r="K84" s="45" t="str">
        <f t="shared" si="6"/>
        <v/>
      </c>
      <c r="L84" s="46"/>
      <c r="M84" s="6" t="str">
        <f>IF(J84="","",(K84/J84)/LOOKUP(RIGHT($D$2,3),定数!$A$6:$A$13,定数!$B$6:$B$13))</f>
        <v/>
      </c>
      <c r="N84" s="42"/>
      <c r="O84" s="8"/>
      <c r="P84" s="44"/>
      <c r="Q84" s="44"/>
      <c r="R84" s="47" t="str">
        <f>IF(P84="","",T84*M84*LOOKUP(RIGHT($D$2,3),定数!$A$6:$A$13,定数!$B$6:$B$13))</f>
        <v/>
      </c>
      <c r="S84" s="47"/>
      <c r="T84" s="48" t="str">
        <f t="shared" si="9"/>
        <v/>
      </c>
      <c r="U84" s="48"/>
      <c r="V84" t="str">
        <f t="shared" si="8"/>
        <v/>
      </c>
      <c r="W84" t="str">
        <f t="shared" si="8"/>
        <v/>
      </c>
    </row>
    <row r="85" spans="2:23" x14ac:dyDescent="0.2">
      <c r="B85" s="42">
        <v>77</v>
      </c>
      <c r="C85" s="43" t="str">
        <f t="shared" si="7"/>
        <v/>
      </c>
      <c r="D85" s="43"/>
      <c r="E85" s="42"/>
      <c r="F85" s="8"/>
      <c r="G85" s="42"/>
      <c r="H85" s="44"/>
      <c r="I85" s="44"/>
      <c r="J85" s="42"/>
      <c r="K85" s="45" t="str">
        <f t="shared" si="6"/>
        <v/>
      </c>
      <c r="L85" s="46"/>
      <c r="M85" s="6" t="str">
        <f>IF(J85="","",(K85/J85)/LOOKUP(RIGHT($D$2,3),定数!$A$6:$A$13,定数!$B$6:$B$13))</f>
        <v/>
      </c>
      <c r="N85" s="42"/>
      <c r="O85" s="8"/>
      <c r="P85" s="44"/>
      <c r="Q85" s="44"/>
      <c r="R85" s="47" t="str">
        <f>IF(P85="","",T85*M85*LOOKUP(RIGHT($D$2,3),定数!$A$6:$A$13,定数!$B$6:$B$13))</f>
        <v/>
      </c>
      <c r="S85" s="47"/>
      <c r="T85" s="48" t="str">
        <f t="shared" si="9"/>
        <v/>
      </c>
      <c r="U85" s="48"/>
      <c r="V85" t="str">
        <f t="shared" si="8"/>
        <v/>
      </c>
      <c r="W85" t="str">
        <f t="shared" si="8"/>
        <v/>
      </c>
    </row>
    <row r="86" spans="2:23" x14ac:dyDescent="0.2">
      <c r="B86" s="42">
        <v>78</v>
      </c>
      <c r="C86" s="43" t="str">
        <f t="shared" si="7"/>
        <v/>
      </c>
      <c r="D86" s="43"/>
      <c r="E86" s="42"/>
      <c r="F86" s="8"/>
      <c r="G86" s="42"/>
      <c r="H86" s="44"/>
      <c r="I86" s="44"/>
      <c r="J86" s="42"/>
      <c r="K86" s="45" t="str">
        <f t="shared" si="6"/>
        <v/>
      </c>
      <c r="L86" s="46"/>
      <c r="M86" s="6" t="str">
        <f>IF(J86="","",(K86/J86)/LOOKUP(RIGHT($D$2,3),定数!$A$6:$A$13,定数!$B$6:$B$13))</f>
        <v/>
      </c>
      <c r="N86" s="42"/>
      <c r="O86" s="8"/>
      <c r="P86" s="44"/>
      <c r="Q86" s="44"/>
      <c r="R86" s="47" t="str">
        <f>IF(P86="","",T86*M86*LOOKUP(RIGHT($D$2,3),定数!$A$6:$A$13,定数!$B$6:$B$13))</f>
        <v/>
      </c>
      <c r="S86" s="47"/>
      <c r="T86" s="48" t="str">
        <f t="shared" si="9"/>
        <v/>
      </c>
      <c r="U86" s="48"/>
      <c r="V86" t="str">
        <f t="shared" si="8"/>
        <v/>
      </c>
      <c r="W86" t="str">
        <f t="shared" si="8"/>
        <v/>
      </c>
    </row>
    <row r="87" spans="2:23" x14ac:dyDescent="0.2">
      <c r="B87" s="42">
        <v>79</v>
      </c>
      <c r="C87" s="43" t="str">
        <f t="shared" si="7"/>
        <v/>
      </c>
      <c r="D87" s="43"/>
      <c r="E87" s="42"/>
      <c r="F87" s="8"/>
      <c r="G87" s="42"/>
      <c r="H87" s="44"/>
      <c r="I87" s="44"/>
      <c r="J87" s="42"/>
      <c r="K87" s="45" t="str">
        <f t="shared" si="6"/>
        <v/>
      </c>
      <c r="L87" s="46"/>
      <c r="M87" s="6" t="str">
        <f>IF(J87="","",(K87/J87)/LOOKUP(RIGHT($D$2,3),定数!$A$6:$A$13,定数!$B$6:$B$13))</f>
        <v/>
      </c>
      <c r="N87" s="42"/>
      <c r="O87" s="8"/>
      <c r="P87" s="44"/>
      <c r="Q87" s="44"/>
      <c r="R87" s="47" t="str">
        <f>IF(P87="","",T87*M87*LOOKUP(RIGHT($D$2,3),定数!$A$6:$A$13,定数!$B$6:$B$13))</f>
        <v/>
      </c>
      <c r="S87" s="47"/>
      <c r="T87" s="48" t="str">
        <f t="shared" si="9"/>
        <v/>
      </c>
      <c r="U87" s="48"/>
      <c r="V87" t="str">
        <f t="shared" si="8"/>
        <v/>
      </c>
      <c r="W87" t="str">
        <f t="shared" si="8"/>
        <v/>
      </c>
    </row>
    <row r="88" spans="2:23" x14ac:dyDescent="0.2">
      <c r="B88" s="42">
        <v>80</v>
      </c>
      <c r="C88" s="43" t="str">
        <f t="shared" si="7"/>
        <v/>
      </c>
      <c r="D88" s="43"/>
      <c r="E88" s="42"/>
      <c r="F88" s="8"/>
      <c r="G88" s="42"/>
      <c r="H88" s="44"/>
      <c r="I88" s="44"/>
      <c r="J88" s="42"/>
      <c r="K88" s="45" t="str">
        <f t="shared" si="6"/>
        <v/>
      </c>
      <c r="L88" s="46"/>
      <c r="M88" s="6" t="str">
        <f>IF(J88="","",(K88/J88)/LOOKUP(RIGHT($D$2,3),定数!$A$6:$A$13,定数!$B$6:$B$13))</f>
        <v/>
      </c>
      <c r="N88" s="42"/>
      <c r="O88" s="8"/>
      <c r="P88" s="44"/>
      <c r="Q88" s="44"/>
      <c r="R88" s="47" t="str">
        <f>IF(P88="","",T88*M88*LOOKUP(RIGHT($D$2,3),定数!$A$6:$A$13,定数!$B$6:$B$13))</f>
        <v/>
      </c>
      <c r="S88" s="47"/>
      <c r="T88" s="48" t="str">
        <f t="shared" si="9"/>
        <v/>
      </c>
      <c r="U88" s="48"/>
      <c r="V88" t="str">
        <f t="shared" si="8"/>
        <v/>
      </c>
      <c r="W88" t="str">
        <f t="shared" si="8"/>
        <v/>
      </c>
    </row>
    <row r="89" spans="2:23" x14ac:dyDescent="0.2">
      <c r="B89" s="42">
        <v>81</v>
      </c>
      <c r="C89" s="43" t="str">
        <f t="shared" si="7"/>
        <v/>
      </c>
      <c r="D89" s="43"/>
      <c r="E89" s="42"/>
      <c r="F89" s="8"/>
      <c r="G89" s="42"/>
      <c r="H89" s="44"/>
      <c r="I89" s="44"/>
      <c r="J89" s="42"/>
      <c r="K89" s="45" t="str">
        <f t="shared" si="6"/>
        <v/>
      </c>
      <c r="L89" s="46"/>
      <c r="M89" s="6" t="str">
        <f>IF(J89="","",(K89/J89)/LOOKUP(RIGHT($D$2,3),定数!$A$6:$A$13,定数!$B$6:$B$13))</f>
        <v/>
      </c>
      <c r="N89" s="42"/>
      <c r="O89" s="8"/>
      <c r="P89" s="44"/>
      <c r="Q89" s="44"/>
      <c r="R89" s="47" t="str">
        <f>IF(P89="","",T89*M89*LOOKUP(RIGHT($D$2,3),定数!$A$6:$A$13,定数!$B$6:$B$13))</f>
        <v/>
      </c>
      <c r="S89" s="47"/>
      <c r="T89" s="48" t="str">
        <f t="shared" si="9"/>
        <v/>
      </c>
      <c r="U89" s="48"/>
      <c r="V89" t="str">
        <f t="shared" si="8"/>
        <v/>
      </c>
      <c r="W89" t="str">
        <f t="shared" si="8"/>
        <v/>
      </c>
    </row>
    <row r="90" spans="2:23" x14ac:dyDescent="0.2">
      <c r="B90" s="42">
        <v>82</v>
      </c>
      <c r="C90" s="43" t="str">
        <f t="shared" si="7"/>
        <v/>
      </c>
      <c r="D90" s="43"/>
      <c r="E90" s="42"/>
      <c r="F90" s="8"/>
      <c r="G90" s="42"/>
      <c r="H90" s="44"/>
      <c r="I90" s="44"/>
      <c r="J90" s="42"/>
      <c r="K90" s="45" t="str">
        <f t="shared" si="6"/>
        <v/>
      </c>
      <c r="L90" s="46"/>
      <c r="M90" s="6" t="str">
        <f>IF(J90="","",(K90/J90)/LOOKUP(RIGHT($D$2,3),定数!$A$6:$A$13,定数!$B$6:$B$13))</f>
        <v/>
      </c>
      <c r="N90" s="42"/>
      <c r="O90" s="8"/>
      <c r="P90" s="44"/>
      <c r="Q90" s="44"/>
      <c r="R90" s="47" t="str">
        <f>IF(P90="","",T90*M90*LOOKUP(RIGHT($D$2,3),定数!$A$6:$A$13,定数!$B$6:$B$13))</f>
        <v/>
      </c>
      <c r="S90" s="47"/>
      <c r="T90" s="48" t="str">
        <f t="shared" si="9"/>
        <v/>
      </c>
      <c r="U90" s="48"/>
      <c r="V90" t="str">
        <f t="shared" si="8"/>
        <v/>
      </c>
      <c r="W90" t="str">
        <f t="shared" si="8"/>
        <v/>
      </c>
    </row>
    <row r="91" spans="2:23" x14ac:dyDescent="0.2">
      <c r="B91" s="42">
        <v>83</v>
      </c>
      <c r="C91" s="43" t="str">
        <f t="shared" si="7"/>
        <v/>
      </c>
      <c r="D91" s="43"/>
      <c r="E91" s="42"/>
      <c r="F91" s="8"/>
      <c r="G91" s="42"/>
      <c r="H91" s="44"/>
      <c r="I91" s="44"/>
      <c r="J91" s="42"/>
      <c r="K91" s="45" t="str">
        <f t="shared" si="6"/>
        <v/>
      </c>
      <c r="L91" s="46"/>
      <c r="M91" s="6" t="str">
        <f>IF(J91="","",(K91/J91)/LOOKUP(RIGHT($D$2,3),定数!$A$6:$A$13,定数!$B$6:$B$13))</f>
        <v/>
      </c>
      <c r="N91" s="42"/>
      <c r="O91" s="8"/>
      <c r="P91" s="44"/>
      <c r="Q91" s="44"/>
      <c r="R91" s="47" t="str">
        <f>IF(P91="","",T91*M91*LOOKUP(RIGHT($D$2,3),定数!$A$6:$A$13,定数!$B$6:$B$13))</f>
        <v/>
      </c>
      <c r="S91" s="47"/>
      <c r="T91" s="48" t="str">
        <f t="shared" si="9"/>
        <v/>
      </c>
      <c r="U91" s="48"/>
      <c r="V91" t="str">
        <f t="shared" ref="V91:W106" si="10">IF(S91&lt;&gt;"",IF(S91&lt;0,1+V90,0),"")</f>
        <v/>
      </c>
      <c r="W91" t="str">
        <f t="shared" si="10"/>
        <v/>
      </c>
    </row>
    <row r="92" spans="2:23" x14ac:dyDescent="0.2">
      <c r="B92" s="42">
        <v>84</v>
      </c>
      <c r="C92" s="43" t="str">
        <f t="shared" si="7"/>
        <v/>
      </c>
      <c r="D92" s="43"/>
      <c r="E92" s="42"/>
      <c r="F92" s="8"/>
      <c r="G92" s="42"/>
      <c r="H92" s="44"/>
      <c r="I92" s="44"/>
      <c r="J92" s="42"/>
      <c r="K92" s="45" t="str">
        <f t="shared" si="6"/>
        <v/>
      </c>
      <c r="L92" s="46"/>
      <c r="M92" s="6" t="str">
        <f>IF(J92="","",(K92/J92)/LOOKUP(RIGHT($D$2,3),定数!$A$6:$A$13,定数!$B$6:$B$13))</f>
        <v/>
      </c>
      <c r="N92" s="42"/>
      <c r="O92" s="8"/>
      <c r="P92" s="44"/>
      <c r="Q92" s="44"/>
      <c r="R92" s="47" t="str">
        <f>IF(P92="","",T92*M92*LOOKUP(RIGHT($D$2,3),定数!$A$6:$A$13,定数!$B$6:$B$13))</f>
        <v/>
      </c>
      <c r="S92" s="47"/>
      <c r="T92" s="48" t="str">
        <f t="shared" si="9"/>
        <v/>
      </c>
      <c r="U92" s="48"/>
      <c r="V92" t="str">
        <f t="shared" si="10"/>
        <v/>
      </c>
      <c r="W92" t="str">
        <f t="shared" si="10"/>
        <v/>
      </c>
    </row>
    <row r="93" spans="2:23" x14ac:dyDescent="0.2">
      <c r="B93" s="42">
        <v>85</v>
      </c>
      <c r="C93" s="43" t="str">
        <f t="shared" si="7"/>
        <v/>
      </c>
      <c r="D93" s="43"/>
      <c r="E93" s="42"/>
      <c r="F93" s="8"/>
      <c r="G93" s="42"/>
      <c r="H93" s="44"/>
      <c r="I93" s="44"/>
      <c r="J93" s="42"/>
      <c r="K93" s="45" t="str">
        <f t="shared" si="6"/>
        <v/>
      </c>
      <c r="L93" s="46"/>
      <c r="M93" s="6" t="str">
        <f>IF(J93="","",(K93/J93)/LOOKUP(RIGHT($D$2,3),定数!$A$6:$A$13,定数!$B$6:$B$13))</f>
        <v/>
      </c>
      <c r="N93" s="42"/>
      <c r="O93" s="8"/>
      <c r="P93" s="44"/>
      <c r="Q93" s="44"/>
      <c r="R93" s="47" t="str">
        <f>IF(P93="","",T93*M93*LOOKUP(RIGHT($D$2,3),定数!$A$6:$A$13,定数!$B$6:$B$13))</f>
        <v/>
      </c>
      <c r="S93" s="47"/>
      <c r="T93" s="48" t="str">
        <f t="shared" si="9"/>
        <v/>
      </c>
      <c r="U93" s="48"/>
      <c r="V93" t="str">
        <f t="shared" si="10"/>
        <v/>
      </c>
      <c r="W93" t="str">
        <f t="shared" si="10"/>
        <v/>
      </c>
    </row>
    <row r="94" spans="2:23" x14ac:dyDescent="0.2">
      <c r="B94" s="42">
        <v>86</v>
      </c>
      <c r="C94" s="43" t="str">
        <f t="shared" si="7"/>
        <v/>
      </c>
      <c r="D94" s="43"/>
      <c r="E94" s="42"/>
      <c r="F94" s="8"/>
      <c r="G94" s="42"/>
      <c r="H94" s="44"/>
      <c r="I94" s="44"/>
      <c r="J94" s="42"/>
      <c r="K94" s="45" t="str">
        <f t="shared" si="6"/>
        <v/>
      </c>
      <c r="L94" s="46"/>
      <c r="M94" s="6" t="str">
        <f>IF(J94="","",(K94/J94)/LOOKUP(RIGHT($D$2,3),定数!$A$6:$A$13,定数!$B$6:$B$13))</f>
        <v/>
      </c>
      <c r="N94" s="42"/>
      <c r="O94" s="8"/>
      <c r="P94" s="44"/>
      <c r="Q94" s="44"/>
      <c r="R94" s="47" t="str">
        <f>IF(P94="","",T94*M94*LOOKUP(RIGHT($D$2,3),定数!$A$6:$A$13,定数!$B$6:$B$13))</f>
        <v/>
      </c>
      <c r="S94" s="47"/>
      <c r="T94" s="48" t="str">
        <f t="shared" si="9"/>
        <v/>
      </c>
      <c r="U94" s="48"/>
      <c r="V94" t="str">
        <f t="shared" si="10"/>
        <v/>
      </c>
      <c r="W94" t="str">
        <f t="shared" si="10"/>
        <v/>
      </c>
    </row>
    <row r="95" spans="2:23" x14ac:dyDescent="0.2">
      <c r="B95" s="42">
        <v>87</v>
      </c>
      <c r="C95" s="43" t="str">
        <f t="shared" si="7"/>
        <v/>
      </c>
      <c r="D95" s="43"/>
      <c r="E95" s="42"/>
      <c r="F95" s="8"/>
      <c r="G95" s="42"/>
      <c r="H95" s="44"/>
      <c r="I95" s="44"/>
      <c r="J95" s="42"/>
      <c r="K95" s="45" t="str">
        <f t="shared" si="6"/>
        <v/>
      </c>
      <c r="L95" s="46"/>
      <c r="M95" s="6" t="str">
        <f>IF(J95="","",(K95/J95)/LOOKUP(RIGHT($D$2,3),定数!$A$6:$A$13,定数!$B$6:$B$13))</f>
        <v/>
      </c>
      <c r="N95" s="42"/>
      <c r="O95" s="8"/>
      <c r="P95" s="44"/>
      <c r="Q95" s="44"/>
      <c r="R95" s="47" t="str">
        <f>IF(P95="","",T95*M95*LOOKUP(RIGHT($D$2,3),定数!$A$6:$A$13,定数!$B$6:$B$13))</f>
        <v/>
      </c>
      <c r="S95" s="47"/>
      <c r="T95" s="48" t="str">
        <f t="shared" si="9"/>
        <v/>
      </c>
      <c r="U95" s="48"/>
      <c r="V95" t="str">
        <f t="shared" si="10"/>
        <v/>
      </c>
      <c r="W95" t="str">
        <f t="shared" si="10"/>
        <v/>
      </c>
    </row>
    <row r="96" spans="2:23" x14ac:dyDescent="0.2">
      <c r="B96" s="42">
        <v>88</v>
      </c>
      <c r="C96" s="43" t="str">
        <f t="shared" si="7"/>
        <v/>
      </c>
      <c r="D96" s="43"/>
      <c r="E96" s="42"/>
      <c r="F96" s="8"/>
      <c r="G96" s="42"/>
      <c r="H96" s="44"/>
      <c r="I96" s="44"/>
      <c r="J96" s="42"/>
      <c r="K96" s="45" t="str">
        <f t="shared" si="6"/>
        <v/>
      </c>
      <c r="L96" s="46"/>
      <c r="M96" s="6" t="str">
        <f>IF(J96="","",(K96/J96)/LOOKUP(RIGHT($D$2,3),定数!$A$6:$A$13,定数!$B$6:$B$13))</f>
        <v/>
      </c>
      <c r="N96" s="42"/>
      <c r="O96" s="8"/>
      <c r="P96" s="44"/>
      <c r="Q96" s="44"/>
      <c r="R96" s="47" t="str">
        <f>IF(P96="","",T96*M96*LOOKUP(RIGHT($D$2,3),定数!$A$6:$A$13,定数!$B$6:$B$13))</f>
        <v/>
      </c>
      <c r="S96" s="47"/>
      <c r="T96" s="48" t="str">
        <f t="shared" si="9"/>
        <v/>
      </c>
      <c r="U96" s="48"/>
      <c r="V96" t="str">
        <f t="shared" si="10"/>
        <v/>
      </c>
      <c r="W96" t="str">
        <f t="shared" si="10"/>
        <v/>
      </c>
    </row>
    <row r="97" spans="2:23" x14ac:dyDescent="0.2">
      <c r="B97" s="42">
        <v>89</v>
      </c>
      <c r="C97" s="43" t="str">
        <f t="shared" si="7"/>
        <v/>
      </c>
      <c r="D97" s="43"/>
      <c r="E97" s="42"/>
      <c r="F97" s="8"/>
      <c r="G97" s="42"/>
      <c r="H97" s="44"/>
      <c r="I97" s="44"/>
      <c r="J97" s="42"/>
      <c r="K97" s="45" t="str">
        <f t="shared" si="6"/>
        <v/>
      </c>
      <c r="L97" s="46"/>
      <c r="M97" s="6" t="str">
        <f>IF(J97="","",(K97/J97)/LOOKUP(RIGHT($D$2,3),定数!$A$6:$A$13,定数!$B$6:$B$13))</f>
        <v/>
      </c>
      <c r="N97" s="42"/>
      <c r="O97" s="8"/>
      <c r="P97" s="44"/>
      <c r="Q97" s="44"/>
      <c r="R97" s="47" t="str">
        <f>IF(P97="","",T97*M97*LOOKUP(RIGHT($D$2,3),定数!$A$6:$A$13,定数!$B$6:$B$13))</f>
        <v/>
      </c>
      <c r="S97" s="47"/>
      <c r="T97" s="48" t="str">
        <f t="shared" si="9"/>
        <v/>
      </c>
      <c r="U97" s="48"/>
      <c r="V97" t="str">
        <f t="shared" si="10"/>
        <v/>
      </c>
      <c r="W97" t="str">
        <f t="shared" si="10"/>
        <v/>
      </c>
    </row>
    <row r="98" spans="2:23" x14ac:dyDescent="0.2">
      <c r="B98" s="42">
        <v>90</v>
      </c>
      <c r="C98" s="43" t="str">
        <f t="shared" si="7"/>
        <v/>
      </c>
      <c r="D98" s="43"/>
      <c r="E98" s="42"/>
      <c r="F98" s="8"/>
      <c r="G98" s="42"/>
      <c r="H98" s="44"/>
      <c r="I98" s="44"/>
      <c r="J98" s="42"/>
      <c r="K98" s="45" t="str">
        <f t="shared" si="6"/>
        <v/>
      </c>
      <c r="L98" s="46"/>
      <c r="M98" s="6" t="str">
        <f>IF(J98="","",(K98/J98)/LOOKUP(RIGHT($D$2,3),定数!$A$6:$A$13,定数!$B$6:$B$13))</f>
        <v/>
      </c>
      <c r="N98" s="42"/>
      <c r="O98" s="8"/>
      <c r="P98" s="44"/>
      <c r="Q98" s="44"/>
      <c r="R98" s="47" t="str">
        <f>IF(P98="","",T98*M98*LOOKUP(RIGHT($D$2,3),定数!$A$6:$A$13,定数!$B$6:$B$13))</f>
        <v/>
      </c>
      <c r="S98" s="47"/>
      <c r="T98" s="48" t="str">
        <f t="shared" si="9"/>
        <v/>
      </c>
      <c r="U98" s="48"/>
      <c r="V98" t="str">
        <f t="shared" si="10"/>
        <v/>
      </c>
      <c r="W98" t="str">
        <f t="shared" si="10"/>
        <v/>
      </c>
    </row>
    <row r="99" spans="2:23" x14ac:dyDescent="0.2">
      <c r="B99" s="42">
        <v>91</v>
      </c>
      <c r="C99" s="43" t="str">
        <f t="shared" si="7"/>
        <v/>
      </c>
      <c r="D99" s="43"/>
      <c r="E99" s="42"/>
      <c r="F99" s="8"/>
      <c r="G99" s="42"/>
      <c r="H99" s="44"/>
      <c r="I99" s="44"/>
      <c r="J99" s="42"/>
      <c r="K99" s="45" t="str">
        <f t="shared" si="6"/>
        <v/>
      </c>
      <c r="L99" s="46"/>
      <c r="M99" s="6" t="str">
        <f>IF(J99="","",(K99/J99)/LOOKUP(RIGHT($D$2,3),定数!$A$6:$A$13,定数!$B$6:$B$13))</f>
        <v/>
      </c>
      <c r="N99" s="42"/>
      <c r="O99" s="8"/>
      <c r="P99" s="44"/>
      <c r="Q99" s="44"/>
      <c r="R99" s="47" t="str">
        <f>IF(P99="","",T99*M99*LOOKUP(RIGHT($D$2,3),定数!$A$6:$A$13,定数!$B$6:$B$13))</f>
        <v/>
      </c>
      <c r="S99" s="47"/>
      <c r="T99" s="48" t="str">
        <f t="shared" si="9"/>
        <v/>
      </c>
      <c r="U99" s="48"/>
      <c r="V99" t="str">
        <f t="shared" si="10"/>
        <v/>
      </c>
      <c r="W99" t="str">
        <f t="shared" si="10"/>
        <v/>
      </c>
    </row>
    <row r="100" spans="2:23" x14ac:dyDescent="0.2">
      <c r="B100" s="42">
        <v>92</v>
      </c>
      <c r="C100" s="43" t="str">
        <f t="shared" si="7"/>
        <v/>
      </c>
      <c r="D100" s="43"/>
      <c r="E100" s="42"/>
      <c r="F100" s="8"/>
      <c r="G100" s="42"/>
      <c r="H100" s="44"/>
      <c r="I100" s="44"/>
      <c r="J100" s="42"/>
      <c r="K100" s="45" t="str">
        <f t="shared" si="6"/>
        <v/>
      </c>
      <c r="L100" s="46"/>
      <c r="M100" s="6" t="str">
        <f>IF(J100="","",(K100/J100)/LOOKUP(RIGHT($D$2,3),定数!$A$6:$A$13,定数!$B$6:$B$13))</f>
        <v/>
      </c>
      <c r="N100" s="42"/>
      <c r="O100" s="8"/>
      <c r="P100" s="44"/>
      <c r="Q100" s="44"/>
      <c r="R100" s="47" t="str">
        <f>IF(P100="","",T100*M100*LOOKUP(RIGHT($D$2,3),定数!$A$6:$A$13,定数!$B$6:$B$13))</f>
        <v/>
      </c>
      <c r="S100" s="47"/>
      <c r="T100" s="48" t="str">
        <f t="shared" si="9"/>
        <v/>
      </c>
      <c r="U100" s="48"/>
      <c r="V100" t="str">
        <f t="shared" si="10"/>
        <v/>
      </c>
      <c r="W100" t="str">
        <f t="shared" si="10"/>
        <v/>
      </c>
    </row>
    <row r="101" spans="2:23" x14ac:dyDescent="0.2">
      <c r="B101" s="42">
        <v>93</v>
      </c>
      <c r="C101" s="43" t="str">
        <f t="shared" si="7"/>
        <v/>
      </c>
      <c r="D101" s="43"/>
      <c r="E101" s="42"/>
      <c r="F101" s="8"/>
      <c r="G101" s="42"/>
      <c r="H101" s="44"/>
      <c r="I101" s="44"/>
      <c r="J101" s="42"/>
      <c r="K101" s="45" t="str">
        <f t="shared" si="6"/>
        <v/>
      </c>
      <c r="L101" s="46"/>
      <c r="M101" s="6" t="str">
        <f>IF(J101="","",(K101/J101)/LOOKUP(RIGHT($D$2,3),定数!$A$6:$A$13,定数!$B$6:$B$13))</f>
        <v/>
      </c>
      <c r="N101" s="42"/>
      <c r="O101" s="8"/>
      <c r="P101" s="44"/>
      <c r="Q101" s="44"/>
      <c r="R101" s="47" t="str">
        <f>IF(P101="","",T101*M101*LOOKUP(RIGHT($D$2,3),定数!$A$6:$A$13,定数!$B$6:$B$13))</f>
        <v/>
      </c>
      <c r="S101" s="47"/>
      <c r="T101" s="48" t="str">
        <f t="shared" si="9"/>
        <v/>
      </c>
      <c r="U101" s="48"/>
      <c r="V101" t="str">
        <f t="shared" si="10"/>
        <v/>
      </c>
      <c r="W101" t="str">
        <f t="shared" si="10"/>
        <v/>
      </c>
    </row>
    <row r="102" spans="2:23" x14ac:dyDescent="0.2">
      <c r="B102" s="42">
        <v>94</v>
      </c>
      <c r="C102" s="43" t="str">
        <f t="shared" si="7"/>
        <v/>
      </c>
      <c r="D102" s="43"/>
      <c r="E102" s="42"/>
      <c r="F102" s="8"/>
      <c r="G102" s="42"/>
      <c r="H102" s="44"/>
      <c r="I102" s="44"/>
      <c r="J102" s="42"/>
      <c r="K102" s="45" t="str">
        <f t="shared" si="6"/>
        <v/>
      </c>
      <c r="L102" s="46"/>
      <c r="M102" s="6" t="str">
        <f>IF(J102="","",(K102/J102)/LOOKUP(RIGHT($D$2,3),定数!$A$6:$A$13,定数!$B$6:$B$13))</f>
        <v/>
      </c>
      <c r="N102" s="42"/>
      <c r="O102" s="8"/>
      <c r="P102" s="44"/>
      <c r="Q102" s="44"/>
      <c r="R102" s="47" t="str">
        <f>IF(P102="","",T102*M102*LOOKUP(RIGHT($D$2,3),定数!$A$6:$A$13,定数!$B$6:$B$13))</f>
        <v/>
      </c>
      <c r="S102" s="47"/>
      <c r="T102" s="48" t="str">
        <f t="shared" si="9"/>
        <v/>
      </c>
      <c r="U102" s="48"/>
      <c r="V102" t="str">
        <f t="shared" si="10"/>
        <v/>
      </c>
      <c r="W102" t="str">
        <f t="shared" si="10"/>
        <v/>
      </c>
    </row>
    <row r="103" spans="2:23" x14ac:dyDescent="0.2">
      <c r="B103" s="42">
        <v>95</v>
      </c>
      <c r="C103" s="43" t="str">
        <f t="shared" si="7"/>
        <v/>
      </c>
      <c r="D103" s="43"/>
      <c r="E103" s="42"/>
      <c r="F103" s="8"/>
      <c r="G103" s="42"/>
      <c r="H103" s="44"/>
      <c r="I103" s="44"/>
      <c r="J103" s="42"/>
      <c r="K103" s="45" t="str">
        <f t="shared" si="6"/>
        <v/>
      </c>
      <c r="L103" s="46"/>
      <c r="M103" s="6" t="str">
        <f>IF(J103="","",(K103/J103)/LOOKUP(RIGHT($D$2,3),定数!$A$6:$A$13,定数!$B$6:$B$13))</f>
        <v/>
      </c>
      <c r="N103" s="42"/>
      <c r="O103" s="8"/>
      <c r="P103" s="44"/>
      <c r="Q103" s="44"/>
      <c r="R103" s="47" t="str">
        <f>IF(P103="","",T103*M103*LOOKUP(RIGHT($D$2,3),定数!$A$6:$A$13,定数!$B$6:$B$13))</f>
        <v/>
      </c>
      <c r="S103" s="47"/>
      <c r="T103" s="48" t="str">
        <f t="shared" si="9"/>
        <v/>
      </c>
      <c r="U103" s="48"/>
      <c r="V103" t="str">
        <f t="shared" si="10"/>
        <v/>
      </c>
      <c r="W103" t="str">
        <f t="shared" si="10"/>
        <v/>
      </c>
    </row>
    <row r="104" spans="2:23" x14ac:dyDescent="0.2">
      <c r="B104" s="42">
        <v>96</v>
      </c>
      <c r="C104" s="43" t="str">
        <f t="shared" si="7"/>
        <v/>
      </c>
      <c r="D104" s="43"/>
      <c r="E104" s="42"/>
      <c r="F104" s="8"/>
      <c r="G104" s="42"/>
      <c r="H104" s="44"/>
      <c r="I104" s="44"/>
      <c r="J104" s="42"/>
      <c r="K104" s="45" t="str">
        <f t="shared" si="6"/>
        <v/>
      </c>
      <c r="L104" s="46"/>
      <c r="M104" s="6" t="str">
        <f>IF(J104="","",(K104/J104)/LOOKUP(RIGHT($D$2,3),定数!$A$6:$A$13,定数!$B$6:$B$13))</f>
        <v/>
      </c>
      <c r="N104" s="42"/>
      <c r="O104" s="8"/>
      <c r="P104" s="44"/>
      <c r="Q104" s="44"/>
      <c r="R104" s="47" t="str">
        <f>IF(P104="","",T104*M104*LOOKUP(RIGHT($D$2,3),定数!$A$6:$A$13,定数!$B$6:$B$13))</f>
        <v/>
      </c>
      <c r="S104" s="47"/>
      <c r="T104" s="48" t="str">
        <f t="shared" si="9"/>
        <v/>
      </c>
      <c r="U104" s="48"/>
      <c r="V104" t="str">
        <f t="shared" si="10"/>
        <v/>
      </c>
      <c r="W104" t="str">
        <f t="shared" si="10"/>
        <v/>
      </c>
    </row>
    <row r="105" spans="2:23" x14ac:dyDescent="0.2">
      <c r="B105" s="42">
        <v>97</v>
      </c>
      <c r="C105" s="43" t="str">
        <f t="shared" si="7"/>
        <v/>
      </c>
      <c r="D105" s="43"/>
      <c r="E105" s="42"/>
      <c r="F105" s="8"/>
      <c r="G105" s="42"/>
      <c r="H105" s="44"/>
      <c r="I105" s="44"/>
      <c r="J105" s="42"/>
      <c r="K105" s="45" t="str">
        <f t="shared" si="6"/>
        <v/>
      </c>
      <c r="L105" s="46"/>
      <c r="M105" s="6" t="str">
        <f>IF(J105="","",(K105/J105)/LOOKUP(RIGHT($D$2,3),定数!$A$6:$A$13,定数!$B$6:$B$13))</f>
        <v/>
      </c>
      <c r="N105" s="42"/>
      <c r="O105" s="8"/>
      <c r="P105" s="44"/>
      <c r="Q105" s="44"/>
      <c r="R105" s="47" t="str">
        <f>IF(P105="","",T105*M105*LOOKUP(RIGHT($D$2,3),定数!$A$6:$A$13,定数!$B$6:$B$13))</f>
        <v/>
      </c>
      <c r="S105" s="47"/>
      <c r="T105" s="48" t="str">
        <f t="shared" si="9"/>
        <v/>
      </c>
      <c r="U105" s="48"/>
      <c r="V105" t="str">
        <f t="shared" si="10"/>
        <v/>
      </c>
      <c r="W105" t="str">
        <f t="shared" si="10"/>
        <v/>
      </c>
    </row>
    <row r="106" spans="2:23" x14ac:dyDescent="0.2">
      <c r="B106" s="42">
        <v>98</v>
      </c>
      <c r="C106" s="43" t="str">
        <f t="shared" si="7"/>
        <v/>
      </c>
      <c r="D106" s="43"/>
      <c r="E106" s="42"/>
      <c r="F106" s="8"/>
      <c r="G106" s="42"/>
      <c r="H106" s="44"/>
      <c r="I106" s="44"/>
      <c r="J106" s="42"/>
      <c r="K106" s="45" t="str">
        <f t="shared" si="6"/>
        <v/>
      </c>
      <c r="L106" s="46"/>
      <c r="M106" s="6" t="str">
        <f>IF(J106="","",(K106/J106)/LOOKUP(RIGHT($D$2,3),定数!$A$6:$A$13,定数!$B$6:$B$13))</f>
        <v/>
      </c>
      <c r="N106" s="42"/>
      <c r="O106" s="8"/>
      <c r="P106" s="44"/>
      <c r="Q106" s="44"/>
      <c r="R106" s="47" t="str">
        <f>IF(P106="","",T106*M106*LOOKUP(RIGHT($D$2,3),定数!$A$6:$A$13,定数!$B$6:$B$13))</f>
        <v/>
      </c>
      <c r="S106" s="47"/>
      <c r="T106" s="48" t="str">
        <f t="shared" si="9"/>
        <v/>
      </c>
      <c r="U106" s="48"/>
      <c r="V106" t="str">
        <f t="shared" si="10"/>
        <v/>
      </c>
      <c r="W106" t="str">
        <f t="shared" si="10"/>
        <v/>
      </c>
    </row>
    <row r="107" spans="2:23" x14ac:dyDescent="0.2">
      <c r="B107" s="42">
        <v>99</v>
      </c>
      <c r="C107" s="43" t="str">
        <f t="shared" si="7"/>
        <v/>
      </c>
      <c r="D107" s="43"/>
      <c r="E107" s="42"/>
      <c r="F107" s="8"/>
      <c r="G107" s="42"/>
      <c r="H107" s="44"/>
      <c r="I107" s="44"/>
      <c r="J107" s="42"/>
      <c r="K107" s="45" t="str">
        <f t="shared" si="6"/>
        <v/>
      </c>
      <c r="L107" s="46"/>
      <c r="M107" s="6" t="str">
        <f>IF(J107="","",(K107/J107)/LOOKUP(RIGHT($D$2,3),定数!$A$6:$A$13,定数!$B$6:$B$13))</f>
        <v/>
      </c>
      <c r="N107" s="42"/>
      <c r="O107" s="8"/>
      <c r="P107" s="44"/>
      <c r="Q107" s="44"/>
      <c r="R107" s="47" t="str">
        <f>IF(P107="","",T107*M107*LOOKUP(RIGHT($D$2,3),定数!$A$6:$A$13,定数!$B$6:$B$13))</f>
        <v/>
      </c>
      <c r="S107" s="47"/>
      <c r="T107" s="48" t="str">
        <f t="shared" si="9"/>
        <v/>
      </c>
      <c r="U107" s="48"/>
      <c r="V107" t="str">
        <f t="shared" ref="V107:W108" si="11">IF(S107&lt;&gt;"",IF(S107&lt;0,1+V106,0),"")</f>
        <v/>
      </c>
      <c r="W107" t="str">
        <f t="shared" si="11"/>
        <v/>
      </c>
    </row>
    <row r="108" spans="2:23" x14ac:dyDescent="0.2">
      <c r="B108" s="42">
        <v>100</v>
      </c>
      <c r="C108" s="43" t="str">
        <f t="shared" si="7"/>
        <v/>
      </c>
      <c r="D108" s="43"/>
      <c r="E108" s="42"/>
      <c r="F108" s="8"/>
      <c r="G108" s="42"/>
      <c r="H108" s="44"/>
      <c r="I108" s="44"/>
      <c r="J108" s="42"/>
      <c r="K108" s="45" t="str">
        <f t="shared" si="6"/>
        <v/>
      </c>
      <c r="L108" s="46"/>
      <c r="M108" s="6" t="str">
        <f>IF(J108="","",(K108/J108)/LOOKUP(RIGHT($D$2,3),定数!$A$6:$A$13,定数!$B$6:$B$13))</f>
        <v/>
      </c>
      <c r="N108" s="42"/>
      <c r="O108" s="8"/>
      <c r="P108" s="44"/>
      <c r="Q108" s="44"/>
      <c r="R108" s="47" t="str">
        <f>IF(P108="","",T108*M108*LOOKUP(RIGHT($D$2,3),定数!$A$6:$A$13,定数!$B$6:$B$13))</f>
        <v/>
      </c>
      <c r="S108" s="47"/>
      <c r="T108" s="48" t="str">
        <f t="shared" si="9"/>
        <v/>
      </c>
      <c r="U108" s="48"/>
      <c r="V108" t="str">
        <f t="shared" si="11"/>
        <v/>
      </c>
      <c r="W108" t="str">
        <f t="shared" si="11"/>
        <v/>
      </c>
    </row>
    <row r="109" spans="2:23" x14ac:dyDescent="0.2">
      <c r="B109" s="1"/>
      <c r="C109" s="1"/>
      <c r="D109" s="1"/>
      <c r="E109" s="1"/>
      <c r="F109" s="1"/>
      <c r="G109" s="1"/>
      <c r="H109" s="1"/>
      <c r="I109" s="1"/>
      <c r="J109" s="1"/>
      <c r="K109" s="1"/>
      <c r="L109" s="1"/>
      <c r="M109" s="1"/>
      <c r="N109" s="1"/>
      <c r="O109" s="1"/>
      <c r="P109" s="1"/>
      <c r="Q109" s="1"/>
      <c r="R109" s="1"/>
    </row>
  </sheetData>
  <mergeCells count="635">
    <mergeCell ref="N2:O2"/>
    <mergeCell ref="P2:Q2"/>
    <mergeCell ref="B3:C3"/>
    <mergeCell ref="D3:I3"/>
    <mergeCell ref="J3:K3"/>
    <mergeCell ref="L3:Q3"/>
    <mergeCell ref="B2:C2"/>
    <mergeCell ref="D2:E2"/>
    <mergeCell ref="F2:G2"/>
    <mergeCell ref="H2:I2"/>
    <mergeCell ref="J2:K2"/>
    <mergeCell ref="L2:M2"/>
    <mergeCell ref="B7:B8"/>
    <mergeCell ref="C7:D8"/>
    <mergeCell ref="E7:I7"/>
    <mergeCell ref="J7:L7"/>
    <mergeCell ref="M7:M8"/>
    <mergeCell ref="B4:C4"/>
    <mergeCell ref="D4:E4"/>
    <mergeCell ref="F4:G4"/>
    <mergeCell ref="H4:I4"/>
    <mergeCell ref="J4:K4"/>
    <mergeCell ref="L4:M4"/>
    <mergeCell ref="N7:Q7"/>
    <mergeCell ref="R7:U7"/>
    <mergeCell ref="H8:I8"/>
    <mergeCell ref="K8:L8"/>
    <mergeCell ref="P8:Q8"/>
    <mergeCell ref="R8:S8"/>
    <mergeCell ref="T8:U8"/>
    <mergeCell ref="N4:O4"/>
    <mergeCell ref="P4:Q4"/>
    <mergeCell ref="J5:K5"/>
    <mergeCell ref="L5:M5"/>
    <mergeCell ref="P5:Q5"/>
    <mergeCell ref="C10:D10"/>
    <mergeCell ref="H10:I10"/>
    <mergeCell ref="K10:L10"/>
    <mergeCell ref="P10:Q10"/>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C14:D14"/>
    <mergeCell ref="H14:I14"/>
    <mergeCell ref="K14:L14"/>
    <mergeCell ref="P14:Q14"/>
    <mergeCell ref="R14:S14"/>
    <mergeCell ref="T14:U14"/>
    <mergeCell ref="C13:D13"/>
    <mergeCell ref="H13:I13"/>
    <mergeCell ref="K13:L13"/>
    <mergeCell ref="P13:Q13"/>
    <mergeCell ref="R13:S13"/>
    <mergeCell ref="T13:U13"/>
    <mergeCell ref="C16:D16"/>
    <mergeCell ref="H16:I16"/>
    <mergeCell ref="K16:L16"/>
    <mergeCell ref="P16:Q16"/>
    <mergeCell ref="R16:S16"/>
    <mergeCell ref="T16:U16"/>
    <mergeCell ref="C15:D15"/>
    <mergeCell ref="H15:I15"/>
    <mergeCell ref="K15:L15"/>
    <mergeCell ref="P15:Q15"/>
    <mergeCell ref="R15:S15"/>
    <mergeCell ref="T15:U15"/>
    <mergeCell ref="C18:D18"/>
    <mergeCell ref="H18:I18"/>
    <mergeCell ref="K18:L18"/>
    <mergeCell ref="P18:Q18"/>
    <mergeCell ref="R18:S18"/>
    <mergeCell ref="T18:U18"/>
    <mergeCell ref="C17:D17"/>
    <mergeCell ref="H17:I17"/>
    <mergeCell ref="K17:L17"/>
    <mergeCell ref="P17:Q17"/>
    <mergeCell ref="R17:S17"/>
    <mergeCell ref="T17:U17"/>
    <mergeCell ref="C20:D20"/>
    <mergeCell ref="H20:I20"/>
    <mergeCell ref="K20:L20"/>
    <mergeCell ref="P20:Q20"/>
    <mergeCell ref="R20:S20"/>
    <mergeCell ref="T20:U20"/>
    <mergeCell ref="C19:D19"/>
    <mergeCell ref="H19:I19"/>
    <mergeCell ref="K19:L19"/>
    <mergeCell ref="P19:Q19"/>
    <mergeCell ref="R19:S19"/>
    <mergeCell ref="T19:U19"/>
    <mergeCell ref="C22:D22"/>
    <mergeCell ref="H22:I22"/>
    <mergeCell ref="K22:L22"/>
    <mergeCell ref="P22:Q22"/>
    <mergeCell ref="R22:S22"/>
    <mergeCell ref="T22:U22"/>
    <mergeCell ref="C21:D21"/>
    <mergeCell ref="H21:I21"/>
    <mergeCell ref="K21:L21"/>
    <mergeCell ref="P21:Q21"/>
    <mergeCell ref="R21:S21"/>
    <mergeCell ref="T21:U21"/>
    <mergeCell ref="C24:D24"/>
    <mergeCell ref="H24:I24"/>
    <mergeCell ref="K24:L24"/>
    <mergeCell ref="P24:Q24"/>
    <mergeCell ref="R24:S24"/>
    <mergeCell ref="T24:U24"/>
    <mergeCell ref="C23:D23"/>
    <mergeCell ref="H23:I23"/>
    <mergeCell ref="K23:L23"/>
    <mergeCell ref="P23:Q23"/>
    <mergeCell ref="R23:S23"/>
    <mergeCell ref="T23:U23"/>
    <mergeCell ref="C26:D26"/>
    <mergeCell ref="H26:I26"/>
    <mergeCell ref="K26:L26"/>
    <mergeCell ref="P26:Q26"/>
    <mergeCell ref="R26:S26"/>
    <mergeCell ref="T26:U26"/>
    <mergeCell ref="C25:D25"/>
    <mergeCell ref="H25:I25"/>
    <mergeCell ref="K25:L25"/>
    <mergeCell ref="P25:Q25"/>
    <mergeCell ref="R25:S25"/>
    <mergeCell ref="T25:U25"/>
    <mergeCell ref="C28:D28"/>
    <mergeCell ref="H28:I28"/>
    <mergeCell ref="K28:L28"/>
    <mergeCell ref="P28:Q28"/>
    <mergeCell ref="R28:S28"/>
    <mergeCell ref="T28:U28"/>
    <mergeCell ref="C27:D27"/>
    <mergeCell ref="H27:I27"/>
    <mergeCell ref="K27:L27"/>
    <mergeCell ref="P27:Q27"/>
    <mergeCell ref="R27:S27"/>
    <mergeCell ref="T27:U27"/>
    <mergeCell ref="C30:D30"/>
    <mergeCell ref="H30:I30"/>
    <mergeCell ref="K30:L30"/>
    <mergeCell ref="P30:Q30"/>
    <mergeCell ref="R30:S30"/>
    <mergeCell ref="T30:U30"/>
    <mergeCell ref="C29:D29"/>
    <mergeCell ref="H29:I29"/>
    <mergeCell ref="K29:L29"/>
    <mergeCell ref="P29:Q29"/>
    <mergeCell ref="R29:S29"/>
    <mergeCell ref="T29:U29"/>
    <mergeCell ref="C32:D32"/>
    <mergeCell ref="H32:I32"/>
    <mergeCell ref="K32:L32"/>
    <mergeCell ref="P32:Q32"/>
    <mergeCell ref="R32:S32"/>
    <mergeCell ref="T32:U32"/>
    <mergeCell ref="C31:D31"/>
    <mergeCell ref="H31:I31"/>
    <mergeCell ref="K31:L31"/>
    <mergeCell ref="P31:Q31"/>
    <mergeCell ref="R31:S31"/>
    <mergeCell ref="T31:U31"/>
    <mergeCell ref="C34:D34"/>
    <mergeCell ref="H34:I34"/>
    <mergeCell ref="K34:L34"/>
    <mergeCell ref="P34:Q34"/>
    <mergeCell ref="R34:S34"/>
    <mergeCell ref="T34:U34"/>
    <mergeCell ref="C33:D33"/>
    <mergeCell ref="H33:I33"/>
    <mergeCell ref="K33:L33"/>
    <mergeCell ref="P33:Q33"/>
    <mergeCell ref="R33:S33"/>
    <mergeCell ref="T33:U33"/>
    <mergeCell ref="C36:D36"/>
    <mergeCell ref="H36:I36"/>
    <mergeCell ref="K36:L36"/>
    <mergeCell ref="P36:Q36"/>
    <mergeCell ref="R36:S36"/>
    <mergeCell ref="T36:U36"/>
    <mergeCell ref="C35:D35"/>
    <mergeCell ref="H35:I35"/>
    <mergeCell ref="K35:L35"/>
    <mergeCell ref="P35:Q35"/>
    <mergeCell ref="R35:S35"/>
    <mergeCell ref="T35:U35"/>
    <mergeCell ref="C38:D38"/>
    <mergeCell ref="H38:I38"/>
    <mergeCell ref="K38:L38"/>
    <mergeCell ref="P38:Q38"/>
    <mergeCell ref="R38:S38"/>
    <mergeCell ref="T38:U38"/>
    <mergeCell ref="C37:D37"/>
    <mergeCell ref="H37:I37"/>
    <mergeCell ref="K37:L37"/>
    <mergeCell ref="P37:Q37"/>
    <mergeCell ref="R37:S37"/>
    <mergeCell ref="T37:U37"/>
    <mergeCell ref="C40:D40"/>
    <mergeCell ref="H40:I40"/>
    <mergeCell ref="K40:L40"/>
    <mergeCell ref="P40:Q40"/>
    <mergeCell ref="R40:S40"/>
    <mergeCell ref="T40:U40"/>
    <mergeCell ref="C39:D39"/>
    <mergeCell ref="H39:I39"/>
    <mergeCell ref="K39:L39"/>
    <mergeCell ref="P39:Q39"/>
    <mergeCell ref="R39:S39"/>
    <mergeCell ref="T39:U39"/>
    <mergeCell ref="C42:D42"/>
    <mergeCell ref="H42:I42"/>
    <mergeCell ref="K42:L42"/>
    <mergeCell ref="P42:Q42"/>
    <mergeCell ref="R42:S42"/>
    <mergeCell ref="T42:U42"/>
    <mergeCell ref="C41:D41"/>
    <mergeCell ref="H41:I41"/>
    <mergeCell ref="K41:L41"/>
    <mergeCell ref="P41:Q41"/>
    <mergeCell ref="R41:S41"/>
    <mergeCell ref="T41:U41"/>
    <mergeCell ref="C44:D44"/>
    <mergeCell ref="H44:I44"/>
    <mergeCell ref="K44:L44"/>
    <mergeCell ref="P44:Q44"/>
    <mergeCell ref="R44:S44"/>
    <mergeCell ref="T44:U44"/>
    <mergeCell ref="C43:D43"/>
    <mergeCell ref="H43:I43"/>
    <mergeCell ref="K43:L43"/>
    <mergeCell ref="P43:Q43"/>
    <mergeCell ref="R43:S43"/>
    <mergeCell ref="T43:U43"/>
    <mergeCell ref="C46:D46"/>
    <mergeCell ref="H46:I46"/>
    <mergeCell ref="K46:L46"/>
    <mergeCell ref="P46:Q46"/>
    <mergeCell ref="R46:S46"/>
    <mergeCell ref="T46:U46"/>
    <mergeCell ref="C45:D45"/>
    <mergeCell ref="H45:I45"/>
    <mergeCell ref="K45:L45"/>
    <mergeCell ref="P45:Q45"/>
    <mergeCell ref="R45:S45"/>
    <mergeCell ref="T45:U45"/>
    <mergeCell ref="C48:D48"/>
    <mergeCell ref="H48:I48"/>
    <mergeCell ref="K48:L48"/>
    <mergeCell ref="P48:Q48"/>
    <mergeCell ref="R48:S48"/>
    <mergeCell ref="T48:U48"/>
    <mergeCell ref="C47:D47"/>
    <mergeCell ref="H47:I47"/>
    <mergeCell ref="K47:L47"/>
    <mergeCell ref="P47:Q47"/>
    <mergeCell ref="R47:S47"/>
    <mergeCell ref="T47:U47"/>
    <mergeCell ref="C50:D50"/>
    <mergeCell ref="H50:I50"/>
    <mergeCell ref="K50:L50"/>
    <mergeCell ref="P50:Q50"/>
    <mergeCell ref="R50:S50"/>
    <mergeCell ref="T50:U50"/>
    <mergeCell ref="C49:D49"/>
    <mergeCell ref="H49:I49"/>
    <mergeCell ref="K49:L49"/>
    <mergeCell ref="P49:Q49"/>
    <mergeCell ref="R49:S49"/>
    <mergeCell ref="T49:U49"/>
    <mergeCell ref="C52:D52"/>
    <mergeCell ref="H52:I52"/>
    <mergeCell ref="K52:L52"/>
    <mergeCell ref="P52:Q52"/>
    <mergeCell ref="R52:S52"/>
    <mergeCell ref="T52:U52"/>
    <mergeCell ref="C51:D51"/>
    <mergeCell ref="H51:I51"/>
    <mergeCell ref="K51:L51"/>
    <mergeCell ref="P51:Q51"/>
    <mergeCell ref="R51:S51"/>
    <mergeCell ref="T51:U51"/>
    <mergeCell ref="C54:D54"/>
    <mergeCell ref="H54:I54"/>
    <mergeCell ref="K54:L54"/>
    <mergeCell ref="P54:Q54"/>
    <mergeCell ref="R54:S54"/>
    <mergeCell ref="T54:U54"/>
    <mergeCell ref="C53:D53"/>
    <mergeCell ref="H53:I53"/>
    <mergeCell ref="K53:L53"/>
    <mergeCell ref="P53:Q53"/>
    <mergeCell ref="R53:S53"/>
    <mergeCell ref="T53:U53"/>
    <mergeCell ref="C56:D56"/>
    <mergeCell ref="H56:I56"/>
    <mergeCell ref="K56:L56"/>
    <mergeCell ref="P56:Q56"/>
    <mergeCell ref="R56:S56"/>
    <mergeCell ref="T56:U56"/>
    <mergeCell ref="C55:D55"/>
    <mergeCell ref="H55:I55"/>
    <mergeCell ref="K55:L55"/>
    <mergeCell ref="P55:Q55"/>
    <mergeCell ref="R55:S55"/>
    <mergeCell ref="T55:U55"/>
    <mergeCell ref="C58:D58"/>
    <mergeCell ref="H58:I58"/>
    <mergeCell ref="K58:L58"/>
    <mergeCell ref="P58:Q58"/>
    <mergeCell ref="R58:S58"/>
    <mergeCell ref="T58:U58"/>
    <mergeCell ref="C57:D57"/>
    <mergeCell ref="H57:I57"/>
    <mergeCell ref="K57:L57"/>
    <mergeCell ref="P57:Q57"/>
    <mergeCell ref="R57:S57"/>
    <mergeCell ref="T57:U57"/>
    <mergeCell ref="C60:D60"/>
    <mergeCell ref="H60:I60"/>
    <mergeCell ref="K60:L60"/>
    <mergeCell ref="P60:Q60"/>
    <mergeCell ref="R60:S60"/>
    <mergeCell ref="T60:U60"/>
    <mergeCell ref="C59:D59"/>
    <mergeCell ref="H59:I59"/>
    <mergeCell ref="K59:L59"/>
    <mergeCell ref="P59:Q59"/>
    <mergeCell ref="R59:S59"/>
    <mergeCell ref="T59:U59"/>
    <mergeCell ref="C62:D62"/>
    <mergeCell ref="H62:I62"/>
    <mergeCell ref="K62:L62"/>
    <mergeCell ref="P62:Q62"/>
    <mergeCell ref="R62:S62"/>
    <mergeCell ref="T62:U62"/>
    <mergeCell ref="C61:D61"/>
    <mergeCell ref="H61:I61"/>
    <mergeCell ref="K61:L61"/>
    <mergeCell ref="P61:Q61"/>
    <mergeCell ref="R61:S61"/>
    <mergeCell ref="T61:U61"/>
    <mergeCell ref="C64:D64"/>
    <mergeCell ref="H64:I64"/>
    <mergeCell ref="K64:L64"/>
    <mergeCell ref="P64:Q64"/>
    <mergeCell ref="R64:S64"/>
    <mergeCell ref="T64:U64"/>
    <mergeCell ref="C63:D63"/>
    <mergeCell ref="H63:I63"/>
    <mergeCell ref="K63:L63"/>
    <mergeCell ref="P63:Q63"/>
    <mergeCell ref="R63:S63"/>
    <mergeCell ref="T63:U63"/>
    <mergeCell ref="C66:D66"/>
    <mergeCell ref="H66:I66"/>
    <mergeCell ref="K66:L66"/>
    <mergeCell ref="P66:Q66"/>
    <mergeCell ref="R66:S66"/>
    <mergeCell ref="T66:U66"/>
    <mergeCell ref="C65:D65"/>
    <mergeCell ref="H65:I65"/>
    <mergeCell ref="K65:L65"/>
    <mergeCell ref="P65:Q65"/>
    <mergeCell ref="R65:S65"/>
    <mergeCell ref="T65:U65"/>
    <mergeCell ref="C68:D68"/>
    <mergeCell ref="H68:I68"/>
    <mergeCell ref="K68:L68"/>
    <mergeCell ref="P68:Q68"/>
    <mergeCell ref="R68:S68"/>
    <mergeCell ref="T68:U68"/>
    <mergeCell ref="C67:D67"/>
    <mergeCell ref="H67:I67"/>
    <mergeCell ref="K67:L67"/>
    <mergeCell ref="P67:Q67"/>
    <mergeCell ref="R67:S67"/>
    <mergeCell ref="T67:U67"/>
    <mergeCell ref="C70:D70"/>
    <mergeCell ref="H70:I70"/>
    <mergeCell ref="K70:L70"/>
    <mergeCell ref="P70:Q70"/>
    <mergeCell ref="R70:S70"/>
    <mergeCell ref="T70:U70"/>
    <mergeCell ref="C69:D69"/>
    <mergeCell ref="H69:I69"/>
    <mergeCell ref="K69:L69"/>
    <mergeCell ref="P69:Q69"/>
    <mergeCell ref="R69:S69"/>
    <mergeCell ref="T69:U69"/>
    <mergeCell ref="C72:D72"/>
    <mergeCell ref="H72:I72"/>
    <mergeCell ref="K72:L72"/>
    <mergeCell ref="P72:Q72"/>
    <mergeCell ref="R72:S72"/>
    <mergeCell ref="T72:U72"/>
    <mergeCell ref="C71:D71"/>
    <mergeCell ref="H71:I71"/>
    <mergeCell ref="K71:L71"/>
    <mergeCell ref="P71:Q71"/>
    <mergeCell ref="R71:S71"/>
    <mergeCell ref="T71:U71"/>
    <mergeCell ref="C74:D74"/>
    <mergeCell ref="H74:I74"/>
    <mergeCell ref="K74:L74"/>
    <mergeCell ref="P74:Q74"/>
    <mergeCell ref="R74:S74"/>
    <mergeCell ref="T74:U74"/>
    <mergeCell ref="C73:D73"/>
    <mergeCell ref="H73:I73"/>
    <mergeCell ref="K73:L73"/>
    <mergeCell ref="P73:Q73"/>
    <mergeCell ref="R73:S73"/>
    <mergeCell ref="T73:U73"/>
    <mergeCell ref="C76:D76"/>
    <mergeCell ref="H76:I76"/>
    <mergeCell ref="K76:L76"/>
    <mergeCell ref="P76:Q76"/>
    <mergeCell ref="R76:S76"/>
    <mergeCell ref="T76:U76"/>
    <mergeCell ref="C75:D75"/>
    <mergeCell ref="H75:I75"/>
    <mergeCell ref="K75:L75"/>
    <mergeCell ref="P75:Q75"/>
    <mergeCell ref="R75:S75"/>
    <mergeCell ref="T75:U75"/>
    <mergeCell ref="C78:D78"/>
    <mergeCell ref="H78:I78"/>
    <mergeCell ref="K78:L78"/>
    <mergeCell ref="P78:Q78"/>
    <mergeCell ref="R78:S78"/>
    <mergeCell ref="T78:U78"/>
    <mergeCell ref="C77:D77"/>
    <mergeCell ref="H77:I77"/>
    <mergeCell ref="K77:L77"/>
    <mergeCell ref="P77:Q77"/>
    <mergeCell ref="R77:S77"/>
    <mergeCell ref="T77:U77"/>
    <mergeCell ref="C80:D80"/>
    <mergeCell ref="H80:I80"/>
    <mergeCell ref="K80:L80"/>
    <mergeCell ref="P80:Q80"/>
    <mergeCell ref="R80:S80"/>
    <mergeCell ref="T80:U80"/>
    <mergeCell ref="C79:D79"/>
    <mergeCell ref="H79:I79"/>
    <mergeCell ref="K79:L79"/>
    <mergeCell ref="P79:Q79"/>
    <mergeCell ref="R79:S79"/>
    <mergeCell ref="T79:U79"/>
    <mergeCell ref="C82:D82"/>
    <mergeCell ref="H82:I82"/>
    <mergeCell ref="K82:L82"/>
    <mergeCell ref="P82:Q82"/>
    <mergeCell ref="R82:S82"/>
    <mergeCell ref="T82:U82"/>
    <mergeCell ref="C81:D81"/>
    <mergeCell ref="H81:I81"/>
    <mergeCell ref="K81:L81"/>
    <mergeCell ref="P81:Q81"/>
    <mergeCell ref="R81:S81"/>
    <mergeCell ref="T81:U81"/>
    <mergeCell ref="C84:D84"/>
    <mergeCell ref="H84:I84"/>
    <mergeCell ref="K84:L84"/>
    <mergeCell ref="P84:Q84"/>
    <mergeCell ref="R84:S84"/>
    <mergeCell ref="T84:U84"/>
    <mergeCell ref="C83:D83"/>
    <mergeCell ref="H83:I83"/>
    <mergeCell ref="K83:L83"/>
    <mergeCell ref="P83:Q83"/>
    <mergeCell ref="R83:S83"/>
    <mergeCell ref="T83:U83"/>
    <mergeCell ref="C86:D86"/>
    <mergeCell ref="H86:I86"/>
    <mergeCell ref="K86:L86"/>
    <mergeCell ref="P86:Q86"/>
    <mergeCell ref="R86:S86"/>
    <mergeCell ref="T86:U86"/>
    <mergeCell ref="C85:D85"/>
    <mergeCell ref="H85:I85"/>
    <mergeCell ref="K85:L85"/>
    <mergeCell ref="P85:Q85"/>
    <mergeCell ref="R85:S85"/>
    <mergeCell ref="T85:U85"/>
    <mergeCell ref="C88:D88"/>
    <mergeCell ref="H88:I88"/>
    <mergeCell ref="K88:L88"/>
    <mergeCell ref="P88:Q88"/>
    <mergeCell ref="R88:S88"/>
    <mergeCell ref="T88:U88"/>
    <mergeCell ref="C87:D87"/>
    <mergeCell ref="H87:I87"/>
    <mergeCell ref="K87:L87"/>
    <mergeCell ref="P87:Q87"/>
    <mergeCell ref="R87:S87"/>
    <mergeCell ref="T87:U87"/>
    <mergeCell ref="C90:D90"/>
    <mergeCell ref="H90:I90"/>
    <mergeCell ref="K90:L90"/>
    <mergeCell ref="P90:Q90"/>
    <mergeCell ref="R90:S90"/>
    <mergeCell ref="T90:U90"/>
    <mergeCell ref="C89:D89"/>
    <mergeCell ref="H89:I89"/>
    <mergeCell ref="K89:L89"/>
    <mergeCell ref="P89:Q89"/>
    <mergeCell ref="R89:S89"/>
    <mergeCell ref="T89:U89"/>
    <mergeCell ref="C92:D92"/>
    <mergeCell ref="H92:I92"/>
    <mergeCell ref="K92:L92"/>
    <mergeCell ref="P92:Q92"/>
    <mergeCell ref="R92:S92"/>
    <mergeCell ref="T92:U92"/>
    <mergeCell ref="C91:D91"/>
    <mergeCell ref="H91:I91"/>
    <mergeCell ref="K91:L91"/>
    <mergeCell ref="P91:Q91"/>
    <mergeCell ref="R91:S91"/>
    <mergeCell ref="T91:U91"/>
    <mergeCell ref="C94:D94"/>
    <mergeCell ref="H94:I94"/>
    <mergeCell ref="K94:L94"/>
    <mergeCell ref="P94:Q94"/>
    <mergeCell ref="R94:S94"/>
    <mergeCell ref="T94:U94"/>
    <mergeCell ref="C93:D93"/>
    <mergeCell ref="H93:I93"/>
    <mergeCell ref="K93:L93"/>
    <mergeCell ref="P93:Q93"/>
    <mergeCell ref="R93:S93"/>
    <mergeCell ref="T93:U93"/>
    <mergeCell ref="C96:D96"/>
    <mergeCell ref="H96:I96"/>
    <mergeCell ref="K96:L96"/>
    <mergeCell ref="P96:Q96"/>
    <mergeCell ref="R96:S96"/>
    <mergeCell ref="T96:U96"/>
    <mergeCell ref="C95:D95"/>
    <mergeCell ref="H95:I95"/>
    <mergeCell ref="K95:L95"/>
    <mergeCell ref="P95:Q95"/>
    <mergeCell ref="R95:S95"/>
    <mergeCell ref="T95:U95"/>
    <mergeCell ref="C98:D98"/>
    <mergeCell ref="H98:I98"/>
    <mergeCell ref="K98:L98"/>
    <mergeCell ref="P98:Q98"/>
    <mergeCell ref="R98:S98"/>
    <mergeCell ref="T98:U98"/>
    <mergeCell ref="C97:D97"/>
    <mergeCell ref="H97:I97"/>
    <mergeCell ref="K97:L97"/>
    <mergeCell ref="P97:Q97"/>
    <mergeCell ref="R97:S97"/>
    <mergeCell ref="T97:U97"/>
    <mergeCell ref="C100:D100"/>
    <mergeCell ref="H100:I100"/>
    <mergeCell ref="K100:L100"/>
    <mergeCell ref="P100:Q100"/>
    <mergeCell ref="R100:S100"/>
    <mergeCell ref="T100:U100"/>
    <mergeCell ref="C99:D99"/>
    <mergeCell ref="H99:I99"/>
    <mergeCell ref="K99:L99"/>
    <mergeCell ref="P99:Q99"/>
    <mergeCell ref="R99:S99"/>
    <mergeCell ref="T99:U99"/>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8:D108"/>
    <mergeCell ref="H108:I108"/>
    <mergeCell ref="K108:L108"/>
    <mergeCell ref="P108:Q108"/>
    <mergeCell ref="R108:S108"/>
    <mergeCell ref="T108:U108"/>
    <mergeCell ref="C107:D107"/>
    <mergeCell ref="H107:I107"/>
    <mergeCell ref="K107:L107"/>
    <mergeCell ref="P107:Q107"/>
    <mergeCell ref="R107:S107"/>
    <mergeCell ref="T107:U107"/>
  </mergeCells>
  <phoneticPr fontId="2"/>
  <conditionalFormatting sqref="G46">
    <cfRule type="cellIs" dxfId="47" priority="5" stopIfTrue="1" operator="equal">
      <formula>"買"</formula>
    </cfRule>
    <cfRule type="cellIs" dxfId="46" priority="6" stopIfTrue="1" operator="equal">
      <formula>"売"</formula>
    </cfRule>
  </conditionalFormatting>
  <conditionalFormatting sqref="G9:G11 G14:G45 G47:G108">
    <cfRule type="cellIs" dxfId="45" priority="7" stopIfTrue="1" operator="equal">
      <formula>"買"</formula>
    </cfRule>
    <cfRule type="cellIs" dxfId="44" priority="8" stopIfTrue="1" operator="equal">
      <formula>"売"</formula>
    </cfRule>
  </conditionalFormatting>
  <conditionalFormatting sqref="G12">
    <cfRule type="cellIs" dxfId="43" priority="3" stopIfTrue="1" operator="equal">
      <formula>"買"</formula>
    </cfRule>
    <cfRule type="cellIs" dxfId="42" priority="4" stopIfTrue="1" operator="equal">
      <formula>"売"</formula>
    </cfRule>
  </conditionalFormatting>
  <conditionalFormatting sqref="G13">
    <cfRule type="cellIs" dxfId="41" priority="1" stopIfTrue="1" operator="equal">
      <formula>"買"</formula>
    </cfRule>
    <cfRule type="cellIs" dxfId="40" priority="2" stopIfTrue="1" operator="equal">
      <formula>"売"</formula>
    </cfRule>
  </conditionalFormatting>
  <dataValidations count="1">
    <dataValidation type="list" allowBlank="1" showInputMessage="1" showErrorMessage="1" sqref="G9:G108" xr:uid="{2D88619D-7F75-4506-9003-3D9A4213A379}">
      <formula1>"買,売"</formula1>
    </dataValidation>
  </dataValidations>
  <pageMargins left="0.25" right="0.25" top="0.75" bottom="0.75" header="0.3" footer="0.3"/>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97392-3C32-4FAE-BE5B-4082AB99ED59}">
  <dimension ref="B2:W109"/>
  <sheetViews>
    <sheetView zoomScale="115" zoomScaleNormal="115" workbookViewId="0">
      <pane ySplit="8" topLeftCell="A54" activePane="bottomLeft" state="frozen"/>
      <selection pane="bottomLeft" activeCell="R65" sqref="R65:S65"/>
    </sheetView>
  </sheetViews>
  <sheetFormatPr defaultRowHeight="13.2" x14ac:dyDescent="0.2"/>
  <cols>
    <col min="1" max="1" width="2.88671875" customWidth="1"/>
    <col min="2" max="18" width="6.6640625" customWidth="1"/>
    <col min="22" max="22" width="10.88671875" style="23" hidden="1" customWidth="1"/>
    <col min="23" max="23" width="0" hidden="1" customWidth="1"/>
  </cols>
  <sheetData>
    <row r="2" spans="2:23" x14ac:dyDescent="0.2">
      <c r="B2" s="61" t="s">
        <v>5</v>
      </c>
      <c r="C2" s="61"/>
      <c r="D2" s="80" t="s">
        <v>57</v>
      </c>
      <c r="E2" s="80"/>
      <c r="F2" s="61" t="s">
        <v>6</v>
      </c>
      <c r="G2" s="61"/>
      <c r="H2" s="76" t="s">
        <v>61</v>
      </c>
      <c r="I2" s="76"/>
      <c r="J2" s="61" t="s">
        <v>7</v>
      </c>
      <c r="K2" s="61"/>
      <c r="L2" s="81">
        <v>300000</v>
      </c>
      <c r="M2" s="80"/>
      <c r="N2" s="61" t="s">
        <v>8</v>
      </c>
      <c r="O2" s="61"/>
      <c r="P2" s="77">
        <f>SUM(L2,D4)</f>
        <v>260908.2377857606</v>
      </c>
      <c r="Q2" s="76"/>
      <c r="R2" s="1"/>
      <c r="S2" s="1"/>
      <c r="T2" s="1"/>
    </row>
    <row r="3" spans="2:23" ht="57" customHeight="1" x14ac:dyDescent="0.2">
      <c r="B3" s="61" t="s">
        <v>9</v>
      </c>
      <c r="C3" s="61"/>
      <c r="D3" s="78" t="s">
        <v>38</v>
      </c>
      <c r="E3" s="78"/>
      <c r="F3" s="78"/>
      <c r="G3" s="78"/>
      <c r="H3" s="78"/>
      <c r="I3" s="78"/>
      <c r="J3" s="61" t="s">
        <v>10</v>
      </c>
      <c r="K3" s="61"/>
      <c r="L3" s="78" t="s">
        <v>63</v>
      </c>
      <c r="M3" s="79"/>
      <c r="N3" s="79"/>
      <c r="O3" s="79"/>
      <c r="P3" s="79"/>
      <c r="Q3" s="79"/>
      <c r="R3" s="1"/>
      <c r="S3" s="1"/>
    </row>
    <row r="4" spans="2:23" x14ac:dyDescent="0.2">
      <c r="B4" s="61" t="s">
        <v>11</v>
      </c>
      <c r="C4" s="61"/>
      <c r="D4" s="59">
        <f>SUM($R$9:$S$993)</f>
        <v>-39091.762214239381</v>
      </c>
      <c r="E4" s="59"/>
      <c r="F4" s="61" t="s">
        <v>12</v>
      </c>
      <c r="G4" s="61"/>
      <c r="H4" s="75">
        <f>SUM($T$9:$U$108)</f>
        <v>-215.80000000000013</v>
      </c>
      <c r="I4" s="76"/>
      <c r="J4" s="58" t="s">
        <v>13</v>
      </c>
      <c r="K4" s="58"/>
      <c r="L4" s="77">
        <f>MAX($C$9:$D$990)-C9</f>
        <v>120776.96776823228</v>
      </c>
      <c r="M4" s="77"/>
      <c r="N4" s="58" t="s">
        <v>14</v>
      </c>
      <c r="O4" s="58"/>
      <c r="P4" s="59">
        <f>SUMIF(R9:S990,"&lt;0",R9:S990)</f>
        <v>-387477.69841074618</v>
      </c>
      <c r="Q4" s="59"/>
      <c r="R4" s="1"/>
      <c r="S4" s="1"/>
      <c r="T4" s="1"/>
    </row>
    <row r="5" spans="2:23" x14ac:dyDescent="0.2">
      <c r="B5" s="40" t="s">
        <v>15</v>
      </c>
      <c r="C5" s="39">
        <f>COUNTIF($R$9:$R$990,"&gt;0")</f>
        <v>18</v>
      </c>
      <c r="D5" s="38" t="s">
        <v>16</v>
      </c>
      <c r="E5" s="16">
        <f>COUNTIF($R$9:$R$990,"&lt;0")</f>
        <v>38</v>
      </c>
      <c r="F5" s="38" t="s">
        <v>17</v>
      </c>
      <c r="G5" s="39">
        <f>COUNTIF($R$9:$R$990,"=0")</f>
        <v>0</v>
      </c>
      <c r="H5" s="38" t="s">
        <v>18</v>
      </c>
      <c r="I5" s="3">
        <f>C5/SUM(C5,E5,G5)</f>
        <v>0.32142857142857145</v>
      </c>
      <c r="J5" s="60" t="s">
        <v>19</v>
      </c>
      <c r="K5" s="61"/>
      <c r="L5" s="62">
        <f>MAX(V9:V993)</f>
        <v>5</v>
      </c>
      <c r="M5" s="63"/>
      <c r="N5" s="18" t="s">
        <v>20</v>
      </c>
      <c r="O5" s="9"/>
      <c r="P5" s="62">
        <f>MAX(W9:W993)</f>
        <v>7</v>
      </c>
      <c r="Q5" s="63"/>
      <c r="R5" s="1"/>
      <c r="S5" s="36"/>
      <c r="T5" s="1"/>
    </row>
    <row r="6" spans="2:23" x14ac:dyDescent="0.2">
      <c r="B6" s="11"/>
      <c r="C6" s="14"/>
      <c r="D6" s="15"/>
      <c r="E6" s="12"/>
      <c r="F6" s="11"/>
      <c r="G6" s="12"/>
      <c r="H6" s="11"/>
      <c r="I6" s="17"/>
      <c r="J6" s="11"/>
      <c r="K6" s="11"/>
      <c r="L6" s="12"/>
      <c r="M6" s="12"/>
      <c r="N6" s="13"/>
      <c r="O6" s="13"/>
      <c r="P6" s="10"/>
      <c r="Q6" s="41"/>
      <c r="R6" s="1"/>
      <c r="S6" s="1"/>
      <c r="U6" s="37"/>
    </row>
    <row r="7" spans="2:23" x14ac:dyDescent="0.2">
      <c r="B7" s="64" t="s">
        <v>21</v>
      </c>
      <c r="C7" s="66" t="s">
        <v>22</v>
      </c>
      <c r="D7" s="67"/>
      <c r="E7" s="70" t="s">
        <v>23</v>
      </c>
      <c r="F7" s="71"/>
      <c r="G7" s="71"/>
      <c r="H7" s="71"/>
      <c r="I7" s="54"/>
      <c r="J7" s="72" t="s">
        <v>24</v>
      </c>
      <c r="K7" s="73"/>
      <c r="L7" s="56"/>
      <c r="M7" s="74" t="s">
        <v>25</v>
      </c>
      <c r="N7" s="49" t="s">
        <v>26</v>
      </c>
      <c r="O7" s="50"/>
      <c r="P7" s="50"/>
      <c r="Q7" s="51"/>
      <c r="R7" s="52" t="s">
        <v>27</v>
      </c>
      <c r="S7" s="52"/>
      <c r="T7" s="52"/>
      <c r="U7" s="52"/>
    </row>
    <row r="8" spans="2:23" x14ac:dyDescent="0.2">
      <c r="B8" s="65"/>
      <c r="C8" s="68"/>
      <c r="D8" s="69"/>
      <c r="E8" s="19" t="s">
        <v>28</v>
      </c>
      <c r="F8" s="19" t="s">
        <v>29</v>
      </c>
      <c r="G8" s="19" t="s">
        <v>30</v>
      </c>
      <c r="H8" s="53" t="s">
        <v>31</v>
      </c>
      <c r="I8" s="54"/>
      <c r="J8" s="4" t="s">
        <v>32</v>
      </c>
      <c r="K8" s="55" t="s">
        <v>33</v>
      </c>
      <c r="L8" s="56"/>
      <c r="M8" s="74"/>
      <c r="N8" s="5" t="s">
        <v>28</v>
      </c>
      <c r="O8" s="5" t="s">
        <v>29</v>
      </c>
      <c r="P8" s="57" t="s">
        <v>31</v>
      </c>
      <c r="Q8" s="51"/>
      <c r="R8" s="52" t="s">
        <v>34</v>
      </c>
      <c r="S8" s="52"/>
      <c r="T8" s="52" t="s">
        <v>32</v>
      </c>
      <c r="U8" s="52"/>
    </row>
    <row r="9" spans="2:23" x14ac:dyDescent="0.2">
      <c r="B9" s="42">
        <v>1</v>
      </c>
      <c r="C9" s="43">
        <f>L2</f>
        <v>300000</v>
      </c>
      <c r="D9" s="43"/>
      <c r="E9" s="42">
        <v>2016</v>
      </c>
      <c r="F9" s="8">
        <v>43486</v>
      </c>
      <c r="G9" s="42" t="s">
        <v>3</v>
      </c>
      <c r="H9" s="44">
        <v>116.71</v>
      </c>
      <c r="I9" s="44"/>
      <c r="J9" s="42">
        <v>45</v>
      </c>
      <c r="K9" s="45">
        <f t="shared" ref="K9:K72" si="0">IF(J9="","",C9*0.03)</f>
        <v>9000</v>
      </c>
      <c r="L9" s="46"/>
      <c r="M9" s="6">
        <f>IF(J9="","",(K9/J9)/LOOKUP(RIGHT($D$2,3),定数!$A$6:$A$13,定数!$B$6:$B$13))</f>
        <v>2</v>
      </c>
      <c r="N9" s="42">
        <v>2016</v>
      </c>
      <c r="O9" s="8">
        <v>43486</v>
      </c>
      <c r="P9" s="44">
        <v>117.16</v>
      </c>
      <c r="Q9" s="44"/>
      <c r="R9" s="47">
        <f>IF(P9="","",T9*M9*LOOKUP(RIGHT($D$2,3),定数!$A$6:$A$13,定数!$B$6:$B$13))</f>
        <v>-9000.0000000000564</v>
      </c>
      <c r="S9" s="47"/>
      <c r="T9" s="48">
        <f>IF(P9="","",IF(G9="買",(P9-H9),(H9-P9))*IF(RIGHT($D$2,3)="JPY",100,10000))</f>
        <v>-45.000000000000284</v>
      </c>
      <c r="U9" s="48"/>
      <c r="V9" s="35">
        <f>IF(T9&lt;&gt;"",IF(T9&gt;0,1+V8,0),"")</f>
        <v>0</v>
      </c>
      <c r="W9">
        <f>IF(T9&lt;&gt;"",IF(T9&lt;0,1+W8,0),"")</f>
        <v>1</v>
      </c>
    </row>
    <row r="10" spans="2:23" x14ac:dyDescent="0.2">
      <c r="B10" s="42">
        <v>2</v>
      </c>
      <c r="C10" s="43">
        <f t="shared" ref="C10:C73" si="1">IF(R9="","",C9+R9)</f>
        <v>290999.99999999994</v>
      </c>
      <c r="D10" s="43"/>
      <c r="E10" s="42">
        <v>2016</v>
      </c>
      <c r="F10" s="8">
        <v>43538</v>
      </c>
      <c r="G10" s="42" t="s">
        <v>4</v>
      </c>
      <c r="H10" s="44">
        <v>113.768</v>
      </c>
      <c r="I10" s="44"/>
      <c r="J10" s="42">
        <v>27</v>
      </c>
      <c r="K10" s="45">
        <f t="shared" si="0"/>
        <v>8729.9999999999982</v>
      </c>
      <c r="L10" s="46"/>
      <c r="M10" s="6">
        <f>IF(J10="","",(K10/J10)/LOOKUP(RIGHT($D$2,3),定数!$A$6:$A$13,定数!$B$6:$B$13))</f>
        <v>3.2333333333333325</v>
      </c>
      <c r="N10" s="42">
        <v>2016</v>
      </c>
      <c r="O10" s="8">
        <v>43539</v>
      </c>
      <c r="P10" s="44">
        <v>113.498</v>
      </c>
      <c r="Q10" s="44"/>
      <c r="R10" s="47">
        <f>IF(P10="","",T10*M10*LOOKUP(RIGHT($D$2,3),定数!$A$6:$A$13,定数!$B$6:$B$13))</f>
        <v>-8729.999999999869</v>
      </c>
      <c r="S10" s="47"/>
      <c r="T10" s="48">
        <f>IF(P10="","",IF(G10="買",(P10-H10),(H10-P10))*IF(RIGHT($D$2,3)="JPY",100,10000))</f>
        <v>-26.999999999999602</v>
      </c>
      <c r="U10" s="48"/>
      <c r="V10" s="23">
        <f>IF(T10&lt;&gt;"",IF(T10&gt;0,1+V9,0),"")</f>
        <v>0</v>
      </c>
      <c r="W10">
        <f t="shared" ref="W10:W73" si="2">IF(T10&lt;&gt;"",IF(T10&lt;0,1+W9,0),"")</f>
        <v>2</v>
      </c>
    </row>
    <row r="11" spans="2:23" x14ac:dyDescent="0.2">
      <c r="B11" s="42">
        <v>3</v>
      </c>
      <c r="C11" s="43">
        <f t="shared" si="1"/>
        <v>282270.00000000006</v>
      </c>
      <c r="D11" s="43"/>
      <c r="E11" s="42">
        <v>2016</v>
      </c>
      <c r="F11" s="8">
        <v>43539</v>
      </c>
      <c r="G11" s="42" t="s">
        <v>4</v>
      </c>
      <c r="H11" s="44">
        <v>113.85599999999999</v>
      </c>
      <c r="I11" s="44"/>
      <c r="J11" s="42">
        <v>12.2</v>
      </c>
      <c r="K11" s="45">
        <f t="shared" si="0"/>
        <v>8468.1000000000022</v>
      </c>
      <c r="L11" s="46"/>
      <c r="M11" s="6">
        <f>IF(J11="","",(K11/J11)/LOOKUP(RIGHT($D$2,3),定数!$A$6:$A$13,定数!$B$6:$B$13))</f>
        <v>6.9410655737704943</v>
      </c>
      <c r="N11" s="42">
        <v>2016</v>
      </c>
      <c r="O11" s="8">
        <v>43539</v>
      </c>
      <c r="P11" s="44">
        <v>114.07</v>
      </c>
      <c r="Q11" s="44"/>
      <c r="R11" s="47">
        <f>IF(P11="","",T11*M11*LOOKUP(RIGHT($D$2,3),定数!$A$6:$A$13,定数!$B$6:$B$13))</f>
        <v>14853.880327868763</v>
      </c>
      <c r="S11" s="47"/>
      <c r="T11" s="48">
        <f>IF(P11="","",IF(G11="買",(P11-H11),(H11-P11))*IF(RIGHT($D$2,3)="JPY",100,10000))</f>
        <v>21.399999999999864</v>
      </c>
      <c r="U11" s="48"/>
      <c r="V11" s="23">
        <f>IF(T11&lt;&gt;"",IF(T11&gt;0,1+V10,0),"")</f>
        <v>1</v>
      </c>
      <c r="W11">
        <f t="shared" si="2"/>
        <v>0</v>
      </c>
    </row>
    <row r="12" spans="2:23" x14ac:dyDescent="0.2">
      <c r="B12" s="42">
        <v>4</v>
      </c>
      <c r="C12" s="43">
        <f t="shared" si="1"/>
        <v>297123.8803278688</v>
      </c>
      <c r="D12" s="43"/>
      <c r="E12" s="42">
        <v>2016</v>
      </c>
      <c r="F12" s="8">
        <v>43546</v>
      </c>
      <c r="G12" s="42" t="s">
        <v>4</v>
      </c>
      <c r="H12" s="44">
        <v>111.843</v>
      </c>
      <c r="I12" s="44"/>
      <c r="J12" s="42">
        <v>47.5</v>
      </c>
      <c r="K12" s="45">
        <f t="shared" si="0"/>
        <v>8913.7164098360645</v>
      </c>
      <c r="L12" s="46"/>
      <c r="M12" s="6">
        <f>IF(J12="","",(K12/J12)/LOOKUP(RIGHT($D$2,3),定数!$A$6:$A$13,定数!$B$6:$B$13))</f>
        <v>1.876571875754961</v>
      </c>
      <c r="N12" s="42">
        <v>2016</v>
      </c>
      <c r="O12" s="8">
        <v>43547</v>
      </c>
      <c r="P12" s="44">
        <v>112.76300000000001</v>
      </c>
      <c r="Q12" s="44"/>
      <c r="R12" s="47">
        <f>IF(P12="","",T12*M12*LOOKUP(RIGHT($D$2,3),定数!$A$6:$A$13,定数!$B$6:$B$13))</f>
        <v>17264.461256945673</v>
      </c>
      <c r="S12" s="47"/>
      <c r="T12" s="48">
        <f t="shared" ref="T12:T75" si="3">IF(P12="","",IF(G12="買",(P12-H12),(H12-P12))*IF(RIGHT($D$2,3)="JPY",100,10000))</f>
        <v>92.000000000000171</v>
      </c>
      <c r="U12" s="48"/>
      <c r="V12" s="23">
        <f>IF(T12&lt;&gt;"",IF(T12&gt;0,1+V11,0),"")</f>
        <v>2</v>
      </c>
      <c r="W12">
        <f t="shared" si="2"/>
        <v>0</v>
      </c>
    </row>
    <row r="13" spans="2:23" x14ac:dyDescent="0.2">
      <c r="B13" s="42">
        <v>5</v>
      </c>
      <c r="C13" s="43">
        <f t="shared" si="1"/>
        <v>314388.34158481448</v>
      </c>
      <c r="D13" s="43"/>
      <c r="E13" s="42">
        <v>2016</v>
      </c>
      <c r="F13" s="8">
        <v>43619</v>
      </c>
      <c r="G13" s="42" t="s">
        <v>3</v>
      </c>
      <c r="H13" s="44">
        <v>108.78400000000001</v>
      </c>
      <c r="I13" s="44"/>
      <c r="J13" s="42">
        <v>34.299999999999997</v>
      </c>
      <c r="K13" s="45">
        <f t="shared" si="0"/>
        <v>9431.650247544434</v>
      </c>
      <c r="L13" s="46"/>
      <c r="M13" s="6">
        <f>IF(J13="","",(K13/J13)/LOOKUP(RIGHT($D$2,3),定数!$A$6:$A$13,定数!$B$6:$B$13))</f>
        <v>2.74975225875931</v>
      </c>
      <c r="N13" s="42">
        <v>2016</v>
      </c>
      <c r="O13" s="8">
        <v>43619</v>
      </c>
      <c r="P13" s="44">
        <v>108.128</v>
      </c>
      <c r="Q13" s="44"/>
      <c r="R13" s="47">
        <f>IF(P13="","",T13*M13*LOOKUP(RIGHT($D$2,3),定数!$A$6:$A$13,定数!$B$6:$B$13))</f>
        <v>18038.374817461234</v>
      </c>
      <c r="S13" s="47"/>
      <c r="T13" s="48">
        <f t="shared" si="3"/>
        <v>65.600000000000591</v>
      </c>
      <c r="U13" s="48"/>
      <c r="V13" s="23">
        <f t="shared" ref="V13:V22" si="4">IF(T13&lt;&gt;"",IF(T13&gt;0,1+V12,0),"")</f>
        <v>3</v>
      </c>
      <c r="W13">
        <f t="shared" si="2"/>
        <v>0</v>
      </c>
    </row>
    <row r="14" spans="2:23" x14ac:dyDescent="0.2">
      <c r="B14" s="42">
        <v>6</v>
      </c>
      <c r="C14" s="43">
        <f t="shared" si="1"/>
        <v>332426.71640227572</v>
      </c>
      <c r="D14" s="43"/>
      <c r="E14" s="42">
        <v>2016</v>
      </c>
      <c r="F14" s="8">
        <v>43629</v>
      </c>
      <c r="G14" s="42" t="s">
        <v>37</v>
      </c>
      <c r="H14" s="44">
        <v>105.93899999999999</v>
      </c>
      <c r="I14" s="44"/>
      <c r="J14" s="42">
        <v>63.2</v>
      </c>
      <c r="K14" s="45">
        <f t="shared" si="0"/>
        <v>9972.8014920682708</v>
      </c>
      <c r="L14" s="46"/>
      <c r="M14" s="6">
        <f>IF(J14="","",(K14/J14)/LOOKUP(RIGHT($D$2,3),定数!$A$6:$A$13,定数!$B$6:$B$13))</f>
        <v>1.5779749196310555</v>
      </c>
      <c r="N14" s="42">
        <v>2016</v>
      </c>
      <c r="O14" s="8">
        <v>43632</v>
      </c>
      <c r="P14" s="44">
        <v>104.705</v>
      </c>
      <c r="Q14" s="44"/>
      <c r="R14" s="47">
        <f>IF(P14="","",T14*M14*LOOKUP(RIGHT($D$2,3),定数!$A$6:$A$13,定数!$B$6:$B$13))</f>
        <v>19472.210508247143</v>
      </c>
      <c r="S14" s="47"/>
      <c r="T14" s="48">
        <f t="shared" si="3"/>
        <v>123.39999999999947</v>
      </c>
      <c r="U14" s="48"/>
      <c r="V14" s="23">
        <f t="shared" si="4"/>
        <v>4</v>
      </c>
      <c r="W14">
        <f t="shared" si="2"/>
        <v>0</v>
      </c>
    </row>
    <row r="15" spans="2:23" x14ac:dyDescent="0.2">
      <c r="B15" s="42">
        <v>7</v>
      </c>
      <c r="C15" s="43">
        <f t="shared" si="1"/>
        <v>351898.92691052286</v>
      </c>
      <c r="D15" s="43"/>
      <c r="E15" s="42">
        <v>2016</v>
      </c>
      <c r="F15" s="8">
        <v>43653</v>
      </c>
      <c r="G15" s="42" t="s">
        <v>3</v>
      </c>
      <c r="H15" s="44">
        <v>100.881</v>
      </c>
      <c r="I15" s="44"/>
      <c r="J15" s="42">
        <v>30.7</v>
      </c>
      <c r="K15" s="45">
        <f t="shared" si="0"/>
        <v>10556.967807315685</v>
      </c>
      <c r="L15" s="46"/>
      <c r="M15" s="6">
        <f>IF(J15="","",(K15/J15)/LOOKUP(RIGHT($D$2,3),定数!$A$6:$A$13,定数!$B$6:$B$13))</f>
        <v>3.4387517287673237</v>
      </c>
      <c r="N15" s="42">
        <v>2016</v>
      </c>
      <c r="O15" s="8">
        <v>43654</v>
      </c>
      <c r="P15" s="44">
        <v>100.297</v>
      </c>
      <c r="Q15" s="44"/>
      <c r="R15" s="47">
        <f>IF(P15="","",T15*M15*LOOKUP(RIGHT($D$2,3),定数!$A$6:$A$13,定数!$B$6:$B$13))</f>
        <v>20082.310096001278</v>
      </c>
      <c r="S15" s="47"/>
      <c r="T15" s="48">
        <f t="shared" si="3"/>
        <v>58.400000000000318</v>
      </c>
      <c r="U15" s="48"/>
      <c r="V15" s="23">
        <f t="shared" si="4"/>
        <v>5</v>
      </c>
      <c r="W15">
        <f t="shared" si="2"/>
        <v>0</v>
      </c>
    </row>
    <row r="16" spans="2:23" x14ac:dyDescent="0.2">
      <c r="B16" s="42">
        <v>8</v>
      </c>
      <c r="C16" s="43">
        <f t="shared" si="1"/>
        <v>371981.23700652411</v>
      </c>
      <c r="D16" s="43"/>
      <c r="E16" s="42">
        <v>2016</v>
      </c>
      <c r="F16" s="8">
        <v>43666</v>
      </c>
      <c r="G16" s="42" t="s">
        <v>4</v>
      </c>
      <c r="H16" s="44">
        <v>106.143</v>
      </c>
      <c r="I16" s="44"/>
      <c r="J16" s="42">
        <v>27</v>
      </c>
      <c r="K16" s="45">
        <f t="shared" si="0"/>
        <v>11159.437110195722</v>
      </c>
      <c r="L16" s="46"/>
      <c r="M16" s="6">
        <f>IF(J16="","",(K16/J16)/LOOKUP(RIGHT($D$2,3),定数!$A$6:$A$13,定数!$B$6:$B$13))</f>
        <v>4.1331248556280453</v>
      </c>
      <c r="N16" s="42">
        <v>2016</v>
      </c>
      <c r="O16" s="8">
        <v>43666</v>
      </c>
      <c r="P16" s="44">
        <v>105.873</v>
      </c>
      <c r="Q16" s="44"/>
      <c r="R16" s="47">
        <f>IF(P16="","",T16*M16*LOOKUP(RIGHT($D$2,3),定数!$A$6:$A$13,定数!$B$6:$B$13))</f>
        <v>-11159.437110195557</v>
      </c>
      <c r="S16" s="47"/>
      <c r="T16" s="48">
        <f t="shared" si="3"/>
        <v>-26.999999999999602</v>
      </c>
      <c r="U16" s="48"/>
      <c r="V16" s="23">
        <f t="shared" si="4"/>
        <v>0</v>
      </c>
      <c r="W16">
        <f t="shared" si="2"/>
        <v>1</v>
      </c>
    </row>
    <row r="17" spans="2:23" x14ac:dyDescent="0.2">
      <c r="B17" s="42">
        <v>9</v>
      </c>
      <c r="C17" s="43">
        <f t="shared" si="1"/>
        <v>360821.79989632854</v>
      </c>
      <c r="D17" s="43"/>
      <c r="E17" s="42">
        <v>2016</v>
      </c>
      <c r="F17" s="8">
        <v>43674</v>
      </c>
      <c r="G17" s="42" t="s">
        <v>3</v>
      </c>
      <c r="H17" s="44">
        <v>104.626</v>
      </c>
      <c r="I17" s="44"/>
      <c r="J17" s="42">
        <v>66.599999999999994</v>
      </c>
      <c r="K17" s="45">
        <f t="shared" si="0"/>
        <v>10824.653996889856</v>
      </c>
      <c r="L17" s="46"/>
      <c r="M17" s="6">
        <f>IF(J17="","",(K17/J17)/LOOKUP(RIGHT($D$2,3),定数!$A$6:$A$13,定数!$B$6:$B$13))</f>
        <v>1.6253234229564351</v>
      </c>
      <c r="N17" s="42">
        <v>2016</v>
      </c>
      <c r="O17" s="8">
        <v>43675</v>
      </c>
      <c r="P17" s="44">
        <v>103.324</v>
      </c>
      <c r="Q17" s="44"/>
      <c r="R17" s="47">
        <f>IF(P17="","",T17*M17*LOOKUP(RIGHT($D$2,3),定数!$A$6:$A$13,定数!$B$6:$B$13))</f>
        <v>21161.710966892893</v>
      </c>
      <c r="S17" s="47"/>
      <c r="T17" s="48">
        <f t="shared" si="3"/>
        <v>130.20000000000067</v>
      </c>
      <c r="U17" s="48"/>
      <c r="V17" s="23">
        <f t="shared" si="4"/>
        <v>1</v>
      </c>
      <c r="W17">
        <f t="shared" si="2"/>
        <v>0</v>
      </c>
    </row>
    <row r="18" spans="2:23" x14ac:dyDescent="0.2">
      <c r="B18" s="42">
        <v>10</v>
      </c>
      <c r="C18" s="43">
        <f t="shared" si="1"/>
        <v>381983.51086322143</v>
      </c>
      <c r="D18" s="43"/>
      <c r="E18" s="42">
        <v>2016</v>
      </c>
      <c r="F18" s="8">
        <v>43678</v>
      </c>
      <c r="G18" s="42" t="s">
        <v>3</v>
      </c>
      <c r="H18" s="44">
        <v>102.191</v>
      </c>
      <c r="I18" s="44"/>
      <c r="J18" s="42">
        <v>29.9</v>
      </c>
      <c r="K18" s="45">
        <f t="shared" si="0"/>
        <v>11459.505325896642</v>
      </c>
      <c r="L18" s="46"/>
      <c r="M18" s="6">
        <f>IF(J18="","",(K18/J18)/LOOKUP(RIGHT($D$2,3),定数!$A$6:$A$13,定数!$B$6:$B$13))</f>
        <v>3.832610476888509</v>
      </c>
      <c r="N18" s="42">
        <v>2016</v>
      </c>
      <c r="O18" s="8">
        <v>43679</v>
      </c>
      <c r="P18" s="44">
        <v>102.49</v>
      </c>
      <c r="Q18" s="44"/>
      <c r="R18" s="47">
        <f>IF(P18="","",T18*M18*LOOKUP(RIGHT($D$2,3),定数!$A$6:$A$13,定数!$B$6:$B$13))</f>
        <v>-11459.505325896351</v>
      </c>
      <c r="S18" s="47"/>
      <c r="T18" s="48">
        <f t="shared" si="3"/>
        <v>-29.899999999999238</v>
      </c>
      <c r="U18" s="48"/>
      <c r="V18" s="23">
        <f t="shared" si="4"/>
        <v>0</v>
      </c>
      <c r="W18">
        <f t="shared" si="2"/>
        <v>1</v>
      </c>
    </row>
    <row r="19" spans="2:23" x14ac:dyDescent="0.2">
      <c r="B19" s="42">
        <v>11</v>
      </c>
      <c r="C19" s="43">
        <f t="shared" si="1"/>
        <v>370524.00553732505</v>
      </c>
      <c r="D19" s="43"/>
      <c r="E19" s="42">
        <v>2016</v>
      </c>
      <c r="F19" s="8">
        <v>43695</v>
      </c>
      <c r="G19" s="42" t="s">
        <v>3</v>
      </c>
      <c r="H19" s="44">
        <v>100.023</v>
      </c>
      <c r="I19" s="44"/>
      <c r="J19" s="42">
        <v>61.4</v>
      </c>
      <c r="K19" s="45">
        <f t="shared" si="0"/>
        <v>11115.720166119751</v>
      </c>
      <c r="L19" s="46"/>
      <c r="M19" s="6">
        <f>IF(J19="","",(K19/J19)/LOOKUP(RIGHT($D$2,3),定数!$A$6:$A$13,定数!$B$6:$B$13))</f>
        <v>1.8103778772182004</v>
      </c>
      <c r="N19" s="42">
        <v>2016</v>
      </c>
      <c r="O19" s="8">
        <v>43699</v>
      </c>
      <c r="P19" s="44">
        <v>100.637</v>
      </c>
      <c r="Q19" s="44"/>
      <c r="R19" s="47">
        <f>IF(P19="","",T19*M19*LOOKUP(RIGHT($D$2,3),定数!$A$6:$A$13,定数!$B$6:$B$13))</f>
        <v>-11115.720166119829</v>
      </c>
      <c r="S19" s="47"/>
      <c r="T19" s="48">
        <f t="shared" si="3"/>
        <v>-61.400000000000432</v>
      </c>
      <c r="U19" s="48"/>
      <c r="V19" s="23">
        <f t="shared" si="4"/>
        <v>0</v>
      </c>
      <c r="W19">
        <f t="shared" si="2"/>
        <v>2</v>
      </c>
    </row>
    <row r="20" spans="2:23" x14ac:dyDescent="0.2">
      <c r="B20" s="42">
        <v>12</v>
      </c>
      <c r="C20" s="43">
        <f t="shared" si="1"/>
        <v>359408.28537120525</v>
      </c>
      <c r="D20" s="43"/>
      <c r="E20" s="42">
        <v>2016</v>
      </c>
      <c r="F20" s="8">
        <v>43709</v>
      </c>
      <c r="G20" s="42" t="s">
        <v>4</v>
      </c>
      <c r="H20" s="44">
        <v>103.327</v>
      </c>
      <c r="I20" s="44"/>
      <c r="J20" s="42">
        <v>27.3</v>
      </c>
      <c r="K20" s="45">
        <f t="shared" si="0"/>
        <v>10782.248561136157</v>
      </c>
      <c r="L20" s="46"/>
      <c r="M20" s="6">
        <f>IF(J20="","",(K20/J20)/LOOKUP(RIGHT($D$2,3),定数!$A$6:$A$13,定数!$B$6:$B$13))</f>
        <v>3.9495415974857719</v>
      </c>
      <c r="N20" s="42">
        <v>2016</v>
      </c>
      <c r="O20" s="8">
        <v>43709</v>
      </c>
      <c r="P20" s="44">
        <v>103.819</v>
      </c>
      <c r="Q20" s="44"/>
      <c r="R20" s="47">
        <f>IF(P20="","",T20*M20*LOOKUP(RIGHT($D$2,3),定数!$A$6:$A$13,定数!$B$6:$B$13))</f>
        <v>19431.744659630171</v>
      </c>
      <c r="S20" s="47"/>
      <c r="T20" s="48">
        <f t="shared" si="3"/>
        <v>49.200000000000443</v>
      </c>
      <c r="U20" s="48"/>
      <c r="V20" s="23">
        <f t="shared" si="4"/>
        <v>1</v>
      </c>
      <c r="W20">
        <f t="shared" si="2"/>
        <v>0</v>
      </c>
    </row>
    <row r="21" spans="2:23" x14ac:dyDescent="0.2">
      <c r="B21" s="42">
        <v>13</v>
      </c>
      <c r="C21" s="43">
        <f t="shared" si="1"/>
        <v>378840.03003083542</v>
      </c>
      <c r="D21" s="43"/>
      <c r="E21" s="42">
        <v>2016</v>
      </c>
      <c r="F21" s="8">
        <v>43727</v>
      </c>
      <c r="G21" s="42" t="s">
        <v>3</v>
      </c>
      <c r="H21" s="44">
        <v>101.979</v>
      </c>
      <c r="I21" s="44"/>
      <c r="J21" s="42">
        <v>17</v>
      </c>
      <c r="K21" s="45">
        <f t="shared" si="0"/>
        <v>11365.200900925061</v>
      </c>
      <c r="L21" s="46"/>
      <c r="M21" s="6">
        <f>IF(J21="","",(K21/J21)/LOOKUP(RIGHT($D$2,3),定数!$A$6:$A$13,定数!$B$6:$B$13))</f>
        <v>6.6854122946618011</v>
      </c>
      <c r="N21" s="42">
        <v>2016</v>
      </c>
      <c r="O21" s="8">
        <v>43727</v>
      </c>
      <c r="P21" s="44">
        <v>101.669</v>
      </c>
      <c r="Q21" s="44"/>
      <c r="R21" s="47">
        <f>IF(P21="","",T21*M21*LOOKUP(RIGHT($D$2,3),定数!$A$6:$A$13,定数!$B$6:$B$13))</f>
        <v>20724.778113451735</v>
      </c>
      <c r="S21" s="47"/>
      <c r="T21" s="48">
        <f t="shared" si="3"/>
        <v>31.000000000000227</v>
      </c>
      <c r="U21" s="48"/>
      <c r="V21" s="23">
        <f t="shared" si="4"/>
        <v>2</v>
      </c>
      <c r="W21">
        <f t="shared" si="2"/>
        <v>0</v>
      </c>
    </row>
    <row r="22" spans="2:23" x14ac:dyDescent="0.2">
      <c r="B22" s="42">
        <v>14</v>
      </c>
      <c r="C22" s="43">
        <f t="shared" si="1"/>
        <v>399564.80814428715</v>
      </c>
      <c r="D22" s="43"/>
      <c r="E22" s="42">
        <v>2016</v>
      </c>
      <c r="F22" s="8">
        <v>43744</v>
      </c>
      <c r="G22" s="42" t="s">
        <v>4</v>
      </c>
      <c r="H22" s="44">
        <v>103.768</v>
      </c>
      <c r="I22" s="44"/>
      <c r="J22" s="42">
        <v>31.5</v>
      </c>
      <c r="K22" s="45">
        <f t="shared" si="0"/>
        <v>11986.944244328613</v>
      </c>
      <c r="L22" s="46"/>
      <c r="M22" s="6">
        <f>IF(J22="","",(K22/J22)/LOOKUP(RIGHT($D$2,3),定数!$A$6:$A$13,定数!$B$6:$B$13))</f>
        <v>3.8053791251836868</v>
      </c>
      <c r="N22" s="42">
        <v>2016</v>
      </c>
      <c r="O22" s="8">
        <v>43745</v>
      </c>
      <c r="P22" s="44">
        <v>103.453</v>
      </c>
      <c r="Q22" s="44"/>
      <c r="R22" s="47">
        <f>IF(P22="","",T22*M22*LOOKUP(RIGHT($D$2,3),定数!$A$6:$A$13,定数!$B$6:$B$13))</f>
        <v>-11986.944244328526</v>
      </c>
      <c r="S22" s="47"/>
      <c r="T22" s="48">
        <f t="shared" si="3"/>
        <v>-31.499999999999773</v>
      </c>
      <c r="U22" s="48"/>
      <c r="V22" s="23">
        <f t="shared" si="4"/>
        <v>0</v>
      </c>
      <c r="W22">
        <f t="shared" si="2"/>
        <v>1</v>
      </c>
    </row>
    <row r="23" spans="2:23" x14ac:dyDescent="0.2">
      <c r="B23" s="42">
        <v>15</v>
      </c>
      <c r="C23" s="43">
        <f t="shared" si="1"/>
        <v>387577.86389995861</v>
      </c>
      <c r="D23" s="43"/>
      <c r="E23" s="42">
        <v>2016</v>
      </c>
      <c r="F23" s="8">
        <v>43772</v>
      </c>
      <c r="G23" s="42" t="s">
        <v>3</v>
      </c>
      <c r="H23" s="44">
        <v>103.248</v>
      </c>
      <c r="I23" s="44"/>
      <c r="J23" s="42">
        <v>15.2</v>
      </c>
      <c r="K23" s="45">
        <f t="shared" si="0"/>
        <v>11627.335916998758</v>
      </c>
      <c r="L23" s="46"/>
      <c r="M23" s="6">
        <f>IF(J23="","",(K23/J23)/LOOKUP(RIGHT($D$2,3),定数!$A$6:$A$13,定数!$B$6:$B$13))</f>
        <v>7.6495631032886573</v>
      </c>
      <c r="N23" s="42">
        <v>2016</v>
      </c>
      <c r="O23" s="8">
        <v>43772</v>
      </c>
      <c r="P23" s="44">
        <v>102.81399999999999</v>
      </c>
      <c r="Q23" s="44"/>
      <c r="R23" s="47">
        <f>IF(P23="","",T23*M23*LOOKUP(RIGHT($D$2,3),定数!$A$6:$A$13,定数!$B$6:$B$13))</f>
        <v>33199.103868273669</v>
      </c>
      <c r="S23" s="47"/>
      <c r="T23" s="48">
        <f t="shared" si="3"/>
        <v>43.400000000001171</v>
      </c>
      <c r="U23" s="48"/>
      <c r="V23" t="str">
        <f t="shared" ref="V23:W74" si="5">IF(S23&lt;&gt;"",IF(S23&lt;0,1+V22,0),"")</f>
        <v/>
      </c>
      <c r="W23">
        <f t="shared" si="2"/>
        <v>0</v>
      </c>
    </row>
    <row r="24" spans="2:23" x14ac:dyDescent="0.2">
      <c r="B24" s="42">
        <v>16</v>
      </c>
      <c r="C24" s="43">
        <f t="shared" si="1"/>
        <v>420776.96776823228</v>
      </c>
      <c r="D24" s="43"/>
      <c r="E24" s="42">
        <v>2016</v>
      </c>
      <c r="F24" s="8">
        <v>43785</v>
      </c>
      <c r="G24" s="42" t="s">
        <v>4</v>
      </c>
      <c r="H24" s="44">
        <v>109.158</v>
      </c>
      <c r="I24" s="44"/>
      <c r="J24" s="42">
        <v>37.1</v>
      </c>
      <c r="K24" s="45">
        <f t="shared" si="0"/>
        <v>12623.309033046968</v>
      </c>
      <c r="L24" s="46"/>
      <c r="M24" s="6">
        <f>IF(J24="","",(K24/J24)/LOOKUP(RIGHT($D$2,3),定数!$A$6:$A$13,定数!$B$6:$B$13))</f>
        <v>3.4025091733280237</v>
      </c>
      <c r="N24" s="42">
        <v>2016</v>
      </c>
      <c r="O24" s="8">
        <v>43786</v>
      </c>
      <c r="P24" s="44">
        <v>108.78700000000001</v>
      </c>
      <c r="Q24" s="44"/>
      <c r="R24" s="47">
        <f>IF(P24="","",T24*M24*LOOKUP(RIGHT($D$2,3),定数!$A$6:$A$13,定数!$B$6:$B$13))</f>
        <v>-12623.309033046802</v>
      </c>
      <c r="S24" s="47"/>
      <c r="T24" s="48">
        <f t="shared" si="3"/>
        <v>-37.099999999999511</v>
      </c>
      <c r="U24" s="48"/>
      <c r="V24" t="str">
        <f t="shared" si="5"/>
        <v/>
      </c>
      <c r="W24">
        <f t="shared" si="2"/>
        <v>1</v>
      </c>
    </row>
    <row r="25" spans="2:23" x14ac:dyDescent="0.2">
      <c r="B25" s="42">
        <v>17</v>
      </c>
      <c r="C25" s="43">
        <f t="shared" si="1"/>
        <v>408153.65873518545</v>
      </c>
      <c r="D25" s="43"/>
      <c r="E25" s="42">
        <v>2016</v>
      </c>
      <c r="F25" s="8">
        <v>43786</v>
      </c>
      <c r="G25" s="42" t="s">
        <v>3</v>
      </c>
      <c r="H25" s="44">
        <v>108.886</v>
      </c>
      <c r="I25" s="44"/>
      <c r="J25" s="42">
        <v>56.9</v>
      </c>
      <c r="K25" s="45">
        <f t="shared" si="0"/>
        <v>12244.609762055563</v>
      </c>
      <c r="L25" s="46"/>
      <c r="M25" s="6">
        <f>IF(J25="","",(K25/J25)/LOOKUP(RIGHT($D$2,3),定数!$A$6:$A$13,定数!$B$6:$B$13))</f>
        <v>2.151952506512401</v>
      </c>
      <c r="N25" s="42">
        <v>2016</v>
      </c>
      <c r="O25" s="8">
        <v>43786</v>
      </c>
      <c r="P25" s="44">
        <v>109.455</v>
      </c>
      <c r="Q25" s="44"/>
      <c r="R25" s="47">
        <f>IF(P25="","",T25*M25*LOOKUP(RIGHT($D$2,3),定数!$A$6:$A$13,定数!$B$6:$B$13))</f>
        <v>-12244.609762055617</v>
      </c>
      <c r="S25" s="47"/>
      <c r="T25" s="48">
        <f t="shared" si="3"/>
        <v>-56.900000000000261</v>
      </c>
      <c r="U25" s="48"/>
      <c r="V25" t="str">
        <f t="shared" si="5"/>
        <v/>
      </c>
      <c r="W25">
        <f t="shared" si="2"/>
        <v>2</v>
      </c>
    </row>
    <row r="26" spans="2:23" x14ac:dyDescent="0.2">
      <c r="B26" s="42">
        <v>18</v>
      </c>
      <c r="C26" s="43">
        <f>IF(R25="","",C25+R25)</f>
        <v>395909.04897312983</v>
      </c>
      <c r="D26" s="43"/>
      <c r="E26" s="42">
        <v>2016</v>
      </c>
      <c r="F26" s="8">
        <v>43797</v>
      </c>
      <c r="G26" s="42" t="s">
        <v>3</v>
      </c>
      <c r="H26" s="44">
        <v>112.20399999999999</v>
      </c>
      <c r="I26" s="44"/>
      <c r="J26" s="42">
        <v>58.5</v>
      </c>
      <c r="K26" s="45">
        <f t="shared" si="0"/>
        <v>11877.271469193895</v>
      </c>
      <c r="L26" s="46"/>
      <c r="M26" s="6">
        <f>IF(J26="","",(K26/J26)/LOOKUP(RIGHT($D$2,3),定数!$A$6:$A$13,定数!$B$6:$B$13))</f>
        <v>2.0303028152468197</v>
      </c>
      <c r="N26" s="42">
        <v>2016</v>
      </c>
      <c r="O26" s="8">
        <v>43798</v>
      </c>
      <c r="P26" s="44">
        <v>112.789</v>
      </c>
      <c r="Q26" s="44"/>
      <c r="R26" s="47">
        <f>IF(P26="","",T26*M26*LOOKUP(RIGHT($D$2,3),定数!$A$6:$A$13,定数!$B$6:$B$13))</f>
        <v>-11877.271469194056</v>
      </c>
      <c r="S26" s="47"/>
      <c r="T26" s="48">
        <f t="shared" si="3"/>
        <v>-58.500000000000796</v>
      </c>
      <c r="U26" s="48"/>
      <c r="V26" t="str">
        <f t="shared" si="5"/>
        <v/>
      </c>
      <c r="W26">
        <f t="shared" si="2"/>
        <v>3</v>
      </c>
    </row>
    <row r="27" spans="2:23" x14ac:dyDescent="0.2">
      <c r="B27" s="42">
        <v>19</v>
      </c>
      <c r="C27" s="43">
        <f t="shared" si="1"/>
        <v>384031.77750393579</v>
      </c>
      <c r="D27" s="43"/>
      <c r="E27" s="42">
        <v>2016</v>
      </c>
      <c r="F27" s="8">
        <v>43814</v>
      </c>
      <c r="G27" s="42" t="s">
        <v>4</v>
      </c>
      <c r="H27" s="44">
        <v>118.602</v>
      </c>
      <c r="I27" s="44"/>
      <c r="J27" s="42">
        <v>94.8</v>
      </c>
      <c r="K27" s="45">
        <f t="shared" si="0"/>
        <v>11520.953325118073</v>
      </c>
      <c r="L27" s="46"/>
      <c r="M27" s="6">
        <f>IF(J27="","",(K27/J27)/LOOKUP(RIGHT($D$2,3),定数!$A$6:$A$13,定数!$B$6:$B$13))</f>
        <v>1.2152904351390372</v>
      </c>
      <c r="N27" s="42">
        <v>2016</v>
      </c>
      <c r="O27" s="8">
        <v>43816</v>
      </c>
      <c r="P27" s="44">
        <v>117.654</v>
      </c>
      <c r="Q27" s="44"/>
      <c r="R27" s="47">
        <f>IF(P27="","",T27*M27*LOOKUP(RIGHT($D$2,3),定数!$A$6:$A$13,定数!$B$6:$B$13))</f>
        <v>-11520.953325118164</v>
      </c>
      <c r="S27" s="47"/>
      <c r="T27" s="48">
        <f t="shared" si="3"/>
        <v>-94.80000000000075</v>
      </c>
      <c r="U27" s="48"/>
      <c r="V27" t="str">
        <f t="shared" si="5"/>
        <v/>
      </c>
      <c r="W27">
        <f t="shared" si="2"/>
        <v>4</v>
      </c>
    </row>
    <row r="28" spans="2:23" x14ac:dyDescent="0.2">
      <c r="B28" s="42">
        <v>20</v>
      </c>
      <c r="C28" s="43">
        <f t="shared" si="1"/>
        <v>372510.82417881762</v>
      </c>
      <c r="D28" s="43"/>
      <c r="E28" s="42">
        <v>2017</v>
      </c>
      <c r="F28" s="8">
        <v>43502</v>
      </c>
      <c r="G28" s="42" t="s">
        <v>3</v>
      </c>
      <c r="H28" s="44">
        <v>112.477</v>
      </c>
      <c r="I28" s="44"/>
      <c r="J28" s="42">
        <v>29.1</v>
      </c>
      <c r="K28" s="45">
        <f t="shared" si="0"/>
        <v>11175.324725364528</v>
      </c>
      <c r="L28" s="46"/>
      <c r="M28" s="6">
        <f>IF(J28="","",(K28/J28)/LOOKUP(RIGHT($D$2,3),定数!$A$6:$A$13,定数!$B$6:$B$13))</f>
        <v>3.8403177750393565</v>
      </c>
      <c r="N28" s="42">
        <v>2017</v>
      </c>
      <c r="O28" s="8">
        <v>43505</v>
      </c>
      <c r="P28" s="44">
        <v>112.768</v>
      </c>
      <c r="Q28" s="44"/>
      <c r="R28" s="47">
        <f>IF(P28="","",T28*M28*LOOKUP(RIGHT($D$2,3),定数!$A$6:$A$13,定数!$B$6:$B$13))</f>
        <v>-11175.324725364404</v>
      </c>
      <c r="S28" s="47"/>
      <c r="T28" s="48">
        <f t="shared" si="3"/>
        <v>-29.099999999999682</v>
      </c>
      <c r="U28" s="48"/>
      <c r="V28" t="str">
        <f t="shared" si="5"/>
        <v/>
      </c>
      <c r="W28">
        <f t="shared" si="2"/>
        <v>5</v>
      </c>
    </row>
    <row r="29" spans="2:23" x14ac:dyDescent="0.2">
      <c r="B29" s="42">
        <v>21</v>
      </c>
      <c r="C29" s="43">
        <f t="shared" si="1"/>
        <v>361335.49945345323</v>
      </c>
      <c r="D29" s="43"/>
      <c r="E29" s="42">
        <v>2017</v>
      </c>
      <c r="F29" s="8">
        <v>43507</v>
      </c>
      <c r="G29" s="42" t="s">
        <v>4</v>
      </c>
      <c r="H29" s="44">
        <v>113.63</v>
      </c>
      <c r="I29" s="44"/>
      <c r="J29" s="42">
        <v>77.5</v>
      </c>
      <c r="K29" s="45">
        <f t="shared" si="0"/>
        <v>10840.064983603597</v>
      </c>
      <c r="L29" s="46"/>
      <c r="M29" s="6">
        <f>IF(J29="","",(K29/J29)/LOOKUP(RIGHT($D$2,3),定数!$A$6:$A$13,定数!$B$6:$B$13))</f>
        <v>1.3987180624004643</v>
      </c>
      <c r="N29" s="42">
        <v>2017</v>
      </c>
      <c r="O29" s="8">
        <v>43513</v>
      </c>
      <c r="P29" s="44">
        <v>112.855</v>
      </c>
      <c r="Q29" s="44"/>
      <c r="R29" s="47">
        <f>IF(P29="","",T29*M29*LOOKUP(RIGHT($D$2,3),定数!$A$6:$A$13,定数!$B$6:$B$13))</f>
        <v>-10840.064983603479</v>
      </c>
      <c r="S29" s="47"/>
      <c r="T29" s="48">
        <f t="shared" si="3"/>
        <v>-77.499999999999147</v>
      </c>
      <c r="U29" s="48"/>
      <c r="V29" t="str">
        <f t="shared" si="5"/>
        <v/>
      </c>
      <c r="W29">
        <f t="shared" si="2"/>
        <v>6</v>
      </c>
    </row>
    <row r="30" spans="2:23" x14ac:dyDescent="0.2">
      <c r="B30" s="42">
        <v>22</v>
      </c>
      <c r="C30" s="43">
        <f t="shared" si="1"/>
        <v>350495.43446984974</v>
      </c>
      <c r="D30" s="43"/>
      <c r="E30" s="42">
        <v>2017</v>
      </c>
      <c r="F30" s="8">
        <v>43509</v>
      </c>
      <c r="G30" s="42" t="s">
        <v>4</v>
      </c>
      <c r="H30" s="44">
        <v>113.938</v>
      </c>
      <c r="I30" s="44"/>
      <c r="J30" s="42">
        <v>32.6</v>
      </c>
      <c r="K30" s="45">
        <f t="shared" si="0"/>
        <v>10514.863034095491</v>
      </c>
      <c r="L30" s="46"/>
      <c r="M30" s="6">
        <f>IF(J30="","",(K30/J30)/LOOKUP(RIGHT($D$2,3),定数!$A$6:$A$13,定数!$B$6:$B$13))</f>
        <v>3.225418108618249</v>
      </c>
      <c r="N30" s="42">
        <v>2017</v>
      </c>
      <c r="O30" s="8">
        <v>43511</v>
      </c>
      <c r="P30" s="44">
        <v>114.557</v>
      </c>
      <c r="Q30" s="44"/>
      <c r="R30" s="47">
        <f>IF(P30="","",T30*M30*LOOKUP(RIGHT($D$2,3),定数!$A$6:$A$13,定数!$B$6:$B$13))</f>
        <v>19965.338092346956</v>
      </c>
      <c r="S30" s="47"/>
      <c r="T30" s="48">
        <f t="shared" si="3"/>
        <v>61.899999999999977</v>
      </c>
      <c r="U30" s="48"/>
      <c r="V30" t="str">
        <f t="shared" si="5"/>
        <v/>
      </c>
      <c r="W30">
        <f t="shared" si="2"/>
        <v>0</v>
      </c>
    </row>
    <row r="31" spans="2:23" x14ac:dyDescent="0.2">
      <c r="B31" s="42">
        <v>23</v>
      </c>
      <c r="C31" s="43">
        <f t="shared" si="1"/>
        <v>370460.77256219671</v>
      </c>
      <c r="D31" s="43"/>
      <c r="E31" s="42">
        <v>2017</v>
      </c>
      <c r="F31" s="8">
        <v>43523</v>
      </c>
      <c r="G31" s="42" t="s">
        <v>3</v>
      </c>
      <c r="H31" s="44">
        <v>112.173</v>
      </c>
      <c r="I31" s="44"/>
      <c r="J31" s="42">
        <v>31.1</v>
      </c>
      <c r="K31" s="45">
        <f t="shared" si="0"/>
        <v>11113.823176865901</v>
      </c>
      <c r="L31" s="46"/>
      <c r="M31" s="6">
        <f>IF(J31="","",(K31/J31)/LOOKUP(RIGHT($D$2,3),定数!$A$6:$A$13,定数!$B$6:$B$13))</f>
        <v>3.5735765842012541</v>
      </c>
      <c r="N31" s="42">
        <v>2017</v>
      </c>
      <c r="O31" s="8">
        <v>43524</v>
      </c>
      <c r="P31" s="44">
        <v>112.48399999999999</v>
      </c>
      <c r="Q31" s="44"/>
      <c r="R31" s="47">
        <f>IF(P31="","",T31*M31*LOOKUP(RIGHT($D$2,3),定数!$A$6:$A$13,定数!$B$6:$B$13))</f>
        <v>-11113.823176865644</v>
      </c>
      <c r="S31" s="47"/>
      <c r="T31" s="48">
        <f t="shared" si="3"/>
        <v>-31.099999999999284</v>
      </c>
      <c r="U31" s="48"/>
      <c r="V31" t="str">
        <f t="shared" si="5"/>
        <v/>
      </c>
      <c r="W31">
        <f t="shared" si="2"/>
        <v>1</v>
      </c>
    </row>
    <row r="32" spans="2:23" x14ac:dyDescent="0.2">
      <c r="B32" s="42">
        <v>24</v>
      </c>
      <c r="C32" s="43">
        <f>IF(R31="","",C31+R31)</f>
        <v>359346.94938533107</v>
      </c>
      <c r="D32" s="43"/>
      <c r="E32" s="42">
        <v>2017</v>
      </c>
      <c r="F32" s="8">
        <v>43527</v>
      </c>
      <c r="G32" s="42" t="s">
        <v>4</v>
      </c>
      <c r="H32" s="44">
        <v>114.54</v>
      </c>
      <c r="I32" s="44"/>
      <c r="J32" s="42">
        <v>29.9</v>
      </c>
      <c r="K32" s="45">
        <f t="shared" si="0"/>
        <v>10780.408481559933</v>
      </c>
      <c r="L32" s="46"/>
      <c r="M32" s="6">
        <f>IF(J32="","",(K32/J32)/LOOKUP(RIGHT($D$2,3),定数!$A$6:$A$13,定数!$B$6:$B$13))</f>
        <v>3.6054877864748942</v>
      </c>
      <c r="N32" s="42">
        <v>2017</v>
      </c>
      <c r="O32" s="8">
        <v>43528</v>
      </c>
      <c r="P32" s="44">
        <v>114.241</v>
      </c>
      <c r="Q32" s="44"/>
      <c r="R32" s="47">
        <f>IF(P32="","",T32*M32*LOOKUP(RIGHT($D$2,3),定数!$A$6:$A$13,定数!$B$6:$B$13))</f>
        <v>-10780.408481560171</v>
      </c>
      <c r="S32" s="47"/>
      <c r="T32" s="48">
        <f t="shared" si="3"/>
        <v>-29.900000000000659</v>
      </c>
      <c r="U32" s="48"/>
      <c r="V32" t="str">
        <f t="shared" si="5"/>
        <v/>
      </c>
      <c r="W32">
        <f t="shared" si="2"/>
        <v>2</v>
      </c>
    </row>
    <row r="33" spans="2:23" x14ac:dyDescent="0.2">
      <c r="B33" s="42">
        <v>25</v>
      </c>
      <c r="C33" s="43">
        <f t="shared" si="1"/>
        <v>348566.54090377089</v>
      </c>
      <c r="D33" s="43"/>
      <c r="E33" s="42">
        <v>2017</v>
      </c>
      <c r="F33" s="8">
        <v>43544</v>
      </c>
      <c r="G33" s="42" t="s">
        <v>3</v>
      </c>
      <c r="H33" s="44">
        <v>112.685</v>
      </c>
      <c r="I33" s="44"/>
      <c r="J33" s="42">
        <v>20.5</v>
      </c>
      <c r="K33" s="45">
        <f t="shared" si="0"/>
        <v>10456.996227113126</v>
      </c>
      <c r="L33" s="46"/>
      <c r="M33" s="6">
        <f>IF(J33="","",(K33/J33)/LOOKUP(RIGHT($D$2,3),定数!$A$6:$A$13,定数!$B$6:$B$13))</f>
        <v>5.1009737693234767</v>
      </c>
      <c r="N33" s="42">
        <v>2017</v>
      </c>
      <c r="O33" s="8">
        <v>43545</v>
      </c>
      <c r="P33" s="44">
        <v>112.30500000000001</v>
      </c>
      <c r="Q33" s="44"/>
      <c r="R33" s="47">
        <f>IF(P33="","",T33*M33*LOOKUP(RIGHT($D$2,3),定数!$A$6:$A$13,定数!$B$6:$B$13))</f>
        <v>19383.70032342898</v>
      </c>
      <c r="S33" s="47"/>
      <c r="T33" s="48">
        <f t="shared" si="3"/>
        <v>37.999999999999545</v>
      </c>
      <c r="U33" s="48"/>
      <c r="V33" t="str">
        <f t="shared" si="5"/>
        <v/>
      </c>
      <c r="W33">
        <f t="shared" si="2"/>
        <v>0</v>
      </c>
    </row>
    <row r="34" spans="2:23" x14ac:dyDescent="0.2">
      <c r="B34" s="42">
        <v>26</v>
      </c>
      <c r="C34" s="43">
        <f t="shared" si="1"/>
        <v>367950.24122719985</v>
      </c>
      <c r="D34" s="43"/>
      <c r="E34" s="42">
        <v>2017</v>
      </c>
      <c r="F34" s="8">
        <v>43553</v>
      </c>
      <c r="G34" s="42" t="s">
        <v>4</v>
      </c>
      <c r="H34" s="44">
        <v>111.09</v>
      </c>
      <c r="I34" s="44"/>
      <c r="J34" s="42">
        <v>38.1</v>
      </c>
      <c r="K34" s="45">
        <f t="shared" si="0"/>
        <v>11038.507236815994</v>
      </c>
      <c r="L34" s="46"/>
      <c r="M34" s="6">
        <f>IF(J34="","",(K34/J34)/LOOKUP(RIGHT($D$2,3),定数!$A$6:$A$13,定数!$B$6:$B$13))</f>
        <v>2.8972459939149591</v>
      </c>
      <c r="N34" s="42">
        <v>2017</v>
      </c>
      <c r="O34" s="8">
        <v>43555</v>
      </c>
      <c r="P34" s="44">
        <v>111.82299999999999</v>
      </c>
      <c r="Q34" s="44"/>
      <c r="R34" s="47">
        <f>IF(P34="","",T34*M34*LOOKUP(RIGHT($D$2,3),定数!$A$6:$A$13,定数!$B$6:$B$13))</f>
        <v>21236.813135396358</v>
      </c>
      <c r="S34" s="47"/>
      <c r="T34" s="48">
        <f t="shared" si="3"/>
        <v>73.299999999998988</v>
      </c>
      <c r="U34" s="48"/>
      <c r="V34" t="str">
        <f t="shared" si="5"/>
        <v/>
      </c>
      <c r="W34">
        <f t="shared" si="2"/>
        <v>0</v>
      </c>
    </row>
    <row r="35" spans="2:23" x14ac:dyDescent="0.2">
      <c r="B35" s="42">
        <v>27</v>
      </c>
      <c r="C35" s="43">
        <f t="shared" si="1"/>
        <v>389187.05436259619</v>
      </c>
      <c r="D35" s="43"/>
      <c r="E35" s="42">
        <v>2017</v>
      </c>
      <c r="F35" s="8">
        <v>43582</v>
      </c>
      <c r="G35" s="42" t="s">
        <v>4</v>
      </c>
      <c r="H35" s="44">
        <v>111.35899999999999</v>
      </c>
      <c r="I35" s="44"/>
      <c r="J35" s="42">
        <v>25.4</v>
      </c>
      <c r="K35" s="45">
        <f t="shared" si="0"/>
        <v>11675.611630877886</v>
      </c>
      <c r="L35" s="46"/>
      <c r="M35" s="6">
        <f>IF(J35="","",(K35/J35)/LOOKUP(RIGHT($D$2,3),定数!$A$6:$A$13,定数!$B$6:$B$13))</f>
        <v>4.5966974924716091</v>
      </c>
      <c r="N35" s="42">
        <v>2017</v>
      </c>
      <c r="O35" s="8">
        <v>43582</v>
      </c>
      <c r="P35" s="44">
        <v>111.105</v>
      </c>
      <c r="Q35" s="44"/>
      <c r="R35" s="47">
        <f>IF(P35="","",T35*M35*LOOKUP(RIGHT($D$2,3),定数!$A$6:$A$13,定数!$B$6:$B$13))</f>
        <v>-11675.611630877458</v>
      </c>
      <c r="S35" s="47"/>
      <c r="T35" s="48">
        <f t="shared" si="3"/>
        <v>-25.399999999999068</v>
      </c>
      <c r="U35" s="48"/>
      <c r="V35" t="str">
        <f t="shared" si="5"/>
        <v/>
      </c>
      <c r="W35">
        <f t="shared" si="2"/>
        <v>1</v>
      </c>
    </row>
    <row r="36" spans="2:23" x14ac:dyDescent="0.2">
      <c r="B36" s="42">
        <v>28</v>
      </c>
      <c r="C36" s="43">
        <f t="shared" si="1"/>
        <v>377511.44273171871</v>
      </c>
      <c r="D36" s="43"/>
      <c r="E36" s="42">
        <v>2017</v>
      </c>
      <c r="F36" s="8">
        <v>43615</v>
      </c>
      <c r="G36" s="42" t="s">
        <v>3</v>
      </c>
      <c r="H36" s="44">
        <v>110.881</v>
      </c>
      <c r="I36" s="44"/>
      <c r="J36" s="42">
        <v>34.799999999999997</v>
      </c>
      <c r="K36" s="45">
        <f t="shared" si="0"/>
        <v>11325.34328195156</v>
      </c>
      <c r="L36" s="46"/>
      <c r="M36" s="6">
        <f>IF(J36="","",(K36/J36)/LOOKUP(RIGHT($D$2,3),定数!$A$6:$A$13,定数!$B$6:$B$13))</f>
        <v>3.2544089890665409</v>
      </c>
      <c r="N36" s="42">
        <v>2017</v>
      </c>
      <c r="O36" s="8">
        <v>43617</v>
      </c>
      <c r="P36" s="44">
        <v>111.229</v>
      </c>
      <c r="Q36" s="44"/>
      <c r="R36" s="47">
        <f>IF(P36="","",T36*M36*LOOKUP(RIGHT($D$2,3),定数!$A$6:$A$13,定数!$B$6:$B$13))</f>
        <v>-11325.343281951527</v>
      </c>
      <c r="S36" s="47"/>
      <c r="T36" s="48">
        <f t="shared" si="3"/>
        <v>-34.799999999999898</v>
      </c>
      <c r="U36" s="48"/>
      <c r="V36" t="str">
        <f t="shared" si="5"/>
        <v/>
      </c>
      <c r="W36">
        <f t="shared" si="2"/>
        <v>2</v>
      </c>
    </row>
    <row r="37" spans="2:23" x14ac:dyDescent="0.2">
      <c r="B37" s="42">
        <v>29</v>
      </c>
      <c r="C37" s="43">
        <f t="shared" si="1"/>
        <v>366186.09944976721</v>
      </c>
      <c r="D37" s="43"/>
      <c r="E37" s="42">
        <v>2017</v>
      </c>
      <c r="F37" s="8">
        <v>43713</v>
      </c>
      <c r="G37" s="42" t="s">
        <v>3</v>
      </c>
      <c r="H37" s="44">
        <v>109.255</v>
      </c>
      <c r="I37" s="44"/>
      <c r="J37" s="42">
        <v>29.1</v>
      </c>
      <c r="K37" s="45">
        <f t="shared" si="0"/>
        <v>10985.582983493015</v>
      </c>
      <c r="L37" s="46"/>
      <c r="M37" s="6">
        <f>IF(J37="","",(K37/J37)/LOOKUP(RIGHT($D$2,3),定数!$A$6:$A$13,定数!$B$6:$B$13))</f>
        <v>3.7751144273171873</v>
      </c>
      <c r="N37" s="42">
        <v>2017</v>
      </c>
      <c r="O37" s="8">
        <v>43716</v>
      </c>
      <c r="P37" s="44">
        <v>108.703</v>
      </c>
      <c r="Q37" s="44"/>
      <c r="R37" s="47">
        <f>IF(P37="","",T37*M37*LOOKUP(RIGHT($D$2,3),定数!$A$6:$A$13,定数!$B$6:$B$13))</f>
        <v>20838.63163879059</v>
      </c>
      <c r="S37" s="47"/>
      <c r="T37" s="48">
        <f t="shared" si="3"/>
        <v>55.19999999999925</v>
      </c>
      <c r="U37" s="48"/>
      <c r="V37" t="str">
        <f t="shared" si="5"/>
        <v/>
      </c>
      <c r="W37">
        <f t="shared" si="2"/>
        <v>0</v>
      </c>
    </row>
    <row r="38" spans="2:23" x14ac:dyDescent="0.2">
      <c r="B38" s="42">
        <v>30</v>
      </c>
      <c r="C38" s="43">
        <f t="shared" si="1"/>
        <v>387024.7310885578</v>
      </c>
      <c r="D38" s="43"/>
      <c r="E38" s="42">
        <v>2017</v>
      </c>
      <c r="F38" s="8">
        <v>43714</v>
      </c>
      <c r="G38" s="42" t="s">
        <v>3</v>
      </c>
      <c r="H38" s="44">
        <v>108.768</v>
      </c>
      <c r="I38" s="44"/>
      <c r="J38" s="42">
        <v>40</v>
      </c>
      <c r="K38" s="45">
        <f t="shared" si="0"/>
        <v>11610.741932656734</v>
      </c>
      <c r="L38" s="46"/>
      <c r="M38" s="6">
        <f>IF(J38="","",(K38/J38)/LOOKUP(RIGHT($D$2,3),定数!$A$6:$A$13,定数!$B$6:$B$13))</f>
        <v>2.9026854831641833</v>
      </c>
      <c r="N38" s="42">
        <v>2017</v>
      </c>
      <c r="O38" s="8">
        <v>43715</v>
      </c>
      <c r="P38" s="44">
        <v>109.16800000000001</v>
      </c>
      <c r="Q38" s="44"/>
      <c r="R38" s="47">
        <f>IF(P38="","",T38*M38*LOOKUP(RIGHT($D$2,3),定数!$A$6:$A$13,定数!$B$6:$B$13))</f>
        <v>-11610.741932656898</v>
      </c>
      <c r="S38" s="47"/>
      <c r="T38" s="48">
        <f t="shared" si="3"/>
        <v>-40.000000000000568</v>
      </c>
      <c r="U38" s="48"/>
      <c r="V38" t="str">
        <f t="shared" si="5"/>
        <v/>
      </c>
      <c r="W38">
        <f t="shared" si="2"/>
        <v>1</v>
      </c>
    </row>
    <row r="39" spans="2:23" x14ac:dyDescent="0.2">
      <c r="B39" s="42">
        <v>31</v>
      </c>
      <c r="C39" s="43">
        <f t="shared" si="1"/>
        <v>375413.9891559009</v>
      </c>
      <c r="D39" s="43"/>
      <c r="E39" s="42">
        <v>2017</v>
      </c>
      <c r="F39" s="8">
        <v>43765</v>
      </c>
      <c r="G39" s="42" t="s">
        <v>4</v>
      </c>
      <c r="H39" s="44">
        <v>114.041</v>
      </c>
      <c r="I39" s="44"/>
      <c r="J39" s="42">
        <v>34.5</v>
      </c>
      <c r="K39" s="45">
        <f t="shared" si="0"/>
        <v>11262.419674677027</v>
      </c>
      <c r="L39" s="46"/>
      <c r="M39" s="6">
        <f>IF(J39="","",(K39/J39)/LOOKUP(RIGHT($D$2,3),定数!$A$6:$A$13,定数!$B$6:$B$13))</f>
        <v>3.2644694709208775</v>
      </c>
      <c r="N39" s="42">
        <v>2017</v>
      </c>
      <c r="O39" s="8">
        <v>43766</v>
      </c>
      <c r="P39" s="44">
        <v>113.696</v>
      </c>
      <c r="Q39" s="44"/>
      <c r="R39" s="47">
        <f>IF(P39="","",T39*M39*LOOKUP(RIGHT($D$2,3),定数!$A$6:$A$13,定数!$B$6:$B$13))</f>
        <v>-11262.41967467699</v>
      </c>
      <c r="S39" s="47"/>
      <c r="T39" s="48">
        <f t="shared" si="3"/>
        <v>-34.499999999999886</v>
      </c>
      <c r="U39" s="48"/>
      <c r="V39" t="str">
        <f t="shared" si="5"/>
        <v/>
      </c>
      <c r="W39">
        <f t="shared" si="2"/>
        <v>2</v>
      </c>
    </row>
    <row r="40" spans="2:23" x14ac:dyDescent="0.2">
      <c r="B40" s="42">
        <v>32</v>
      </c>
      <c r="C40" s="43">
        <f t="shared" si="1"/>
        <v>364151.56948122388</v>
      </c>
      <c r="D40" s="43"/>
      <c r="E40" s="42">
        <v>2017</v>
      </c>
      <c r="F40" s="8">
        <v>43772</v>
      </c>
      <c r="G40" s="42" t="s">
        <v>4</v>
      </c>
      <c r="H40" s="44">
        <v>114.066</v>
      </c>
      <c r="I40" s="44"/>
      <c r="J40" s="42">
        <v>18.100000000000001</v>
      </c>
      <c r="K40" s="45">
        <f t="shared" si="0"/>
        <v>10924.547084436716</v>
      </c>
      <c r="L40" s="46"/>
      <c r="M40" s="6">
        <f>IF(J40="","",(K40/J40)/LOOKUP(RIGHT($D$2,3),定数!$A$6:$A$13,定数!$B$6:$B$13))</f>
        <v>6.0356613726169686</v>
      </c>
      <c r="N40" s="42">
        <v>2017</v>
      </c>
      <c r="O40" s="8">
        <v>43772</v>
      </c>
      <c r="P40" s="44">
        <v>113.88500000000001</v>
      </c>
      <c r="Q40" s="44"/>
      <c r="R40" s="47">
        <f>IF(P40="","",T40*M40*LOOKUP(RIGHT($D$2,3),定数!$A$6:$A$13,定数!$B$6:$B$13))</f>
        <v>-10924.547084436555</v>
      </c>
      <c r="S40" s="47"/>
      <c r="T40" s="48">
        <f t="shared" si="3"/>
        <v>-18.099999999999739</v>
      </c>
      <c r="U40" s="48"/>
      <c r="V40" t="str">
        <f t="shared" si="5"/>
        <v/>
      </c>
      <c r="W40">
        <f t="shared" si="2"/>
        <v>3</v>
      </c>
    </row>
    <row r="41" spans="2:23" x14ac:dyDescent="0.2">
      <c r="B41" s="42">
        <v>33</v>
      </c>
      <c r="C41" s="43">
        <f t="shared" si="1"/>
        <v>353227.0223967873</v>
      </c>
      <c r="D41" s="43"/>
      <c r="E41" s="42">
        <v>2017</v>
      </c>
      <c r="F41" s="8">
        <v>43779</v>
      </c>
      <c r="G41" s="42" t="s">
        <v>3</v>
      </c>
      <c r="H41" s="44">
        <v>113.309</v>
      </c>
      <c r="I41" s="44"/>
      <c r="J41" s="42">
        <v>31.9</v>
      </c>
      <c r="K41" s="45">
        <f t="shared" si="0"/>
        <v>10596.810671903619</v>
      </c>
      <c r="L41" s="46"/>
      <c r="M41" s="6">
        <f>IF(J41="","",(K41/J41)/LOOKUP(RIGHT($D$2,3),定数!$A$6:$A$13,定数!$B$6:$B$13))</f>
        <v>3.3218842231672792</v>
      </c>
      <c r="N41" s="42">
        <v>2017</v>
      </c>
      <c r="O41" s="8">
        <v>43782</v>
      </c>
      <c r="P41" s="44">
        <v>113.628</v>
      </c>
      <c r="Q41" s="44"/>
      <c r="R41" s="47">
        <f>IF(P41="","",T41*M41*LOOKUP(RIGHT($D$2,3),定数!$A$6:$A$13,定数!$B$6:$B$13))</f>
        <v>-10596.810671903706</v>
      </c>
      <c r="S41" s="47"/>
      <c r="T41" s="48">
        <f t="shared" si="3"/>
        <v>-31.900000000000261</v>
      </c>
      <c r="U41" s="48"/>
      <c r="V41" t="str">
        <f t="shared" si="5"/>
        <v/>
      </c>
      <c r="W41">
        <f t="shared" si="2"/>
        <v>4</v>
      </c>
    </row>
    <row r="42" spans="2:23" x14ac:dyDescent="0.2">
      <c r="B42" s="42">
        <v>34</v>
      </c>
      <c r="C42" s="43">
        <f t="shared" si="1"/>
        <v>342630.21172488359</v>
      </c>
      <c r="D42" s="43"/>
      <c r="E42" s="42">
        <v>2017</v>
      </c>
      <c r="F42" s="8">
        <v>43797</v>
      </c>
      <c r="G42" s="42" t="s">
        <v>3</v>
      </c>
      <c r="H42" s="44">
        <v>110.988</v>
      </c>
      <c r="I42" s="44"/>
      <c r="J42" s="42">
        <v>30.4</v>
      </c>
      <c r="K42" s="45">
        <f t="shared" si="0"/>
        <v>10278.906351746507</v>
      </c>
      <c r="L42" s="46"/>
      <c r="M42" s="6">
        <f>IF(J42="","",(K42/J42)/LOOKUP(RIGHT($D$2,3),定数!$A$6:$A$13,定数!$B$6:$B$13))</f>
        <v>3.3812191946534562</v>
      </c>
      <c r="N42" s="42">
        <v>2017</v>
      </c>
      <c r="O42" s="8">
        <v>43797</v>
      </c>
      <c r="P42" s="44">
        <v>111.292</v>
      </c>
      <c r="Q42" s="44"/>
      <c r="R42" s="47">
        <f>IF(P42="","",T42*M42*LOOKUP(RIGHT($D$2,3),定数!$A$6:$A$13,定数!$B$6:$B$13))</f>
        <v>-10278.906351746577</v>
      </c>
      <c r="S42" s="47"/>
      <c r="T42" s="48">
        <f t="shared" si="3"/>
        <v>-30.400000000000205</v>
      </c>
      <c r="U42" s="48"/>
      <c r="V42" t="str">
        <f t="shared" si="5"/>
        <v/>
      </c>
      <c r="W42">
        <f t="shared" si="2"/>
        <v>5</v>
      </c>
    </row>
    <row r="43" spans="2:23" x14ac:dyDescent="0.2">
      <c r="B43" s="42">
        <v>35</v>
      </c>
      <c r="C43" s="43">
        <f t="shared" si="1"/>
        <v>332351.305373137</v>
      </c>
      <c r="D43" s="43"/>
      <c r="E43" s="42">
        <v>2018</v>
      </c>
      <c r="F43" s="8">
        <v>43473</v>
      </c>
      <c r="G43" s="42" t="s">
        <v>4</v>
      </c>
      <c r="H43" s="44">
        <v>113.185</v>
      </c>
      <c r="I43" s="44"/>
      <c r="J43" s="42">
        <v>17.600000000000001</v>
      </c>
      <c r="K43" s="45">
        <f t="shared" si="0"/>
        <v>9970.5391611941104</v>
      </c>
      <c r="L43" s="46"/>
      <c r="M43" s="6">
        <f>IF(J43="","",(K43/J43)/LOOKUP(RIGHT($D$2,3),定数!$A$6:$A$13,定数!$B$6:$B$13))</f>
        <v>5.6650790688602903</v>
      </c>
      <c r="N43" s="42">
        <v>2018</v>
      </c>
      <c r="O43" s="8">
        <v>43473</v>
      </c>
      <c r="P43" s="44">
        <v>113.009</v>
      </c>
      <c r="Q43" s="44"/>
      <c r="R43" s="47">
        <f>IF(P43="","",T43*M43*LOOKUP(RIGHT($D$2,3),定数!$A$6:$A$13,定数!$B$6:$B$13))</f>
        <v>-9970.5391611942196</v>
      </c>
      <c r="S43" s="47"/>
      <c r="T43" s="48">
        <f t="shared" si="3"/>
        <v>-17.600000000000193</v>
      </c>
      <c r="U43" s="48"/>
      <c r="V43" t="str">
        <f t="shared" si="5"/>
        <v/>
      </c>
      <c r="W43">
        <f t="shared" si="2"/>
        <v>6</v>
      </c>
    </row>
    <row r="44" spans="2:23" x14ac:dyDescent="0.2">
      <c r="B44" s="42">
        <v>36</v>
      </c>
      <c r="C44" s="43">
        <f t="shared" si="1"/>
        <v>322380.76621194277</v>
      </c>
      <c r="D44" s="43"/>
      <c r="E44" s="42">
        <v>2018</v>
      </c>
      <c r="F44" s="8">
        <v>43494</v>
      </c>
      <c r="G44" s="42" t="s">
        <v>3</v>
      </c>
      <c r="H44" s="44">
        <v>108.741</v>
      </c>
      <c r="I44" s="44"/>
      <c r="J44" s="42">
        <v>31.1</v>
      </c>
      <c r="K44" s="45">
        <f t="shared" si="0"/>
        <v>9671.4229863582823</v>
      </c>
      <c r="L44" s="46"/>
      <c r="M44" s="6">
        <f>IF(J44="","",(K44/J44)/LOOKUP(RIGHT($D$2,3),定数!$A$6:$A$13,定数!$B$6:$B$13))</f>
        <v>3.1097823107261355</v>
      </c>
      <c r="N44" s="42">
        <v>2018</v>
      </c>
      <c r="O44" s="8">
        <v>43495</v>
      </c>
      <c r="P44" s="44">
        <v>109.05200000000001</v>
      </c>
      <c r="Q44" s="44"/>
      <c r="R44" s="47">
        <f>IF(P44="","",T44*M44*LOOKUP(RIGHT($D$2,3),定数!$A$6:$A$13,定数!$B$6:$B$13))</f>
        <v>-9671.4229863585006</v>
      </c>
      <c r="S44" s="47"/>
      <c r="T44" s="48">
        <f t="shared" si="3"/>
        <v>-31.100000000000705</v>
      </c>
      <c r="U44" s="48"/>
      <c r="V44" t="str">
        <f t="shared" si="5"/>
        <v/>
      </c>
      <c r="W44">
        <f t="shared" si="2"/>
        <v>7</v>
      </c>
    </row>
    <row r="45" spans="2:23" x14ac:dyDescent="0.2">
      <c r="B45" s="42">
        <v>37</v>
      </c>
      <c r="C45" s="43">
        <f t="shared" si="1"/>
        <v>312709.34322558425</v>
      </c>
      <c r="D45" s="43"/>
      <c r="E45" s="42">
        <v>2018</v>
      </c>
      <c r="F45" s="8">
        <v>43498</v>
      </c>
      <c r="G45" s="42" t="s">
        <v>4</v>
      </c>
      <c r="H45" s="44">
        <v>109.524</v>
      </c>
      <c r="I45" s="44"/>
      <c r="J45" s="42">
        <v>30.3</v>
      </c>
      <c r="K45" s="45">
        <f t="shared" si="0"/>
        <v>9381.280296767527</v>
      </c>
      <c r="L45" s="46"/>
      <c r="M45" s="6">
        <f>IF(J45="","",(K45/J45)/LOOKUP(RIGHT($D$2,3),定数!$A$6:$A$13,定数!$B$6:$B$13))</f>
        <v>3.096132111144398</v>
      </c>
      <c r="N45" s="42">
        <v>2018</v>
      </c>
      <c r="O45" s="8">
        <v>43498</v>
      </c>
      <c r="P45" s="44">
        <v>110.105</v>
      </c>
      <c r="Q45" s="44"/>
      <c r="R45" s="47">
        <f>IF(P45="","",T45*M45*LOOKUP(RIGHT($D$2,3),定数!$A$6:$A$13,定数!$B$6:$B$13))</f>
        <v>17988.527565749046</v>
      </c>
      <c r="S45" s="47"/>
      <c r="T45" s="48">
        <f t="shared" si="3"/>
        <v>58.100000000000307</v>
      </c>
      <c r="U45" s="48"/>
      <c r="V45" t="str">
        <f t="shared" si="5"/>
        <v/>
      </c>
      <c r="W45">
        <f t="shared" si="2"/>
        <v>0</v>
      </c>
    </row>
    <row r="46" spans="2:23" x14ac:dyDescent="0.2">
      <c r="B46" s="42">
        <v>38</v>
      </c>
      <c r="C46" s="43">
        <f>IF(R45="","",C45+R45)</f>
        <v>330697.87079133332</v>
      </c>
      <c r="D46" s="43"/>
      <c r="E46" s="42">
        <v>2018</v>
      </c>
      <c r="F46" s="8">
        <v>43512</v>
      </c>
      <c r="G46" s="42" t="s">
        <v>3</v>
      </c>
      <c r="H46" s="44">
        <v>106.179</v>
      </c>
      <c r="I46" s="44"/>
      <c r="J46" s="42">
        <v>67</v>
      </c>
      <c r="K46" s="45">
        <f t="shared" si="0"/>
        <v>9920.9361237399989</v>
      </c>
      <c r="L46" s="46"/>
      <c r="M46" s="6">
        <f>IF(J46="","",(K46/J46)/LOOKUP(RIGHT($D$2,3),定数!$A$6:$A$13,定数!$B$6:$B$13))</f>
        <v>1.480736734886567</v>
      </c>
      <c r="N46" s="42">
        <v>2018</v>
      </c>
      <c r="O46" s="8">
        <v>43516</v>
      </c>
      <c r="P46" s="44">
        <v>106.849</v>
      </c>
      <c r="Q46" s="44"/>
      <c r="R46" s="47">
        <f>IF(P46="","",T46*M46*LOOKUP(RIGHT($D$2,3),定数!$A$6:$A$13,定数!$B$6:$B$13))</f>
        <v>-9920.9361237400244</v>
      </c>
      <c r="S46" s="47"/>
      <c r="T46" s="48">
        <f t="shared" si="3"/>
        <v>-67.000000000000171</v>
      </c>
      <c r="U46" s="48"/>
      <c r="V46" t="str">
        <f t="shared" si="5"/>
        <v/>
      </c>
      <c r="W46">
        <f t="shared" si="2"/>
        <v>1</v>
      </c>
    </row>
    <row r="47" spans="2:23" x14ac:dyDescent="0.2">
      <c r="B47" s="42">
        <v>39</v>
      </c>
      <c r="C47" s="43">
        <f t="shared" si="1"/>
        <v>320776.93466759328</v>
      </c>
      <c r="D47" s="43"/>
      <c r="E47" s="42">
        <v>2018</v>
      </c>
      <c r="F47" s="8">
        <v>43538</v>
      </c>
      <c r="G47" s="42" t="s">
        <v>3</v>
      </c>
      <c r="H47" s="44">
        <v>106.459</v>
      </c>
      <c r="I47" s="44"/>
      <c r="J47" s="42">
        <v>25.2</v>
      </c>
      <c r="K47" s="45">
        <f t="shared" si="0"/>
        <v>9623.3080400277977</v>
      </c>
      <c r="L47" s="46"/>
      <c r="M47" s="6">
        <f>IF(J47="","",(K47/J47)/LOOKUP(RIGHT($D$2,3),定数!$A$6:$A$13,定数!$B$6:$B$13))</f>
        <v>3.818773031757063</v>
      </c>
      <c r="N47" s="42">
        <v>2018</v>
      </c>
      <c r="O47" s="8">
        <v>43539</v>
      </c>
      <c r="P47" s="44">
        <v>105.985</v>
      </c>
      <c r="Q47" s="44"/>
      <c r="R47" s="47">
        <f>IF(P47="","",T47*M47*LOOKUP(RIGHT($D$2,3),定数!$A$6:$A$13,定数!$B$6:$B$13))</f>
        <v>18100.984170528624</v>
      </c>
      <c r="S47" s="47"/>
      <c r="T47" s="48">
        <f t="shared" si="3"/>
        <v>47.400000000000375</v>
      </c>
      <c r="U47" s="48"/>
      <c r="V47" t="str">
        <f t="shared" si="5"/>
        <v/>
      </c>
      <c r="W47">
        <f t="shared" si="2"/>
        <v>0</v>
      </c>
    </row>
    <row r="48" spans="2:23" x14ac:dyDescent="0.2">
      <c r="B48" s="42">
        <v>40</v>
      </c>
      <c r="C48" s="43">
        <f t="shared" si="1"/>
        <v>338877.91883812193</v>
      </c>
      <c r="D48" s="43"/>
      <c r="E48" s="42">
        <v>2018</v>
      </c>
      <c r="F48" s="8">
        <v>43543</v>
      </c>
      <c r="G48" s="42" t="s">
        <v>3</v>
      </c>
      <c r="H48" s="44">
        <v>105.86</v>
      </c>
      <c r="I48" s="44"/>
      <c r="J48" s="42">
        <v>28.3</v>
      </c>
      <c r="K48" s="45">
        <f t="shared" si="0"/>
        <v>10166.337565143658</v>
      </c>
      <c r="L48" s="46"/>
      <c r="M48" s="6">
        <f>IF(J48="","",(K48/J48)/LOOKUP(RIGHT($D$2,3),定数!$A$6:$A$13,定数!$B$6:$B$13))</f>
        <v>3.5923454293793844</v>
      </c>
      <c r="N48" s="42">
        <v>2018</v>
      </c>
      <c r="O48" s="8">
        <v>43543</v>
      </c>
      <c r="P48" s="44">
        <v>106.143</v>
      </c>
      <c r="Q48" s="44"/>
      <c r="R48" s="47">
        <f>IF(P48="","",T48*M48*LOOKUP(RIGHT($D$2,3),定数!$A$6:$A$13,定数!$B$6:$B$13))</f>
        <v>-10166.337565143702</v>
      </c>
      <c r="S48" s="47"/>
      <c r="T48" s="48">
        <f t="shared" si="3"/>
        <v>-28.300000000000125</v>
      </c>
      <c r="U48" s="48"/>
      <c r="V48" t="str">
        <f t="shared" si="5"/>
        <v/>
      </c>
      <c r="W48">
        <f t="shared" si="2"/>
        <v>1</v>
      </c>
    </row>
    <row r="49" spans="2:23" x14ac:dyDescent="0.2">
      <c r="B49" s="42">
        <v>41</v>
      </c>
      <c r="C49" s="43">
        <f>IF(R48="","",C48+R48)</f>
        <v>328711.58127297822</v>
      </c>
      <c r="D49" s="43"/>
      <c r="E49" s="42">
        <v>2018</v>
      </c>
      <c r="F49" s="8">
        <v>43561</v>
      </c>
      <c r="G49" s="42" t="s">
        <v>4</v>
      </c>
      <c r="H49" s="44">
        <v>107.267</v>
      </c>
      <c r="I49" s="44"/>
      <c r="J49" s="42">
        <v>27.9</v>
      </c>
      <c r="K49" s="45">
        <f t="shared" si="0"/>
        <v>9861.3474381893466</v>
      </c>
      <c r="L49" s="46"/>
      <c r="M49" s="6">
        <f>IF(J49="","",(K49/J49)/LOOKUP(RIGHT($D$2,3),定数!$A$6:$A$13,定数!$B$6:$B$13))</f>
        <v>3.5345331319675082</v>
      </c>
      <c r="N49" s="42">
        <v>2018</v>
      </c>
      <c r="O49" s="8">
        <v>43561</v>
      </c>
      <c r="P49" s="44">
        <v>106.988</v>
      </c>
      <c r="Q49" s="44"/>
      <c r="R49" s="47">
        <f>IF(P49="","",T49*M49*LOOKUP(RIGHT($D$2,3),定数!$A$6:$A$13,定数!$B$6:$B$13))</f>
        <v>-9861.3474381892192</v>
      </c>
      <c r="S49" s="47"/>
      <c r="T49" s="48">
        <f t="shared" si="3"/>
        <v>-27.899999999999636</v>
      </c>
      <c r="U49" s="48"/>
      <c r="V49" t="str">
        <f t="shared" si="5"/>
        <v/>
      </c>
      <c r="W49">
        <f t="shared" si="2"/>
        <v>2</v>
      </c>
    </row>
    <row r="50" spans="2:23" x14ac:dyDescent="0.2">
      <c r="B50" s="42">
        <v>42</v>
      </c>
      <c r="C50" s="43">
        <f t="shared" si="1"/>
        <v>318850.23383478902</v>
      </c>
      <c r="D50" s="43"/>
      <c r="E50" s="42">
        <v>2018</v>
      </c>
      <c r="F50" s="8">
        <v>43582</v>
      </c>
      <c r="G50" s="42" t="s">
        <v>4</v>
      </c>
      <c r="H50" s="44">
        <v>109.40900000000001</v>
      </c>
      <c r="I50" s="44"/>
      <c r="J50" s="42">
        <v>22.3</v>
      </c>
      <c r="K50" s="45">
        <f t="shared" si="0"/>
        <v>9565.5070150436695</v>
      </c>
      <c r="L50" s="46"/>
      <c r="M50" s="6">
        <f>IF(J50="","",(K50/J50)/LOOKUP(RIGHT($D$2,3),定数!$A$6:$A$13,定数!$B$6:$B$13))</f>
        <v>4.2894650291675642</v>
      </c>
      <c r="N50" s="42">
        <v>2018</v>
      </c>
      <c r="O50" s="8">
        <v>43582</v>
      </c>
      <c r="P50" s="44">
        <v>109.18600000000001</v>
      </c>
      <c r="Q50" s="44"/>
      <c r="R50" s="47">
        <f>IF(P50="","",T50*M50*LOOKUP(RIGHT($D$2,3),定数!$A$6:$A$13,定数!$B$6:$B$13))</f>
        <v>-9565.5070150436241</v>
      </c>
      <c r="S50" s="47"/>
      <c r="T50" s="48">
        <f t="shared" si="3"/>
        <v>-22.299999999999898</v>
      </c>
      <c r="U50" s="48"/>
      <c r="V50" t="str">
        <f t="shared" si="5"/>
        <v/>
      </c>
      <c r="W50">
        <f t="shared" si="2"/>
        <v>3</v>
      </c>
    </row>
    <row r="51" spans="2:23" x14ac:dyDescent="0.2">
      <c r="B51" s="42">
        <v>43</v>
      </c>
      <c r="C51" s="43">
        <f t="shared" si="1"/>
        <v>309284.72681974538</v>
      </c>
      <c r="D51" s="43"/>
      <c r="E51" s="42">
        <v>2018</v>
      </c>
      <c r="F51" s="8">
        <v>43602</v>
      </c>
      <c r="G51" s="42" t="s">
        <v>4</v>
      </c>
      <c r="H51" s="44">
        <v>110.349</v>
      </c>
      <c r="I51" s="44"/>
      <c r="J51" s="42">
        <v>27.4</v>
      </c>
      <c r="K51" s="45">
        <f t="shared" si="0"/>
        <v>9278.5418045923616</v>
      </c>
      <c r="L51" s="46"/>
      <c r="M51" s="6">
        <f>IF(J51="","",(K51/J51)/LOOKUP(RIGHT($D$2,3),定数!$A$6:$A$13,定数!$B$6:$B$13))</f>
        <v>3.3863291257636359</v>
      </c>
      <c r="N51" s="42">
        <v>2018</v>
      </c>
      <c r="O51" s="8">
        <v>43602</v>
      </c>
      <c r="P51" s="44">
        <v>110.075</v>
      </c>
      <c r="Q51" s="44"/>
      <c r="R51" s="47">
        <f>IF(P51="","",T51*M51*LOOKUP(RIGHT($D$2,3),定数!$A$6:$A$13,定数!$B$6:$B$13))</f>
        <v>-9278.5418045923925</v>
      </c>
      <c r="S51" s="47"/>
      <c r="T51" s="48">
        <f t="shared" si="3"/>
        <v>-27.400000000000091</v>
      </c>
      <c r="U51" s="48"/>
      <c r="V51" t="str">
        <f t="shared" si="5"/>
        <v/>
      </c>
      <c r="W51">
        <f t="shared" si="2"/>
        <v>4</v>
      </c>
    </row>
    <row r="52" spans="2:23" x14ac:dyDescent="0.2">
      <c r="B52" s="42">
        <v>44</v>
      </c>
      <c r="C52" s="43">
        <f t="shared" si="1"/>
        <v>300006.18501515297</v>
      </c>
      <c r="D52" s="43"/>
      <c r="E52" s="42">
        <v>2018</v>
      </c>
      <c r="F52" s="8">
        <v>43610</v>
      </c>
      <c r="G52" s="42" t="s">
        <v>3</v>
      </c>
      <c r="H52" s="44">
        <v>109.312</v>
      </c>
      <c r="I52" s="44"/>
      <c r="J52" s="42">
        <v>27.7</v>
      </c>
      <c r="K52" s="45">
        <f t="shared" si="0"/>
        <v>9000.1855504545892</v>
      </c>
      <c r="L52" s="46"/>
      <c r="M52" s="6">
        <f>IF(J52="","",(K52/J52)/LOOKUP(RIGHT($D$2,3),定数!$A$6:$A$13,定数!$B$6:$B$13))</f>
        <v>3.2491644586478663</v>
      </c>
      <c r="N52" s="42">
        <v>2018</v>
      </c>
      <c r="O52" s="8">
        <v>43613</v>
      </c>
      <c r="P52" s="44">
        <v>109.589</v>
      </c>
      <c r="Q52" s="44"/>
      <c r="R52" s="47">
        <f>IF(P52="","",T52*M52*LOOKUP(RIGHT($D$2,3),定数!$A$6:$A$13,定数!$B$6:$B$13))</f>
        <v>-9000.185550454622</v>
      </c>
      <c r="S52" s="47"/>
      <c r="T52" s="48">
        <f t="shared" si="3"/>
        <v>-27.700000000000102</v>
      </c>
      <c r="U52" s="48"/>
      <c r="V52" t="str">
        <f t="shared" si="5"/>
        <v/>
      </c>
      <c r="W52">
        <f t="shared" si="2"/>
        <v>5</v>
      </c>
    </row>
    <row r="53" spans="2:23" x14ac:dyDescent="0.2">
      <c r="B53" s="42">
        <v>45</v>
      </c>
      <c r="C53" s="43">
        <f t="shared" si="1"/>
        <v>291005.99946469837</v>
      </c>
      <c r="D53" s="43"/>
      <c r="E53" s="42">
        <v>2018</v>
      </c>
      <c r="F53" s="8">
        <v>43616</v>
      </c>
      <c r="G53" s="42" t="s">
        <v>3</v>
      </c>
      <c r="H53" s="44">
        <v>108.61199999999999</v>
      </c>
      <c r="I53" s="44"/>
      <c r="J53" s="42">
        <v>23.6</v>
      </c>
      <c r="K53" s="45">
        <f t="shared" si="0"/>
        <v>8730.1799839409505</v>
      </c>
      <c r="L53" s="46"/>
      <c r="M53" s="6">
        <f>IF(J53="","",(K53/J53)/LOOKUP(RIGHT($D$2,3),定数!$A$6:$A$13,定数!$B$6:$B$13))</f>
        <v>3.6992288067546402</v>
      </c>
      <c r="N53" s="42">
        <v>2018</v>
      </c>
      <c r="O53" s="8">
        <v>43616</v>
      </c>
      <c r="P53" s="44">
        <v>108.848</v>
      </c>
      <c r="Q53" s="44"/>
      <c r="R53" s="47">
        <f>IF(P53="","",T53*M53*LOOKUP(RIGHT($D$2,3),定数!$A$6:$A$13,定数!$B$6:$B$13))</f>
        <v>-8730.1799839411069</v>
      </c>
      <c r="S53" s="47"/>
      <c r="T53" s="48">
        <f t="shared" si="3"/>
        <v>-23.600000000000421</v>
      </c>
      <c r="U53" s="48"/>
      <c r="V53" t="str">
        <f t="shared" si="5"/>
        <v/>
      </c>
      <c r="W53">
        <f t="shared" si="2"/>
        <v>6</v>
      </c>
    </row>
    <row r="54" spans="2:23" x14ac:dyDescent="0.2">
      <c r="B54" s="42">
        <v>46</v>
      </c>
      <c r="C54" s="43">
        <f t="shared" si="1"/>
        <v>282275.81948075729</v>
      </c>
      <c r="D54" s="43"/>
      <c r="E54" s="42">
        <v>2018</v>
      </c>
      <c r="F54" s="8">
        <v>43622</v>
      </c>
      <c r="G54" s="42" t="s">
        <v>4</v>
      </c>
      <c r="H54" s="44">
        <v>109.831</v>
      </c>
      <c r="I54" s="44"/>
      <c r="J54" s="42">
        <v>36.200000000000003</v>
      </c>
      <c r="K54" s="45">
        <f t="shared" si="0"/>
        <v>8468.2745844227175</v>
      </c>
      <c r="L54" s="46"/>
      <c r="M54" s="6">
        <f>IF(J54="","",(K54/J54)/LOOKUP(RIGHT($D$2,3),定数!$A$6:$A$13,定数!$B$6:$B$13))</f>
        <v>2.339302371387491</v>
      </c>
      <c r="N54" s="42">
        <v>2018</v>
      </c>
      <c r="O54" s="8">
        <v>43624</v>
      </c>
      <c r="P54" s="44">
        <v>109.46899999999999</v>
      </c>
      <c r="Q54" s="44"/>
      <c r="R54" s="47">
        <f>IF(P54="","",T54*M54*LOOKUP(RIGHT($D$2,3),定数!$A$6:$A$13,定数!$B$6:$B$13))</f>
        <v>-8468.2745844229266</v>
      </c>
      <c r="S54" s="47"/>
      <c r="T54" s="48">
        <f t="shared" si="3"/>
        <v>-36.200000000000898</v>
      </c>
      <c r="U54" s="48"/>
      <c r="V54" t="str">
        <f t="shared" si="5"/>
        <v/>
      </c>
      <c r="W54">
        <f t="shared" si="2"/>
        <v>7</v>
      </c>
    </row>
    <row r="55" spans="2:23" x14ac:dyDescent="0.2">
      <c r="B55" s="42">
        <v>47</v>
      </c>
      <c r="C55" s="43">
        <f t="shared" si="1"/>
        <v>273807.54489633435</v>
      </c>
      <c r="D55" s="43"/>
      <c r="E55" s="42">
        <v>2018</v>
      </c>
      <c r="F55" s="8">
        <v>43643</v>
      </c>
      <c r="G55" s="42" t="s">
        <v>4</v>
      </c>
      <c r="H55" s="44">
        <v>109.917</v>
      </c>
      <c r="I55" s="44"/>
      <c r="J55" s="42">
        <v>23.6</v>
      </c>
      <c r="K55" s="45">
        <f t="shared" si="0"/>
        <v>8214.226346890031</v>
      </c>
      <c r="L55" s="46"/>
      <c r="M55" s="6">
        <f>IF(J55="","",(K55/J55)/LOOKUP(RIGHT($D$2,3),定数!$A$6:$A$13,定数!$B$6:$B$13))</f>
        <v>3.4806043842754364</v>
      </c>
      <c r="N55" s="42">
        <v>2018</v>
      </c>
      <c r="O55" s="8">
        <v>43643</v>
      </c>
      <c r="P55" s="44">
        <v>110.35899999999999</v>
      </c>
      <c r="Q55" s="44"/>
      <c r="R55" s="47">
        <f>IF(P55="","",T55*M55*LOOKUP(RIGHT($D$2,3),定数!$A$6:$A$13,定数!$B$6:$B$13))</f>
        <v>15384.271378497186</v>
      </c>
      <c r="S55" s="47"/>
      <c r="T55" s="48">
        <f t="shared" si="3"/>
        <v>44.199999999999307</v>
      </c>
      <c r="U55" s="48"/>
      <c r="V55" t="str">
        <f t="shared" si="5"/>
        <v/>
      </c>
      <c r="W55">
        <f t="shared" si="2"/>
        <v>0</v>
      </c>
    </row>
    <row r="56" spans="2:23" x14ac:dyDescent="0.2">
      <c r="B56" s="42">
        <v>48</v>
      </c>
      <c r="C56" s="43">
        <f t="shared" si="1"/>
        <v>289191.81627483154</v>
      </c>
      <c r="D56" s="43"/>
      <c r="E56" s="42">
        <v>2018</v>
      </c>
      <c r="F56" s="8">
        <v>43648</v>
      </c>
      <c r="G56" s="42" t="s">
        <v>4</v>
      </c>
      <c r="H56" s="44">
        <v>110.84699999999999</v>
      </c>
      <c r="I56" s="44"/>
      <c r="J56" s="42">
        <v>24.6</v>
      </c>
      <c r="K56" s="45">
        <f t="shared" si="0"/>
        <v>8675.7544882449456</v>
      </c>
      <c r="L56" s="46"/>
      <c r="M56" s="6">
        <f>IF(J56="","",(K56/J56)/LOOKUP(RIGHT($D$2,3),定数!$A$6:$A$13,定数!$B$6:$B$13))</f>
        <v>3.5267294667662377</v>
      </c>
      <c r="N56" s="42">
        <v>2018</v>
      </c>
      <c r="O56" s="8">
        <v>43649</v>
      </c>
      <c r="P56" s="44">
        <v>110.601</v>
      </c>
      <c r="Q56" s="44"/>
      <c r="R56" s="47">
        <f>IF(P56="","",T56*M56*LOOKUP(RIGHT($D$2,3),定数!$A$6:$A$13,定数!$B$6:$B$13))</f>
        <v>-8675.754488244771</v>
      </c>
      <c r="S56" s="47"/>
      <c r="T56" s="48">
        <f t="shared" si="3"/>
        <v>-24.599999999999511</v>
      </c>
      <c r="U56" s="48"/>
      <c r="V56" t="str">
        <f t="shared" si="5"/>
        <v/>
      </c>
      <c r="W56">
        <f t="shared" si="2"/>
        <v>1</v>
      </c>
    </row>
    <row r="57" spans="2:23" x14ac:dyDescent="0.2">
      <c r="B57" s="42">
        <v>49</v>
      </c>
      <c r="C57" s="43">
        <f t="shared" si="1"/>
        <v>280516.06178658677</v>
      </c>
      <c r="D57" s="43"/>
      <c r="E57" s="42">
        <v>2018</v>
      </c>
      <c r="F57" s="8">
        <v>43657</v>
      </c>
      <c r="G57" s="42" t="s">
        <v>4</v>
      </c>
      <c r="H57" s="44">
        <v>111.315</v>
      </c>
      <c r="I57" s="44"/>
      <c r="J57" s="42">
        <v>34.5</v>
      </c>
      <c r="K57" s="45">
        <f t="shared" si="0"/>
        <v>8415.4818535976028</v>
      </c>
      <c r="L57" s="46"/>
      <c r="M57" s="6">
        <f>IF(J57="","",(K57/J57)/LOOKUP(RIGHT($D$2,3),定数!$A$6:$A$13,定数!$B$6:$B$13))</f>
        <v>2.4392701024920589</v>
      </c>
      <c r="N57" s="42">
        <v>2018</v>
      </c>
      <c r="O57" s="8">
        <v>43658</v>
      </c>
      <c r="P57" s="44">
        <v>111.97499999999999</v>
      </c>
      <c r="Q57" s="44"/>
      <c r="R57" s="47">
        <f>IF(P57="","",T57*M57*LOOKUP(RIGHT($D$2,3),定数!$A$6:$A$13,定数!$B$6:$B$13))</f>
        <v>16099.182676447506</v>
      </c>
      <c r="S57" s="47"/>
      <c r="T57" s="48">
        <f t="shared" si="3"/>
        <v>65.999999999999659</v>
      </c>
      <c r="U57" s="48"/>
      <c r="V57" t="str">
        <f t="shared" si="5"/>
        <v/>
      </c>
      <c r="W57">
        <f t="shared" si="2"/>
        <v>0</v>
      </c>
    </row>
    <row r="58" spans="2:23" x14ac:dyDescent="0.2">
      <c r="B58" s="42">
        <v>50</v>
      </c>
      <c r="C58" s="43">
        <f t="shared" si="1"/>
        <v>296615.24446303427</v>
      </c>
      <c r="D58" s="43"/>
      <c r="E58" s="42">
        <v>2018</v>
      </c>
      <c r="F58" s="8">
        <v>43692</v>
      </c>
      <c r="G58" s="42" t="s">
        <v>4</v>
      </c>
      <c r="H58" s="44">
        <v>111.241</v>
      </c>
      <c r="I58" s="44"/>
      <c r="J58" s="42">
        <v>36.299999999999997</v>
      </c>
      <c r="K58" s="45">
        <f t="shared" si="0"/>
        <v>8898.4573338910268</v>
      </c>
      <c r="L58" s="46"/>
      <c r="M58" s="6">
        <f>IF(J58="","",(K58/J58)/LOOKUP(RIGHT($D$2,3),定数!$A$6:$A$13,定数!$B$6:$B$13))</f>
        <v>2.4513656567192914</v>
      </c>
      <c r="N58" s="42">
        <v>2018</v>
      </c>
      <c r="O58" s="8">
        <v>43692</v>
      </c>
      <c r="P58" s="44">
        <v>110.878</v>
      </c>
      <c r="Q58" s="44"/>
      <c r="R58" s="47">
        <f>IF(P58="","",T58*M58*LOOKUP(RIGHT($D$2,3),定数!$A$6:$A$13,定数!$B$6:$B$13))</f>
        <v>-8898.4573338910159</v>
      </c>
      <c r="S58" s="47"/>
      <c r="T58" s="48">
        <f t="shared" si="3"/>
        <v>-36.299999999999955</v>
      </c>
      <c r="U58" s="48"/>
      <c r="V58" t="str">
        <f t="shared" si="5"/>
        <v/>
      </c>
      <c r="W58">
        <f t="shared" si="2"/>
        <v>1</v>
      </c>
    </row>
    <row r="59" spans="2:23" x14ac:dyDescent="0.2">
      <c r="B59" s="42">
        <v>51</v>
      </c>
      <c r="C59" s="43">
        <f t="shared" si="1"/>
        <v>287716.78712914325</v>
      </c>
      <c r="D59" s="43"/>
      <c r="E59" s="42">
        <v>2018</v>
      </c>
      <c r="F59" s="8">
        <v>43702</v>
      </c>
      <c r="G59" s="42" t="s">
        <v>4</v>
      </c>
      <c r="H59" s="44">
        <v>111.262</v>
      </c>
      <c r="I59" s="44"/>
      <c r="J59" s="42">
        <v>16.100000000000001</v>
      </c>
      <c r="K59" s="45">
        <f t="shared" si="0"/>
        <v>8631.503613874298</v>
      </c>
      <c r="L59" s="46"/>
      <c r="M59" s="6">
        <f>IF(J59="","",(K59/J59)/LOOKUP(RIGHT($D$2,3),定数!$A$6:$A$13,定数!$B$6:$B$13))</f>
        <v>5.3611823688660225</v>
      </c>
      <c r="N59" s="42">
        <v>2018</v>
      </c>
      <c r="O59" s="8">
        <v>43704</v>
      </c>
      <c r="P59" s="44">
        <v>111.101</v>
      </c>
      <c r="Q59" s="44"/>
      <c r="R59" s="47">
        <f>IF(P59="","",T59*M59*LOOKUP(RIGHT($D$2,3),定数!$A$6:$A$13,定数!$B$6:$B$13))</f>
        <v>-8631.503613874369</v>
      </c>
      <c r="S59" s="47"/>
      <c r="T59" s="48">
        <f t="shared" si="3"/>
        <v>-16.100000000000136</v>
      </c>
      <c r="U59" s="48"/>
      <c r="V59" t="str">
        <f t="shared" si="5"/>
        <v/>
      </c>
      <c r="W59">
        <f t="shared" si="2"/>
        <v>2</v>
      </c>
    </row>
    <row r="60" spans="2:23" x14ac:dyDescent="0.2">
      <c r="B60" s="42">
        <v>52</v>
      </c>
      <c r="C60" s="43">
        <f t="shared" si="1"/>
        <v>279085.28351526888</v>
      </c>
      <c r="D60" s="43"/>
      <c r="E60" s="42">
        <v>2018</v>
      </c>
      <c r="F60" s="8">
        <v>43733</v>
      </c>
      <c r="G60" s="42" t="s">
        <v>4</v>
      </c>
      <c r="H60" s="44">
        <v>112.934</v>
      </c>
      <c r="I60" s="44"/>
      <c r="J60" s="42">
        <v>19.399999999999999</v>
      </c>
      <c r="K60" s="45">
        <f t="shared" si="0"/>
        <v>8372.5585054580661</v>
      </c>
      <c r="L60" s="46"/>
      <c r="M60" s="6">
        <f>IF(J60="","",(K60/J60)/LOOKUP(RIGHT($D$2,3),定数!$A$6:$A$13,定数!$B$6:$B$13))</f>
        <v>4.3157518069371479</v>
      </c>
      <c r="N60" s="42">
        <v>2018</v>
      </c>
      <c r="O60" s="8">
        <v>43735</v>
      </c>
      <c r="P60" s="44">
        <v>112.74</v>
      </c>
      <c r="Q60" s="44"/>
      <c r="R60" s="47">
        <f>IF(P60="","",T60*M60*LOOKUP(RIGHT($D$2,3),定数!$A$6:$A$13,定数!$B$6:$B$13))</f>
        <v>-8372.5585054581807</v>
      </c>
      <c r="S60" s="47"/>
      <c r="T60" s="48">
        <f t="shared" si="3"/>
        <v>-19.400000000000261</v>
      </c>
      <c r="U60" s="48"/>
      <c r="V60" t="str">
        <f t="shared" si="5"/>
        <v/>
      </c>
      <c r="W60">
        <f t="shared" si="2"/>
        <v>3</v>
      </c>
    </row>
    <row r="61" spans="2:23" x14ac:dyDescent="0.2">
      <c r="B61" s="42">
        <v>53</v>
      </c>
      <c r="C61" s="43">
        <f t="shared" si="1"/>
        <v>270712.7250098107</v>
      </c>
      <c r="D61" s="43"/>
      <c r="E61" s="42">
        <v>2018</v>
      </c>
      <c r="F61" s="8">
        <v>43747</v>
      </c>
      <c r="G61" s="42" t="s">
        <v>3</v>
      </c>
      <c r="H61" s="44">
        <v>113.10299999999999</v>
      </c>
      <c r="I61" s="44"/>
      <c r="J61" s="42">
        <v>22.5</v>
      </c>
      <c r="K61" s="45">
        <f t="shared" si="0"/>
        <v>8121.3817502943211</v>
      </c>
      <c r="L61" s="46"/>
      <c r="M61" s="6">
        <f>IF(J61="","",(K61/J61)/LOOKUP(RIGHT($D$2,3),定数!$A$6:$A$13,定数!$B$6:$B$13))</f>
        <v>3.6095030001308093</v>
      </c>
      <c r="N61" s="42">
        <v>2018</v>
      </c>
      <c r="O61" s="8">
        <v>43749</v>
      </c>
      <c r="P61" s="44">
        <v>112.68300000000001</v>
      </c>
      <c r="Q61" s="44"/>
      <c r="R61" s="47">
        <f>IF(P61="","",T61*M61*LOOKUP(RIGHT($D$2,3),定数!$A$6:$A$13,定数!$B$6:$B$13))</f>
        <v>15159.912600548947</v>
      </c>
      <c r="S61" s="47"/>
      <c r="T61" s="48">
        <f t="shared" si="3"/>
        <v>41.999999999998749</v>
      </c>
      <c r="U61" s="48"/>
      <c r="V61" t="str">
        <f t="shared" si="5"/>
        <v/>
      </c>
      <c r="W61">
        <f t="shared" si="2"/>
        <v>0</v>
      </c>
    </row>
    <row r="62" spans="2:23" x14ac:dyDescent="0.2">
      <c r="B62" s="42">
        <v>54</v>
      </c>
      <c r="C62" s="43">
        <f t="shared" si="1"/>
        <v>285872.63761035964</v>
      </c>
      <c r="D62" s="43"/>
      <c r="E62" s="42">
        <v>2018</v>
      </c>
      <c r="F62" s="8">
        <v>43753</v>
      </c>
      <c r="G62" s="42" t="s">
        <v>3</v>
      </c>
      <c r="H62" s="44">
        <v>111.923</v>
      </c>
      <c r="I62" s="44"/>
      <c r="J62" s="42">
        <v>25.8</v>
      </c>
      <c r="K62" s="45">
        <f t="shared" si="0"/>
        <v>8576.1791283107887</v>
      </c>
      <c r="L62" s="46"/>
      <c r="M62" s="6">
        <f>IF(J62="","",(K62/J62)/LOOKUP(RIGHT($D$2,3),定数!$A$6:$A$13,定数!$B$6:$B$13))</f>
        <v>3.3241004373297631</v>
      </c>
      <c r="N62" s="42">
        <v>2018</v>
      </c>
      <c r="O62" s="8">
        <v>43754</v>
      </c>
      <c r="P62" s="44">
        <v>112.181</v>
      </c>
      <c r="Q62" s="44"/>
      <c r="R62" s="47">
        <f>IF(P62="","",T62*M62*LOOKUP(RIGHT($D$2,3),定数!$A$6:$A$13,定数!$B$6:$B$13))</f>
        <v>-8576.1791283106413</v>
      </c>
      <c r="S62" s="47"/>
      <c r="T62" s="48">
        <f t="shared" si="3"/>
        <v>-25.799999999999557</v>
      </c>
      <c r="U62" s="48"/>
      <c r="V62" t="str">
        <f t="shared" si="5"/>
        <v/>
      </c>
      <c r="W62">
        <f t="shared" si="2"/>
        <v>1</v>
      </c>
    </row>
    <row r="63" spans="2:23" x14ac:dyDescent="0.2">
      <c r="B63" s="42">
        <v>55</v>
      </c>
      <c r="C63" s="43">
        <f t="shared" si="1"/>
        <v>277296.458482049</v>
      </c>
      <c r="D63" s="43"/>
      <c r="E63" s="42">
        <v>2018</v>
      </c>
      <c r="F63" s="8">
        <v>43755</v>
      </c>
      <c r="G63" s="42" t="s">
        <v>4</v>
      </c>
      <c r="H63" s="44">
        <v>112.30500000000001</v>
      </c>
      <c r="I63" s="44"/>
      <c r="J63" s="42">
        <v>15.5</v>
      </c>
      <c r="K63" s="45">
        <f t="shared" si="0"/>
        <v>8318.8937544614691</v>
      </c>
      <c r="L63" s="46"/>
      <c r="M63" s="6">
        <f>IF(J63="","",(K63/J63)/LOOKUP(RIGHT($D$2,3),定数!$A$6:$A$13,定数!$B$6:$B$13))</f>
        <v>5.367028228684819</v>
      </c>
      <c r="N63" s="42">
        <v>2018</v>
      </c>
      <c r="O63" s="8">
        <v>43757</v>
      </c>
      <c r="P63" s="44">
        <v>112.15</v>
      </c>
      <c r="Q63" s="44"/>
      <c r="R63" s="47">
        <f>IF(P63="","",T63*M63*LOOKUP(RIGHT($D$2,3),定数!$A$6:$A$13,定数!$B$6:$B$13))</f>
        <v>-8318.8937544615292</v>
      </c>
      <c r="S63" s="47"/>
      <c r="T63" s="48">
        <f t="shared" si="3"/>
        <v>-15.500000000000114</v>
      </c>
      <c r="U63" s="48"/>
      <c r="V63" t="str">
        <f t="shared" si="5"/>
        <v/>
      </c>
      <c r="W63">
        <f t="shared" si="2"/>
        <v>2</v>
      </c>
    </row>
    <row r="64" spans="2:23" x14ac:dyDescent="0.2">
      <c r="B64" s="42">
        <v>56</v>
      </c>
      <c r="C64" s="43">
        <f t="shared" si="1"/>
        <v>268977.56472758745</v>
      </c>
      <c r="D64" s="43"/>
      <c r="E64" s="42">
        <v>2018</v>
      </c>
      <c r="F64" s="8">
        <v>43783</v>
      </c>
      <c r="G64" s="42" t="s">
        <v>4</v>
      </c>
      <c r="H64" s="44">
        <v>113.95699999999999</v>
      </c>
      <c r="I64" s="44"/>
      <c r="J64" s="42">
        <v>17.899999999999999</v>
      </c>
      <c r="K64" s="45">
        <f t="shared" si="0"/>
        <v>8069.3269418276232</v>
      </c>
      <c r="L64" s="46"/>
      <c r="M64" s="6">
        <f>IF(J64="","",(K64/J64)/LOOKUP(RIGHT($D$2,3),定数!$A$6:$A$13,定数!$B$6:$B$13))</f>
        <v>4.508003878115991</v>
      </c>
      <c r="N64" s="42">
        <v>2018</v>
      </c>
      <c r="O64" s="8">
        <v>43784</v>
      </c>
      <c r="P64" s="44">
        <v>113.77800000000001</v>
      </c>
      <c r="Q64" s="44"/>
      <c r="R64" s="47">
        <f>IF(P64="","",T64*M64*LOOKUP(RIGHT($D$2,3),定数!$A$6:$A$13,定数!$B$6:$B$13))</f>
        <v>-8069.3269418270756</v>
      </c>
      <c r="S64" s="47"/>
      <c r="T64" s="48">
        <f t="shared" si="3"/>
        <v>-17.899999999998784</v>
      </c>
      <c r="U64" s="48"/>
      <c r="V64" t="str">
        <f t="shared" si="5"/>
        <v/>
      </c>
      <c r="W64">
        <f t="shared" si="2"/>
        <v>3</v>
      </c>
    </row>
    <row r="65" spans="2:23" x14ac:dyDescent="0.2">
      <c r="B65" s="42">
        <v>57</v>
      </c>
      <c r="C65" s="43">
        <f t="shared" si="1"/>
        <v>260908.23778576037</v>
      </c>
      <c r="D65" s="43"/>
      <c r="E65" s="42"/>
      <c r="F65" s="8"/>
      <c r="G65" s="42"/>
      <c r="H65" s="44"/>
      <c r="I65" s="44"/>
      <c r="J65" s="42"/>
      <c r="K65" s="45" t="str">
        <f t="shared" si="0"/>
        <v/>
      </c>
      <c r="L65" s="46"/>
      <c r="M65" s="6" t="str">
        <f>IF(J65="","",(K65/J65)/LOOKUP(RIGHT($D$2,3),定数!$A$6:$A$13,定数!$B$6:$B$13))</f>
        <v/>
      </c>
      <c r="N65" s="42"/>
      <c r="O65" s="8"/>
      <c r="P65" s="44"/>
      <c r="Q65" s="44"/>
      <c r="R65" s="47" t="str">
        <f>IF(P65="","",T65*M65*LOOKUP(RIGHT($D$2,3),定数!$A$6:$A$13,定数!$B$6:$B$13))</f>
        <v/>
      </c>
      <c r="S65" s="47"/>
      <c r="T65" s="48" t="str">
        <f t="shared" si="3"/>
        <v/>
      </c>
      <c r="U65" s="48"/>
      <c r="V65" t="str">
        <f t="shared" si="5"/>
        <v/>
      </c>
      <c r="W65" t="str">
        <f t="shared" si="2"/>
        <v/>
      </c>
    </row>
    <row r="66" spans="2:23" x14ac:dyDescent="0.2">
      <c r="B66" s="42">
        <v>58</v>
      </c>
      <c r="C66" s="43" t="str">
        <f t="shared" si="1"/>
        <v/>
      </c>
      <c r="D66" s="43"/>
      <c r="E66" s="42"/>
      <c r="F66" s="8"/>
      <c r="G66" s="42"/>
      <c r="H66" s="44"/>
      <c r="I66" s="44"/>
      <c r="J66" s="42"/>
      <c r="K66" s="45" t="str">
        <f t="shared" si="0"/>
        <v/>
      </c>
      <c r="L66" s="46"/>
      <c r="M66" s="6" t="str">
        <f>IF(J66="","",(K66/J66)/LOOKUP(RIGHT($D$2,3),定数!$A$6:$A$13,定数!$B$6:$B$13))</f>
        <v/>
      </c>
      <c r="N66" s="42"/>
      <c r="O66" s="8"/>
      <c r="P66" s="44"/>
      <c r="Q66" s="44"/>
      <c r="R66" s="47" t="str">
        <f>IF(P66="","",T66*M66*LOOKUP(RIGHT($D$2,3),定数!$A$6:$A$13,定数!$B$6:$B$13))</f>
        <v/>
      </c>
      <c r="S66" s="47"/>
      <c r="T66" s="48" t="str">
        <f t="shared" si="3"/>
        <v/>
      </c>
      <c r="U66" s="48"/>
      <c r="V66" t="str">
        <f t="shared" si="5"/>
        <v/>
      </c>
      <c r="W66" t="str">
        <f t="shared" si="2"/>
        <v/>
      </c>
    </row>
    <row r="67" spans="2:23" x14ac:dyDescent="0.2">
      <c r="B67" s="42">
        <v>59</v>
      </c>
      <c r="C67" s="43" t="str">
        <f t="shared" si="1"/>
        <v/>
      </c>
      <c r="D67" s="43"/>
      <c r="E67" s="42"/>
      <c r="F67" s="8"/>
      <c r="G67" s="42"/>
      <c r="H67" s="44"/>
      <c r="I67" s="44"/>
      <c r="J67" s="42"/>
      <c r="K67" s="45" t="str">
        <f t="shared" si="0"/>
        <v/>
      </c>
      <c r="L67" s="46"/>
      <c r="M67" s="6" t="str">
        <f>IF(J67="","",(K67/J67)/LOOKUP(RIGHT($D$2,3),定数!$A$6:$A$13,定数!$B$6:$B$13))</f>
        <v/>
      </c>
      <c r="N67" s="42"/>
      <c r="O67" s="8"/>
      <c r="P67" s="44"/>
      <c r="Q67" s="44"/>
      <c r="R67" s="47" t="str">
        <f>IF(P67="","",T67*M67*LOOKUP(RIGHT($D$2,3),定数!$A$6:$A$13,定数!$B$6:$B$13))</f>
        <v/>
      </c>
      <c r="S67" s="47"/>
      <c r="T67" s="48" t="str">
        <f t="shared" si="3"/>
        <v/>
      </c>
      <c r="U67" s="48"/>
      <c r="V67" t="str">
        <f t="shared" si="5"/>
        <v/>
      </c>
      <c r="W67" t="str">
        <f t="shared" si="2"/>
        <v/>
      </c>
    </row>
    <row r="68" spans="2:23" x14ac:dyDescent="0.2">
      <c r="B68" s="42">
        <v>60</v>
      </c>
      <c r="C68" s="43" t="str">
        <f t="shared" si="1"/>
        <v/>
      </c>
      <c r="D68" s="43"/>
      <c r="E68" s="42"/>
      <c r="F68" s="8"/>
      <c r="G68" s="42"/>
      <c r="H68" s="44"/>
      <c r="I68" s="44"/>
      <c r="J68" s="42"/>
      <c r="K68" s="45" t="str">
        <f t="shared" si="0"/>
        <v/>
      </c>
      <c r="L68" s="46"/>
      <c r="M68" s="6" t="str">
        <f>IF(J68="","",(K68/J68)/LOOKUP(RIGHT($D$2,3),定数!$A$6:$A$13,定数!$B$6:$B$13))</f>
        <v/>
      </c>
      <c r="N68" s="42"/>
      <c r="O68" s="8"/>
      <c r="P68" s="44"/>
      <c r="Q68" s="44"/>
      <c r="R68" s="47" t="str">
        <f>IF(P68="","",T68*M68*LOOKUP(RIGHT($D$2,3),定数!$A$6:$A$13,定数!$B$6:$B$13))</f>
        <v/>
      </c>
      <c r="S68" s="47"/>
      <c r="T68" s="48" t="str">
        <f t="shared" si="3"/>
        <v/>
      </c>
      <c r="U68" s="48"/>
      <c r="V68" t="str">
        <f t="shared" si="5"/>
        <v/>
      </c>
      <c r="W68" t="str">
        <f t="shared" si="2"/>
        <v/>
      </c>
    </row>
    <row r="69" spans="2:23" x14ac:dyDescent="0.2">
      <c r="B69" s="42">
        <v>61</v>
      </c>
      <c r="C69" s="43" t="str">
        <f t="shared" si="1"/>
        <v/>
      </c>
      <c r="D69" s="43"/>
      <c r="E69" s="42"/>
      <c r="F69" s="8"/>
      <c r="G69" s="42"/>
      <c r="H69" s="44"/>
      <c r="I69" s="44"/>
      <c r="J69" s="42"/>
      <c r="K69" s="45" t="str">
        <f t="shared" si="0"/>
        <v/>
      </c>
      <c r="L69" s="46"/>
      <c r="M69" s="6" t="str">
        <f>IF(J69="","",(K69/J69)/LOOKUP(RIGHT($D$2,3),定数!$A$6:$A$13,定数!$B$6:$B$13))</f>
        <v/>
      </c>
      <c r="N69" s="42"/>
      <c r="O69" s="8"/>
      <c r="P69" s="44"/>
      <c r="Q69" s="44"/>
      <c r="R69" s="47" t="str">
        <f>IF(P69="","",T69*M69*LOOKUP(RIGHT($D$2,3),定数!$A$6:$A$13,定数!$B$6:$B$13))</f>
        <v/>
      </c>
      <c r="S69" s="47"/>
      <c r="T69" s="48" t="str">
        <f t="shared" si="3"/>
        <v/>
      </c>
      <c r="U69" s="48"/>
      <c r="V69" t="str">
        <f t="shared" si="5"/>
        <v/>
      </c>
      <c r="W69" t="str">
        <f t="shared" si="2"/>
        <v/>
      </c>
    </row>
    <row r="70" spans="2:23" x14ac:dyDescent="0.2">
      <c r="B70" s="42">
        <v>62</v>
      </c>
      <c r="C70" s="43" t="str">
        <f t="shared" si="1"/>
        <v/>
      </c>
      <c r="D70" s="43"/>
      <c r="E70" s="42"/>
      <c r="F70" s="8"/>
      <c r="G70" s="42"/>
      <c r="H70" s="44"/>
      <c r="I70" s="44"/>
      <c r="J70" s="42"/>
      <c r="K70" s="45" t="str">
        <f t="shared" si="0"/>
        <v/>
      </c>
      <c r="L70" s="46"/>
      <c r="M70" s="6" t="str">
        <f>IF(J70="","",(K70/J70)/LOOKUP(RIGHT($D$2,3),定数!$A$6:$A$13,定数!$B$6:$B$13))</f>
        <v/>
      </c>
      <c r="N70" s="42"/>
      <c r="O70" s="8"/>
      <c r="P70" s="44"/>
      <c r="Q70" s="44"/>
      <c r="R70" s="47" t="str">
        <f>IF(P70="","",T70*M70*LOOKUP(RIGHT($D$2,3),定数!$A$6:$A$13,定数!$B$6:$B$13))</f>
        <v/>
      </c>
      <c r="S70" s="47"/>
      <c r="T70" s="48" t="str">
        <f t="shared" si="3"/>
        <v/>
      </c>
      <c r="U70" s="48"/>
      <c r="V70" t="str">
        <f t="shared" si="5"/>
        <v/>
      </c>
      <c r="W70" t="str">
        <f t="shared" si="2"/>
        <v/>
      </c>
    </row>
    <row r="71" spans="2:23" x14ac:dyDescent="0.2">
      <c r="B71" s="42">
        <v>63</v>
      </c>
      <c r="C71" s="43" t="str">
        <f t="shared" si="1"/>
        <v/>
      </c>
      <c r="D71" s="43"/>
      <c r="E71" s="42"/>
      <c r="F71" s="8"/>
      <c r="G71" s="42"/>
      <c r="H71" s="44"/>
      <c r="I71" s="44"/>
      <c r="J71" s="42"/>
      <c r="K71" s="45" t="str">
        <f t="shared" si="0"/>
        <v/>
      </c>
      <c r="L71" s="46"/>
      <c r="M71" s="6" t="str">
        <f>IF(J71="","",(K71/J71)/LOOKUP(RIGHT($D$2,3),定数!$A$6:$A$13,定数!$B$6:$B$13))</f>
        <v/>
      </c>
      <c r="N71" s="42"/>
      <c r="O71" s="8"/>
      <c r="P71" s="44"/>
      <c r="Q71" s="44"/>
      <c r="R71" s="47" t="str">
        <f>IF(P71="","",T71*M71*LOOKUP(RIGHT($D$2,3),定数!$A$6:$A$13,定数!$B$6:$B$13))</f>
        <v/>
      </c>
      <c r="S71" s="47"/>
      <c r="T71" s="48" t="str">
        <f t="shared" si="3"/>
        <v/>
      </c>
      <c r="U71" s="48"/>
      <c r="V71" t="str">
        <f t="shared" si="5"/>
        <v/>
      </c>
      <c r="W71" t="str">
        <f t="shared" si="2"/>
        <v/>
      </c>
    </row>
    <row r="72" spans="2:23" x14ac:dyDescent="0.2">
      <c r="B72" s="42">
        <v>64</v>
      </c>
      <c r="C72" s="43" t="str">
        <f t="shared" si="1"/>
        <v/>
      </c>
      <c r="D72" s="43"/>
      <c r="E72" s="42"/>
      <c r="F72" s="8"/>
      <c r="G72" s="42"/>
      <c r="H72" s="44"/>
      <c r="I72" s="44"/>
      <c r="J72" s="42"/>
      <c r="K72" s="45" t="str">
        <f t="shared" si="0"/>
        <v/>
      </c>
      <c r="L72" s="46"/>
      <c r="M72" s="6" t="str">
        <f>IF(J72="","",(K72/J72)/LOOKUP(RIGHT($D$2,3),定数!$A$6:$A$13,定数!$B$6:$B$13))</f>
        <v/>
      </c>
      <c r="N72" s="42"/>
      <c r="O72" s="8"/>
      <c r="P72" s="44"/>
      <c r="Q72" s="44"/>
      <c r="R72" s="47" t="str">
        <f>IF(P72="","",T72*M72*LOOKUP(RIGHT($D$2,3),定数!$A$6:$A$13,定数!$B$6:$B$13))</f>
        <v/>
      </c>
      <c r="S72" s="47"/>
      <c r="T72" s="48" t="str">
        <f t="shared" si="3"/>
        <v/>
      </c>
      <c r="U72" s="48"/>
      <c r="V72" t="str">
        <f t="shared" si="5"/>
        <v/>
      </c>
      <c r="W72" t="str">
        <f t="shared" si="2"/>
        <v/>
      </c>
    </row>
    <row r="73" spans="2:23" x14ac:dyDescent="0.2">
      <c r="B73" s="42">
        <v>65</v>
      </c>
      <c r="C73" s="43" t="str">
        <f t="shared" si="1"/>
        <v/>
      </c>
      <c r="D73" s="43"/>
      <c r="E73" s="42"/>
      <c r="F73" s="8"/>
      <c r="G73" s="42"/>
      <c r="H73" s="44"/>
      <c r="I73" s="44"/>
      <c r="J73" s="42"/>
      <c r="K73" s="45" t="str">
        <f t="shared" ref="K73:K108" si="6">IF(J73="","",C73*0.03)</f>
        <v/>
      </c>
      <c r="L73" s="46"/>
      <c r="M73" s="6" t="str">
        <f>IF(J73="","",(K73/J73)/LOOKUP(RIGHT($D$2,3),定数!$A$6:$A$13,定数!$B$6:$B$13))</f>
        <v/>
      </c>
      <c r="N73" s="42"/>
      <c r="O73" s="8"/>
      <c r="P73" s="44"/>
      <c r="Q73" s="44"/>
      <c r="R73" s="47" t="str">
        <f>IF(P73="","",T73*M73*LOOKUP(RIGHT($D$2,3),定数!$A$6:$A$13,定数!$B$6:$B$13))</f>
        <v/>
      </c>
      <c r="S73" s="47"/>
      <c r="T73" s="48" t="str">
        <f t="shared" si="3"/>
        <v/>
      </c>
      <c r="U73" s="48"/>
      <c r="V73" t="str">
        <f t="shared" si="5"/>
        <v/>
      </c>
      <c r="W73" t="str">
        <f t="shared" si="2"/>
        <v/>
      </c>
    </row>
    <row r="74" spans="2:23" x14ac:dyDescent="0.2">
      <c r="B74" s="42">
        <v>66</v>
      </c>
      <c r="C74" s="43" t="str">
        <f t="shared" ref="C74:C108" si="7">IF(R73="","",C73+R73)</f>
        <v/>
      </c>
      <c r="D74" s="43"/>
      <c r="E74" s="42"/>
      <c r="F74" s="8"/>
      <c r="G74" s="42"/>
      <c r="H74" s="44"/>
      <c r="I74" s="44"/>
      <c r="J74" s="42"/>
      <c r="K74" s="45" t="str">
        <f t="shared" si="6"/>
        <v/>
      </c>
      <c r="L74" s="46"/>
      <c r="M74" s="6" t="str">
        <f>IF(J74="","",(K74/J74)/LOOKUP(RIGHT($D$2,3),定数!$A$6:$A$13,定数!$B$6:$B$13))</f>
        <v/>
      </c>
      <c r="N74" s="42"/>
      <c r="O74" s="8"/>
      <c r="P74" s="44"/>
      <c r="Q74" s="44"/>
      <c r="R74" s="47" t="str">
        <f>IF(P74="","",T74*M74*LOOKUP(RIGHT($D$2,3),定数!$A$6:$A$13,定数!$B$6:$B$13))</f>
        <v/>
      </c>
      <c r="S74" s="47"/>
      <c r="T74" s="48" t="str">
        <f t="shared" si="3"/>
        <v/>
      </c>
      <c r="U74" s="48"/>
      <c r="V74" t="str">
        <f t="shared" si="5"/>
        <v/>
      </c>
      <c r="W74" t="str">
        <f t="shared" si="5"/>
        <v/>
      </c>
    </row>
    <row r="75" spans="2:23" x14ac:dyDescent="0.2">
      <c r="B75" s="42">
        <v>67</v>
      </c>
      <c r="C75" s="43" t="str">
        <f t="shared" si="7"/>
        <v/>
      </c>
      <c r="D75" s="43"/>
      <c r="E75" s="42"/>
      <c r="F75" s="8"/>
      <c r="G75" s="42"/>
      <c r="H75" s="44"/>
      <c r="I75" s="44"/>
      <c r="J75" s="42"/>
      <c r="K75" s="45" t="str">
        <f t="shared" si="6"/>
        <v/>
      </c>
      <c r="L75" s="46"/>
      <c r="M75" s="6" t="str">
        <f>IF(J75="","",(K75/J75)/LOOKUP(RIGHT($D$2,3),定数!$A$6:$A$13,定数!$B$6:$B$13))</f>
        <v/>
      </c>
      <c r="N75" s="42"/>
      <c r="O75" s="8"/>
      <c r="P75" s="44"/>
      <c r="Q75" s="44"/>
      <c r="R75" s="47" t="str">
        <f>IF(P75="","",T75*M75*LOOKUP(RIGHT($D$2,3),定数!$A$6:$A$13,定数!$B$6:$B$13))</f>
        <v/>
      </c>
      <c r="S75" s="47"/>
      <c r="T75" s="48" t="str">
        <f t="shared" si="3"/>
        <v/>
      </c>
      <c r="U75" s="48"/>
      <c r="V75" t="str">
        <f t="shared" ref="V75:W90" si="8">IF(S75&lt;&gt;"",IF(S75&lt;0,1+V74,0),"")</f>
        <v/>
      </c>
      <c r="W75" t="str">
        <f t="shared" si="8"/>
        <v/>
      </c>
    </row>
    <row r="76" spans="2:23" x14ac:dyDescent="0.2">
      <c r="B76" s="42">
        <v>68</v>
      </c>
      <c r="C76" s="43" t="str">
        <f t="shared" si="7"/>
        <v/>
      </c>
      <c r="D76" s="43"/>
      <c r="E76" s="42"/>
      <c r="F76" s="8"/>
      <c r="G76" s="42"/>
      <c r="H76" s="44"/>
      <c r="I76" s="44"/>
      <c r="J76" s="42"/>
      <c r="K76" s="45" t="str">
        <f t="shared" si="6"/>
        <v/>
      </c>
      <c r="L76" s="46"/>
      <c r="M76" s="6" t="str">
        <f>IF(J76="","",(K76/J76)/LOOKUP(RIGHT($D$2,3),定数!$A$6:$A$13,定数!$B$6:$B$13))</f>
        <v/>
      </c>
      <c r="N76" s="42"/>
      <c r="O76" s="8"/>
      <c r="P76" s="44"/>
      <c r="Q76" s="44"/>
      <c r="R76" s="47" t="str">
        <f>IF(P76="","",T76*M76*LOOKUP(RIGHT($D$2,3),定数!$A$6:$A$13,定数!$B$6:$B$13))</f>
        <v/>
      </c>
      <c r="S76" s="47"/>
      <c r="T76" s="48" t="str">
        <f t="shared" ref="T76:T108" si="9">IF(P76="","",IF(G76="買",(P76-H76),(H76-P76))*IF(RIGHT($D$2,3)="JPY",100,10000))</f>
        <v/>
      </c>
      <c r="U76" s="48"/>
      <c r="V76" t="str">
        <f t="shared" si="8"/>
        <v/>
      </c>
      <c r="W76" t="str">
        <f t="shared" si="8"/>
        <v/>
      </c>
    </row>
    <row r="77" spans="2:23" x14ac:dyDescent="0.2">
      <c r="B77" s="42">
        <v>69</v>
      </c>
      <c r="C77" s="43" t="str">
        <f t="shared" si="7"/>
        <v/>
      </c>
      <c r="D77" s="43"/>
      <c r="E77" s="42"/>
      <c r="F77" s="8"/>
      <c r="G77" s="42"/>
      <c r="H77" s="44"/>
      <c r="I77" s="44"/>
      <c r="J77" s="42"/>
      <c r="K77" s="45" t="str">
        <f t="shared" si="6"/>
        <v/>
      </c>
      <c r="L77" s="46"/>
      <c r="M77" s="6" t="str">
        <f>IF(J77="","",(K77/J77)/LOOKUP(RIGHT($D$2,3),定数!$A$6:$A$13,定数!$B$6:$B$13))</f>
        <v/>
      </c>
      <c r="N77" s="42"/>
      <c r="O77" s="8"/>
      <c r="P77" s="44"/>
      <c r="Q77" s="44"/>
      <c r="R77" s="47" t="str">
        <f>IF(P77="","",T77*M77*LOOKUP(RIGHT($D$2,3),定数!$A$6:$A$13,定数!$B$6:$B$13))</f>
        <v/>
      </c>
      <c r="S77" s="47"/>
      <c r="T77" s="48" t="str">
        <f t="shared" si="9"/>
        <v/>
      </c>
      <c r="U77" s="48"/>
      <c r="V77" t="str">
        <f t="shared" si="8"/>
        <v/>
      </c>
      <c r="W77" t="str">
        <f t="shared" si="8"/>
        <v/>
      </c>
    </row>
    <row r="78" spans="2:23" x14ac:dyDescent="0.2">
      <c r="B78" s="42">
        <v>70</v>
      </c>
      <c r="C78" s="43" t="str">
        <f t="shared" si="7"/>
        <v/>
      </c>
      <c r="D78" s="43"/>
      <c r="E78" s="42"/>
      <c r="F78" s="8"/>
      <c r="G78" s="42"/>
      <c r="H78" s="44"/>
      <c r="I78" s="44"/>
      <c r="J78" s="42"/>
      <c r="K78" s="45" t="str">
        <f t="shared" si="6"/>
        <v/>
      </c>
      <c r="L78" s="46"/>
      <c r="M78" s="6" t="str">
        <f>IF(J78="","",(K78/J78)/LOOKUP(RIGHT($D$2,3),定数!$A$6:$A$13,定数!$B$6:$B$13))</f>
        <v/>
      </c>
      <c r="N78" s="42"/>
      <c r="O78" s="8"/>
      <c r="P78" s="44"/>
      <c r="Q78" s="44"/>
      <c r="R78" s="47" t="str">
        <f>IF(P78="","",T78*M78*LOOKUP(RIGHT($D$2,3),定数!$A$6:$A$13,定数!$B$6:$B$13))</f>
        <v/>
      </c>
      <c r="S78" s="47"/>
      <c r="T78" s="48" t="str">
        <f t="shared" si="9"/>
        <v/>
      </c>
      <c r="U78" s="48"/>
      <c r="V78" t="str">
        <f t="shared" si="8"/>
        <v/>
      </c>
      <c r="W78" t="str">
        <f t="shared" si="8"/>
        <v/>
      </c>
    </row>
    <row r="79" spans="2:23" x14ac:dyDescent="0.2">
      <c r="B79" s="42">
        <v>71</v>
      </c>
      <c r="C79" s="43" t="str">
        <f t="shared" si="7"/>
        <v/>
      </c>
      <c r="D79" s="43"/>
      <c r="E79" s="42"/>
      <c r="F79" s="8"/>
      <c r="G79" s="42"/>
      <c r="H79" s="44"/>
      <c r="I79" s="44"/>
      <c r="J79" s="42"/>
      <c r="K79" s="45" t="str">
        <f t="shared" si="6"/>
        <v/>
      </c>
      <c r="L79" s="46"/>
      <c r="M79" s="6" t="str">
        <f>IF(J79="","",(K79/J79)/LOOKUP(RIGHT($D$2,3),定数!$A$6:$A$13,定数!$B$6:$B$13))</f>
        <v/>
      </c>
      <c r="N79" s="42"/>
      <c r="O79" s="8"/>
      <c r="P79" s="44"/>
      <c r="Q79" s="44"/>
      <c r="R79" s="47" t="str">
        <f>IF(P79="","",T79*M79*LOOKUP(RIGHT($D$2,3),定数!$A$6:$A$13,定数!$B$6:$B$13))</f>
        <v/>
      </c>
      <c r="S79" s="47"/>
      <c r="T79" s="48" t="str">
        <f t="shared" si="9"/>
        <v/>
      </c>
      <c r="U79" s="48"/>
      <c r="V79" t="str">
        <f t="shared" si="8"/>
        <v/>
      </c>
      <c r="W79" t="str">
        <f t="shared" si="8"/>
        <v/>
      </c>
    </row>
    <row r="80" spans="2:23" x14ac:dyDescent="0.2">
      <c r="B80" s="42">
        <v>72</v>
      </c>
      <c r="C80" s="43" t="str">
        <f t="shared" si="7"/>
        <v/>
      </c>
      <c r="D80" s="43"/>
      <c r="E80" s="42"/>
      <c r="F80" s="8"/>
      <c r="G80" s="42"/>
      <c r="H80" s="44"/>
      <c r="I80" s="44"/>
      <c r="J80" s="42"/>
      <c r="K80" s="45" t="str">
        <f t="shared" si="6"/>
        <v/>
      </c>
      <c r="L80" s="46"/>
      <c r="M80" s="6" t="str">
        <f>IF(J80="","",(K80/J80)/LOOKUP(RIGHT($D$2,3),定数!$A$6:$A$13,定数!$B$6:$B$13))</f>
        <v/>
      </c>
      <c r="N80" s="42"/>
      <c r="O80" s="8"/>
      <c r="P80" s="44"/>
      <c r="Q80" s="44"/>
      <c r="R80" s="47" t="str">
        <f>IF(P80="","",T80*M80*LOOKUP(RIGHT($D$2,3),定数!$A$6:$A$13,定数!$B$6:$B$13))</f>
        <v/>
      </c>
      <c r="S80" s="47"/>
      <c r="T80" s="48" t="str">
        <f t="shared" si="9"/>
        <v/>
      </c>
      <c r="U80" s="48"/>
      <c r="V80" t="str">
        <f t="shared" si="8"/>
        <v/>
      </c>
      <c r="W80" t="str">
        <f t="shared" si="8"/>
        <v/>
      </c>
    </row>
    <row r="81" spans="2:23" x14ac:dyDescent="0.2">
      <c r="B81" s="42">
        <v>73</v>
      </c>
      <c r="C81" s="43" t="str">
        <f t="shared" si="7"/>
        <v/>
      </c>
      <c r="D81" s="43"/>
      <c r="E81" s="42"/>
      <c r="F81" s="8"/>
      <c r="G81" s="42"/>
      <c r="H81" s="44"/>
      <c r="I81" s="44"/>
      <c r="J81" s="42"/>
      <c r="K81" s="45" t="str">
        <f t="shared" si="6"/>
        <v/>
      </c>
      <c r="L81" s="46"/>
      <c r="M81" s="6" t="str">
        <f>IF(J81="","",(K81/J81)/LOOKUP(RIGHT($D$2,3),定数!$A$6:$A$13,定数!$B$6:$B$13))</f>
        <v/>
      </c>
      <c r="N81" s="42"/>
      <c r="O81" s="8"/>
      <c r="P81" s="44"/>
      <c r="Q81" s="44"/>
      <c r="R81" s="47" t="str">
        <f>IF(P81="","",T81*M81*LOOKUP(RIGHT($D$2,3),定数!$A$6:$A$13,定数!$B$6:$B$13))</f>
        <v/>
      </c>
      <c r="S81" s="47"/>
      <c r="T81" s="48" t="str">
        <f t="shared" si="9"/>
        <v/>
      </c>
      <c r="U81" s="48"/>
      <c r="V81" t="str">
        <f t="shared" si="8"/>
        <v/>
      </c>
      <c r="W81" t="str">
        <f t="shared" si="8"/>
        <v/>
      </c>
    </row>
    <row r="82" spans="2:23" x14ac:dyDescent="0.2">
      <c r="B82" s="42">
        <v>74</v>
      </c>
      <c r="C82" s="43" t="str">
        <f t="shared" si="7"/>
        <v/>
      </c>
      <c r="D82" s="43"/>
      <c r="E82" s="42"/>
      <c r="F82" s="8"/>
      <c r="G82" s="42"/>
      <c r="H82" s="44"/>
      <c r="I82" s="44"/>
      <c r="J82" s="42"/>
      <c r="K82" s="45" t="str">
        <f t="shared" si="6"/>
        <v/>
      </c>
      <c r="L82" s="46"/>
      <c r="M82" s="6" t="str">
        <f>IF(J82="","",(K82/J82)/LOOKUP(RIGHT($D$2,3),定数!$A$6:$A$13,定数!$B$6:$B$13))</f>
        <v/>
      </c>
      <c r="N82" s="42"/>
      <c r="O82" s="8"/>
      <c r="P82" s="44"/>
      <c r="Q82" s="44"/>
      <c r="R82" s="47" t="str">
        <f>IF(P82="","",T82*M82*LOOKUP(RIGHT($D$2,3),定数!$A$6:$A$13,定数!$B$6:$B$13))</f>
        <v/>
      </c>
      <c r="S82" s="47"/>
      <c r="T82" s="48" t="str">
        <f t="shared" si="9"/>
        <v/>
      </c>
      <c r="U82" s="48"/>
      <c r="V82" t="str">
        <f t="shared" si="8"/>
        <v/>
      </c>
      <c r="W82" t="str">
        <f t="shared" si="8"/>
        <v/>
      </c>
    </row>
    <row r="83" spans="2:23" x14ac:dyDescent="0.2">
      <c r="B83" s="42">
        <v>75</v>
      </c>
      <c r="C83" s="43" t="str">
        <f t="shared" si="7"/>
        <v/>
      </c>
      <c r="D83" s="43"/>
      <c r="E83" s="42"/>
      <c r="F83" s="8"/>
      <c r="G83" s="42"/>
      <c r="H83" s="44"/>
      <c r="I83" s="44"/>
      <c r="J83" s="42"/>
      <c r="K83" s="45" t="str">
        <f t="shared" si="6"/>
        <v/>
      </c>
      <c r="L83" s="46"/>
      <c r="M83" s="6" t="str">
        <f>IF(J83="","",(K83/J83)/LOOKUP(RIGHT($D$2,3),定数!$A$6:$A$13,定数!$B$6:$B$13))</f>
        <v/>
      </c>
      <c r="N83" s="42"/>
      <c r="O83" s="8"/>
      <c r="P83" s="44"/>
      <c r="Q83" s="44"/>
      <c r="R83" s="47" t="str">
        <f>IF(P83="","",T83*M83*LOOKUP(RIGHT($D$2,3),定数!$A$6:$A$13,定数!$B$6:$B$13))</f>
        <v/>
      </c>
      <c r="S83" s="47"/>
      <c r="T83" s="48" t="str">
        <f t="shared" si="9"/>
        <v/>
      </c>
      <c r="U83" s="48"/>
      <c r="V83" t="str">
        <f t="shared" si="8"/>
        <v/>
      </c>
      <c r="W83" t="str">
        <f t="shared" si="8"/>
        <v/>
      </c>
    </row>
    <row r="84" spans="2:23" x14ac:dyDescent="0.2">
      <c r="B84" s="42">
        <v>76</v>
      </c>
      <c r="C84" s="43" t="str">
        <f t="shared" si="7"/>
        <v/>
      </c>
      <c r="D84" s="43"/>
      <c r="E84" s="42"/>
      <c r="F84" s="8"/>
      <c r="G84" s="42"/>
      <c r="H84" s="44"/>
      <c r="I84" s="44"/>
      <c r="J84" s="42"/>
      <c r="K84" s="45" t="str">
        <f t="shared" si="6"/>
        <v/>
      </c>
      <c r="L84" s="46"/>
      <c r="M84" s="6" t="str">
        <f>IF(J84="","",(K84/J84)/LOOKUP(RIGHT($D$2,3),定数!$A$6:$A$13,定数!$B$6:$B$13))</f>
        <v/>
      </c>
      <c r="N84" s="42"/>
      <c r="O84" s="8"/>
      <c r="P84" s="44"/>
      <c r="Q84" s="44"/>
      <c r="R84" s="47" t="str">
        <f>IF(P84="","",T84*M84*LOOKUP(RIGHT($D$2,3),定数!$A$6:$A$13,定数!$B$6:$B$13))</f>
        <v/>
      </c>
      <c r="S84" s="47"/>
      <c r="T84" s="48" t="str">
        <f t="shared" si="9"/>
        <v/>
      </c>
      <c r="U84" s="48"/>
      <c r="V84" t="str">
        <f t="shared" si="8"/>
        <v/>
      </c>
      <c r="W84" t="str">
        <f t="shared" si="8"/>
        <v/>
      </c>
    </row>
    <row r="85" spans="2:23" x14ac:dyDescent="0.2">
      <c r="B85" s="42">
        <v>77</v>
      </c>
      <c r="C85" s="43" t="str">
        <f t="shared" si="7"/>
        <v/>
      </c>
      <c r="D85" s="43"/>
      <c r="E85" s="42"/>
      <c r="F85" s="8"/>
      <c r="G85" s="42"/>
      <c r="H85" s="44"/>
      <c r="I85" s="44"/>
      <c r="J85" s="42"/>
      <c r="K85" s="45" t="str">
        <f t="shared" si="6"/>
        <v/>
      </c>
      <c r="L85" s="46"/>
      <c r="M85" s="6" t="str">
        <f>IF(J85="","",(K85/J85)/LOOKUP(RIGHT($D$2,3),定数!$A$6:$A$13,定数!$B$6:$B$13))</f>
        <v/>
      </c>
      <c r="N85" s="42"/>
      <c r="O85" s="8"/>
      <c r="P85" s="44"/>
      <c r="Q85" s="44"/>
      <c r="R85" s="47" t="str">
        <f>IF(P85="","",T85*M85*LOOKUP(RIGHT($D$2,3),定数!$A$6:$A$13,定数!$B$6:$B$13))</f>
        <v/>
      </c>
      <c r="S85" s="47"/>
      <c r="T85" s="48" t="str">
        <f t="shared" si="9"/>
        <v/>
      </c>
      <c r="U85" s="48"/>
      <c r="V85" t="str">
        <f t="shared" si="8"/>
        <v/>
      </c>
      <c r="W85" t="str">
        <f t="shared" si="8"/>
        <v/>
      </c>
    </row>
    <row r="86" spans="2:23" x14ac:dyDescent="0.2">
      <c r="B86" s="42">
        <v>78</v>
      </c>
      <c r="C86" s="43" t="str">
        <f t="shared" si="7"/>
        <v/>
      </c>
      <c r="D86" s="43"/>
      <c r="E86" s="42"/>
      <c r="F86" s="8"/>
      <c r="G86" s="42"/>
      <c r="H86" s="44"/>
      <c r="I86" s="44"/>
      <c r="J86" s="42"/>
      <c r="K86" s="45" t="str">
        <f t="shared" si="6"/>
        <v/>
      </c>
      <c r="L86" s="46"/>
      <c r="M86" s="6" t="str">
        <f>IF(J86="","",(K86/J86)/LOOKUP(RIGHT($D$2,3),定数!$A$6:$A$13,定数!$B$6:$B$13))</f>
        <v/>
      </c>
      <c r="N86" s="42"/>
      <c r="O86" s="8"/>
      <c r="P86" s="44"/>
      <c r="Q86" s="44"/>
      <c r="R86" s="47" t="str">
        <f>IF(P86="","",T86*M86*LOOKUP(RIGHT($D$2,3),定数!$A$6:$A$13,定数!$B$6:$B$13))</f>
        <v/>
      </c>
      <c r="S86" s="47"/>
      <c r="T86" s="48" t="str">
        <f t="shared" si="9"/>
        <v/>
      </c>
      <c r="U86" s="48"/>
      <c r="V86" t="str">
        <f t="shared" si="8"/>
        <v/>
      </c>
      <c r="W86" t="str">
        <f t="shared" si="8"/>
        <v/>
      </c>
    </row>
    <row r="87" spans="2:23" x14ac:dyDescent="0.2">
      <c r="B87" s="42">
        <v>79</v>
      </c>
      <c r="C87" s="43" t="str">
        <f t="shared" si="7"/>
        <v/>
      </c>
      <c r="D87" s="43"/>
      <c r="E87" s="42"/>
      <c r="F87" s="8"/>
      <c r="G87" s="42"/>
      <c r="H87" s="44"/>
      <c r="I87" s="44"/>
      <c r="J87" s="42"/>
      <c r="K87" s="45" t="str">
        <f t="shared" si="6"/>
        <v/>
      </c>
      <c r="L87" s="46"/>
      <c r="M87" s="6" t="str">
        <f>IF(J87="","",(K87/J87)/LOOKUP(RIGHT($D$2,3),定数!$A$6:$A$13,定数!$B$6:$B$13))</f>
        <v/>
      </c>
      <c r="N87" s="42"/>
      <c r="O87" s="8"/>
      <c r="P87" s="44"/>
      <c r="Q87" s="44"/>
      <c r="R87" s="47" t="str">
        <f>IF(P87="","",T87*M87*LOOKUP(RIGHT($D$2,3),定数!$A$6:$A$13,定数!$B$6:$B$13))</f>
        <v/>
      </c>
      <c r="S87" s="47"/>
      <c r="T87" s="48" t="str">
        <f t="shared" si="9"/>
        <v/>
      </c>
      <c r="U87" s="48"/>
      <c r="V87" t="str">
        <f t="shared" si="8"/>
        <v/>
      </c>
      <c r="W87" t="str">
        <f t="shared" si="8"/>
        <v/>
      </c>
    </row>
    <row r="88" spans="2:23" x14ac:dyDescent="0.2">
      <c r="B88" s="42">
        <v>80</v>
      </c>
      <c r="C88" s="43" t="str">
        <f t="shared" si="7"/>
        <v/>
      </c>
      <c r="D88" s="43"/>
      <c r="E88" s="42"/>
      <c r="F88" s="8"/>
      <c r="G88" s="42"/>
      <c r="H88" s="44"/>
      <c r="I88" s="44"/>
      <c r="J88" s="42"/>
      <c r="K88" s="45" t="str">
        <f t="shared" si="6"/>
        <v/>
      </c>
      <c r="L88" s="46"/>
      <c r="M88" s="6" t="str">
        <f>IF(J88="","",(K88/J88)/LOOKUP(RIGHT($D$2,3),定数!$A$6:$A$13,定数!$B$6:$B$13))</f>
        <v/>
      </c>
      <c r="N88" s="42"/>
      <c r="O88" s="8"/>
      <c r="P88" s="44"/>
      <c r="Q88" s="44"/>
      <c r="R88" s="47" t="str">
        <f>IF(P88="","",T88*M88*LOOKUP(RIGHT($D$2,3),定数!$A$6:$A$13,定数!$B$6:$B$13))</f>
        <v/>
      </c>
      <c r="S88" s="47"/>
      <c r="T88" s="48" t="str">
        <f t="shared" si="9"/>
        <v/>
      </c>
      <c r="U88" s="48"/>
      <c r="V88" t="str">
        <f t="shared" si="8"/>
        <v/>
      </c>
      <c r="W88" t="str">
        <f t="shared" si="8"/>
        <v/>
      </c>
    </row>
    <row r="89" spans="2:23" x14ac:dyDescent="0.2">
      <c r="B89" s="42">
        <v>81</v>
      </c>
      <c r="C89" s="43" t="str">
        <f t="shared" si="7"/>
        <v/>
      </c>
      <c r="D89" s="43"/>
      <c r="E89" s="42"/>
      <c r="F89" s="8"/>
      <c r="G89" s="42"/>
      <c r="H89" s="44"/>
      <c r="I89" s="44"/>
      <c r="J89" s="42"/>
      <c r="K89" s="45" t="str">
        <f t="shared" si="6"/>
        <v/>
      </c>
      <c r="L89" s="46"/>
      <c r="M89" s="6" t="str">
        <f>IF(J89="","",(K89/J89)/LOOKUP(RIGHT($D$2,3),定数!$A$6:$A$13,定数!$B$6:$B$13))</f>
        <v/>
      </c>
      <c r="N89" s="42"/>
      <c r="O89" s="8"/>
      <c r="P89" s="44"/>
      <c r="Q89" s="44"/>
      <c r="R89" s="47" t="str">
        <f>IF(P89="","",T89*M89*LOOKUP(RIGHT($D$2,3),定数!$A$6:$A$13,定数!$B$6:$B$13))</f>
        <v/>
      </c>
      <c r="S89" s="47"/>
      <c r="T89" s="48" t="str">
        <f t="shared" si="9"/>
        <v/>
      </c>
      <c r="U89" s="48"/>
      <c r="V89" t="str">
        <f t="shared" si="8"/>
        <v/>
      </c>
      <c r="W89" t="str">
        <f t="shared" si="8"/>
        <v/>
      </c>
    </row>
    <row r="90" spans="2:23" x14ac:dyDescent="0.2">
      <c r="B90" s="42">
        <v>82</v>
      </c>
      <c r="C90" s="43" t="str">
        <f t="shared" si="7"/>
        <v/>
      </c>
      <c r="D90" s="43"/>
      <c r="E90" s="42"/>
      <c r="F90" s="8"/>
      <c r="G90" s="42"/>
      <c r="H90" s="44"/>
      <c r="I90" s="44"/>
      <c r="J90" s="42"/>
      <c r="K90" s="45" t="str">
        <f t="shared" si="6"/>
        <v/>
      </c>
      <c r="L90" s="46"/>
      <c r="M90" s="6" t="str">
        <f>IF(J90="","",(K90/J90)/LOOKUP(RIGHT($D$2,3),定数!$A$6:$A$13,定数!$B$6:$B$13))</f>
        <v/>
      </c>
      <c r="N90" s="42"/>
      <c r="O90" s="8"/>
      <c r="P90" s="44"/>
      <c r="Q90" s="44"/>
      <c r="R90" s="47" t="str">
        <f>IF(P90="","",T90*M90*LOOKUP(RIGHT($D$2,3),定数!$A$6:$A$13,定数!$B$6:$B$13))</f>
        <v/>
      </c>
      <c r="S90" s="47"/>
      <c r="T90" s="48" t="str">
        <f t="shared" si="9"/>
        <v/>
      </c>
      <c r="U90" s="48"/>
      <c r="V90" t="str">
        <f t="shared" si="8"/>
        <v/>
      </c>
      <c r="W90" t="str">
        <f t="shared" si="8"/>
        <v/>
      </c>
    </row>
    <row r="91" spans="2:23" x14ac:dyDescent="0.2">
      <c r="B91" s="42">
        <v>83</v>
      </c>
      <c r="C91" s="43" t="str">
        <f t="shared" si="7"/>
        <v/>
      </c>
      <c r="D91" s="43"/>
      <c r="E91" s="42"/>
      <c r="F91" s="8"/>
      <c r="G91" s="42"/>
      <c r="H91" s="44"/>
      <c r="I91" s="44"/>
      <c r="J91" s="42"/>
      <c r="K91" s="45" t="str">
        <f t="shared" si="6"/>
        <v/>
      </c>
      <c r="L91" s="46"/>
      <c r="M91" s="6" t="str">
        <f>IF(J91="","",(K91/J91)/LOOKUP(RIGHT($D$2,3),定数!$A$6:$A$13,定数!$B$6:$B$13))</f>
        <v/>
      </c>
      <c r="N91" s="42"/>
      <c r="O91" s="8"/>
      <c r="P91" s="44"/>
      <c r="Q91" s="44"/>
      <c r="R91" s="47" t="str">
        <f>IF(P91="","",T91*M91*LOOKUP(RIGHT($D$2,3),定数!$A$6:$A$13,定数!$B$6:$B$13))</f>
        <v/>
      </c>
      <c r="S91" s="47"/>
      <c r="T91" s="48" t="str">
        <f t="shared" si="9"/>
        <v/>
      </c>
      <c r="U91" s="48"/>
      <c r="V91" t="str">
        <f t="shared" ref="V91:W106" si="10">IF(S91&lt;&gt;"",IF(S91&lt;0,1+V90,0),"")</f>
        <v/>
      </c>
      <c r="W91" t="str">
        <f t="shared" si="10"/>
        <v/>
      </c>
    </row>
    <row r="92" spans="2:23" x14ac:dyDescent="0.2">
      <c r="B92" s="42">
        <v>84</v>
      </c>
      <c r="C92" s="43" t="str">
        <f t="shared" si="7"/>
        <v/>
      </c>
      <c r="D92" s="43"/>
      <c r="E92" s="42"/>
      <c r="F92" s="8"/>
      <c r="G92" s="42"/>
      <c r="H92" s="44"/>
      <c r="I92" s="44"/>
      <c r="J92" s="42"/>
      <c r="K92" s="45" t="str">
        <f t="shared" si="6"/>
        <v/>
      </c>
      <c r="L92" s="46"/>
      <c r="M92" s="6" t="str">
        <f>IF(J92="","",(K92/J92)/LOOKUP(RIGHT($D$2,3),定数!$A$6:$A$13,定数!$B$6:$B$13))</f>
        <v/>
      </c>
      <c r="N92" s="42"/>
      <c r="O92" s="8"/>
      <c r="P92" s="44"/>
      <c r="Q92" s="44"/>
      <c r="R92" s="47" t="str">
        <f>IF(P92="","",T92*M92*LOOKUP(RIGHT($D$2,3),定数!$A$6:$A$13,定数!$B$6:$B$13))</f>
        <v/>
      </c>
      <c r="S92" s="47"/>
      <c r="T92" s="48" t="str">
        <f t="shared" si="9"/>
        <v/>
      </c>
      <c r="U92" s="48"/>
      <c r="V92" t="str">
        <f t="shared" si="10"/>
        <v/>
      </c>
      <c r="W92" t="str">
        <f t="shared" si="10"/>
        <v/>
      </c>
    </row>
    <row r="93" spans="2:23" x14ac:dyDescent="0.2">
      <c r="B93" s="42">
        <v>85</v>
      </c>
      <c r="C93" s="43" t="str">
        <f t="shared" si="7"/>
        <v/>
      </c>
      <c r="D93" s="43"/>
      <c r="E93" s="42"/>
      <c r="F93" s="8"/>
      <c r="G93" s="42"/>
      <c r="H93" s="44"/>
      <c r="I93" s="44"/>
      <c r="J93" s="42"/>
      <c r="K93" s="45" t="str">
        <f t="shared" si="6"/>
        <v/>
      </c>
      <c r="L93" s="46"/>
      <c r="M93" s="6" t="str">
        <f>IF(J93="","",(K93/J93)/LOOKUP(RIGHT($D$2,3),定数!$A$6:$A$13,定数!$B$6:$B$13))</f>
        <v/>
      </c>
      <c r="N93" s="42"/>
      <c r="O93" s="8"/>
      <c r="P93" s="44"/>
      <c r="Q93" s="44"/>
      <c r="R93" s="47" t="str">
        <f>IF(P93="","",T93*M93*LOOKUP(RIGHT($D$2,3),定数!$A$6:$A$13,定数!$B$6:$B$13))</f>
        <v/>
      </c>
      <c r="S93" s="47"/>
      <c r="T93" s="48" t="str">
        <f t="shared" si="9"/>
        <v/>
      </c>
      <c r="U93" s="48"/>
      <c r="V93" t="str">
        <f t="shared" si="10"/>
        <v/>
      </c>
      <c r="W93" t="str">
        <f t="shared" si="10"/>
        <v/>
      </c>
    </row>
    <row r="94" spans="2:23" x14ac:dyDescent="0.2">
      <c r="B94" s="42">
        <v>86</v>
      </c>
      <c r="C94" s="43" t="str">
        <f t="shared" si="7"/>
        <v/>
      </c>
      <c r="D94" s="43"/>
      <c r="E94" s="42"/>
      <c r="F94" s="8"/>
      <c r="G94" s="42"/>
      <c r="H94" s="44"/>
      <c r="I94" s="44"/>
      <c r="J94" s="42"/>
      <c r="K94" s="45" t="str">
        <f t="shared" si="6"/>
        <v/>
      </c>
      <c r="L94" s="46"/>
      <c r="M94" s="6" t="str">
        <f>IF(J94="","",(K94/J94)/LOOKUP(RIGHT($D$2,3),定数!$A$6:$A$13,定数!$B$6:$B$13))</f>
        <v/>
      </c>
      <c r="N94" s="42"/>
      <c r="O94" s="8"/>
      <c r="P94" s="44"/>
      <c r="Q94" s="44"/>
      <c r="R94" s="47" t="str">
        <f>IF(P94="","",T94*M94*LOOKUP(RIGHT($D$2,3),定数!$A$6:$A$13,定数!$B$6:$B$13))</f>
        <v/>
      </c>
      <c r="S94" s="47"/>
      <c r="T94" s="48" t="str">
        <f t="shared" si="9"/>
        <v/>
      </c>
      <c r="U94" s="48"/>
      <c r="V94" t="str">
        <f t="shared" si="10"/>
        <v/>
      </c>
      <c r="W94" t="str">
        <f t="shared" si="10"/>
        <v/>
      </c>
    </row>
    <row r="95" spans="2:23" x14ac:dyDescent="0.2">
      <c r="B95" s="42">
        <v>87</v>
      </c>
      <c r="C95" s="43" t="str">
        <f t="shared" si="7"/>
        <v/>
      </c>
      <c r="D95" s="43"/>
      <c r="E95" s="42"/>
      <c r="F95" s="8"/>
      <c r="G95" s="42"/>
      <c r="H95" s="44"/>
      <c r="I95" s="44"/>
      <c r="J95" s="42"/>
      <c r="K95" s="45" t="str">
        <f t="shared" si="6"/>
        <v/>
      </c>
      <c r="L95" s="46"/>
      <c r="M95" s="6" t="str">
        <f>IF(J95="","",(K95/J95)/LOOKUP(RIGHT($D$2,3),定数!$A$6:$A$13,定数!$B$6:$B$13))</f>
        <v/>
      </c>
      <c r="N95" s="42"/>
      <c r="O95" s="8"/>
      <c r="P95" s="44"/>
      <c r="Q95" s="44"/>
      <c r="R95" s="47" t="str">
        <f>IF(P95="","",T95*M95*LOOKUP(RIGHT($D$2,3),定数!$A$6:$A$13,定数!$B$6:$B$13))</f>
        <v/>
      </c>
      <c r="S95" s="47"/>
      <c r="T95" s="48" t="str">
        <f t="shared" si="9"/>
        <v/>
      </c>
      <c r="U95" s="48"/>
      <c r="V95" t="str">
        <f t="shared" si="10"/>
        <v/>
      </c>
      <c r="W95" t="str">
        <f t="shared" si="10"/>
        <v/>
      </c>
    </row>
    <row r="96" spans="2:23" x14ac:dyDescent="0.2">
      <c r="B96" s="42">
        <v>88</v>
      </c>
      <c r="C96" s="43" t="str">
        <f t="shared" si="7"/>
        <v/>
      </c>
      <c r="D96" s="43"/>
      <c r="E96" s="42"/>
      <c r="F96" s="8"/>
      <c r="G96" s="42"/>
      <c r="H96" s="44"/>
      <c r="I96" s="44"/>
      <c r="J96" s="42"/>
      <c r="K96" s="45" t="str">
        <f t="shared" si="6"/>
        <v/>
      </c>
      <c r="L96" s="46"/>
      <c r="M96" s="6" t="str">
        <f>IF(J96="","",(K96/J96)/LOOKUP(RIGHT($D$2,3),定数!$A$6:$A$13,定数!$B$6:$B$13))</f>
        <v/>
      </c>
      <c r="N96" s="42"/>
      <c r="O96" s="8"/>
      <c r="P96" s="44"/>
      <c r="Q96" s="44"/>
      <c r="R96" s="47" t="str">
        <f>IF(P96="","",T96*M96*LOOKUP(RIGHT($D$2,3),定数!$A$6:$A$13,定数!$B$6:$B$13))</f>
        <v/>
      </c>
      <c r="S96" s="47"/>
      <c r="T96" s="48" t="str">
        <f t="shared" si="9"/>
        <v/>
      </c>
      <c r="U96" s="48"/>
      <c r="V96" t="str">
        <f t="shared" si="10"/>
        <v/>
      </c>
      <c r="W96" t="str">
        <f t="shared" si="10"/>
        <v/>
      </c>
    </row>
    <row r="97" spans="2:23" x14ac:dyDescent="0.2">
      <c r="B97" s="42">
        <v>89</v>
      </c>
      <c r="C97" s="43" t="str">
        <f t="shared" si="7"/>
        <v/>
      </c>
      <c r="D97" s="43"/>
      <c r="E97" s="42"/>
      <c r="F97" s="8"/>
      <c r="G97" s="42"/>
      <c r="H97" s="44"/>
      <c r="I97" s="44"/>
      <c r="J97" s="42"/>
      <c r="K97" s="45" t="str">
        <f t="shared" si="6"/>
        <v/>
      </c>
      <c r="L97" s="46"/>
      <c r="M97" s="6" t="str">
        <f>IF(J97="","",(K97/J97)/LOOKUP(RIGHT($D$2,3),定数!$A$6:$A$13,定数!$B$6:$B$13))</f>
        <v/>
      </c>
      <c r="N97" s="42"/>
      <c r="O97" s="8"/>
      <c r="P97" s="44"/>
      <c r="Q97" s="44"/>
      <c r="R97" s="47" t="str">
        <f>IF(P97="","",T97*M97*LOOKUP(RIGHT($D$2,3),定数!$A$6:$A$13,定数!$B$6:$B$13))</f>
        <v/>
      </c>
      <c r="S97" s="47"/>
      <c r="T97" s="48" t="str">
        <f t="shared" si="9"/>
        <v/>
      </c>
      <c r="U97" s="48"/>
      <c r="V97" t="str">
        <f t="shared" si="10"/>
        <v/>
      </c>
      <c r="W97" t="str">
        <f t="shared" si="10"/>
        <v/>
      </c>
    </row>
    <row r="98" spans="2:23" x14ac:dyDescent="0.2">
      <c r="B98" s="42">
        <v>90</v>
      </c>
      <c r="C98" s="43" t="str">
        <f t="shared" si="7"/>
        <v/>
      </c>
      <c r="D98" s="43"/>
      <c r="E98" s="42"/>
      <c r="F98" s="8"/>
      <c r="G98" s="42"/>
      <c r="H98" s="44"/>
      <c r="I98" s="44"/>
      <c r="J98" s="42"/>
      <c r="K98" s="45" t="str">
        <f t="shared" si="6"/>
        <v/>
      </c>
      <c r="L98" s="46"/>
      <c r="M98" s="6" t="str">
        <f>IF(J98="","",(K98/J98)/LOOKUP(RIGHT($D$2,3),定数!$A$6:$A$13,定数!$B$6:$B$13))</f>
        <v/>
      </c>
      <c r="N98" s="42"/>
      <c r="O98" s="8"/>
      <c r="P98" s="44"/>
      <c r="Q98" s="44"/>
      <c r="R98" s="47" t="str">
        <f>IF(P98="","",T98*M98*LOOKUP(RIGHT($D$2,3),定数!$A$6:$A$13,定数!$B$6:$B$13))</f>
        <v/>
      </c>
      <c r="S98" s="47"/>
      <c r="T98" s="48" t="str">
        <f t="shared" si="9"/>
        <v/>
      </c>
      <c r="U98" s="48"/>
      <c r="V98" t="str">
        <f t="shared" si="10"/>
        <v/>
      </c>
      <c r="W98" t="str">
        <f t="shared" si="10"/>
        <v/>
      </c>
    </row>
    <row r="99" spans="2:23" x14ac:dyDescent="0.2">
      <c r="B99" s="42">
        <v>91</v>
      </c>
      <c r="C99" s="43" t="str">
        <f t="shared" si="7"/>
        <v/>
      </c>
      <c r="D99" s="43"/>
      <c r="E99" s="42"/>
      <c r="F99" s="8"/>
      <c r="G99" s="42"/>
      <c r="H99" s="44"/>
      <c r="I99" s="44"/>
      <c r="J99" s="42"/>
      <c r="K99" s="45" t="str">
        <f t="shared" si="6"/>
        <v/>
      </c>
      <c r="L99" s="46"/>
      <c r="M99" s="6" t="str">
        <f>IF(J99="","",(K99/J99)/LOOKUP(RIGHT($D$2,3),定数!$A$6:$A$13,定数!$B$6:$B$13))</f>
        <v/>
      </c>
      <c r="N99" s="42"/>
      <c r="O99" s="8"/>
      <c r="P99" s="44"/>
      <c r="Q99" s="44"/>
      <c r="R99" s="47" t="str">
        <f>IF(P99="","",T99*M99*LOOKUP(RIGHT($D$2,3),定数!$A$6:$A$13,定数!$B$6:$B$13))</f>
        <v/>
      </c>
      <c r="S99" s="47"/>
      <c r="T99" s="48" t="str">
        <f t="shared" si="9"/>
        <v/>
      </c>
      <c r="U99" s="48"/>
      <c r="V99" t="str">
        <f t="shared" si="10"/>
        <v/>
      </c>
      <c r="W99" t="str">
        <f t="shared" si="10"/>
        <v/>
      </c>
    </row>
    <row r="100" spans="2:23" x14ac:dyDescent="0.2">
      <c r="B100" s="42">
        <v>92</v>
      </c>
      <c r="C100" s="43" t="str">
        <f t="shared" si="7"/>
        <v/>
      </c>
      <c r="D100" s="43"/>
      <c r="E100" s="42"/>
      <c r="F100" s="8"/>
      <c r="G100" s="42"/>
      <c r="H100" s="44"/>
      <c r="I100" s="44"/>
      <c r="J100" s="42"/>
      <c r="K100" s="45" t="str">
        <f t="shared" si="6"/>
        <v/>
      </c>
      <c r="L100" s="46"/>
      <c r="M100" s="6" t="str">
        <f>IF(J100="","",(K100/J100)/LOOKUP(RIGHT($D$2,3),定数!$A$6:$A$13,定数!$B$6:$B$13))</f>
        <v/>
      </c>
      <c r="N100" s="42"/>
      <c r="O100" s="8"/>
      <c r="P100" s="44"/>
      <c r="Q100" s="44"/>
      <c r="R100" s="47" t="str">
        <f>IF(P100="","",T100*M100*LOOKUP(RIGHT($D$2,3),定数!$A$6:$A$13,定数!$B$6:$B$13))</f>
        <v/>
      </c>
      <c r="S100" s="47"/>
      <c r="T100" s="48" t="str">
        <f t="shared" si="9"/>
        <v/>
      </c>
      <c r="U100" s="48"/>
      <c r="V100" t="str">
        <f t="shared" si="10"/>
        <v/>
      </c>
      <c r="W100" t="str">
        <f t="shared" si="10"/>
        <v/>
      </c>
    </row>
    <row r="101" spans="2:23" x14ac:dyDescent="0.2">
      <c r="B101" s="42">
        <v>93</v>
      </c>
      <c r="C101" s="43" t="str">
        <f t="shared" si="7"/>
        <v/>
      </c>
      <c r="D101" s="43"/>
      <c r="E101" s="42"/>
      <c r="F101" s="8"/>
      <c r="G101" s="42"/>
      <c r="H101" s="44"/>
      <c r="I101" s="44"/>
      <c r="J101" s="42"/>
      <c r="K101" s="45" t="str">
        <f t="shared" si="6"/>
        <v/>
      </c>
      <c r="L101" s="46"/>
      <c r="M101" s="6" t="str">
        <f>IF(J101="","",(K101/J101)/LOOKUP(RIGHT($D$2,3),定数!$A$6:$A$13,定数!$B$6:$B$13))</f>
        <v/>
      </c>
      <c r="N101" s="42"/>
      <c r="O101" s="8"/>
      <c r="P101" s="44"/>
      <c r="Q101" s="44"/>
      <c r="R101" s="47" t="str">
        <f>IF(P101="","",T101*M101*LOOKUP(RIGHT($D$2,3),定数!$A$6:$A$13,定数!$B$6:$B$13))</f>
        <v/>
      </c>
      <c r="S101" s="47"/>
      <c r="T101" s="48" t="str">
        <f t="shared" si="9"/>
        <v/>
      </c>
      <c r="U101" s="48"/>
      <c r="V101" t="str">
        <f t="shared" si="10"/>
        <v/>
      </c>
      <c r="W101" t="str">
        <f t="shared" si="10"/>
        <v/>
      </c>
    </row>
    <row r="102" spans="2:23" x14ac:dyDescent="0.2">
      <c r="B102" s="42">
        <v>94</v>
      </c>
      <c r="C102" s="43" t="str">
        <f t="shared" si="7"/>
        <v/>
      </c>
      <c r="D102" s="43"/>
      <c r="E102" s="42"/>
      <c r="F102" s="8"/>
      <c r="G102" s="42"/>
      <c r="H102" s="44"/>
      <c r="I102" s="44"/>
      <c r="J102" s="42"/>
      <c r="K102" s="45" t="str">
        <f t="shared" si="6"/>
        <v/>
      </c>
      <c r="L102" s="46"/>
      <c r="M102" s="6" t="str">
        <f>IF(J102="","",(K102/J102)/LOOKUP(RIGHT($D$2,3),定数!$A$6:$A$13,定数!$B$6:$B$13))</f>
        <v/>
      </c>
      <c r="N102" s="42"/>
      <c r="O102" s="8"/>
      <c r="P102" s="44"/>
      <c r="Q102" s="44"/>
      <c r="R102" s="47" t="str">
        <f>IF(P102="","",T102*M102*LOOKUP(RIGHT($D$2,3),定数!$A$6:$A$13,定数!$B$6:$B$13))</f>
        <v/>
      </c>
      <c r="S102" s="47"/>
      <c r="T102" s="48" t="str">
        <f t="shared" si="9"/>
        <v/>
      </c>
      <c r="U102" s="48"/>
      <c r="V102" t="str">
        <f t="shared" si="10"/>
        <v/>
      </c>
      <c r="W102" t="str">
        <f t="shared" si="10"/>
        <v/>
      </c>
    </row>
    <row r="103" spans="2:23" x14ac:dyDescent="0.2">
      <c r="B103" s="42">
        <v>95</v>
      </c>
      <c r="C103" s="43" t="str">
        <f t="shared" si="7"/>
        <v/>
      </c>
      <c r="D103" s="43"/>
      <c r="E103" s="42"/>
      <c r="F103" s="8"/>
      <c r="G103" s="42"/>
      <c r="H103" s="44"/>
      <c r="I103" s="44"/>
      <c r="J103" s="42"/>
      <c r="K103" s="45" t="str">
        <f t="shared" si="6"/>
        <v/>
      </c>
      <c r="L103" s="46"/>
      <c r="M103" s="6" t="str">
        <f>IF(J103="","",(K103/J103)/LOOKUP(RIGHT($D$2,3),定数!$A$6:$A$13,定数!$B$6:$B$13))</f>
        <v/>
      </c>
      <c r="N103" s="42"/>
      <c r="O103" s="8"/>
      <c r="P103" s="44"/>
      <c r="Q103" s="44"/>
      <c r="R103" s="47" t="str">
        <f>IF(P103="","",T103*M103*LOOKUP(RIGHT($D$2,3),定数!$A$6:$A$13,定数!$B$6:$B$13))</f>
        <v/>
      </c>
      <c r="S103" s="47"/>
      <c r="T103" s="48" t="str">
        <f t="shared" si="9"/>
        <v/>
      </c>
      <c r="U103" s="48"/>
      <c r="V103" t="str">
        <f t="shared" si="10"/>
        <v/>
      </c>
      <c r="W103" t="str">
        <f t="shared" si="10"/>
        <v/>
      </c>
    </row>
    <row r="104" spans="2:23" x14ac:dyDescent="0.2">
      <c r="B104" s="42">
        <v>96</v>
      </c>
      <c r="C104" s="43" t="str">
        <f t="shared" si="7"/>
        <v/>
      </c>
      <c r="D104" s="43"/>
      <c r="E104" s="42"/>
      <c r="F104" s="8"/>
      <c r="G104" s="42"/>
      <c r="H104" s="44"/>
      <c r="I104" s="44"/>
      <c r="J104" s="42"/>
      <c r="K104" s="45" t="str">
        <f t="shared" si="6"/>
        <v/>
      </c>
      <c r="L104" s="46"/>
      <c r="M104" s="6" t="str">
        <f>IF(J104="","",(K104/J104)/LOOKUP(RIGHT($D$2,3),定数!$A$6:$A$13,定数!$B$6:$B$13))</f>
        <v/>
      </c>
      <c r="N104" s="42"/>
      <c r="O104" s="8"/>
      <c r="P104" s="44"/>
      <c r="Q104" s="44"/>
      <c r="R104" s="47" t="str">
        <f>IF(P104="","",T104*M104*LOOKUP(RIGHT($D$2,3),定数!$A$6:$A$13,定数!$B$6:$B$13))</f>
        <v/>
      </c>
      <c r="S104" s="47"/>
      <c r="T104" s="48" t="str">
        <f t="shared" si="9"/>
        <v/>
      </c>
      <c r="U104" s="48"/>
      <c r="V104" t="str">
        <f t="shared" si="10"/>
        <v/>
      </c>
      <c r="W104" t="str">
        <f t="shared" si="10"/>
        <v/>
      </c>
    </row>
    <row r="105" spans="2:23" x14ac:dyDescent="0.2">
      <c r="B105" s="42">
        <v>97</v>
      </c>
      <c r="C105" s="43" t="str">
        <f t="shared" si="7"/>
        <v/>
      </c>
      <c r="D105" s="43"/>
      <c r="E105" s="42"/>
      <c r="F105" s="8"/>
      <c r="G105" s="42"/>
      <c r="H105" s="44"/>
      <c r="I105" s="44"/>
      <c r="J105" s="42"/>
      <c r="K105" s="45" t="str">
        <f t="shared" si="6"/>
        <v/>
      </c>
      <c r="L105" s="46"/>
      <c r="M105" s="6" t="str">
        <f>IF(J105="","",(K105/J105)/LOOKUP(RIGHT($D$2,3),定数!$A$6:$A$13,定数!$B$6:$B$13))</f>
        <v/>
      </c>
      <c r="N105" s="42"/>
      <c r="O105" s="8"/>
      <c r="P105" s="44"/>
      <c r="Q105" s="44"/>
      <c r="R105" s="47" t="str">
        <f>IF(P105="","",T105*M105*LOOKUP(RIGHT($D$2,3),定数!$A$6:$A$13,定数!$B$6:$B$13))</f>
        <v/>
      </c>
      <c r="S105" s="47"/>
      <c r="T105" s="48" t="str">
        <f t="shared" si="9"/>
        <v/>
      </c>
      <c r="U105" s="48"/>
      <c r="V105" t="str">
        <f t="shared" si="10"/>
        <v/>
      </c>
      <c r="W105" t="str">
        <f t="shared" si="10"/>
        <v/>
      </c>
    </row>
    <row r="106" spans="2:23" x14ac:dyDescent="0.2">
      <c r="B106" s="42">
        <v>98</v>
      </c>
      <c r="C106" s="43" t="str">
        <f t="shared" si="7"/>
        <v/>
      </c>
      <c r="D106" s="43"/>
      <c r="E106" s="42"/>
      <c r="F106" s="8"/>
      <c r="G106" s="42"/>
      <c r="H106" s="44"/>
      <c r="I106" s="44"/>
      <c r="J106" s="42"/>
      <c r="K106" s="45" t="str">
        <f t="shared" si="6"/>
        <v/>
      </c>
      <c r="L106" s="46"/>
      <c r="M106" s="6" t="str">
        <f>IF(J106="","",(K106/J106)/LOOKUP(RIGHT($D$2,3),定数!$A$6:$A$13,定数!$B$6:$B$13))</f>
        <v/>
      </c>
      <c r="N106" s="42"/>
      <c r="O106" s="8"/>
      <c r="P106" s="44"/>
      <c r="Q106" s="44"/>
      <c r="R106" s="47" t="str">
        <f>IF(P106="","",T106*M106*LOOKUP(RIGHT($D$2,3),定数!$A$6:$A$13,定数!$B$6:$B$13))</f>
        <v/>
      </c>
      <c r="S106" s="47"/>
      <c r="T106" s="48" t="str">
        <f t="shared" si="9"/>
        <v/>
      </c>
      <c r="U106" s="48"/>
      <c r="V106" t="str">
        <f t="shared" si="10"/>
        <v/>
      </c>
      <c r="W106" t="str">
        <f t="shared" si="10"/>
        <v/>
      </c>
    </row>
    <row r="107" spans="2:23" x14ac:dyDescent="0.2">
      <c r="B107" s="42">
        <v>99</v>
      </c>
      <c r="C107" s="43" t="str">
        <f t="shared" si="7"/>
        <v/>
      </c>
      <c r="D107" s="43"/>
      <c r="E107" s="42"/>
      <c r="F107" s="8"/>
      <c r="G107" s="42"/>
      <c r="H107" s="44"/>
      <c r="I107" s="44"/>
      <c r="J107" s="42"/>
      <c r="K107" s="45" t="str">
        <f t="shared" si="6"/>
        <v/>
      </c>
      <c r="L107" s="46"/>
      <c r="M107" s="6" t="str">
        <f>IF(J107="","",(K107/J107)/LOOKUP(RIGHT($D$2,3),定数!$A$6:$A$13,定数!$B$6:$B$13))</f>
        <v/>
      </c>
      <c r="N107" s="42"/>
      <c r="O107" s="8"/>
      <c r="P107" s="44"/>
      <c r="Q107" s="44"/>
      <c r="R107" s="47" t="str">
        <f>IF(P107="","",T107*M107*LOOKUP(RIGHT($D$2,3),定数!$A$6:$A$13,定数!$B$6:$B$13))</f>
        <v/>
      </c>
      <c r="S107" s="47"/>
      <c r="T107" s="48" t="str">
        <f t="shared" si="9"/>
        <v/>
      </c>
      <c r="U107" s="48"/>
      <c r="V107" t="str">
        <f t="shared" ref="V107:W108" si="11">IF(S107&lt;&gt;"",IF(S107&lt;0,1+V106,0),"")</f>
        <v/>
      </c>
      <c r="W107" t="str">
        <f t="shared" si="11"/>
        <v/>
      </c>
    </row>
    <row r="108" spans="2:23" x14ac:dyDescent="0.2">
      <c r="B108" s="42">
        <v>100</v>
      </c>
      <c r="C108" s="43" t="str">
        <f t="shared" si="7"/>
        <v/>
      </c>
      <c r="D108" s="43"/>
      <c r="E108" s="42"/>
      <c r="F108" s="8"/>
      <c r="G108" s="42"/>
      <c r="H108" s="44"/>
      <c r="I108" s="44"/>
      <c r="J108" s="42"/>
      <c r="K108" s="45" t="str">
        <f t="shared" si="6"/>
        <v/>
      </c>
      <c r="L108" s="46"/>
      <c r="M108" s="6" t="str">
        <f>IF(J108="","",(K108/J108)/LOOKUP(RIGHT($D$2,3),定数!$A$6:$A$13,定数!$B$6:$B$13))</f>
        <v/>
      </c>
      <c r="N108" s="42"/>
      <c r="O108" s="8"/>
      <c r="P108" s="44"/>
      <c r="Q108" s="44"/>
      <c r="R108" s="47" t="str">
        <f>IF(P108="","",T108*M108*LOOKUP(RIGHT($D$2,3),定数!$A$6:$A$13,定数!$B$6:$B$13))</f>
        <v/>
      </c>
      <c r="S108" s="47"/>
      <c r="T108" s="48" t="str">
        <f t="shared" si="9"/>
        <v/>
      </c>
      <c r="U108" s="48"/>
      <c r="V108" t="str">
        <f t="shared" si="11"/>
        <v/>
      </c>
      <c r="W108" t="str">
        <f t="shared" si="11"/>
        <v/>
      </c>
    </row>
    <row r="109" spans="2:23" x14ac:dyDescent="0.2">
      <c r="B109" s="1"/>
      <c r="C109" s="1"/>
      <c r="D109" s="1"/>
      <c r="E109" s="1"/>
      <c r="F109" s="1"/>
      <c r="G109" s="1"/>
      <c r="H109" s="1"/>
      <c r="I109" s="1"/>
      <c r="J109" s="1"/>
      <c r="K109" s="1"/>
      <c r="L109" s="1"/>
      <c r="M109" s="1"/>
      <c r="N109" s="1"/>
      <c r="O109" s="1"/>
      <c r="P109" s="1"/>
      <c r="Q109" s="1"/>
      <c r="R109" s="1"/>
    </row>
  </sheetData>
  <mergeCells count="635">
    <mergeCell ref="N2:O2"/>
    <mergeCell ref="P2:Q2"/>
    <mergeCell ref="B3:C3"/>
    <mergeCell ref="D3:I3"/>
    <mergeCell ref="J3:K3"/>
    <mergeCell ref="L3:Q3"/>
    <mergeCell ref="B2:C2"/>
    <mergeCell ref="D2:E2"/>
    <mergeCell ref="F2:G2"/>
    <mergeCell ref="H2:I2"/>
    <mergeCell ref="J2:K2"/>
    <mergeCell ref="L2:M2"/>
    <mergeCell ref="B7:B8"/>
    <mergeCell ref="C7:D8"/>
    <mergeCell ref="E7:I7"/>
    <mergeCell ref="J7:L7"/>
    <mergeCell ref="M7:M8"/>
    <mergeCell ref="B4:C4"/>
    <mergeCell ref="D4:E4"/>
    <mergeCell ref="F4:G4"/>
    <mergeCell ref="H4:I4"/>
    <mergeCell ref="J4:K4"/>
    <mergeCell ref="L4:M4"/>
    <mergeCell ref="N7:Q7"/>
    <mergeCell ref="R7:U7"/>
    <mergeCell ref="H8:I8"/>
    <mergeCell ref="K8:L8"/>
    <mergeCell ref="P8:Q8"/>
    <mergeCell ref="R8:S8"/>
    <mergeCell ref="T8:U8"/>
    <mergeCell ref="N4:O4"/>
    <mergeCell ref="P4:Q4"/>
    <mergeCell ref="J5:K5"/>
    <mergeCell ref="L5:M5"/>
    <mergeCell ref="P5:Q5"/>
    <mergeCell ref="C10:D10"/>
    <mergeCell ref="H10:I10"/>
    <mergeCell ref="K10:L10"/>
    <mergeCell ref="P10:Q10"/>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C14:D14"/>
    <mergeCell ref="H14:I14"/>
    <mergeCell ref="K14:L14"/>
    <mergeCell ref="P14:Q14"/>
    <mergeCell ref="R14:S14"/>
    <mergeCell ref="T14:U14"/>
    <mergeCell ref="C13:D13"/>
    <mergeCell ref="H13:I13"/>
    <mergeCell ref="K13:L13"/>
    <mergeCell ref="P13:Q13"/>
    <mergeCell ref="R13:S13"/>
    <mergeCell ref="T13:U13"/>
    <mergeCell ref="C16:D16"/>
    <mergeCell ref="H16:I16"/>
    <mergeCell ref="K16:L16"/>
    <mergeCell ref="P16:Q16"/>
    <mergeCell ref="R16:S16"/>
    <mergeCell ref="T16:U16"/>
    <mergeCell ref="C15:D15"/>
    <mergeCell ref="H15:I15"/>
    <mergeCell ref="K15:L15"/>
    <mergeCell ref="P15:Q15"/>
    <mergeCell ref="R15:S15"/>
    <mergeCell ref="T15:U15"/>
    <mergeCell ref="C18:D18"/>
    <mergeCell ref="H18:I18"/>
    <mergeCell ref="K18:L18"/>
    <mergeCell ref="P18:Q18"/>
    <mergeCell ref="R18:S18"/>
    <mergeCell ref="T18:U18"/>
    <mergeCell ref="C17:D17"/>
    <mergeCell ref="H17:I17"/>
    <mergeCell ref="K17:L17"/>
    <mergeCell ref="P17:Q17"/>
    <mergeCell ref="R17:S17"/>
    <mergeCell ref="T17:U17"/>
    <mergeCell ref="C20:D20"/>
    <mergeCell ref="H20:I20"/>
    <mergeCell ref="K20:L20"/>
    <mergeCell ref="P20:Q20"/>
    <mergeCell ref="R20:S20"/>
    <mergeCell ref="T20:U20"/>
    <mergeCell ref="C19:D19"/>
    <mergeCell ref="H19:I19"/>
    <mergeCell ref="K19:L19"/>
    <mergeCell ref="P19:Q19"/>
    <mergeCell ref="R19:S19"/>
    <mergeCell ref="T19:U19"/>
    <mergeCell ref="C22:D22"/>
    <mergeCell ref="H22:I22"/>
    <mergeCell ref="K22:L22"/>
    <mergeCell ref="P22:Q22"/>
    <mergeCell ref="R22:S22"/>
    <mergeCell ref="T22:U22"/>
    <mergeCell ref="C21:D21"/>
    <mergeCell ref="H21:I21"/>
    <mergeCell ref="K21:L21"/>
    <mergeCell ref="P21:Q21"/>
    <mergeCell ref="R21:S21"/>
    <mergeCell ref="T21:U21"/>
    <mergeCell ref="C24:D24"/>
    <mergeCell ref="H24:I24"/>
    <mergeCell ref="K24:L24"/>
    <mergeCell ref="P24:Q24"/>
    <mergeCell ref="R24:S24"/>
    <mergeCell ref="T24:U24"/>
    <mergeCell ref="C23:D23"/>
    <mergeCell ref="H23:I23"/>
    <mergeCell ref="K23:L23"/>
    <mergeCell ref="P23:Q23"/>
    <mergeCell ref="R23:S23"/>
    <mergeCell ref="T23:U23"/>
    <mergeCell ref="C26:D26"/>
    <mergeCell ref="H26:I26"/>
    <mergeCell ref="K26:L26"/>
    <mergeCell ref="P26:Q26"/>
    <mergeCell ref="R26:S26"/>
    <mergeCell ref="T26:U26"/>
    <mergeCell ref="C25:D25"/>
    <mergeCell ref="H25:I25"/>
    <mergeCell ref="K25:L25"/>
    <mergeCell ref="P25:Q25"/>
    <mergeCell ref="R25:S25"/>
    <mergeCell ref="T25:U25"/>
    <mergeCell ref="C28:D28"/>
    <mergeCell ref="H28:I28"/>
    <mergeCell ref="K28:L28"/>
    <mergeCell ref="P28:Q28"/>
    <mergeCell ref="R28:S28"/>
    <mergeCell ref="T28:U28"/>
    <mergeCell ref="C27:D27"/>
    <mergeCell ref="H27:I27"/>
    <mergeCell ref="K27:L27"/>
    <mergeCell ref="P27:Q27"/>
    <mergeCell ref="R27:S27"/>
    <mergeCell ref="T27:U27"/>
    <mergeCell ref="C30:D30"/>
    <mergeCell ref="H30:I30"/>
    <mergeCell ref="K30:L30"/>
    <mergeCell ref="P30:Q30"/>
    <mergeCell ref="R30:S30"/>
    <mergeCell ref="T30:U30"/>
    <mergeCell ref="C29:D29"/>
    <mergeCell ref="H29:I29"/>
    <mergeCell ref="K29:L29"/>
    <mergeCell ref="P29:Q29"/>
    <mergeCell ref="R29:S29"/>
    <mergeCell ref="T29:U29"/>
    <mergeCell ref="C32:D32"/>
    <mergeCell ref="H32:I32"/>
    <mergeCell ref="K32:L32"/>
    <mergeCell ref="P32:Q32"/>
    <mergeCell ref="R32:S32"/>
    <mergeCell ref="T32:U32"/>
    <mergeCell ref="C31:D31"/>
    <mergeCell ref="H31:I31"/>
    <mergeCell ref="K31:L31"/>
    <mergeCell ref="P31:Q31"/>
    <mergeCell ref="R31:S31"/>
    <mergeCell ref="T31:U31"/>
    <mergeCell ref="C34:D34"/>
    <mergeCell ref="H34:I34"/>
    <mergeCell ref="K34:L34"/>
    <mergeCell ref="P34:Q34"/>
    <mergeCell ref="R34:S34"/>
    <mergeCell ref="T34:U34"/>
    <mergeCell ref="C33:D33"/>
    <mergeCell ref="H33:I33"/>
    <mergeCell ref="K33:L33"/>
    <mergeCell ref="P33:Q33"/>
    <mergeCell ref="R33:S33"/>
    <mergeCell ref="T33:U33"/>
    <mergeCell ref="C36:D36"/>
    <mergeCell ref="H36:I36"/>
    <mergeCell ref="K36:L36"/>
    <mergeCell ref="P36:Q36"/>
    <mergeCell ref="R36:S36"/>
    <mergeCell ref="T36:U36"/>
    <mergeCell ref="C35:D35"/>
    <mergeCell ref="H35:I35"/>
    <mergeCell ref="K35:L35"/>
    <mergeCell ref="P35:Q35"/>
    <mergeCell ref="R35:S35"/>
    <mergeCell ref="T35:U35"/>
    <mergeCell ref="C38:D38"/>
    <mergeCell ref="H38:I38"/>
    <mergeCell ref="K38:L38"/>
    <mergeCell ref="P38:Q38"/>
    <mergeCell ref="R38:S38"/>
    <mergeCell ref="T38:U38"/>
    <mergeCell ref="C37:D37"/>
    <mergeCell ref="H37:I37"/>
    <mergeCell ref="K37:L37"/>
    <mergeCell ref="P37:Q37"/>
    <mergeCell ref="R37:S37"/>
    <mergeCell ref="T37:U37"/>
    <mergeCell ref="C40:D40"/>
    <mergeCell ref="H40:I40"/>
    <mergeCell ref="K40:L40"/>
    <mergeCell ref="P40:Q40"/>
    <mergeCell ref="R40:S40"/>
    <mergeCell ref="T40:U40"/>
    <mergeCell ref="C39:D39"/>
    <mergeCell ref="H39:I39"/>
    <mergeCell ref="K39:L39"/>
    <mergeCell ref="P39:Q39"/>
    <mergeCell ref="R39:S39"/>
    <mergeCell ref="T39:U39"/>
    <mergeCell ref="C42:D42"/>
    <mergeCell ref="H42:I42"/>
    <mergeCell ref="K42:L42"/>
    <mergeCell ref="P42:Q42"/>
    <mergeCell ref="R42:S42"/>
    <mergeCell ref="T42:U42"/>
    <mergeCell ref="C41:D41"/>
    <mergeCell ref="H41:I41"/>
    <mergeCell ref="K41:L41"/>
    <mergeCell ref="P41:Q41"/>
    <mergeCell ref="R41:S41"/>
    <mergeCell ref="T41:U41"/>
    <mergeCell ref="C44:D44"/>
    <mergeCell ref="H44:I44"/>
    <mergeCell ref="K44:L44"/>
    <mergeCell ref="P44:Q44"/>
    <mergeCell ref="R44:S44"/>
    <mergeCell ref="T44:U44"/>
    <mergeCell ref="C43:D43"/>
    <mergeCell ref="H43:I43"/>
    <mergeCell ref="K43:L43"/>
    <mergeCell ref="P43:Q43"/>
    <mergeCell ref="R43:S43"/>
    <mergeCell ref="T43:U43"/>
    <mergeCell ref="C46:D46"/>
    <mergeCell ref="H46:I46"/>
    <mergeCell ref="K46:L46"/>
    <mergeCell ref="P46:Q46"/>
    <mergeCell ref="R46:S46"/>
    <mergeCell ref="T46:U46"/>
    <mergeCell ref="C45:D45"/>
    <mergeCell ref="H45:I45"/>
    <mergeCell ref="K45:L45"/>
    <mergeCell ref="P45:Q45"/>
    <mergeCell ref="R45:S45"/>
    <mergeCell ref="T45:U45"/>
    <mergeCell ref="C48:D48"/>
    <mergeCell ref="H48:I48"/>
    <mergeCell ref="K48:L48"/>
    <mergeCell ref="P48:Q48"/>
    <mergeCell ref="R48:S48"/>
    <mergeCell ref="T48:U48"/>
    <mergeCell ref="C47:D47"/>
    <mergeCell ref="H47:I47"/>
    <mergeCell ref="K47:L47"/>
    <mergeCell ref="P47:Q47"/>
    <mergeCell ref="R47:S47"/>
    <mergeCell ref="T47:U47"/>
    <mergeCell ref="C50:D50"/>
    <mergeCell ref="H50:I50"/>
    <mergeCell ref="K50:L50"/>
    <mergeCell ref="P50:Q50"/>
    <mergeCell ref="R50:S50"/>
    <mergeCell ref="T50:U50"/>
    <mergeCell ref="C49:D49"/>
    <mergeCell ref="H49:I49"/>
    <mergeCell ref="K49:L49"/>
    <mergeCell ref="P49:Q49"/>
    <mergeCell ref="R49:S49"/>
    <mergeCell ref="T49:U49"/>
    <mergeCell ref="C52:D52"/>
    <mergeCell ref="H52:I52"/>
    <mergeCell ref="K52:L52"/>
    <mergeCell ref="P52:Q52"/>
    <mergeCell ref="R52:S52"/>
    <mergeCell ref="T52:U52"/>
    <mergeCell ref="C51:D51"/>
    <mergeCell ref="H51:I51"/>
    <mergeCell ref="K51:L51"/>
    <mergeCell ref="P51:Q51"/>
    <mergeCell ref="R51:S51"/>
    <mergeCell ref="T51:U51"/>
    <mergeCell ref="C54:D54"/>
    <mergeCell ref="H54:I54"/>
    <mergeCell ref="K54:L54"/>
    <mergeCell ref="P54:Q54"/>
    <mergeCell ref="R54:S54"/>
    <mergeCell ref="T54:U54"/>
    <mergeCell ref="C53:D53"/>
    <mergeCell ref="H53:I53"/>
    <mergeCell ref="K53:L53"/>
    <mergeCell ref="P53:Q53"/>
    <mergeCell ref="R53:S53"/>
    <mergeCell ref="T53:U53"/>
    <mergeCell ref="C56:D56"/>
    <mergeCell ref="H56:I56"/>
    <mergeCell ref="K56:L56"/>
    <mergeCell ref="P56:Q56"/>
    <mergeCell ref="R56:S56"/>
    <mergeCell ref="T56:U56"/>
    <mergeCell ref="C55:D55"/>
    <mergeCell ref="H55:I55"/>
    <mergeCell ref="K55:L55"/>
    <mergeCell ref="P55:Q55"/>
    <mergeCell ref="R55:S55"/>
    <mergeCell ref="T55:U55"/>
    <mergeCell ref="C58:D58"/>
    <mergeCell ref="H58:I58"/>
    <mergeCell ref="K58:L58"/>
    <mergeCell ref="P58:Q58"/>
    <mergeCell ref="R58:S58"/>
    <mergeCell ref="T58:U58"/>
    <mergeCell ref="C57:D57"/>
    <mergeCell ref="H57:I57"/>
    <mergeCell ref="K57:L57"/>
    <mergeCell ref="P57:Q57"/>
    <mergeCell ref="R57:S57"/>
    <mergeCell ref="T57:U57"/>
    <mergeCell ref="C60:D60"/>
    <mergeCell ref="H60:I60"/>
    <mergeCell ref="K60:L60"/>
    <mergeCell ref="P60:Q60"/>
    <mergeCell ref="R60:S60"/>
    <mergeCell ref="T60:U60"/>
    <mergeCell ref="C59:D59"/>
    <mergeCell ref="H59:I59"/>
    <mergeCell ref="K59:L59"/>
    <mergeCell ref="P59:Q59"/>
    <mergeCell ref="R59:S59"/>
    <mergeCell ref="T59:U59"/>
    <mergeCell ref="C62:D62"/>
    <mergeCell ref="H62:I62"/>
    <mergeCell ref="K62:L62"/>
    <mergeCell ref="P62:Q62"/>
    <mergeCell ref="R62:S62"/>
    <mergeCell ref="T62:U62"/>
    <mergeCell ref="C61:D61"/>
    <mergeCell ref="H61:I61"/>
    <mergeCell ref="K61:L61"/>
    <mergeCell ref="P61:Q61"/>
    <mergeCell ref="R61:S61"/>
    <mergeCell ref="T61:U61"/>
    <mergeCell ref="C64:D64"/>
    <mergeCell ref="H64:I64"/>
    <mergeCell ref="K64:L64"/>
    <mergeCell ref="P64:Q64"/>
    <mergeCell ref="R64:S64"/>
    <mergeCell ref="T64:U64"/>
    <mergeCell ref="C63:D63"/>
    <mergeCell ref="H63:I63"/>
    <mergeCell ref="K63:L63"/>
    <mergeCell ref="P63:Q63"/>
    <mergeCell ref="R63:S63"/>
    <mergeCell ref="T63:U63"/>
    <mergeCell ref="C66:D66"/>
    <mergeCell ref="H66:I66"/>
    <mergeCell ref="K66:L66"/>
    <mergeCell ref="P66:Q66"/>
    <mergeCell ref="R66:S66"/>
    <mergeCell ref="T66:U66"/>
    <mergeCell ref="C65:D65"/>
    <mergeCell ref="H65:I65"/>
    <mergeCell ref="K65:L65"/>
    <mergeCell ref="P65:Q65"/>
    <mergeCell ref="R65:S65"/>
    <mergeCell ref="T65:U65"/>
    <mergeCell ref="C68:D68"/>
    <mergeCell ref="H68:I68"/>
    <mergeCell ref="K68:L68"/>
    <mergeCell ref="P68:Q68"/>
    <mergeCell ref="R68:S68"/>
    <mergeCell ref="T68:U68"/>
    <mergeCell ref="C67:D67"/>
    <mergeCell ref="H67:I67"/>
    <mergeCell ref="K67:L67"/>
    <mergeCell ref="P67:Q67"/>
    <mergeCell ref="R67:S67"/>
    <mergeCell ref="T67:U67"/>
    <mergeCell ref="C70:D70"/>
    <mergeCell ref="H70:I70"/>
    <mergeCell ref="K70:L70"/>
    <mergeCell ref="P70:Q70"/>
    <mergeCell ref="R70:S70"/>
    <mergeCell ref="T70:U70"/>
    <mergeCell ref="C69:D69"/>
    <mergeCell ref="H69:I69"/>
    <mergeCell ref="K69:L69"/>
    <mergeCell ref="P69:Q69"/>
    <mergeCell ref="R69:S69"/>
    <mergeCell ref="T69:U69"/>
    <mergeCell ref="C72:D72"/>
    <mergeCell ref="H72:I72"/>
    <mergeCell ref="K72:L72"/>
    <mergeCell ref="P72:Q72"/>
    <mergeCell ref="R72:S72"/>
    <mergeCell ref="T72:U72"/>
    <mergeCell ref="C71:D71"/>
    <mergeCell ref="H71:I71"/>
    <mergeCell ref="K71:L71"/>
    <mergeCell ref="P71:Q71"/>
    <mergeCell ref="R71:S71"/>
    <mergeCell ref="T71:U71"/>
    <mergeCell ref="C74:D74"/>
    <mergeCell ref="H74:I74"/>
    <mergeCell ref="K74:L74"/>
    <mergeCell ref="P74:Q74"/>
    <mergeCell ref="R74:S74"/>
    <mergeCell ref="T74:U74"/>
    <mergeCell ref="C73:D73"/>
    <mergeCell ref="H73:I73"/>
    <mergeCell ref="K73:L73"/>
    <mergeCell ref="P73:Q73"/>
    <mergeCell ref="R73:S73"/>
    <mergeCell ref="T73:U73"/>
    <mergeCell ref="C76:D76"/>
    <mergeCell ref="H76:I76"/>
    <mergeCell ref="K76:L76"/>
    <mergeCell ref="P76:Q76"/>
    <mergeCell ref="R76:S76"/>
    <mergeCell ref="T76:U76"/>
    <mergeCell ref="C75:D75"/>
    <mergeCell ref="H75:I75"/>
    <mergeCell ref="K75:L75"/>
    <mergeCell ref="P75:Q75"/>
    <mergeCell ref="R75:S75"/>
    <mergeCell ref="T75:U75"/>
    <mergeCell ref="C78:D78"/>
    <mergeCell ref="H78:I78"/>
    <mergeCell ref="K78:L78"/>
    <mergeCell ref="P78:Q78"/>
    <mergeCell ref="R78:S78"/>
    <mergeCell ref="T78:U78"/>
    <mergeCell ref="C77:D77"/>
    <mergeCell ref="H77:I77"/>
    <mergeCell ref="K77:L77"/>
    <mergeCell ref="P77:Q77"/>
    <mergeCell ref="R77:S77"/>
    <mergeCell ref="T77:U77"/>
    <mergeCell ref="C80:D80"/>
    <mergeCell ref="H80:I80"/>
    <mergeCell ref="K80:L80"/>
    <mergeCell ref="P80:Q80"/>
    <mergeCell ref="R80:S80"/>
    <mergeCell ref="T80:U80"/>
    <mergeCell ref="C79:D79"/>
    <mergeCell ref="H79:I79"/>
    <mergeCell ref="K79:L79"/>
    <mergeCell ref="P79:Q79"/>
    <mergeCell ref="R79:S79"/>
    <mergeCell ref="T79:U79"/>
    <mergeCell ref="C82:D82"/>
    <mergeCell ref="H82:I82"/>
    <mergeCell ref="K82:L82"/>
    <mergeCell ref="P82:Q82"/>
    <mergeCell ref="R82:S82"/>
    <mergeCell ref="T82:U82"/>
    <mergeCell ref="C81:D81"/>
    <mergeCell ref="H81:I81"/>
    <mergeCell ref="K81:L81"/>
    <mergeCell ref="P81:Q81"/>
    <mergeCell ref="R81:S81"/>
    <mergeCell ref="T81:U81"/>
    <mergeCell ref="C84:D84"/>
    <mergeCell ref="H84:I84"/>
    <mergeCell ref="K84:L84"/>
    <mergeCell ref="P84:Q84"/>
    <mergeCell ref="R84:S84"/>
    <mergeCell ref="T84:U84"/>
    <mergeCell ref="C83:D83"/>
    <mergeCell ref="H83:I83"/>
    <mergeCell ref="K83:L83"/>
    <mergeCell ref="P83:Q83"/>
    <mergeCell ref="R83:S83"/>
    <mergeCell ref="T83:U83"/>
    <mergeCell ref="C86:D86"/>
    <mergeCell ref="H86:I86"/>
    <mergeCell ref="K86:L86"/>
    <mergeCell ref="P86:Q86"/>
    <mergeCell ref="R86:S86"/>
    <mergeCell ref="T86:U86"/>
    <mergeCell ref="C85:D85"/>
    <mergeCell ref="H85:I85"/>
    <mergeCell ref="K85:L85"/>
    <mergeCell ref="P85:Q85"/>
    <mergeCell ref="R85:S85"/>
    <mergeCell ref="T85:U85"/>
    <mergeCell ref="C88:D88"/>
    <mergeCell ref="H88:I88"/>
    <mergeCell ref="K88:L88"/>
    <mergeCell ref="P88:Q88"/>
    <mergeCell ref="R88:S88"/>
    <mergeCell ref="T88:U88"/>
    <mergeCell ref="C87:D87"/>
    <mergeCell ref="H87:I87"/>
    <mergeCell ref="K87:L87"/>
    <mergeCell ref="P87:Q87"/>
    <mergeCell ref="R87:S87"/>
    <mergeCell ref="T87:U87"/>
    <mergeCell ref="C90:D90"/>
    <mergeCell ref="H90:I90"/>
    <mergeCell ref="K90:L90"/>
    <mergeCell ref="P90:Q90"/>
    <mergeCell ref="R90:S90"/>
    <mergeCell ref="T90:U90"/>
    <mergeCell ref="C89:D89"/>
    <mergeCell ref="H89:I89"/>
    <mergeCell ref="K89:L89"/>
    <mergeCell ref="P89:Q89"/>
    <mergeCell ref="R89:S89"/>
    <mergeCell ref="T89:U89"/>
    <mergeCell ref="C92:D92"/>
    <mergeCell ref="H92:I92"/>
    <mergeCell ref="K92:L92"/>
    <mergeCell ref="P92:Q92"/>
    <mergeCell ref="R92:S92"/>
    <mergeCell ref="T92:U92"/>
    <mergeCell ref="C91:D91"/>
    <mergeCell ref="H91:I91"/>
    <mergeCell ref="K91:L91"/>
    <mergeCell ref="P91:Q91"/>
    <mergeCell ref="R91:S91"/>
    <mergeCell ref="T91:U91"/>
    <mergeCell ref="C94:D94"/>
    <mergeCell ref="H94:I94"/>
    <mergeCell ref="K94:L94"/>
    <mergeCell ref="P94:Q94"/>
    <mergeCell ref="R94:S94"/>
    <mergeCell ref="T94:U94"/>
    <mergeCell ref="C93:D93"/>
    <mergeCell ref="H93:I93"/>
    <mergeCell ref="K93:L93"/>
    <mergeCell ref="P93:Q93"/>
    <mergeCell ref="R93:S93"/>
    <mergeCell ref="T93:U93"/>
    <mergeCell ref="C96:D96"/>
    <mergeCell ref="H96:I96"/>
    <mergeCell ref="K96:L96"/>
    <mergeCell ref="P96:Q96"/>
    <mergeCell ref="R96:S96"/>
    <mergeCell ref="T96:U96"/>
    <mergeCell ref="C95:D95"/>
    <mergeCell ref="H95:I95"/>
    <mergeCell ref="K95:L95"/>
    <mergeCell ref="P95:Q95"/>
    <mergeCell ref="R95:S95"/>
    <mergeCell ref="T95:U95"/>
    <mergeCell ref="C98:D98"/>
    <mergeCell ref="H98:I98"/>
    <mergeCell ref="K98:L98"/>
    <mergeCell ref="P98:Q98"/>
    <mergeCell ref="R98:S98"/>
    <mergeCell ref="T98:U98"/>
    <mergeCell ref="C97:D97"/>
    <mergeCell ref="H97:I97"/>
    <mergeCell ref="K97:L97"/>
    <mergeCell ref="P97:Q97"/>
    <mergeCell ref="R97:S97"/>
    <mergeCell ref="T97:U97"/>
    <mergeCell ref="C100:D100"/>
    <mergeCell ref="H100:I100"/>
    <mergeCell ref="K100:L100"/>
    <mergeCell ref="P100:Q100"/>
    <mergeCell ref="R100:S100"/>
    <mergeCell ref="T100:U100"/>
    <mergeCell ref="C99:D99"/>
    <mergeCell ref="H99:I99"/>
    <mergeCell ref="K99:L99"/>
    <mergeCell ref="P99:Q99"/>
    <mergeCell ref="R99:S99"/>
    <mergeCell ref="T99:U99"/>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8:D108"/>
    <mergeCell ref="H108:I108"/>
    <mergeCell ref="K108:L108"/>
    <mergeCell ref="P108:Q108"/>
    <mergeCell ref="R108:S108"/>
    <mergeCell ref="T108:U108"/>
    <mergeCell ref="C107:D107"/>
    <mergeCell ref="H107:I107"/>
    <mergeCell ref="K107:L107"/>
    <mergeCell ref="P107:Q107"/>
    <mergeCell ref="R107:S107"/>
    <mergeCell ref="T107:U107"/>
  </mergeCells>
  <phoneticPr fontId="2"/>
  <conditionalFormatting sqref="G46">
    <cfRule type="cellIs" dxfId="39" priority="5" stopIfTrue="1" operator="equal">
      <formula>"買"</formula>
    </cfRule>
    <cfRule type="cellIs" dxfId="38" priority="6" stopIfTrue="1" operator="equal">
      <formula>"売"</formula>
    </cfRule>
  </conditionalFormatting>
  <conditionalFormatting sqref="G9:G11 G14:G45 G47:G108">
    <cfRule type="cellIs" dxfId="37" priority="7" stopIfTrue="1" operator="equal">
      <formula>"買"</formula>
    </cfRule>
    <cfRule type="cellIs" dxfId="36" priority="8" stopIfTrue="1" operator="equal">
      <formula>"売"</formula>
    </cfRule>
  </conditionalFormatting>
  <conditionalFormatting sqref="G12">
    <cfRule type="cellIs" dxfId="35" priority="3" stopIfTrue="1" operator="equal">
      <formula>"買"</formula>
    </cfRule>
    <cfRule type="cellIs" dxfId="34" priority="4" stopIfTrue="1" operator="equal">
      <formula>"売"</formula>
    </cfRule>
  </conditionalFormatting>
  <conditionalFormatting sqref="G13">
    <cfRule type="cellIs" dxfId="33" priority="1" stopIfTrue="1" operator="equal">
      <formula>"買"</formula>
    </cfRule>
    <cfRule type="cellIs" dxfId="32" priority="2" stopIfTrue="1" operator="equal">
      <formula>"売"</formula>
    </cfRule>
  </conditionalFormatting>
  <dataValidations count="1">
    <dataValidation type="list" allowBlank="1" showInputMessage="1" showErrorMessage="1" sqref="G9:G108" xr:uid="{CEA3D0AD-836F-4D70-B408-83A4A04C28E6}">
      <formula1>"買,売"</formula1>
    </dataValidation>
  </dataValidations>
  <pageMargins left="0.25" right="0.25" top="0.75" bottom="0.75" header="0.3" footer="0.3"/>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DB0A1-764B-41D9-8024-722A60D3DE5D}">
  <dimension ref="B2:W109"/>
  <sheetViews>
    <sheetView zoomScale="115" zoomScaleNormal="115" workbookViewId="0">
      <pane ySplit="8" topLeftCell="A86" activePane="bottomLeft" state="frozen"/>
      <selection pane="bottomLeft" activeCell="R95" sqref="R95:S95"/>
    </sheetView>
  </sheetViews>
  <sheetFormatPr defaultRowHeight="13.2" x14ac:dyDescent="0.2"/>
  <cols>
    <col min="1" max="1" width="2.88671875" customWidth="1"/>
    <col min="2" max="18" width="6.6640625" customWidth="1"/>
    <col min="22" max="22" width="10.88671875" style="23" hidden="1" customWidth="1"/>
    <col min="23" max="23" width="0" hidden="1" customWidth="1"/>
  </cols>
  <sheetData>
    <row r="2" spans="2:23" x14ac:dyDescent="0.2">
      <c r="B2" s="61" t="s">
        <v>5</v>
      </c>
      <c r="C2" s="61"/>
      <c r="D2" s="80" t="s">
        <v>57</v>
      </c>
      <c r="E2" s="80"/>
      <c r="F2" s="61" t="s">
        <v>6</v>
      </c>
      <c r="G2" s="61"/>
      <c r="H2" s="76" t="s">
        <v>61</v>
      </c>
      <c r="I2" s="76"/>
      <c r="J2" s="61" t="s">
        <v>7</v>
      </c>
      <c r="K2" s="61"/>
      <c r="L2" s="81">
        <v>300000</v>
      </c>
      <c r="M2" s="80"/>
      <c r="N2" s="61" t="s">
        <v>8</v>
      </c>
      <c r="O2" s="61"/>
      <c r="P2" s="77">
        <f>SUM(L2,D4)</f>
        <v>271040.89471948455</v>
      </c>
      <c r="Q2" s="76"/>
      <c r="R2" s="1"/>
      <c r="S2" s="1"/>
      <c r="T2" s="1"/>
    </row>
    <row r="3" spans="2:23" ht="57" customHeight="1" x14ac:dyDescent="0.2">
      <c r="B3" s="61" t="s">
        <v>9</v>
      </c>
      <c r="C3" s="61"/>
      <c r="D3" s="78" t="s">
        <v>38</v>
      </c>
      <c r="E3" s="78"/>
      <c r="F3" s="78"/>
      <c r="G3" s="78"/>
      <c r="H3" s="78"/>
      <c r="I3" s="78"/>
      <c r="J3" s="61" t="s">
        <v>10</v>
      </c>
      <c r="K3" s="61"/>
      <c r="L3" s="78" t="s">
        <v>58</v>
      </c>
      <c r="M3" s="79"/>
      <c r="N3" s="79"/>
      <c r="O3" s="79"/>
      <c r="P3" s="79"/>
      <c r="Q3" s="79"/>
      <c r="R3" s="1"/>
      <c r="S3" s="1"/>
    </row>
    <row r="4" spans="2:23" x14ac:dyDescent="0.2">
      <c r="B4" s="61" t="s">
        <v>11</v>
      </c>
      <c r="C4" s="61"/>
      <c r="D4" s="59">
        <f>SUM($R$9:$S$993)</f>
        <v>-28959.105280515465</v>
      </c>
      <c r="E4" s="59"/>
      <c r="F4" s="61" t="s">
        <v>12</v>
      </c>
      <c r="G4" s="61"/>
      <c r="H4" s="75">
        <f>SUM($T$9:$U$108)</f>
        <v>-156.40000000000782</v>
      </c>
      <c r="I4" s="76"/>
      <c r="J4" s="58" t="s">
        <v>13</v>
      </c>
      <c r="K4" s="58"/>
      <c r="L4" s="77">
        <f>MAX($C$9:$D$990)-C9</f>
        <v>0</v>
      </c>
      <c r="M4" s="77"/>
      <c r="N4" s="58" t="s">
        <v>14</v>
      </c>
      <c r="O4" s="58"/>
      <c r="P4" s="59">
        <f>SUMIF(R9:S990,"&lt;0",R9:S990)</f>
        <v>-357981.32681819977</v>
      </c>
      <c r="Q4" s="59"/>
      <c r="R4" s="1"/>
      <c r="S4" s="1"/>
      <c r="T4" s="1"/>
    </row>
    <row r="5" spans="2:23" x14ac:dyDescent="0.2">
      <c r="B5" s="40" t="s">
        <v>15</v>
      </c>
      <c r="C5" s="39">
        <f>COUNTIF($R$9:$R$990,"&gt;0")</f>
        <v>42</v>
      </c>
      <c r="D5" s="38" t="s">
        <v>16</v>
      </c>
      <c r="E5" s="16">
        <f>COUNTIF($R$9:$R$990,"&lt;0")</f>
        <v>45</v>
      </c>
      <c r="F5" s="38" t="s">
        <v>17</v>
      </c>
      <c r="G5" s="39">
        <f>COUNTIF($R$9:$R$990,"=0")</f>
        <v>0</v>
      </c>
      <c r="H5" s="38" t="s">
        <v>18</v>
      </c>
      <c r="I5" s="3">
        <f>C5/SUM(C5,E5,G5)</f>
        <v>0.48275862068965519</v>
      </c>
      <c r="J5" s="60" t="s">
        <v>19</v>
      </c>
      <c r="K5" s="61"/>
      <c r="L5" s="62">
        <f>MAX(V9:V993)</f>
        <v>3</v>
      </c>
      <c r="M5" s="63"/>
      <c r="N5" s="18" t="s">
        <v>20</v>
      </c>
      <c r="O5" s="9"/>
      <c r="P5" s="62">
        <f>MAX(W9:W993)</f>
        <v>6</v>
      </c>
      <c r="Q5" s="63"/>
      <c r="R5" s="1"/>
      <c r="S5" s="36"/>
      <c r="T5" s="1"/>
    </row>
    <row r="6" spans="2:23" x14ac:dyDescent="0.2">
      <c r="B6" s="11"/>
      <c r="C6" s="14"/>
      <c r="D6" s="15"/>
      <c r="E6" s="12"/>
      <c r="F6" s="11"/>
      <c r="G6" s="12"/>
      <c r="H6" s="11"/>
      <c r="I6" s="17"/>
      <c r="J6" s="11"/>
      <c r="K6" s="11"/>
      <c r="L6" s="12"/>
      <c r="M6" s="12"/>
      <c r="N6" s="13"/>
      <c r="O6" s="13"/>
      <c r="P6" s="10"/>
      <c r="Q6" s="41"/>
      <c r="R6" s="1"/>
      <c r="S6" s="1"/>
      <c r="U6" s="37"/>
    </row>
    <row r="7" spans="2:23" x14ac:dyDescent="0.2">
      <c r="B7" s="64" t="s">
        <v>21</v>
      </c>
      <c r="C7" s="66" t="s">
        <v>22</v>
      </c>
      <c r="D7" s="67"/>
      <c r="E7" s="70" t="s">
        <v>23</v>
      </c>
      <c r="F7" s="71"/>
      <c r="G7" s="71"/>
      <c r="H7" s="71"/>
      <c r="I7" s="54"/>
      <c r="J7" s="72" t="s">
        <v>24</v>
      </c>
      <c r="K7" s="73"/>
      <c r="L7" s="56"/>
      <c r="M7" s="74" t="s">
        <v>25</v>
      </c>
      <c r="N7" s="49" t="s">
        <v>26</v>
      </c>
      <c r="O7" s="50"/>
      <c r="P7" s="50"/>
      <c r="Q7" s="51"/>
      <c r="R7" s="52" t="s">
        <v>27</v>
      </c>
      <c r="S7" s="52"/>
      <c r="T7" s="52"/>
      <c r="U7" s="52"/>
    </row>
    <row r="8" spans="2:23" x14ac:dyDescent="0.2">
      <c r="B8" s="65"/>
      <c r="C8" s="68"/>
      <c r="D8" s="69"/>
      <c r="E8" s="19" t="s">
        <v>28</v>
      </c>
      <c r="F8" s="19" t="s">
        <v>29</v>
      </c>
      <c r="G8" s="19" t="s">
        <v>30</v>
      </c>
      <c r="H8" s="53" t="s">
        <v>31</v>
      </c>
      <c r="I8" s="54"/>
      <c r="J8" s="4" t="s">
        <v>32</v>
      </c>
      <c r="K8" s="55" t="s">
        <v>33</v>
      </c>
      <c r="L8" s="56"/>
      <c r="M8" s="74"/>
      <c r="N8" s="5" t="s">
        <v>28</v>
      </c>
      <c r="O8" s="5" t="s">
        <v>29</v>
      </c>
      <c r="P8" s="57" t="s">
        <v>31</v>
      </c>
      <c r="Q8" s="51"/>
      <c r="R8" s="52" t="s">
        <v>34</v>
      </c>
      <c r="S8" s="52"/>
      <c r="T8" s="52" t="s">
        <v>32</v>
      </c>
      <c r="U8" s="52"/>
    </row>
    <row r="9" spans="2:23" x14ac:dyDescent="0.2">
      <c r="B9" s="42">
        <v>1</v>
      </c>
      <c r="C9" s="43">
        <f>L2</f>
        <v>300000</v>
      </c>
      <c r="D9" s="43"/>
      <c r="E9" s="42">
        <v>2018</v>
      </c>
      <c r="F9" s="8">
        <v>43467</v>
      </c>
      <c r="G9" s="42" t="s">
        <v>4</v>
      </c>
      <c r="H9" s="44">
        <v>112.755</v>
      </c>
      <c r="I9" s="44"/>
      <c r="J9" s="42">
        <v>10.199999999999999</v>
      </c>
      <c r="K9" s="45">
        <f t="shared" ref="K9:K72" si="0">IF(J9="","",C9*0.03)</f>
        <v>9000</v>
      </c>
      <c r="L9" s="46"/>
      <c r="M9" s="6">
        <f>IF(J9="","",(K9/J9)/LOOKUP(RIGHT($D$2,3),定数!$A$6:$A$13,定数!$B$6:$B$13))</f>
        <v>8.8235294117647065</v>
      </c>
      <c r="N9" s="42">
        <v>2018</v>
      </c>
      <c r="O9" s="8">
        <v>43467</v>
      </c>
      <c r="P9" s="44">
        <v>112.65300000000001</v>
      </c>
      <c r="Q9" s="44"/>
      <c r="R9" s="47">
        <f>IF(P9="","",T9*M9*LOOKUP(RIGHT($D$2,3),定数!$A$6:$A$13,定数!$B$6:$B$13))</f>
        <v>-8999.9999999990869</v>
      </c>
      <c r="S9" s="47"/>
      <c r="T9" s="48">
        <f>IF(P9="","",IF(G9="買",(P9-H9),(H9-P9))*IF(RIGHT($D$2,3)="JPY",100,10000))</f>
        <v>-10.199999999998965</v>
      </c>
      <c r="U9" s="48"/>
      <c r="V9" s="35">
        <f>IF(T9&lt;&gt;"",IF(T9&gt;0,1+V8,0),"")</f>
        <v>0</v>
      </c>
      <c r="W9">
        <f>IF(T9&lt;&gt;"",IF(T9&lt;0,1+W8,0),"")</f>
        <v>1</v>
      </c>
    </row>
    <row r="10" spans="2:23" x14ac:dyDescent="0.2">
      <c r="B10" s="42">
        <v>2</v>
      </c>
      <c r="C10" s="43">
        <f t="shared" ref="C10:C73" si="1">IF(R9="","",C9+R9)</f>
        <v>291000.00000000093</v>
      </c>
      <c r="D10" s="43"/>
      <c r="E10" s="42">
        <v>2018</v>
      </c>
      <c r="F10" s="8">
        <v>43468</v>
      </c>
      <c r="G10" s="42" t="s">
        <v>4</v>
      </c>
      <c r="H10" s="44">
        <v>112.352</v>
      </c>
      <c r="I10" s="44"/>
      <c r="J10" s="42">
        <v>9.4</v>
      </c>
      <c r="K10" s="45">
        <f t="shared" si="0"/>
        <v>8730.0000000000273</v>
      </c>
      <c r="L10" s="46"/>
      <c r="M10" s="6">
        <f>IF(J10="","",(K10/J10)/LOOKUP(RIGHT($D$2,3),定数!$A$6:$A$13,定数!$B$6:$B$13))</f>
        <v>9.2872340425532212</v>
      </c>
      <c r="N10" s="42">
        <v>2018</v>
      </c>
      <c r="O10" s="8">
        <v>43468</v>
      </c>
      <c r="P10" s="44">
        <v>112.258</v>
      </c>
      <c r="Q10" s="44"/>
      <c r="R10" s="47">
        <f>IF(P10="","",T10*M10*LOOKUP(RIGHT($D$2,3),定数!$A$6:$A$13,定数!$B$6:$B$13))</f>
        <v>-8730.0000000007985</v>
      </c>
      <c r="S10" s="47"/>
      <c r="T10" s="48">
        <f>IF(P10="","",IF(G10="買",(P10-H10),(H10-P10))*IF(RIGHT($D$2,3)="JPY",100,10000))</f>
        <v>-9.4000000000008299</v>
      </c>
      <c r="U10" s="48"/>
      <c r="V10" s="23">
        <f>IF(T10&lt;&gt;"",IF(T10&gt;0,1+V9,0),"")</f>
        <v>0</v>
      </c>
      <c r="W10">
        <f t="shared" ref="W10:W73" si="2">IF(T10&lt;&gt;"",IF(T10&lt;0,1+W9,0),"")</f>
        <v>2</v>
      </c>
    </row>
    <row r="11" spans="2:23" x14ac:dyDescent="0.2">
      <c r="B11" s="42">
        <v>3</v>
      </c>
      <c r="C11" s="43">
        <f t="shared" si="1"/>
        <v>282270.00000000012</v>
      </c>
      <c r="D11" s="43"/>
      <c r="E11" s="42">
        <v>2018</v>
      </c>
      <c r="F11" s="8">
        <v>43484</v>
      </c>
      <c r="G11" s="42" t="s">
        <v>3</v>
      </c>
      <c r="H11" s="44">
        <v>110.54300000000001</v>
      </c>
      <c r="I11" s="44"/>
      <c r="J11" s="42">
        <v>20</v>
      </c>
      <c r="K11" s="45">
        <f t="shared" si="0"/>
        <v>8468.100000000004</v>
      </c>
      <c r="L11" s="46"/>
      <c r="M11" s="6">
        <f>IF(J11="","",(K11/J11)/LOOKUP(RIGHT($D$2,3),定数!$A$6:$A$13,定数!$B$6:$B$13))</f>
        <v>4.2340500000000016</v>
      </c>
      <c r="N11" s="42">
        <v>2018</v>
      </c>
      <c r="O11" s="8">
        <v>43485</v>
      </c>
      <c r="P11" s="44">
        <v>110.74299999999999</v>
      </c>
      <c r="Q11" s="44"/>
      <c r="R11" s="47">
        <f>IF(P11="","",T11*M11*LOOKUP(RIGHT($D$2,3),定数!$A$6:$A$13,定数!$B$6:$B$13))</f>
        <v>-8468.099999999522</v>
      </c>
      <c r="S11" s="47"/>
      <c r="T11" s="48">
        <f>IF(P11="","",IF(G11="買",(P11-H11),(H11-P11))*IF(RIGHT($D$2,3)="JPY",100,10000))</f>
        <v>-19.999999999998863</v>
      </c>
      <c r="U11" s="48"/>
      <c r="V11" s="23">
        <f>IF(T11&lt;&gt;"",IF(T11&gt;0,1+V10,0),"")</f>
        <v>0</v>
      </c>
      <c r="W11">
        <f t="shared" si="2"/>
        <v>3</v>
      </c>
    </row>
    <row r="12" spans="2:23" x14ac:dyDescent="0.2">
      <c r="B12" s="42">
        <v>4</v>
      </c>
      <c r="C12" s="43">
        <f t="shared" si="1"/>
        <v>273801.90000000061</v>
      </c>
      <c r="D12" s="43"/>
      <c r="E12" s="42">
        <v>2018</v>
      </c>
      <c r="F12" s="8">
        <v>43490</v>
      </c>
      <c r="G12" s="42" t="s">
        <v>3</v>
      </c>
      <c r="H12" s="44">
        <v>108.61799999999999</v>
      </c>
      <c r="I12" s="44"/>
      <c r="J12" s="42">
        <v>52.3</v>
      </c>
      <c r="K12" s="45">
        <f t="shared" si="0"/>
        <v>8214.0570000000171</v>
      </c>
      <c r="L12" s="46"/>
      <c r="M12" s="6">
        <f>IF(J12="","",(K12/J12)/LOOKUP(RIGHT($D$2,3),定数!$A$6:$A$13,定数!$B$6:$B$13))</f>
        <v>1.5705653919694107</v>
      </c>
      <c r="N12" s="42">
        <v>2018</v>
      </c>
      <c r="O12" s="8">
        <v>43491</v>
      </c>
      <c r="P12" s="44">
        <v>109.14100000000001</v>
      </c>
      <c r="Q12" s="44"/>
      <c r="R12" s="47">
        <f>IF(P12="","",T12*M12*LOOKUP(RIGHT($D$2,3),定数!$A$6:$A$13,定数!$B$6:$B$13))</f>
        <v>-8214.0570000001808</v>
      </c>
      <c r="S12" s="47"/>
      <c r="T12" s="48">
        <f t="shared" ref="T12:T75" si="3">IF(P12="","",IF(G12="買",(P12-H12),(H12-P12))*IF(RIGHT($D$2,3)="JPY",100,10000))</f>
        <v>-52.300000000001035</v>
      </c>
      <c r="U12" s="48"/>
      <c r="V12" s="23">
        <f>IF(T12&lt;&gt;"",IF(T12&gt;0,1+V11,0),"")</f>
        <v>0</v>
      </c>
      <c r="W12">
        <f t="shared" si="2"/>
        <v>4</v>
      </c>
    </row>
    <row r="13" spans="2:23" x14ac:dyDescent="0.2">
      <c r="B13" s="42">
        <v>5</v>
      </c>
      <c r="C13" s="43">
        <f t="shared" si="1"/>
        <v>265587.8430000004</v>
      </c>
      <c r="D13" s="43"/>
      <c r="E13" s="42">
        <v>2018</v>
      </c>
      <c r="F13" s="8">
        <v>43499</v>
      </c>
      <c r="G13" s="42" t="s">
        <v>4</v>
      </c>
      <c r="H13" s="44">
        <v>110.21</v>
      </c>
      <c r="I13" s="44"/>
      <c r="J13" s="42">
        <v>20.2</v>
      </c>
      <c r="K13" s="45">
        <f t="shared" si="0"/>
        <v>7967.635290000012</v>
      </c>
      <c r="L13" s="46"/>
      <c r="M13" s="6">
        <f>IF(J13="","",(K13/J13)/LOOKUP(RIGHT($D$2,3),定数!$A$6:$A$13,定数!$B$6:$B$13))</f>
        <v>3.9443739059406</v>
      </c>
      <c r="N13" s="42">
        <v>2018</v>
      </c>
      <c r="O13" s="8">
        <v>43501</v>
      </c>
      <c r="P13" s="44">
        <v>110.008</v>
      </c>
      <c r="Q13" s="44"/>
      <c r="R13" s="47">
        <f>IF(P13="","",T13*M13*LOOKUP(RIGHT($D$2,3),定数!$A$6:$A$13,定数!$B$6:$B$13))</f>
        <v>-7967.6352899999401</v>
      </c>
      <c r="S13" s="47"/>
      <c r="T13" s="48">
        <f t="shared" si="3"/>
        <v>-20.199999999999818</v>
      </c>
      <c r="U13" s="48"/>
      <c r="V13" s="23">
        <f t="shared" ref="V13:V22" si="4">IF(T13&lt;&gt;"",IF(T13&gt;0,1+V12,0),"")</f>
        <v>0</v>
      </c>
      <c r="W13">
        <f t="shared" si="2"/>
        <v>5</v>
      </c>
    </row>
    <row r="14" spans="2:23" x14ac:dyDescent="0.2">
      <c r="B14" s="42">
        <v>6</v>
      </c>
      <c r="C14" s="43">
        <f t="shared" si="1"/>
        <v>257620.20771000045</v>
      </c>
      <c r="D14" s="43"/>
      <c r="E14" s="42">
        <v>2018</v>
      </c>
      <c r="F14" s="8">
        <v>43509</v>
      </c>
      <c r="G14" s="42" t="s">
        <v>37</v>
      </c>
      <c r="H14" s="44">
        <v>107.54300000000001</v>
      </c>
      <c r="I14" s="44"/>
      <c r="J14" s="42">
        <v>19.899999999999999</v>
      </c>
      <c r="K14" s="45">
        <f t="shared" si="0"/>
        <v>7728.606231300013</v>
      </c>
      <c r="L14" s="46"/>
      <c r="M14" s="6">
        <f>IF(J14="","",(K14/J14)/LOOKUP(RIGHT($D$2,3),定数!$A$6:$A$13,定数!$B$6:$B$13))</f>
        <v>3.8837217242713638</v>
      </c>
      <c r="N14" s="42">
        <v>2018</v>
      </c>
      <c r="O14" s="8">
        <v>43510</v>
      </c>
      <c r="P14" s="44">
        <v>107.742</v>
      </c>
      <c r="Q14" s="44"/>
      <c r="R14" s="47">
        <f>IF(P14="","",T14*M14*LOOKUP(RIGHT($D$2,3),定数!$A$6:$A$13,定数!$B$6:$B$13))</f>
        <v>-7728.6062312999393</v>
      </c>
      <c r="S14" s="47"/>
      <c r="T14" s="48">
        <f t="shared" si="3"/>
        <v>-19.899999999999807</v>
      </c>
      <c r="U14" s="48"/>
      <c r="V14" s="23">
        <f t="shared" si="4"/>
        <v>0</v>
      </c>
      <c r="W14">
        <f t="shared" si="2"/>
        <v>6</v>
      </c>
    </row>
    <row r="15" spans="2:23" x14ac:dyDescent="0.2">
      <c r="B15" s="42">
        <v>7</v>
      </c>
      <c r="C15" s="43">
        <f t="shared" si="1"/>
        <v>249891.60147870053</v>
      </c>
      <c r="D15" s="43"/>
      <c r="E15" s="42">
        <v>2018</v>
      </c>
      <c r="F15" s="8">
        <v>43512</v>
      </c>
      <c r="G15" s="42" t="s">
        <v>3</v>
      </c>
      <c r="H15" s="44">
        <v>106.045</v>
      </c>
      <c r="I15" s="44"/>
      <c r="J15" s="42">
        <v>15.6</v>
      </c>
      <c r="K15" s="45">
        <f t="shared" si="0"/>
        <v>7496.7480443610157</v>
      </c>
      <c r="L15" s="46"/>
      <c r="M15" s="6">
        <f>IF(J15="","",(K15/J15)/LOOKUP(RIGHT($D$2,3),定数!$A$6:$A$13,定数!$B$6:$B$13))</f>
        <v>4.8056077207442414</v>
      </c>
      <c r="N15" s="42">
        <v>2018</v>
      </c>
      <c r="O15" s="8">
        <v>43512</v>
      </c>
      <c r="P15" s="44">
        <v>105.929</v>
      </c>
      <c r="Q15" s="44"/>
      <c r="R15" s="47">
        <f>IF(P15="","",T15*M15*LOOKUP(RIGHT($D$2,3),定数!$A$6:$A$13,定数!$B$6:$B$13))</f>
        <v>5574.5049560633033</v>
      </c>
      <c r="S15" s="47"/>
      <c r="T15" s="48">
        <f t="shared" si="3"/>
        <v>11.599999999999966</v>
      </c>
      <c r="U15" s="48"/>
      <c r="V15" s="23">
        <f t="shared" si="4"/>
        <v>1</v>
      </c>
      <c r="W15">
        <f t="shared" si="2"/>
        <v>0</v>
      </c>
    </row>
    <row r="16" spans="2:23" x14ac:dyDescent="0.2">
      <c r="B16" s="42">
        <v>8</v>
      </c>
      <c r="C16" s="43">
        <f t="shared" si="1"/>
        <v>255466.10643476382</v>
      </c>
      <c r="D16" s="43"/>
      <c r="E16" s="42">
        <v>2018</v>
      </c>
      <c r="F16" s="8">
        <v>43515</v>
      </c>
      <c r="G16" s="42" t="s">
        <v>4</v>
      </c>
      <c r="H16" s="44">
        <v>106.31</v>
      </c>
      <c r="I16" s="44"/>
      <c r="J16" s="42">
        <v>17.899999999999999</v>
      </c>
      <c r="K16" s="45">
        <f t="shared" si="0"/>
        <v>7663.9831930429145</v>
      </c>
      <c r="L16" s="46"/>
      <c r="M16" s="6">
        <f>IF(J16="","",(K16/J16)/LOOKUP(RIGHT($D$2,3),定数!$A$6:$A$13,定数!$B$6:$B$13))</f>
        <v>4.2815548564485564</v>
      </c>
      <c r="N16" s="42">
        <v>2018</v>
      </c>
      <c r="O16" s="8">
        <v>43515</v>
      </c>
      <c r="P16" s="44">
        <v>106.131</v>
      </c>
      <c r="Q16" s="44"/>
      <c r="R16" s="47">
        <f>IF(P16="","",T16*M16*LOOKUP(RIGHT($D$2,3),定数!$A$6:$A$13,定数!$B$6:$B$13))</f>
        <v>-7663.9831930430037</v>
      </c>
      <c r="S16" s="47"/>
      <c r="T16" s="48">
        <f t="shared" si="3"/>
        <v>-17.900000000000205</v>
      </c>
      <c r="U16" s="48"/>
      <c r="V16" s="23">
        <f t="shared" si="4"/>
        <v>0</v>
      </c>
      <c r="W16">
        <f t="shared" si="2"/>
        <v>1</v>
      </c>
    </row>
    <row r="17" spans="2:23" x14ac:dyDescent="0.2">
      <c r="B17" s="42">
        <v>9</v>
      </c>
      <c r="C17" s="43">
        <f t="shared" si="1"/>
        <v>247802.12324172081</v>
      </c>
      <c r="D17" s="43"/>
      <c r="E17" s="42">
        <v>2018</v>
      </c>
      <c r="F17" s="8">
        <v>43517</v>
      </c>
      <c r="G17" s="42" t="s">
        <v>4</v>
      </c>
      <c r="H17" s="44">
        <v>107.30500000000001</v>
      </c>
      <c r="I17" s="44"/>
      <c r="J17" s="42">
        <v>11.5</v>
      </c>
      <c r="K17" s="45">
        <f t="shared" si="0"/>
        <v>7434.063697251624</v>
      </c>
      <c r="L17" s="46"/>
      <c r="M17" s="6">
        <f>IF(J17="","",(K17/J17)/LOOKUP(RIGHT($D$2,3),定数!$A$6:$A$13,定数!$B$6:$B$13))</f>
        <v>6.4644032150014121</v>
      </c>
      <c r="N17" s="42">
        <v>2018</v>
      </c>
      <c r="O17" s="8">
        <v>43517</v>
      </c>
      <c r="P17" s="44">
        <v>107.426</v>
      </c>
      <c r="Q17" s="44"/>
      <c r="R17" s="47">
        <f>IF(P17="","",T17*M17*LOOKUP(RIGHT($D$2,3),定数!$A$6:$A$13,定数!$B$6:$B$13))</f>
        <v>7821.9278901513935</v>
      </c>
      <c r="S17" s="47"/>
      <c r="T17" s="48">
        <f t="shared" si="3"/>
        <v>12.099999999999511</v>
      </c>
      <c r="U17" s="48"/>
      <c r="V17" s="23">
        <f t="shared" si="4"/>
        <v>1</v>
      </c>
      <c r="W17">
        <f t="shared" si="2"/>
        <v>0</v>
      </c>
    </row>
    <row r="18" spans="2:23" x14ac:dyDescent="0.2">
      <c r="B18" s="42">
        <v>10</v>
      </c>
      <c r="C18" s="43">
        <f t="shared" si="1"/>
        <v>255624.0511318722</v>
      </c>
      <c r="D18" s="43"/>
      <c r="E18" s="42">
        <v>2018</v>
      </c>
      <c r="F18" s="8">
        <v>43524</v>
      </c>
      <c r="G18" s="42" t="s">
        <v>3</v>
      </c>
      <c r="H18" s="44">
        <v>107.071</v>
      </c>
      <c r="I18" s="44"/>
      <c r="J18" s="42">
        <v>9</v>
      </c>
      <c r="K18" s="45">
        <f t="shared" si="0"/>
        <v>7668.7215339561653</v>
      </c>
      <c r="L18" s="46"/>
      <c r="M18" s="6">
        <f>IF(J18="","",(K18/J18)/LOOKUP(RIGHT($D$2,3),定数!$A$6:$A$13,定数!$B$6:$B$13))</f>
        <v>8.5208017043957405</v>
      </c>
      <c r="N18" s="42">
        <v>2018</v>
      </c>
      <c r="O18" s="8">
        <v>43524</v>
      </c>
      <c r="P18" s="44">
        <v>106.979</v>
      </c>
      <c r="Q18" s="44"/>
      <c r="R18" s="47">
        <f>IF(P18="","",T18*M18*LOOKUP(RIGHT($D$2,3),定数!$A$6:$A$13,定数!$B$6:$B$13))</f>
        <v>7839.1375680439751</v>
      </c>
      <c r="S18" s="47"/>
      <c r="T18" s="48">
        <f t="shared" si="3"/>
        <v>9.1999999999998749</v>
      </c>
      <c r="U18" s="48"/>
      <c r="V18" s="23">
        <f t="shared" si="4"/>
        <v>2</v>
      </c>
      <c r="W18">
        <f t="shared" si="2"/>
        <v>0</v>
      </c>
    </row>
    <row r="19" spans="2:23" x14ac:dyDescent="0.2">
      <c r="B19" s="42">
        <v>11</v>
      </c>
      <c r="C19" s="43">
        <f t="shared" si="1"/>
        <v>263463.18869991618</v>
      </c>
      <c r="D19" s="43"/>
      <c r="E19" s="42">
        <v>2018</v>
      </c>
      <c r="F19" s="8">
        <v>43531</v>
      </c>
      <c r="G19" s="42" t="s">
        <v>3</v>
      </c>
      <c r="H19" s="44">
        <v>105.96</v>
      </c>
      <c r="I19" s="44"/>
      <c r="J19" s="42">
        <v>23</v>
      </c>
      <c r="K19" s="45">
        <f t="shared" si="0"/>
        <v>7903.8956609974848</v>
      </c>
      <c r="L19" s="46"/>
      <c r="M19" s="6">
        <f>IF(J19="","",(K19/J19)/LOOKUP(RIGHT($D$2,3),定数!$A$6:$A$13,定数!$B$6:$B$13))</f>
        <v>3.4364763743467326</v>
      </c>
      <c r="N19" s="42">
        <v>2018</v>
      </c>
      <c r="O19" s="8">
        <v>43531</v>
      </c>
      <c r="P19" s="44">
        <v>106.19</v>
      </c>
      <c r="Q19" s="44"/>
      <c r="R19" s="47">
        <f>IF(P19="","",T19*M19*LOOKUP(RIGHT($D$2,3),定数!$A$6:$A$13,定数!$B$6:$B$13))</f>
        <v>-7903.8956609976212</v>
      </c>
      <c r="S19" s="47"/>
      <c r="T19" s="48">
        <f t="shared" si="3"/>
        <v>-23.000000000000398</v>
      </c>
      <c r="U19" s="48"/>
      <c r="V19" s="23">
        <f t="shared" si="4"/>
        <v>0</v>
      </c>
      <c r="W19">
        <f t="shared" si="2"/>
        <v>1</v>
      </c>
    </row>
    <row r="20" spans="2:23" x14ac:dyDescent="0.2">
      <c r="B20" s="42">
        <v>12</v>
      </c>
      <c r="C20" s="43">
        <f t="shared" si="1"/>
        <v>255559.29303891855</v>
      </c>
      <c r="D20" s="43"/>
      <c r="E20" s="42">
        <v>2018</v>
      </c>
      <c r="F20" s="8">
        <v>43533</v>
      </c>
      <c r="G20" s="42" t="s">
        <v>4</v>
      </c>
      <c r="H20" s="44">
        <v>106.295</v>
      </c>
      <c r="I20" s="44"/>
      <c r="J20" s="42">
        <v>17.3</v>
      </c>
      <c r="K20" s="45">
        <f t="shared" si="0"/>
        <v>7666.7787911675559</v>
      </c>
      <c r="L20" s="46"/>
      <c r="M20" s="6">
        <f>IF(J20="","",(K20/J20)/LOOKUP(RIGHT($D$2,3),定数!$A$6:$A$13,定数!$B$6:$B$13))</f>
        <v>4.4316640411373154</v>
      </c>
      <c r="N20" s="42">
        <v>2018</v>
      </c>
      <c r="O20" s="8">
        <v>43533</v>
      </c>
      <c r="P20" s="44">
        <v>106.492</v>
      </c>
      <c r="Q20" s="44"/>
      <c r="R20" s="47">
        <f>IF(P20="","",T20*M20*LOOKUP(RIGHT($D$2,3),定数!$A$6:$A$13,定数!$B$6:$B$13))</f>
        <v>8730.3781610406313</v>
      </c>
      <c r="S20" s="47"/>
      <c r="T20" s="48">
        <f t="shared" si="3"/>
        <v>19.700000000000273</v>
      </c>
      <c r="U20" s="48"/>
      <c r="V20" s="23">
        <f t="shared" si="4"/>
        <v>1</v>
      </c>
      <c r="W20">
        <f t="shared" si="2"/>
        <v>0</v>
      </c>
    </row>
    <row r="21" spans="2:23" x14ac:dyDescent="0.2">
      <c r="B21" s="42">
        <v>13</v>
      </c>
      <c r="C21" s="43">
        <f t="shared" si="1"/>
        <v>264289.67119995918</v>
      </c>
      <c r="D21" s="43"/>
      <c r="E21" s="42">
        <v>2018</v>
      </c>
      <c r="F21" s="8">
        <v>43536</v>
      </c>
      <c r="G21" s="42" t="s">
        <v>3</v>
      </c>
      <c r="H21" s="44">
        <v>106.717</v>
      </c>
      <c r="I21" s="44"/>
      <c r="J21" s="42">
        <v>12.9</v>
      </c>
      <c r="K21" s="45">
        <f t="shared" si="0"/>
        <v>7928.6901359987751</v>
      </c>
      <c r="L21" s="46"/>
      <c r="M21" s="6">
        <f>IF(J21="","",(K21/J21)/LOOKUP(RIGHT($D$2,3),定数!$A$6:$A$13,定数!$B$6:$B$13))</f>
        <v>6.1462714232548636</v>
      </c>
      <c r="N21" s="42">
        <v>2018</v>
      </c>
      <c r="O21" s="8">
        <v>43536</v>
      </c>
      <c r="P21" s="44">
        <v>106.45699999999999</v>
      </c>
      <c r="Q21" s="44"/>
      <c r="R21" s="47">
        <f>IF(P21="","",T21*M21*LOOKUP(RIGHT($D$2,3),定数!$A$6:$A$13,定数!$B$6:$B$13))</f>
        <v>15980.305700462961</v>
      </c>
      <c r="S21" s="47"/>
      <c r="T21" s="48">
        <f t="shared" si="3"/>
        <v>26.000000000000512</v>
      </c>
      <c r="U21" s="48"/>
      <c r="V21" s="23">
        <f t="shared" si="4"/>
        <v>2</v>
      </c>
      <c r="W21">
        <f t="shared" si="2"/>
        <v>0</v>
      </c>
    </row>
    <row r="22" spans="2:23" x14ac:dyDescent="0.2">
      <c r="B22" s="42">
        <v>14</v>
      </c>
      <c r="C22" s="43">
        <f t="shared" si="1"/>
        <v>280269.97690042213</v>
      </c>
      <c r="D22" s="43"/>
      <c r="E22" s="42">
        <v>2018</v>
      </c>
      <c r="F22" s="8">
        <v>43544</v>
      </c>
      <c r="G22" s="42" t="s">
        <v>4</v>
      </c>
      <c r="H22" s="44">
        <v>106.05800000000001</v>
      </c>
      <c r="I22" s="44"/>
      <c r="J22" s="42">
        <v>13.4</v>
      </c>
      <c r="K22" s="45">
        <f t="shared" si="0"/>
        <v>8408.0993070126642</v>
      </c>
      <c r="L22" s="46"/>
      <c r="M22" s="6">
        <f>IF(J22="","",(K22/J22)/LOOKUP(RIGHT($D$2,3),定数!$A$6:$A$13,定数!$B$6:$B$13))</f>
        <v>6.2747009753825855</v>
      </c>
      <c r="N22" s="42">
        <v>2018</v>
      </c>
      <c r="O22" s="8">
        <v>43544</v>
      </c>
      <c r="P22" s="44">
        <v>106.205</v>
      </c>
      <c r="Q22" s="44"/>
      <c r="R22" s="47">
        <f>IF(P22="","",T22*M22*LOOKUP(RIGHT($D$2,3),定数!$A$6:$A$13,定数!$B$6:$B$13))</f>
        <v>9223.8104338118592</v>
      </c>
      <c r="S22" s="47"/>
      <c r="T22" s="48">
        <f t="shared" si="3"/>
        <v>14.699999999999136</v>
      </c>
      <c r="U22" s="48"/>
      <c r="V22" s="23">
        <f t="shared" si="4"/>
        <v>3</v>
      </c>
      <c r="W22">
        <f t="shared" si="2"/>
        <v>0</v>
      </c>
    </row>
    <row r="23" spans="2:23" x14ac:dyDescent="0.2">
      <c r="B23" s="42">
        <v>15</v>
      </c>
      <c r="C23" s="43">
        <f t="shared" si="1"/>
        <v>289493.78733423399</v>
      </c>
      <c r="D23" s="43"/>
      <c r="E23" s="42">
        <v>2018</v>
      </c>
      <c r="F23" s="8">
        <v>43544</v>
      </c>
      <c r="G23" s="42" t="s">
        <v>4</v>
      </c>
      <c r="H23" s="44">
        <v>106.435</v>
      </c>
      <c r="I23" s="44"/>
      <c r="J23" s="42">
        <v>35.9</v>
      </c>
      <c r="K23" s="45">
        <f t="shared" si="0"/>
        <v>8684.8136200270201</v>
      </c>
      <c r="L23" s="46"/>
      <c r="M23" s="6">
        <f>IF(J23="","",(K23/J23)/LOOKUP(RIGHT($D$2,3),定数!$A$6:$A$13,定数!$B$6:$B$13))</f>
        <v>2.4191681392832924</v>
      </c>
      <c r="N23" s="42">
        <v>2018</v>
      </c>
      <c r="O23" s="8">
        <v>43546</v>
      </c>
      <c r="P23" s="44">
        <v>106.07599999999999</v>
      </c>
      <c r="Q23" s="44"/>
      <c r="R23" s="47">
        <f>IF(P23="","",T23*M23*LOOKUP(RIGHT($D$2,3),定数!$A$6:$A$13,定数!$B$6:$B$13))</f>
        <v>-8684.8136200272347</v>
      </c>
      <c r="S23" s="47"/>
      <c r="T23" s="48">
        <f t="shared" si="3"/>
        <v>-35.900000000000887</v>
      </c>
      <c r="U23" s="48"/>
      <c r="V23" t="str">
        <f t="shared" ref="V23:W74" si="5">IF(S23&lt;&gt;"",IF(S23&lt;0,1+V22,0),"")</f>
        <v/>
      </c>
      <c r="W23">
        <f t="shared" si="2"/>
        <v>1</v>
      </c>
    </row>
    <row r="24" spans="2:23" x14ac:dyDescent="0.2">
      <c r="B24" s="42">
        <v>16</v>
      </c>
      <c r="C24" s="43">
        <f t="shared" si="1"/>
        <v>280808.97371420678</v>
      </c>
      <c r="D24" s="43"/>
      <c r="E24" s="42">
        <v>2018</v>
      </c>
      <c r="F24" s="8">
        <v>43546</v>
      </c>
      <c r="G24" s="42" t="s">
        <v>3</v>
      </c>
      <c r="H24" s="44">
        <v>105.364</v>
      </c>
      <c r="I24" s="44"/>
      <c r="J24" s="42">
        <v>28.2</v>
      </c>
      <c r="K24" s="45">
        <f t="shared" si="0"/>
        <v>8424.2692114262027</v>
      </c>
      <c r="L24" s="46"/>
      <c r="M24" s="6">
        <f>IF(J24="","",(K24/J24)/LOOKUP(RIGHT($D$2,3),定数!$A$6:$A$13,定数!$B$6:$B$13))</f>
        <v>2.9873295075979445</v>
      </c>
      <c r="N24" s="42">
        <v>2018</v>
      </c>
      <c r="O24" s="8">
        <v>43547</v>
      </c>
      <c r="P24" s="44">
        <v>105.646</v>
      </c>
      <c r="Q24" s="44"/>
      <c r="R24" s="47">
        <f>IF(P24="","",T24*M24*LOOKUP(RIGHT($D$2,3),定数!$A$6:$A$13,定数!$B$6:$B$13))</f>
        <v>-8424.2692114260972</v>
      </c>
      <c r="S24" s="47"/>
      <c r="T24" s="48">
        <f t="shared" si="3"/>
        <v>-28.199999999999648</v>
      </c>
      <c r="U24" s="48"/>
      <c r="V24" t="str">
        <f t="shared" si="5"/>
        <v/>
      </c>
      <c r="W24">
        <f t="shared" si="2"/>
        <v>2</v>
      </c>
    </row>
    <row r="25" spans="2:23" x14ac:dyDescent="0.2">
      <c r="B25" s="42">
        <v>17</v>
      </c>
      <c r="C25" s="43">
        <f t="shared" si="1"/>
        <v>272384.70450278069</v>
      </c>
      <c r="D25" s="43"/>
      <c r="E25" s="42">
        <v>2018</v>
      </c>
      <c r="F25" s="8">
        <v>43551</v>
      </c>
      <c r="G25" s="42" t="s">
        <v>4</v>
      </c>
      <c r="H25" s="44">
        <v>105.64400000000001</v>
      </c>
      <c r="I25" s="44"/>
      <c r="J25" s="42">
        <v>10.7</v>
      </c>
      <c r="K25" s="45">
        <f t="shared" si="0"/>
        <v>8171.5411350834202</v>
      </c>
      <c r="L25" s="46"/>
      <c r="M25" s="6">
        <f>IF(J25="","",(K25/J25)/LOOKUP(RIGHT($D$2,3),定数!$A$6:$A$13,定数!$B$6:$B$13))</f>
        <v>7.6369543318536639</v>
      </c>
      <c r="N25" s="42">
        <v>2018</v>
      </c>
      <c r="O25" s="8">
        <v>43551</v>
      </c>
      <c r="P25" s="44">
        <v>105.53700000000001</v>
      </c>
      <c r="Q25" s="44"/>
      <c r="R25" s="47">
        <f>IF(P25="","",T25*M25*LOOKUP(RIGHT($D$2,3),定数!$A$6:$A$13,定数!$B$6:$B$13))</f>
        <v>-8171.5411350833674</v>
      </c>
      <c r="S25" s="47"/>
      <c r="T25" s="48">
        <f t="shared" si="3"/>
        <v>-10.699999999999932</v>
      </c>
      <c r="U25" s="48"/>
      <c r="V25" t="str">
        <f t="shared" si="5"/>
        <v/>
      </c>
      <c r="W25">
        <f t="shared" si="2"/>
        <v>3</v>
      </c>
    </row>
    <row r="26" spans="2:23" x14ac:dyDescent="0.2">
      <c r="B26" s="42">
        <v>18</v>
      </c>
      <c r="C26" s="43">
        <f>IF(R25="","",C25+R25)</f>
        <v>264213.16336769733</v>
      </c>
      <c r="D26" s="43"/>
      <c r="E26" s="42">
        <v>2018</v>
      </c>
      <c r="F26" s="8">
        <v>43554</v>
      </c>
      <c r="G26" s="42" t="s">
        <v>3</v>
      </c>
      <c r="H26" s="44">
        <v>106.126</v>
      </c>
      <c r="I26" s="44"/>
      <c r="J26" s="42">
        <v>21</v>
      </c>
      <c r="K26" s="45">
        <f t="shared" si="0"/>
        <v>7926.3949010309198</v>
      </c>
      <c r="L26" s="46"/>
      <c r="M26" s="6">
        <f>IF(J26="","",(K26/J26)/LOOKUP(RIGHT($D$2,3),定数!$A$6:$A$13,定数!$B$6:$B$13))</f>
        <v>3.7744737623956763</v>
      </c>
      <c r="N26" s="42">
        <v>2018</v>
      </c>
      <c r="O26" s="8">
        <v>43557</v>
      </c>
      <c r="P26" s="44">
        <v>106.336</v>
      </c>
      <c r="Q26" s="44"/>
      <c r="R26" s="47">
        <f>IF(P26="","",T26*M26*LOOKUP(RIGHT($D$2,3),定数!$A$6:$A$13,定数!$B$6:$B$13))</f>
        <v>-7926.3949010306842</v>
      </c>
      <c r="S26" s="47"/>
      <c r="T26" s="48">
        <f t="shared" si="3"/>
        <v>-20.999999999999375</v>
      </c>
      <c r="U26" s="48"/>
      <c r="V26" t="str">
        <f t="shared" si="5"/>
        <v/>
      </c>
      <c r="W26">
        <f t="shared" si="2"/>
        <v>4</v>
      </c>
    </row>
    <row r="27" spans="2:23" x14ac:dyDescent="0.2">
      <c r="B27" s="42">
        <v>19</v>
      </c>
      <c r="C27" s="43">
        <f t="shared" si="1"/>
        <v>256286.76846666663</v>
      </c>
      <c r="D27" s="43"/>
      <c r="E27" s="42">
        <v>2018</v>
      </c>
      <c r="F27" s="8">
        <v>43564</v>
      </c>
      <c r="G27" s="42" t="s">
        <v>3</v>
      </c>
      <c r="H27" s="44">
        <v>106.879</v>
      </c>
      <c r="I27" s="44"/>
      <c r="J27" s="42">
        <v>15.4</v>
      </c>
      <c r="K27" s="45">
        <f t="shared" si="0"/>
        <v>7688.6030539999983</v>
      </c>
      <c r="L27" s="46"/>
      <c r="M27" s="6">
        <f>IF(J27="","",(K27/J27)/LOOKUP(RIGHT($D$2,3),定数!$A$6:$A$13,定数!$B$6:$B$13))</f>
        <v>4.9925993857142847</v>
      </c>
      <c r="N27" s="42">
        <v>2018</v>
      </c>
      <c r="O27" s="8">
        <v>43564</v>
      </c>
      <c r="P27" s="44">
        <v>107.033</v>
      </c>
      <c r="Q27" s="44"/>
      <c r="R27" s="47">
        <f>IF(P27="","",T27*M27*LOOKUP(RIGHT($D$2,3),定数!$A$6:$A$13,定数!$B$6:$B$13))</f>
        <v>-7688.6030539998173</v>
      </c>
      <c r="S27" s="47"/>
      <c r="T27" s="48">
        <f t="shared" si="3"/>
        <v>-15.399999999999636</v>
      </c>
      <c r="U27" s="48"/>
      <c r="V27" t="str">
        <f t="shared" si="5"/>
        <v/>
      </c>
      <c r="W27">
        <f t="shared" si="2"/>
        <v>5</v>
      </c>
    </row>
    <row r="28" spans="2:23" x14ac:dyDescent="0.2">
      <c r="B28" s="42">
        <v>20</v>
      </c>
      <c r="C28" s="43">
        <f t="shared" si="1"/>
        <v>248598.1654126668</v>
      </c>
      <c r="D28" s="43"/>
      <c r="E28" s="42">
        <v>2018</v>
      </c>
      <c r="F28" s="8">
        <v>43578</v>
      </c>
      <c r="G28" s="42" t="s">
        <v>4</v>
      </c>
      <c r="H28" s="44">
        <v>107.809</v>
      </c>
      <c r="I28" s="44"/>
      <c r="J28" s="42">
        <v>15.3</v>
      </c>
      <c r="K28" s="45">
        <f t="shared" si="0"/>
        <v>7457.9449623800037</v>
      </c>
      <c r="L28" s="46"/>
      <c r="M28" s="6">
        <f>IF(J28="","",(K28/J28)/LOOKUP(RIGHT($D$2,3),定数!$A$6:$A$13,定数!$B$6:$B$13))</f>
        <v>4.8744738316209171</v>
      </c>
      <c r="N28" s="42">
        <v>2018</v>
      </c>
      <c r="O28" s="8">
        <v>43578</v>
      </c>
      <c r="P28" s="44">
        <v>107.98099999999999</v>
      </c>
      <c r="Q28" s="44"/>
      <c r="R28" s="47">
        <f>IF(P28="","",T28*M28*LOOKUP(RIGHT($D$2,3),定数!$A$6:$A$13,定数!$B$6:$B$13))</f>
        <v>8384.0949903878336</v>
      </c>
      <c r="S28" s="47"/>
      <c r="T28" s="48">
        <f t="shared" si="3"/>
        <v>17.199999999999704</v>
      </c>
      <c r="U28" s="48"/>
      <c r="V28" t="str">
        <f t="shared" si="5"/>
        <v/>
      </c>
      <c r="W28">
        <f t="shared" si="2"/>
        <v>0</v>
      </c>
    </row>
    <row r="29" spans="2:23" x14ac:dyDescent="0.2">
      <c r="B29" s="42">
        <v>21</v>
      </c>
      <c r="C29" s="43">
        <f t="shared" si="1"/>
        <v>256982.26040305462</v>
      </c>
      <c r="D29" s="43"/>
      <c r="E29" s="42">
        <v>2018</v>
      </c>
      <c r="F29" s="8">
        <v>43580</v>
      </c>
      <c r="G29" s="42" t="s">
        <v>4</v>
      </c>
      <c r="H29" s="44">
        <v>109.111</v>
      </c>
      <c r="I29" s="44"/>
      <c r="J29" s="42">
        <v>13.4</v>
      </c>
      <c r="K29" s="45">
        <f t="shared" si="0"/>
        <v>7709.4678120916387</v>
      </c>
      <c r="L29" s="46"/>
      <c r="M29" s="6">
        <f>IF(J29="","",(K29/J29)/LOOKUP(RIGHT($D$2,3),定数!$A$6:$A$13,定数!$B$6:$B$13))</f>
        <v>5.7533341881280888</v>
      </c>
      <c r="N29" s="42">
        <v>2018</v>
      </c>
      <c r="O29" s="8">
        <v>43580</v>
      </c>
      <c r="P29" s="44">
        <v>109.258</v>
      </c>
      <c r="Q29" s="44"/>
      <c r="R29" s="47">
        <f>IF(P29="","",T29*M29*LOOKUP(RIGHT($D$2,3),定数!$A$6:$A$13,定数!$B$6:$B$13))</f>
        <v>8457.4012565477933</v>
      </c>
      <c r="S29" s="47"/>
      <c r="T29" s="48">
        <f t="shared" si="3"/>
        <v>14.699999999999136</v>
      </c>
      <c r="U29" s="48"/>
      <c r="V29" t="str">
        <f t="shared" si="5"/>
        <v/>
      </c>
      <c r="W29">
        <f t="shared" si="2"/>
        <v>0</v>
      </c>
    </row>
    <row r="30" spans="2:23" x14ac:dyDescent="0.2">
      <c r="B30" s="42">
        <v>22</v>
      </c>
      <c r="C30" s="43">
        <f t="shared" si="1"/>
        <v>265439.66165960243</v>
      </c>
      <c r="D30" s="43"/>
      <c r="E30" s="42">
        <v>2018</v>
      </c>
      <c r="F30" s="8">
        <v>43581</v>
      </c>
      <c r="G30" s="42" t="s">
        <v>4</v>
      </c>
      <c r="H30" s="44">
        <v>109.438</v>
      </c>
      <c r="I30" s="44"/>
      <c r="J30" s="42">
        <v>19.2</v>
      </c>
      <c r="K30" s="45">
        <f t="shared" si="0"/>
        <v>7963.189849788072</v>
      </c>
      <c r="L30" s="46"/>
      <c r="M30" s="6">
        <f>IF(J30="","",(K30/J30)/LOOKUP(RIGHT($D$2,3),定数!$A$6:$A$13,定数!$B$6:$B$13))</f>
        <v>4.1474947134312883</v>
      </c>
      <c r="N30" s="42">
        <v>2018</v>
      </c>
      <c r="O30" s="8">
        <v>43581</v>
      </c>
      <c r="P30" s="44">
        <v>109.246</v>
      </c>
      <c r="Q30" s="44"/>
      <c r="R30" s="47">
        <f>IF(P30="","",T30*M30*LOOKUP(RIGHT($D$2,3),定数!$A$6:$A$13,定数!$B$6:$B$13))</f>
        <v>-7963.1898497883758</v>
      </c>
      <c r="S30" s="47"/>
      <c r="T30" s="48">
        <f t="shared" si="3"/>
        <v>-19.200000000000728</v>
      </c>
      <c r="U30" s="48"/>
      <c r="V30" t="str">
        <f t="shared" si="5"/>
        <v/>
      </c>
      <c r="W30">
        <f t="shared" si="2"/>
        <v>1</v>
      </c>
    </row>
    <row r="31" spans="2:23" x14ac:dyDescent="0.2">
      <c r="B31" s="42">
        <v>23</v>
      </c>
      <c r="C31" s="43">
        <f t="shared" si="1"/>
        <v>257476.47180981404</v>
      </c>
      <c r="D31" s="43"/>
      <c r="E31" s="42">
        <v>2018</v>
      </c>
      <c r="F31" s="8">
        <v>43583</v>
      </c>
      <c r="G31" s="42" t="s">
        <v>3</v>
      </c>
      <c r="H31" s="44">
        <v>109.017</v>
      </c>
      <c r="I31" s="44"/>
      <c r="J31" s="42">
        <v>11.4</v>
      </c>
      <c r="K31" s="45">
        <f t="shared" si="0"/>
        <v>7724.2941542944209</v>
      </c>
      <c r="L31" s="46"/>
      <c r="M31" s="6">
        <f>IF(J31="","",(K31/J31)/LOOKUP(RIGHT($D$2,3),定数!$A$6:$A$13,定数!$B$6:$B$13))</f>
        <v>6.775696626574053</v>
      </c>
      <c r="N31" s="42">
        <v>2018</v>
      </c>
      <c r="O31" s="8">
        <v>43585</v>
      </c>
      <c r="P31" s="44">
        <v>109.131</v>
      </c>
      <c r="Q31" s="44"/>
      <c r="R31" s="47">
        <f>IF(P31="","",T31*M31*LOOKUP(RIGHT($D$2,3),定数!$A$6:$A$13,定数!$B$6:$B$13))</f>
        <v>-7724.2941542947137</v>
      </c>
      <c r="S31" s="47"/>
      <c r="T31" s="48">
        <f t="shared" si="3"/>
        <v>-11.400000000000432</v>
      </c>
      <c r="U31" s="48"/>
      <c r="V31" t="str">
        <f t="shared" si="5"/>
        <v/>
      </c>
      <c r="W31">
        <f t="shared" si="2"/>
        <v>2</v>
      </c>
    </row>
    <row r="32" spans="2:23" x14ac:dyDescent="0.2">
      <c r="B32" s="42">
        <v>24</v>
      </c>
      <c r="C32" s="43">
        <f>IF(R31="","",C31+R31)</f>
        <v>249752.17765551934</v>
      </c>
      <c r="D32" s="43"/>
      <c r="E32" s="42">
        <v>2018</v>
      </c>
      <c r="F32" s="8">
        <v>43588</v>
      </c>
      <c r="G32" s="42" t="s">
        <v>3</v>
      </c>
      <c r="H32" s="44">
        <v>109.604</v>
      </c>
      <c r="I32" s="44"/>
      <c r="J32" s="42">
        <v>13.5</v>
      </c>
      <c r="K32" s="45">
        <f t="shared" si="0"/>
        <v>7492.5653296655801</v>
      </c>
      <c r="L32" s="46"/>
      <c r="M32" s="6">
        <f>IF(J32="","",(K32/J32)/LOOKUP(RIGHT($D$2,3),定数!$A$6:$A$13,定数!$B$6:$B$13))</f>
        <v>5.5500483923448742</v>
      </c>
      <c r="N32" s="42">
        <v>2018</v>
      </c>
      <c r="O32" s="8">
        <v>43588</v>
      </c>
      <c r="P32" s="44">
        <v>109.458</v>
      </c>
      <c r="Q32" s="44"/>
      <c r="R32" s="47">
        <f>IF(P32="","",T32*M32*LOOKUP(RIGHT($D$2,3),定数!$A$6:$A$13,定数!$B$6:$B$13))</f>
        <v>8103.0706528235614</v>
      </c>
      <c r="S32" s="47"/>
      <c r="T32" s="48">
        <f t="shared" si="3"/>
        <v>14.60000000000008</v>
      </c>
      <c r="U32" s="48"/>
      <c r="V32" t="str">
        <f t="shared" si="5"/>
        <v/>
      </c>
      <c r="W32">
        <f t="shared" si="2"/>
        <v>0</v>
      </c>
    </row>
    <row r="33" spans="2:23" x14ac:dyDescent="0.2">
      <c r="B33" s="42">
        <v>25</v>
      </c>
      <c r="C33" s="43">
        <f t="shared" si="1"/>
        <v>257855.24830834291</v>
      </c>
      <c r="D33" s="43"/>
      <c r="E33" s="42">
        <v>2018</v>
      </c>
      <c r="F33" s="8">
        <v>43596</v>
      </c>
      <c r="G33" s="42" t="s">
        <v>3</v>
      </c>
      <c r="H33" s="44">
        <v>109.292</v>
      </c>
      <c r="I33" s="44"/>
      <c r="J33" s="42">
        <v>13</v>
      </c>
      <c r="K33" s="45">
        <f t="shared" si="0"/>
        <v>7735.6574492502868</v>
      </c>
      <c r="L33" s="46"/>
      <c r="M33" s="6">
        <f>IF(J33="","",(K33/J33)/LOOKUP(RIGHT($D$2,3),定数!$A$6:$A$13,定数!$B$6:$B$13))</f>
        <v>5.9505057301925284</v>
      </c>
      <c r="N33" s="42">
        <v>2018</v>
      </c>
      <c r="O33" s="8">
        <v>43596</v>
      </c>
      <c r="P33" s="44">
        <v>109.15</v>
      </c>
      <c r="Q33" s="44"/>
      <c r="R33" s="47">
        <f>IF(P33="","",T33*M33*LOOKUP(RIGHT($D$2,3),定数!$A$6:$A$13,定数!$B$6:$B$13))</f>
        <v>8449.7181368731453</v>
      </c>
      <c r="S33" s="47"/>
      <c r="T33" s="48">
        <f t="shared" si="3"/>
        <v>14.199999999999591</v>
      </c>
      <c r="U33" s="48"/>
      <c r="V33" t="str">
        <f t="shared" si="5"/>
        <v/>
      </c>
      <c r="W33">
        <f t="shared" si="2"/>
        <v>0</v>
      </c>
    </row>
    <row r="34" spans="2:23" x14ac:dyDescent="0.2">
      <c r="B34" s="42">
        <v>26</v>
      </c>
      <c r="C34" s="43">
        <f t="shared" si="1"/>
        <v>266304.96644521604</v>
      </c>
      <c r="D34" s="43"/>
      <c r="E34" s="42">
        <v>2018</v>
      </c>
      <c r="F34" s="8">
        <v>43599</v>
      </c>
      <c r="G34" s="42" t="s">
        <v>4</v>
      </c>
      <c r="H34" s="44">
        <v>109.532</v>
      </c>
      <c r="I34" s="44"/>
      <c r="J34" s="42">
        <v>8</v>
      </c>
      <c r="K34" s="45">
        <f t="shared" si="0"/>
        <v>7989.1489933564808</v>
      </c>
      <c r="L34" s="46"/>
      <c r="M34" s="6">
        <f>IF(J34="","",(K34/J34)/LOOKUP(RIGHT($D$2,3),定数!$A$6:$A$13,定数!$B$6:$B$13))</f>
        <v>9.9864362416956016</v>
      </c>
      <c r="N34" s="42">
        <v>2018</v>
      </c>
      <c r="O34" s="8">
        <v>43600</v>
      </c>
      <c r="P34" s="44">
        <v>109.611</v>
      </c>
      <c r="Q34" s="44"/>
      <c r="R34" s="47">
        <f>IF(P34="","",T34*M34*LOOKUP(RIGHT($D$2,3),定数!$A$6:$A$13,定数!$B$6:$B$13))</f>
        <v>7889.2846309402967</v>
      </c>
      <c r="S34" s="47"/>
      <c r="T34" s="48">
        <f t="shared" si="3"/>
        <v>7.9000000000007731</v>
      </c>
      <c r="U34" s="48"/>
      <c r="V34" t="str">
        <f t="shared" si="5"/>
        <v/>
      </c>
      <c r="W34">
        <f t="shared" si="2"/>
        <v>0</v>
      </c>
    </row>
    <row r="35" spans="2:23" x14ac:dyDescent="0.2">
      <c r="B35" s="42">
        <v>27</v>
      </c>
      <c r="C35" s="43">
        <f t="shared" si="1"/>
        <v>274194.25107615633</v>
      </c>
      <c r="D35" s="43"/>
      <c r="E35" s="42">
        <v>2018</v>
      </c>
      <c r="F35" s="8">
        <v>43601</v>
      </c>
      <c r="G35" s="42" t="s">
        <v>4</v>
      </c>
      <c r="H35" s="44">
        <v>110.398</v>
      </c>
      <c r="I35" s="44"/>
      <c r="J35" s="42">
        <v>14.5</v>
      </c>
      <c r="K35" s="45">
        <f t="shared" si="0"/>
        <v>8225.8275322846894</v>
      </c>
      <c r="L35" s="46"/>
      <c r="M35" s="6">
        <f>IF(J35="","",(K35/J35)/LOOKUP(RIGHT($D$2,3),定数!$A$6:$A$13,定数!$B$6:$B$13))</f>
        <v>5.6729845050239236</v>
      </c>
      <c r="N35" s="42">
        <v>2018</v>
      </c>
      <c r="O35" s="8">
        <v>43601</v>
      </c>
      <c r="P35" s="44">
        <v>110.253</v>
      </c>
      <c r="Q35" s="44"/>
      <c r="R35" s="47">
        <f>IF(P35="","",T35*M35*LOOKUP(RIGHT($D$2,3),定数!$A$6:$A$13,定数!$B$6:$B$13))</f>
        <v>-8225.8275322844638</v>
      </c>
      <c r="S35" s="47"/>
      <c r="T35" s="48">
        <f t="shared" si="3"/>
        <v>-14.499999999999602</v>
      </c>
      <c r="U35" s="48"/>
      <c r="V35" t="str">
        <f t="shared" si="5"/>
        <v/>
      </c>
      <c r="W35">
        <f t="shared" si="2"/>
        <v>1</v>
      </c>
    </row>
    <row r="36" spans="2:23" x14ac:dyDescent="0.2">
      <c r="B36" s="42">
        <v>28</v>
      </c>
      <c r="C36" s="43">
        <f t="shared" si="1"/>
        <v>265968.42354387185</v>
      </c>
      <c r="D36" s="43"/>
      <c r="E36" s="42">
        <v>2018</v>
      </c>
      <c r="F36" s="8">
        <v>43617</v>
      </c>
      <c r="G36" s="42" t="s">
        <v>4</v>
      </c>
      <c r="H36" s="44">
        <v>109.21899999999999</v>
      </c>
      <c r="I36" s="44"/>
      <c r="J36" s="42">
        <v>14.8</v>
      </c>
      <c r="K36" s="45">
        <f t="shared" si="0"/>
        <v>7979.0527063161553</v>
      </c>
      <c r="L36" s="46"/>
      <c r="M36" s="6">
        <f>IF(J36="","",(K36/J36)/LOOKUP(RIGHT($D$2,3),定数!$A$6:$A$13,定数!$B$6:$B$13))</f>
        <v>5.3912518285919964</v>
      </c>
      <c r="N36" s="42">
        <v>2018</v>
      </c>
      <c r="O36" s="8">
        <v>43617</v>
      </c>
      <c r="P36" s="44">
        <v>109.38</v>
      </c>
      <c r="Q36" s="44"/>
      <c r="R36" s="47">
        <f>IF(P36="","",T36*M36*LOOKUP(RIGHT($D$2,3),定数!$A$6:$A$13,定数!$B$6:$B$13))</f>
        <v>8679.9154440331877</v>
      </c>
      <c r="S36" s="47"/>
      <c r="T36" s="48">
        <f t="shared" si="3"/>
        <v>16.100000000000136</v>
      </c>
      <c r="U36" s="48"/>
      <c r="V36" t="str">
        <f t="shared" si="5"/>
        <v/>
      </c>
      <c r="W36">
        <f t="shared" si="2"/>
        <v>0</v>
      </c>
    </row>
    <row r="37" spans="2:23" x14ac:dyDescent="0.2">
      <c r="B37" s="42">
        <v>29</v>
      </c>
      <c r="C37" s="43">
        <f t="shared" si="1"/>
        <v>274648.33898790501</v>
      </c>
      <c r="D37" s="43"/>
      <c r="E37" s="42">
        <v>2018</v>
      </c>
      <c r="F37" s="8">
        <v>43618</v>
      </c>
      <c r="G37" s="42" t="s">
        <v>4</v>
      </c>
      <c r="H37" s="44">
        <v>109.526</v>
      </c>
      <c r="I37" s="44"/>
      <c r="J37" s="42">
        <v>12.1</v>
      </c>
      <c r="K37" s="45">
        <f t="shared" si="0"/>
        <v>8239.4501696371499</v>
      </c>
      <c r="L37" s="46"/>
      <c r="M37" s="6">
        <f>IF(J37="","",(K37/J37)/LOOKUP(RIGHT($D$2,3),定数!$A$6:$A$13,定数!$B$6:$B$13))</f>
        <v>6.8094629501133479</v>
      </c>
      <c r="N37" s="42">
        <v>2018</v>
      </c>
      <c r="O37" s="8">
        <v>43620</v>
      </c>
      <c r="P37" s="44">
        <v>109.667</v>
      </c>
      <c r="Q37" s="44"/>
      <c r="R37" s="47">
        <f>IF(P37="","",T37*M37*LOOKUP(RIGHT($D$2,3),定数!$A$6:$A$13,定数!$B$6:$B$13))</f>
        <v>9601.342759660185</v>
      </c>
      <c r="S37" s="47"/>
      <c r="T37" s="48">
        <f t="shared" si="3"/>
        <v>14.100000000000534</v>
      </c>
      <c r="U37" s="48"/>
      <c r="V37" t="str">
        <f t="shared" si="5"/>
        <v/>
      </c>
      <c r="W37">
        <f t="shared" si="2"/>
        <v>0</v>
      </c>
    </row>
    <row r="38" spans="2:23" x14ac:dyDescent="0.2">
      <c r="B38" s="42">
        <v>30</v>
      </c>
      <c r="C38" s="43">
        <f t="shared" si="1"/>
        <v>284249.68174756522</v>
      </c>
      <c r="D38" s="43"/>
      <c r="E38" s="42">
        <v>2018</v>
      </c>
      <c r="F38" s="8">
        <v>43621</v>
      </c>
      <c r="G38" s="42" t="s">
        <v>4</v>
      </c>
      <c r="H38" s="44">
        <v>109.907</v>
      </c>
      <c r="I38" s="44"/>
      <c r="J38" s="42">
        <v>13.8</v>
      </c>
      <c r="K38" s="45">
        <f t="shared" si="0"/>
        <v>8527.4904524269568</v>
      </c>
      <c r="L38" s="46"/>
      <c r="M38" s="6">
        <f>IF(J38="","",(K38/J38)/LOOKUP(RIGHT($D$2,3),定数!$A$6:$A$13,定数!$B$6:$B$13))</f>
        <v>6.1793409075557655</v>
      </c>
      <c r="N38" s="42">
        <v>2018</v>
      </c>
      <c r="O38" s="8">
        <v>43621</v>
      </c>
      <c r="P38" s="44">
        <v>109.76900000000001</v>
      </c>
      <c r="Q38" s="44"/>
      <c r="R38" s="47">
        <f>IF(P38="","",T38*M38*LOOKUP(RIGHT($D$2,3),定数!$A$6:$A$13,定数!$B$6:$B$13))</f>
        <v>-8527.490452426402</v>
      </c>
      <c r="S38" s="47"/>
      <c r="T38" s="48">
        <f t="shared" si="3"/>
        <v>-13.799999999999102</v>
      </c>
      <c r="U38" s="48"/>
      <c r="V38" t="str">
        <f t="shared" si="5"/>
        <v/>
      </c>
      <c r="W38">
        <f t="shared" si="2"/>
        <v>1</v>
      </c>
    </row>
    <row r="39" spans="2:23" x14ac:dyDescent="0.2">
      <c r="B39" s="42">
        <v>31</v>
      </c>
      <c r="C39" s="43">
        <f t="shared" si="1"/>
        <v>275722.19129513879</v>
      </c>
      <c r="D39" s="43"/>
      <c r="E39" s="42">
        <v>2018</v>
      </c>
      <c r="F39" s="8">
        <v>43623</v>
      </c>
      <c r="G39" s="42" t="s">
        <v>4</v>
      </c>
      <c r="H39" s="44">
        <v>110.194</v>
      </c>
      <c r="I39" s="44"/>
      <c r="J39" s="42">
        <v>10.5</v>
      </c>
      <c r="K39" s="45">
        <f t="shared" si="0"/>
        <v>8271.6657388541644</v>
      </c>
      <c r="L39" s="46"/>
      <c r="M39" s="6">
        <f>IF(J39="","",(K39/J39)/LOOKUP(RIGHT($D$2,3),定数!$A$6:$A$13,定数!$B$6:$B$13))</f>
        <v>7.8777768941468231</v>
      </c>
      <c r="N39" s="42">
        <v>2018</v>
      </c>
      <c r="O39" s="8">
        <v>43623</v>
      </c>
      <c r="P39" s="44">
        <v>110.089</v>
      </c>
      <c r="Q39" s="44"/>
      <c r="R39" s="47">
        <f>IF(P39="","",T39*M39*LOOKUP(RIGHT($D$2,3),定数!$A$6:$A$13,定数!$B$6:$B$13))</f>
        <v>-8271.6657388544772</v>
      </c>
      <c r="S39" s="47"/>
      <c r="T39" s="48">
        <f t="shared" si="3"/>
        <v>-10.500000000000398</v>
      </c>
      <c r="U39" s="48"/>
      <c r="V39" t="str">
        <f t="shared" si="5"/>
        <v/>
      </c>
      <c r="W39">
        <f t="shared" si="2"/>
        <v>2</v>
      </c>
    </row>
    <row r="40" spans="2:23" x14ac:dyDescent="0.2">
      <c r="B40" s="42">
        <v>32</v>
      </c>
      <c r="C40" s="43">
        <f t="shared" si="1"/>
        <v>267450.52555628429</v>
      </c>
      <c r="D40" s="43"/>
      <c r="E40" s="42">
        <v>2018</v>
      </c>
      <c r="F40" s="8">
        <v>43624</v>
      </c>
      <c r="G40" s="42" t="s">
        <v>3</v>
      </c>
      <c r="H40" s="44">
        <v>109.60599999999999</v>
      </c>
      <c r="I40" s="44"/>
      <c r="J40" s="42">
        <v>12.1</v>
      </c>
      <c r="K40" s="45">
        <f t="shared" si="0"/>
        <v>8023.5157666885289</v>
      </c>
      <c r="L40" s="46"/>
      <c r="M40" s="6">
        <f>IF(J40="","",(K40/J40)/LOOKUP(RIGHT($D$2,3),定数!$A$6:$A$13,定数!$B$6:$B$13))</f>
        <v>6.6310047658582878</v>
      </c>
      <c r="N40" s="42">
        <v>2018</v>
      </c>
      <c r="O40" s="8">
        <v>43624</v>
      </c>
      <c r="P40" s="44">
        <v>109.47499999999999</v>
      </c>
      <c r="Q40" s="44"/>
      <c r="R40" s="47">
        <f>IF(P40="","",T40*M40*LOOKUP(RIGHT($D$2,3),定数!$A$6:$A$13,定数!$B$6:$B$13))</f>
        <v>8686.6162432743713</v>
      </c>
      <c r="S40" s="47"/>
      <c r="T40" s="48">
        <f t="shared" si="3"/>
        <v>13.100000000000023</v>
      </c>
      <c r="U40" s="48"/>
      <c r="V40" t="str">
        <f t="shared" si="5"/>
        <v/>
      </c>
      <c r="W40">
        <f t="shared" si="2"/>
        <v>0</v>
      </c>
    </row>
    <row r="41" spans="2:23" x14ac:dyDescent="0.2">
      <c r="B41" s="42">
        <v>33</v>
      </c>
      <c r="C41" s="43">
        <f t="shared" si="1"/>
        <v>276137.14179955865</v>
      </c>
      <c r="D41" s="43"/>
      <c r="E41" s="42">
        <v>2018</v>
      </c>
      <c r="F41" s="8">
        <v>43629</v>
      </c>
      <c r="G41" s="42" t="s">
        <v>4</v>
      </c>
      <c r="H41" s="44">
        <v>110.50700000000001</v>
      </c>
      <c r="I41" s="44"/>
      <c r="J41" s="42">
        <v>32.200000000000003</v>
      </c>
      <c r="K41" s="45">
        <f t="shared" si="0"/>
        <v>8284.1142539867596</v>
      </c>
      <c r="L41" s="46"/>
      <c r="M41" s="6">
        <f>IF(J41="","",(K41/J41)/LOOKUP(RIGHT($D$2,3),定数!$A$6:$A$13,定数!$B$6:$B$13))</f>
        <v>2.5727062900579996</v>
      </c>
      <c r="N41" s="42">
        <v>2018</v>
      </c>
      <c r="O41" s="8">
        <v>43629</v>
      </c>
      <c r="P41" s="44">
        <v>110.67</v>
      </c>
      <c r="Q41" s="44"/>
      <c r="R41" s="47">
        <f>IF(P41="","",T41*M41*LOOKUP(RIGHT($D$2,3),定数!$A$6:$A$13,定数!$B$6:$B$13))</f>
        <v>4193.5112527944548</v>
      </c>
      <c r="S41" s="47"/>
      <c r="T41" s="48">
        <f t="shared" si="3"/>
        <v>16.29999999999967</v>
      </c>
      <c r="U41" s="48"/>
      <c r="V41" t="str">
        <f t="shared" si="5"/>
        <v/>
      </c>
      <c r="W41">
        <f t="shared" si="2"/>
        <v>0</v>
      </c>
    </row>
    <row r="42" spans="2:23" x14ac:dyDescent="0.2">
      <c r="B42" s="42">
        <v>34</v>
      </c>
      <c r="C42" s="43">
        <f t="shared" si="1"/>
        <v>280330.65305235313</v>
      </c>
      <c r="D42" s="43"/>
      <c r="E42" s="42">
        <v>2018</v>
      </c>
      <c r="F42" s="8">
        <v>43641</v>
      </c>
      <c r="G42" s="42" t="s">
        <v>3</v>
      </c>
      <c r="H42" s="44">
        <v>109.441</v>
      </c>
      <c r="I42" s="44"/>
      <c r="J42" s="42">
        <v>14.4</v>
      </c>
      <c r="K42" s="45">
        <f t="shared" si="0"/>
        <v>8409.9195915705932</v>
      </c>
      <c r="L42" s="46"/>
      <c r="M42" s="6">
        <f>IF(J42="","",(K42/J42)/LOOKUP(RIGHT($D$2,3),定数!$A$6:$A$13,定数!$B$6:$B$13))</f>
        <v>5.8402219385906893</v>
      </c>
      <c r="N42" s="42">
        <v>2018</v>
      </c>
      <c r="O42" s="8">
        <v>43641</v>
      </c>
      <c r="P42" s="44">
        <v>109.58499999999999</v>
      </c>
      <c r="Q42" s="44"/>
      <c r="R42" s="47">
        <f>IF(P42="","",T42*M42*LOOKUP(RIGHT($D$2,3),定数!$A$6:$A$13,定数!$B$6:$B$13))</f>
        <v>-8409.919591570082</v>
      </c>
      <c r="S42" s="47"/>
      <c r="T42" s="48">
        <f t="shared" si="3"/>
        <v>-14.399999999999125</v>
      </c>
      <c r="U42" s="48"/>
      <c r="V42" t="str">
        <f t="shared" si="5"/>
        <v/>
      </c>
      <c r="W42">
        <f t="shared" si="2"/>
        <v>1</v>
      </c>
    </row>
    <row r="43" spans="2:23" x14ac:dyDescent="0.2">
      <c r="B43" s="42">
        <v>35</v>
      </c>
      <c r="C43" s="43">
        <f t="shared" si="1"/>
        <v>271920.73346078303</v>
      </c>
      <c r="D43" s="43"/>
      <c r="E43" s="42">
        <v>2018</v>
      </c>
      <c r="F43" s="8">
        <v>43645</v>
      </c>
      <c r="G43" s="42" t="s">
        <v>4</v>
      </c>
      <c r="H43" s="44">
        <v>110.43</v>
      </c>
      <c r="I43" s="44"/>
      <c r="J43" s="42">
        <v>15.8</v>
      </c>
      <c r="K43" s="45">
        <f t="shared" si="0"/>
        <v>8157.6220038234906</v>
      </c>
      <c r="L43" s="46"/>
      <c r="M43" s="6">
        <f>IF(J43="","",(K43/J43)/LOOKUP(RIGHT($D$2,3),定数!$A$6:$A$13,定数!$B$6:$B$13))</f>
        <v>5.1630519011541081</v>
      </c>
      <c r="N43" s="42">
        <v>2018</v>
      </c>
      <c r="O43" s="8">
        <v>43645</v>
      </c>
      <c r="P43" s="44">
        <v>110.608</v>
      </c>
      <c r="Q43" s="44"/>
      <c r="R43" s="47">
        <f>IF(P43="","",T43*M43*LOOKUP(RIGHT($D$2,3),定数!$A$6:$A$13,定数!$B$6:$B$13))</f>
        <v>9190.2323840541703</v>
      </c>
      <c r="S43" s="47"/>
      <c r="T43" s="48">
        <f t="shared" si="3"/>
        <v>17.799999999999727</v>
      </c>
      <c r="U43" s="48"/>
      <c r="V43" t="str">
        <f t="shared" si="5"/>
        <v/>
      </c>
      <c r="W43">
        <f t="shared" si="2"/>
        <v>0</v>
      </c>
    </row>
    <row r="44" spans="2:23" x14ac:dyDescent="0.2">
      <c r="B44" s="42">
        <v>36</v>
      </c>
      <c r="C44" s="43">
        <f t="shared" si="1"/>
        <v>281110.96584483719</v>
      </c>
      <c r="D44" s="43"/>
      <c r="E44" s="42">
        <v>208</v>
      </c>
      <c r="F44" s="8">
        <v>43645</v>
      </c>
      <c r="G44" s="42" t="s">
        <v>4</v>
      </c>
      <c r="H44" s="44">
        <v>110.786</v>
      </c>
      <c r="I44" s="44"/>
      <c r="J44" s="42">
        <v>16.8</v>
      </c>
      <c r="K44" s="45">
        <f t="shared" si="0"/>
        <v>8433.3289753451154</v>
      </c>
      <c r="L44" s="46"/>
      <c r="M44" s="6">
        <f>IF(J44="","",(K44/J44)/LOOKUP(RIGHT($D$2,3),定数!$A$6:$A$13,定数!$B$6:$B$13))</f>
        <v>5.0198386758006635</v>
      </c>
      <c r="N44" s="42">
        <v>2018</v>
      </c>
      <c r="O44" s="8">
        <v>43646</v>
      </c>
      <c r="P44" s="44">
        <v>110.61799999999999</v>
      </c>
      <c r="Q44" s="44"/>
      <c r="R44" s="47">
        <f>IF(P44="","",T44*M44*LOOKUP(RIGHT($D$2,3),定数!$A$6:$A$13,定数!$B$6:$B$13))</f>
        <v>-8433.3289753454337</v>
      </c>
      <c r="S44" s="47"/>
      <c r="T44" s="48">
        <f t="shared" si="3"/>
        <v>-16.800000000000637</v>
      </c>
      <c r="U44" s="48"/>
      <c r="V44" t="str">
        <f t="shared" si="5"/>
        <v/>
      </c>
      <c r="W44">
        <f t="shared" si="2"/>
        <v>1</v>
      </c>
    </row>
    <row r="45" spans="2:23" x14ac:dyDescent="0.2">
      <c r="B45" s="42">
        <v>37</v>
      </c>
      <c r="C45" s="43">
        <f t="shared" si="1"/>
        <v>272677.63686949178</v>
      </c>
      <c r="D45" s="43"/>
      <c r="E45" s="42">
        <v>2018</v>
      </c>
      <c r="F45" s="8">
        <v>43653</v>
      </c>
      <c r="G45" s="42" t="s">
        <v>3</v>
      </c>
      <c r="H45" s="44">
        <v>110.459</v>
      </c>
      <c r="I45" s="44"/>
      <c r="J45" s="42">
        <v>8.5</v>
      </c>
      <c r="K45" s="45">
        <f t="shared" si="0"/>
        <v>8180.3291060847532</v>
      </c>
      <c r="L45" s="46"/>
      <c r="M45" s="6">
        <f>IF(J45="","",(K45/J45)/LOOKUP(RIGHT($D$2,3),定数!$A$6:$A$13,定数!$B$6:$B$13))</f>
        <v>9.6239165953938279</v>
      </c>
      <c r="N45" s="42">
        <v>2018</v>
      </c>
      <c r="O45" s="8">
        <v>43655</v>
      </c>
      <c r="P45" s="44">
        <v>110.374</v>
      </c>
      <c r="Q45" s="44"/>
      <c r="R45" s="47">
        <f>IF(P45="","",T45*M45*LOOKUP(RIGHT($D$2,3),定数!$A$6:$A$13,定数!$B$6:$B$13))</f>
        <v>8180.3291060855199</v>
      </c>
      <c r="S45" s="47"/>
      <c r="T45" s="48">
        <f t="shared" si="3"/>
        <v>8.5000000000007958</v>
      </c>
      <c r="U45" s="48"/>
      <c r="V45" t="str">
        <f t="shared" si="5"/>
        <v/>
      </c>
      <c r="W45">
        <f t="shared" si="2"/>
        <v>0</v>
      </c>
    </row>
    <row r="46" spans="2:23" x14ac:dyDescent="0.2">
      <c r="B46" s="42">
        <v>38</v>
      </c>
      <c r="C46" s="43">
        <f>IF(R45="","",C45+R45)</f>
        <v>280857.9659755773</v>
      </c>
      <c r="D46" s="43"/>
      <c r="E46" s="42">
        <v>2018</v>
      </c>
      <c r="F46" s="8">
        <v>43655</v>
      </c>
      <c r="G46" s="42" t="s">
        <v>3</v>
      </c>
      <c r="H46" s="44">
        <v>110.378</v>
      </c>
      <c r="I46" s="44"/>
      <c r="J46" s="42">
        <v>9.3000000000000007</v>
      </c>
      <c r="K46" s="45">
        <f t="shared" si="0"/>
        <v>8425.7389792673184</v>
      </c>
      <c r="L46" s="46"/>
      <c r="M46" s="6">
        <f>IF(J46="","",(K46/J46)/LOOKUP(RIGHT($D$2,3),定数!$A$6:$A$13,定数!$B$6:$B$13))</f>
        <v>9.0599343863089441</v>
      </c>
      <c r="N46" s="42">
        <v>2018</v>
      </c>
      <c r="O46" s="8">
        <v>43655</v>
      </c>
      <c r="P46" s="44">
        <v>110.471</v>
      </c>
      <c r="Q46" s="44"/>
      <c r="R46" s="47">
        <f>IF(P46="","",T46*M46*LOOKUP(RIGHT($D$2,3),定数!$A$6:$A$13,定数!$B$6:$B$13))</f>
        <v>-8425.7389792676386</v>
      </c>
      <c r="S46" s="47"/>
      <c r="T46" s="48">
        <f t="shared" si="3"/>
        <v>-9.3000000000003524</v>
      </c>
      <c r="U46" s="48"/>
      <c r="V46" t="str">
        <f t="shared" si="5"/>
        <v/>
      </c>
      <c r="W46">
        <f t="shared" si="2"/>
        <v>1</v>
      </c>
    </row>
    <row r="47" spans="2:23" x14ac:dyDescent="0.2">
      <c r="B47" s="42">
        <v>39</v>
      </c>
      <c r="C47" s="43">
        <f t="shared" si="1"/>
        <v>272432.22699630965</v>
      </c>
      <c r="D47" s="43"/>
      <c r="E47" s="42">
        <v>2018</v>
      </c>
      <c r="F47" s="8">
        <v>43657</v>
      </c>
      <c r="G47" s="42" t="s">
        <v>4</v>
      </c>
      <c r="H47" s="44">
        <v>111.276</v>
      </c>
      <c r="I47" s="44"/>
      <c r="J47" s="42">
        <v>8.5</v>
      </c>
      <c r="K47" s="45">
        <f t="shared" si="0"/>
        <v>8172.9668098892889</v>
      </c>
      <c r="L47" s="46"/>
      <c r="M47" s="6">
        <f>IF(J47="","",(K47/J47)/LOOKUP(RIGHT($D$2,3),定数!$A$6:$A$13,定数!$B$6:$B$13))</f>
        <v>9.6152550704579873</v>
      </c>
      <c r="N47" s="42">
        <v>2018</v>
      </c>
      <c r="O47" s="8">
        <v>43657</v>
      </c>
      <c r="P47" s="44">
        <v>111.191</v>
      </c>
      <c r="Q47" s="44"/>
      <c r="R47" s="47">
        <f>IF(P47="","",T47*M47*LOOKUP(RIGHT($D$2,3),定数!$A$6:$A$13,定数!$B$6:$B$13))</f>
        <v>-8172.9668098886877</v>
      </c>
      <c r="S47" s="47"/>
      <c r="T47" s="48">
        <f t="shared" si="3"/>
        <v>-8.4999999999993747</v>
      </c>
      <c r="U47" s="48"/>
      <c r="V47" t="str">
        <f t="shared" si="5"/>
        <v/>
      </c>
      <c r="W47">
        <f t="shared" si="2"/>
        <v>2</v>
      </c>
    </row>
    <row r="48" spans="2:23" x14ac:dyDescent="0.2">
      <c r="B48" s="42">
        <v>40</v>
      </c>
      <c r="C48" s="43">
        <f t="shared" si="1"/>
        <v>264259.26018642099</v>
      </c>
      <c r="D48" s="43"/>
      <c r="E48" s="42">
        <v>2018</v>
      </c>
      <c r="F48" s="8">
        <v>43659</v>
      </c>
      <c r="G48" s="42" t="s">
        <v>4</v>
      </c>
      <c r="H48" s="44">
        <v>112.544</v>
      </c>
      <c r="I48" s="44"/>
      <c r="J48" s="42">
        <v>7.9</v>
      </c>
      <c r="K48" s="45">
        <f t="shared" si="0"/>
        <v>7927.7778055926292</v>
      </c>
      <c r="L48" s="46"/>
      <c r="M48" s="6">
        <f>IF(J48="","",(K48/J48)/LOOKUP(RIGHT($D$2,3),定数!$A$6:$A$13,定数!$B$6:$B$13))</f>
        <v>10.035161779231176</v>
      </c>
      <c r="N48" s="42">
        <v>2018</v>
      </c>
      <c r="O48" s="8">
        <v>43659</v>
      </c>
      <c r="P48" s="44">
        <v>112.622</v>
      </c>
      <c r="Q48" s="44"/>
      <c r="R48" s="47">
        <f>IF(P48="","",T48*M48*LOOKUP(RIGHT($D$2,3),定数!$A$6:$A$13,定数!$B$6:$B$13))</f>
        <v>7827.4261878006146</v>
      </c>
      <c r="S48" s="47"/>
      <c r="T48" s="48">
        <f t="shared" si="3"/>
        <v>7.8000000000002956</v>
      </c>
      <c r="U48" s="48"/>
      <c r="V48" t="str">
        <f t="shared" si="5"/>
        <v/>
      </c>
      <c r="W48">
        <f t="shared" si="2"/>
        <v>0</v>
      </c>
    </row>
    <row r="49" spans="2:23" x14ac:dyDescent="0.2">
      <c r="B49" s="42">
        <v>41</v>
      </c>
      <c r="C49" s="43">
        <f>IF(R48="","",C48+R48)</f>
        <v>272086.68637422158</v>
      </c>
      <c r="D49" s="43"/>
      <c r="E49" s="42">
        <v>2018</v>
      </c>
      <c r="F49" s="8">
        <v>43671</v>
      </c>
      <c r="G49" s="42" t="s">
        <v>4</v>
      </c>
      <c r="H49" s="44">
        <v>111.346</v>
      </c>
      <c r="I49" s="44"/>
      <c r="J49" s="42">
        <v>20</v>
      </c>
      <c r="K49" s="45">
        <f t="shared" si="0"/>
        <v>8162.6005912266473</v>
      </c>
      <c r="L49" s="46"/>
      <c r="M49" s="6">
        <f>IF(J49="","",(K49/J49)/LOOKUP(RIGHT($D$2,3),定数!$A$6:$A$13,定数!$B$6:$B$13))</f>
        <v>4.0813002956133237</v>
      </c>
      <c r="N49" s="42">
        <v>2018</v>
      </c>
      <c r="O49" s="8">
        <v>43671</v>
      </c>
      <c r="P49" s="44">
        <v>111.146</v>
      </c>
      <c r="Q49" s="44"/>
      <c r="R49" s="47">
        <f>IF(P49="","",T49*M49*LOOKUP(RIGHT($D$2,3),定数!$A$6:$A$13,定数!$B$6:$B$13))</f>
        <v>-8162.6005912267628</v>
      </c>
      <c r="S49" s="47"/>
      <c r="T49" s="48">
        <f t="shared" si="3"/>
        <v>-20.000000000000284</v>
      </c>
      <c r="U49" s="48"/>
      <c r="V49" t="str">
        <f t="shared" si="5"/>
        <v/>
      </c>
      <c r="W49">
        <f t="shared" si="2"/>
        <v>1</v>
      </c>
    </row>
    <row r="50" spans="2:23" x14ac:dyDescent="0.2">
      <c r="B50" s="42">
        <v>42</v>
      </c>
      <c r="C50" s="43">
        <f t="shared" si="1"/>
        <v>263924.08578299481</v>
      </c>
      <c r="D50" s="43"/>
      <c r="E50" s="42">
        <v>2018</v>
      </c>
      <c r="F50" s="8">
        <v>43678</v>
      </c>
      <c r="G50" s="42" t="s">
        <v>4</v>
      </c>
      <c r="H50" s="44">
        <v>111.852</v>
      </c>
      <c r="I50" s="44"/>
      <c r="J50" s="42">
        <v>14.8</v>
      </c>
      <c r="K50" s="45">
        <f t="shared" si="0"/>
        <v>7917.7225734898439</v>
      </c>
      <c r="L50" s="46"/>
      <c r="M50" s="6">
        <f>IF(J50="","",(K50/J50)/LOOKUP(RIGHT($D$2,3),定数!$A$6:$A$13,定数!$B$6:$B$13))</f>
        <v>5.3498125496553</v>
      </c>
      <c r="N50" s="42">
        <v>2018</v>
      </c>
      <c r="O50" s="8">
        <v>43678</v>
      </c>
      <c r="P50" s="44">
        <v>111.70399999999999</v>
      </c>
      <c r="Q50" s="44"/>
      <c r="R50" s="47">
        <f>IF(P50="","",T50*M50*LOOKUP(RIGHT($D$2,3),定数!$A$6:$A$13,定数!$B$6:$B$13))</f>
        <v>-7917.7225734903968</v>
      </c>
      <c r="S50" s="47"/>
      <c r="T50" s="48">
        <f t="shared" si="3"/>
        <v>-14.800000000001035</v>
      </c>
      <c r="U50" s="48"/>
      <c r="V50" t="str">
        <f t="shared" si="5"/>
        <v/>
      </c>
      <c r="W50">
        <f t="shared" si="2"/>
        <v>2</v>
      </c>
    </row>
    <row r="51" spans="2:23" x14ac:dyDescent="0.2">
      <c r="B51" s="42">
        <v>43</v>
      </c>
      <c r="C51" s="43">
        <f t="shared" si="1"/>
        <v>256006.3632095044</v>
      </c>
      <c r="D51" s="43"/>
      <c r="E51" s="42">
        <v>2018</v>
      </c>
      <c r="F51" s="8">
        <v>43683</v>
      </c>
      <c r="G51" s="42" t="s">
        <v>4</v>
      </c>
      <c r="H51" s="44">
        <v>111.495</v>
      </c>
      <c r="I51" s="44"/>
      <c r="J51" s="42">
        <v>16.2</v>
      </c>
      <c r="K51" s="45">
        <f t="shared" si="0"/>
        <v>7680.1908962851321</v>
      </c>
      <c r="L51" s="46"/>
      <c r="M51" s="6">
        <f>IF(J51="","",(K51/J51)/LOOKUP(RIGHT($D$2,3),定数!$A$6:$A$13,定数!$B$6:$B$13))</f>
        <v>4.7408585779537855</v>
      </c>
      <c r="N51" s="42">
        <v>2018</v>
      </c>
      <c r="O51" s="8">
        <v>43684</v>
      </c>
      <c r="P51" s="44">
        <v>111.333</v>
      </c>
      <c r="Q51" s="44"/>
      <c r="R51" s="47">
        <f>IF(P51="","",T51*M51*LOOKUP(RIGHT($D$2,3),定数!$A$6:$A$13,定数!$B$6:$B$13))</f>
        <v>-7680.1908962854241</v>
      </c>
      <c r="S51" s="47"/>
      <c r="T51" s="48">
        <f t="shared" si="3"/>
        <v>-16.200000000000614</v>
      </c>
      <c r="U51" s="48"/>
      <c r="V51" t="str">
        <f t="shared" si="5"/>
        <v/>
      </c>
      <c r="W51">
        <f t="shared" si="2"/>
        <v>3</v>
      </c>
    </row>
    <row r="52" spans="2:23" x14ac:dyDescent="0.2">
      <c r="B52" s="42">
        <v>44</v>
      </c>
      <c r="C52" s="43">
        <f t="shared" si="1"/>
        <v>248326.17231321897</v>
      </c>
      <c r="D52" s="43"/>
      <c r="E52" s="42">
        <v>2018</v>
      </c>
      <c r="F52" s="8">
        <v>43684</v>
      </c>
      <c r="G52" s="42" t="s">
        <v>3</v>
      </c>
      <c r="H52" s="44">
        <v>111.29600000000001</v>
      </c>
      <c r="I52" s="44"/>
      <c r="J52" s="42">
        <v>7.5</v>
      </c>
      <c r="K52" s="45">
        <f t="shared" si="0"/>
        <v>7449.7851693965686</v>
      </c>
      <c r="L52" s="46"/>
      <c r="M52" s="6">
        <f>IF(J52="","",(K52/J52)/LOOKUP(RIGHT($D$2,3),定数!$A$6:$A$13,定数!$B$6:$B$13))</f>
        <v>9.9330468925287576</v>
      </c>
      <c r="N52" s="42">
        <v>2018</v>
      </c>
      <c r="O52" s="8">
        <v>43684</v>
      </c>
      <c r="P52" s="44">
        <v>111.247</v>
      </c>
      <c r="Q52" s="44"/>
      <c r="R52" s="47">
        <f>IF(P52="","",T52*M52*LOOKUP(RIGHT($D$2,3),定数!$A$6:$A$13,定数!$B$6:$B$13))</f>
        <v>4867.192977339746</v>
      </c>
      <c r="S52" s="47"/>
      <c r="T52" s="48">
        <f t="shared" si="3"/>
        <v>4.9000000000006594</v>
      </c>
      <c r="U52" s="48"/>
      <c r="V52" t="str">
        <f t="shared" si="5"/>
        <v/>
      </c>
      <c r="W52">
        <f t="shared" si="2"/>
        <v>0</v>
      </c>
    </row>
    <row r="53" spans="2:23" x14ac:dyDescent="0.2">
      <c r="B53" s="42">
        <v>45</v>
      </c>
      <c r="C53" s="43">
        <f t="shared" si="1"/>
        <v>253193.36529055872</v>
      </c>
      <c r="D53" s="43"/>
      <c r="E53" s="42">
        <v>2018</v>
      </c>
      <c r="F53" s="8">
        <v>43685</v>
      </c>
      <c r="G53" s="42" t="s">
        <v>3</v>
      </c>
      <c r="H53" s="44">
        <v>110.923</v>
      </c>
      <c r="I53" s="44"/>
      <c r="J53" s="42">
        <v>11.6</v>
      </c>
      <c r="K53" s="45">
        <f t="shared" si="0"/>
        <v>7595.8009587167617</v>
      </c>
      <c r="L53" s="46"/>
      <c r="M53" s="6">
        <f>IF(J53="","",(K53/J53)/LOOKUP(RIGHT($D$2,3),定数!$A$6:$A$13,定数!$B$6:$B$13))</f>
        <v>6.54810427475583</v>
      </c>
      <c r="N53" s="42">
        <v>2018</v>
      </c>
      <c r="O53" s="8">
        <v>43686</v>
      </c>
      <c r="P53" s="44">
        <v>110.798</v>
      </c>
      <c r="Q53" s="44"/>
      <c r="R53" s="47">
        <f>IF(P53="","",T53*M53*LOOKUP(RIGHT($D$2,3),定数!$A$6:$A$13,定数!$B$6:$B$13))</f>
        <v>8185.1303434447873</v>
      </c>
      <c r="S53" s="47"/>
      <c r="T53" s="48">
        <f t="shared" si="3"/>
        <v>12.5</v>
      </c>
      <c r="U53" s="48"/>
      <c r="V53" t="str">
        <f t="shared" si="5"/>
        <v/>
      </c>
      <c r="W53">
        <f t="shared" si="2"/>
        <v>0</v>
      </c>
    </row>
    <row r="54" spans="2:23" x14ac:dyDescent="0.2">
      <c r="B54" s="42">
        <v>46</v>
      </c>
      <c r="C54" s="43">
        <f t="shared" si="1"/>
        <v>261378.49563400351</v>
      </c>
      <c r="D54" s="43"/>
      <c r="E54" s="42">
        <v>2018</v>
      </c>
      <c r="F54" s="8">
        <v>43690</v>
      </c>
      <c r="G54" s="42" t="s">
        <v>3</v>
      </c>
      <c r="H54" s="44">
        <v>110.229</v>
      </c>
      <c r="I54" s="44"/>
      <c r="J54" s="42">
        <v>13.3</v>
      </c>
      <c r="K54" s="45">
        <f t="shared" si="0"/>
        <v>7841.3548690201051</v>
      </c>
      <c r="L54" s="46"/>
      <c r="M54" s="6">
        <f>IF(J54="","",(K54/J54)/LOOKUP(RIGHT($D$2,3),定数!$A$6:$A$13,定数!$B$6:$B$13))</f>
        <v>5.8957555406166202</v>
      </c>
      <c r="N54" s="42">
        <v>2018</v>
      </c>
      <c r="O54" s="8">
        <v>43690</v>
      </c>
      <c r="P54" s="44">
        <v>110.36199999999999</v>
      </c>
      <c r="Q54" s="44"/>
      <c r="R54" s="47">
        <f>IF(P54="","",T54*M54*LOOKUP(RIGHT($D$2,3),定数!$A$6:$A$13,定数!$B$6:$B$13))</f>
        <v>-7841.354869019844</v>
      </c>
      <c r="S54" s="47"/>
      <c r="T54" s="48">
        <f t="shared" si="3"/>
        <v>-13.299999999999557</v>
      </c>
      <c r="U54" s="48"/>
      <c r="V54" t="str">
        <f t="shared" si="5"/>
        <v/>
      </c>
      <c r="W54">
        <f t="shared" si="2"/>
        <v>1</v>
      </c>
    </row>
    <row r="55" spans="2:23" x14ac:dyDescent="0.2">
      <c r="B55" s="42">
        <v>47</v>
      </c>
      <c r="C55" s="43">
        <f t="shared" si="1"/>
        <v>253537.14076498366</v>
      </c>
      <c r="D55" s="43"/>
      <c r="E55" s="42">
        <v>2018</v>
      </c>
      <c r="F55" s="8">
        <v>43691</v>
      </c>
      <c r="G55" s="42" t="s">
        <v>4</v>
      </c>
      <c r="H55" s="44">
        <v>110.742</v>
      </c>
      <c r="I55" s="44"/>
      <c r="J55" s="42">
        <v>14</v>
      </c>
      <c r="K55" s="45">
        <f t="shared" si="0"/>
        <v>7606.1142229495099</v>
      </c>
      <c r="L55" s="46"/>
      <c r="M55" s="6">
        <f>IF(J55="","",(K55/J55)/LOOKUP(RIGHT($D$2,3),定数!$A$6:$A$13,定数!$B$6:$B$13))</f>
        <v>5.4329387306782211</v>
      </c>
      <c r="N55" s="42">
        <v>2018</v>
      </c>
      <c r="O55" s="8">
        <v>43691</v>
      </c>
      <c r="P55" s="44">
        <v>110.602</v>
      </c>
      <c r="Q55" s="44"/>
      <c r="R55" s="47">
        <f>IF(P55="","",T55*M55*LOOKUP(RIGHT($D$2,3),定数!$A$6:$A$13,定数!$B$6:$B$13))</f>
        <v>-7606.1142229495399</v>
      </c>
      <c r="S55" s="47"/>
      <c r="T55" s="48">
        <f t="shared" si="3"/>
        <v>-14.000000000000057</v>
      </c>
      <c r="U55" s="48"/>
      <c r="V55" t="str">
        <f t="shared" si="5"/>
        <v/>
      </c>
      <c r="W55">
        <f t="shared" si="2"/>
        <v>2</v>
      </c>
    </row>
    <row r="56" spans="2:23" x14ac:dyDescent="0.2">
      <c r="B56" s="42">
        <v>48</v>
      </c>
      <c r="C56" s="43">
        <f t="shared" si="1"/>
        <v>245931.02654203412</v>
      </c>
      <c r="D56" s="43"/>
      <c r="E56" s="42">
        <v>2018</v>
      </c>
      <c r="F56" s="8">
        <v>43692</v>
      </c>
      <c r="G56" s="42" t="s">
        <v>4</v>
      </c>
      <c r="H56" s="44">
        <v>111.303</v>
      </c>
      <c r="I56" s="44"/>
      <c r="J56" s="42">
        <v>13.7</v>
      </c>
      <c r="K56" s="45">
        <f t="shared" si="0"/>
        <v>7377.9307962610228</v>
      </c>
      <c r="L56" s="46"/>
      <c r="M56" s="6">
        <f>IF(J56="","",(K56/J56)/LOOKUP(RIGHT($D$2,3),定数!$A$6:$A$13,定数!$B$6:$B$13))</f>
        <v>5.3853509461759295</v>
      </c>
      <c r="N56" s="42">
        <v>2018</v>
      </c>
      <c r="O56" s="8">
        <v>43692</v>
      </c>
      <c r="P56" s="44">
        <v>111.166</v>
      </c>
      <c r="Q56" s="44"/>
      <c r="R56" s="47">
        <f>IF(P56="","",T56*M56*LOOKUP(RIGHT($D$2,3),定数!$A$6:$A$13,定数!$B$6:$B$13))</f>
        <v>-7377.9307962610474</v>
      </c>
      <c r="S56" s="47"/>
      <c r="T56" s="48">
        <f t="shared" si="3"/>
        <v>-13.700000000000045</v>
      </c>
      <c r="U56" s="48"/>
      <c r="V56" t="str">
        <f t="shared" si="5"/>
        <v/>
      </c>
      <c r="W56">
        <f t="shared" si="2"/>
        <v>3</v>
      </c>
    </row>
    <row r="57" spans="2:23" x14ac:dyDescent="0.2">
      <c r="B57" s="42">
        <v>49</v>
      </c>
      <c r="C57" s="43">
        <f t="shared" si="1"/>
        <v>238553.09574577305</v>
      </c>
      <c r="D57" s="43"/>
      <c r="E57" s="42">
        <v>2018</v>
      </c>
      <c r="F57" s="8">
        <v>43708</v>
      </c>
      <c r="G57" s="42" t="s">
        <v>3</v>
      </c>
      <c r="H57" s="44">
        <v>110.953</v>
      </c>
      <c r="I57" s="44"/>
      <c r="J57" s="42">
        <v>18</v>
      </c>
      <c r="K57" s="45">
        <f t="shared" si="0"/>
        <v>7156.5928723731913</v>
      </c>
      <c r="L57" s="46"/>
      <c r="M57" s="6">
        <f>IF(J57="","",(K57/J57)/LOOKUP(RIGHT($D$2,3),定数!$A$6:$A$13,定数!$B$6:$B$13))</f>
        <v>3.975884929096217</v>
      </c>
      <c r="N57" s="42">
        <v>2018</v>
      </c>
      <c r="O57" s="8">
        <v>43708</v>
      </c>
      <c r="P57" s="44">
        <v>110.747</v>
      </c>
      <c r="Q57" s="44"/>
      <c r="R57" s="47">
        <f>IF(P57="","",T57*M57*LOOKUP(RIGHT($D$2,3),定数!$A$6:$A$13,定数!$B$6:$B$13))</f>
        <v>8190.3229539383292</v>
      </c>
      <c r="S57" s="47"/>
      <c r="T57" s="48">
        <f t="shared" si="3"/>
        <v>20.600000000000307</v>
      </c>
      <c r="U57" s="48"/>
      <c r="V57" t="str">
        <f t="shared" si="5"/>
        <v/>
      </c>
      <c r="W57">
        <f t="shared" si="2"/>
        <v>0</v>
      </c>
    </row>
    <row r="58" spans="2:23" x14ac:dyDescent="0.2">
      <c r="B58" s="42">
        <v>50</v>
      </c>
      <c r="C58" s="43">
        <f t="shared" si="1"/>
        <v>246743.41869971139</v>
      </c>
      <c r="D58" s="43"/>
      <c r="E58" s="42">
        <v>2018</v>
      </c>
      <c r="F58" s="8">
        <v>43713</v>
      </c>
      <c r="G58" s="42" t="s">
        <v>4</v>
      </c>
      <c r="H58" s="44">
        <v>111.503</v>
      </c>
      <c r="I58" s="44"/>
      <c r="J58" s="42">
        <v>14</v>
      </c>
      <c r="K58" s="45">
        <f t="shared" si="0"/>
        <v>7402.3025609913411</v>
      </c>
      <c r="L58" s="46"/>
      <c r="M58" s="6">
        <f>IF(J58="","",(K58/J58)/LOOKUP(RIGHT($D$2,3),定数!$A$6:$A$13,定数!$B$6:$B$13))</f>
        <v>5.2873589721366727</v>
      </c>
      <c r="N58" s="42">
        <v>2018</v>
      </c>
      <c r="O58" s="8">
        <v>43713</v>
      </c>
      <c r="P58" s="44">
        <v>111.658</v>
      </c>
      <c r="Q58" s="44"/>
      <c r="R58" s="47">
        <f>IF(P58="","",T58*M58*LOOKUP(RIGHT($D$2,3),定数!$A$6:$A$13,定数!$B$6:$B$13))</f>
        <v>8195.4064068119023</v>
      </c>
      <c r="S58" s="47"/>
      <c r="T58" s="48">
        <f t="shared" si="3"/>
        <v>15.500000000000114</v>
      </c>
      <c r="U58" s="48"/>
      <c r="V58" t="str">
        <f t="shared" si="5"/>
        <v/>
      </c>
      <c r="W58">
        <f t="shared" si="2"/>
        <v>0</v>
      </c>
    </row>
    <row r="59" spans="2:23" x14ac:dyDescent="0.2">
      <c r="B59" s="42">
        <v>51</v>
      </c>
      <c r="C59" s="43">
        <f t="shared" si="1"/>
        <v>254938.82510652329</v>
      </c>
      <c r="D59" s="43"/>
      <c r="E59" s="42">
        <v>2018</v>
      </c>
      <c r="F59" s="8">
        <v>43714</v>
      </c>
      <c r="G59" s="42" t="s">
        <v>3</v>
      </c>
      <c r="H59" s="44">
        <v>111.411</v>
      </c>
      <c r="I59" s="44"/>
      <c r="J59" s="42">
        <v>9.8000000000000007</v>
      </c>
      <c r="K59" s="45">
        <f t="shared" si="0"/>
        <v>7648.1647531956987</v>
      </c>
      <c r="L59" s="46"/>
      <c r="M59" s="6">
        <f>IF(J59="","",(K59/J59)/LOOKUP(RIGHT($D$2,3),定数!$A$6:$A$13,定数!$B$6:$B$13))</f>
        <v>7.8042497481588757</v>
      </c>
      <c r="N59" s="42">
        <v>2018</v>
      </c>
      <c r="O59" s="8">
        <v>43714</v>
      </c>
      <c r="P59" s="44">
        <v>111.309</v>
      </c>
      <c r="Q59" s="44"/>
      <c r="R59" s="47">
        <f>IF(P59="","",T59*M59*LOOKUP(RIGHT($D$2,3),定数!$A$6:$A$13,定数!$B$6:$B$13))</f>
        <v>7960.3347431223556</v>
      </c>
      <c r="S59" s="47"/>
      <c r="T59" s="48">
        <f t="shared" si="3"/>
        <v>10.200000000000387</v>
      </c>
      <c r="U59" s="48"/>
      <c r="V59" t="str">
        <f t="shared" si="5"/>
        <v/>
      </c>
      <c r="W59">
        <f t="shared" si="2"/>
        <v>0</v>
      </c>
    </row>
    <row r="60" spans="2:23" x14ac:dyDescent="0.2">
      <c r="B60" s="42">
        <v>52</v>
      </c>
      <c r="C60" s="43">
        <f t="shared" si="1"/>
        <v>262899.15984964563</v>
      </c>
      <c r="D60" s="43"/>
      <c r="E60" s="42">
        <v>2018</v>
      </c>
      <c r="F60" s="8">
        <v>43714</v>
      </c>
      <c r="G60" s="42" t="s">
        <v>3</v>
      </c>
      <c r="H60" s="44">
        <v>111.32299999999999</v>
      </c>
      <c r="I60" s="44"/>
      <c r="J60" s="42">
        <v>9.6</v>
      </c>
      <c r="K60" s="45">
        <f t="shared" si="0"/>
        <v>7886.9747954893683</v>
      </c>
      <c r="L60" s="46"/>
      <c r="M60" s="6">
        <f>IF(J60="","",(K60/J60)/LOOKUP(RIGHT($D$2,3),定数!$A$6:$A$13,定数!$B$6:$B$13))</f>
        <v>8.2155987453014259</v>
      </c>
      <c r="N60" s="42">
        <v>2018</v>
      </c>
      <c r="O60" s="8">
        <v>43714</v>
      </c>
      <c r="P60" s="44">
        <v>111.419</v>
      </c>
      <c r="Q60" s="44"/>
      <c r="R60" s="47">
        <f>IF(P60="","",T60*M60*LOOKUP(RIGHT($D$2,3),定数!$A$6:$A$13,定数!$B$6:$B$13))</f>
        <v>-7886.9747954896684</v>
      </c>
      <c r="S60" s="47"/>
      <c r="T60" s="48">
        <f t="shared" si="3"/>
        <v>-9.6000000000003638</v>
      </c>
      <c r="U60" s="48"/>
      <c r="V60" t="str">
        <f t="shared" si="5"/>
        <v/>
      </c>
      <c r="W60">
        <f t="shared" si="2"/>
        <v>1</v>
      </c>
    </row>
    <row r="61" spans="2:23" x14ac:dyDescent="0.2">
      <c r="B61" s="42">
        <v>53</v>
      </c>
      <c r="C61" s="43">
        <f t="shared" si="1"/>
        <v>255012.18505415597</v>
      </c>
      <c r="D61" s="43"/>
      <c r="E61" s="42">
        <v>2018</v>
      </c>
      <c r="F61" s="8">
        <v>43714</v>
      </c>
      <c r="G61" s="42" t="s">
        <v>3</v>
      </c>
      <c r="H61" s="44">
        <v>111.27500000000001</v>
      </c>
      <c r="I61" s="44"/>
      <c r="J61" s="42">
        <v>5.8</v>
      </c>
      <c r="K61" s="45">
        <f t="shared" si="0"/>
        <v>7650.365551624679</v>
      </c>
      <c r="L61" s="46"/>
      <c r="M61" s="6">
        <f>IF(J61="","",(K61/J61)/LOOKUP(RIGHT($D$2,3),定数!$A$6:$A$13,定数!$B$6:$B$13))</f>
        <v>13.190285433835655</v>
      </c>
      <c r="N61" s="42">
        <v>2018</v>
      </c>
      <c r="O61" s="8">
        <v>43714</v>
      </c>
      <c r="P61" s="44">
        <v>111.21899999999999</v>
      </c>
      <c r="Q61" s="44"/>
      <c r="R61" s="47">
        <f>IF(P61="","",T61*M61*LOOKUP(RIGHT($D$2,3),定数!$A$6:$A$13,定数!$B$6:$B$13))</f>
        <v>7386.5598429494967</v>
      </c>
      <c r="S61" s="47"/>
      <c r="T61" s="48">
        <f t="shared" si="3"/>
        <v>5.6000000000011596</v>
      </c>
      <c r="U61" s="48"/>
      <c r="V61" t="str">
        <f t="shared" si="5"/>
        <v/>
      </c>
      <c r="W61">
        <f t="shared" si="2"/>
        <v>0</v>
      </c>
    </row>
    <row r="62" spans="2:23" x14ac:dyDescent="0.2">
      <c r="B62" s="42">
        <v>54</v>
      </c>
      <c r="C62" s="43">
        <f t="shared" si="1"/>
        <v>262398.74489710544</v>
      </c>
      <c r="D62" s="43"/>
      <c r="E62" s="42">
        <v>2018</v>
      </c>
      <c r="F62" s="8">
        <v>43719</v>
      </c>
      <c r="G62" s="42" t="s">
        <v>4</v>
      </c>
      <c r="H62" s="44">
        <v>111.15600000000001</v>
      </c>
      <c r="I62" s="44"/>
      <c r="J62" s="42">
        <v>8.5</v>
      </c>
      <c r="K62" s="45">
        <f t="shared" si="0"/>
        <v>7871.9623469131629</v>
      </c>
      <c r="L62" s="46"/>
      <c r="M62" s="6">
        <f>IF(J62="","",(K62/J62)/LOOKUP(RIGHT($D$2,3),定数!$A$6:$A$13,定数!$B$6:$B$13))</f>
        <v>9.2611321728390159</v>
      </c>
      <c r="N62" s="42">
        <v>2018</v>
      </c>
      <c r="O62" s="8">
        <v>43719</v>
      </c>
      <c r="P62" s="44">
        <v>111.22799999999999</v>
      </c>
      <c r="Q62" s="44"/>
      <c r="R62" s="47">
        <f>IF(P62="","",T62*M62*LOOKUP(RIGHT($D$2,3),定数!$A$6:$A$13,定数!$B$6:$B$13))</f>
        <v>6668.015164443028</v>
      </c>
      <c r="S62" s="47"/>
      <c r="T62" s="48">
        <f t="shared" si="3"/>
        <v>7.1999999999988518</v>
      </c>
      <c r="U62" s="48"/>
      <c r="V62" t="str">
        <f t="shared" si="5"/>
        <v/>
      </c>
      <c r="W62">
        <f t="shared" si="2"/>
        <v>0</v>
      </c>
    </row>
    <row r="63" spans="2:23" x14ac:dyDescent="0.2">
      <c r="B63" s="42">
        <v>55</v>
      </c>
      <c r="C63" s="43">
        <f t="shared" si="1"/>
        <v>269066.76006154844</v>
      </c>
      <c r="D63" s="43"/>
      <c r="E63" s="42">
        <v>2018</v>
      </c>
      <c r="F63" s="8">
        <v>43720</v>
      </c>
      <c r="G63" s="42" t="s">
        <v>4</v>
      </c>
      <c r="H63" s="44">
        <v>111.63800000000001</v>
      </c>
      <c r="I63" s="44"/>
      <c r="J63" s="42">
        <v>8.6</v>
      </c>
      <c r="K63" s="45">
        <f t="shared" si="0"/>
        <v>8072.0028018464527</v>
      </c>
      <c r="L63" s="46"/>
      <c r="M63" s="6">
        <f>IF(J63="","",(K63/J63)/LOOKUP(RIGHT($D$2,3),定数!$A$6:$A$13,定数!$B$6:$B$13))</f>
        <v>9.3860497695888991</v>
      </c>
      <c r="N63" s="42">
        <v>2018</v>
      </c>
      <c r="O63" s="8">
        <v>43720</v>
      </c>
      <c r="P63" s="44">
        <v>111.55200000000001</v>
      </c>
      <c r="Q63" s="44"/>
      <c r="R63" s="47">
        <f>IF(P63="","",T63*M63*LOOKUP(RIGHT($D$2,3),定数!$A$6:$A$13,定数!$B$6:$B$13))</f>
        <v>-8072.0028018463136</v>
      </c>
      <c r="S63" s="47"/>
      <c r="T63" s="48">
        <f t="shared" si="3"/>
        <v>-8.5999999999998522</v>
      </c>
      <c r="U63" s="48"/>
      <c r="V63" t="str">
        <f t="shared" si="5"/>
        <v/>
      </c>
      <c r="W63">
        <f t="shared" si="2"/>
        <v>1</v>
      </c>
    </row>
    <row r="64" spans="2:23" x14ac:dyDescent="0.2">
      <c r="B64" s="42">
        <v>56</v>
      </c>
      <c r="C64" s="43">
        <f t="shared" si="1"/>
        <v>260994.75725970214</v>
      </c>
      <c r="D64" s="43"/>
      <c r="E64" s="42">
        <v>2016</v>
      </c>
      <c r="F64" s="8">
        <v>43721</v>
      </c>
      <c r="G64" s="42" t="s">
        <v>3</v>
      </c>
      <c r="H64" s="44">
        <v>111.24299999999999</v>
      </c>
      <c r="I64" s="44"/>
      <c r="J64" s="42">
        <v>21.9</v>
      </c>
      <c r="K64" s="45">
        <f t="shared" si="0"/>
        <v>7829.8427177910635</v>
      </c>
      <c r="L64" s="46"/>
      <c r="M64" s="6">
        <f>IF(J64="","",(K64/J64)/LOOKUP(RIGHT($D$2,3),定数!$A$6:$A$13,定数!$B$6:$B$13))</f>
        <v>3.5752706473931801</v>
      </c>
      <c r="N64" s="42">
        <v>2018</v>
      </c>
      <c r="O64" s="8">
        <v>43721</v>
      </c>
      <c r="P64" s="44">
        <v>111.462</v>
      </c>
      <c r="Q64" s="44"/>
      <c r="R64" s="47">
        <f>IF(P64="","",T64*M64*LOOKUP(RIGHT($D$2,3),定数!$A$6:$A$13,定数!$B$6:$B$13))</f>
        <v>-7829.8427177913609</v>
      </c>
      <c r="S64" s="47"/>
      <c r="T64" s="48">
        <f t="shared" si="3"/>
        <v>-21.90000000000083</v>
      </c>
      <c r="U64" s="48"/>
      <c r="V64" t="str">
        <f t="shared" si="5"/>
        <v/>
      </c>
      <c r="W64">
        <f t="shared" si="2"/>
        <v>2</v>
      </c>
    </row>
    <row r="65" spans="2:23" x14ac:dyDescent="0.2">
      <c r="B65" s="42">
        <v>57</v>
      </c>
      <c r="C65" s="43">
        <f t="shared" si="1"/>
        <v>253164.91454191078</v>
      </c>
      <c r="D65" s="43"/>
      <c r="E65" s="42">
        <v>2018</v>
      </c>
      <c r="F65" s="8">
        <v>43631</v>
      </c>
      <c r="G65" s="42" t="s">
        <v>4</v>
      </c>
      <c r="H65" s="44">
        <v>112.038</v>
      </c>
      <c r="I65" s="44"/>
      <c r="J65" s="42">
        <v>7.9</v>
      </c>
      <c r="K65" s="45">
        <f t="shared" si="0"/>
        <v>7594.9474362573228</v>
      </c>
      <c r="L65" s="46"/>
      <c r="M65" s="6">
        <f>IF(J65="","",(K65/J65)/LOOKUP(RIGHT($D$2,3),定数!$A$6:$A$13,定数!$B$6:$B$13))</f>
        <v>9.6138575142497764</v>
      </c>
      <c r="N65" s="42">
        <v>2018</v>
      </c>
      <c r="O65" s="8">
        <v>43723</v>
      </c>
      <c r="P65" s="44">
        <v>111.959</v>
      </c>
      <c r="Q65" s="44"/>
      <c r="R65" s="47">
        <f>IF(P65="","",T65*M65*LOOKUP(RIGHT($D$2,3),定数!$A$6:$A$13,定数!$B$6:$B$13))</f>
        <v>-7594.9474362566998</v>
      </c>
      <c r="S65" s="47"/>
      <c r="T65" s="48">
        <f t="shared" si="3"/>
        <v>-7.899999999999352</v>
      </c>
      <c r="U65" s="48"/>
      <c r="V65" t="str">
        <f t="shared" si="5"/>
        <v/>
      </c>
      <c r="W65">
        <f t="shared" si="2"/>
        <v>3</v>
      </c>
    </row>
    <row r="66" spans="2:23" x14ac:dyDescent="0.2">
      <c r="B66" s="42">
        <v>58</v>
      </c>
      <c r="C66" s="43">
        <f t="shared" si="1"/>
        <v>245569.96710565407</v>
      </c>
      <c r="D66" s="43"/>
      <c r="E66" s="42">
        <v>2018</v>
      </c>
      <c r="F66" s="8">
        <v>43723</v>
      </c>
      <c r="G66" s="42" t="s">
        <v>4</v>
      </c>
      <c r="H66" s="44">
        <v>112.03</v>
      </c>
      <c r="I66" s="44"/>
      <c r="J66" s="42">
        <v>7</v>
      </c>
      <c r="K66" s="45">
        <f t="shared" si="0"/>
        <v>7367.0990131696217</v>
      </c>
      <c r="L66" s="46"/>
      <c r="M66" s="6">
        <f>IF(J66="","",(K66/J66)/LOOKUP(RIGHT($D$2,3),定数!$A$6:$A$13,定数!$B$6:$B$13))</f>
        <v>10.524427161670888</v>
      </c>
      <c r="N66" s="42">
        <v>2018</v>
      </c>
      <c r="O66" s="8">
        <v>43725</v>
      </c>
      <c r="P66" s="44">
        <v>111.96</v>
      </c>
      <c r="Q66" s="44"/>
      <c r="R66" s="47">
        <f>IF(P66="","",T66*M66*LOOKUP(RIGHT($D$2,3),定数!$A$6:$A$13,定数!$B$6:$B$13))</f>
        <v>-7367.0990131703984</v>
      </c>
      <c r="S66" s="47"/>
      <c r="T66" s="48">
        <f t="shared" si="3"/>
        <v>-7.000000000000739</v>
      </c>
      <c r="U66" s="48"/>
      <c r="V66" t="str">
        <f t="shared" si="5"/>
        <v/>
      </c>
      <c r="W66">
        <f t="shared" si="2"/>
        <v>4</v>
      </c>
    </row>
    <row r="67" spans="2:23" x14ac:dyDescent="0.2">
      <c r="B67" s="42">
        <v>59</v>
      </c>
      <c r="C67" s="43">
        <f t="shared" si="1"/>
        <v>238202.86809248367</v>
      </c>
      <c r="D67" s="43"/>
      <c r="E67" s="42">
        <v>2018</v>
      </c>
      <c r="F67" s="8">
        <v>43726</v>
      </c>
      <c r="G67" s="42" t="s">
        <v>4</v>
      </c>
      <c r="H67" s="44">
        <v>111.994</v>
      </c>
      <c r="I67" s="44"/>
      <c r="J67" s="42">
        <v>12.1</v>
      </c>
      <c r="K67" s="45">
        <f t="shared" si="0"/>
        <v>7146.0860427745101</v>
      </c>
      <c r="L67" s="46"/>
      <c r="M67" s="6">
        <f>IF(J67="","",(K67/J67)/LOOKUP(RIGHT($D$2,3),定数!$A$6:$A$13,定数!$B$6:$B$13))</f>
        <v>5.9058562336979428</v>
      </c>
      <c r="N67" s="42">
        <v>2018</v>
      </c>
      <c r="O67" s="8">
        <v>43726</v>
      </c>
      <c r="P67" s="44">
        <v>112.125</v>
      </c>
      <c r="Q67" s="44"/>
      <c r="R67" s="47">
        <f>IF(P67="","",T67*M67*LOOKUP(RIGHT($D$2,3),定数!$A$6:$A$13,定数!$B$6:$B$13))</f>
        <v>7736.6716661443179</v>
      </c>
      <c r="S67" s="47"/>
      <c r="T67" s="48">
        <f t="shared" si="3"/>
        <v>13.100000000000023</v>
      </c>
      <c r="U67" s="48"/>
      <c r="V67" t="str">
        <f t="shared" si="5"/>
        <v/>
      </c>
      <c r="W67">
        <f t="shared" si="2"/>
        <v>0</v>
      </c>
    </row>
    <row r="68" spans="2:23" x14ac:dyDescent="0.2">
      <c r="B68" s="42">
        <v>60</v>
      </c>
      <c r="C68" s="43">
        <f t="shared" si="1"/>
        <v>245939.53975862797</v>
      </c>
      <c r="D68" s="43"/>
      <c r="E68" s="42">
        <v>2018</v>
      </c>
      <c r="F68" s="8">
        <v>43729</v>
      </c>
      <c r="G68" s="42" t="s">
        <v>4</v>
      </c>
      <c r="H68" s="44">
        <v>112.506</v>
      </c>
      <c r="I68" s="44"/>
      <c r="J68" s="42">
        <v>7.8</v>
      </c>
      <c r="K68" s="45">
        <f t="shared" si="0"/>
        <v>7378.1861927588388</v>
      </c>
      <c r="L68" s="46"/>
      <c r="M68" s="6">
        <f>IF(J68="","",(K68/J68)/LOOKUP(RIGHT($D$2,3),定数!$A$6:$A$13,定数!$B$6:$B$13))</f>
        <v>9.4592130676395367</v>
      </c>
      <c r="N68" s="42">
        <v>2018</v>
      </c>
      <c r="O68" s="8">
        <v>43729</v>
      </c>
      <c r="P68" s="44">
        <v>112.58199999999999</v>
      </c>
      <c r="Q68" s="44"/>
      <c r="R68" s="47">
        <f>IF(P68="","",T68*M68*LOOKUP(RIGHT($D$2,3),定数!$A$6:$A$13,定数!$B$6:$B$13))</f>
        <v>7189.0019314054243</v>
      </c>
      <c r="S68" s="47"/>
      <c r="T68" s="48">
        <f t="shared" si="3"/>
        <v>7.5999999999993406</v>
      </c>
      <c r="U68" s="48"/>
      <c r="V68" t="str">
        <f t="shared" si="5"/>
        <v/>
      </c>
      <c r="W68">
        <f t="shared" si="2"/>
        <v>0</v>
      </c>
    </row>
    <row r="69" spans="2:23" x14ac:dyDescent="0.2">
      <c r="B69" s="42">
        <v>61</v>
      </c>
      <c r="C69" s="43">
        <f t="shared" si="1"/>
        <v>253128.54169003339</v>
      </c>
      <c r="D69" s="43"/>
      <c r="E69" s="42">
        <v>2018</v>
      </c>
      <c r="F69" s="8">
        <v>43736</v>
      </c>
      <c r="G69" s="42" t="s">
        <v>4</v>
      </c>
      <c r="H69" s="44">
        <v>113.434</v>
      </c>
      <c r="I69" s="44"/>
      <c r="J69" s="42">
        <v>10.4</v>
      </c>
      <c r="K69" s="45">
        <f t="shared" si="0"/>
        <v>7593.856250701002</v>
      </c>
      <c r="L69" s="46"/>
      <c r="M69" s="6">
        <f>IF(J69="","",(K69/J69)/LOOKUP(RIGHT($D$2,3),定数!$A$6:$A$13,定数!$B$6:$B$13))</f>
        <v>7.3017848564432715</v>
      </c>
      <c r="N69" s="42">
        <v>2018</v>
      </c>
      <c r="O69" s="8">
        <v>43736</v>
      </c>
      <c r="P69" s="44">
        <v>113.54300000000001</v>
      </c>
      <c r="Q69" s="44"/>
      <c r="R69" s="47">
        <f>IF(P69="","",T69*M69*LOOKUP(RIGHT($D$2,3),定数!$A$6:$A$13,定数!$B$6:$B$13))</f>
        <v>7958.9454935238136</v>
      </c>
      <c r="S69" s="47"/>
      <c r="T69" s="48">
        <f t="shared" si="3"/>
        <v>10.900000000000887</v>
      </c>
      <c r="U69" s="48"/>
      <c r="V69" t="str">
        <f t="shared" si="5"/>
        <v/>
      </c>
      <c r="W69">
        <f t="shared" si="2"/>
        <v>0</v>
      </c>
    </row>
    <row r="70" spans="2:23" x14ac:dyDescent="0.2">
      <c r="B70" s="42">
        <v>62</v>
      </c>
      <c r="C70" s="43">
        <f t="shared" si="1"/>
        <v>261087.48718355721</v>
      </c>
      <c r="D70" s="43"/>
      <c r="E70" s="42">
        <v>2018</v>
      </c>
      <c r="F70" s="8">
        <v>43740</v>
      </c>
      <c r="G70" s="42" t="s">
        <v>4</v>
      </c>
      <c r="H70" s="44">
        <v>113.99</v>
      </c>
      <c r="I70" s="44"/>
      <c r="J70" s="42">
        <v>7.9</v>
      </c>
      <c r="K70" s="45">
        <f t="shared" si="0"/>
        <v>7832.6246155067165</v>
      </c>
      <c r="L70" s="46"/>
      <c r="M70" s="6">
        <f>IF(J70="","",(K70/J70)/LOOKUP(RIGHT($D$2,3),定数!$A$6:$A$13,定数!$B$6:$B$13))</f>
        <v>9.9147147031730576</v>
      </c>
      <c r="N70" s="42">
        <v>2018</v>
      </c>
      <c r="O70" s="8">
        <v>43740</v>
      </c>
      <c r="P70" s="44">
        <v>113.911</v>
      </c>
      <c r="Q70" s="44"/>
      <c r="R70" s="47">
        <f>IF(P70="","",T70*M70*LOOKUP(RIGHT($D$2,3),定数!$A$6:$A$13,定数!$B$6:$B$13))</f>
        <v>-7832.6246155060726</v>
      </c>
      <c r="S70" s="47"/>
      <c r="T70" s="48">
        <f t="shared" si="3"/>
        <v>-7.899999999999352</v>
      </c>
      <c r="U70" s="48"/>
      <c r="V70" t="str">
        <f t="shared" si="5"/>
        <v/>
      </c>
      <c r="W70">
        <f t="shared" si="2"/>
        <v>1</v>
      </c>
    </row>
    <row r="71" spans="2:23" x14ac:dyDescent="0.2">
      <c r="B71" s="42">
        <v>63</v>
      </c>
      <c r="C71" s="43">
        <f t="shared" si="1"/>
        <v>253254.86256805115</v>
      </c>
      <c r="D71" s="43"/>
      <c r="E71" s="42">
        <v>2018</v>
      </c>
      <c r="F71" s="8">
        <v>43740</v>
      </c>
      <c r="G71" s="42" t="s">
        <v>4</v>
      </c>
      <c r="H71" s="44">
        <v>113.988</v>
      </c>
      <c r="I71" s="44"/>
      <c r="J71" s="42">
        <v>7.7</v>
      </c>
      <c r="K71" s="45">
        <f t="shared" si="0"/>
        <v>7597.6458770415338</v>
      </c>
      <c r="L71" s="46"/>
      <c r="M71" s="6">
        <f>IF(J71="","",(K71/J71)/LOOKUP(RIGHT($D$2,3),定数!$A$6:$A$13,定数!$B$6:$B$13))</f>
        <v>9.8670725675864066</v>
      </c>
      <c r="N71" s="42">
        <v>2018</v>
      </c>
      <c r="O71" s="8">
        <v>43740</v>
      </c>
      <c r="P71" s="44">
        <v>113.911</v>
      </c>
      <c r="Q71" s="44"/>
      <c r="R71" s="47">
        <f>IF(P71="","",T71*M71*LOOKUP(RIGHT($D$2,3),定数!$A$6:$A$13,定数!$B$6:$B$13))</f>
        <v>-7597.6458770413528</v>
      </c>
      <c r="S71" s="47"/>
      <c r="T71" s="48">
        <f t="shared" si="3"/>
        <v>-7.6999999999998181</v>
      </c>
      <c r="U71" s="48"/>
      <c r="V71" t="str">
        <f t="shared" si="5"/>
        <v/>
      </c>
      <c r="W71">
        <f t="shared" si="2"/>
        <v>2</v>
      </c>
    </row>
    <row r="72" spans="2:23" x14ac:dyDescent="0.2">
      <c r="B72" s="42">
        <v>64</v>
      </c>
      <c r="C72" s="43">
        <f t="shared" si="1"/>
        <v>245657.21669100979</v>
      </c>
      <c r="D72" s="43"/>
      <c r="E72" s="42">
        <v>2018</v>
      </c>
      <c r="F72" s="8">
        <v>43744</v>
      </c>
      <c r="G72" s="42" t="s">
        <v>3</v>
      </c>
      <c r="H72" s="44">
        <v>113.70099999999999</v>
      </c>
      <c r="I72" s="44"/>
      <c r="J72" s="42">
        <v>11.8</v>
      </c>
      <c r="K72" s="45">
        <f t="shared" si="0"/>
        <v>7369.7165007302938</v>
      </c>
      <c r="L72" s="46"/>
      <c r="M72" s="6">
        <f>IF(J72="","",(K72/J72)/LOOKUP(RIGHT($D$2,3),定数!$A$6:$A$13,定数!$B$6:$B$13))</f>
        <v>6.2455224582460112</v>
      </c>
      <c r="N72" s="42">
        <v>2018</v>
      </c>
      <c r="O72" s="8">
        <v>43746</v>
      </c>
      <c r="P72" s="44">
        <v>113.819</v>
      </c>
      <c r="Q72" s="44"/>
      <c r="R72" s="47">
        <f>IF(P72="","",T72*M72*LOOKUP(RIGHT($D$2,3),定数!$A$6:$A$13,定数!$B$6:$B$13))</f>
        <v>-7369.7165007308686</v>
      </c>
      <c r="S72" s="47"/>
      <c r="T72" s="48">
        <f t="shared" si="3"/>
        <v>-11.800000000000921</v>
      </c>
      <c r="U72" s="48"/>
      <c r="V72" t="str">
        <f t="shared" si="5"/>
        <v/>
      </c>
      <c r="W72">
        <f t="shared" si="2"/>
        <v>3</v>
      </c>
    </row>
    <row r="73" spans="2:23" x14ac:dyDescent="0.2">
      <c r="B73" s="42">
        <v>65</v>
      </c>
      <c r="C73" s="43">
        <f t="shared" si="1"/>
        <v>238287.50019027892</v>
      </c>
      <c r="D73" s="43"/>
      <c r="E73" s="42">
        <v>2018</v>
      </c>
      <c r="F73" s="8">
        <v>43754</v>
      </c>
      <c r="G73" s="42" t="s">
        <v>4</v>
      </c>
      <c r="H73" s="44">
        <v>112.129</v>
      </c>
      <c r="I73" s="44"/>
      <c r="J73" s="42">
        <v>11</v>
      </c>
      <c r="K73" s="45">
        <f t="shared" ref="K73:K108" si="6">IF(J73="","",C73*0.03)</f>
        <v>7148.6250057083671</v>
      </c>
      <c r="L73" s="46"/>
      <c r="M73" s="6">
        <f>IF(J73="","",(K73/J73)/LOOKUP(RIGHT($D$2,3),定数!$A$6:$A$13,定数!$B$6:$B$13))</f>
        <v>6.4987500051894243</v>
      </c>
      <c r="N73" s="42">
        <v>2018</v>
      </c>
      <c r="O73" s="8">
        <v>43754</v>
      </c>
      <c r="P73" s="44">
        <v>112.01900000000001</v>
      </c>
      <c r="Q73" s="44"/>
      <c r="R73" s="47">
        <f>IF(P73="","",T73*M73*LOOKUP(RIGHT($D$2,3),定数!$A$6:$A$13,定数!$B$6:$B$13))</f>
        <v>-7148.6250057083298</v>
      </c>
      <c r="S73" s="47"/>
      <c r="T73" s="48">
        <f t="shared" si="3"/>
        <v>-10.999999999999943</v>
      </c>
      <c r="U73" s="48"/>
      <c r="V73" t="str">
        <f t="shared" si="5"/>
        <v/>
      </c>
      <c r="W73">
        <f t="shared" si="2"/>
        <v>4</v>
      </c>
    </row>
    <row r="74" spans="2:23" x14ac:dyDescent="0.2">
      <c r="B74" s="42">
        <v>66</v>
      </c>
      <c r="C74" s="43">
        <f t="shared" ref="C74:C108" si="7">IF(R73="","",C73+R73)</f>
        <v>231138.87518457058</v>
      </c>
      <c r="D74" s="43"/>
      <c r="E74" s="42">
        <v>2018</v>
      </c>
      <c r="F74" s="8">
        <v>43754</v>
      </c>
      <c r="G74" s="42" t="s">
        <v>4</v>
      </c>
      <c r="H74" s="44">
        <v>112.188</v>
      </c>
      <c r="I74" s="44"/>
      <c r="J74" s="42">
        <v>15.7</v>
      </c>
      <c r="K74" s="45">
        <f t="shared" si="6"/>
        <v>6934.1662555371176</v>
      </c>
      <c r="L74" s="46"/>
      <c r="M74" s="6">
        <f>IF(J74="","",(K74/J74)/LOOKUP(RIGHT($D$2,3),定数!$A$6:$A$13,定数!$B$6:$B$13))</f>
        <v>4.4166664048007114</v>
      </c>
      <c r="N74" s="42">
        <v>2018</v>
      </c>
      <c r="O74" s="8">
        <v>43754</v>
      </c>
      <c r="P74" s="44">
        <v>112.246</v>
      </c>
      <c r="Q74" s="44"/>
      <c r="R74" s="47">
        <f>IF(P74="","",T74*M74*LOOKUP(RIGHT($D$2,3),定数!$A$6:$A$13,定数!$B$6:$B$13))</f>
        <v>2561.6665147840913</v>
      </c>
      <c r="S74" s="47"/>
      <c r="T74" s="48">
        <f t="shared" si="3"/>
        <v>5.7999999999992724</v>
      </c>
      <c r="U74" s="48"/>
      <c r="V74" t="str">
        <f t="shared" si="5"/>
        <v/>
      </c>
      <c r="W74">
        <f t="shared" si="5"/>
        <v>0</v>
      </c>
    </row>
    <row r="75" spans="2:23" x14ac:dyDescent="0.2">
      <c r="B75" s="42">
        <v>67</v>
      </c>
      <c r="C75" s="43">
        <f t="shared" si="7"/>
        <v>233700.54169935468</v>
      </c>
      <c r="D75" s="43"/>
      <c r="E75" s="42">
        <v>2018</v>
      </c>
      <c r="F75" s="8">
        <v>43755</v>
      </c>
      <c r="G75" s="42" t="s">
        <v>4</v>
      </c>
      <c r="H75" s="44">
        <v>112.181</v>
      </c>
      <c r="I75" s="44"/>
      <c r="J75" s="42">
        <v>9.4</v>
      </c>
      <c r="K75" s="45">
        <f t="shared" si="6"/>
        <v>7011.0162509806405</v>
      </c>
      <c r="L75" s="46"/>
      <c r="M75" s="6">
        <f>IF(J75="","",(K75/J75)/LOOKUP(RIGHT($D$2,3),定数!$A$6:$A$13,定数!$B$6:$B$13))</f>
        <v>7.4585279265751492</v>
      </c>
      <c r="N75" s="42">
        <v>2018</v>
      </c>
      <c r="O75" s="8">
        <v>43755</v>
      </c>
      <c r="P75" s="44">
        <v>112.27800000000001</v>
      </c>
      <c r="Q75" s="44"/>
      <c r="R75" s="47">
        <f>IF(P75="","",T75*M75*LOOKUP(RIGHT($D$2,3),定数!$A$6:$A$13,定数!$B$6:$B$13))</f>
        <v>7234.7720887785217</v>
      </c>
      <c r="S75" s="47"/>
      <c r="T75" s="48">
        <f t="shared" si="3"/>
        <v>9.7000000000008413</v>
      </c>
      <c r="U75" s="48"/>
      <c r="V75" t="str">
        <f t="shared" ref="V75:W90" si="8">IF(S75&lt;&gt;"",IF(S75&lt;0,1+V74,0),"")</f>
        <v/>
      </c>
      <c r="W75">
        <f t="shared" si="8"/>
        <v>0</v>
      </c>
    </row>
    <row r="76" spans="2:23" x14ac:dyDescent="0.2">
      <c r="B76" s="42">
        <v>68</v>
      </c>
      <c r="C76" s="43">
        <f t="shared" si="7"/>
        <v>240935.31378813321</v>
      </c>
      <c r="D76" s="43"/>
      <c r="E76" s="42">
        <v>2018</v>
      </c>
      <c r="F76" s="8">
        <v>43758</v>
      </c>
      <c r="G76" s="42" t="s">
        <v>4</v>
      </c>
      <c r="H76" s="44">
        <v>112.563</v>
      </c>
      <c r="I76" s="44"/>
      <c r="J76" s="42">
        <v>17.399999999999999</v>
      </c>
      <c r="K76" s="45">
        <f t="shared" si="6"/>
        <v>7228.0594136439959</v>
      </c>
      <c r="L76" s="46"/>
      <c r="M76" s="6">
        <f>IF(J76="","",(K76/J76)/LOOKUP(RIGHT($D$2,3),定数!$A$6:$A$13,定数!$B$6:$B$13))</f>
        <v>4.1540571342781591</v>
      </c>
      <c r="N76" s="42">
        <v>2018</v>
      </c>
      <c r="O76" s="8">
        <v>43758</v>
      </c>
      <c r="P76" s="44">
        <v>112.389</v>
      </c>
      <c r="Q76" s="44"/>
      <c r="R76" s="47">
        <f>IF(P76="","",T76*M76*LOOKUP(RIGHT($D$2,3),定数!$A$6:$A$13,定数!$B$6:$B$13))</f>
        <v>-7228.0594136442705</v>
      </c>
      <c r="S76" s="47"/>
      <c r="T76" s="48">
        <f t="shared" ref="T76:T108" si="9">IF(P76="","",IF(G76="買",(P76-H76),(H76-P76))*IF(RIGHT($D$2,3)="JPY",100,10000))</f>
        <v>-17.400000000000659</v>
      </c>
      <c r="U76" s="48"/>
      <c r="V76" t="str">
        <f t="shared" si="8"/>
        <v/>
      </c>
      <c r="W76">
        <f t="shared" si="8"/>
        <v>1</v>
      </c>
    </row>
    <row r="77" spans="2:23" x14ac:dyDescent="0.2">
      <c r="B77" s="42">
        <v>69</v>
      </c>
      <c r="C77" s="43">
        <f t="shared" si="7"/>
        <v>233707.25437448893</v>
      </c>
      <c r="D77" s="43"/>
      <c r="E77" s="42">
        <v>2018</v>
      </c>
      <c r="F77" s="8">
        <v>43762</v>
      </c>
      <c r="G77" s="42" t="s">
        <v>4</v>
      </c>
      <c r="H77" s="44">
        <v>112.471</v>
      </c>
      <c r="I77" s="44"/>
      <c r="J77" s="42">
        <v>12.4</v>
      </c>
      <c r="K77" s="45">
        <f t="shared" si="6"/>
        <v>7011.2176312346674</v>
      </c>
      <c r="L77" s="46"/>
      <c r="M77" s="6">
        <f>IF(J77="","",(K77/J77)/LOOKUP(RIGHT($D$2,3),定数!$A$6:$A$13,定数!$B$6:$B$13))</f>
        <v>5.6542077671247322</v>
      </c>
      <c r="N77" s="42">
        <v>2018</v>
      </c>
      <c r="O77" s="8">
        <v>43762</v>
      </c>
      <c r="P77" s="44">
        <v>112.34699999999999</v>
      </c>
      <c r="Q77" s="44"/>
      <c r="R77" s="47">
        <f>IF(P77="","",T77*M77*LOOKUP(RIGHT($D$2,3),定数!$A$6:$A$13,定数!$B$6:$B$13))</f>
        <v>-7011.2176312352021</v>
      </c>
      <c r="S77" s="47"/>
      <c r="T77" s="48">
        <f t="shared" si="9"/>
        <v>-12.400000000000944</v>
      </c>
      <c r="U77" s="48"/>
      <c r="V77" t="str">
        <f t="shared" si="8"/>
        <v/>
      </c>
      <c r="W77">
        <f t="shared" si="8"/>
        <v>2</v>
      </c>
    </row>
    <row r="78" spans="2:23" x14ac:dyDescent="0.2">
      <c r="B78" s="42">
        <v>70</v>
      </c>
      <c r="C78" s="43">
        <f t="shared" si="7"/>
        <v>226696.03674325373</v>
      </c>
      <c r="D78" s="43"/>
      <c r="E78" s="42">
        <v>2018</v>
      </c>
      <c r="F78" s="8">
        <v>43767</v>
      </c>
      <c r="G78" s="42" t="s">
        <v>4</v>
      </c>
      <c r="H78" s="44">
        <v>111.97</v>
      </c>
      <c r="I78" s="44"/>
      <c r="J78" s="42">
        <v>12.5</v>
      </c>
      <c r="K78" s="45">
        <f t="shared" si="6"/>
        <v>6800.8811022976115</v>
      </c>
      <c r="L78" s="46"/>
      <c r="M78" s="6">
        <f>IF(J78="","",(K78/J78)/LOOKUP(RIGHT($D$2,3),定数!$A$6:$A$13,定数!$B$6:$B$13))</f>
        <v>5.4407048818380899</v>
      </c>
      <c r="N78" s="42">
        <v>2018</v>
      </c>
      <c r="O78" s="8">
        <v>43767</v>
      </c>
      <c r="P78" s="44">
        <v>112.10599999999999</v>
      </c>
      <c r="Q78" s="44"/>
      <c r="R78" s="47">
        <f>IF(P78="","",T78*M78*LOOKUP(RIGHT($D$2,3),定数!$A$6:$A$13,定数!$B$6:$B$13))</f>
        <v>7399.3586392995667</v>
      </c>
      <c r="S78" s="47"/>
      <c r="T78" s="48">
        <f t="shared" si="9"/>
        <v>13.599999999999568</v>
      </c>
      <c r="U78" s="48"/>
      <c r="V78" t="str">
        <f t="shared" si="8"/>
        <v/>
      </c>
      <c r="W78">
        <f t="shared" si="8"/>
        <v>0</v>
      </c>
    </row>
    <row r="79" spans="2:23" x14ac:dyDescent="0.2">
      <c r="B79" s="42">
        <v>71</v>
      </c>
      <c r="C79" s="43">
        <f t="shared" si="7"/>
        <v>234095.39538255331</v>
      </c>
      <c r="D79" s="43"/>
      <c r="E79" s="42">
        <v>2018</v>
      </c>
      <c r="F79" s="8">
        <v>43768</v>
      </c>
      <c r="G79" s="42" t="s">
        <v>4</v>
      </c>
      <c r="H79" s="44">
        <v>112.843</v>
      </c>
      <c r="I79" s="44"/>
      <c r="J79" s="42">
        <v>17.100000000000001</v>
      </c>
      <c r="K79" s="45">
        <f t="shared" si="6"/>
        <v>7022.8618614765992</v>
      </c>
      <c r="L79" s="46"/>
      <c r="M79" s="6">
        <f>IF(J79="","",(K79/J79)/LOOKUP(RIGHT($D$2,3),定数!$A$6:$A$13,定数!$B$6:$B$13))</f>
        <v>4.1069367610974261</v>
      </c>
      <c r="N79" s="42">
        <v>2018</v>
      </c>
      <c r="O79" s="8">
        <v>43769</v>
      </c>
      <c r="P79" s="44">
        <v>113.03700000000001</v>
      </c>
      <c r="Q79" s="44"/>
      <c r="R79" s="47">
        <f>IF(P79="","",T79*M79*LOOKUP(RIGHT($D$2,3),定数!$A$6:$A$13,定数!$B$6:$B$13))</f>
        <v>7967.457316529114</v>
      </c>
      <c r="S79" s="47"/>
      <c r="T79" s="48">
        <f t="shared" si="9"/>
        <v>19.400000000000261</v>
      </c>
      <c r="U79" s="48"/>
      <c r="V79" t="str">
        <f t="shared" si="8"/>
        <v/>
      </c>
      <c r="W79">
        <f t="shared" si="8"/>
        <v>0</v>
      </c>
    </row>
    <row r="80" spans="2:23" x14ac:dyDescent="0.2">
      <c r="B80" s="42">
        <v>72</v>
      </c>
      <c r="C80" s="43">
        <f t="shared" si="7"/>
        <v>242062.85269908243</v>
      </c>
      <c r="D80" s="43"/>
      <c r="E80" s="42">
        <v>2018</v>
      </c>
      <c r="F80" s="8">
        <v>43771</v>
      </c>
      <c r="G80" s="42" t="s">
        <v>4</v>
      </c>
      <c r="H80" s="44">
        <v>112.983</v>
      </c>
      <c r="I80" s="44"/>
      <c r="J80" s="42">
        <v>19.399999999999999</v>
      </c>
      <c r="K80" s="45">
        <f t="shared" si="6"/>
        <v>7261.8855809724728</v>
      </c>
      <c r="L80" s="46"/>
      <c r="M80" s="6">
        <f>IF(J80="","",(K80/J80)/LOOKUP(RIGHT($D$2,3),定数!$A$6:$A$13,定数!$B$6:$B$13))</f>
        <v>3.7432399901919968</v>
      </c>
      <c r="N80" s="42">
        <v>2018</v>
      </c>
      <c r="O80" s="8">
        <v>43772</v>
      </c>
      <c r="P80" s="44">
        <v>113.20699999999999</v>
      </c>
      <c r="Q80" s="44"/>
      <c r="R80" s="47">
        <f>IF(P80="","",T80*M80*LOOKUP(RIGHT($D$2,3),定数!$A$6:$A$13,定数!$B$6:$B$13))</f>
        <v>8384.8575780296815</v>
      </c>
      <c r="S80" s="47"/>
      <c r="T80" s="48">
        <f t="shared" si="9"/>
        <v>22.399999999998954</v>
      </c>
      <c r="U80" s="48"/>
      <c r="V80" t="str">
        <f t="shared" si="8"/>
        <v/>
      </c>
      <c r="W80">
        <f t="shared" si="8"/>
        <v>0</v>
      </c>
    </row>
    <row r="81" spans="2:23" x14ac:dyDescent="0.2">
      <c r="B81" s="42">
        <v>73</v>
      </c>
      <c r="C81" s="43">
        <f t="shared" si="7"/>
        <v>250447.71027711211</v>
      </c>
      <c r="D81" s="43"/>
      <c r="E81" s="42">
        <v>2018</v>
      </c>
      <c r="F81" s="8">
        <v>43774</v>
      </c>
      <c r="G81" s="42" t="s">
        <v>4</v>
      </c>
      <c r="H81" s="44">
        <v>113.214</v>
      </c>
      <c r="I81" s="44"/>
      <c r="J81" s="42">
        <v>6.7</v>
      </c>
      <c r="K81" s="45">
        <f t="shared" si="6"/>
        <v>7513.4313083133629</v>
      </c>
      <c r="L81" s="46"/>
      <c r="M81" s="6">
        <f>IF(J81="","",(K81/J81)/LOOKUP(RIGHT($D$2,3),定数!$A$6:$A$13,定数!$B$6:$B$13))</f>
        <v>11.214076579572184</v>
      </c>
      <c r="N81" s="42">
        <v>2018</v>
      </c>
      <c r="O81" s="8">
        <v>43774</v>
      </c>
      <c r="P81" s="44">
        <v>113.276</v>
      </c>
      <c r="Q81" s="44"/>
      <c r="R81" s="47">
        <f>IF(P81="","",T81*M81*LOOKUP(RIGHT($D$2,3),定数!$A$6:$A$13,定数!$B$6:$B$13))</f>
        <v>6952.7274793344877</v>
      </c>
      <c r="S81" s="47"/>
      <c r="T81" s="48">
        <f t="shared" si="9"/>
        <v>6.1999999999997613</v>
      </c>
      <c r="U81" s="48"/>
      <c r="V81" t="str">
        <f t="shared" si="8"/>
        <v/>
      </c>
      <c r="W81">
        <f t="shared" si="8"/>
        <v>0</v>
      </c>
    </row>
    <row r="82" spans="2:23" x14ac:dyDescent="0.2">
      <c r="B82" s="42">
        <v>74</v>
      </c>
      <c r="C82" s="43">
        <f t="shared" si="7"/>
        <v>257400.4377564466</v>
      </c>
      <c r="D82" s="43"/>
      <c r="E82" s="42">
        <v>2018</v>
      </c>
      <c r="F82" s="8">
        <v>43777</v>
      </c>
      <c r="G82" s="42" t="s">
        <v>4</v>
      </c>
      <c r="H82" s="44">
        <v>113.726</v>
      </c>
      <c r="I82" s="44"/>
      <c r="J82" s="42">
        <v>7.3</v>
      </c>
      <c r="K82" s="45">
        <f t="shared" si="6"/>
        <v>7722.0131326933979</v>
      </c>
      <c r="L82" s="46"/>
      <c r="M82" s="6">
        <f>IF(J82="","",(K82/J82)/LOOKUP(RIGHT($D$2,3),定数!$A$6:$A$13,定数!$B$6:$B$13))</f>
        <v>10.578100181771779</v>
      </c>
      <c r="N82" s="42">
        <v>2018</v>
      </c>
      <c r="O82" s="8">
        <v>43777</v>
      </c>
      <c r="P82" s="44">
        <v>113.65300000000001</v>
      </c>
      <c r="Q82" s="44"/>
      <c r="R82" s="47">
        <f>IF(P82="","",T82*M82*LOOKUP(RIGHT($D$2,3),定数!$A$6:$A$13,定数!$B$6:$B$13))</f>
        <v>-7722.0131326926894</v>
      </c>
      <c r="S82" s="47"/>
      <c r="T82" s="48">
        <f t="shared" si="9"/>
        <v>-7.2999999999993292</v>
      </c>
      <c r="U82" s="48"/>
      <c r="V82" t="str">
        <f t="shared" si="8"/>
        <v/>
      </c>
      <c r="W82">
        <f t="shared" si="8"/>
        <v>1</v>
      </c>
    </row>
    <row r="83" spans="2:23" x14ac:dyDescent="0.2">
      <c r="B83" s="42">
        <v>75</v>
      </c>
      <c r="C83" s="43">
        <f t="shared" si="7"/>
        <v>249678.4246237539</v>
      </c>
      <c r="D83" s="43"/>
      <c r="E83" s="42">
        <v>2018</v>
      </c>
      <c r="F83" s="8">
        <v>43779</v>
      </c>
      <c r="G83" s="42" t="s">
        <v>3</v>
      </c>
      <c r="H83" s="44">
        <v>113.77</v>
      </c>
      <c r="I83" s="44"/>
      <c r="J83" s="42">
        <v>10.1</v>
      </c>
      <c r="K83" s="45">
        <f t="shared" si="6"/>
        <v>7490.3527387126169</v>
      </c>
      <c r="L83" s="46"/>
      <c r="M83" s="6">
        <f>IF(J83="","",(K83/J83)/LOOKUP(RIGHT($D$2,3),定数!$A$6:$A$13,定数!$B$6:$B$13))</f>
        <v>7.4161908304085316</v>
      </c>
      <c r="N83" s="42">
        <v>2018</v>
      </c>
      <c r="O83" s="8">
        <v>43779</v>
      </c>
      <c r="P83" s="44">
        <v>113.871</v>
      </c>
      <c r="Q83" s="44"/>
      <c r="R83" s="47">
        <f>IF(P83="","",T83*M83*LOOKUP(RIGHT($D$2,3),定数!$A$6:$A$13,定数!$B$6:$B$13))</f>
        <v>-7490.3527387125496</v>
      </c>
      <c r="S83" s="47"/>
      <c r="T83" s="48">
        <f t="shared" si="9"/>
        <v>-10.099999999999909</v>
      </c>
      <c r="U83" s="48"/>
      <c r="V83" t="str">
        <f t="shared" si="8"/>
        <v/>
      </c>
      <c r="W83">
        <f t="shared" si="8"/>
        <v>2</v>
      </c>
    </row>
    <row r="84" spans="2:23" x14ac:dyDescent="0.2">
      <c r="B84" s="42">
        <v>76</v>
      </c>
      <c r="C84" s="43">
        <f t="shared" si="7"/>
        <v>242188.07188504137</v>
      </c>
      <c r="D84" s="43"/>
      <c r="E84" s="42">
        <v>2018</v>
      </c>
      <c r="F84" s="8">
        <v>43784</v>
      </c>
      <c r="G84" s="42" t="s">
        <v>3</v>
      </c>
      <c r="H84" s="44">
        <v>113.536</v>
      </c>
      <c r="I84" s="44"/>
      <c r="J84" s="42">
        <v>13</v>
      </c>
      <c r="K84" s="45">
        <f t="shared" si="6"/>
        <v>7265.642156551241</v>
      </c>
      <c r="L84" s="46"/>
      <c r="M84" s="6">
        <f>IF(J84="","",(K84/J84)/LOOKUP(RIGHT($D$2,3),定数!$A$6:$A$13,定数!$B$6:$B$13))</f>
        <v>5.5889555050394168</v>
      </c>
      <c r="N84" s="42">
        <v>2018</v>
      </c>
      <c r="O84" s="8">
        <v>43784</v>
      </c>
      <c r="P84" s="44">
        <v>113.39400000000001</v>
      </c>
      <c r="Q84" s="44"/>
      <c r="R84" s="47">
        <f>IF(P84="","",T84*M84*LOOKUP(RIGHT($D$2,3),定数!$A$6:$A$13,定数!$B$6:$B$13))</f>
        <v>7936.3168171557436</v>
      </c>
      <c r="S84" s="47"/>
      <c r="T84" s="48">
        <f t="shared" si="9"/>
        <v>14.199999999999591</v>
      </c>
      <c r="U84" s="48"/>
      <c r="V84" t="str">
        <f t="shared" si="8"/>
        <v/>
      </c>
      <c r="W84">
        <f t="shared" si="8"/>
        <v>0</v>
      </c>
    </row>
    <row r="85" spans="2:23" x14ac:dyDescent="0.2">
      <c r="B85" s="42">
        <v>77</v>
      </c>
      <c r="C85" s="43">
        <f t="shared" si="7"/>
        <v>250124.38870219712</v>
      </c>
      <c r="D85" s="43"/>
      <c r="E85" s="42">
        <v>2018</v>
      </c>
      <c r="F85" s="8">
        <v>43786</v>
      </c>
      <c r="G85" s="42" t="s">
        <v>3</v>
      </c>
      <c r="H85" s="44">
        <v>112.758</v>
      </c>
      <c r="I85" s="44"/>
      <c r="J85" s="42">
        <v>12.4</v>
      </c>
      <c r="K85" s="45">
        <f t="shared" si="6"/>
        <v>7503.7316610659136</v>
      </c>
      <c r="L85" s="46"/>
      <c r="M85" s="6">
        <f>IF(J85="","",(K85/J85)/LOOKUP(RIGHT($D$2,3),定数!$A$6:$A$13,定数!$B$6:$B$13))</f>
        <v>6.0513965008596076</v>
      </c>
      <c r="N85" s="42">
        <v>2018</v>
      </c>
      <c r="O85" s="8">
        <v>43788</v>
      </c>
      <c r="P85" s="44">
        <v>112.685</v>
      </c>
      <c r="Q85" s="44"/>
      <c r="R85" s="47">
        <f>IF(P85="","",T85*M85*LOOKUP(RIGHT($D$2,3),定数!$A$6:$A$13,定数!$B$6:$B$13))</f>
        <v>4417.5194456271083</v>
      </c>
      <c r="S85" s="47"/>
      <c r="T85" s="48">
        <f t="shared" si="9"/>
        <v>7.2999999999993292</v>
      </c>
      <c r="U85" s="48"/>
      <c r="V85" t="str">
        <f t="shared" si="8"/>
        <v/>
      </c>
      <c r="W85">
        <f t="shared" si="8"/>
        <v>0</v>
      </c>
    </row>
    <row r="86" spans="2:23" x14ac:dyDescent="0.2">
      <c r="B86" s="42">
        <v>78</v>
      </c>
      <c r="C86" s="43">
        <f t="shared" si="7"/>
        <v>254541.90814782423</v>
      </c>
      <c r="D86" s="43"/>
      <c r="E86" s="42">
        <v>2018</v>
      </c>
      <c r="F86" s="8">
        <v>43788</v>
      </c>
      <c r="G86" s="42" t="s">
        <v>3</v>
      </c>
      <c r="H86" s="44">
        <v>112.70099999999999</v>
      </c>
      <c r="I86" s="44"/>
      <c r="J86" s="42">
        <v>10.9</v>
      </c>
      <c r="K86" s="45">
        <f t="shared" si="6"/>
        <v>7636.257244434727</v>
      </c>
      <c r="L86" s="46"/>
      <c r="M86" s="6">
        <f>IF(J86="","",(K86/J86)/LOOKUP(RIGHT($D$2,3),定数!$A$6:$A$13,定数!$B$6:$B$13))</f>
        <v>7.0057405912245203</v>
      </c>
      <c r="N86" s="42">
        <v>2018</v>
      </c>
      <c r="O86" s="8">
        <v>43788</v>
      </c>
      <c r="P86" s="44">
        <v>112.81</v>
      </c>
      <c r="Q86" s="44"/>
      <c r="R86" s="47">
        <f>IF(P86="","",T86*M86*LOOKUP(RIGHT($D$2,3),定数!$A$6:$A$13,定数!$B$6:$B$13))</f>
        <v>-7636.2572444353491</v>
      </c>
      <c r="S86" s="47"/>
      <c r="T86" s="48">
        <f t="shared" si="9"/>
        <v>-10.900000000000887</v>
      </c>
      <c r="U86" s="48"/>
      <c r="V86" t="str">
        <f t="shared" si="8"/>
        <v/>
      </c>
      <c r="W86">
        <f t="shared" si="8"/>
        <v>1</v>
      </c>
    </row>
    <row r="87" spans="2:23" x14ac:dyDescent="0.2">
      <c r="B87" s="42">
        <v>79</v>
      </c>
      <c r="C87" s="43">
        <f t="shared" si="7"/>
        <v>246905.65090338889</v>
      </c>
      <c r="D87" s="43"/>
      <c r="E87" s="42">
        <v>2018</v>
      </c>
      <c r="F87" s="8">
        <v>43790</v>
      </c>
      <c r="G87" s="42" t="s">
        <v>4</v>
      </c>
      <c r="H87" s="44">
        <v>112.738</v>
      </c>
      <c r="I87" s="44"/>
      <c r="J87" s="42">
        <v>10.1</v>
      </c>
      <c r="K87" s="45">
        <f t="shared" si="6"/>
        <v>7407.1695271016661</v>
      </c>
      <c r="L87" s="46"/>
      <c r="M87" s="6">
        <f>IF(J87="","",(K87/J87)/LOOKUP(RIGHT($D$2,3),定数!$A$6:$A$13,定数!$B$6:$B$13))</f>
        <v>7.333831214952145</v>
      </c>
      <c r="N87" s="42">
        <v>2018</v>
      </c>
      <c r="O87" s="8">
        <v>43790</v>
      </c>
      <c r="P87" s="44">
        <v>112.84399999999999</v>
      </c>
      <c r="Q87" s="44"/>
      <c r="R87" s="47">
        <f>IF(P87="","",T87*M87*LOOKUP(RIGHT($D$2,3),定数!$A$6:$A$13,定数!$B$6:$B$13))</f>
        <v>7773.8610878488726</v>
      </c>
      <c r="S87" s="47"/>
      <c r="T87" s="48">
        <f t="shared" si="9"/>
        <v>10.599999999999454</v>
      </c>
      <c r="U87" s="48"/>
      <c r="V87" t="str">
        <f t="shared" si="8"/>
        <v/>
      </c>
      <c r="W87">
        <f t="shared" si="8"/>
        <v>0</v>
      </c>
    </row>
    <row r="88" spans="2:23" x14ac:dyDescent="0.2">
      <c r="B88" s="42">
        <v>80</v>
      </c>
      <c r="C88" s="43">
        <f t="shared" si="7"/>
        <v>254679.51199123776</v>
      </c>
      <c r="D88" s="43"/>
      <c r="E88" s="42">
        <v>2018</v>
      </c>
      <c r="F88" s="8">
        <v>43790</v>
      </c>
      <c r="G88" s="42" t="s">
        <v>4</v>
      </c>
      <c r="H88" s="44">
        <v>112.89</v>
      </c>
      <c r="I88" s="44"/>
      <c r="J88" s="42">
        <v>7.3</v>
      </c>
      <c r="K88" s="45">
        <f t="shared" si="6"/>
        <v>7640.3853597371326</v>
      </c>
      <c r="L88" s="46"/>
      <c r="M88" s="6">
        <f>IF(J88="","",(K88/J88)/LOOKUP(RIGHT($D$2,3),定数!$A$6:$A$13,定数!$B$6:$B$13))</f>
        <v>10.466281314708402</v>
      </c>
      <c r="N88" s="42">
        <v>2018</v>
      </c>
      <c r="O88" s="8">
        <v>43790</v>
      </c>
      <c r="P88" s="44">
        <v>112.959</v>
      </c>
      <c r="Q88" s="44"/>
      <c r="R88" s="47">
        <f>IF(P88="","",T88*M88*LOOKUP(RIGHT($D$2,3),定数!$A$6:$A$13,定数!$B$6:$B$13))</f>
        <v>7221.734107149071</v>
      </c>
      <c r="S88" s="47"/>
      <c r="T88" s="48">
        <f t="shared" si="9"/>
        <v>6.9000000000002615</v>
      </c>
      <c r="U88" s="48"/>
      <c r="V88" t="str">
        <f t="shared" si="8"/>
        <v/>
      </c>
      <c r="W88">
        <f t="shared" si="8"/>
        <v>0</v>
      </c>
    </row>
    <row r="89" spans="2:23" x14ac:dyDescent="0.2">
      <c r="B89" s="42">
        <v>81</v>
      </c>
      <c r="C89" s="43">
        <f t="shared" si="7"/>
        <v>261901.24609838682</v>
      </c>
      <c r="D89" s="43"/>
      <c r="E89" s="42">
        <v>2018</v>
      </c>
      <c r="F89" s="8">
        <v>43792</v>
      </c>
      <c r="G89" s="42" t="s">
        <v>3</v>
      </c>
      <c r="H89" s="44">
        <v>112.922</v>
      </c>
      <c r="I89" s="44"/>
      <c r="J89" s="42">
        <v>8.1999999999999993</v>
      </c>
      <c r="K89" s="45">
        <f t="shared" si="6"/>
        <v>7857.0373829516047</v>
      </c>
      <c r="L89" s="46"/>
      <c r="M89" s="6">
        <f>IF(J89="","",(K89/J89)/LOOKUP(RIGHT($D$2,3),定数!$A$6:$A$13,定数!$B$6:$B$13))</f>
        <v>9.5817529060385436</v>
      </c>
      <c r="N89" s="42">
        <v>2018</v>
      </c>
      <c r="O89" s="8">
        <v>43792</v>
      </c>
      <c r="P89" s="44">
        <v>113.004</v>
      </c>
      <c r="Q89" s="44"/>
      <c r="R89" s="47">
        <f>IF(P89="","",T89*M89*LOOKUP(RIGHT($D$2,3),定数!$A$6:$A$13,定数!$B$6:$B$13))</f>
        <v>-7857.0373829523578</v>
      </c>
      <c r="S89" s="47"/>
      <c r="T89" s="48">
        <f t="shared" si="9"/>
        <v>-8.2000000000007844</v>
      </c>
      <c r="U89" s="48"/>
      <c r="V89" t="str">
        <f t="shared" si="8"/>
        <v/>
      </c>
      <c r="W89">
        <f t="shared" si="8"/>
        <v>1</v>
      </c>
    </row>
    <row r="90" spans="2:23" x14ac:dyDescent="0.2">
      <c r="B90" s="42">
        <v>82</v>
      </c>
      <c r="C90" s="43">
        <f t="shared" si="7"/>
        <v>254044.20871543448</v>
      </c>
      <c r="D90" s="43"/>
      <c r="E90" s="42">
        <v>2018</v>
      </c>
      <c r="F90" s="8">
        <v>43792</v>
      </c>
      <c r="G90" s="42" t="s">
        <v>3</v>
      </c>
      <c r="H90" s="44">
        <v>112.81699999999999</v>
      </c>
      <c r="I90" s="44"/>
      <c r="J90" s="42">
        <v>9.5</v>
      </c>
      <c r="K90" s="45">
        <f t="shared" si="6"/>
        <v>7621.3262614630339</v>
      </c>
      <c r="L90" s="46"/>
      <c r="M90" s="6">
        <f>IF(J90="","",(K90/J90)/LOOKUP(RIGHT($D$2,3),定数!$A$6:$A$13,定数!$B$6:$B$13))</f>
        <v>8.0224486962768768</v>
      </c>
      <c r="N90" s="42">
        <v>2018</v>
      </c>
      <c r="O90" s="8">
        <v>43792</v>
      </c>
      <c r="P90" s="44">
        <v>112.71899999999999</v>
      </c>
      <c r="Q90" s="44"/>
      <c r="R90" s="47">
        <f>IF(P90="","",T90*M90*LOOKUP(RIGHT($D$2,3),定数!$A$6:$A$13,定数!$B$6:$B$13))</f>
        <v>7861.9997223512573</v>
      </c>
      <c r="S90" s="47"/>
      <c r="T90" s="48">
        <f t="shared" si="9"/>
        <v>9.7999999999998977</v>
      </c>
      <c r="U90" s="48"/>
      <c r="V90" t="str">
        <f t="shared" si="8"/>
        <v/>
      </c>
      <c r="W90">
        <f t="shared" si="8"/>
        <v>0</v>
      </c>
    </row>
    <row r="91" spans="2:23" x14ac:dyDescent="0.2">
      <c r="B91" s="42">
        <v>83</v>
      </c>
      <c r="C91" s="43">
        <f t="shared" si="7"/>
        <v>261906.20843778574</v>
      </c>
      <c r="D91" s="43"/>
      <c r="E91" s="42">
        <v>2018</v>
      </c>
      <c r="F91" s="8">
        <v>43797</v>
      </c>
      <c r="G91" s="42" t="s">
        <v>4</v>
      </c>
      <c r="H91" s="44">
        <v>113.797</v>
      </c>
      <c r="I91" s="44"/>
      <c r="J91" s="42">
        <v>7.6</v>
      </c>
      <c r="K91" s="45">
        <f t="shared" si="6"/>
        <v>7857.1862531335719</v>
      </c>
      <c r="L91" s="46"/>
      <c r="M91" s="6">
        <f>IF(J91="","",(K91/J91)/LOOKUP(RIGHT($D$2,3),定数!$A$6:$A$13,定数!$B$6:$B$13))</f>
        <v>10.338402964649438</v>
      </c>
      <c r="N91" s="42">
        <v>2018</v>
      </c>
      <c r="O91" s="8">
        <v>43797</v>
      </c>
      <c r="P91" s="44">
        <v>113.871</v>
      </c>
      <c r="Q91" s="44"/>
      <c r="R91" s="47">
        <f>IF(P91="","",T91*M91*LOOKUP(RIGHT($D$2,3),定数!$A$6:$A$13,定数!$B$6:$B$13))</f>
        <v>7650.4181938403844</v>
      </c>
      <c r="S91" s="47"/>
      <c r="T91" s="48">
        <f t="shared" si="9"/>
        <v>7.3999999999998067</v>
      </c>
      <c r="U91" s="48"/>
      <c r="V91" t="str">
        <f t="shared" ref="V91:W106" si="10">IF(S91&lt;&gt;"",IF(S91&lt;0,1+V90,0),"")</f>
        <v/>
      </c>
      <c r="W91">
        <f t="shared" si="10"/>
        <v>0</v>
      </c>
    </row>
    <row r="92" spans="2:23" x14ac:dyDescent="0.2">
      <c r="B92" s="42">
        <v>84</v>
      </c>
      <c r="C92" s="43">
        <f t="shared" si="7"/>
        <v>269556.6266316261</v>
      </c>
      <c r="D92" s="43"/>
      <c r="E92" s="42">
        <v>2018</v>
      </c>
      <c r="F92" s="8">
        <v>43799</v>
      </c>
      <c r="G92" s="42" t="s">
        <v>4</v>
      </c>
      <c r="H92" s="44">
        <v>113.489</v>
      </c>
      <c r="I92" s="44"/>
      <c r="J92" s="42">
        <v>18</v>
      </c>
      <c r="K92" s="45">
        <f t="shared" si="6"/>
        <v>8086.6987989487825</v>
      </c>
      <c r="L92" s="46"/>
      <c r="M92" s="6">
        <f>IF(J92="","",(K92/J92)/LOOKUP(RIGHT($D$2,3),定数!$A$6:$A$13,定数!$B$6:$B$13))</f>
        <v>4.4926104438604346</v>
      </c>
      <c r="N92" s="42">
        <v>2018</v>
      </c>
      <c r="O92" s="8">
        <v>43800</v>
      </c>
      <c r="P92" s="44">
        <v>113.69499999999999</v>
      </c>
      <c r="Q92" s="44"/>
      <c r="R92" s="47">
        <f>IF(P92="","",T92*M92*LOOKUP(RIGHT($D$2,3),定数!$A$6:$A$13,定数!$B$6:$B$13))</f>
        <v>9254.7775143519939</v>
      </c>
      <c r="S92" s="47"/>
      <c r="T92" s="48">
        <f t="shared" si="9"/>
        <v>20.599999999998886</v>
      </c>
      <c r="U92" s="48"/>
      <c r="V92" t="str">
        <f t="shared" si="10"/>
        <v/>
      </c>
      <c r="W92">
        <f t="shared" si="10"/>
        <v>0</v>
      </c>
    </row>
    <row r="93" spans="2:23" x14ac:dyDescent="0.2">
      <c r="B93" s="42">
        <v>85</v>
      </c>
      <c r="C93" s="43">
        <f t="shared" si="7"/>
        <v>278811.4041459781</v>
      </c>
      <c r="D93" s="43"/>
      <c r="E93" s="42">
        <v>2018</v>
      </c>
      <c r="F93" s="8">
        <v>43807</v>
      </c>
      <c r="G93" s="42" t="s">
        <v>3</v>
      </c>
      <c r="H93" s="44">
        <v>112.571</v>
      </c>
      <c r="I93" s="44"/>
      <c r="J93" s="42">
        <v>14.1</v>
      </c>
      <c r="K93" s="45">
        <f t="shared" si="6"/>
        <v>8364.3421243793418</v>
      </c>
      <c r="L93" s="46"/>
      <c r="M93" s="6">
        <f>IF(J93="","",(K93/J93)/LOOKUP(RIGHT($D$2,3),定数!$A$6:$A$13,定数!$B$6:$B$13))</f>
        <v>5.93215753502081</v>
      </c>
      <c r="N93" s="42">
        <v>2018</v>
      </c>
      <c r="O93" s="8">
        <v>43809</v>
      </c>
      <c r="P93" s="44">
        <v>112.41500000000001</v>
      </c>
      <c r="Q93" s="44"/>
      <c r="R93" s="47">
        <f>IF(P93="","",T93*M93*LOOKUP(RIGHT($D$2,3),定数!$A$6:$A$13,定数!$B$6:$B$13))</f>
        <v>9254.1657546319711</v>
      </c>
      <c r="S93" s="47"/>
      <c r="T93" s="48">
        <f t="shared" si="9"/>
        <v>15.59999999999917</v>
      </c>
      <c r="U93" s="48"/>
      <c r="V93" t="str">
        <f t="shared" si="10"/>
        <v/>
      </c>
      <c r="W93">
        <f t="shared" si="10"/>
        <v>0</v>
      </c>
    </row>
    <row r="94" spans="2:23" x14ac:dyDescent="0.2">
      <c r="B94" s="42">
        <v>86</v>
      </c>
      <c r="C94" s="43">
        <f t="shared" si="7"/>
        <v>288065.56990061008</v>
      </c>
      <c r="D94" s="43"/>
      <c r="E94" s="42">
        <v>2018</v>
      </c>
      <c r="F94" s="8">
        <v>43819</v>
      </c>
      <c r="G94" s="42" t="s">
        <v>4</v>
      </c>
      <c r="H94" s="44">
        <v>112.514</v>
      </c>
      <c r="I94" s="44"/>
      <c r="J94" s="42">
        <v>10.3</v>
      </c>
      <c r="K94" s="45">
        <f t="shared" si="6"/>
        <v>8641.9670970183015</v>
      </c>
      <c r="L94" s="46"/>
      <c r="M94" s="6">
        <f>IF(J94="","",(K94/J94)/LOOKUP(RIGHT($D$2,3),定数!$A$6:$A$13,定数!$B$6:$B$13))</f>
        <v>8.3902593174934967</v>
      </c>
      <c r="N94" s="42">
        <v>2018</v>
      </c>
      <c r="O94" s="8">
        <v>43819</v>
      </c>
      <c r="P94" s="44">
        <v>112.411</v>
      </c>
      <c r="Q94" s="44"/>
      <c r="R94" s="47">
        <f>IF(P94="","",T94*M94*LOOKUP(RIGHT($D$2,3),定数!$A$6:$A$13,定数!$B$6:$B$13))</f>
        <v>-8641.967097017834</v>
      </c>
      <c r="S94" s="47"/>
      <c r="T94" s="48">
        <f t="shared" si="9"/>
        <v>-10.299999999999443</v>
      </c>
      <c r="U94" s="48"/>
      <c r="V94" t="str">
        <f t="shared" si="10"/>
        <v/>
      </c>
      <c r="W94">
        <f t="shared" si="10"/>
        <v>1</v>
      </c>
    </row>
    <row r="95" spans="2:23" x14ac:dyDescent="0.2">
      <c r="B95" s="42">
        <v>87</v>
      </c>
      <c r="C95" s="43">
        <f t="shared" si="7"/>
        <v>279423.60280359222</v>
      </c>
      <c r="D95" s="43"/>
      <c r="E95" s="42">
        <v>2018</v>
      </c>
      <c r="F95" s="8">
        <v>43826</v>
      </c>
      <c r="G95" s="42" t="s">
        <v>3</v>
      </c>
      <c r="H95" s="44">
        <v>110.642</v>
      </c>
      <c r="I95" s="44"/>
      <c r="J95" s="42">
        <v>25.1</v>
      </c>
      <c r="K95" s="45">
        <f t="shared" si="6"/>
        <v>8382.7080841077659</v>
      </c>
      <c r="L95" s="46"/>
      <c r="M95" s="6">
        <f>IF(J95="","",(K95/J95)/LOOKUP(RIGHT($D$2,3),定数!$A$6:$A$13,定数!$B$6:$B$13))</f>
        <v>3.3397243362979143</v>
      </c>
      <c r="N95" s="42">
        <v>2018</v>
      </c>
      <c r="O95" s="8">
        <v>43827</v>
      </c>
      <c r="P95" s="44">
        <v>110.893</v>
      </c>
      <c r="Q95" s="44"/>
      <c r="R95" s="47">
        <f>IF(P95="","",T95*M95*LOOKUP(RIGHT($D$2,3),定数!$A$6:$A$13,定数!$B$6:$B$13))</f>
        <v>-8382.708084107926</v>
      </c>
      <c r="S95" s="47"/>
      <c r="T95" s="48">
        <f t="shared" si="9"/>
        <v>-25.100000000000477</v>
      </c>
      <c r="U95" s="48"/>
      <c r="V95" t="str">
        <f t="shared" si="10"/>
        <v/>
      </c>
      <c r="W95">
        <f t="shared" si="10"/>
        <v>2</v>
      </c>
    </row>
    <row r="96" spans="2:23" x14ac:dyDescent="0.2">
      <c r="B96" s="42">
        <v>88</v>
      </c>
      <c r="C96" s="43">
        <f t="shared" si="7"/>
        <v>271040.89471948432</v>
      </c>
      <c r="D96" s="43"/>
      <c r="E96" s="42"/>
      <c r="F96" s="8"/>
      <c r="G96" s="42"/>
      <c r="H96" s="44"/>
      <c r="I96" s="44"/>
      <c r="J96" s="42"/>
      <c r="K96" s="45" t="str">
        <f t="shared" si="6"/>
        <v/>
      </c>
      <c r="L96" s="46"/>
      <c r="M96" s="6" t="str">
        <f>IF(J96="","",(K96/J96)/LOOKUP(RIGHT($D$2,3),定数!$A$6:$A$13,定数!$B$6:$B$13))</f>
        <v/>
      </c>
      <c r="N96" s="42"/>
      <c r="O96" s="8"/>
      <c r="P96" s="44"/>
      <c r="Q96" s="44"/>
      <c r="R96" s="47" t="str">
        <f>IF(P96="","",T96*M96*LOOKUP(RIGHT($D$2,3),定数!$A$6:$A$13,定数!$B$6:$B$13))</f>
        <v/>
      </c>
      <c r="S96" s="47"/>
      <c r="T96" s="48" t="str">
        <f t="shared" si="9"/>
        <v/>
      </c>
      <c r="U96" s="48"/>
      <c r="V96" t="str">
        <f t="shared" si="10"/>
        <v/>
      </c>
      <c r="W96" t="str">
        <f t="shared" si="10"/>
        <v/>
      </c>
    </row>
    <row r="97" spans="2:23" x14ac:dyDescent="0.2">
      <c r="B97" s="42">
        <v>89</v>
      </c>
      <c r="C97" s="43" t="str">
        <f t="shared" si="7"/>
        <v/>
      </c>
      <c r="D97" s="43"/>
      <c r="E97" s="42"/>
      <c r="F97" s="8"/>
      <c r="G97" s="42"/>
      <c r="H97" s="44"/>
      <c r="I97" s="44"/>
      <c r="J97" s="42"/>
      <c r="K97" s="45" t="str">
        <f t="shared" si="6"/>
        <v/>
      </c>
      <c r="L97" s="46"/>
      <c r="M97" s="6" t="str">
        <f>IF(J97="","",(K97/J97)/LOOKUP(RIGHT($D$2,3),定数!$A$6:$A$13,定数!$B$6:$B$13))</f>
        <v/>
      </c>
      <c r="N97" s="42"/>
      <c r="O97" s="8"/>
      <c r="P97" s="44"/>
      <c r="Q97" s="44"/>
      <c r="R97" s="47" t="str">
        <f>IF(P97="","",T97*M97*LOOKUP(RIGHT($D$2,3),定数!$A$6:$A$13,定数!$B$6:$B$13))</f>
        <v/>
      </c>
      <c r="S97" s="47"/>
      <c r="T97" s="48" t="str">
        <f t="shared" si="9"/>
        <v/>
      </c>
      <c r="U97" s="48"/>
      <c r="V97" t="str">
        <f t="shared" si="10"/>
        <v/>
      </c>
      <c r="W97" t="str">
        <f t="shared" si="10"/>
        <v/>
      </c>
    </row>
    <row r="98" spans="2:23" x14ac:dyDescent="0.2">
      <c r="B98" s="42">
        <v>90</v>
      </c>
      <c r="C98" s="43" t="str">
        <f t="shared" si="7"/>
        <v/>
      </c>
      <c r="D98" s="43"/>
      <c r="E98" s="42"/>
      <c r="F98" s="8"/>
      <c r="G98" s="42"/>
      <c r="H98" s="44"/>
      <c r="I98" s="44"/>
      <c r="J98" s="42"/>
      <c r="K98" s="45" t="str">
        <f t="shared" si="6"/>
        <v/>
      </c>
      <c r="L98" s="46"/>
      <c r="M98" s="6" t="str">
        <f>IF(J98="","",(K98/J98)/LOOKUP(RIGHT($D$2,3),定数!$A$6:$A$13,定数!$B$6:$B$13))</f>
        <v/>
      </c>
      <c r="N98" s="42"/>
      <c r="O98" s="8"/>
      <c r="P98" s="44"/>
      <c r="Q98" s="44"/>
      <c r="R98" s="47" t="str">
        <f>IF(P98="","",T98*M98*LOOKUP(RIGHT($D$2,3),定数!$A$6:$A$13,定数!$B$6:$B$13))</f>
        <v/>
      </c>
      <c r="S98" s="47"/>
      <c r="T98" s="48" t="str">
        <f t="shared" si="9"/>
        <v/>
      </c>
      <c r="U98" s="48"/>
      <c r="V98" t="str">
        <f t="shared" si="10"/>
        <v/>
      </c>
      <c r="W98" t="str">
        <f t="shared" si="10"/>
        <v/>
      </c>
    </row>
    <row r="99" spans="2:23" x14ac:dyDescent="0.2">
      <c r="B99" s="42">
        <v>91</v>
      </c>
      <c r="C99" s="43" t="str">
        <f t="shared" si="7"/>
        <v/>
      </c>
      <c r="D99" s="43"/>
      <c r="E99" s="42"/>
      <c r="F99" s="8"/>
      <c r="G99" s="42"/>
      <c r="H99" s="44"/>
      <c r="I99" s="44"/>
      <c r="J99" s="42"/>
      <c r="K99" s="45" t="str">
        <f t="shared" si="6"/>
        <v/>
      </c>
      <c r="L99" s="46"/>
      <c r="M99" s="6" t="str">
        <f>IF(J99="","",(K99/J99)/LOOKUP(RIGHT($D$2,3),定数!$A$6:$A$13,定数!$B$6:$B$13))</f>
        <v/>
      </c>
      <c r="N99" s="42"/>
      <c r="O99" s="8"/>
      <c r="P99" s="44"/>
      <c r="Q99" s="44"/>
      <c r="R99" s="47" t="str">
        <f>IF(P99="","",T99*M99*LOOKUP(RIGHT($D$2,3),定数!$A$6:$A$13,定数!$B$6:$B$13))</f>
        <v/>
      </c>
      <c r="S99" s="47"/>
      <c r="T99" s="48" t="str">
        <f t="shared" si="9"/>
        <v/>
      </c>
      <c r="U99" s="48"/>
      <c r="V99" t="str">
        <f t="shared" si="10"/>
        <v/>
      </c>
      <c r="W99" t="str">
        <f t="shared" si="10"/>
        <v/>
      </c>
    </row>
    <row r="100" spans="2:23" x14ac:dyDescent="0.2">
      <c r="B100" s="42">
        <v>92</v>
      </c>
      <c r="C100" s="43" t="str">
        <f t="shared" si="7"/>
        <v/>
      </c>
      <c r="D100" s="43"/>
      <c r="E100" s="42"/>
      <c r="F100" s="8"/>
      <c r="G100" s="42"/>
      <c r="H100" s="44"/>
      <c r="I100" s="44"/>
      <c r="J100" s="42"/>
      <c r="K100" s="45" t="str">
        <f t="shared" si="6"/>
        <v/>
      </c>
      <c r="L100" s="46"/>
      <c r="M100" s="6" t="str">
        <f>IF(J100="","",(K100/J100)/LOOKUP(RIGHT($D$2,3),定数!$A$6:$A$13,定数!$B$6:$B$13))</f>
        <v/>
      </c>
      <c r="N100" s="42"/>
      <c r="O100" s="8"/>
      <c r="P100" s="44"/>
      <c r="Q100" s="44"/>
      <c r="R100" s="47" t="str">
        <f>IF(P100="","",T100*M100*LOOKUP(RIGHT($D$2,3),定数!$A$6:$A$13,定数!$B$6:$B$13))</f>
        <v/>
      </c>
      <c r="S100" s="47"/>
      <c r="T100" s="48" t="str">
        <f t="shared" si="9"/>
        <v/>
      </c>
      <c r="U100" s="48"/>
      <c r="V100" t="str">
        <f t="shared" si="10"/>
        <v/>
      </c>
      <c r="W100" t="str">
        <f t="shared" si="10"/>
        <v/>
      </c>
    </row>
    <row r="101" spans="2:23" x14ac:dyDescent="0.2">
      <c r="B101" s="42">
        <v>93</v>
      </c>
      <c r="C101" s="43" t="str">
        <f t="shared" si="7"/>
        <v/>
      </c>
      <c r="D101" s="43"/>
      <c r="E101" s="42"/>
      <c r="F101" s="8"/>
      <c r="G101" s="42"/>
      <c r="H101" s="44"/>
      <c r="I101" s="44"/>
      <c r="J101" s="42"/>
      <c r="K101" s="45" t="str">
        <f t="shared" si="6"/>
        <v/>
      </c>
      <c r="L101" s="46"/>
      <c r="M101" s="6" t="str">
        <f>IF(J101="","",(K101/J101)/LOOKUP(RIGHT($D$2,3),定数!$A$6:$A$13,定数!$B$6:$B$13))</f>
        <v/>
      </c>
      <c r="N101" s="42"/>
      <c r="O101" s="8"/>
      <c r="P101" s="44"/>
      <c r="Q101" s="44"/>
      <c r="R101" s="47" t="str">
        <f>IF(P101="","",T101*M101*LOOKUP(RIGHT($D$2,3),定数!$A$6:$A$13,定数!$B$6:$B$13))</f>
        <v/>
      </c>
      <c r="S101" s="47"/>
      <c r="T101" s="48" t="str">
        <f t="shared" si="9"/>
        <v/>
      </c>
      <c r="U101" s="48"/>
      <c r="V101" t="str">
        <f t="shared" si="10"/>
        <v/>
      </c>
      <c r="W101" t="str">
        <f t="shared" si="10"/>
        <v/>
      </c>
    </row>
    <row r="102" spans="2:23" x14ac:dyDescent="0.2">
      <c r="B102" s="42">
        <v>94</v>
      </c>
      <c r="C102" s="43" t="str">
        <f t="shared" si="7"/>
        <v/>
      </c>
      <c r="D102" s="43"/>
      <c r="E102" s="42"/>
      <c r="F102" s="8"/>
      <c r="G102" s="42"/>
      <c r="H102" s="44"/>
      <c r="I102" s="44"/>
      <c r="J102" s="42"/>
      <c r="K102" s="45" t="str">
        <f t="shared" si="6"/>
        <v/>
      </c>
      <c r="L102" s="46"/>
      <c r="M102" s="6" t="str">
        <f>IF(J102="","",(K102/J102)/LOOKUP(RIGHT($D$2,3),定数!$A$6:$A$13,定数!$B$6:$B$13))</f>
        <v/>
      </c>
      <c r="N102" s="42"/>
      <c r="O102" s="8"/>
      <c r="P102" s="44"/>
      <c r="Q102" s="44"/>
      <c r="R102" s="47" t="str">
        <f>IF(P102="","",T102*M102*LOOKUP(RIGHT($D$2,3),定数!$A$6:$A$13,定数!$B$6:$B$13))</f>
        <v/>
      </c>
      <c r="S102" s="47"/>
      <c r="T102" s="48" t="str">
        <f t="shared" si="9"/>
        <v/>
      </c>
      <c r="U102" s="48"/>
      <c r="V102" t="str">
        <f t="shared" si="10"/>
        <v/>
      </c>
      <c r="W102" t="str">
        <f t="shared" si="10"/>
        <v/>
      </c>
    </row>
    <row r="103" spans="2:23" x14ac:dyDescent="0.2">
      <c r="B103" s="42">
        <v>95</v>
      </c>
      <c r="C103" s="43" t="str">
        <f t="shared" si="7"/>
        <v/>
      </c>
      <c r="D103" s="43"/>
      <c r="E103" s="42"/>
      <c r="F103" s="8"/>
      <c r="G103" s="42"/>
      <c r="H103" s="44"/>
      <c r="I103" s="44"/>
      <c r="J103" s="42"/>
      <c r="K103" s="45" t="str">
        <f t="shared" si="6"/>
        <v/>
      </c>
      <c r="L103" s="46"/>
      <c r="M103" s="6" t="str">
        <f>IF(J103="","",(K103/J103)/LOOKUP(RIGHT($D$2,3),定数!$A$6:$A$13,定数!$B$6:$B$13))</f>
        <v/>
      </c>
      <c r="N103" s="42"/>
      <c r="O103" s="8"/>
      <c r="P103" s="44"/>
      <c r="Q103" s="44"/>
      <c r="R103" s="47" t="str">
        <f>IF(P103="","",T103*M103*LOOKUP(RIGHT($D$2,3),定数!$A$6:$A$13,定数!$B$6:$B$13))</f>
        <v/>
      </c>
      <c r="S103" s="47"/>
      <c r="T103" s="48" t="str">
        <f t="shared" si="9"/>
        <v/>
      </c>
      <c r="U103" s="48"/>
      <c r="V103" t="str">
        <f t="shared" si="10"/>
        <v/>
      </c>
      <c r="W103" t="str">
        <f t="shared" si="10"/>
        <v/>
      </c>
    </row>
    <row r="104" spans="2:23" x14ac:dyDescent="0.2">
      <c r="B104" s="42">
        <v>96</v>
      </c>
      <c r="C104" s="43" t="str">
        <f t="shared" si="7"/>
        <v/>
      </c>
      <c r="D104" s="43"/>
      <c r="E104" s="42"/>
      <c r="F104" s="8"/>
      <c r="G104" s="42"/>
      <c r="H104" s="44"/>
      <c r="I104" s="44"/>
      <c r="J104" s="42"/>
      <c r="K104" s="45" t="str">
        <f t="shared" si="6"/>
        <v/>
      </c>
      <c r="L104" s="46"/>
      <c r="M104" s="6" t="str">
        <f>IF(J104="","",(K104/J104)/LOOKUP(RIGHT($D$2,3),定数!$A$6:$A$13,定数!$B$6:$B$13))</f>
        <v/>
      </c>
      <c r="N104" s="42"/>
      <c r="O104" s="8"/>
      <c r="P104" s="44"/>
      <c r="Q104" s="44"/>
      <c r="R104" s="47" t="str">
        <f>IF(P104="","",T104*M104*LOOKUP(RIGHT($D$2,3),定数!$A$6:$A$13,定数!$B$6:$B$13))</f>
        <v/>
      </c>
      <c r="S104" s="47"/>
      <c r="T104" s="48" t="str">
        <f t="shared" si="9"/>
        <v/>
      </c>
      <c r="U104" s="48"/>
      <c r="V104" t="str">
        <f t="shared" si="10"/>
        <v/>
      </c>
      <c r="W104" t="str">
        <f t="shared" si="10"/>
        <v/>
      </c>
    </row>
    <row r="105" spans="2:23" x14ac:dyDescent="0.2">
      <c r="B105" s="42">
        <v>97</v>
      </c>
      <c r="C105" s="43" t="str">
        <f t="shared" si="7"/>
        <v/>
      </c>
      <c r="D105" s="43"/>
      <c r="E105" s="42"/>
      <c r="F105" s="8"/>
      <c r="G105" s="42"/>
      <c r="H105" s="44"/>
      <c r="I105" s="44"/>
      <c r="J105" s="42"/>
      <c r="K105" s="45" t="str">
        <f t="shared" si="6"/>
        <v/>
      </c>
      <c r="L105" s="46"/>
      <c r="M105" s="6" t="str">
        <f>IF(J105="","",(K105/J105)/LOOKUP(RIGHT($D$2,3),定数!$A$6:$A$13,定数!$B$6:$B$13))</f>
        <v/>
      </c>
      <c r="N105" s="42"/>
      <c r="O105" s="8"/>
      <c r="P105" s="44"/>
      <c r="Q105" s="44"/>
      <c r="R105" s="47" t="str">
        <f>IF(P105="","",T105*M105*LOOKUP(RIGHT($D$2,3),定数!$A$6:$A$13,定数!$B$6:$B$13))</f>
        <v/>
      </c>
      <c r="S105" s="47"/>
      <c r="T105" s="48" t="str">
        <f t="shared" si="9"/>
        <v/>
      </c>
      <c r="U105" s="48"/>
      <c r="V105" t="str">
        <f t="shared" si="10"/>
        <v/>
      </c>
      <c r="W105" t="str">
        <f t="shared" si="10"/>
        <v/>
      </c>
    </row>
    <row r="106" spans="2:23" x14ac:dyDescent="0.2">
      <c r="B106" s="42">
        <v>98</v>
      </c>
      <c r="C106" s="43" t="str">
        <f t="shared" si="7"/>
        <v/>
      </c>
      <c r="D106" s="43"/>
      <c r="E106" s="42"/>
      <c r="F106" s="8"/>
      <c r="G106" s="42"/>
      <c r="H106" s="44"/>
      <c r="I106" s="44"/>
      <c r="J106" s="42"/>
      <c r="K106" s="45" t="str">
        <f t="shared" si="6"/>
        <v/>
      </c>
      <c r="L106" s="46"/>
      <c r="M106" s="6" t="str">
        <f>IF(J106="","",(K106/J106)/LOOKUP(RIGHT($D$2,3),定数!$A$6:$A$13,定数!$B$6:$B$13))</f>
        <v/>
      </c>
      <c r="N106" s="42"/>
      <c r="O106" s="8"/>
      <c r="P106" s="44"/>
      <c r="Q106" s="44"/>
      <c r="R106" s="47" t="str">
        <f>IF(P106="","",T106*M106*LOOKUP(RIGHT($D$2,3),定数!$A$6:$A$13,定数!$B$6:$B$13))</f>
        <v/>
      </c>
      <c r="S106" s="47"/>
      <c r="T106" s="48" t="str">
        <f t="shared" si="9"/>
        <v/>
      </c>
      <c r="U106" s="48"/>
      <c r="V106" t="str">
        <f t="shared" si="10"/>
        <v/>
      </c>
      <c r="W106" t="str">
        <f t="shared" si="10"/>
        <v/>
      </c>
    </row>
    <row r="107" spans="2:23" x14ac:dyDescent="0.2">
      <c r="B107" s="42">
        <v>99</v>
      </c>
      <c r="C107" s="43" t="str">
        <f t="shared" si="7"/>
        <v/>
      </c>
      <c r="D107" s="43"/>
      <c r="E107" s="42"/>
      <c r="F107" s="8"/>
      <c r="G107" s="42"/>
      <c r="H107" s="44"/>
      <c r="I107" s="44"/>
      <c r="J107" s="42"/>
      <c r="K107" s="45" t="str">
        <f t="shared" si="6"/>
        <v/>
      </c>
      <c r="L107" s="46"/>
      <c r="M107" s="6" t="str">
        <f>IF(J107="","",(K107/J107)/LOOKUP(RIGHT($D$2,3),定数!$A$6:$A$13,定数!$B$6:$B$13))</f>
        <v/>
      </c>
      <c r="N107" s="42"/>
      <c r="O107" s="8"/>
      <c r="P107" s="44"/>
      <c r="Q107" s="44"/>
      <c r="R107" s="47" t="str">
        <f>IF(P107="","",T107*M107*LOOKUP(RIGHT($D$2,3),定数!$A$6:$A$13,定数!$B$6:$B$13))</f>
        <v/>
      </c>
      <c r="S107" s="47"/>
      <c r="T107" s="48" t="str">
        <f t="shared" si="9"/>
        <v/>
      </c>
      <c r="U107" s="48"/>
      <c r="V107" t="str">
        <f t="shared" ref="V107:W108" si="11">IF(S107&lt;&gt;"",IF(S107&lt;0,1+V106,0),"")</f>
        <v/>
      </c>
      <c r="W107" t="str">
        <f t="shared" si="11"/>
        <v/>
      </c>
    </row>
    <row r="108" spans="2:23" x14ac:dyDescent="0.2">
      <c r="B108" s="42">
        <v>100</v>
      </c>
      <c r="C108" s="43" t="str">
        <f t="shared" si="7"/>
        <v/>
      </c>
      <c r="D108" s="43"/>
      <c r="E108" s="42"/>
      <c r="F108" s="8"/>
      <c r="G108" s="42"/>
      <c r="H108" s="44"/>
      <c r="I108" s="44"/>
      <c r="J108" s="42"/>
      <c r="K108" s="45" t="str">
        <f t="shared" si="6"/>
        <v/>
      </c>
      <c r="L108" s="46"/>
      <c r="M108" s="6" t="str">
        <f>IF(J108="","",(K108/J108)/LOOKUP(RIGHT($D$2,3),定数!$A$6:$A$13,定数!$B$6:$B$13))</f>
        <v/>
      </c>
      <c r="N108" s="42"/>
      <c r="O108" s="8"/>
      <c r="P108" s="44"/>
      <c r="Q108" s="44"/>
      <c r="R108" s="47" t="str">
        <f>IF(P108="","",T108*M108*LOOKUP(RIGHT($D$2,3),定数!$A$6:$A$13,定数!$B$6:$B$13))</f>
        <v/>
      </c>
      <c r="S108" s="47"/>
      <c r="T108" s="48" t="str">
        <f t="shared" si="9"/>
        <v/>
      </c>
      <c r="U108" s="48"/>
      <c r="V108" t="str">
        <f t="shared" si="11"/>
        <v/>
      </c>
      <c r="W108" t="str">
        <f t="shared" si="11"/>
        <v/>
      </c>
    </row>
    <row r="109" spans="2:23" x14ac:dyDescent="0.2">
      <c r="B109" s="1"/>
      <c r="C109" s="1"/>
      <c r="D109" s="1"/>
      <c r="E109" s="1"/>
      <c r="F109" s="1"/>
      <c r="G109" s="1"/>
      <c r="H109" s="1"/>
      <c r="I109" s="1"/>
      <c r="J109" s="1"/>
      <c r="K109" s="1"/>
      <c r="L109" s="1"/>
      <c r="M109" s="1"/>
      <c r="N109" s="1"/>
      <c r="O109" s="1"/>
      <c r="P109" s="1"/>
      <c r="Q109" s="1"/>
      <c r="R109" s="1"/>
    </row>
  </sheetData>
  <mergeCells count="635">
    <mergeCell ref="N2:O2"/>
    <mergeCell ref="P2:Q2"/>
    <mergeCell ref="B3:C3"/>
    <mergeCell ref="D3:I3"/>
    <mergeCell ref="J3:K3"/>
    <mergeCell ref="L3:Q3"/>
    <mergeCell ref="B2:C2"/>
    <mergeCell ref="D2:E2"/>
    <mergeCell ref="F2:G2"/>
    <mergeCell ref="H2:I2"/>
    <mergeCell ref="J2:K2"/>
    <mergeCell ref="L2:M2"/>
    <mergeCell ref="B7:B8"/>
    <mergeCell ref="C7:D8"/>
    <mergeCell ref="E7:I7"/>
    <mergeCell ref="J7:L7"/>
    <mergeCell ref="M7:M8"/>
    <mergeCell ref="B4:C4"/>
    <mergeCell ref="D4:E4"/>
    <mergeCell ref="F4:G4"/>
    <mergeCell ref="H4:I4"/>
    <mergeCell ref="J4:K4"/>
    <mergeCell ref="L4:M4"/>
    <mergeCell ref="N7:Q7"/>
    <mergeCell ref="R7:U7"/>
    <mergeCell ref="H8:I8"/>
    <mergeCell ref="K8:L8"/>
    <mergeCell ref="P8:Q8"/>
    <mergeCell ref="R8:S8"/>
    <mergeCell ref="T8:U8"/>
    <mergeCell ref="N4:O4"/>
    <mergeCell ref="P4:Q4"/>
    <mergeCell ref="J5:K5"/>
    <mergeCell ref="L5:M5"/>
    <mergeCell ref="P5:Q5"/>
    <mergeCell ref="C10:D10"/>
    <mergeCell ref="H10:I10"/>
    <mergeCell ref="K10:L10"/>
    <mergeCell ref="P10:Q10"/>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C14:D14"/>
    <mergeCell ref="H14:I14"/>
    <mergeCell ref="K14:L14"/>
    <mergeCell ref="P14:Q14"/>
    <mergeCell ref="R14:S14"/>
    <mergeCell ref="T14:U14"/>
    <mergeCell ref="C13:D13"/>
    <mergeCell ref="H13:I13"/>
    <mergeCell ref="K13:L13"/>
    <mergeCell ref="P13:Q13"/>
    <mergeCell ref="R13:S13"/>
    <mergeCell ref="T13:U13"/>
    <mergeCell ref="C16:D16"/>
    <mergeCell ref="H16:I16"/>
    <mergeCell ref="K16:L16"/>
    <mergeCell ref="P16:Q16"/>
    <mergeCell ref="R16:S16"/>
    <mergeCell ref="T16:U16"/>
    <mergeCell ref="C15:D15"/>
    <mergeCell ref="H15:I15"/>
    <mergeCell ref="K15:L15"/>
    <mergeCell ref="P15:Q15"/>
    <mergeCell ref="R15:S15"/>
    <mergeCell ref="T15:U15"/>
    <mergeCell ref="C18:D18"/>
    <mergeCell ref="H18:I18"/>
    <mergeCell ref="K18:L18"/>
    <mergeCell ref="P18:Q18"/>
    <mergeCell ref="R18:S18"/>
    <mergeCell ref="T18:U18"/>
    <mergeCell ref="C17:D17"/>
    <mergeCell ref="H17:I17"/>
    <mergeCell ref="K17:L17"/>
    <mergeCell ref="P17:Q17"/>
    <mergeCell ref="R17:S17"/>
    <mergeCell ref="T17:U17"/>
    <mergeCell ref="C20:D20"/>
    <mergeCell ref="H20:I20"/>
    <mergeCell ref="K20:L20"/>
    <mergeCell ref="P20:Q20"/>
    <mergeCell ref="R20:S20"/>
    <mergeCell ref="T20:U20"/>
    <mergeCell ref="C19:D19"/>
    <mergeCell ref="H19:I19"/>
    <mergeCell ref="K19:L19"/>
    <mergeCell ref="P19:Q19"/>
    <mergeCell ref="R19:S19"/>
    <mergeCell ref="T19:U19"/>
    <mergeCell ref="C22:D22"/>
    <mergeCell ref="H22:I22"/>
    <mergeCell ref="K22:L22"/>
    <mergeCell ref="P22:Q22"/>
    <mergeCell ref="R22:S22"/>
    <mergeCell ref="T22:U22"/>
    <mergeCell ref="C21:D21"/>
    <mergeCell ref="H21:I21"/>
    <mergeCell ref="K21:L21"/>
    <mergeCell ref="P21:Q21"/>
    <mergeCell ref="R21:S21"/>
    <mergeCell ref="T21:U21"/>
    <mergeCell ref="C24:D24"/>
    <mergeCell ref="H24:I24"/>
    <mergeCell ref="K24:L24"/>
    <mergeCell ref="P24:Q24"/>
    <mergeCell ref="R24:S24"/>
    <mergeCell ref="T24:U24"/>
    <mergeCell ref="C23:D23"/>
    <mergeCell ref="H23:I23"/>
    <mergeCell ref="K23:L23"/>
    <mergeCell ref="P23:Q23"/>
    <mergeCell ref="R23:S23"/>
    <mergeCell ref="T23:U23"/>
    <mergeCell ref="C26:D26"/>
    <mergeCell ref="H26:I26"/>
    <mergeCell ref="K26:L26"/>
    <mergeCell ref="P26:Q26"/>
    <mergeCell ref="R26:S26"/>
    <mergeCell ref="T26:U26"/>
    <mergeCell ref="C25:D25"/>
    <mergeCell ref="H25:I25"/>
    <mergeCell ref="K25:L25"/>
    <mergeCell ref="P25:Q25"/>
    <mergeCell ref="R25:S25"/>
    <mergeCell ref="T25:U25"/>
    <mergeCell ref="C28:D28"/>
    <mergeCell ref="H28:I28"/>
    <mergeCell ref="K28:L28"/>
    <mergeCell ref="P28:Q28"/>
    <mergeCell ref="R28:S28"/>
    <mergeCell ref="T28:U28"/>
    <mergeCell ref="C27:D27"/>
    <mergeCell ref="H27:I27"/>
    <mergeCell ref="K27:L27"/>
    <mergeCell ref="P27:Q27"/>
    <mergeCell ref="R27:S27"/>
    <mergeCell ref="T27:U27"/>
    <mergeCell ref="C30:D30"/>
    <mergeCell ref="H30:I30"/>
    <mergeCell ref="K30:L30"/>
    <mergeCell ref="P30:Q30"/>
    <mergeCell ref="R30:S30"/>
    <mergeCell ref="T30:U30"/>
    <mergeCell ref="C29:D29"/>
    <mergeCell ref="H29:I29"/>
    <mergeCell ref="K29:L29"/>
    <mergeCell ref="P29:Q29"/>
    <mergeCell ref="R29:S29"/>
    <mergeCell ref="T29:U29"/>
    <mergeCell ref="C32:D32"/>
    <mergeCell ref="H32:I32"/>
    <mergeCell ref="K32:L32"/>
    <mergeCell ref="P32:Q32"/>
    <mergeCell ref="R32:S32"/>
    <mergeCell ref="T32:U32"/>
    <mergeCell ref="C31:D31"/>
    <mergeCell ref="H31:I31"/>
    <mergeCell ref="K31:L31"/>
    <mergeCell ref="P31:Q31"/>
    <mergeCell ref="R31:S31"/>
    <mergeCell ref="T31:U31"/>
    <mergeCell ref="C34:D34"/>
    <mergeCell ref="H34:I34"/>
    <mergeCell ref="K34:L34"/>
    <mergeCell ref="P34:Q34"/>
    <mergeCell ref="R34:S34"/>
    <mergeCell ref="T34:U34"/>
    <mergeCell ref="C33:D33"/>
    <mergeCell ref="H33:I33"/>
    <mergeCell ref="K33:L33"/>
    <mergeCell ref="P33:Q33"/>
    <mergeCell ref="R33:S33"/>
    <mergeCell ref="T33:U33"/>
    <mergeCell ref="C36:D36"/>
    <mergeCell ref="H36:I36"/>
    <mergeCell ref="K36:L36"/>
    <mergeCell ref="P36:Q36"/>
    <mergeCell ref="R36:S36"/>
    <mergeCell ref="T36:U36"/>
    <mergeCell ref="C35:D35"/>
    <mergeCell ref="H35:I35"/>
    <mergeCell ref="K35:L35"/>
    <mergeCell ref="P35:Q35"/>
    <mergeCell ref="R35:S35"/>
    <mergeCell ref="T35:U35"/>
    <mergeCell ref="C38:D38"/>
    <mergeCell ref="H38:I38"/>
    <mergeCell ref="K38:L38"/>
    <mergeCell ref="P38:Q38"/>
    <mergeCell ref="R38:S38"/>
    <mergeCell ref="T38:U38"/>
    <mergeCell ref="C37:D37"/>
    <mergeCell ref="H37:I37"/>
    <mergeCell ref="K37:L37"/>
    <mergeCell ref="P37:Q37"/>
    <mergeCell ref="R37:S37"/>
    <mergeCell ref="T37:U37"/>
    <mergeCell ref="C40:D40"/>
    <mergeCell ref="H40:I40"/>
    <mergeCell ref="K40:L40"/>
    <mergeCell ref="P40:Q40"/>
    <mergeCell ref="R40:S40"/>
    <mergeCell ref="T40:U40"/>
    <mergeCell ref="C39:D39"/>
    <mergeCell ref="H39:I39"/>
    <mergeCell ref="K39:L39"/>
    <mergeCell ref="P39:Q39"/>
    <mergeCell ref="R39:S39"/>
    <mergeCell ref="T39:U39"/>
    <mergeCell ref="C42:D42"/>
    <mergeCell ref="H42:I42"/>
    <mergeCell ref="K42:L42"/>
    <mergeCell ref="P42:Q42"/>
    <mergeCell ref="R42:S42"/>
    <mergeCell ref="T42:U42"/>
    <mergeCell ref="C41:D41"/>
    <mergeCell ref="H41:I41"/>
    <mergeCell ref="K41:L41"/>
    <mergeCell ref="P41:Q41"/>
    <mergeCell ref="R41:S41"/>
    <mergeCell ref="T41:U41"/>
    <mergeCell ref="C44:D44"/>
    <mergeCell ref="H44:I44"/>
    <mergeCell ref="K44:L44"/>
    <mergeCell ref="P44:Q44"/>
    <mergeCell ref="R44:S44"/>
    <mergeCell ref="T44:U44"/>
    <mergeCell ref="C43:D43"/>
    <mergeCell ref="H43:I43"/>
    <mergeCell ref="K43:L43"/>
    <mergeCell ref="P43:Q43"/>
    <mergeCell ref="R43:S43"/>
    <mergeCell ref="T43:U43"/>
    <mergeCell ref="C46:D46"/>
    <mergeCell ref="H46:I46"/>
    <mergeCell ref="K46:L46"/>
    <mergeCell ref="P46:Q46"/>
    <mergeCell ref="R46:S46"/>
    <mergeCell ref="T46:U46"/>
    <mergeCell ref="C45:D45"/>
    <mergeCell ref="H45:I45"/>
    <mergeCell ref="K45:L45"/>
    <mergeCell ref="P45:Q45"/>
    <mergeCell ref="R45:S45"/>
    <mergeCell ref="T45:U45"/>
    <mergeCell ref="C48:D48"/>
    <mergeCell ref="H48:I48"/>
    <mergeCell ref="K48:L48"/>
    <mergeCell ref="P48:Q48"/>
    <mergeCell ref="R48:S48"/>
    <mergeCell ref="T48:U48"/>
    <mergeCell ref="C47:D47"/>
    <mergeCell ref="H47:I47"/>
    <mergeCell ref="K47:L47"/>
    <mergeCell ref="P47:Q47"/>
    <mergeCell ref="R47:S47"/>
    <mergeCell ref="T47:U47"/>
    <mergeCell ref="C50:D50"/>
    <mergeCell ref="H50:I50"/>
    <mergeCell ref="K50:L50"/>
    <mergeCell ref="P50:Q50"/>
    <mergeCell ref="R50:S50"/>
    <mergeCell ref="T50:U50"/>
    <mergeCell ref="C49:D49"/>
    <mergeCell ref="H49:I49"/>
    <mergeCell ref="K49:L49"/>
    <mergeCell ref="P49:Q49"/>
    <mergeCell ref="R49:S49"/>
    <mergeCell ref="T49:U49"/>
    <mergeCell ref="C52:D52"/>
    <mergeCell ref="H52:I52"/>
    <mergeCell ref="K52:L52"/>
    <mergeCell ref="P52:Q52"/>
    <mergeCell ref="R52:S52"/>
    <mergeCell ref="T52:U52"/>
    <mergeCell ref="C51:D51"/>
    <mergeCell ref="H51:I51"/>
    <mergeCell ref="K51:L51"/>
    <mergeCell ref="P51:Q51"/>
    <mergeCell ref="R51:S51"/>
    <mergeCell ref="T51:U51"/>
    <mergeCell ref="C54:D54"/>
    <mergeCell ref="H54:I54"/>
    <mergeCell ref="K54:L54"/>
    <mergeCell ref="P54:Q54"/>
    <mergeCell ref="R54:S54"/>
    <mergeCell ref="T54:U54"/>
    <mergeCell ref="C53:D53"/>
    <mergeCell ref="H53:I53"/>
    <mergeCell ref="K53:L53"/>
    <mergeCell ref="P53:Q53"/>
    <mergeCell ref="R53:S53"/>
    <mergeCell ref="T53:U53"/>
    <mergeCell ref="C56:D56"/>
    <mergeCell ref="H56:I56"/>
    <mergeCell ref="K56:L56"/>
    <mergeCell ref="P56:Q56"/>
    <mergeCell ref="R56:S56"/>
    <mergeCell ref="T56:U56"/>
    <mergeCell ref="C55:D55"/>
    <mergeCell ref="H55:I55"/>
    <mergeCell ref="K55:L55"/>
    <mergeCell ref="P55:Q55"/>
    <mergeCell ref="R55:S55"/>
    <mergeCell ref="T55:U55"/>
    <mergeCell ref="C58:D58"/>
    <mergeCell ref="H58:I58"/>
    <mergeCell ref="K58:L58"/>
    <mergeCell ref="P58:Q58"/>
    <mergeCell ref="R58:S58"/>
    <mergeCell ref="T58:U58"/>
    <mergeCell ref="C57:D57"/>
    <mergeCell ref="H57:I57"/>
    <mergeCell ref="K57:L57"/>
    <mergeCell ref="P57:Q57"/>
    <mergeCell ref="R57:S57"/>
    <mergeCell ref="T57:U57"/>
    <mergeCell ref="C60:D60"/>
    <mergeCell ref="H60:I60"/>
    <mergeCell ref="K60:L60"/>
    <mergeCell ref="P60:Q60"/>
    <mergeCell ref="R60:S60"/>
    <mergeCell ref="T60:U60"/>
    <mergeCell ref="C59:D59"/>
    <mergeCell ref="H59:I59"/>
    <mergeCell ref="K59:L59"/>
    <mergeCell ref="P59:Q59"/>
    <mergeCell ref="R59:S59"/>
    <mergeCell ref="T59:U59"/>
    <mergeCell ref="C62:D62"/>
    <mergeCell ref="H62:I62"/>
    <mergeCell ref="K62:L62"/>
    <mergeCell ref="P62:Q62"/>
    <mergeCell ref="R62:S62"/>
    <mergeCell ref="T62:U62"/>
    <mergeCell ref="C61:D61"/>
    <mergeCell ref="H61:I61"/>
    <mergeCell ref="K61:L61"/>
    <mergeCell ref="P61:Q61"/>
    <mergeCell ref="R61:S61"/>
    <mergeCell ref="T61:U61"/>
    <mergeCell ref="C64:D64"/>
    <mergeCell ref="H64:I64"/>
    <mergeCell ref="K64:L64"/>
    <mergeCell ref="P64:Q64"/>
    <mergeCell ref="R64:S64"/>
    <mergeCell ref="T64:U64"/>
    <mergeCell ref="C63:D63"/>
    <mergeCell ref="H63:I63"/>
    <mergeCell ref="K63:L63"/>
    <mergeCell ref="P63:Q63"/>
    <mergeCell ref="R63:S63"/>
    <mergeCell ref="T63:U63"/>
    <mergeCell ref="C66:D66"/>
    <mergeCell ref="H66:I66"/>
    <mergeCell ref="K66:L66"/>
    <mergeCell ref="P66:Q66"/>
    <mergeCell ref="R66:S66"/>
    <mergeCell ref="T66:U66"/>
    <mergeCell ref="C65:D65"/>
    <mergeCell ref="H65:I65"/>
    <mergeCell ref="K65:L65"/>
    <mergeCell ref="P65:Q65"/>
    <mergeCell ref="R65:S65"/>
    <mergeCell ref="T65:U65"/>
    <mergeCell ref="C68:D68"/>
    <mergeCell ref="H68:I68"/>
    <mergeCell ref="K68:L68"/>
    <mergeCell ref="P68:Q68"/>
    <mergeCell ref="R68:S68"/>
    <mergeCell ref="T68:U68"/>
    <mergeCell ref="C67:D67"/>
    <mergeCell ref="H67:I67"/>
    <mergeCell ref="K67:L67"/>
    <mergeCell ref="P67:Q67"/>
    <mergeCell ref="R67:S67"/>
    <mergeCell ref="T67:U67"/>
    <mergeCell ref="C70:D70"/>
    <mergeCell ref="H70:I70"/>
    <mergeCell ref="K70:L70"/>
    <mergeCell ref="P70:Q70"/>
    <mergeCell ref="R70:S70"/>
    <mergeCell ref="T70:U70"/>
    <mergeCell ref="C69:D69"/>
    <mergeCell ref="H69:I69"/>
    <mergeCell ref="K69:L69"/>
    <mergeCell ref="P69:Q69"/>
    <mergeCell ref="R69:S69"/>
    <mergeCell ref="T69:U69"/>
    <mergeCell ref="C72:D72"/>
    <mergeCell ref="H72:I72"/>
    <mergeCell ref="K72:L72"/>
    <mergeCell ref="P72:Q72"/>
    <mergeCell ref="R72:S72"/>
    <mergeCell ref="T72:U72"/>
    <mergeCell ref="C71:D71"/>
    <mergeCell ref="H71:I71"/>
    <mergeCell ref="K71:L71"/>
    <mergeCell ref="P71:Q71"/>
    <mergeCell ref="R71:S71"/>
    <mergeCell ref="T71:U71"/>
    <mergeCell ref="C74:D74"/>
    <mergeCell ref="H74:I74"/>
    <mergeCell ref="K74:L74"/>
    <mergeCell ref="P74:Q74"/>
    <mergeCell ref="R74:S74"/>
    <mergeCell ref="T74:U74"/>
    <mergeCell ref="C73:D73"/>
    <mergeCell ref="H73:I73"/>
    <mergeCell ref="K73:L73"/>
    <mergeCell ref="P73:Q73"/>
    <mergeCell ref="R73:S73"/>
    <mergeCell ref="T73:U73"/>
    <mergeCell ref="C76:D76"/>
    <mergeCell ref="H76:I76"/>
    <mergeCell ref="K76:L76"/>
    <mergeCell ref="P76:Q76"/>
    <mergeCell ref="R76:S76"/>
    <mergeCell ref="T76:U76"/>
    <mergeCell ref="C75:D75"/>
    <mergeCell ref="H75:I75"/>
    <mergeCell ref="K75:L75"/>
    <mergeCell ref="P75:Q75"/>
    <mergeCell ref="R75:S75"/>
    <mergeCell ref="T75:U75"/>
    <mergeCell ref="C78:D78"/>
    <mergeCell ref="H78:I78"/>
    <mergeCell ref="K78:L78"/>
    <mergeCell ref="P78:Q78"/>
    <mergeCell ref="R78:S78"/>
    <mergeCell ref="T78:U78"/>
    <mergeCell ref="C77:D77"/>
    <mergeCell ref="H77:I77"/>
    <mergeCell ref="K77:L77"/>
    <mergeCell ref="P77:Q77"/>
    <mergeCell ref="R77:S77"/>
    <mergeCell ref="T77:U77"/>
    <mergeCell ref="C80:D80"/>
    <mergeCell ref="H80:I80"/>
    <mergeCell ref="K80:L80"/>
    <mergeCell ref="P80:Q80"/>
    <mergeCell ref="R80:S80"/>
    <mergeCell ref="T80:U80"/>
    <mergeCell ref="C79:D79"/>
    <mergeCell ref="H79:I79"/>
    <mergeCell ref="K79:L79"/>
    <mergeCell ref="P79:Q79"/>
    <mergeCell ref="R79:S79"/>
    <mergeCell ref="T79:U79"/>
    <mergeCell ref="C82:D82"/>
    <mergeCell ref="H82:I82"/>
    <mergeCell ref="K82:L82"/>
    <mergeCell ref="P82:Q82"/>
    <mergeCell ref="R82:S82"/>
    <mergeCell ref="T82:U82"/>
    <mergeCell ref="C81:D81"/>
    <mergeCell ref="H81:I81"/>
    <mergeCell ref="K81:L81"/>
    <mergeCell ref="P81:Q81"/>
    <mergeCell ref="R81:S81"/>
    <mergeCell ref="T81:U81"/>
    <mergeCell ref="C84:D84"/>
    <mergeCell ref="H84:I84"/>
    <mergeCell ref="K84:L84"/>
    <mergeCell ref="P84:Q84"/>
    <mergeCell ref="R84:S84"/>
    <mergeCell ref="T84:U84"/>
    <mergeCell ref="C83:D83"/>
    <mergeCell ref="H83:I83"/>
    <mergeCell ref="K83:L83"/>
    <mergeCell ref="P83:Q83"/>
    <mergeCell ref="R83:S83"/>
    <mergeCell ref="T83:U83"/>
    <mergeCell ref="C86:D86"/>
    <mergeCell ref="H86:I86"/>
    <mergeCell ref="K86:L86"/>
    <mergeCell ref="P86:Q86"/>
    <mergeCell ref="R86:S86"/>
    <mergeCell ref="T86:U86"/>
    <mergeCell ref="C85:D85"/>
    <mergeCell ref="H85:I85"/>
    <mergeCell ref="K85:L85"/>
    <mergeCell ref="P85:Q85"/>
    <mergeCell ref="R85:S85"/>
    <mergeCell ref="T85:U85"/>
    <mergeCell ref="C88:D88"/>
    <mergeCell ref="H88:I88"/>
    <mergeCell ref="K88:L88"/>
    <mergeCell ref="P88:Q88"/>
    <mergeCell ref="R88:S88"/>
    <mergeCell ref="T88:U88"/>
    <mergeCell ref="C87:D87"/>
    <mergeCell ref="H87:I87"/>
    <mergeCell ref="K87:L87"/>
    <mergeCell ref="P87:Q87"/>
    <mergeCell ref="R87:S87"/>
    <mergeCell ref="T87:U87"/>
    <mergeCell ref="C90:D90"/>
    <mergeCell ref="H90:I90"/>
    <mergeCell ref="K90:L90"/>
    <mergeCell ref="P90:Q90"/>
    <mergeCell ref="R90:S90"/>
    <mergeCell ref="T90:U90"/>
    <mergeCell ref="C89:D89"/>
    <mergeCell ref="H89:I89"/>
    <mergeCell ref="K89:L89"/>
    <mergeCell ref="P89:Q89"/>
    <mergeCell ref="R89:S89"/>
    <mergeCell ref="T89:U89"/>
    <mergeCell ref="C92:D92"/>
    <mergeCell ref="H92:I92"/>
    <mergeCell ref="K92:L92"/>
    <mergeCell ref="P92:Q92"/>
    <mergeCell ref="R92:S92"/>
    <mergeCell ref="T92:U92"/>
    <mergeCell ref="C91:D91"/>
    <mergeCell ref="H91:I91"/>
    <mergeCell ref="K91:L91"/>
    <mergeCell ref="P91:Q91"/>
    <mergeCell ref="R91:S91"/>
    <mergeCell ref="T91:U91"/>
    <mergeCell ref="C94:D94"/>
    <mergeCell ref="H94:I94"/>
    <mergeCell ref="K94:L94"/>
    <mergeCell ref="P94:Q94"/>
    <mergeCell ref="R94:S94"/>
    <mergeCell ref="T94:U94"/>
    <mergeCell ref="C93:D93"/>
    <mergeCell ref="H93:I93"/>
    <mergeCell ref="K93:L93"/>
    <mergeCell ref="P93:Q93"/>
    <mergeCell ref="R93:S93"/>
    <mergeCell ref="T93:U93"/>
    <mergeCell ref="C96:D96"/>
    <mergeCell ref="H96:I96"/>
    <mergeCell ref="K96:L96"/>
    <mergeCell ref="P96:Q96"/>
    <mergeCell ref="R96:S96"/>
    <mergeCell ref="T96:U96"/>
    <mergeCell ref="C95:D95"/>
    <mergeCell ref="H95:I95"/>
    <mergeCell ref="K95:L95"/>
    <mergeCell ref="P95:Q95"/>
    <mergeCell ref="R95:S95"/>
    <mergeCell ref="T95:U95"/>
    <mergeCell ref="C98:D98"/>
    <mergeCell ref="H98:I98"/>
    <mergeCell ref="K98:L98"/>
    <mergeCell ref="P98:Q98"/>
    <mergeCell ref="R98:S98"/>
    <mergeCell ref="T98:U98"/>
    <mergeCell ref="C97:D97"/>
    <mergeCell ref="H97:I97"/>
    <mergeCell ref="K97:L97"/>
    <mergeCell ref="P97:Q97"/>
    <mergeCell ref="R97:S97"/>
    <mergeCell ref="T97:U97"/>
    <mergeCell ref="C100:D100"/>
    <mergeCell ref="H100:I100"/>
    <mergeCell ref="K100:L100"/>
    <mergeCell ref="P100:Q100"/>
    <mergeCell ref="R100:S100"/>
    <mergeCell ref="T100:U100"/>
    <mergeCell ref="C99:D99"/>
    <mergeCell ref="H99:I99"/>
    <mergeCell ref="K99:L99"/>
    <mergeCell ref="P99:Q99"/>
    <mergeCell ref="R99:S99"/>
    <mergeCell ref="T99:U99"/>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8:D108"/>
    <mergeCell ref="H108:I108"/>
    <mergeCell ref="K108:L108"/>
    <mergeCell ref="P108:Q108"/>
    <mergeCell ref="R108:S108"/>
    <mergeCell ref="T108:U108"/>
    <mergeCell ref="C107:D107"/>
    <mergeCell ref="H107:I107"/>
    <mergeCell ref="K107:L107"/>
    <mergeCell ref="P107:Q107"/>
    <mergeCell ref="R107:S107"/>
    <mergeCell ref="T107:U107"/>
  </mergeCells>
  <phoneticPr fontId="2"/>
  <conditionalFormatting sqref="G46">
    <cfRule type="cellIs" dxfId="31" priority="5" stopIfTrue="1" operator="equal">
      <formula>"買"</formula>
    </cfRule>
    <cfRule type="cellIs" dxfId="30" priority="6" stopIfTrue="1" operator="equal">
      <formula>"売"</formula>
    </cfRule>
  </conditionalFormatting>
  <conditionalFormatting sqref="G9:G11 G14:G45 G47:G108">
    <cfRule type="cellIs" dxfId="29" priority="7" stopIfTrue="1" operator="equal">
      <formula>"買"</formula>
    </cfRule>
    <cfRule type="cellIs" dxfId="28" priority="8" stopIfTrue="1" operator="equal">
      <formula>"売"</formula>
    </cfRule>
  </conditionalFormatting>
  <conditionalFormatting sqref="G12">
    <cfRule type="cellIs" dxfId="27" priority="3" stopIfTrue="1" operator="equal">
      <formula>"買"</formula>
    </cfRule>
    <cfRule type="cellIs" dxfId="26" priority="4" stopIfTrue="1" operator="equal">
      <formula>"売"</formula>
    </cfRule>
  </conditionalFormatting>
  <conditionalFormatting sqref="G13">
    <cfRule type="cellIs" dxfId="25" priority="1" stopIfTrue="1" operator="equal">
      <formula>"買"</formula>
    </cfRule>
    <cfRule type="cellIs" dxfId="24" priority="2" stopIfTrue="1" operator="equal">
      <formula>"売"</formula>
    </cfRule>
  </conditionalFormatting>
  <dataValidations count="1">
    <dataValidation type="list" allowBlank="1" showInputMessage="1" showErrorMessage="1" sqref="G9:G108" xr:uid="{D210733C-A34B-4EA6-9782-557CA93582D8}">
      <formula1>"買,売"</formula1>
    </dataValidation>
  </dataValidations>
  <pageMargins left="0.25" right="0.25" top="0.75" bottom="0.75" header="0.3" footer="0.3"/>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A02B2-21D9-463B-9401-480820CC5AE7}">
  <dimension ref="B2:W109"/>
  <sheetViews>
    <sheetView zoomScale="115" zoomScaleNormal="115" workbookViewId="0">
      <pane ySplit="8" topLeftCell="A88" activePane="bottomLeft" state="frozen"/>
      <selection pane="bottomLeft" activeCell="P94" sqref="P94:Q94"/>
    </sheetView>
  </sheetViews>
  <sheetFormatPr defaultRowHeight="13.2" x14ac:dyDescent="0.2"/>
  <cols>
    <col min="1" max="1" width="2.88671875" customWidth="1"/>
    <col min="2" max="18" width="6.6640625" customWidth="1"/>
    <col min="22" max="22" width="10.88671875" style="23" hidden="1" customWidth="1"/>
    <col min="23" max="23" width="0" hidden="1" customWidth="1"/>
  </cols>
  <sheetData>
    <row r="2" spans="2:23" x14ac:dyDescent="0.2">
      <c r="B2" s="61" t="s">
        <v>5</v>
      </c>
      <c r="C2" s="61"/>
      <c r="D2" s="80" t="s">
        <v>57</v>
      </c>
      <c r="E2" s="80"/>
      <c r="F2" s="61" t="s">
        <v>6</v>
      </c>
      <c r="G2" s="61"/>
      <c r="H2" s="76" t="s">
        <v>61</v>
      </c>
      <c r="I2" s="76"/>
      <c r="J2" s="61" t="s">
        <v>7</v>
      </c>
      <c r="K2" s="61"/>
      <c r="L2" s="81">
        <v>300000</v>
      </c>
      <c r="M2" s="80"/>
      <c r="N2" s="61" t="s">
        <v>8</v>
      </c>
      <c r="O2" s="61"/>
      <c r="P2" s="77">
        <f>SUM(L2,D4)</f>
        <v>233728.94547669985</v>
      </c>
      <c r="Q2" s="76"/>
      <c r="R2" s="1"/>
      <c r="S2" s="1"/>
      <c r="T2" s="1"/>
    </row>
    <row r="3" spans="2:23" ht="57" customHeight="1" x14ac:dyDescent="0.2">
      <c r="B3" s="61" t="s">
        <v>9</v>
      </c>
      <c r="C3" s="61"/>
      <c r="D3" s="78" t="s">
        <v>38</v>
      </c>
      <c r="E3" s="78"/>
      <c r="F3" s="78"/>
      <c r="G3" s="78"/>
      <c r="H3" s="78"/>
      <c r="I3" s="78"/>
      <c r="J3" s="61" t="s">
        <v>10</v>
      </c>
      <c r="K3" s="61"/>
      <c r="L3" s="78" t="s">
        <v>60</v>
      </c>
      <c r="M3" s="79"/>
      <c r="N3" s="79"/>
      <c r="O3" s="79"/>
      <c r="P3" s="79"/>
      <c r="Q3" s="79"/>
      <c r="R3" s="1"/>
      <c r="S3" s="1"/>
    </row>
    <row r="4" spans="2:23" x14ac:dyDescent="0.2">
      <c r="B4" s="61" t="s">
        <v>11</v>
      </c>
      <c r="C4" s="61"/>
      <c r="D4" s="59">
        <f>SUM($R$9:$S$993)</f>
        <v>-66271.054523300147</v>
      </c>
      <c r="E4" s="59"/>
      <c r="F4" s="61" t="s">
        <v>12</v>
      </c>
      <c r="G4" s="61"/>
      <c r="H4" s="75">
        <f>SUM($T$9:$U$108)</f>
        <v>-195.10000000000787</v>
      </c>
      <c r="I4" s="76"/>
      <c r="J4" s="58" t="s">
        <v>13</v>
      </c>
      <c r="K4" s="58"/>
      <c r="L4" s="77">
        <f>MAX($C$9:$D$990)-C9</f>
        <v>95.252887674083468</v>
      </c>
      <c r="M4" s="77"/>
      <c r="N4" s="58" t="s">
        <v>14</v>
      </c>
      <c r="O4" s="58"/>
      <c r="P4" s="59">
        <f>SUMIF(R9:S990,"&lt;0",R9:S990)</f>
        <v>-413091.95629193657</v>
      </c>
      <c r="Q4" s="59"/>
      <c r="R4" s="1"/>
      <c r="S4" s="1"/>
      <c r="T4" s="1"/>
    </row>
    <row r="5" spans="2:23" x14ac:dyDescent="0.2">
      <c r="B5" s="40" t="s">
        <v>15</v>
      </c>
      <c r="C5" s="39">
        <f>COUNTIF($R$9:$R$990,"&gt;0")</f>
        <v>39</v>
      </c>
      <c r="D5" s="38" t="s">
        <v>16</v>
      </c>
      <c r="E5" s="16">
        <f>COUNTIF($R$9:$R$990,"&lt;0")</f>
        <v>48</v>
      </c>
      <c r="F5" s="38" t="s">
        <v>17</v>
      </c>
      <c r="G5" s="39">
        <f>COUNTIF($R$9:$R$990,"=0")</f>
        <v>0</v>
      </c>
      <c r="H5" s="38" t="s">
        <v>18</v>
      </c>
      <c r="I5" s="3">
        <f>C5/SUM(C5,E5,G5)</f>
        <v>0.44827586206896552</v>
      </c>
      <c r="J5" s="60" t="s">
        <v>19</v>
      </c>
      <c r="K5" s="61"/>
      <c r="L5" s="62">
        <f>MAX(V9:V993)</f>
        <v>3</v>
      </c>
      <c r="M5" s="63"/>
      <c r="N5" s="18" t="s">
        <v>20</v>
      </c>
      <c r="O5" s="9"/>
      <c r="P5" s="62">
        <f>MAX(W9:W993)</f>
        <v>6</v>
      </c>
      <c r="Q5" s="63"/>
      <c r="R5" s="1"/>
      <c r="S5" s="36"/>
      <c r="T5" s="1"/>
    </row>
    <row r="6" spans="2:23" x14ac:dyDescent="0.2">
      <c r="B6" s="11"/>
      <c r="C6" s="14"/>
      <c r="D6" s="15"/>
      <c r="E6" s="12"/>
      <c r="F6" s="11"/>
      <c r="G6" s="12"/>
      <c r="H6" s="11"/>
      <c r="I6" s="17"/>
      <c r="J6" s="11"/>
      <c r="K6" s="11"/>
      <c r="L6" s="12"/>
      <c r="M6" s="12"/>
      <c r="N6" s="13"/>
      <c r="O6" s="13"/>
      <c r="P6" s="10"/>
      <c r="Q6" s="41"/>
      <c r="R6" s="1"/>
      <c r="S6" s="1"/>
      <c r="U6" s="37"/>
    </row>
    <row r="7" spans="2:23" x14ac:dyDescent="0.2">
      <c r="B7" s="64" t="s">
        <v>21</v>
      </c>
      <c r="C7" s="66" t="s">
        <v>22</v>
      </c>
      <c r="D7" s="67"/>
      <c r="E7" s="70" t="s">
        <v>23</v>
      </c>
      <c r="F7" s="71"/>
      <c r="G7" s="71"/>
      <c r="H7" s="71"/>
      <c r="I7" s="54"/>
      <c r="J7" s="72" t="s">
        <v>24</v>
      </c>
      <c r="K7" s="73"/>
      <c r="L7" s="56"/>
      <c r="M7" s="74" t="s">
        <v>25</v>
      </c>
      <c r="N7" s="49" t="s">
        <v>26</v>
      </c>
      <c r="O7" s="50"/>
      <c r="P7" s="50"/>
      <c r="Q7" s="51"/>
      <c r="R7" s="52" t="s">
        <v>27</v>
      </c>
      <c r="S7" s="52"/>
      <c r="T7" s="52"/>
      <c r="U7" s="52"/>
    </row>
    <row r="8" spans="2:23" x14ac:dyDescent="0.2">
      <c r="B8" s="65"/>
      <c r="C8" s="68"/>
      <c r="D8" s="69"/>
      <c r="E8" s="19" t="s">
        <v>28</v>
      </c>
      <c r="F8" s="19" t="s">
        <v>29</v>
      </c>
      <c r="G8" s="19" t="s">
        <v>30</v>
      </c>
      <c r="H8" s="53" t="s">
        <v>31</v>
      </c>
      <c r="I8" s="54"/>
      <c r="J8" s="4" t="s">
        <v>32</v>
      </c>
      <c r="K8" s="55" t="s">
        <v>33</v>
      </c>
      <c r="L8" s="56"/>
      <c r="M8" s="74"/>
      <c r="N8" s="5" t="s">
        <v>28</v>
      </c>
      <c r="O8" s="5" t="s">
        <v>29</v>
      </c>
      <c r="P8" s="57" t="s">
        <v>31</v>
      </c>
      <c r="Q8" s="51"/>
      <c r="R8" s="52" t="s">
        <v>34</v>
      </c>
      <c r="S8" s="52"/>
      <c r="T8" s="52" t="s">
        <v>32</v>
      </c>
      <c r="U8" s="52"/>
    </row>
    <row r="9" spans="2:23" x14ac:dyDescent="0.2">
      <c r="B9" s="42">
        <v>1</v>
      </c>
      <c r="C9" s="43">
        <f>L2</f>
        <v>300000</v>
      </c>
      <c r="D9" s="43"/>
      <c r="E9" s="42">
        <v>2018</v>
      </c>
      <c r="F9" s="8">
        <v>43467</v>
      </c>
      <c r="G9" s="42" t="s">
        <v>4</v>
      </c>
      <c r="H9" s="44">
        <v>112.755</v>
      </c>
      <c r="I9" s="44"/>
      <c r="J9" s="42">
        <v>10.199999999999999</v>
      </c>
      <c r="K9" s="45">
        <f t="shared" ref="K9:K72" si="0">IF(J9="","",C9*0.03)</f>
        <v>9000</v>
      </c>
      <c r="L9" s="46"/>
      <c r="M9" s="6">
        <f>IF(J9="","",(K9/J9)/LOOKUP(RIGHT($D$2,3),定数!$A$6:$A$13,定数!$B$6:$B$13))</f>
        <v>8.8235294117647065</v>
      </c>
      <c r="N9" s="42">
        <v>2018</v>
      </c>
      <c r="O9" s="8">
        <v>43467</v>
      </c>
      <c r="P9" s="44">
        <v>112.65300000000001</v>
      </c>
      <c r="Q9" s="44"/>
      <c r="R9" s="47">
        <f>IF(P9="","",T9*M9*LOOKUP(RIGHT($D$2,3),定数!$A$6:$A$13,定数!$B$6:$B$13))</f>
        <v>-8999.9999999990869</v>
      </c>
      <c r="S9" s="47"/>
      <c r="T9" s="48">
        <f>IF(P9="","",IF(G9="買",(P9-H9),(H9-P9))*IF(RIGHT($D$2,3)="JPY",100,10000))</f>
        <v>-10.199999999998965</v>
      </c>
      <c r="U9" s="48"/>
      <c r="V9" s="35">
        <f>IF(T9&lt;&gt;"",IF(T9&gt;0,1+V8,0),"")</f>
        <v>0</v>
      </c>
      <c r="W9">
        <f>IF(T9&lt;&gt;"",IF(T9&lt;0,1+W8,0),"")</f>
        <v>1</v>
      </c>
    </row>
    <row r="10" spans="2:23" x14ac:dyDescent="0.2">
      <c r="B10" s="42">
        <v>2</v>
      </c>
      <c r="C10" s="43">
        <f t="shared" ref="C10:C73" si="1">IF(R9="","",C9+R9)</f>
        <v>291000.00000000093</v>
      </c>
      <c r="D10" s="43"/>
      <c r="E10" s="42">
        <v>2018</v>
      </c>
      <c r="F10" s="8">
        <v>43468</v>
      </c>
      <c r="G10" s="42" t="s">
        <v>4</v>
      </c>
      <c r="H10" s="44">
        <v>112.352</v>
      </c>
      <c r="I10" s="44"/>
      <c r="J10" s="42">
        <v>9.4</v>
      </c>
      <c r="K10" s="45">
        <f t="shared" si="0"/>
        <v>8730.0000000000273</v>
      </c>
      <c r="L10" s="46"/>
      <c r="M10" s="6">
        <f>IF(J10="","",(K10/J10)/LOOKUP(RIGHT($D$2,3),定数!$A$6:$A$13,定数!$B$6:$B$13))</f>
        <v>9.2872340425532212</v>
      </c>
      <c r="N10" s="42">
        <v>2018</v>
      </c>
      <c r="O10" s="8">
        <v>43468</v>
      </c>
      <c r="P10" s="44">
        <v>112.258</v>
      </c>
      <c r="Q10" s="44"/>
      <c r="R10" s="47">
        <f>IF(P10="","",T10*M10*LOOKUP(RIGHT($D$2,3),定数!$A$6:$A$13,定数!$B$6:$B$13))</f>
        <v>-8730.0000000007985</v>
      </c>
      <c r="S10" s="47"/>
      <c r="T10" s="48">
        <f>IF(P10="","",IF(G10="買",(P10-H10),(H10-P10))*IF(RIGHT($D$2,3)="JPY",100,10000))</f>
        <v>-9.4000000000008299</v>
      </c>
      <c r="U10" s="48"/>
      <c r="V10" s="23">
        <f>IF(T10&lt;&gt;"",IF(T10&gt;0,1+V9,0),"")</f>
        <v>0</v>
      </c>
      <c r="W10">
        <f t="shared" ref="W10:W73" si="2">IF(T10&lt;&gt;"",IF(T10&lt;0,1+W9,0),"")</f>
        <v>2</v>
      </c>
    </row>
    <row r="11" spans="2:23" x14ac:dyDescent="0.2">
      <c r="B11" s="42">
        <v>3</v>
      </c>
      <c r="C11" s="43">
        <f t="shared" si="1"/>
        <v>282270.00000000012</v>
      </c>
      <c r="D11" s="43"/>
      <c r="E11" s="42">
        <v>2018</v>
      </c>
      <c r="F11" s="8">
        <v>43484</v>
      </c>
      <c r="G11" s="42" t="s">
        <v>3</v>
      </c>
      <c r="H11" s="44">
        <v>110.54300000000001</v>
      </c>
      <c r="I11" s="44"/>
      <c r="J11" s="42">
        <v>20</v>
      </c>
      <c r="K11" s="45">
        <f t="shared" si="0"/>
        <v>8468.100000000004</v>
      </c>
      <c r="L11" s="46"/>
      <c r="M11" s="6">
        <f>IF(J11="","",(K11/J11)/LOOKUP(RIGHT($D$2,3),定数!$A$6:$A$13,定数!$B$6:$B$13))</f>
        <v>4.2340500000000016</v>
      </c>
      <c r="N11" s="42">
        <v>2018</v>
      </c>
      <c r="O11" s="8">
        <v>43485</v>
      </c>
      <c r="P11" s="44">
        <v>110.74299999999999</v>
      </c>
      <c r="Q11" s="44"/>
      <c r="R11" s="47">
        <f>IF(P11="","",T11*M11*LOOKUP(RIGHT($D$2,3),定数!$A$6:$A$13,定数!$B$6:$B$13))</f>
        <v>-8468.099999999522</v>
      </c>
      <c r="S11" s="47"/>
      <c r="T11" s="48">
        <f>IF(P11="","",IF(G11="買",(P11-H11),(H11-P11))*IF(RIGHT($D$2,3)="JPY",100,10000))</f>
        <v>-19.999999999998863</v>
      </c>
      <c r="U11" s="48"/>
      <c r="V11" s="23">
        <f>IF(T11&lt;&gt;"",IF(T11&gt;0,1+V10,0),"")</f>
        <v>0</v>
      </c>
      <c r="W11">
        <f t="shared" si="2"/>
        <v>3</v>
      </c>
    </row>
    <row r="12" spans="2:23" x14ac:dyDescent="0.2">
      <c r="B12" s="42">
        <v>4</v>
      </c>
      <c r="C12" s="43">
        <f t="shared" si="1"/>
        <v>273801.90000000061</v>
      </c>
      <c r="D12" s="43"/>
      <c r="E12" s="42">
        <v>2018</v>
      </c>
      <c r="F12" s="8">
        <v>43490</v>
      </c>
      <c r="G12" s="42" t="s">
        <v>3</v>
      </c>
      <c r="H12" s="44">
        <v>108.61799999999999</v>
      </c>
      <c r="I12" s="44"/>
      <c r="J12" s="42">
        <v>52.3</v>
      </c>
      <c r="K12" s="45">
        <f t="shared" si="0"/>
        <v>8214.0570000000171</v>
      </c>
      <c r="L12" s="46"/>
      <c r="M12" s="6">
        <f>IF(J12="","",(K12/J12)/LOOKUP(RIGHT($D$2,3),定数!$A$6:$A$13,定数!$B$6:$B$13))</f>
        <v>1.5705653919694107</v>
      </c>
      <c r="N12" s="42">
        <v>2018</v>
      </c>
      <c r="O12" s="8">
        <v>43491</v>
      </c>
      <c r="P12" s="44">
        <v>109.14100000000001</v>
      </c>
      <c r="Q12" s="44"/>
      <c r="R12" s="47">
        <f>IF(P12="","",T12*M12*LOOKUP(RIGHT($D$2,3),定数!$A$6:$A$13,定数!$B$6:$B$13))</f>
        <v>-8214.0570000001808</v>
      </c>
      <c r="S12" s="47"/>
      <c r="T12" s="48">
        <f t="shared" ref="T12:T75" si="3">IF(P12="","",IF(G12="買",(P12-H12),(H12-P12))*IF(RIGHT($D$2,3)="JPY",100,10000))</f>
        <v>-52.300000000001035</v>
      </c>
      <c r="U12" s="48"/>
      <c r="V12" s="23">
        <f>IF(T12&lt;&gt;"",IF(T12&gt;0,1+V11,0),"")</f>
        <v>0</v>
      </c>
      <c r="W12">
        <f t="shared" si="2"/>
        <v>4</v>
      </c>
    </row>
    <row r="13" spans="2:23" x14ac:dyDescent="0.2">
      <c r="B13" s="42">
        <v>5</v>
      </c>
      <c r="C13" s="43">
        <f t="shared" si="1"/>
        <v>265587.8430000004</v>
      </c>
      <c r="D13" s="43"/>
      <c r="E13" s="42">
        <v>2018</v>
      </c>
      <c r="F13" s="8">
        <v>43499</v>
      </c>
      <c r="G13" s="42" t="s">
        <v>4</v>
      </c>
      <c r="H13" s="44">
        <v>110.21</v>
      </c>
      <c r="I13" s="44"/>
      <c r="J13" s="42">
        <v>20.2</v>
      </c>
      <c r="K13" s="45">
        <f t="shared" si="0"/>
        <v>7967.635290000012</v>
      </c>
      <c r="L13" s="46"/>
      <c r="M13" s="6">
        <f>IF(J13="","",(K13/J13)/LOOKUP(RIGHT($D$2,3),定数!$A$6:$A$13,定数!$B$6:$B$13))</f>
        <v>3.9443739059406</v>
      </c>
      <c r="N13" s="42">
        <v>2018</v>
      </c>
      <c r="O13" s="8">
        <v>43501</v>
      </c>
      <c r="P13" s="44">
        <v>110.008</v>
      </c>
      <c r="Q13" s="44"/>
      <c r="R13" s="47">
        <f>IF(P13="","",T13*M13*LOOKUP(RIGHT($D$2,3),定数!$A$6:$A$13,定数!$B$6:$B$13))</f>
        <v>-7967.6352899999401</v>
      </c>
      <c r="S13" s="47"/>
      <c r="T13" s="48">
        <f t="shared" si="3"/>
        <v>-20.199999999999818</v>
      </c>
      <c r="U13" s="48"/>
      <c r="V13" s="23">
        <f t="shared" ref="V13:V22" si="4">IF(T13&lt;&gt;"",IF(T13&gt;0,1+V12,0),"")</f>
        <v>0</v>
      </c>
      <c r="W13">
        <f t="shared" si="2"/>
        <v>5</v>
      </c>
    </row>
    <row r="14" spans="2:23" x14ac:dyDescent="0.2">
      <c r="B14" s="42">
        <v>6</v>
      </c>
      <c r="C14" s="43">
        <f t="shared" si="1"/>
        <v>257620.20771000045</v>
      </c>
      <c r="D14" s="43"/>
      <c r="E14" s="42">
        <v>2018</v>
      </c>
      <c r="F14" s="8">
        <v>43509</v>
      </c>
      <c r="G14" s="42" t="s">
        <v>37</v>
      </c>
      <c r="H14" s="44">
        <v>107.54300000000001</v>
      </c>
      <c r="I14" s="44"/>
      <c r="J14" s="42">
        <v>19.899999999999999</v>
      </c>
      <c r="K14" s="45">
        <f t="shared" si="0"/>
        <v>7728.606231300013</v>
      </c>
      <c r="L14" s="46"/>
      <c r="M14" s="6">
        <f>IF(J14="","",(K14/J14)/LOOKUP(RIGHT($D$2,3),定数!$A$6:$A$13,定数!$B$6:$B$13))</f>
        <v>3.8837217242713638</v>
      </c>
      <c r="N14" s="42">
        <v>2018</v>
      </c>
      <c r="O14" s="8">
        <v>43510</v>
      </c>
      <c r="P14" s="44">
        <v>107.742</v>
      </c>
      <c r="Q14" s="44"/>
      <c r="R14" s="47">
        <f>IF(P14="","",T14*M14*LOOKUP(RIGHT($D$2,3),定数!$A$6:$A$13,定数!$B$6:$B$13))</f>
        <v>-7728.6062312999393</v>
      </c>
      <c r="S14" s="47"/>
      <c r="T14" s="48">
        <f t="shared" si="3"/>
        <v>-19.899999999999807</v>
      </c>
      <c r="U14" s="48"/>
      <c r="V14" s="23">
        <f t="shared" si="4"/>
        <v>0</v>
      </c>
      <c r="W14">
        <f t="shared" si="2"/>
        <v>6</v>
      </c>
    </row>
    <row r="15" spans="2:23" x14ac:dyDescent="0.2">
      <c r="B15" s="42">
        <v>7</v>
      </c>
      <c r="C15" s="43">
        <f t="shared" si="1"/>
        <v>249891.60147870053</v>
      </c>
      <c r="D15" s="43"/>
      <c r="E15" s="42">
        <v>2018</v>
      </c>
      <c r="F15" s="8">
        <v>43512</v>
      </c>
      <c r="G15" s="42" t="s">
        <v>3</v>
      </c>
      <c r="H15" s="44">
        <v>106.045</v>
      </c>
      <c r="I15" s="44"/>
      <c r="J15" s="42">
        <v>15.6</v>
      </c>
      <c r="K15" s="45">
        <f t="shared" si="0"/>
        <v>7496.7480443610157</v>
      </c>
      <c r="L15" s="46"/>
      <c r="M15" s="6">
        <f>IF(J15="","",(K15/J15)/LOOKUP(RIGHT($D$2,3),定数!$A$6:$A$13,定数!$B$6:$B$13))</f>
        <v>4.8056077207442414</v>
      </c>
      <c r="N15" s="42">
        <v>2018</v>
      </c>
      <c r="O15" s="8">
        <v>43512</v>
      </c>
      <c r="P15" s="44">
        <v>105.901</v>
      </c>
      <c r="Q15" s="44"/>
      <c r="R15" s="47">
        <f>IF(P15="","",T15*M15*LOOKUP(RIGHT($D$2,3),定数!$A$6:$A$13,定数!$B$6:$B$13))</f>
        <v>6920.0751178719702</v>
      </c>
      <c r="S15" s="47"/>
      <c r="T15" s="48">
        <f t="shared" si="3"/>
        <v>14.400000000000546</v>
      </c>
      <c r="U15" s="48"/>
      <c r="V15" s="23">
        <f t="shared" si="4"/>
        <v>1</v>
      </c>
      <c r="W15">
        <f t="shared" si="2"/>
        <v>0</v>
      </c>
    </row>
    <row r="16" spans="2:23" x14ac:dyDescent="0.2">
      <c r="B16" s="42">
        <v>8</v>
      </c>
      <c r="C16" s="43">
        <f t="shared" si="1"/>
        <v>256811.67659657251</v>
      </c>
      <c r="D16" s="43"/>
      <c r="E16" s="42">
        <v>2018</v>
      </c>
      <c r="F16" s="8">
        <v>43515</v>
      </c>
      <c r="G16" s="42" t="s">
        <v>4</v>
      </c>
      <c r="H16" s="44">
        <v>106.31</v>
      </c>
      <c r="I16" s="44"/>
      <c r="J16" s="42">
        <v>17.899999999999999</v>
      </c>
      <c r="K16" s="45">
        <f t="shared" si="0"/>
        <v>7704.3502978971746</v>
      </c>
      <c r="L16" s="46"/>
      <c r="M16" s="6">
        <f>IF(J16="","",(K16/J16)/LOOKUP(RIGHT($D$2,3),定数!$A$6:$A$13,定数!$B$6:$B$13))</f>
        <v>4.3041063116743992</v>
      </c>
      <c r="N16" s="42">
        <v>2018</v>
      </c>
      <c r="O16" s="8">
        <v>43515</v>
      </c>
      <c r="P16" s="44">
        <v>106.131</v>
      </c>
      <c r="Q16" s="44"/>
      <c r="R16" s="47">
        <f>IF(P16="","",T16*M16*LOOKUP(RIGHT($D$2,3),定数!$A$6:$A$13,定数!$B$6:$B$13))</f>
        <v>-7704.3502978972629</v>
      </c>
      <c r="S16" s="47"/>
      <c r="T16" s="48">
        <f t="shared" si="3"/>
        <v>-17.900000000000205</v>
      </c>
      <c r="U16" s="48"/>
      <c r="V16" s="23">
        <f t="shared" si="4"/>
        <v>0</v>
      </c>
      <c r="W16">
        <f t="shared" si="2"/>
        <v>1</v>
      </c>
    </row>
    <row r="17" spans="2:23" x14ac:dyDescent="0.2">
      <c r="B17" s="42">
        <v>9</v>
      </c>
      <c r="C17" s="43">
        <f t="shared" si="1"/>
        <v>249107.32629867524</v>
      </c>
      <c r="D17" s="43"/>
      <c r="E17" s="42">
        <v>2018</v>
      </c>
      <c r="F17" s="8">
        <v>43517</v>
      </c>
      <c r="G17" s="42" t="s">
        <v>4</v>
      </c>
      <c r="H17" s="44">
        <v>107.30500000000001</v>
      </c>
      <c r="I17" s="44"/>
      <c r="J17" s="42">
        <v>11.5</v>
      </c>
      <c r="K17" s="45">
        <f t="shared" si="0"/>
        <v>7473.2197889602567</v>
      </c>
      <c r="L17" s="46"/>
      <c r="M17" s="6">
        <f>IF(J17="","",(K17/J17)/LOOKUP(RIGHT($D$2,3),定数!$A$6:$A$13,定数!$B$6:$B$13))</f>
        <v>6.4984519904002234</v>
      </c>
      <c r="N17" s="42">
        <v>2018</v>
      </c>
      <c r="O17" s="8">
        <v>43517</v>
      </c>
      <c r="P17" s="44">
        <v>107.452</v>
      </c>
      <c r="Q17" s="44"/>
      <c r="R17" s="47">
        <f>IF(P17="","",T17*M17*LOOKUP(RIGHT($D$2,3),定数!$A$6:$A$13,定数!$B$6:$B$13))</f>
        <v>9552.7244258877672</v>
      </c>
      <c r="S17" s="47"/>
      <c r="T17" s="48">
        <f t="shared" si="3"/>
        <v>14.699999999999136</v>
      </c>
      <c r="U17" s="48"/>
      <c r="V17" s="23">
        <f t="shared" si="4"/>
        <v>1</v>
      </c>
      <c r="W17">
        <f t="shared" si="2"/>
        <v>0</v>
      </c>
    </row>
    <row r="18" spans="2:23" x14ac:dyDescent="0.2">
      <c r="B18" s="42">
        <v>10</v>
      </c>
      <c r="C18" s="43">
        <f t="shared" si="1"/>
        <v>258660.05072456301</v>
      </c>
      <c r="D18" s="43"/>
      <c r="E18" s="42">
        <v>2018</v>
      </c>
      <c r="F18" s="8">
        <v>43524</v>
      </c>
      <c r="G18" s="42" t="s">
        <v>3</v>
      </c>
      <c r="H18" s="44">
        <v>107.071</v>
      </c>
      <c r="I18" s="44"/>
      <c r="J18" s="42">
        <v>9</v>
      </c>
      <c r="K18" s="45">
        <f t="shared" si="0"/>
        <v>7759.8015217368902</v>
      </c>
      <c r="L18" s="46"/>
      <c r="M18" s="6">
        <f>IF(J18="","",(K18/J18)/LOOKUP(RIGHT($D$2,3),定数!$A$6:$A$13,定数!$B$6:$B$13))</f>
        <v>8.6220016908187667</v>
      </c>
      <c r="N18" s="42">
        <v>2018</v>
      </c>
      <c r="O18" s="8">
        <v>43524</v>
      </c>
      <c r="P18" s="44">
        <v>106.961</v>
      </c>
      <c r="Q18" s="44"/>
      <c r="R18" s="47">
        <f>IF(P18="","",T18*M18*LOOKUP(RIGHT($D$2,3),定数!$A$6:$A$13,定数!$B$6:$B$13))</f>
        <v>9484.2018599005933</v>
      </c>
      <c r="S18" s="47"/>
      <c r="T18" s="48">
        <f t="shared" si="3"/>
        <v>10.999999999999943</v>
      </c>
      <c r="U18" s="48"/>
      <c r="V18" s="23">
        <f t="shared" si="4"/>
        <v>2</v>
      </c>
      <c r="W18">
        <f t="shared" si="2"/>
        <v>0</v>
      </c>
    </row>
    <row r="19" spans="2:23" x14ac:dyDescent="0.2">
      <c r="B19" s="42">
        <v>11</v>
      </c>
      <c r="C19" s="43">
        <f t="shared" si="1"/>
        <v>268144.25258446363</v>
      </c>
      <c r="D19" s="43"/>
      <c r="E19" s="42">
        <v>2018</v>
      </c>
      <c r="F19" s="8">
        <v>43531</v>
      </c>
      <c r="G19" s="42" t="s">
        <v>3</v>
      </c>
      <c r="H19" s="44">
        <v>105.96</v>
      </c>
      <c r="I19" s="44"/>
      <c r="J19" s="42">
        <v>23</v>
      </c>
      <c r="K19" s="45">
        <f t="shared" si="0"/>
        <v>8044.3275775339089</v>
      </c>
      <c r="L19" s="46"/>
      <c r="M19" s="6">
        <f>IF(J19="","",(K19/J19)/LOOKUP(RIGHT($D$2,3),定数!$A$6:$A$13,定数!$B$6:$B$13))</f>
        <v>3.4975337293625688</v>
      </c>
      <c r="N19" s="42">
        <v>2018</v>
      </c>
      <c r="O19" s="8">
        <v>43531</v>
      </c>
      <c r="P19" s="44">
        <v>106.19</v>
      </c>
      <c r="Q19" s="44"/>
      <c r="R19" s="47">
        <f>IF(P19="","",T19*M19*LOOKUP(RIGHT($D$2,3),定数!$A$6:$A$13,定数!$B$6:$B$13))</f>
        <v>-8044.3275775340471</v>
      </c>
      <c r="S19" s="47"/>
      <c r="T19" s="48">
        <f t="shared" si="3"/>
        <v>-23.000000000000398</v>
      </c>
      <c r="U19" s="48"/>
      <c r="V19" s="23">
        <f t="shared" si="4"/>
        <v>0</v>
      </c>
      <c r="W19">
        <f t="shared" si="2"/>
        <v>1</v>
      </c>
    </row>
    <row r="20" spans="2:23" x14ac:dyDescent="0.2">
      <c r="B20" s="42">
        <v>12</v>
      </c>
      <c r="C20" s="43">
        <f t="shared" si="1"/>
        <v>260099.92500692958</v>
      </c>
      <c r="D20" s="43"/>
      <c r="E20" s="42">
        <v>2018</v>
      </c>
      <c r="F20" s="8">
        <v>43533</v>
      </c>
      <c r="G20" s="42" t="s">
        <v>4</v>
      </c>
      <c r="H20" s="44">
        <v>106.295</v>
      </c>
      <c r="I20" s="44"/>
      <c r="J20" s="42">
        <v>17.3</v>
      </c>
      <c r="K20" s="45">
        <f t="shared" si="0"/>
        <v>7802.9977502078873</v>
      </c>
      <c r="L20" s="46"/>
      <c r="M20" s="6">
        <f>IF(J20="","",(K20/J20)/LOOKUP(RIGHT($D$2,3),定数!$A$6:$A$13,定数!$B$6:$B$13))</f>
        <v>4.5104033238195873</v>
      </c>
      <c r="N20" s="42">
        <v>2018</v>
      </c>
      <c r="O20" s="8">
        <v>43533</v>
      </c>
      <c r="P20" s="44">
        <v>106.529</v>
      </c>
      <c r="Q20" s="44"/>
      <c r="R20" s="47">
        <f>IF(P20="","",T20*M20*LOOKUP(RIGHT($D$2,3),定数!$A$6:$A$13,定数!$B$6:$B$13))</f>
        <v>10554.343777737593</v>
      </c>
      <c r="S20" s="47"/>
      <c r="T20" s="48">
        <f t="shared" si="3"/>
        <v>23.399999999999466</v>
      </c>
      <c r="U20" s="48"/>
      <c r="V20" s="23">
        <f t="shared" si="4"/>
        <v>1</v>
      </c>
      <c r="W20">
        <f t="shared" si="2"/>
        <v>0</v>
      </c>
    </row>
    <row r="21" spans="2:23" x14ac:dyDescent="0.2">
      <c r="B21" s="42">
        <v>13</v>
      </c>
      <c r="C21" s="43">
        <f t="shared" si="1"/>
        <v>270654.26878466719</v>
      </c>
      <c r="D21" s="43"/>
      <c r="E21" s="42">
        <v>2018</v>
      </c>
      <c r="F21" s="8">
        <v>43536</v>
      </c>
      <c r="G21" s="42" t="s">
        <v>3</v>
      </c>
      <c r="H21" s="44">
        <v>106.717</v>
      </c>
      <c r="I21" s="44"/>
      <c r="J21" s="42">
        <v>12.9</v>
      </c>
      <c r="K21" s="45">
        <f t="shared" si="0"/>
        <v>8119.6280635400153</v>
      </c>
      <c r="L21" s="46"/>
      <c r="M21" s="6">
        <f>IF(J21="","",(K21/J21)/LOOKUP(RIGHT($D$2,3),定数!$A$6:$A$13,定数!$B$6:$B$13))</f>
        <v>6.2942853205736551</v>
      </c>
      <c r="N21" s="42">
        <v>2018</v>
      </c>
      <c r="O21" s="8">
        <v>43536</v>
      </c>
      <c r="P21" s="44">
        <v>106.43</v>
      </c>
      <c r="Q21" s="44"/>
      <c r="R21" s="47">
        <f>IF(P21="","",T21*M21*LOOKUP(RIGHT($D$2,3),定数!$A$6:$A$13,定数!$B$6:$B$13))</f>
        <v>18064.59887004588</v>
      </c>
      <c r="S21" s="47"/>
      <c r="T21" s="48">
        <f t="shared" si="3"/>
        <v>28.699999999999193</v>
      </c>
      <c r="U21" s="48"/>
      <c r="V21" s="23">
        <f t="shared" si="4"/>
        <v>2</v>
      </c>
      <c r="W21">
        <f t="shared" si="2"/>
        <v>0</v>
      </c>
    </row>
    <row r="22" spans="2:23" x14ac:dyDescent="0.2">
      <c r="B22" s="42">
        <v>14</v>
      </c>
      <c r="C22" s="43">
        <f t="shared" si="1"/>
        <v>288718.86765471305</v>
      </c>
      <c r="D22" s="43"/>
      <c r="E22" s="42">
        <v>2018</v>
      </c>
      <c r="F22" s="8">
        <v>43544</v>
      </c>
      <c r="G22" s="42" t="s">
        <v>4</v>
      </c>
      <c r="H22" s="44">
        <v>106.05800000000001</v>
      </c>
      <c r="I22" s="44"/>
      <c r="J22" s="42">
        <v>13.4</v>
      </c>
      <c r="K22" s="45">
        <f t="shared" si="0"/>
        <v>8661.5660296413917</v>
      </c>
      <c r="L22" s="46"/>
      <c r="M22" s="6">
        <f>IF(J22="","",(K22/J22)/LOOKUP(RIGHT($D$2,3),定数!$A$6:$A$13,定数!$B$6:$B$13))</f>
        <v>6.4638552460010388</v>
      </c>
      <c r="N22" s="42">
        <v>2018</v>
      </c>
      <c r="O22" s="8">
        <v>43544</v>
      </c>
      <c r="P22" s="44">
        <v>106.23399999999999</v>
      </c>
      <c r="Q22" s="44"/>
      <c r="R22" s="47">
        <f>IF(P22="","",T22*M22*LOOKUP(RIGHT($D$2,3),定数!$A$6:$A$13,定数!$B$6:$B$13))</f>
        <v>11376.385232961034</v>
      </c>
      <c r="S22" s="47"/>
      <c r="T22" s="48">
        <f t="shared" si="3"/>
        <v>17.599999999998772</v>
      </c>
      <c r="U22" s="48"/>
      <c r="V22" s="23">
        <f t="shared" si="4"/>
        <v>3</v>
      </c>
      <c r="W22">
        <f t="shared" si="2"/>
        <v>0</v>
      </c>
    </row>
    <row r="23" spans="2:23" x14ac:dyDescent="0.2">
      <c r="B23" s="42">
        <v>15</v>
      </c>
      <c r="C23" s="43">
        <f t="shared" si="1"/>
        <v>300095.25288767408</v>
      </c>
      <c r="D23" s="43"/>
      <c r="E23" s="42">
        <v>2018</v>
      </c>
      <c r="F23" s="8">
        <v>43544</v>
      </c>
      <c r="G23" s="42" t="s">
        <v>4</v>
      </c>
      <c r="H23" s="44">
        <v>106.435</v>
      </c>
      <c r="I23" s="44"/>
      <c r="J23" s="42">
        <v>35.9</v>
      </c>
      <c r="K23" s="45">
        <f t="shared" si="0"/>
        <v>9002.8575866302217</v>
      </c>
      <c r="L23" s="46"/>
      <c r="M23" s="6">
        <f>IF(J23="","",(K23/J23)/LOOKUP(RIGHT($D$2,3),定数!$A$6:$A$13,定数!$B$6:$B$13))</f>
        <v>2.5077597734346022</v>
      </c>
      <c r="N23" s="42">
        <v>2018</v>
      </c>
      <c r="O23" s="8">
        <v>43546</v>
      </c>
      <c r="P23" s="44">
        <v>106.07599999999999</v>
      </c>
      <c r="Q23" s="44"/>
      <c r="R23" s="47">
        <f>IF(P23="","",T23*M23*LOOKUP(RIGHT($D$2,3),定数!$A$6:$A$13,定数!$B$6:$B$13))</f>
        <v>-9002.8575866304436</v>
      </c>
      <c r="S23" s="47"/>
      <c r="T23" s="48">
        <f t="shared" si="3"/>
        <v>-35.900000000000887</v>
      </c>
      <c r="U23" s="48"/>
      <c r="V23" t="str">
        <f t="shared" ref="V23:W74" si="5">IF(S23&lt;&gt;"",IF(S23&lt;0,1+V22,0),"")</f>
        <v/>
      </c>
      <c r="W23">
        <f t="shared" si="2"/>
        <v>1</v>
      </c>
    </row>
    <row r="24" spans="2:23" x14ac:dyDescent="0.2">
      <c r="B24" s="42">
        <v>16</v>
      </c>
      <c r="C24" s="43">
        <f t="shared" si="1"/>
        <v>291092.39530104364</v>
      </c>
      <c r="D24" s="43"/>
      <c r="E24" s="42">
        <v>2018</v>
      </c>
      <c r="F24" s="8">
        <v>43546</v>
      </c>
      <c r="G24" s="42" t="s">
        <v>3</v>
      </c>
      <c r="H24" s="44">
        <v>105.364</v>
      </c>
      <c r="I24" s="44"/>
      <c r="J24" s="42">
        <v>28.2</v>
      </c>
      <c r="K24" s="45">
        <f t="shared" si="0"/>
        <v>8732.7718590313088</v>
      </c>
      <c r="L24" s="46"/>
      <c r="M24" s="6">
        <f>IF(J24="","",(K24/J24)/LOOKUP(RIGHT($D$2,3),定数!$A$6:$A$13,定数!$B$6:$B$13))</f>
        <v>3.0967276095855705</v>
      </c>
      <c r="N24" s="42">
        <v>2018</v>
      </c>
      <c r="O24" s="8">
        <v>43547</v>
      </c>
      <c r="P24" s="44">
        <v>105.646</v>
      </c>
      <c r="Q24" s="44"/>
      <c r="R24" s="47">
        <f>IF(P24="","",T24*M24*LOOKUP(RIGHT($D$2,3),定数!$A$6:$A$13,定数!$B$6:$B$13))</f>
        <v>-8732.7718590311997</v>
      </c>
      <c r="S24" s="47"/>
      <c r="T24" s="48">
        <f t="shared" si="3"/>
        <v>-28.199999999999648</v>
      </c>
      <c r="U24" s="48"/>
      <c r="V24" t="str">
        <f t="shared" si="5"/>
        <v/>
      </c>
      <c r="W24">
        <f t="shared" si="2"/>
        <v>2</v>
      </c>
    </row>
    <row r="25" spans="2:23" x14ac:dyDescent="0.2">
      <c r="B25" s="42">
        <v>17</v>
      </c>
      <c r="C25" s="43">
        <f t="shared" si="1"/>
        <v>282359.62344201247</v>
      </c>
      <c r="D25" s="43"/>
      <c r="E25" s="42">
        <v>2018</v>
      </c>
      <c r="F25" s="8">
        <v>43551</v>
      </c>
      <c r="G25" s="42" t="s">
        <v>4</v>
      </c>
      <c r="H25" s="44">
        <v>105.64400000000001</v>
      </c>
      <c r="I25" s="44"/>
      <c r="J25" s="42">
        <v>10.7</v>
      </c>
      <c r="K25" s="45">
        <f t="shared" si="0"/>
        <v>8470.7887032603739</v>
      </c>
      <c r="L25" s="46"/>
      <c r="M25" s="6">
        <f>IF(J25="","",(K25/J25)/LOOKUP(RIGHT($D$2,3),定数!$A$6:$A$13,定数!$B$6:$B$13))</f>
        <v>7.9166249563181061</v>
      </c>
      <c r="N25" s="42">
        <v>2018</v>
      </c>
      <c r="O25" s="8">
        <v>43551</v>
      </c>
      <c r="P25" s="44">
        <v>105.53700000000001</v>
      </c>
      <c r="Q25" s="44"/>
      <c r="R25" s="47">
        <f>IF(P25="","",T25*M25*LOOKUP(RIGHT($D$2,3),定数!$A$6:$A$13,定数!$B$6:$B$13))</f>
        <v>-8470.7887032603194</v>
      </c>
      <c r="S25" s="47"/>
      <c r="T25" s="48">
        <f t="shared" si="3"/>
        <v>-10.699999999999932</v>
      </c>
      <c r="U25" s="48"/>
      <c r="V25" t="str">
        <f t="shared" si="5"/>
        <v/>
      </c>
      <c r="W25">
        <f t="shared" si="2"/>
        <v>3</v>
      </c>
    </row>
    <row r="26" spans="2:23" x14ac:dyDescent="0.2">
      <c r="B26" s="42">
        <v>18</v>
      </c>
      <c r="C26" s="43">
        <f>IF(R25="","",C25+R25)</f>
        <v>273888.83473875216</v>
      </c>
      <c r="D26" s="43"/>
      <c r="E26" s="42">
        <v>2018</v>
      </c>
      <c r="F26" s="8">
        <v>43554</v>
      </c>
      <c r="G26" s="42" t="s">
        <v>3</v>
      </c>
      <c r="H26" s="44">
        <v>106.126</v>
      </c>
      <c r="I26" s="44"/>
      <c r="J26" s="42">
        <v>21</v>
      </c>
      <c r="K26" s="45">
        <f t="shared" si="0"/>
        <v>8216.6650421625654</v>
      </c>
      <c r="L26" s="46"/>
      <c r="M26" s="6">
        <f>IF(J26="","",(K26/J26)/LOOKUP(RIGHT($D$2,3),定数!$A$6:$A$13,定数!$B$6:$B$13))</f>
        <v>3.9126976391250308</v>
      </c>
      <c r="N26" s="42">
        <v>2018</v>
      </c>
      <c r="O26" s="8">
        <v>43557</v>
      </c>
      <c r="P26" s="44">
        <v>106.336</v>
      </c>
      <c r="Q26" s="44"/>
      <c r="R26" s="47">
        <f>IF(P26="","",T26*M26*LOOKUP(RIGHT($D$2,3),定数!$A$6:$A$13,定数!$B$6:$B$13))</f>
        <v>-8216.6650421623199</v>
      </c>
      <c r="S26" s="47"/>
      <c r="T26" s="48">
        <f t="shared" si="3"/>
        <v>-20.999999999999375</v>
      </c>
      <c r="U26" s="48"/>
      <c r="V26" t="str">
        <f t="shared" si="5"/>
        <v/>
      </c>
      <c r="W26">
        <f t="shared" si="2"/>
        <v>4</v>
      </c>
    </row>
    <row r="27" spans="2:23" x14ac:dyDescent="0.2">
      <c r="B27" s="42">
        <v>19</v>
      </c>
      <c r="C27" s="43">
        <f t="shared" si="1"/>
        <v>265672.16969658982</v>
      </c>
      <c r="D27" s="43"/>
      <c r="E27" s="42">
        <v>2018</v>
      </c>
      <c r="F27" s="8">
        <v>43564</v>
      </c>
      <c r="G27" s="42" t="s">
        <v>3</v>
      </c>
      <c r="H27" s="44">
        <v>106.879</v>
      </c>
      <c r="I27" s="44"/>
      <c r="J27" s="42">
        <v>15.4</v>
      </c>
      <c r="K27" s="45">
        <f t="shared" si="0"/>
        <v>7970.1650908976944</v>
      </c>
      <c r="L27" s="46"/>
      <c r="M27" s="6">
        <f>IF(J27="","",(K27/J27)/LOOKUP(RIGHT($D$2,3),定数!$A$6:$A$13,定数!$B$6:$B$13))</f>
        <v>5.1754318772062948</v>
      </c>
      <c r="N27" s="42">
        <v>2018</v>
      </c>
      <c r="O27" s="8">
        <v>43564</v>
      </c>
      <c r="P27" s="44">
        <v>107.033</v>
      </c>
      <c r="Q27" s="44"/>
      <c r="R27" s="47">
        <f>IF(P27="","",T27*M27*LOOKUP(RIGHT($D$2,3),定数!$A$6:$A$13,定数!$B$6:$B$13))</f>
        <v>-7970.1650908975053</v>
      </c>
      <c r="S27" s="47"/>
      <c r="T27" s="48">
        <f t="shared" si="3"/>
        <v>-15.399999999999636</v>
      </c>
      <c r="U27" s="48"/>
      <c r="V27" t="str">
        <f t="shared" si="5"/>
        <v/>
      </c>
      <c r="W27">
        <f t="shared" si="2"/>
        <v>5</v>
      </c>
    </row>
    <row r="28" spans="2:23" x14ac:dyDescent="0.2">
      <c r="B28" s="42">
        <v>20</v>
      </c>
      <c r="C28" s="43">
        <f t="shared" si="1"/>
        <v>257702.00460569232</v>
      </c>
      <c r="D28" s="43"/>
      <c r="E28" s="42">
        <v>2018</v>
      </c>
      <c r="F28" s="8">
        <v>43578</v>
      </c>
      <c r="G28" s="42" t="s">
        <v>4</v>
      </c>
      <c r="H28" s="44">
        <v>107.809</v>
      </c>
      <c r="I28" s="44"/>
      <c r="J28" s="42">
        <v>15.3</v>
      </c>
      <c r="K28" s="45">
        <f t="shared" si="0"/>
        <v>7731.0601381707693</v>
      </c>
      <c r="L28" s="46"/>
      <c r="M28" s="6">
        <f>IF(J28="","",(K28/J28)/LOOKUP(RIGHT($D$2,3),定数!$A$6:$A$13,定数!$B$6:$B$13))</f>
        <v>5.0529804824645552</v>
      </c>
      <c r="N28" s="42">
        <v>2018</v>
      </c>
      <c r="O28" s="8">
        <v>43578</v>
      </c>
      <c r="P28" s="44">
        <v>108.014</v>
      </c>
      <c r="Q28" s="44"/>
      <c r="R28" s="47">
        <f>IF(P28="","",T28*M28*LOOKUP(RIGHT($D$2,3),定数!$A$6:$A$13,定数!$B$6:$B$13))</f>
        <v>10358.609989052253</v>
      </c>
      <c r="S28" s="47"/>
      <c r="T28" s="48">
        <f t="shared" si="3"/>
        <v>20.499999999999829</v>
      </c>
      <c r="U28" s="48"/>
      <c r="V28" t="str">
        <f t="shared" si="5"/>
        <v/>
      </c>
      <c r="W28">
        <f t="shared" si="2"/>
        <v>0</v>
      </c>
    </row>
    <row r="29" spans="2:23" x14ac:dyDescent="0.2">
      <c r="B29" s="42">
        <v>21</v>
      </c>
      <c r="C29" s="43">
        <f t="shared" si="1"/>
        <v>268060.61459474458</v>
      </c>
      <c r="D29" s="43"/>
      <c r="E29" s="42">
        <v>2018</v>
      </c>
      <c r="F29" s="8">
        <v>43580</v>
      </c>
      <c r="G29" s="42" t="s">
        <v>4</v>
      </c>
      <c r="H29" s="44">
        <v>109.111</v>
      </c>
      <c r="I29" s="44"/>
      <c r="J29" s="42">
        <v>13.4</v>
      </c>
      <c r="K29" s="45">
        <f t="shared" si="0"/>
        <v>8041.8184378423366</v>
      </c>
      <c r="L29" s="46"/>
      <c r="M29" s="6">
        <f>IF(J29="","",(K29/J29)/LOOKUP(RIGHT($D$2,3),定数!$A$6:$A$13,定数!$B$6:$B$13))</f>
        <v>6.0013570431659229</v>
      </c>
      <c r="N29" s="42">
        <v>2018</v>
      </c>
      <c r="O29" s="8">
        <v>43580</v>
      </c>
      <c r="P29" s="44">
        <v>109.28700000000001</v>
      </c>
      <c r="Q29" s="44"/>
      <c r="R29" s="47">
        <f>IF(P29="","",T29*M29*LOOKUP(RIGHT($D$2,3),定数!$A$6:$A$13,定数!$B$6:$B$13))</f>
        <v>10562.388395972139</v>
      </c>
      <c r="S29" s="47"/>
      <c r="T29" s="48">
        <f t="shared" si="3"/>
        <v>17.600000000000193</v>
      </c>
      <c r="U29" s="48"/>
      <c r="V29" t="str">
        <f t="shared" si="5"/>
        <v/>
      </c>
      <c r="W29">
        <f t="shared" si="2"/>
        <v>0</v>
      </c>
    </row>
    <row r="30" spans="2:23" x14ac:dyDescent="0.2">
      <c r="B30" s="42">
        <v>22</v>
      </c>
      <c r="C30" s="43">
        <f t="shared" si="1"/>
        <v>278623.00299071672</v>
      </c>
      <c r="D30" s="43"/>
      <c r="E30" s="42">
        <v>2018</v>
      </c>
      <c r="F30" s="8">
        <v>43581</v>
      </c>
      <c r="G30" s="42" t="s">
        <v>4</v>
      </c>
      <c r="H30" s="44">
        <v>109.438</v>
      </c>
      <c r="I30" s="44"/>
      <c r="J30" s="42">
        <v>19.2</v>
      </c>
      <c r="K30" s="45">
        <f t="shared" si="0"/>
        <v>8358.6900897215019</v>
      </c>
      <c r="L30" s="46"/>
      <c r="M30" s="6">
        <f>IF(J30="","",(K30/J30)/LOOKUP(RIGHT($D$2,3),定数!$A$6:$A$13,定数!$B$6:$B$13))</f>
        <v>4.3534844217299487</v>
      </c>
      <c r="N30" s="42">
        <v>2018</v>
      </c>
      <c r="O30" s="8">
        <v>43581</v>
      </c>
      <c r="P30" s="44">
        <v>109.246</v>
      </c>
      <c r="Q30" s="44"/>
      <c r="R30" s="47">
        <f>IF(P30="","",T30*M30*LOOKUP(RIGHT($D$2,3),定数!$A$6:$A$13,定数!$B$6:$B$13))</f>
        <v>-8358.6900897218184</v>
      </c>
      <c r="S30" s="47"/>
      <c r="T30" s="48">
        <f t="shared" si="3"/>
        <v>-19.200000000000728</v>
      </c>
      <c r="U30" s="48"/>
      <c r="V30" t="str">
        <f t="shared" si="5"/>
        <v/>
      </c>
      <c r="W30">
        <f t="shared" si="2"/>
        <v>1</v>
      </c>
    </row>
    <row r="31" spans="2:23" x14ac:dyDescent="0.2">
      <c r="B31" s="42">
        <v>23</v>
      </c>
      <c r="C31" s="43">
        <f t="shared" si="1"/>
        <v>270264.3129009949</v>
      </c>
      <c r="D31" s="43"/>
      <c r="E31" s="42">
        <v>2018</v>
      </c>
      <c r="F31" s="8">
        <v>43583</v>
      </c>
      <c r="G31" s="42" t="s">
        <v>3</v>
      </c>
      <c r="H31" s="44">
        <v>109.017</v>
      </c>
      <c r="I31" s="44"/>
      <c r="J31" s="42">
        <v>11.4</v>
      </c>
      <c r="K31" s="45">
        <f t="shared" si="0"/>
        <v>8107.929387029847</v>
      </c>
      <c r="L31" s="46"/>
      <c r="M31" s="6">
        <f>IF(J31="","",(K31/J31)/LOOKUP(RIGHT($D$2,3),定数!$A$6:$A$13,定数!$B$6:$B$13))</f>
        <v>7.1122187605524969</v>
      </c>
      <c r="N31" s="42">
        <v>2018</v>
      </c>
      <c r="O31" s="8">
        <v>43585</v>
      </c>
      <c r="P31" s="44">
        <v>109.131</v>
      </c>
      <c r="Q31" s="44"/>
      <c r="R31" s="47">
        <f>IF(P31="","",T31*M31*LOOKUP(RIGHT($D$2,3),定数!$A$6:$A$13,定数!$B$6:$B$13))</f>
        <v>-8107.9293870301544</v>
      </c>
      <c r="S31" s="47"/>
      <c r="T31" s="48">
        <f t="shared" si="3"/>
        <v>-11.400000000000432</v>
      </c>
      <c r="U31" s="48"/>
      <c r="V31" t="str">
        <f t="shared" si="5"/>
        <v/>
      </c>
      <c r="W31">
        <f t="shared" si="2"/>
        <v>2</v>
      </c>
    </row>
    <row r="32" spans="2:23" x14ac:dyDescent="0.2">
      <c r="B32" s="42">
        <v>24</v>
      </c>
      <c r="C32" s="43">
        <f>IF(R31="","",C31+R31)</f>
        <v>262156.38351396477</v>
      </c>
      <c r="D32" s="43"/>
      <c r="E32" s="42">
        <v>2018</v>
      </c>
      <c r="F32" s="8">
        <v>43588</v>
      </c>
      <c r="G32" s="42" t="s">
        <v>3</v>
      </c>
      <c r="H32" s="44">
        <v>109.604</v>
      </c>
      <c r="I32" s="44"/>
      <c r="J32" s="42">
        <v>13.5</v>
      </c>
      <c r="K32" s="45">
        <f t="shared" si="0"/>
        <v>7864.6915054189431</v>
      </c>
      <c r="L32" s="46"/>
      <c r="M32" s="6">
        <f>IF(J32="","",(K32/J32)/LOOKUP(RIGHT($D$2,3),定数!$A$6:$A$13,定数!$B$6:$B$13))</f>
        <v>5.825697411421439</v>
      </c>
      <c r="N32" s="42">
        <v>2018</v>
      </c>
      <c r="O32" s="8">
        <v>43588</v>
      </c>
      <c r="P32" s="44">
        <v>109.429</v>
      </c>
      <c r="Q32" s="44"/>
      <c r="R32" s="47">
        <f>IF(P32="","",T32*M32*LOOKUP(RIGHT($D$2,3),定数!$A$6:$A$13,定数!$B$6:$B$13))</f>
        <v>10194.970469987353</v>
      </c>
      <c r="S32" s="47"/>
      <c r="T32" s="48">
        <f t="shared" si="3"/>
        <v>17.499999999999716</v>
      </c>
      <c r="U32" s="48"/>
      <c r="V32" t="str">
        <f t="shared" si="5"/>
        <v/>
      </c>
      <c r="W32">
        <f t="shared" si="2"/>
        <v>0</v>
      </c>
    </row>
    <row r="33" spans="2:23" x14ac:dyDescent="0.2">
      <c r="B33" s="42">
        <v>25</v>
      </c>
      <c r="C33" s="43">
        <f t="shared" si="1"/>
        <v>272351.35398395214</v>
      </c>
      <c r="D33" s="43"/>
      <c r="E33" s="42">
        <v>2018</v>
      </c>
      <c r="F33" s="8">
        <v>43596</v>
      </c>
      <c r="G33" s="42" t="s">
        <v>3</v>
      </c>
      <c r="H33" s="44">
        <v>109.292</v>
      </c>
      <c r="I33" s="44"/>
      <c r="J33" s="42">
        <v>13</v>
      </c>
      <c r="K33" s="45">
        <f t="shared" si="0"/>
        <v>8170.5406195185642</v>
      </c>
      <c r="L33" s="46"/>
      <c r="M33" s="6">
        <f>IF(J33="","",(K33/J33)/LOOKUP(RIGHT($D$2,3),定数!$A$6:$A$13,定数!$B$6:$B$13))</f>
        <v>6.2850312457835109</v>
      </c>
      <c r="N33" s="42">
        <v>2018</v>
      </c>
      <c r="O33" s="8">
        <v>43597</v>
      </c>
      <c r="P33" s="44">
        <v>109.422</v>
      </c>
      <c r="Q33" s="44"/>
      <c r="R33" s="47">
        <f>IF(P33="","",T33*M33*LOOKUP(RIGHT($D$2,3),定数!$A$6:$A$13,定数!$B$6:$B$13))</f>
        <v>-8170.5406195182786</v>
      </c>
      <c r="S33" s="47"/>
      <c r="T33" s="48">
        <f t="shared" si="3"/>
        <v>-12.999999999999545</v>
      </c>
      <c r="U33" s="48"/>
      <c r="V33" t="str">
        <f t="shared" si="5"/>
        <v/>
      </c>
      <c r="W33">
        <f t="shared" si="2"/>
        <v>1</v>
      </c>
    </row>
    <row r="34" spans="2:23" x14ac:dyDescent="0.2">
      <c r="B34" s="42">
        <v>26</v>
      </c>
      <c r="C34" s="43">
        <f t="shared" si="1"/>
        <v>264180.81336443388</v>
      </c>
      <c r="D34" s="43"/>
      <c r="E34" s="42">
        <v>2018</v>
      </c>
      <c r="F34" s="8">
        <v>43599</v>
      </c>
      <c r="G34" s="42" t="s">
        <v>4</v>
      </c>
      <c r="H34" s="44">
        <v>109.532</v>
      </c>
      <c r="I34" s="44"/>
      <c r="J34" s="42">
        <v>8</v>
      </c>
      <c r="K34" s="45">
        <f t="shared" si="0"/>
        <v>7925.4244009330159</v>
      </c>
      <c r="L34" s="46"/>
      <c r="M34" s="6">
        <f>IF(J34="","",(K34/J34)/LOOKUP(RIGHT($D$2,3),定数!$A$6:$A$13,定数!$B$6:$B$13))</f>
        <v>9.9067805011662706</v>
      </c>
      <c r="N34" s="42">
        <v>2018</v>
      </c>
      <c r="O34" s="8">
        <v>43600</v>
      </c>
      <c r="P34" s="44">
        <v>109.627</v>
      </c>
      <c r="Q34" s="44"/>
      <c r="R34" s="47">
        <f>IF(P34="","",T34*M34*LOOKUP(RIGHT($D$2,3),定数!$A$6:$A$13,定数!$B$6:$B$13))</f>
        <v>9411.4414761078442</v>
      </c>
      <c r="S34" s="47"/>
      <c r="T34" s="48">
        <f t="shared" si="3"/>
        <v>9.4999999999998863</v>
      </c>
      <c r="U34" s="48"/>
      <c r="V34" t="str">
        <f t="shared" si="5"/>
        <v/>
      </c>
      <c r="W34">
        <f t="shared" si="2"/>
        <v>0</v>
      </c>
    </row>
    <row r="35" spans="2:23" x14ac:dyDescent="0.2">
      <c r="B35" s="42">
        <v>27</v>
      </c>
      <c r="C35" s="43">
        <f t="shared" si="1"/>
        <v>273592.25484054175</v>
      </c>
      <c r="D35" s="43"/>
      <c r="E35" s="42">
        <v>2018</v>
      </c>
      <c r="F35" s="8">
        <v>43601</v>
      </c>
      <c r="G35" s="42" t="s">
        <v>4</v>
      </c>
      <c r="H35" s="44">
        <v>110.398</v>
      </c>
      <c r="I35" s="44"/>
      <c r="J35" s="42">
        <v>14.5</v>
      </c>
      <c r="K35" s="45">
        <f t="shared" si="0"/>
        <v>8207.7676452162523</v>
      </c>
      <c r="L35" s="46"/>
      <c r="M35" s="6">
        <f>IF(J35="","",(K35/J35)/LOOKUP(RIGHT($D$2,3),定数!$A$6:$A$13,定数!$B$6:$B$13))</f>
        <v>5.6605294104939672</v>
      </c>
      <c r="N35" s="42">
        <v>2018</v>
      </c>
      <c r="O35" s="8">
        <v>43601</v>
      </c>
      <c r="P35" s="44">
        <v>110.253</v>
      </c>
      <c r="Q35" s="44"/>
      <c r="R35" s="47">
        <f>IF(P35="","",T35*M35*LOOKUP(RIGHT($D$2,3),定数!$A$6:$A$13,定数!$B$6:$B$13))</f>
        <v>-8207.7676452160267</v>
      </c>
      <c r="S35" s="47"/>
      <c r="T35" s="48">
        <f t="shared" si="3"/>
        <v>-14.499999999999602</v>
      </c>
      <c r="U35" s="48"/>
      <c r="V35" t="str">
        <f t="shared" si="5"/>
        <v/>
      </c>
      <c r="W35">
        <f t="shared" si="2"/>
        <v>1</v>
      </c>
    </row>
    <row r="36" spans="2:23" x14ac:dyDescent="0.2">
      <c r="B36" s="42">
        <v>28</v>
      </c>
      <c r="C36" s="43">
        <f t="shared" si="1"/>
        <v>265384.48719532572</v>
      </c>
      <c r="D36" s="43"/>
      <c r="E36" s="42">
        <v>2018</v>
      </c>
      <c r="F36" s="8">
        <v>43617</v>
      </c>
      <c r="G36" s="42" t="s">
        <v>4</v>
      </c>
      <c r="H36" s="44">
        <v>109.21899999999999</v>
      </c>
      <c r="I36" s="44"/>
      <c r="J36" s="42">
        <v>14.8</v>
      </c>
      <c r="K36" s="45">
        <f t="shared" si="0"/>
        <v>7961.5346158597713</v>
      </c>
      <c r="L36" s="46"/>
      <c r="M36" s="6">
        <f>IF(J36="","",(K36/J36)/LOOKUP(RIGHT($D$2,3),定数!$A$6:$A$13,定数!$B$6:$B$13))</f>
        <v>5.3794152809863318</v>
      </c>
      <c r="N36" s="42">
        <v>2018</v>
      </c>
      <c r="O36" s="8">
        <v>43617</v>
      </c>
      <c r="P36" s="44">
        <v>109.411</v>
      </c>
      <c r="Q36" s="44"/>
      <c r="R36" s="47">
        <f>IF(P36="","",T36*M36*LOOKUP(RIGHT($D$2,3),定数!$A$6:$A$13,定数!$B$6:$B$13))</f>
        <v>10328.477339494148</v>
      </c>
      <c r="S36" s="47"/>
      <c r="T36" s="48">
        <f t="shared" si="3"/>
        <v>19.200000000000728</v>
      </c>
      <c r="U36" s="48"/>
      <c r="V36" t="str">
        <f t="shared" si="5"/>
        <v/>
      </c>
      <c r="W36">
        <f t="shared" si="2"/>
        <v>0</v>
      </c>
    </row>
    <row r="37" spans="2:23" x14ac:dyDescent="0.2">
      <c r="B37" s="42">
        <v>29</v>
      </c>
      <c r="C37" s="43">
        <f t="shared" si="1"/>
        <v>275712.96453481988</v>
      </c>
      <c r="D37" s="43"/>
      <c r="E37" s="42">
        <v>2018</v>
      </c>
      <c r="F37" s="8">
        <v>43618</v>
      </c>
      <c r="G37" s="42" t="s">
        <v>4</v>
      </c>
      <c r="H37" s="44">
        <v>109.526</v>
      </c>
      <c r="I37" s="44"/>
      <c r="J37" s="42">
        <v>12.1</v>
      </c>
      <c r="K37" s="45">
        <f t="shared" si="0"/>
        <v>8271.3889360445955</v>
      </c>
      <c r="L37" s="46"/>
      <c r="M37" s="6">
        <f>IF(J37="","",(K37/J37)/LOOKUP(RIGHT($D$2,3),定数!$A$6:$A$13,定数!$B$6:$B$13))</f>
        <v>6.8358586248302444</v>
      </c>
      <c r="N37" s="42">
        <v>2018</v>
      </c>
      <c r="O37" s="8">
        <v>43620</v>
      </c>
      <c r="P37" s="44">
        <v>109.69199999999999</v>
      </c>
      <c r="Q37" s="44"/>
      <c r="R37" s="47">
        <f>IF(P37="","",T37*M37*LOOKUP(RIGHT($D$2,3),定数!$A$6:$A$13,定数!$B$6:$B$13))</f>
        <v>11347.525317217987</v>
      </c>
      <c r="S37" s="47"/>
      <c r="T37" s="48">
        <f t="shared" si="3"/>
        <v>16.599999999999682</v>
      </c>
      <c r="U37" s="48"/>
      <c r="V37" t="str">
        <f t="shared" si="5"/>
        <v/>
      </c>
      <c r="W37">
        <f t="shared" si="2"/>
        <v>0</v>
      </c>
    </row>
    <row r="38" spans="2:23" x14ac:dyDescent="0.2">
      <c r="B38" s="42">
        <v>30</v>
      </c>
      <c r="C38" s="43">
        <f t="shared" si="1"/>
        <v>287060.48985203786</v>
      </c>
      <c r="D38" s="43"/>
      <c r="E38" s="42">
        <v>2018</v>
      </c>
      <c r="F38" s="8">
        <v>43621</v>
      </c>
      <c r="G38" s="42" t="s">
        <v>4</v>
      </c>
      <c r="H38" s="44">
        <v>109.907</v>
      </c>
      <c r="I38" s="44"/>
      <c r="J38" s="42">
        <v>13.8</v>
      </c>
      <c r="K38" s="45">
        <f t="shared" si="0"/>
        <v>8611.8146955611355</v>
      </c>
      <c r="L38" s="46"/>
      <c r="M38" s="6">
        <f>IF(J38="","",(K38/J38)/LOOKUP(RIGHT($D$2,3),定数!$A$6:$A$13,定数!$B$6:$B$13))</f>
        <v>6.2404454315660391</v>
      </c>
      <c r="N38" s="42">
        <v>2018</v>
      </c>
      <c r="O38" s="8">
        <v>43621</v>
      </c>
      <c r="P38" s="44">
        <v>109.76900000000001</v>
      </c>
      <c r="Q38" s="44"/>
      <c r="R38" s="47">
        <f>IF(P38="","",T38*M38*LOOKUP(RIGHT($D$2,3),定数!$A$6:$A$13,定数!$B$6:$B$13))</f>
        <v>-8611.8146955605735</v>
      </c>
      <c r="S38" s="47"/>
      <c r="T38" s="48">
        <f t="shared" si="3"/>
        <v>-13.799999999999102</v>
      </c>
      <c r="U38" s="48"/>
      <c r="V38" t="str">
        <f t="shared" si="5"/>
        <v/>
      </c>
      <c r="W38">
        <f t="shared" si="2"/>
        <v>1</v>
      </c>
    </row>
    <row r="39" spans="2:23" x14ac:dyDescent="0.2">
      <c r="B39" s="42">
        <v>31</v>
      </c>
      <c r="C39" s="43">
        <f t="shared" si="1"/>
        <v>278448.67515647731</v>
      </c>
      <c r="D39" s="43"/>
      <c r="E39" s="42">
        <v>2018</v>
      </c>
      <c r="F39" s="8">
        <v>43623</v>
      </c>
      <c r="G39" s="42" t="s">
        <v>4</v>
      </c>
      <c r="H39" s="44">
        <v>110.194</v>
      </c>
      <c r="I39" s="44"/>
      <c r="J39" s="42">
        <v>10.5</v>
      </c>
      <c r="K39" s="45">
        <f t="shared" si="0"/>
        <v>8353.4602546943188</v>
      </c>
      <c r="L39" s="46"/>
      <c r="M39" s="6">
        <f>IF(J39="","",(K39/J39)/LOOKUP(RIGHT($D$2,3),定数!$A$6:$A$13,定数!$B$6:$B$13))</f>
        <v>7.9556764330422087</v>
      </c>
      <c r="N39" s="42">
        <v>2018</v>
      </c>
      <c r="O39" s="8">
        <v>43623</v>
      </c>
      <c r="P39" s="44">
        <v>110.089</v>
      </c>
      <c r="Q39" s="44"/>
      <c r="R39" s="47">
        <f>IF(P39="","",T39*M39*LOOKUP(RIGHT($D$2,3),定数!$A$6:$A$13,定数!$B$6:$B$13))</f>
        <v>-8353.4602546946353</v>
      </c>
      <c r="S39" s="47"/>
      <c r="T39" s="48">
        <f t="shared" si="3"/>
        <v>-10.500000000000398</v>
      </c>
      <c r="U39" s="48"/>
      <c r="V39" t="str">
        <f t="shared" si="5"/>
        <v/>
      </c>
      <c r="W39">
        <f t="shared" si="2"/>
        <v>2</v>
      </c>
    </row>
    <row r="40" spans="2:23" x14ac:dyDescent="0.2">
      <c r="B40" s="42">
        <v>32</v>
      </c>
      <c r="C40" s="43">
        <f t="shared" si="1"/>
        <v>270095.21490178269</v>
      </c>
      <c r="D40" s="43"/>
      <c r="E40" s="42">
        <v>2018</v>
      </c>
      <c r="F40" s="8">
        <v>43624</v>
      </c>
      <c r="G40" s="42" t="s">
        <v>3</v>
      </c>
      <c r="H40" s="44">
        <v>109.60599999999999</v>
      </c>
      <c r="I40" s="44"/>
      <c r="J40" s="42">
        <v>12.1</v>
      </c>
      <c r="K40" s="45">
        <f t="shared" si="0"/>
        <v>8102.8564470534802</v>
      </c>
      <c r="L40" s="46"/>
      <c r="M40" s="6">
        <f>IF(J40="","",(K40/J40)/LOOKUP(RIGHT($D$2,3),定数!$A$6:$A$13,定数!$B$6:$B$13))</f>
        <v>6.6965755760772563</v>
      </c>
      <c r="N40" s="42">
        <v>2018</v>
      </c>
      <c r="O40" s="8">
        <v>43624</v>
      </c>
      <c r="P40" s="44">
        <v>109.45</v>
      </c>
      <c r="Q40" s="44"/>
      <c r="R40" s="47">
        <f>IF(P40="","",T40*M40*LOOKUP(RIGHT($D$2,3),定数!$A$6:$A$13,定数!$B$6:$B$13))</f>
        <v>10446.657898679965</v>
      </c>
      <c r="S40" s="47"/>
      <c r="T40" s="48">
        <f t="shared" si="3"/>
        <v>15.59999999999917</v>
      </c>
      <c r="U40" s="48"/>
      <c r="V40" t="str">
        <f t="shared" si="5"/>
        <v/>
      </c>
      <c r="W40">
        <f t="shared" si="2"/>
        <v>0</v>
      </c>
    </row>
    <row r="41" spans="2:23" x14ac:dyDescent="0.2">
      <c r="B41" s="42">
        <v>33</v>
      </c>
      <c r="C41" s="43">
        <f t="shared" si="1"/>
        <v>280541.87280046265</v>
      </c>
      <c r="D41" s="43"/>
      <c r="E41" s="42">
        <v>2018</v>
      </c>
      <c r="F41" s="8">
        <v>43629</v>
      </c>
      <c r="G41" s="42" t="s">
        <v>4</v>
      </c>
      <c r="H41" s="44">
        <v>110.50700000000001</v>
      </c>
      <c r="I41" s="44"/>
      <c r="J41" s="42">
        <v>32.200000000000003</v>
      </c>
      <c r="K41" s="45">
        <f t="shared" si="0"/>
        <v>8416.2561840138787</v>
      </c>
      <c r="L41" s="46"/>
      <c r="M41" s="6">
        <f>IF(J41="","",(K41/J41)/LOOKUP(RIGHT($D$2,3),定数!$A$6:$A$13,定数!$B$6:$B$13))</f>
        <v>2.6137441565260491</v>
      </c>
      <c r="N41" s="42">
        <v>2018</v>
      </c>
      <c r="O41" s="8">
        <v>43629</v>
      </c>
      <c r="P41" s="44">
        <v>110.70099999999999</v>
      </c>
      <c r="Q41" s="44"/>
      <c r="R41" s="47">
        <f>IF(P41="","",T41*M41*LOOKUP(RIGHT($D$2,3),定数!$A$6:$A$13,定数!$B$6:$B$13))</f>
        <v>5070.6636636602316</v>
      </c>
      <c r="S41" s="47"/>
      <c r="T41" s="48">
        <f t="shared" si="3"/>
        <v>19.39999999999884</v>
      </c>
      <c r="U41" s="48"/>
      <c r="V41" t="str">
        <f t="shared" si="5"/>
        <v/>
      </c>
      <c r="W41">
        <f t="shared" si="2"/>
        <v>0</v>
      </c>
    </row>
    <row r="42" spans="2:23" x14ac:dyDescent="0.2">
      <c r="B42" s="42">
        <v>34</v>
      </c>
      <c r="C42" s="43">
        <f t="shared" si="1"/>
        <v>285612.53646412288</v>
      </c>
      <c r="D42" s="43"/>
      <c r="E42" s="42">
        <v>2018</v>
      </c>
      <c r="F42" s="8">
        <v>43641</v>
      </c>
      <c r="G42" s="42" t="s">
        <v>3</v>
      </c>
      <c r="H42" s="44">
        <v>109.441</v>
      </c>
      <c r="I42" s="44"/>
      <c r="J42" s="42">
        <v>14.4</v>
      </c>
      <c r="K42" s="45">
        <f t="shared" si="0"/>
        <v>8568.3760939236854</v>
      </c>
      <c r="L42" s="46"/>
      <c r="M42" s="6">
        <f>IF(J42="","",(K42/J42)/LOOKUP(RIGHT($D$2,3),定数!$A$6:$A$13,定数!$B$6:$B$13))</f>
        <v>5.9502611763358928</v>
      </c>
      <c r="N42" s="42">
        <v>2018</v>
      </c>
      <c r="O42" s="8">
        <v>43641</v>
      </c>
      <c r="P42" s="44">
        <v>109.58499999999999</v>
      </c>
      <c r="Q42" s="44"/>
      <c r="R42" s="47">
        <f>IF(P42="","",T42*M42*LOOKUP(RIGHT($D$2,3),定数!$A$6:$A$13,定数!$B$6:$B$13))</f>
        <v>-8568.3760939231652</v>
      </c>
      <c r="S42" s="47"/>
      <c r="T42" s="48">
        <f t="shared" si="3"/>
        <v>-14.399999999999125</v>
      </c>
      <c r="U42" s="48"/>
      <c r="V42" t="str">
        <f t="shared" si="5"/>
        <v/>
      </c>
      <c r="W42">
        <f t="shared" si="2"/>
        <v>1</v>
      </c>
    </row>
    <row r="43" spans="2:23" x14ac:dyDescent="0.2">
      <c r="B43" s="42">
        <v>35</v>
      </c>
      <c r="C43" s="43">
        <f t="shared" si="1"/>
        <v>277044.16037019971</v>
      </c>
      <c r="D43" s="43"/>
      <c r="E43" s="42">
        <v>2018</v>
      </c>
      <c r="F43" s="8">
        <v>43645</v>
      </c>
      <c r="G43" s="42" t="s">
        <v>4</v>
      </c>
      <c r="H43" s="44">
        <v>110.43</v>
      </c>
      <c r="I43" s="44"/>
      <c r="J43" s="42">
        <v>15.8</v>
      </c>
      <c r="K43" s="45">
        <f t="shared" si="0"/>
        <v>8311.3248111059911</v>
      </c>
      <c r="L43" s="46"/>
      <c r="M43" s="6">
        <f>IF(J43="","",(K43/J43)/LOOKUP(RIGHT($D$2,3),定数!$A$6:$A$13,定数!$B$6:$B$13))</f>
        <v>5.2603321589278424</v>
      </c>
      <c r="N43" s="42">
        <v>2018</v>
      </c>
      <c r="O43" s="8">
        <v>43645</v>
      </c>
      <c r="P43" s="44">
        <v>110.642</v>
      </c>
      <c r="Q43" s="44"/>
      <c r="R43" s="47">
        <f>IF(P43="","",T43*M43*LOOKUP(RIGHT($D$2,3),定数!$A$6:$A$13,定数!$B$6:$B$13))</f>
        <v>11151.904176926451</v>
      </c>
      <c r="S43" s="47"/>
      <c r="T43" s="48">
        <f t="shared" si="3"/>
        <v>21.199999999998909</v>
      </c>
      <c r="U43" s="48"/>
      <c r="V43" t="str">
        <f t="shared" si="5"/>
        <v/>
      </c>
      <c r="W43">
        <f t="shared" si="2"/>
        <v>0</v>
      </c>
    </row>
    <row r="44" spans="2:23" x14ac:dyDescent="0.2">
      <c r="B44" s="42">
        <v>36</v>
      </c>
      <c r="C44" s="43">
        <f t="shared" si="1"/>
        <v>288196.06454712618</v>
      </c>
      <c r="D44" s="43"/>
      <c r="E44" s="42">
        <v>208</v>
      </c>
      <c r="F44" s="8">
        <v>43645</v>
      </c>
      <c r="G44" s="42" t="s">
        <v>4</v>
      </c>
      <c r="H44" s="44">
        <v>110.786</v>
      </c>
      <c r="I44" s="44"/>
      <c r="J44" s="42">
        <v>16.8</v>
      </c>
      <c r="K44" s="45">
        <f t="shared" si="0"/>
        <v>8645.8819364137853</v>
      </c>
      <c r="L44" s="46"/>
      <c r="M44" s="6">
        <f>IF(J44="","",(K44/J44)/LOOKUP(RIGHT($D$2,3),定数!$A$6:$A$13,定数!$B$6:$B$13))</f>
        <v>5.1463582954843954</v>
      </c>
      <c r="N44" s="42">
        <v>2018</v>
      </c>
      <c r="O44" s="8">
        <v>43646</v>
      </c>
      <c r="P44" s="44">
        <v>110.61799999999999</v>
      </c>
      <c r="Q44" s="44"/>
      <c r="R44" s="47">
        <f>IF(P44="","",T44*M44*LOOKUP(RIGHT($D$2,3),定数!$A$6:$A$13,定数!$B$6:$B$13))</f>
        <v>-8645.8819364141127</v>
      </c>
      <c r="S44" s="47"/>
      <c r="T44" s="48">
        <f t="shared" si="3"/>
        <v>-16.800000000000637</v>
      </c>
      <c r="U44" s="48"/>
      <c r="V44" t="str">
        <f t="shared" si="5"/>
        <v/>
      </c>
      <c r="W44">
        <f t="shared" si="2"/>
        <v>1</v>
      </c>
    </row>
    <row r="45" spans="2:23" x14ac:dyDescent="0.2">
      <c r="B45" s="42">
        <v>37</v>
      </c>
      <c r="C45" s="43">
        <f t="shared" si="1"/>
        <v>279550.18261071207</v>
      </c>
      <c r="D45" s="43"/>
      <c r="E45" s="42">
        <v>2018</v>
      </c>
      <c r="F45" s="8">
        <v>43653</v>
      </c>
      <c r="G45" s="42" t="s">
        <v>3</v>
      </c>
      <c r="H45" s="44">
        <v>110.459</v>
      </c>
      <c r="I45" s="44"/>
      <c r="J45" s="42">
        <v>8.5</v>
      </c>
      <c r="K45" s="45">
        <f t="shared" si="0"/>
        <v>8386.5054783213618</v>
      </c>
      <c r="L45" s="46"/>
      <c r="M45" s="6">
        <f>IF(J45="","",(K45/J45)/LOOKUP(RIGHT($D$2,3),定数!$A$6:$A$13,定数!$B$6:$B$13))</f>
        <v>9.8664770333192493</v>
      </c>
      <c r="N45" s="42">
        <v>2018</v>
      </c>
      <c r="O45" s="8">
        <v>43655</v>
      </c>
      <c r="P45" s="44">
        <v>110.35599999999999</v>
      </c>
      <c r="Q45" s="44"/>
      <c r="R45" s="47">
        <f>IF(P45="","",T45*M45*LOOKUP(RIGHT($D$2,3),定数!$A$6:$A$13,定数!$B$6:$B$13))</f>
        <v>10162.47134431968</v>
      </c>
      <c r="S45" s="47"/>
      <c r="T45" s="48">
        <f t="shared" si="3"/>
        <v>10.300000000000864</v>
      </c>
      <c r="U45" s="48"/>
      <c r="V45" t="str">
        <f t="shared" si="5"/>
        <v/>
      </c>
      <c r="W45">
        <f t="shared" si="2"/>
        <v>0</v>
      </c>
    </row>
    <row r="46" spans="2:23" x14ac:dyDescent="0.2">
      <c r="B46" s="42">
        <v>38</v>
      </c>
      <c r="C46" s="43">
        <f>IF(R45="","",C45+R45)</f>
        <v>289712.65395503177</v>
      </c>
      <c r="D46" s="43"/>
      <c r="E46" s="42">
        <v>2018</v>
      </c>
      <c r="F46" s="8">
        <v>43655</v>
      </c>
      <c r="G46" s="42" t="s">
        <v>3</v>
      </c>
      <c r="H46" s="44">
        <v>110.378</v>
      </c>
      <c r="I46" s="44"/>
      <c r="J46" s="42">
        <v>9.3000000000000007</v>
      </c>
      <c r="K46" s="45">
        <f t="shared" si="0"/>
        <v>8691.3796186509535</v>
      </c>
      <c r="L46" s="46"/>
      <c r="M46" s="6">
        <f>IF(J46="","",(K46/J46)/LOOKUP(RIGHT($D$2,3),定数!$A$6:$A$13,定数!$B$6:$B$13))</f>
        <v>9.3455694824203803</v>
      </c>
      <c r="N46" s="42">
        <v>2018</v>
      </c>
      <c r="O46" s="8">
        <v>43655</v>
      </c>
      <c r="P46" s="44">
        <v>110.471</v>
      </c>
      <c r="Q46" s="44"/>
      <c r="R46" s="47">
        <f>IF(P46="","",T46*M46*LOOKUP(RIGHT($D$2,3),定数!$A$6:$A$13,定数!$B$6:$B$13))</f>
        <v>-8691.3796186512827</v>
      </c>
      <c r="S46" s="47"/>
      <c r="T46" s="48">
        <f t="shared" si="3"/>
        <v>-9.3000000000003524</v>
      </c>
      <c r="U46" s="48"/>
      <c r="V46" t="str">
        <f t="shared" si="5"/>
        <v/>
      </c>
      <c r="W46">
        <f t="shared" si="2"/>
        <v>1</v>
      </c>
    </row>
    <row r="47" spans="2:23" x14ac:dyDescent="0.2">
      <c r="B47" s="42">
        <v>39</v>
      </c>
      <c r="C47" s="43">
        <f t="shared" si="1"/>
        <v>281021.27433638048</v>
      </c>
      <c r="D47" s="43"/>
      <c r="E47" s="42">
        <v>2018</v>
      </c>
      <c r="F47" s="8">
        <v>43657</v>
      </c>
      <c r="G47" s="42" t="s">
        <v>4</v>
      </c>
      <c r="H47" s="44">
        <v>111.276</v>
      </c>
      <c r="I47" s="44"/>
      <c r="J47" s="42">
        <v>8.5</v>
      </c>
      <c r="K47" s="45">
        <f t="shared" si="0"/>
        <v>8430.6382300914138</v>
      </c>
      <c r="L47" s="46"/>
      <c r="M47" s="6">
        <f>IF(J47="","",(K47/J47)/LOOKUP(RIGHT($D$2,3),定数!$A$6:$A$13,定数!$B$6:$B$13))</f>
        <v>9.9183979177546036</v>
      </c>
      <c r="N47" s="42">
        <v>2018</v>
      </c>
      <c r="O47" s="8">
        <v>43657</v>
      </c>
      <c r="P47" s="44">
        <v>111.191</v>
      </c>
      <c r="Q47" s="44"/>
      <c r="R47" s="47">
        <f>IF(P47="","",T47*M47*LOOKUP(RIGHT($D$2,3),定数!$A$6:$A$13,定数!$B$6:$B$13))</f>
        <v>-8430.6382300907935</v>
      </c>
      <c r="S47" s="47"/>
      <c r="T47" s="48">
        <f t="shared" si="3"/>
        <v>-8.4999999999993747</v>
      </c>
      <c r="U47" s="48"/>
      <c r="V47" t="str">
        <f t="shared" si="5"/>
        <v/>
      </c>
      <c r="W47">
        <f t="shared" si="2"/>
        <v>2</v>
      </c>
    </row>
    <row r="48" spans="2:23" x14ac:dyDescent="0.2">
      <c r="B48" s="42">
        <v>40</v>
      </c>
      <c r="C48" s="43">
        <f t="shared" si="1"/>
        <v>272590.63610628969</v>
      </c>
      <c r="D48" s="43"/>
      <c r="E48" s="42">
        <v>2018</v>
      </c>
      <c r="F48" s="8">
        <v>43659</v>
      </c>
      <c r="G48" s="42" t="s">
        <v>4</v>
      </c>
      <c r="H48" s="44">
        <v>112.544</v>
      </c>
      <c r="I48" s="44"/>
      <c r="J48" s="42">
        <v>7.9</v>
      </c>
      <c r="K48" s="45">
        <f t="shared" si="0"/>
        <v>8177.7190831886901</v>
      </c>
      <c r="L48" s="46"/>
      <c r="M48" s="6">
        <f>IF(J48="","",(K48/J48)/LOOKUP(RIGHT($D$2,3),定数!$A$6:$A$13,定数!$B$6:$B$13))</f>
        <v>10.351543143276821</v>
      </c>
      <c r="N48" s="42">
        <v>2018</v>
      </c>
      <c r="O48" s="8">
        <v>43659</v>
      </c>
      <c r="P48" s="44">
        <v>112.63800000000001</v>
      </c>
      <c r="Q48" s="44"/>
      <c r="R48" s="47">
        <f>IF(P48="","",T48*M48*LOOKUP(RIGHT($D$2,3),定数!$A$6:$A$13,定数!$B$6:$B$13))</f>
        <v>9730.4505546810706</v>
      </c>
      <c r="S48" s="47"/>
      <c r="T48" s="48">
        <f t="shared" si="3"/>
        <v>9.4000000000008299</v>
      </c>
      <c r="U48" s="48"/>
      <c r="V48" t="str">
        <f t="shared" si="5"/>
        <v/>
      </c>
      <c r="W48">
        <f t="shared" si="2"/>
        <v>0</v>
      </c>
    </row>
    <row r="49" spans="2:23" x14ac:dyDescent="0.2">
      <c r="B49" s="42">
        <v>41</v>
      </c>
      <c r="C49" s="43">
        <f>IF(R48="","",C48+R48)</f>
        <v>282321.08666097076</v>
      </c>
      <c r="D49" s="43"/>
      <c r="E49" s="42">
        <v>2018</v>
      </c>
      <c r="F49" s="8">
        <v>43671</v>
      </c>
      <c r="G49" s="42" t="s">
        <v>4</v>
      </c>
      <c r="H49" s="44">
        <v>111.346</v>
      </c>
      <c r="I49" s="44"/>
      <c r="J49" s="42">
        <v>20</v>
      </c>
      <c r="K49" s="45">
        <f t="shared" si="0"/>
        <v>8469.6325998291231</v>
      </c>
      <c r="L49" s="46"/>
      <c r="M49" s="6">
        <f>IF(J49="","",(K49/J49)/LOOKUP(RIGHT($D$2,3),定数!$A$6:$A$13,定数!$B$6:$B$13))</f>
        <v>4.2348162999145611</v>
      </c>
      <c r="N49" s="42">
        <v>2018</v>
      </c>
      <c r="O49" s="8">
        <v>43671</v>
      </c>
      <c r="P49" s="44">
        <v>111.146</v>
      </c>
      <c r="Q49" s="44"/>
      <c r="R49" s="47">
        <f>IF(P49="","",T49*M49*LOOKUP(RIGHT($D$2,3),定数!$A$6:$A$13,定数!$B$6:$B$13))</f>
        <v>-8469.6325998292414</v>
      </c>
      <c r="S49" s="47"/>
      <c r="T49" s="48">
        <f t="shared" si="3"/>
        <v>-20.000000000000284</v>
      </c>
      <c r="U49" s="48"/>
      <c r="V49" t="str">
        <f t="shared" si="5"/>
        <v/>
      </c>
      <c r="W49">
        <f t="shared" si="2"/>
        <v>1</v>
      </c>
    </row>
    <row r="50" spans="2:23" x14ac:dyDescent="0.2">
      <c r="B50" s="42">
        <v>42</v>
      </c>
      <c r="C50" s="43">
        <f t="shared" si="1"/>
        <v>273851.45406114153</v>
      </c>
      <c r="D50" s="43"/>
      <c r="E50" s="42">
        <v>2018</v>
      </c>
      <c r="F50" s="8">
        <v>43678</v>
      </c>
      <c r="G50" s="42" t="s">
        <v>4</v>
      </c>
      <c r="H50" s="44">
        <v>111.852</v>
      </c>
      <c r="I50" s="44"/>
      <c r="J50" s="42">
        <v>14.8</v>
      </c>
      <c r="K50" s="45">
        <f t="shared" si="0"/>
        <v>8215.5436218342456</v>
      </c>
      <c r="L50" s="46"/>
      <c r="M50" s="6">
        <f>IF(J50="","",(K50/J50)/LOOKUP(RIGHT($D$2,3),定数!$A$6:$A$13,定数!$B$6:$B$13))</f>
        <v>5.5510429877258414</v>
      </c>
      <c r="N50" s="42">
        <v>2018</v>
      </c>
      <c r="O50" s="8">
        <v>43678</v>
      </c>
      <c r="P50" s="44">
        <v>111.70399999999999</v>
      </c>
      <c r="Q50" s="44"/>
      <c r="R50" s="47">
        <f>IF(P50="","",T50*M50*LOOKUP(RIGHT($D$2,3),定数!$A$6:$A$13,定数!$B$6:$B$13))</f>
        <v>-8215.5436218348204</v>
      </c>
      <c r="S50" s="47"/>
      <c r="T50" s="48">
        <f t="shared" si="3"/>
        <v>-14.800000000001035</v>
      </c>
      <c r="U50" s="48"/>
      <c r="V50" t="str">
        <f t="shared" si="5"/>
        <v/>
      </c>
      <c r="W50">
        <f t="shared" si="2"/>
        <v>2</v>
      </c>
    </row>
    <row r="51" spans="2:23" x14ac:dyDescent="0.2">
      <c r="B51" s="42">
        <v>43</v>
      </c>
      <c r="C51" s="43">
        <f t="shared" si="1"/>
        <v>265635.9104393067</v>
      </c>
      <c r="D51" s="43"/>
      <c r="E51" s="42">
        <v>2018</v>
      </c>
      <c r="F51" s="8">
        <v>43683</v>
      </c>
      <c r="G51" s="42" t="s">
        <v>4</v>
      </c>
      <c r="H51" s="44">
        <v>111.495</v>
      </c>
      <c r="I51" s="44"/>
      <c r="J51" s="42">
        <v>16.2</v>
      </c>
      <c r="K51" s="45">
        <f t="shared" si="0"/>
        <v>7969.0773131792002</v>
      </c>
      <c r="L51" s="46"/>
      <c r="M51" s="6">
        <f>IF(J51="","",(K51/J51)/LOOKUP(RIGHT($D$2,3),定数!$A$6:$A$13,定数!$B$6:$B$13))</f>
        <v>4.9191835266538275</v>
      </c>
      <c r="N51" s="42">
        <v>2018</v>
      </c>
      <c r="O51" s="8">
        <v>43684</v>
      </c>
      <c r="P51" s="44">
        <v>111.333</v>
      </c>
      <c r="Q51" s="44"/>
      <c r="R51" s="47">
        <f>IF(P51="","",T51*M51*LOOKUP(RIGHT($D$2,3),定数!$A$6:$A$13,定数!$B$6:$B$13))</f>
        <v>-7969.0773131795031</v>
      </c>
      <c r="S51" s="47"/>
      <c r="T51" s="48">
        <f t="shared" si="3"/>
        <v>-16.200000000000614</v>
      </c>
      <c r="U51" s="48"/>
      <c r="V51" t="str">
        <f t="shared" si="5"/>
        <v/>
      </c>
      <c r="W51">
        <f t="shared" si="2"/>
        <v>3</v>
      </c>
    </row>
    <row r="52" spans="2:23" x14ac:dyDescent="0.2">
      <c r="B52" s="42">
        <v>44</v>
      </c>
      <c r="C52" s="43">
        <f t="shared" si="1"/>
        <v>257666.8331261272</v>
      </c>
      <c r="D52" s="43"/>
      <c r="E52" s="42">
        <v>2018</v>
      </c>
      <c r="F52" s="8">
        <v>43684</v>
      </c>
      <c r="G52" s="42" t="s">
        <v>3</v>
      </c>
      <c r="H52" s="44">
        <v>111.29600000000001</v>
      </c>
      <c r="I52" s="44"/>
      <c r="J52" s="42">
        <v>7.5</v>
      </c>
      <c r="K52" s="45">
        <f t="shared" si="0"/>
        <v>7730.0049937838157</v>
      </c>
      <c r="L52" s="46"/>
      <c r="M52" s="6">
        <f>IF(J52="","",(K52/J52)/LOOKUP(RIGHT($D$2,3),定数!$A$6:$A$13,定数!$B$6:$B$13))</f>
        <v>10.306673325045088</v>
      </c>
      <c r="N52" s="42">
        <v>2018</v>
      </c>
      <c r="O52" s="8">
        <v>43684</v>
      </c>
      <c r="P52" s="44">
        <v>111.36499999999999</v>
      </c>
      <c r="Q52" s="44"/>
      <c r="R52" s="47">
        <f>IF(P52="","",T52*M52*LOOKUP(RIGHT($D$2,3),定数!$A$6:$A$13,定数!$B$6:$B$13))</f>
        <v>-7111.6045942799146</v>
      </c>
      <c r="S52" s="47"/>
      <c r="T52" s="48">
        <f t="shared" si="3"/>
        <v>-6.8999999999988404</v>
      </c>
      <c r="U52" s="48"/>
      <c r="V52" t="str">
        <f t="shared" si="5"/>
        <v/>
      </c>
      <c r="W52">
        <f t="shared" si="2"/>
        <v>4</v>
      </c>
    </row>
    <row r="53" spans="2:23" x14ac:dyDescent="0.2">
      <c r="B53" s="42">
        <v>45</v>
      </c>
      <c r="C53" s="43">
        <f t="shared" si="1"/>
        <v>250555.22853184727</v>
      </c>
      <c r="D53" s="43"/>
      <c r="E53" s="42">
        <v>2018</v>
      </c>
      <c r="F53" s="8">
        <v>43685</v>
      </c>
      <c r="G53" s="42" t="s">
        <v>3</v>
      </c>
      <c r="H53" s="44">
        <v>110.923</v>
      </c>
      <c r="I53" s="44"/>
      <c r="J53" s="42">
        <v>11.6</v>
      </c>
      <c r="K53" s="45">
        <f t="shared" si="0"/>
        <v>7516.656855955418</v>
      </c>
      <c r="L53" s="46"/>
      <c r="M53" s="6">
        <f>IF(J53="","",(K53/J53)/LOOKUP(RIGHT($D$2,3),定数!$A$6:$A$13,定数!$B$6:$B$13))</f>
        <v>6.4798765999615675</v>
      </c>
      <c r="N53" s="42">
        <v>2018</v>
      </c>
      <c r="O53" s="8">
        <v>43686</v>
      </c>
      <c r="P53" s="44">
        <v>110.774</v>
      </c>
      <c r="Q53" s="44"/>
      <c r="R53" s="47">
        <f>IF(P53="","",T53*M53*LOOKUP(RIGHT($D$2,3),定数!$A$6:$A$13,定数!$B$6:$B$13))</f>
        <v>9655.0161339427941</v>
      </c>
      <c r="S53" s="47"/>
      <c r="T53" s="48">
        <f t="shared" si="3"/>
        <v>14.900000000000091</v>
      </c>
      <c r="U53" s="48"/>
      <c r="V53" t="str">
        <f t="shared" si="5"/>
        <v/>
      </c>
      <c r="W53">
        <f t="shared" si="2"/>
        <v>0</v>
      </c>
    </row>
    <row r="54" spans="2:23" x14ac:dyDescent="0.2">
      <c r="B54" s="42">
        <v>46</v>
      </c>
      <c r="C54" s="43">
        <f t="shared" si="1"/>
        <v>260210.24466579006</v>
      </c>
      <c r="D54" s="43"/>
      <c r="E54" s="42">
        <v>2018</v>
      </c>
      <c r="F54" s="8">
        <v>43690</v>
      </c>
      <c r="G54" s="42" t="s">
        <v>3</v>
      </c>
      <c r="H54" s="44">
        <v>110.229</v>
      </c>
      <c r="I54" s="44"/>
      <c r="J54" s="42">
        <v>13.3</v>
      </c>
      <c r="K54" s="45">
        <f t="shared" si="0"/>
        <v>7806.3073399737013</v>
      </c>
      <c r="L54" s="46"/>
      <c r="M54" s="6">
        <f>IF(J54="","",(K54/J54)/LOOKUP(RIGHT($D$2,3),定数!$A$6:$A$13,定数!$B$6:$B$13))</f>
        <v>5.8694040150178202</v>
      </c>
      <c r="N54" s="42">
        <v>2018</v>
      </c>
      <c r="O54" s="8">
        <v>43690</v>
      </c>
      <c r="P54" s="44">
        <v>110.36199999999999</v>
      </c>
      <c r="Q54" s="44"/>
      <c r="R54" s="47">
        <f>IF(P54="","",T54*M54*LOOKUP(RIGHT($D$2,3),定数!$A$6:$A$13,定数!$B$6:$B$13))</f>
        <v>-7806.3073399734403</v>
      </c>
      <c r="S54" s="47"/>
      <c r="T54" s="48">
        <f t="shared" si="3"/>
        <v>-13.299999999999557</v>
      </c>
      <c r="U54" s="48"/>
      <c r="V54" t="str">
        <f t="shared" si="5"/>
        <v/>
      </c>
      <c r="W54">
        <f t="shared" si="2"/>
        <v>1</v>
      </c>
    </row>
    <row r="55" spans="2:23" x14ac:dyDescent="0.2">
      <c r="B55" s="42">
        <v>47</v>
      </c>
      <c r="C55" s="43">
        <f t="shared" si="1"/>
        <v>252403.93732581663</v>
      </c>
      <c r="D55" s="43"/>
      <c r="E55" s="42">
        <v>2018</v>
      </c>
      <c r="F55" s="8">
        <v>43691</v>
      </c>
      <c r="G55" s="42" t="s">
        <v>4</v>
      </c>
      <c r="H55" s="44">
        <v>110.742</v>
      </c>
      <c r="I55" s="44"/>
      <c r="J55" s="42">
        <v>14</v>
      </c>
      <c r="K55" s="45">
        <f t="shared" si="0"/>
        <v>7572.1181197744991</v>
      </c>
      <c r="L55" s="46"/>
      <c r="M55" s="6">
        <f>IF(J55="","",(K55/J55)/LOOKUP(RIGHT($D$2,3),定数!$A$6:$A$13,定数!$B$6:$B$13))</f>
        <v>5.408655799838928</v>
      </c>
      <c r="N55" s="42">
        <v>2018</v>
      </c>
      <c r="O55" s="8">
        <v>43691</v>
      </c>
      <c r="P55" s="44">
        <v>110.602</v>
      </c>
      <c r="Q55" s="44"/>
      <c r="R55" s="47">
        <f>IF(P55="","",T55*M55*LOOKUP(RIGHT($D$2,3),定数!$A$6:$A$13,定数!$B$6:$B$13))</f>
        <v>-7572.11811977453</v>
      </c>
      <c r="S55" s="47"/>
      <c r="T55" s="48">
        <f t="shared" si="3"/>
        <v>-14.000000000000057</v>
      </c>
      <c r="U55" s="48"/>
      <c r="V55" t="str">
        <f t="shared" si="5"/>
        <v/>
      </c>
      <c r="W55">
        <f t="shared" si="2"/>
        <v>2</v>
      </c>
    </row>
    <row r="56" spans="2:23" x14ac:dyDescent="0.2">
      <c r="B56" s="42">
        <v>48</v>
      </c>
      <c r="C56" s="43">
        <f t="shared" si="1"/>
        <v>244831.8192060421</v>
      </c>
      <c r="D56" s="43"/>
      <c r="E56" s="42">
        <v>2018</v>
      </c>
      <c r="F56" s="8">
        <v>43692</v>
      </c>
      <c r="G56" s="42" t="s">
        <v>4</v>
      </c>
      <c r="H56" s="44">
        <v>111.303</v>
      </c>
      <c r="I56" s="44"/>
      <c r="J56" s="42">
        <v>13.7</v>
      </c>
      <c r="K56" s="45">
        <f t="shared" si="0"/>
        <v>7344.9545761812624</v>
      </c>
      <c r="L56" s="46"/>
      <c r="M56" s="6">
        <f>IF(J56="","",(K56/J56)/LOOKUP(RIGHT($D$2,3),定数!$A$6:$A$13,定数!$B$6:$B$13))</f>
        <v>5.3612807125410678</v>
      </c>
      <c r="N56" s="42">
        <v>2018</v>
      </c>
      <c r="O56" s="8">
        <v>43692</v>
      </c>
      <c r="P56" s="44">
        <v>111.166</v>
      </c>
      <c r="Q56" s="44"/>
      <c r="R56" s="47">
        <f>IF(P56="","",T56*M56*LOOKUP(RIGHT($D$2,3),定数!$A$6:$A$13,定数!$B$6:$B$13))</f>
        <v>-7344.9545761812869</v>
      </c>
      <c r="S56" s="47"/>
      <c r="T56" s="48">
        <f t="shared" si="3"/>
        <v>-13.700000000000045</v>
      </c>
      <c r="U56" s="48"/>
      <c r="V56" t="str">
        <f t="shared" si="5"/>
        <v/>
      </c>
      <c r="W56">
        <f t="shared" si="2"/>
        <v>3</v>
      </c>
    </row>
    <row r="57" spans="2:23" x14ac:dyDescent="0.2">
      <c r="B57" s="42">
        <v>49</v>
      </c>
      <c r="C57" s="43">
        <f t="shared" si="1"/>
        <v>237486.86462986082</v>
      </c>
      <c r="D57" s="43"/>
      <c r="E57" s="42">
        <v>2018</v>
      </c>
      <c r="F57" s="8">
        <v>43708</v>
      </c>
      <c r="G57" s="42" t="s">
        <v>3</v>
      </c>
      <c r="H57" s="44">
        <v>110.953</v>
      </c>
      <c r="I57" s="44"/>
      <c r="J57" s="42">
        <v>18</v>
      </c>
      <c r="K57" s="45">
        <f t="shared" si="0"/>
        <v>7124.6059388958247</v>
      </c>
      <c r="L57" s="46"/>
      <c r="M57" s="6">
        <f>IF(J57="","",(K57/J57)/LOOKUP(RIGHT($D$2,3),定数!$A$6:$A$13,定数!$B$6:$B$13))</f>
        <v>3.9581144104976804</v>
      </c>
      <c r="N57" s="42">
        <v>2018</v>
      </c>
      <c r="O57" s="8">
        <v>43708</v>
      </c>
      <c r="P57" s="44">
        <v>110.708</v>
      </c>
      <c r="Q57" s="44"/>
      <c r="R57" s="47">
        <f>IF(P57="","",T57*M57*LOOKUP(RIGHT($D$2,3),定数!$A$6:$A$13,定数!$B$6:$B$13))</f>
        <v>9697.3803057194964</v>
      </c>
      <c r="S57" s="47"/>
      <c r="T57" s="48">
        <f t="shared" si="3"/>
        <v>24.500000000000455</v>
      </c>
      <c r="U57" s="48"/>
      <c r="V57" t="str">
        <f t="shared" si="5"/>
        <v/>
      </c>
      <c r="W57">
        <f t="shared" si="2"/>
        <v>0</v>
      </c>
    </row>
    <row r="58" spans="2:23" x14ac:dyDescent="0.2">
      <c r="B58" s="42">
        <v>50</v>
      </c>
      <c r="C58" s="43">
        <f t="shared" si="1"/>
        <v>247184.24493558033</v>
      </c>
      <c r="D58" s="43"/>
      <c r="E58" s="42">
        <v>2018</v>
      </c>
      <c r="F58" s="8">
        <v>43713</v>
      </c>
      <c r="G58" s="42" t="s">
        <v>4</v>
      </c>
      <c r="H58" s="44">
        <v>111.503</v>
      </c>
      <c r="I58" s="44"/>
      <c r="J58" s="42">
        <v>14</v>
      </c>
      <c r="K58" s="45">
        <f t="shared" si="0"/>
        <v>7415.5273480674095</v>
      </c>
      <c r="L58" s="46"/>
      <c r="M58" s="6">
        <f>IF(J58="","",(K58/J58)/LOOKUP(RIGHT($D$2,3),定数!$A$6:$A$13,定数!$B$6:$B$13))</f>
        <v>5.2968052486195782</v>
      </c>
      <c r="N58" s="42">
        <v>2018</v>
      </c>
      <c r="O58" s="8">
        <v>43713</v>
      </c>
      <c r="P58" s="44">
        <v>111.688</v>
      </c>
      <c r="Q58" s="44"/>
      <c r="R58" s="47">
        <f>IF(P58="","",T58*M58*LOOKUP(RIGHT($D$2,3),定数!$A$6:$A$13,定数!$B$6:$B$13))</f>
        <v>9799.08970994634</v>
      </c>
      <c r="S58" s="47"/>
      <c r="T58" s="48">
        <f t="shared" si="3"/>
        <v>18.500000000000227</v>
      </c>
      <c r="U58" s="48"/>
      <c r="V58" t="str">
        <f t="shared" si="5"/>
        <v/>
      </c>
      <c r="W58">
        <f t="shared" si="2"/>
        <v>0</v>
      </c>
    </row>
    <row r="59" spans="2:23" x14ac:dyDescent="0.2">
      <c r="B59" s="42">
        <v>51</v>
      </c>
      <c r="C59" s="43">
        <f t="shared" si="1"/>
        <v>256983.33464552666</v>
      </c>
      <c r="D59" s="43"/>
      <c r="E59" s="42">
        <v>2018</v>
      </c>
      <c r="F59" s="8">
        <v>43714</v>
      </c>
      <c r="G59" s="42" t="s">
        <v>3</v>
      </c>
      <c r="H59" s="44">
        <v>111.411</v>
      </c>
      <c r="I59" s="44"/>
      <c r="J59" s="42">
        <v>9.8000000000000007</v>
      </c>
      <c r="K59" s="45">
        <f t="shared" si="0"/>
        <v>7709.5000393657992</v>
      </c>
      <c r="L59" s="46"/>
      <c r="M59" s="6">
        <f>IF(J59="","",(K59/J59)/LOOKUP(RIGHT($D$2,3),定数!$A$6:$A$13,定数!$B$6:$B$13))</f>
        <v>7.8668367748630601</v>
      </c>
      <c r="N59" s="42">
        <v>2018</v>
      </c>
      <c r="O59" s="8">
        <v>43714</v>
      </c>
      <c r="P59" s="44">
        <v>111.289</v>
      </c>
      <c r="Q59" s="44"/>
      <c r="R59" s="47">
        <f>IF(P59="","",T59*M59*LOOKUP(RIGHT($D$2,3),定数!$A$6:$A$13,定数!$B$6:$B$13))</f>
        <v>9597.5408653329232</v>
      </c>
      <c r="S59" s="47"/>
      <c r="T59" s="48">
        <f t="shared" si="3"/>
        <v>12.199999999999989</v>
      </c>
      <c r="U59" s="48"/>
      <c r="V59" t="str">
        <f t="shared" si="5"/>
        <v/>
      </c>
      <c r="W59">
        <f t="shared" si="2"/>
        <v>0</v>
      </c>
    </row>
    <row r="60" spans="2:23" x14ac:dyDescent="0.2">
      <c r="B60" s="42">
        <v>52</v>
      </c>
      <c r="C60" s="43">
        <f t="shared" si="1"/>
        <v>266580.87551085959</v>
      </c>
      <c r="D60" s="43"/>
      <c r="E60" s="42">
        <v>2018</v>
      </c>
      <c r="F60" s="8">
        <v>43714</v>
      </c>
      <c r="G60" s="42" t="s">
        <v>3</v>
      </c>
      <c r="H60" s="44">
        <v>111.32299999999999</v>
      </c>
      <c r="I60" s="44"/>
      <c r="J60" s="42">
        <v>9.6</v>
      </c>
      <c r="K60" s="45">
        <f t="shared" si="0"/>
        <v>7997.4262653257874</v>
      </c>
      <c r="L60" s="46"/>
      <c r="M60" s="6">
        <f>IF(J60="","",(K60/J60)/LOOKUP(RIGHT($D$2,3),定数!$A$6:$A$13,定数!$B$6:$B$13))</f>
        <v>8.330652359714362</v>
      </c>
      <c r="N60" s="42">
        <v>2018</v>
      </c>
      <c r="O60" s="8">
        <v>43714</v>
      </c>
      <c r="P60" s="44">
        <v>111.419</v>
      </c>
      <c r="Q60" s="44"/>
      <c r="R60" s="47">
        <f>IF(P60="","",T60*M60*LOOKUP(RIGHT($D$2,3),定数!$A$6:$A$13,定数!$B$6:$B$13))</f>
        <v>-7997.4262653260912</v>
      </c>
      <c r="S60" s="47"/>
      <c r="T60" s="48">
        <f t="shared" si="3"/>
        <v>-9.6000000000003638</v>
      </c>
      <c r="U60" s="48"/>
      <c r="V60" t="str">
        <f t="shared" si="5"/>
        <v/>
      </c>
      <c r="W60">
        <f t="shared" si="2"/>
        <v>1</v>
      </c>
    </row>
    <row r="61" spans="2:23" x14ac:dyDescent="0.2">
      <c r="B61" s="42">
        <v>53</v>
      </c>
      <c r="C61" s="43">
        <f t="shared" si="1"/>
        <v>258583.4492455335</v>
      </c>
      <c r="D61" s="43"/>
      <c r="E61" s="42">
        <v>2018</v>
      </c>
      <c r="F61" s="8">
        <v>43714</v>
      </c>
      <c r="G61" s="42" t="s">
        <v>3</v>
      </c>
      <c r="H61" s="44">
        <v>111.27500000000001</v>
      </c>
      <c r="I61" s="44"/>
      <c r="J61" s="42">
        <v>5.8</v>
      </c>
      <c r="K61" s="45">
        <f t="shared" si="0"/>
        <v>7757.5034773660045</v>
      </c>
      <c r="L61" s="46"/>
      <c r="M61" s="6">
        <f>IF(J61="","",(K61/J61)/LOOKUP(RIGHT($D$2,3),定数!$A$6:$A$13,定数!$B$6:$B$13))</f>
        <v>13.375005995458629</v>
      </c>
      <c r="N61" s="42">
        <v>2018</v>
      </c>
      <c r="O61" s="8">
        <v>43714</v>
      </c>
      <c r="P61" s="44">
        <v>111.20699999999999</v>
      </c>
      <c r="Q61" s="44"/>
      <c r="R61" s="47">
        <f>IF(P61="","",T61*M61*LOOKUP(RIGHT($D$2,3),定数!$A$6:$A$13,定数!$B$6:$B$13))</f>
        <v>9095.0040769134794</v>
      </c>
      <c r="S61" s="47"/>
      <c r="T61" s="48">
        <f t="shared" si="3"/>
        <v>6.8000000000012051</v>
      </c>
      <c r="U61" s="48"/>
      <c r="V61" t="str">
        <f t="shared" si="5"/>
        <v/>
      </c>
      <c r="W61">
        <f t="shared" si="2"/>
        <v>0</v>
      </c>
    </row>
    <row r="62" spans="2:23" x14ac:dyDescent="0.2">
      <c r="B62" s="42">
        <v>54</v>
      </c>
      <c r="C62" s="43">
        <f t="shared" si="1"/>
        <v>267678.45332244696</v>
      </c>
      <c r="D62" s="43"/>
      <c r="E62" s="42">
        <v>2018</v>
      </c>
      <c r="F62" s="8">
        <v>43719</v>
      </c>
      <c r="G62" s="42" t="s">
        <v>4</v>
      </c>
      <c r="H62" s="44">
        <v>111.15600000000001</v>
      </c>
      <c r="I62" s="44"/>
      <c r="J62" s="42">
        <v>8.5</v>
      </c>
      <c r="K62" s="45">
        <f t="shared" si="0"/>
        <v>8030.353599673409</v>
      </c>
      <c r="L62" s="46"/>
      <c r="M62" s="6">
        <f>IF(J62="","",(K62/J62)/LOOKUP(RIGHT($D$2,3),定数!$A$6:$A$13,定数!$B$6:$B$13))</f>
        <v>9.4474748231451873</v>
      </c>
      <c r="N62" s="42">
        <v>2018</v>
      </c>
      <c r="O62" s="8">
        <v>43719</v>
      </c>
      <c r="P62" s="44">
        <v>111.244</v>
      </c>
      <c r="Q62" s="44"/>
      <c r="R62" s="47">
        <f>IF(P62="","",T62*M62*LOOKUP(RIGHT($D$2,3),定数!$A$6:$A$13,定数!$B$6:$B$13))</f>
        <v>8313.777844367185</v>
      </c>
      <c r="S62" s="47"/>
      <c r="T62" s="48">
        <f t="shared" si="3"/>
        <v>8.7999999999993861</v>
      </c>
      <c r="U62" s="48"/>
      <c r="V62" t="str">
        <f t="shared" si="5"/>
        <v/>
      </c>
      <c r="W62">
        <f t="shared" si="2"/>
        <v>0</v>
      </c>
    </row>
    <row r="63" spans="2:23" x14ac:dyDescent="0.2">
      <c r="B63" s="42">
        <v>55</v>
      </c>
      <c r="C63" s="43">
        <f t="shared" si="1"/>
        <v>275992.23116681416</v>
      </c>
      <c r="D63" s="43"/>
      <c r="E63" s="42">
        <v>2018</v>
      </c>
      <c r="F63" s="8">
        <v>43720</v>
      </c>
      <c r="G63" s="42" t="s">
        <v>4</v>
      </c>
      <c r="H63" s="44">
        <v>111.63800000000001</v>
      </c>
      <c r="I63" s="44"/>
      <c r="J63" s="42">
        <v>8.6</v>
      </c>
      <c r="K63" s="45">
        <f t="shared" si="0"/>
        <v>8279.7669350044252</v>
      </c>
      <c r="L63" s="46"/>
      <c r="M63" s="6">
        <f>IF(J63="","",(K63/J63)/LOOKUP(RIGHT($D$2,3),定数!$A$6:$A$13,定数!$B$6:$B$13))</f>
        <v>9.6276359709353798</v>
      </c>
      <c r="N63" s="42">
        <v>2018</v>
      </c>
      <c r="O63" s="8">
        <v>43720</v>
      </c>
      <c r="P63" s="44">
        <v>111.55200000000001</v>
      </c>
      <c r="Q63" s="44"/>
      <c r="R63" s="47">
        <f>IF(P63="","",T63*M63*LOOKUP(RIGHT($D$2,3),定数!$A$6:$A$13,定数!$B$6:$B$13))</f>
        <v>-8279.7669350042834</v>
      </c>
      <c r="S63" s="47"/>
      <c r="T63" s="48">
        <f t="shared" si="3"/>
        <v>-8.5999999999998522</v>
      </c>
      <c r="U63" s="48"/>
      <c r="V63" t="str">
        <f t="shared" si="5"/>
        <v/>
      </c>
      <c r="W63">
        <f t="shared" si="2"/>
        <v>1</v>
      </c>
    </row>
    <row r="64" spans="2:23" x14ac:dyDescent="0.2">
      <c r="B64" s="42">
        <v>56</v>
      </c>
      <c r="C64" s="43">
        <f t="shared" si="1"/>
        <v>267712.46423180989</v>
      </c>
      <c r="D64" s="43"/>
      <c r="E64" s="42">
        <v>2016</v>
      </c>
      <c r="F64" s="8">
        <v>43721</v>
      </c>
      <c r="G64" s="42" t="s">
        <v>3</v>
      </c>
      <c r="H64" s="44">
        <v>111.24299999999999</v>
      </c>
      <c r="I64" s="44"/>
      <c r="J64" s="42">
        <v>21.9</v>
      </c>
      <c r="K64" s="45">
        <f t="shared" si="0"/>
        <v>8031.3739269542966</v>
      </c>
      <c r="L64" s="46"/>
      <c r="M64" s="6">
        <f>IF(J64="","",(K64/J64)/LOOKUP(RIGHT($D$2,3),定数!$A$6:$A$13,定数!$B$6:$B$13))</f>
        <v>3.6672940305727382</v>
      </c>
      <c r="N64" s="42">
        <v>2018</v>
      </c>
      <c r="O64" s="8">
        <v>43721</v>
      </c>
      <c r="P64" s="44">
        <v>111.462</v>
      </c>
      <c r="Q64" s="44"/>
      <c r="R64" s="47">
        <f>IF(P64="","",T64*M64*LOOKUP(RIGHT($D$2,3),定数!$A$6:$A$13,定数!$B$6:$B$13))</f>
        <v>-8031.3739269546004</v>
      </c>
      <c r="S64" s="47"/>
      <c r="T64" s="48">
        <f t="shared" si="3"/>
        <v>-21.90000000000083</v>
      </c>
      <c r="U64" s="48"/>
      <c r="V64" t="str">
        <f t="shared" si="5"/>
        <v/>
      </c>
      <c r="W64">
        <f t="shared" si="2"/>
        <v>2</v>
      </c>
    </row>
    <row r="65" spans="2:23" x14ac:dyDescent="0.2">
      <c r="B65" s="42">
        <v>57</v>
      </c>
      <c r="C65" s="43">
        <f t="shared" si="1"/>
        <v>259681.09030485529</v>
      </c>
      <c r="D65" s="43"/>
      <c r="E65" s="42">
        <v>2018</v>
      </c>
      <c r="F65" s="8">
        <v>43631</v>
      </c>
      <c r="G65" s="42" t="s">
        <v>4</v>
      </c>
      <c r="H65" s="44">
        <v>112.038</v>
      </c>
      <c r="I65" s="44"/>
      <c r="J65" s="42">
        <v>7.9</v>
      </c>
      <c r="K65" s="45">
        <f t="shared" si="0"/>
        <v>7790.432709145658</v>
      </c>
      <c r="L65" s="46"/>
      <c r="M65" s="6">
        <f>IF(J65="","",(K65/J65)/LOOKUP(RIGHT($D$2,3),定数!$A$6:$A$13,定数!$B$6:$B$13))</f>
        <v>9.8613072267666553</v>
      </c>
      <c r="N65" s="42">
        <v>2018</v>
      </c>
      <c r="O65" s="8">
        <v>43723</v>
      </c>
      <c r="P65" s="44">
        <v>111.959</v>
      </c>
      <c r="Q65" s="44"/>
      <c r="R65" s="47">
        <f>IF(P65="","",T65*M65*LOOKUP(RIGHT($D$2,3),定数!$A$6:$A$13,定数!$B$6:$B$13))</f>
        <v>-7790.4327091450186</v>
      </c>
      <c r="S65" s="47"/>
      <c r="T65" s="48">
        <f t="shared" si="3"/>
        <v>-7.899999999999352</v>
      </c>
      <c r="U65" s="48"/>
      <c r="V65" t="str">
        <f t="shared" si="5"/>
        <v/>
      </c>
      <c r="W65">
        <f t="shared" si="2"/>
        <v>3</v>
      </c>
    </row>
    <row r="66" spans="2:23" x14ac:dyDescent="0.2">
      <c r="B66" s="42">
        <v>58</v>
      </c>
      <c r="C66" s="43">
        <f t="shared" si="1"/>
        <v>251890.65759571028</v>
      </c>
      <c r="D66" s="43"/>
      <c r="E66" s="42">
        <v>2018</v>
      </c>
      <c r="F66" s="8">
        <v>43723</v>
      </c>
      <c r="G66" s="42" t="s">
        <v>4</v>
      </c>
      <c r="H66" s="44">
        <v>112.03</v>
      </c>
      <c r="I66" s="44"/>
      <c r="J66" s="42">
        <v>7</v>
      </c>
      <c r="K66" s="45">
        <f t="shared" si="0"/>
        <v>7556.7197278713084</v>
      </c>
      <c r="L66" s="46"/>
      <c r="M66" s="6">
        <f>IF(J66="","",(K66/J66)/LOOKUP(RIGHT($D$2,3),定数!$A$6:$A$13,定数!$B$6:$B$13))</f>
        <v>10.795313896959012</v>
      </c>
      <c r="N66" s="42">
        <v>2018</v>
      </c>
      <c r="O66" s="8">
        <v>43725</v>
      </c>
      <c r="P66" s="44">
        <v>111.96</v>
      </c>
      <c r="Q66" s="44"/>
      <c r="R66" s="47">
        <f>IF(P66="","",T66*M66*LOOKUP(RIGHT($D$2,3),定数!$A$6:$A$13,定数!$B$6:$B$13))</f>
        <v>-7556.7197278721069</v>
      </c>
      <c r="S66" s="47"/>
      <c r="T66" s="48">
        <f t="shared" si="3"/>
        <v>-7.000000000000739</v>
      </c>
      <c r="U66" s="48"/>
      <c r="V66" t="str">
        <f t="shared" si="5"/>
        <v/>
      </c>
      <c r="W66">
        <f t="shared" si="2"/>
        <v>4</v>
      </c>
    </row>
    <row r="67" spans="2:23" x14ac:dyDescent="0.2">
      <c r="B67" s="42">
        <v>59</v>
      </c>
      <c r="C67" s="43">
        <f t="shared" si="1"/>
        <v>244333.93786783816</v>
      </c>
      <c r="D67" s="43"/>
      <c r="E67" s="42">
        <v>2018</v>
      </c>
      <c r="F67" s="8">
        <v>43726</v>
      </c>
      <c r="G67" s="42" t="s">
        <v>4</v>
      </c>
      <c r="H67" s="44">
        <v>111.994</v>
      </c>
      <c r="I67" s="44"/>
      <c r="J67" s="42">
        <v>12.1</v>
      </c>
      <c r="K67" s="45">
        <f t="shared" si="0"/>
        <v>7330.0181360351444</v>
      </c>
      <c r="L67" s="46"/>
      <c r="M67" s="6">
        <f>IF(J67="","",(K67/J67)/LOOKUP(RIGHT($D$2,3),定数!$A$6:$A$13,定数!$B$6:$B$13))</f>
        <v>6.0578662281282183</v>
      </c>
      <c r="N67" s="42">
        <v>2018</v>
      </c>
      <c r="O67" s="8">
        <v>43726</v>
      </c>
      <c r="P67" s="44">
        <v>111.15</v>
      </c>
      <c r="Q67" s="44"/>
      <c r="R67" s="47">
        <f>IF(P67="","",T67*M67*LOOKUP(RIGHT($D$2,3),定数!$A$6:$A$13,定数!$B$6:$B$13))</f>
        <v>-51128.390965401806</v>
      </c>
      <c r="S67" s="47"/>
      <c r="T67" s="48">
        <f t="shared" si="3"/>
        <v>-84.399999999999409</v>
      </c>
      <c r="U67" s="48"/>
      <c r="V67" t="str">
        <f t="shared" si="5"/>
        <v/>
      </c>
      <c r="W67">
        <f t="shared" si="2"/>
        <v>5</v>
      </c>
    </row>
    <row r="68" spans="2:23" x14ac:dyDescent="0.2">
      <c r="B68" s="42">
        <v>60</v>
      </c>
      <c r="C68" s="43">
        <f t="shared" si="1"/>
        <v>193205.54690243636</v>
      </c>
      <c r="D68" s="43"/>
      <c r="E68" s="42">
        <v>2018</v>
      </c>
      <c r="F68" s="8">
        <v>43729</v>
      </c>
      <c r="G68" s="42" t="s">
        <v>4</v>
      </c>
      <c r="H68" s="44">
        <v>112.506</v>
      </c>
      <c r="I68" s="44"/>
      <c r="J68" s="42">
        <v>7.8</v>
      </c>
      <c r="K68" s="45">
        <f t="shared" si="0"/>
        <v>5796.1664070730903</v>
      </c>
      <c r="L68" s="46"/>
      <c r="M68" s="6">
        <f>IF(J68="","",(K68/J68)/LOOKUP(RIGHT($D$2,3),定数!$A$6:$A$13,定数!$B$6:$B$13))</f>
        <v>7.4309825731706294</v>
      </c>
      <c r="N68" s="42">
        <v>2018</v>
      </c>
      <c r="O68" s="8">
        <v>43729</v>
      </c>
      <c r="P68" s="44">
        <v>112.598</v>
      </c>
      <c r="Q68" s="44"/>
      <c r="R68" s="47">
        <f>IF(P68="","",T68*M68*LOOKUP(RIGHT($D$2,3),定数!$A$6:$A$13,定数!$B$6:$B$13))</f>
        <v>6836.5039673168867</v>
      </c>
      <c r="S68" s="47"/>
      <c r="T68" s="48">
        <f t="shared" si="3"/>
        <v>9.1999999999998749</v>
      </c>
      <c r="U68" s="48"/>
      <c r="V68" t="str">
        <f t="shared" si="5"/>
        <v/>
      </c>
      <c r="W68">
        <f t="shared" si="2"/>
        <v>0</v>
      </c>
    </row>
    <row r="69" spans="2:23" x14ac:dyDescent="0.2">
      <c r="B69" s="42">
        <v>61</v>
      </c>
      <c r="C69" s="43">
        <f t="shared" si="1"/>
        <v>200042.05086975324</v>
      </c>
      <c r="D69" s="43"/>
      <c r="E69" s="42">
        <v>2018</v>
      </c>
      <c r="F69" s="8">
        <v>43736</v>
      </c>
      <c r="G69" s="42" t="s">
        <v>4</v>
      </c>
      <c r="H69" s="44">
        <v>113.434</v>
      </c>
      <c r="I69" s="44"/>
      <c r="J69" s="42">
        <v>10.4</v>
      </c>
      <c r="K69" s="45">
        <f t="shared" si="0"/>
        <v>6001.2615260925968</v>
      </c>
      <c r="L69" s="46"/>
      <c r="M69" s="6">
        <f>IF(J69="","",(K69/J69)/LOOKUP(RIGHT($D$2,3),定数!$A$6:$A$13,定数!$B$6:$B$13))</f>
        <v>5.7704437750890349</v>
      </c>
      <c r="N69" s="42">
        <v>2018</v>
      </c>
      <c r="O69" s="8">
        <v>43736</v>
      </c>
      <c r="P69" s="44">
        <v>113.565</v>
      </c>
      <c r="Q69" s="44"/>
      <c r="R69" s="47">
        <f>IF(P69="","",T69*M69*LOOKUP(RIGHT($D$2,3),定数!$A$6:$A$13,定数!$B$6:$B$13))</f>
        <v>7559.2813453666495</v>
      </c>
      <c r="S69" s="47"/>
      <c r="T69" s="48">
        <f t="shared" si="3"/>
        <v>13.100000000000023</v>
      </c>
      <c r="U69" s="48"/>
      <c r="V69" t="str">
        <f t="shared" si="5"/>
        <v/>
      </c>
      <c r="W69">
        <f t="shared" si="2"/>
        <v>0</v>
      </c>
    </row>
    <row r="70" spans="2:23" x14ac:dyDescent="0.2">
      <c r="B70" s="42">
        <v>62</v>
      </c>
      <c r="C70" s="43">
        <f t="shared" si="1"/>
        <v>207601.33221511988</v>
      </c>
      <c r="D70" s="43"/>
      <c r="E70" s="42">
        <v>2018</v>
      </c>
      <c r="F70" s="8">
        <v>43740</v>
      </c>
      <c r="G70" s="42" t="s">
        <v>4</v>
      </c>
      <c r="H70" s="44">
        <v>113.99</v>
      </c>
      <c r="I70" s="44"/>
      <c r="J70" s="42">
        <v>7.9</v>
      </c>
      <c r="K70" s="45">
        <f t="shared" si="0"/>
        <v>6228.0399664535962</v>
      </c>
      <c r="L70" s="46"/>
      <c r="M70" s="6">
        <f>IF(J70="","",(K70/J70)/LOOKUP(RIGHT($D$2,3),定数!$A$6:$A$13,定数!$B$6:$B$13))</f>
        <v>7.883594894245058</v>
      </c>
      <c r="N70" s="42">
        <v>2018</v>
      </c>
      <c r="O70" s="8">
        <v>43740</v>
      </c>
      <c r="P70" s="44">
        <v>113.911</v>
      </c>
      <c r="Q70" s="44"/>
      <c r="R70" s="47">
        <f>IF(P70="","",T70*M70*LOOKUP(RIGHT($D$2,3),定数!$A$6:$A$13,定数!$B$6:$B$13))</f>
        <v>-6228.0399664530851</v>
      </c>
      <c r="S70" s="47"/>
      <c r="T70" s="48">
        <f t="shared" si="3"/>
        <v>-7.899999999999352</v>
      </c>
      <c r="U70" s="48"/>
      <c r="V70" t="str">
        <f t="shared" si="5"/>
        <v/>
      </c>
      <c r="W70">
        <f t="shared" si="2"/>
        <v>1</v>
      </c>
    </row>
    <row r="71" spans="2:23" x14ac:dyDescent="0.2">
      <c r="B71" s="42">
        <v>63</v>
      </c>
      <c r="C71" s="43">
        <f t="shared" si="1"/>
        <v>201373.29224866681</v>
      </c>
      <c r="D71" s="43"/>
      <c r="E71" s="42">
        <v>2018</v>
      </c>
      <c r="F71" s="8">
        <v>43740</v>
      </c>
      <c r="G71" s="42" t="s">
        <v>4</v>
      </c>
      <c r="H71" s="44">
        <v>113.988</v>
      </c>
      <c r="I71" s="44"/>
      <c r="J71" s="42">
        <v>7.7</v>
      </c>
      <c r="K71" s="45">
        <f t="shared" si="0"/>
        <v>6041.1987674600041</v>
      </c>
      <c r="L71" s="46"/>
      <c r="M71" s="6">
        <f>IF(J71="","",(K71/J71)/LOOKUP(RIGHT($D$2,3),定数!$A$6:$A$13,定数!$B$6:$B$13))</f>
        <v>7.8457126850129919</v>
      </c>
      <c r="N71" s="42">
        <v>2018</v>
      </c>
      <c r="O71" s="8">
        <v>43740</v>
      </c>
      <c r="P71" s="44">
        <v>113.911</v>
      </c>
      <c r="Q71" s="44"/>
      <c r="R71" s="47">
        <f>IF(P71="","",T71*M71*LOOKUP(RIGHT($D$2,3),定数!$A$6:$A$13,定数!$B$6:$B$13))</f>
        <v>-6041.1987674598613</v>
      </c>
      <c r="S71" s="47"/>
      <c r="T71" s="48">
        <f t="shared" si="3"/>
        <v>-7.6999999999998181</v>
      </c>
      <c r="U71" s="48"/>
      <c r="V71" t="str">
        <f t="shared" si="5"/>
        <v/>
      </c>
      <c r="W71">
        <f t="shared" si="2"/>
        <v>2</v>
      </c>
    </row>
    <row r="72" spans="2:23" x14ac:dyDescent="0.2">
      <c r="B72" s="42">
        <v>64</v>
      </c>
      <c r="C72" s="43">
        <f t="shared" si="1"/>
        <v>195332.09348120695</v>
      </c>
      <c r="D72" s="43"/>
      <c r="E72" s="42">
        <v>2018</v>
      </c>
      <c r="F72" s="8">
        <v>43744</v>
      </c>
      <c r="G72" s="42" t="s">
        <v>3</v>
      </c>
      <c r="H72" s="44">
        <v>113.70099999999999</v>
      </c>
      <c r="I72" s="44"/>
      <c r="J72" s="42">
        <v>11.8</v>
      </c>
      <c r="K72" s="45">
        <f t="shared" si="0"/>
        <v>5859.962804436208</v>
      </c>
      <c r="L72" s="46"/>
      <c r="M72" s="6">
        <f>IF(J72="","",(K72/J72)/LOOKUP(RIGHT($D$2,3),定数!$A$6:$A$13,定数!$B$6:$B$13))</f>
        <v>4.9660701732510235</v>
      </c>
      <c r="N72" s="42">
        <v>2018</v>
      </c>
      <c r="O72" s="8">
        <v>43746</v>
      </c>
      <c r="P72" s="44">
        <v>113.819</v>
      </c>
      <c r="Q72" s="44"/>
      <c r="R72" s="47">
        <f>IF(P72="","",T72*M72*LOOKUP(RIGHT($D$2,3),定数!$A$6:$A$13,定数!$B$6:$B$13))</f>
        <v>-5859.9628044366655</v>
      </c>
      <c r="S72" s="47"/>
      <c r="T72" s="48">
        <f t="shared" si="3"/>
        <v>-11.800000000000921</v>
      </c>
      <c r="U72" s="48"/>
      <c r="V72" t="str">
        <f t="shared" si="5"/>
        <v/>
      </c>
      <c r="W72">
        <f t="shared" si="2"/>
        <v>3</v>
      </c>
    </row>
    <row r="73" spans="2:23" x14ac:dyDescent="0.2">
      <c r="B73" s="42">
        <v>65</v>
      </c>
      <c r="C73" s="43">
        <f t="shared" si="1"/>
        <v>189472.13067677029</v>
      </c>
      <c r="D73" s="43"/>
      <c r="E73" s="42">
        <v>2018</v>
      </c>
      <c r="F73" s="8">
        <v>43754</v>
      </c>
      <c r="G73" s="42" t="s">
        <v>4</v>
      </c>
      <c r="H73" s="44">
        <v>112.129</v>
      </c>
      <c r="I73" s="44"/>
      <c r="J73" s="42">
        <v>11</v>
      </c>
      <c r="K73" s="45">
        <f t="shared" ref="K73:K108" si="6">IF(J73="","",C73*0.03)</f>
        <v>5684.1639203031082</v>
      </c>
      <c r="L73" s="46"/>
      <c r="M73" s="6">
        <f>IF(J73="","",(K73/J73)/LOOKUP(RIGHT($D$2,3),定数!$A$6:$A$13,定数!$B$6:$B$13))</f>
        <v>5.1674217457300982</v>
      </c>
      <c r="N73" s="42">
        <v>2018</v>
      </c>
      <c r="O73" s="8">
        <v>43754</v>
      </c>
      <c r="P73" s="44">
        <v>112.01900000000001</v>
      </c>
      <c r="Q73" s="44"/>
      <c r="R73" s="47">
        <f>IF(P73="","",T73*M73*LOOKUP(RIGHT($D$2,3),定数!$A$6:$A$13,定数!$B$6:$B$13))</f>
        <v>-5684.1639203030791</v>
      </c>
      <c r="S73" s="47"/>
      <c r="T73" s="48">
        <f t="shared" si="3"/>
        <v>-10.999999999999943</v>
      </c>
      <c r="U73" s="48"/>
      <c r="V73" t="str">
        <f t="shared" si="5"/>
        <v/>
      </c>
      <c r="W73">
        <f t="shared" si="2"/>
        <v>4</v>
      </c>
    </row>
    <row r="74" spans="2:23" x14ac:dyDescent="0.2">
      <c r="B74" s="42">
        <v>66</v>
      </c>
      <c r="C74" s="43">
        <f t="shared" ref="C74:C108" si="7">IF(R73="","",C73+R73)</f>
        <v>183787.96675646721</v>
      </c>
      <c r="D74" s="43"/>
      <c r="E74" s="42">
        <v>2018</v>
      </c>
      <c r="F74" s="8">
        <v>43754</v>
      </c>
      <c r="G74" s="42" t="s">
        <v>4</v>
      </c>
      <c r="H74" s="44">
        <v>112.188</v>
      </c>
      <c r="I74" s="44"/>
      <c r="J74" s="42">
        <v>15.7</v>
      </c>
      <c r="K74" s="45">
        <f t="shared" si="6"/>
        <v>5513.6390026940162</v>
      </c>
      <c r="L74" s="46"/>
      <c r="M74" s="6">
        <f>IF(J74="","",(K74/J74)/LOOKUP(RIGHT($D$2,3),定数!$A$6:$A$13,定数!$B$6:$B$13))</f>
        <v>3.5118719762382273</v>
      </c>
      <c r="N74" s="42">
        <v>2018</v>
      </c>
      <c r="O74" s="8">
        <v>43754</v>
      </c>
      <c r="P74" s="44">
        <v>112.26900000000001</v>
      </c>
      <c r="Q74" s="44"/>
      <c r="R74" s="47">
        <f>IF(P74="","",T74*M74*LOOKUP(RIGHT($D$2,3),定数!$A$6:$A$13,定数!$B$6:$B$13))</f>
        <v>2844.6163007530718</v>
      </c>
      <c r="S74" s="47"/>
      <c r="T74" s="48">
        <f t="shared" si="3"/>
        <v>8.100000000000307</v>
      </c>
      <c r="U74" s="48"/>
      <c r="V74" t="str">
        <f t="shared" si="5"/>
        <v/>
      </c>
      <c r="W74">
        <f t="shared" si="5"/>
        <v>0</v>
      </c>
    </row>
    <row r="75" spans="2:23" x14ac:dyDescent="0.2">
      <c r="B75" s="42">
        <v>67</v>
      </c>
      <c r="C75" s="43">
        <f t="shared" si="7"/>
        <v>186632.5830572203</v>
      </c>
      <c r="D75" s="43"/>
      <c r="E75" s="42">
        <v>2018</v>
      </c>
      <c r="F75" s="8">
        <v>43755</v>
      </c>
      <c r="G75" s="42" t="s">
        <v>4</v>
      </c>
      <c r="H75" s="44">
        <v>112.181</v>
      </c>
      <c r="I75" s="44"/>
      <c r="J75" s="42">
        <v>9.4</v>
      </c>
      <c r="K75" s="45">
        <f t="shared" si="6"/>
        <v>5598.9774917166087</v>
      </c>
      <c r="L75" s="46"/>
      <c r="M75" s="6">
        <f>IF(J75="","",(K75/J75)/LOOKUP(RIGHT($D$2,3),定数!$A$6:$A$13,定数!$B$6:$B$13))</f>
        <v>5.956359033741073</v>
      </c>
      <c r="N75" s="42">
        <v>2018</v>
      </c>
      <c r="O75" s="8">
        <v>43755</v>
      </c>
      <c r="P75" s="44">
        <v>112.297</v>
      </c>
      <c r="Q75" s="44"/>
      <c r="R75" s="47">
        <f>IF(P75="","",T75*M75*LOOKUP(RIGHT($D$2,3),定数!$A$6:$A$13,定数!$B$6:$B$13))</f>
        <v>6909.3764791396243</v>
      </c>
      <c r="S75" s="47"/>
      <c r="T75" s="48">
        <f t="shared" si="3"/>
        <v>11.599999999999966</v>
      </c>
      <c r="U75" s="48"/>
      <c r="V75" t="str">
        <f t="shared" ref="V75:W90" si="8">IF(S75&lt;&gt;"",IF(S75&lt;0,1+V74,0),"")</f>
        <v/>
      </c>
      <c r="W75">
        <f t="shared" si="8"/>
        <v>0</v>
      </c>
    </row>
    <row r="76" spans="2:23" x14ac:dyDescent="0.2">
      <c r="B76" s="42">
        <v>68</v>
      </c>
      <c r="C76" s="43">
        <f t="shared" si="7"/>
        <v>193541.95953635994</v>
      </c>
      <c r="D76" s="43"/>
      <c r="E76" s="42">
        <v>2018</v>
      </c>
      <c r="F76" s="8">
        <v>43758</v>
      </c>
      <c r="G76" s="42" t="s">
        <v>4</v>
      </c>
      <c r="H76" s="44">
        <v>112.563</v>
      </c>
      <c r="I76" s="44"/>
      <c r="J76" s="42">
        <v>17.399999999999999</v>
      </c>
      <c r="K76" s="45">
        <f t="shared" si="6"/>
        <v>5806.2587860907979</v>
      </c>
      <c r="L76" s="46"/>
      <c r="M76" s="6">
        <f>IF(J76="","",(K76/J76)/LOOKUP(RIGHT($D$2,3),定数!$A$6:$A$13,定数!$B$6:$B$13))</f>
        <v>3.3369303368337921</v>
      </c>
      <c r="N76" s="42">
        <v>2018</v>
      </c>
      <c r="O76" s="8">
        <v>43758</v>
      </c>
      <c r="P76" s="44">
        <v>112.389</v>
      </c>
      <c r="Q76" s="44"/>
      <c r="R76" s="47">
        <f>IF(P76="","",T76*M76*LOOKUP(RIGHT($D$2,3),定数!$A$6:$A$13,定数!$B$6:$B$13))</f>
        <v>-5806.2587860910189</v>
      </c>
      <c r="S76" s="47"/>
      <c r="T76" s="48">
        <f t="shared" ref="T76:T108" si="9">IF(P76="","",IF(G76="買",(P76-H76),(H76-P76))*IF(RIGHT($D$2,3)="JPY",100,10000))</f>
        <v>-17.400000000000659</v>
      </c>
      <c r="U76" s="48"/>
      <c r="V76" t="str">
        <f t="shared" si="8"/>
        <v/>
      </c>
      <c r="W76">
        <f t="shared" si="8"/>
        <v>1</v>
      </c>
    </row>
    <row r="77" spans="2:23" x14ac:dyDescent="0.2">
      <c r="B77" s="42">
        <v>69</v>
      </c>
      <c r="C77" s="43">
        <f t="shared" si="7"/>
        <v>187735.70075026891</v>
      </c>
      <c r="D77" s="43"/>
      <c r="E77" s="42">
        <v>2018</v>
      </c>
      <c r="F77" s="8">
        <v>43762</v>
      </c>
      <c r="G77" s="42" t="s">
        <v>4</v>
      </c>
      <c r="H77" s="44">
        <v>112.471</v>
      </c>
      <c r="I77" s="44"/>
      <c r="J77" s="42">
        <v>12.4</v>
      </c>
      <c r="K77" s="45">
        <f t="shared" si="6"/>
        <v>5632.0710225080675</v>
      </c>
      <c r="L77" s="46"/>
      <c r="M77" s="6">
        <f>IF(J77="","",(K77/J77)/LOOKUP(RIGHT($D$2,3),定数!$A$6:$A$13,定数!$B$6:$B$13))</f>
        <v>4.541992760087151</v>
      </c>
      <c r="N77" s="42">
        <v>2018</v>
      </c>
      <c r="O77" s="8">
        <v>43762</v>
      </c>
      <c r="P77" s="44">
        <v>112.34699999999999</v>
      </c>
      <c r="Q77" s="44"/>
      <c r="R77" s="47">
        <f>IF(P77="","",T77*M77*LOOKUP(RIGHT($D$2,3),定数!$A$6:$A$13,定数!$B$6:$B$13))</f>
        <v>-5632.0710225084958</v>
      </c>
      <c r="S77" s="47"/>
      <c r="T77" s="48">
        <f t="shared" si="9"/>
        <v>-12.400000000000944</v>
      </c>
      <c r="U77" s="48"/>
      <c r="V77" t="str">
        <f t="shared" si="8"/>
        <v/>
      </c>
      <c r="W77">
        <f t="shared" si="8"/>
        <v>2</v>
      </c>
    </row>
    <row r="78" spans="2:23" x14ac:dyDescent="0.2">
      <c r="B78" s="42">
        <v>70</v>
      </c>
      <c r="C78" s="43">
        <f t="shared" si="7"/>
        <v>182103.62972776042</v>
      </c>
      <c r="D78" s="43"/>
      <c r="E78" s="42">
        <v>2018</v>
      </c>
      <c r="F78" s="8">
        <v>43767</v>
      </c>
      <c r="G78" s="42" t="s">
        <v>4</v>
      </c>
      <c r="H78" s="44">
        <v>111.97</v>
      </c>
      <c r="I78" s="44"/>
      <c r="J78" s="42">
        <v>12.5</v>
      </c>
      <c r="K78" s="45">
        <f t="shared" si="6"/>
        <v>5463.1088918328123</v>
      </c>
      <c r="L78" s="46"/>
      <c r="M78" s="6">
        <f>IF(J78="","",(K78/J78)/LOOKUP(RIGHT($D$2,3),定数!$A$6:$A$13,定数!$B$6:$B$13))</f>
        <v>4.3704871134662504</v>
      </c>
      <c r="N78" s="42">
        <v>2018</v>
      </c>
      <c r="O78" s="8">
        <v>43767</v>
      </c>
      <c r="P78" s="44">
        <v>112.13200000000001</v>
      </c>
      <c r="Q78" s="44"/>
      <c r="R78" s="47">
        <f>IF(P78="","",T78*M78*LOOKUP(RIGHT($D$2,3),定数!$A$6:$A$13,定数!$B$6:$B$13))</f>
        <v>7080.1891238155949</v>
      </c>
      <c r="S78" s="47"/>
      <c r="T78" s="48">
        <f t="shared" si="9"/>
        <v>16.200000000000614</v>
      </c>
      <c r="U78" s="48"/>
      <c r="V78" t="str">
        <f t="shared" si="8"/>
        <v/>
      </c>
      <c r="W78">
        <f t="shared" si="8"/>
        <v>0</v>
      </c>
    </row>
    <row r="79" spans="2:23" x14ac:dyDescent="0.2">
      <c r="B79" s="42">
        <v>71</v>
      </c>
      <c r="C79" s="43">
        <f t="shared" si="7"/>
        <v>189183.81885157601</v>
      </c>
      <c r="D79" s="43"/>
      <c r="E79" s="42">
        <v>2018</v>
      </c>
      <c r="F79" s="8">
        <v>43768</v>
      </c>
      <c r="G79" s="42" t="s">
        <v>4</v>
      </c>
      <c r="H79" s="44">
        <v>112.843</v>
      </c>
      <c r="I79" s="44"/>
      <c r="J79" s="42">
        <v>17.100000000000001</v>
      </c>
      <c r="K79" s="45">
        <f t="shared" si="6"/>
        <v>5675.5145655472797</v>
      </c>
      <c r="L79" s="46"/>
      <c r="M79" s="6">
        <f>IF(J79="","",(K79/J79)/LOOKUP(RIGHT($D$2,3),定数!$A$6:$A$13,定数!$B$6:$B$13))</f>
        <v>3.3190143658171225</v>
      </c>
      <c r="N79" s="42">
        <v>2018</v>
      </c>
      <c r="O79" s="8">
        <v>43769</v>
      </c>
      <c r="P79" s="44">
        <v>113.075</v>
      </c>
      <c r="Q79" s="44"/>
      <c r="R79" s="47">
        <f>IF(P79="","",T79*M79*LOOKUP(RIGHT($D$2,3),定数!$A$6:$A$13,定数!$B$6:$B$13))</f>
        <v>7700.1133286957011</v>
      </c>
      <c r="S79" s="47"/>
      <c r="T79" s="48">
        <f t="shared" si="9"/>
        <v>23.199999999999932</v>
      </c>
      <c r="U79" s="48"/>
      <c r="V79" t="str">
        <f t="shared" si="8"/>
        <v/>
      </c>
      <c r="W79">
        <f t="shared" si="8"/>
        <v>0</v>
      </c>
    </row>
    <row r="80" spans="2:23" x14ac:dyDescent="0.2">
      <c r="B80" s="42">
        <v>72</v>
      </c>
      <c r="C80" s="43">
        <f t="shared" si="7"/>
        <v>196883.93218027172</v>
      </c>
      <c r="D80" s="43"/>
      <c r="E80" s="42">
        <v>2018</v>
      </c>
      <c r="F80" s="8">
        <v>43771</v>
      </c>
      <c r="G80" s="42" t="s">
        <v>4</v>
      </c>
      <c r="H80" s="44">
        <v>112.983</v>
      </c>
      <c r="I80" s="44"/>
      <c r="J80" s="42">
        <v>19.399999999999999</v>
      </c>
      <c r="K80" s="45">
        <f t="shared" si="6"/>
        <v>5906.5179654081512</v>
      </c>
      <c r="L80" s="46"/>
      <c r="M80" s="6">
        <f>IF(J80="","",(K80/J80)/LOOKUP(RIGHT($D$2,3),定数!$A$6:$A$13,定数!$B$6:$B$13))</f>
        <v>3.044596889385645</v>
      </c>
      <c r="N80" s="42">
        <v>2018</v>
      </c>
      <c r="O80" s="8">
        <v>43772</v>
      </c>
      <c r="P80" s="44">
        <v>113.249</v>
      </c>
      <c r="Q80" s="44"/>
      <c r="R80" s="47">
        <f>IF(P80="","",T80*M80*LOOKUP(RIGHT($D$2,3),定数!$A$6:$A$13,定数!$B$6:$B$13))</f>
        <v>8098.6277257655456</v>
      </c>
      <c r="S80" s="47"/>
      <c r="T80" s="48">
        <f t="shared" si="9"/>
        <v>26.599999999999113</v>
      </c>
      <c r="U80" s="48"/>
      <c r="V80" t="str">
        <f t="shared" si="8"/>
        <v/>
      </c>
      <c r="W80">
        <f t="shared" si="8"/>
        <v>0</v>
      </c>
    </row>
    <row r="81" spans="2:23" x14ac:dyDescent="0.2">
      <c r="B81" s="42">
        <v>73</v>
      </c>
      <c r="C81" s="43">
        <f t="shared" si="7"/>
        <v>204982.55990603726</v>
      </c>
      <c r="D81" s="43"/>
      <c r="E81" s="42">
        <v>2018</v>
      </c>
      <c r="F81" s="8">
        <v>43774</v>
      </c>
      <c r="G81" s="42" t="s">
        <v>4</v>
      </c>
      <c r="H81" s="44">
        <v>113.214</v>
      </c>
      <c r="I81" s="44"/>
      <c r="J81" s="42">
        <v>6.7</v>
      </c>
      <c r="K81" s="45">
        <f t="shared" si="6"/>
        <v>6149.4767971811179</v>
      </c>
      <c r="L81" s="46"/>
      <c r="M81" s="6">
        <f>IF(J81="","",(K81/J81)/LOOKUP(RIGHT($D$2,3),定数!$A$6:$A$13,定数!$B$6:$B$13))</f>
        <v>9.1783235778822654</v>
      </c>
      <c r="N81" s="42">
        <v>2018</v>
      </c>
      <c r="O81" s="8">
        <v>43774</v>
      </c>
      <c r="P81" s="44">
        <v>113.289</v>
      </c>
      <c r="Q81" s="44"/>
      <c r="R81" s="47">
        <f>IF(P81="","",T81*M81*LOOKUP(RIGHT($D$2,3),定数!$A$6:$A$13,定数!$B$6:$B$13))</f>
        <v>6883.7426834119597</v>
      </c>
      <c r="S81" s="47"/>
      <c r="T81" s="48">
        <f t="shared" si="9"/>
        <v>7.5000000000002842</v>
      </c>
      <c r="U81" s="48"/>
      <c r="V81" t="str">
        <f t="shared" si="8"/>
        <v/>
      </c>
      <c r="W81">
        <f t="shared" si="8"/>
        <v>0</v>
      </c>
    </row>
    <row r="82" spans="2:23" x14ac:dyDescent="0.2">
      <c r="B82" s="42">
        <v>74</v>
      </c>
      <c r="C82" s="43">
        <f t="shared" si="7"/>
        <v>211866.30258944922</v>
      </c>
      <c r="D82" s="43"/>
      <c r="E82" s="42">
        <v>2018</v>
      </c>
      <c r="F82" s="8">
        <v>43777</v>
      </c>
      <c r="G82" s="42" t="s">
        <v>4</v>
      </c>
      <c r="H82" s="44">
        <v>113.726</v>
      </c>
      <c r="I82" s="44"/>
      <c r="J82" s="42">
        <v>7.3</v>
      </c>
      <c r="K82" s="45">
        <f t="shared" si="6"/>
        <v>6355.9890776834764</v>
      </c>
      <c r="L82" s="46"/>
      <c r="M82" s="6">
        <f>IF(J82="","",(K82/J82)/LOOKUP(RIGHT($D$2,3),定数!$A$6:$A$13,定数!$B$6:$B$13))</f>
        <v>8.7068343529910628</v>
      </c>
      <c r="N82" s="42">
        <v>2018</v>
      </c>
      <c r="O82" s="8">
        <v>43777</v>
      </c>
      <c r="P82" s="44">
        <v>113.65300000000001</v>
      </c>
      <c r="Q82" s="44"/>
      <c r="R82" s="47">
        <f>IF(P82="","",T82*M82*LOOKUP(RIGHT($D$2,3),定数!$A$6:$A$13,定数!$B$6:$B$13))</f>
        <v>-6355.9890776828915</v>
      </c>
      <c r="S82" s="47"/>
      <c r="T82" s="48">
        <f t="shared" si="9"/>
        <v>-7.2999999999993292</v>
      </c>
      <c r="U82" s="48"/>
      <c r="V82" t="str">
        <f t="shared" si="8"/>
        <v/>
      </c>
      <c r="W82">
        <f t="shared" si="8"/>
        <v>1</v>
      </c>
    </row>
    <row r="83" spans="2:23" x14ac:dyDescent="0.2">
      <c r="B83" s="42">
        <v>75</v>
      </c>
      <c r="C83" s="43">
        <f t="shared" si="7"/>
        <v>205510.31351176632</v>
      </c>
      <c r="D83" s="43"/>
      <c r="E83" s="42">
        <v>2018</v>
      </c>
      <c r="F83" s="8">
        <v>43779</v>
      </c>
      <c r="G83" s="42" t="s">
        <v>3</v>
      </c>
      <c r="H83" s="44">
        <v>113.77</v>
      </c>
      <c r="I83" s="44"/>
      <c r="J83" s="42">
        <v>10.1</v>
      </c>
      <c r="K83" s="45">
        <f t="shared" si="6"/>
        <v>6165.3094053529894</v>
      </c>
      <c r="L83" s="46"/>
      <c r="M83" s="6">
        <f>IF(J83="","",(K83/J83)/LOOKUP(RIGHT($D$2,3),定数!$A$6:$A$13,定数!$B$6:$B$13))</f>
        <v>6.1042667379732576</v>
      </c>
      <c r="N83" s="42">
        <v>2018</v>
      </c>
      <c r="O83" s="8">
        <v>43779</v>
      </c>
      <c r="P83" s="44">
        <v>113.871</v>
      </c>
      <c r="Q83" s="44"/>
      <c r="R83" s="47">
        <f>IF(P83="","",T83*M83*LOOKUP(RIGHT($D$2,3),定数!$A$6:$A$13,定数!$B$6:$B$13))</f>
        <v>-6165.3094053529348</v>
      </c>
      <c r="S83" s="47"/>
      <c r="T83" s="48">
        <f t="shared" si="9"/>
        <v>-10.099999999999909</v>
      </c>
      <c r="U83" s="48"/>
      <c r="V83" t="str">
        <f t="shared" si="8"/>
        <v/>
      </c>
      <c r="W83">
        <f t="shared" si="8"/>
        <v>2</v>
      </c>
    </row>
    <row r="84" spans="2:23" x14ac:dyDescent="0.2">
      <c r="B84" s="42">
        <v>76</v>
      </c>
      <c r="C84" s="43">
        <f t="shared" si="7"/>
        <v>199345.0041064134</v>
      </c>
      <c r="D84" s="43"/>
      <c r="E84" s="42">
        <v>2018</v>
      </c>
      <c r="F84" s="8">
        <v>43784</v>
      </c>
      <c r="G84" s="42" t="s">
        <v>3</v>
      </c>
      <c r="H84" s="44">
        <v>113.536</v>
      </c>
      <c r="I84" s="44"/>
      <c r="J84" s="42">
        <v>13</v>
      </c>
      <c r="K84" s="45">
        <f t="shared" si="6"/>
        <v>5980.350123192402</v>
      </c>
      <c r="L84" s="46"/>
      <c r="M84" s="6">
        <f>IF(J84="","",(K84/J84)/LOOKUP(RIGHT($D$2,3),定数!$A$6:$A$13,定数!$B$6:$B$13))</f>
        <v>4.6002693255326168</v>
      </c>
      <c r="N84" s="42">
        <v>2018</v>
      </c>
      <c r="O84" s="8">
        <v>43784</v>
      </c>
      <c r="P84" s="44">
        <v>113.366</v>
      </c>
      <c r="Q84" s="44"/>
      <c r="R84" s="47">
        <f>IF(P84="","",T84*M84*LOOKUP(RIGHT($D$2,3),定数!$A$6:$A$13,定数!$B$6:$B$13))</f>
        <v>7820.4578534055272</v>
      </c>
      <c r="S84" s="47"/>
      <c r="T84" s="48">
        <f t="shared" si="9"/>
        <v>17.000000000000171</v>
      </c>
      <c r="U84" s="48"/>
      <c r="V84" t="str">
        <f t="shared" si="8"/>
        <v/>
      </c>
      <c r="W84">
        <f t="shared" si="8"/>
        <v>0</v>
      </c>
    </row>
    <row r="85" spans="2:23" x14ac:dyDescent="0.2">
      <c r="B85" s="42">
        <v>77</v>
      </c>
      <c r="C85" s="43">
        <f t="shared" si="7"/>
        <v>207165.46195981893</v>
      </c>
      <c r="D85" s="43"/>
      <c r="E85" s="42">
        <v>2018</v>
      </c>
      <c r="F85" s="8">
        <v>43786</v>
      </c>
      <c r="G85" s="42" t="s">
        <v>3</v>
      </c>
      <c r="H85" s="44">
        <v>112.758</v>
      </c>
      <c r="I85" s="44"/>
      <c r="J85" s="42">
        <v>12.4</v>
      </c>
      <c r="K85" s="45">
        <f t="shared" si="6"/>
        <v>6214.9638587945674</v>
      </c>
      <c r="L85" s="46"/>
      <c r="M85" s="6">
        <f>IF(J85="","",(K85/J85)/LOOKUP(RIGHT($D$2,3),定数!$A$6:$A$13,定数!$B$6:$B$13))</f>
        <v>5.0120676280601346</v>
      </c>
      <c r="N85" s="42">
        <v>2018</v>
      </c>
      <c r="O85" s="8">
        <v>43788</v>
      </c>
      <c r="P85" s="44">
        <v>112.66500000000001</v>
      </c>
      <c r="Q85" s="44"/>
      <c r="R85" s="47">
        <f>IF(P85="","",T85*M85*LOOKUP(RIGHT($D$2,3),定数!$A$6:$A$13,定数!$B$6:$B$13))</f>
        <v>4661.2228940953901</v>
      </c>
      <c r="S85" s="47"/>
      <c r="T85" s="48">
        <f t="shared" si="9"/>
        <v>9.2999999999989313</v>
      </c>
      <c r="U85" s="48"/>
      <c r="V85" t="str">
        <f t="shared" si="8"/>
        <v/>
      </c>
      <c r="W85">
        <f t="shared" si="8"/>
        <v>0</v>
      </c>
    </row>
    <row r="86" spans="2:23" x14ac:dyDescent="0.2">
      <c r="B86" s="42">
        <v>78</v>
      </c>
      <c r="C86" s="43">
        <f t="shared" si="7"/>
        <v>211826.68485391431</v>
      </c>
      <c r="D86" s="43"/>
      <c r="E86" s="42">
        <v>2018</v>
      </c>
      <c r="F86" s="8">
        <v>43788</v>
      </c>
      <c r="G86" s="42" t="s">
        <v>3</v>
      </c>
      <c r="H86" s="44">
        <v>112.70099999999999</v>
      </c>
      <c r="I86" s="44"/>
      <c r="J86" s="42">
        <v>10.9</v>
      </c>
      <c r="K86" s="45">
        <f t="shared" si="6"/>
        <v>6354.8005456174287</v>
      </c>
      <c r="L86" s="46"/>
      <c r="M86" s="6">
        <f>IF(J86="","",(K86/J86)/LOOKUP(RIGHT($D$2,3),定数!$A$6:$A$13,定数!$B$6:$B$13))</f>
        <v>5.8300922436857139</v>
      </c>
      <c r="N86" s="42">
        <v>2018</v>
      </c>
      <c r="O86" s="8">
        <v>43788</v>
      </c>
      <c r="P86" s="44">
        <v>112.81</v>
      </c>
      <c r="Q86" s="44"/>
      <c r="R86" s="47">
        <f>IF(P86="","",T86*M86*LOOKUP(RIGHT($D$2,3),定数!$A$6:$A$13,定数!$B$6:$B$13))</f>
        <v>-6354.8005456179453</v>
      </c>
      <c r="S86" s="47"/>
      <c r="T86" s="48">
        <f t="shared" si="9"/>
        <v>-10.900000000000887</v>
      </c>
      <c r="U86" s="48"/>
      <c r="V86" t="str">
        <f t="shared" si="8"/>
        <v/>
      </c>
      <c r="W86">
        <f t="shared" si="8"/>
        <v>1</v>
      </c>
    </row>
    <row r="87" spans="2:23" x14ac:dyDescent="0.2">
      <c r="B87" s="42">
        <v>79</v>
      </c>
      <c r="C87" s="43">
        <f t="shared" si="7"/>
        <v>205471.88430829637</v>
      </c>
      <c r="D87" s="43"/>
      <c r="E87" s="42">
        <v>2018</v>
      </c>
      <c r="F87" s="8">
        <v>43790</v>
      </c>
      <c r="G87" s="42" t="s">
        <v>4</v>
      </c>
      <c r="H87" s="44">
        <v>112.738</v>
      </c>
      <c r="I87" s="44"/>
      <c r="J87" s="42">
        <v>10.1</v>
      </c>
      <c r="K87" s="45">
        <f t="shared" si="6"/>
        <v>6164.1565292488913</v>
      </c>
      <c r="L87" s="46"/>
      <c r="M87" s="6">
        <f>IF(J87="","",(K87/J87)/LOOKUP(RIGHT($D$2,3),定数!$A$6:$A$13,定数!$B$6:$B$13))</f>
        <v>6.1031252764840511</v>
      </c>
      <c r="N87" s="42">
        <v>2018</v>
      </c>
      <c r="O87" s="8">
        <v>43790</v>
      </c>
      <c r="P87" s="44">
        <v>112.864</v>
      </c>
      <c r="Q87" s="44"/>
      <c r="R87" s="47">
        <f>IF(P87="","",T87*M87*LOOKUP(RIGHT($D$2,3),定数!$A$6:$A$13,定数!$B$6:$B$13))</f>
        <v>7689.9378483701948</v>
      </c>
      <c r="S87" s="47"/>
      <c r="T87" s="48">
        <f t="shared" si="9"/>
        <v>12.600000000000477</v>
      </c>
      <c r="U87" s="48"/>
      <c r="V87" t="str">
        <f t="shared" si="8"/>
        <v/>
      </c>
      <c r="W87">
        <f t="shared" si="8"/>
        <v>0</v>
      </c>
    </row>
    <row r="88" spans="2:23" x14ac:dyDescent="0.2">
      <c r="B88" s="42">
        <v>80</v>
      </c>
      <c r="C88" s="43">
        <f t="shared" si="7"/>
        <v>213161.82215666657</v>
      </c>
      <c r="D88" s="43"/>
      <c r="E88" s="42">
        <v>2018</v>
      </c>
      <c r="F88" s="8">
        <v>43790</v>
      </c>
      <c r="G88" s="42" t="s">
        <v>4</v>
      </c>
      <c r="H88" s="44">
        <v>112.89</v>
      </c>
      <c r="I88" s="44"/>
      <c r="J88" s="42">
        <v>7.3</v>
      </c>
      <c r="K88" s="45">
        <f t="shared" si="6"/>
        <v>6394.8546646999966</v>
      </c>
      <c r="L88" s="46"/>
      <c r="M88" s="6">
        <f>IF(J88="","",(K88/J88)/LOOKUP(RIGHT($D$2,3),定数!$A$6:$A$13,定数!$B$6:$B$13))</f>
        <v>8.7600748831506809</v>
      </c>
      <c r="N88" s="42">
        <v>2018</v>
      </c>
      <c r="O88" s="8">
        <v>43790</v>
      </c>
      <c r="P88" s="44">
        <v>112.973</v>
      </c>
      <c r="Q88" s="44"/>
      <c r="R88" s="47">
        <f>IF(P88="","",T88*M88*LOOKUP(RIGHT($D$2,3),定数!$A$6:$A$13,定数!$B$6:$B$13))</f>
        <v>7270.8621530149258</v>
      </c>
      <c r="S88" s="47"/>
      <c r="T88" s="48">
        <f t="shared" si="9"/>
        <v>8.2999999999998408</v>
      </c>
      <c r="U88" s="48"/>
      <c r="V88" t="str">
        <f t="shared" si="8"/>
        <v/>
      </c>
      <c r="W88">
        <f t="shared" si="8"/>
        <v>0</v>
      </c>
    </row>
    <row r="89" spans="2:23" x14ac:dyDescent="0.2">
      <c r="B89" s="42">
        <v>81</v>
      </c>
      <c r="C89" s="43">
        <f t="shared" si="7"/>
        <v>220432.6843096815</v>
      </c>
      <c r="D89" s="43"/>
      <c r="E89" s="42">
        <v>2018</v>
      </c>
      <c r="F89" s="8">
        <v>43792</v>
      </c>
      <c r="G89" s="42" t="s">
        <v>3</v>
      </c>
      <c r="H89" s="44">
        <v>112.922</v>
      </c>
      <c r="I89" s="44"/>
      <c r="J89" s="42">
        <v>8.1999999999999993</v>
      </c>
      <c r="K89" s="45">
        <f t="shared" si="6"/>
        <v>6612.9805292904448</v>
      </c>
      <c r="L89" s="46"/>
      <c r="M89" s="6">
        <f>IF(J89="","",(K89/J89)/LOOKUP(RIGHT($D$2,3),定数!$A$6:$A$13,定数!$B$6:$B$13))</f>
        <v>8.064610401573713</v>
      </c>
      <c r="N89" s="42">
        <v>2018</v>
      </c>
      <c r="O89" s="8">
        <v>43792</v>
      </c>
      <c r="P89" s="44">
        <v>113.004</v>
      </c>
      <c r="Q89" s="44"/>
      <c r="R89" s="47">
        <f>IF(P89="","",T89*M89*LOOKUP(RIGHT($D$2,3),定数!$A$6:$A$13,定数!$B$6:$B$13))</f>
        <v>-6612.9805292910778</v>
      </c>
      <c r="S89" s="47"/>
      <c r="T89" s="48">
        <f t="shared" si="9"/>
        <v>-8.2000000000007844</v>
      </c>
      <c r="U89" s="48"/>
      <c r="V89" t="str">
        <f t="shared" si="8"/>
        <v/>
      </c>
      <c r="W89">
        <f t="shared" si="8"/>
        <v>1</v>
      </c>
    </row>
    <row r="90" spans="2:23" x14ac:dyDescent="0.2">
      <c r="B90" s="42">
        <v>82</v>
      </c>
      <c r="C90" s="43">
        <f t="shared" si="7"/>
        <v>213819.70378039041</v>
      </c>
      <c r="D90" s="43"/>
      <c r="E90" s="42">
        <v>2018</v>
      </c>
      <c r="F90" s="8">
        <v>43792</v>
      </c>
      <c r="G90" s="42" t="s">
        <v>3</v>
      </c>
      <c r="H90" s="44">
        <v>112.81699999999999</v>
      </c>
      <c r="I90" s="44"/>
      <c r="J90" s="42">
        <v>9.5</v>
      </c>
      <c r="K90" s="45">
        <f t="shared" si="6"/>
        <v>6414.5911134117123</v>
      </c>
      <c r="L90" s="46"/>
      <c r="M90" s="6">
        <f>IF(J90="","",(K90/J90)/LOOKUP(RIGHT($D$2,3),定数!$A$6:$A$13,定数!$B$6:$B$13))</f>
        <v>6.7522011720123283</v>
      </c>
      <c r="N90" s="42">
        <v>2018</v>
      </c>
      <c r="O90" s="8">
        <v>43792</v>
      </c>
      <c r="P90" s="44">
        <v>112.699</v>
      </c>
      <c r="Q90" s="44"/>
      <c r="R90" s="47">
        <f>IF(P90="","",T90*M90*LOOKUP(RIGHT($D$2,3),定数!$A$6:$A$13,定数!$B$6:$B$13))</f>
        <v>7967.5973829742088</v>
      </c>
      <c r="S90" s="47"/>
      <c r="T90" s="48">
        <f t="shared" si="9"/>
        <v>11.7999999999995</v>
      </c>
      <c r="U90" s="48"/>
      <c r="V90" t="str">
        <f t="shared" si="8"/>
        <v/>
      </c>
      <c r="W90">
        <f t="shared" si="8"/>
        <v>0</v>
      </c>
    </row>
    <row r="91" spans="2:23" x14ac:dyDescent="0.2">
      <c r="B91" s="42">
        <v>83</v>
      </c>
      <c r="C91" s="43">
        <f t="shared" si="7"/>
        <v>221787.30116336461</v>
      </c>
      <c r="D91" s="43"/>
      <c r="E91" s="42">
        <v>2018</v>
      </c>
      <c r="F91" s="8">
        <v>43797</v>
      </c>
      <c r="G91" s="42" t="s">
        <v>4</v>
      </c>
      <c r="H91" s="44">
        <v>113.797</v>
      </c>
      <c r="I91" s="44"/>
      <c r="J91" s="42">
        <v>7.6</v>
      </c>
      <c r="K91" s="45">
        <f t="shared" si="6"/>
        <v>6653.6190349009385</v>
      </c>
      <c r="L91" s="46"/>
      <c r="M91" s="6">
        <f>IF(J91="","",(K91/J91)/LOOKUP(RIGHT($D$2,3),定数!$A$6:$A$13,定数!$B$6:$B$13))</f>
        <v>8.7547618880275522</v>
      </c>
      <c r="N91" s="42">
        <v>2018</v>
      </c>
      <c r="O91" s="8">
        <v>43797</v>
      </c>
      <c r="P91" s="44">
        <v>113.886</v>
      </c>
      <c r="Q91" s="44"/>
      <c r="R91" s="47">
        <f>IF(P91="","",T91*M91*LOOKUP(RIGHT($D$2,3),定数!$A$6:$A$13,定数!$B$6:$B$13))</f>
        <v>7791.7380803444021</v>
      </c>
      <c r="S91" s="47"/>
      <c r="T91" s="48">
        <f t="shared" si="9"/>
        <v>8.8999999999998636</v>
      </c>
      <c r="U91" s="48"/>
      <c r="V91" t="str">
        <f t="shared" ref="V91:W106" si="10">IF(S91&lt;&gt;"",IF(S91&lt;0,1+V90,0),"")</f>
        <v/>
      </c>
      <c r="W91">
        <f t="shared" si="10"/>
        <v>0</v>
      </c>
    </row>
    <row r="92" spans="2:23" x14ac:dyDescent="0.2">
      <c r="B92" s="42">
        <v>84</v>
      </c>
      <c r="C92" s="43">
        <f t="shared" si="7"/>
        <v>229579.039243709</v>
      </c>
      <c r="D92" s="43"/>
      <c r="E92" s="42">
        <v>2018</v>
      </c>
      <c r="F92" s="8">
        <v>43799</v>
      </c>
      <c r="G92" s="42" t="s">
        <v>4</v>
      </c>
      <c r="H92" s="44">
        <v>113.489</v>
      </c>
      <c r="I92" s="44"/>
      <c r="J92" s="42">
        <v>18</v>
      </c>
      <c r="K92" s="45">
        <f t="shared" si="6"/>
        <v>6887.37117731127</v>
      </c>
      <c r="L92" s="46"/>
      <c r="M92" s="6">
        <f>IF(J92="","",(K92/J92)/LOOKUP(RIGHT($D$2,3),定数!$A$6:$A$13,定数!$B$6:$B$13))</f>
        <v>3.8263173207284833</v>
      </c>
      <c r="N92" s="42">
        <v>2018</v>
      </c>
      <c r="O92" s="8">
        <v>43800</v>
      </c>
      <c r="P92" s="44">
        <v>113.73399999999999</v>
      </c>
      <c r="Q92" s="44"/>
      <c r="R92" s="47">
        <f>IF(P92="","",T92*M92*LOOKUP(RIGHT($D$2,3),定数!$A$6:$A$13,定数!$B$6:$B$13))</f>
        <v>9374.4774357844144</v>
      </c>
      <c r="S92" s="47"/>
      <c r="T92" s="48">
        <f t="shared" si="9"/>
        <v>24.499999999999034</v>
      </c>
      <c r="U92" s="48"/>
      <c r="V92" t="str">
        <f t="shared" si="10"/>
        <v/>
      </c>
      <c r="W92">
        <f t="shared" si="10"/>
        <v>0</v>
      </c>
    </row>
    <row r="93" spans="2:23" x14ac:dyDescent="0.2">
      <c r="B93" s="42">
        <v>85</v>
      </c>
      <c r="C93" s="43">
        <f t="shared" si="7"/>
        <v>238953.51667949342</v>
      </c>
      <c r="D93" s="43"/>
      <c r="E93" s="42">
        <v>2018</v>
      </c>
      <c r="F93" s="8">
        <v>43807</v>
      </c>
      <c r="G93" s="42" t="s">
        <v>3</v>
      </c>
      <c r="H93" s="44">
        <v>112.571</v>
      </c>
      <c r="I93" s="44"/>
      <c r="J93" s="42">
        <v>14.1</v>
      </c>
      <c r="K93" s="45">
        <f t="shared" si="6"/>
        <v>7168.6055003848023</v>
      </c>
      <c r="L93" s="46"/>
      <c r="M93" s="6">
        <f>IF(J93="","",(K93/J93)/LOOKUP(RIGHT($D$2,3),定数!$A$6:$A$13,定数!$B$6:$B$13))</f>
        <v>5.0841173761594343</v>
      </c>
      <c r="N93" s="42">
        <v>2018</v>
      </c>
      <c r="O93" s="8">
        <v>43809</v>
      </c>
      <c r="P93" s="44">
        <v>112.38500000000001</v>
      </c>
      <c r="Q93" s="44"/>
      <c r="R93" s="47">
        <f>IF(P93="","",T93*M93*LOOKUP(RIGHT($D$2,3),定数!$A$6:$A$13,定数!$B$6:$B$13))</f>
        <v>9456.4583196561834</v>
      </c>
      <c r="S93" s="47"/>
      <c r="T93" s="48">
        <f t="shared" si="9"/>
        <v>18.599999999999284</v>
      </c>
      <c r="U93" s="48"/>
      <c r="V93" t="str">
        <f t="shared" si="10"/>
        <v/>
      </c>
      <c r="W93">
        <f t="shared" si="10"/>
        <v>0</v>
      </c>
    </row>
    <row r="94" spans="2:23" x14ac:dyDescent="0.2">
      <c r="B94" s="42">
        <v>86</v>
      </c>
      <c r="C94" s="43">
        <f t="shared" si="7"/>
        <v>248409.97499914959</v>
      </c>
      <c r="D94" s="43"/>
      <c r="E94" s="42">
        <v>2018</v>
      </c>
      <c r="F94" s="8">
        <v>43819</v>
      </c>
      <c r="G94" s="42" t="s">
        <v>4</v>
      </c>
      <c r="H94" s="44">
        <v>112.514</v>
      </c>
      <c r="I94" s="44"/>
      <c r="J94" s="42">
        <v>10.3</v>
      </c>
      <c r="K94" s="45">
        <f t="shared" si="6"/>
        <v>7452.2992499744878</v>
      </c>
      <c r="L94" s="46"/>
      <c r="M94" s="6">
        <f>IF(J94="","",(K94/J94)/LOOKUP(RIGHT($D$2,3),定数!$A$6:$A$13,定数!$B$6:$B$13))</f>
        <v>7.2352419902664931</v>
      </c>
      <c r="N94" s="42">
        <v>2018</v>
      </c>
      <c r="O94" s="8">
        <v>43819</v>
      </c>
      <c r="P94" s="44">
        <v>112.411</v>
      </c>
      <c r="Q94" s="44"/>
      <c r="R94" s="47">
        <f>IF(P94="","",T94*M94*LOOKUP(RIGHT($D$2,3),定数!$A$6:$A$13,定数!$B$6:$B$13))</f>
        <v>-7452.2992499740849</v>
      </c>
      <c r="S94" s="47"/>
      <c r="T94" s="48">
        <f t="shared" si="9"/>
        <v>-10.299999999999443</v>
      </c>
      <c r="U94" s="48"/>
      <c r="V94" t="str">
        <f t="shared" si="10"/>
        <v/>
      </c>
      <c r="W94">
        <f t="shared" si="10"/>
        <v>1</v>
      </c>
    </row>
    <row r="95" spans="2:23" x14ac:dyDescent="0.2">
      <c r="B95" s="42">
        <v>87</v>
      </c>
      <c r="C95" s="43">
        <f t="shared" si="7"/>
        <v>240957.67574917551</v>
      </c>
      <c r="D95" s="43"/>
      <c r="E95" s="42">
        <v>2018</v>
      </c>
      <c r="F95" s="8">
        <v>43826</v>
      </c>
      <c r="G95" s="42" t="s">
        <v>3</v>
      </c>
      <c r="H95" s="44">
        <v>110.642</v>
      </c>
      <c r="I95" s="44"/>
      <c r="J95" s="42">
        <v>25.1</v>
      </c>
      <c r="K95" s="45">
        <f t="shared" si="6"/>
        <v>7228.7302724752653</v>
      </c>
      <c r="L95" s="46"/>
      <c r="M95" s="6">
        <f>IF(J95="","",(K95/J95)/LOOKUP(RIGHT($D$2,3),定数!$A$6:$A$13,定数!$B$6:$B$13))</f>
        <v>2.8799722201096669</v>
      </c>
      <c r="N95" s="42">
        <v>2018</v>
      </c>
      <c r="O95" s="8">
        <v>43827</v>
      </c>
      <c r="P95" s="44">
        <v>110.893</v>
      </c>
      <c r="Q95" s="44"/>
      <c r="R95" s="47">
        <f>IF(P95="","",T95*M95*LOOKUP(RIGHT($D$2,3),定数!$A$6:$A$13,定数!$B$6:$B$13))</f>
        <v>-7228.7302724754018</v>
      </c>
      <c r="S95" s="47"/>
      <c r="T95" s="48">
        <f t="shared" si="9"/>
        <v>-25.100000000000477</v>
      </c>
      <c r="U95" s="48"/>
      <c r="V95" t="str">
        <f t="shared" si="10"/>
        <v/>
      </c>
      <c r="W95">
        <f t="shared" si="10"/>
        <v>2</v>
      </c>
    </row>
    <row r="96" spans="2:23" x14ac:dyDescent="0.2">
      <c r="B96" s="42">
        <v>88</v>
      </c>
      <c r="C96" s="43">
        <f t="shared" si="7"/>
        <v>233728.94547670012</v>
      </c>
      <c r="D96" s="43"/>
      <c r="E96" s="42"/>
      <c r="F96" s="8"/>
      <c r="G96" s="42"/>
      <c r="H96" s="44"/>
      <c r="I96" s="44"/>
      <c r="J96" s="42"/>
      <c r="K96" s="45" t="str">
        <f t="shared" si="6"/>
        <v/>
      </c>
      <c r="L96" s="46"/>
      <c r="M96" s="6" t="str">
        <f>IF(J96="","",(K96/J96)/LOOKUP(RIGHT($D$2,3),定数!$A$6:$A$13,定数!$B$6:$B$13))</f>
        <v/>
      </c>
      <c r="N96" s="42"/>
      <c r="O96" s="8"/>
      <c r="P96" s="44"/>
      <c r="Q96" s="44"/>
      <c r="R96" s="47" t="str">
        <f>IF(P96="","",T96*M96*LOOKUP(RIGHT($D$2,3),定数!$A$6:$A$13,定数!$B$6:$B$13))</f>
        <v/>
      </c>
      <c r="S96" s="47"/>
      <c r="T96" s="48" t="str">
        <f t="shared" si="9"/>
        <v/>
      </c>
      <c r="U96" s="48"/>
      <c r="V96" t="str">
        <f t="shared" si="10"/>
        <v/>
      </c>
      <c r="W96" t="str">
        <f t="shared" si="10"/>
        <v/>
      </c>
    </row>
    <row r="97" spans="2:23" x14ac:dyDescent="0.2">
      <c r="B97" s="42">
        <v>89</v>
      </c>
      <c r="C97" s="43" t="str">
        <f t="shared" si="7"/>
        <v/>
      </c>
      <c r="D97" s="43"/>
      <c r="E97" s="42"/>
      <c r="F97" s="8"/>
      <c r="G97" s="42"/>
      <c r="H97" s="44"/>
      <c r="I97" s="44"/>
      <c r="J97" s="42"/>
      <c r="K97" s="45" t="str">
        <f t="shared" si="6"/>
        <v/>
      </c>
      <c r="L97" s="46"/>
      <c r="M97" s="6" t="str">
        <f>IF(J97="","",(K97/J97)/LOOKUP(RIGHT($D$2,3),定数!$A$6:$A$13,定数!$B$6:$B$13))</f>
        <v/>
      </c>
      <c r="N97" s="42"/>
      <c r="O97" s="8"/>
      <c r="P97" s="44"/>
      <c r="Q97" s="44"/>
      <c r="R97" s="47" t="str">
        <f>IF(P97="","",T97*M97*LOOKUP(RIGHT($D$2,3),定数!$A$6:$A$13,定数!$B$6:$B$13))</f>
        <v/>
      </c>
      <c r="S97" s="47"/>
      <c r="T97" s="48" t="str">
        <f t="shared" si="9"/>
        <v/>
      </c>
      <c r="U97" s="48"/>
      <c r="V97" t="str">
        <f t="shared" si="10"/>
        <v/>
      </c>
      <c r="W97" t="str">
        <f t="shared" si="10"/>
        <v/>
      </c>
    </row>
    <row r="98" spans="2:23" x14ac:dyDescent="0.2">
      <c r="B98" s="42">
        <v>90</v>
      </c>
      <c r="C98" s="43" t="str">
        <f t="shared" si="7"/>
        <v/>
      </c>
      <c r="D98" s="43"/>
      <c r="E98" s="42"/>
      <c r="F98" s="8"/>
      <c r="G98" s="42"/>
      <c r="H98" s="44"/>
      <c r="I98" s="44"/>
      <c r="J98" s="42"/>
      <c r="K98" s="45" t="str">
        <f t="shared" si="6"/>
        <v/>
      </c>
      <c r="L98" s="46"/>
      <c r="M98" s="6" t="str">
        <f>IF(J98="","",(K98/J98)/LOOKUP(RIGHT($D$2,3),定数!$A$6:$A$13,定数!$B$6:$B$13))</f>
        <v/>
      </c>
      <c r="N98" s="42"/>
      <c r="O98" s="8"/>
      <c r="P98" s="44"/>
      <c r="Q98" s="44"/>
      <c r="R98" s="47" t="str">
        <f>IF(P98="","",T98*M98*LOOKUP(RIGHT($D$2,3),定数!$A$6:$A$13,定数!$B$6:$B$13))</f>
        <v/>
      </c>
      <c r="S98" s="47"/>
      <c r="T98" s="48" t="str">
        <f t="shared" si="9"/>
        <v/>
      </c>
      <c r="U98" s="48"/>
      <c r="V98" t="str">
        <f t="shared" si="10"/>
        <v/>
      </c>
      <c r="W98" t="str">
        <f t="shared" si="10"/>
        <v/>
      </c>
    </row>
    <row r="99" spans="2:23" x14ac:dyDescent="0.2">
      <c r="B99" s="42">
        <v>91</v>
      </c>
      <c r="C99" s="43" t="str">
        <f t="shared" si="7"/>
        <v/>
      </c>
      <c r="D99" s="43"/>
      <c r="E99" s="42"/>
      <c r="F99" s="8"/>
      <c r="G99" s="42"/>
      <c r="H99" s="44"/>
      <c r="I99" s="44"/>
      <c r="J99" s="42"/>
      <c r="K99" s="45" t="str">
        <f t="shared" si="6"/>
        <v/>
      </c>
      <c r="L99" s="46"/>
      <c r="M99" s="6" t="str">
        <f>IF(J99="","",(K99/J99)/LOOKUP(RIGHT($D$2,3),定数!$A$6:$A$13,定数!$B$6:$B$13))</f>
        <v/>
      </c>
      <c r="N99" s="42"/>
      <c r="O99" s="8"/>
      <c r="P99" s="44"/>
      <c r="Q99" s="44"/>
      <c r="R99" s="47" t="str">
        <f>IF(P99="","",T99*M99*LOOKUP(RIGHT($D$2,3),定数!$A$6:$A$13,定数!$B$6:$B$13))</f>
        <v/>
      </c>
      <c r="S99" s="47"/>
      <c r="T99" s="48" t="str">
        <f t="shared" si="9"/>
        <v/>
      </c>
      <c r="U99" s="48"/>
      <c r="V99" t="str">
        <f t="shared" si="10"/>
        <v/>
      </c>
      <c r="W99" t="str">
        <f t="shared" si="10"/>
        <v/>
      </c>
    </row>
    <row r="100" spans="2:23" x14ac:dyDescent="0.2">
      <c r="B100" s="42">
        <v>92</v>
      </c>
      <c r="C100" s="43" t="str">
        <f t="shared" si="7"/>
        <v/>
      </c>
      <c r="D100" s="43"/>
      <c r="E100" s="42"/>
      <c r="F100" s="8"/>
      <c r="G100" s="42"/>
      <c r="H100" s="44"/>
      <c r="I100" s="44"/>
      <c r="J100" s="42"/>
      <c r="K100" s="45" t="str">
        <f t="shared" si="6"/>
        <v/>
      </c>
      <c r="L100" s="46"/>
      <c r="M100" s="6" t="str">
        <f>IF(J100="","",(K100/J100)/LOOKUP(RIGHT($D$2,3),定数!$A$6:$A$13,定数!$B$6:$B$13))</f>
        <v/>
      </c>
      <c r="N100" s="42"/>
      <c r="O100" s="8"/>
      <c r="P100" s="44"/>
      <c r="Q100" s="44"/>
      <c r="R100" s="47" t="str">
        <f>IF(P100="","",T100*M100*LOOKUP(RIGHT($D$2,3),定数!$A$6:$A$13,定数!$B$6:$B$13))</f>
        <v/>
      </c>
      <c r="S100" s="47"/>
      <c r="T100" s="48" t="str">
        <f t="shared" si="9"/>
        <v/>
      </c>
      <c r="U100" s="48"/>
      <c r="V100" t="str">
        <f t="shared" si="10"/>
        <v/>
      </c>
      <c r="W100" t="str">
        <f t="shared" si="10"/>
        <v/>
      </c>
    </row>
    <row r="101" spans="2:23" x14ac:dyDescent="0.2">
      <c r="B101" s="42">
        <v>93</v>
      </c>
      <c r="C101" s="43" t="str">
        <f t="shared" si="7"/>
        <v/>
      </c>
      <c r="D101" s="43"/>
      <c r="E101" s="42"/>
      <c r="F101" s="8"/>
      <c r="G101" s="42"/>
      <c r="H101" s="44"/>
      <c r="I101" s="44"/>
      <c r="J101" s="42"/>
      <c r="K101" s="45" t="str">
        <f t="shared" si="6"/>
        <v/>
      </c>
      <c r="L101" s="46"/>
      <c r="M101" s="6" t="str">
        <f>IF(J101="","",(K101/J101)/LOOKUP(RIGHT($D$2,3),定数!$A$6:$A$13,定数!$B$6:$B$13))</f>
        <v/>
      </c>
      <c r="N101" s="42"/>
      <c r="O101" s="8"/>
      <c r="P101" s="44"/>
      <c r="Q101" s="44"/>
      <c r="R101" s="47" t="str">
        <f>IF(P101="","",T101*M101*LOOKUP(RIGHT($D$2,3),定数!$A$6:$A$13,定数!$B$6:$B$13))</f>
        <v/>
      </c>
      <c r="S101" s="47"/>
      <c r="T101" s="48" t="str">
        <f t="shared" si="9"/>
        <v/>
      </c>
      <c r="U101" s="48"/>
      <c r="V101" t="str">
        <f t="shared" si="10"/>
        <v/>
      </c>
      <c r="W101" t="str">
        <f t="shared" si="10"/>
        <v/>
      </c>
    </row>
    <row r="102" spans="2:23" x14ac:dyDescent="0.2">
      <c r="B102" s="42">
        <v>94</v>
      </c>
      <c r="C102" s="43" t="str">
        <f t="shared" si="7"/>
        <v/>
      </c>
      <c r="D102" s="43"/>
      <c r="E102" s="42"/>
      <c r="F102" s="8"/>
      <c r="G102" s="42"/>
      <c r="H102" s="44"/>
      <c r="I102" s="44"/>
      <c r="J102" s="42"/>
      <c r="K102" s="45" t="str">
        <f t="shared" si="6"/>
        <v/>
      </c>
      <c r="L102" s="46"/>
      <c r="M102" s="6" t="str">
        <f>IF(J102="","",(K102/J102)/LOOKUP(RIGHT($D$2,3),定数!$A$6:$A$13,定数!$B$6:$B$13))</f>
        <v/>
      </c>
      <c r="N102" s="42"/>
      <c r="O102" s="8"/>
      <c r="P102" s="44"/>
      <c r="Q102" s="44"/>
      <c r="R102" s="47" t="str">
        <f>IF(P102="","",T102*M102*LOOKUP(RIGHT($D$2,3),定数!$A$6:$A$13,定数!$B$6:$B$13))</f>
        <v/>
      </c>
      <c r="S102" s="47"/>
      <c r="T102" s="48" t="str">
        <f t="shared" si="9"/>
        <v/>
      </c>
      <c r="U102" s="48"/>
      <c r="V102" t="str">
        <f t="shared" si="10"/>
        <v/>
      </c>
      <c r="W102" t="str">
        <f t="shared" si="10"/>
        <v/>
      </c>
    </row>
    <row r="103" spans="2:23" x14ac:dyDescent="0.2">
      <c r="B103" s="42">
        <v>95</v>
      </c>
      <c r="C103" s="43" t="str">
        <f t="shared" si="7"/>
        <v/>
      </c>
      <c r="D103" s="43"/>
      <c r="E103" s="42"/>
      <c r="F103" s="8"/>
      <c r="G103" s="42"/>
      <c r="H103" s="44"/>
      <c r="I103" s="44"/>
      <c r="J103" s="42"/>
      <c r="K103" s="45" t="str">
        <f t="shared" si="6"/>
        <v/>
      </c>
      <c r="L103" s="46"/>
      <c r="M103" s="6" t="str">
        <f>IF(J103="","",(K103/J103)/LOOKUP(RIGHT($D$2,3),定数!$A$6:$A$13,定数!$B$6:$B$13))</f>
        <v/>
      </c>
      <c r="N103" s="42"/>
      <c r="O103" s="8"/>
      <c r="P103" s="44"/>
      <c r="Q103" s="44"/>
      <c r="R103" s="47" t="str">
        <f>IF(P103="","",T103*M103*LOOKUP(RIGHT($D$2,3),定数!$A$6:$A$13,定数!$B$6:$B$13))</f>
        <v/>
      </c>
      <c r="S103" s="47"/>
      <c r="T103" s="48" t="str">
        <f t="shared" si="9"/>
        <v/>
      </c>
      <c r="U103" s="48"/>
      <c r="V103" t="str">
        <f t="shared" si="10"/>
        <v/>
      </c>
      <c r="W103" t="str">
        <f t="shared" si="10"/>
        <v/>
      </c>
    </row>
    <row r="104" spans="2:23" x14ac:dyDescent="0.2">
      <c r="B104" s="42">
        <v>96</v>
      </c>
      <c r="C104" s="43" t="str">
        <f t="shared" si="7"/>
        <v/>
      </c>
      <c r="D104" s="43"/>
      <c r="E104" s="42"/>
      <c r="F104" s="8"/>
      <c r="G104" s="42"/>
      <c r="H104" s="44"/>
      <c r="I104" s="44"/>
      <c r="J104" s="42"/>
      <c r="K104" s="45" t="str">
        <f t="shared" si="6"/>
        <v/>
      </c>
      <c r="L104" s="46"/>
      <c r="M104" s="6" t="str">
        <f>IF(J104="","",(K104/J104)/LOOKUP(RIGHT($D$2,3),定数!$A$6:$A$13,定数!$B$6:$B$13))</f>
        <v/>
      </c>
      <c r="N104" s="42"/>
      <c r="O104" s="8"/>
      <c r="P104" s="44"/>
      <c r="Q104" s="44"/>
      <c r="R104" s="47" t="str">
        <f>IF(P104="","",T104*M104*LOOKUP(RIGHT($D$2,3),定数!$A$6:$A$13,定数!$B$6:$B$13))</f>
        <v/>
      </c>
      <c r="S104" s="47"/>
      <c r="T104" s="48" t="str">
        <f t="shared" si="9"/>
        <v/>
      </c>
      <c r="U104" s="48"/>
      <c r="V104" t="str">
        <f t="shared" si="10"/>
        <v/>
      </c>
      <c r="W104" t="str">
        <f t="shared" si="10"/>
        <v/>
      </c>
    </row>
    <row r="105" spans="2:23" x14ac:dyDescent="0.2">
      <c r="B105" s="42">
        <v>97</v>
      </c>
      <c r="C105" s="43" t="str">
        <f t="shared" si="7"/>
        <v/>
      </c>
      <c r="D105" s="43"/>
      <c r="E105" s="42"/>
      <c r="F105" s="8"/>
      <c r="G105" s="42"/>
      <c r="H105" s="44"/>
      <c r="I105" s="44"/>
      <c r="J105" s="42"/>
      <c r="K105" s="45" t="str">
        <f t="shared" si="6"/>
        <v/>
      </c>
      <c r="L105" s="46"/>
      <c r="M105" s="6" t="str">
        <f>IF(J105="","",(K105/J105)/LOOKUP(RIGHT($D$2,3),定数!$A$6:$A$13,定数!$B$6:$B$13))</f>
        <v/>
      </c>
      <c r="N105" s="42"/>
      <c r="O105" s="8"/>
      <c r="P105" s="44"/>
      <c r="Q105" s="44"/>
      <c r="R105" s="47" t="str">
        <f>IF(P105="","",T105*M105*LOOKUP(RIGHT($D$2,3),定数!$A$6:$A$13,定数!$B$6:$B$13))</f>
        <v/>
      </c>
      <c r="S105" s="47"/>
      <c r="T105" s="48" t="str">
        <f t="shared" si="9"/>
        <v/>
      </c>
      <c r="U105" s="48"/>
      <c r="V105" t="str">
        <f t="shared" si="10"/>
        <v/>
      </c>
      <c r="W105" t="str">
        <f t="shared" si="10"/>
        <v/>
      </c>
    </row>
    <row r="106" spans="2:23" x14ac:dyDescent="0.2">
      <c r="B106" s="42">
        <v>98</v>
      </c>
      <c r="C106" s="43" t="str">
        <f t="shared" si="7"/>
        <v/>
      </c>
      <c r="D106" s="43"/>
      <c r="E106" s="42"/>
      <c r="F106" s="8"/>
      <c r="G106" s="42"/>
      <c r="H106" s="44"/>
      <c r="I106" s="44"/>
      <c r="J106" s="42"/>
      <c r="K106" s="45" t="str">
        <f t="shared" si="6"/>
        <v/>
      </c>
      <c r="L106" s="46"/>
      <c r="M106" s="6" t="str">
        <f>IF(J106="","",(K106/J106)/LOOKUP(RIGHT($D$2,3),定数!$A$6:$A$13,定数!$B$6:$B$13))</f>
        <v/>
      </c>
      <c r="N106" s="42"/>
      <c r="O106" s="8"/>
      <c r="P106" s="44"/>
      <c r="Q106" s="44"/>
      <c r="R106" s="47" t="str">
        <f>IF(P106="","",T106*M106*LOOKUP(RIGHT($D$2,3),定数!$A$6:$A$13,定数!$B$6:$B$13))</f>
        <v/>
      </c>
      <c r="S106" s="47"/>
      <c r="T106" s="48" t="str">
        <f t="shared" si="9"/>
        <v/>
      </c>
      <c r="U106" s="48"/>
      <c r="V106" t="str">
        <f t="shared" si="10"/>
        <v/>
      </c>
      <c r="W106" t="str">
        <f t="shared" si="10"/>
        <v/>
      </c>
    </row>
    <row r="107" spans="2:23" x14ac:dyDescent="0.2">
      <c r="B107" s="42">
        <v>99</v>
      </c>
      <c r="C107" s="43" t="str">
        <f t="shared" si="7"/>
        <v/>
      </c>
      <c r="D107" s="43"/>
      <c r="E107" s="42"/>
      <c r="F107" s="8"/>
      <c r="G107" s="42"/>
      <c r="H107" s="44"/>
      <c r="I107" s="44"/>
      <c r="J107" s="42"/>
      <c r="K107" s="45" t="str">
        <f t="shared" si="6"/>
        <v/>
      </c>
      <c r="L107" s="46"/>
      <c r="M107" s="6" t="str">
        <f>IF(J107="","",(K107/J107)/LOOKUP(RIGHT($D$2,3),定数!$A$6:$A$13,定数!$B$6:$B$13))</f>
        <v/>
      </c>
      <c r="N107" s="42"/>
      <c r="O107" s="8"/>
      <c r="P107" s="44"/>
      <c r="Q107" s="44"/>
      <c r="R107" s="47" t="str">
        <f>IF(P107="","",T107*M107*LOOKUP(RIGHT($D$2,3),定数!$A$6:$A$13,定数!$B$6:$B$13))</f>
        <v/>
      </c>
      <c r="S107" s="47"/>
      <c r="T107" s="48" t="str">
        <f t="shared" si="9"/>
        <v/>
      </c>
      <c r="U107" s="48"/>
      <c r="V107" t="str">
        <f t="shared" ref="V107:W108" si="11">IF(S107&lt;&gt;"",IF(S107&lt;0,1+V106,0),"")</f>
        <v/>
      </c>
      <c r="W107" t="str">
        <f t="shared" si="11"/>
        <v/>
      </c>
    </row>
    <row r="108" spans="2:23" x14ac:dyDescent="0.2">
      <c r="B108" s="42">
        <v>100</v>
      </c>
      <c r="C108" s="43" t="str">
        <f t="shared" si="7"/>
        <v/>
      </c>
      <c r="D108" s="43"/>
      <c r="E108" s="42"/>
      <c r="F108" s="8"/>
      <c r="G108" s="42"/>
      <c r="H108" s="44"/>
      <c r="I108" s="44"/>
      <c r="J108" s="42"/>
      <c r="K108" s="45" t="str">
        <f t="shared" si="6"/>
        <v/>
      </c>
      <c r="L108" s="46"/>
      <c r="M108" s="6" t="str">
        <f>IF(J108="","",(K108/J108)/LOOKUP(RIGHT($D$2,3),定数!$A$6:$A$13,定数!$B$6:$B$13))</f>
        <v/>
      </c>
      <c r="N108" s="42"/>
      <c r="O108" s="8"/>
      <c r="P108" s="44"/>
      <c r="Q108" s="44"/>
      <c r="R108" s="47" t="str">
        <f>IF(P108="","",T108*M108*LOOKUP(RIGHT($D$2,3),定数!$A$6:$A$13,定数!$B$6:$B$13))</f>
        <v/>
      </c>
      <c r="S108" s="47"/>
      <c r="T108" s="48" t="str">
        <f t="shared" si="9"/>
        <v/>
      </c>
      <c r="U108" s="48"/>
      <c r="V108" t="str">
        <f t="shared" si="11"/>
        <v/>
      </c>
      <c r="W108" t="str">
        <f t="shared" si="11"/>
        <v/>
      </c>
    </row>
    <row r="109" spans="2:23" x14ac:dyDescent="0.2">
      <c r="B109" s="1"/>
      <c r="C109" s="1"/>
      <c r="D109" s="1"/>
      <c r="E109" s="1"/>
      <c r="F109" s="1"/>
      <c r="G109" s="1"/>
      <c r="H109" s="1"/>
      <c r="I109" s="1"/>
      <c r="J109" s="1"/>
      <c r="K109" s="1"/>
      <c r="L109" s="1"/>
      <c r="M109" s="1"/>
      <c r="N109" s="1"/>
      <c r="O109" s="1"/>
      <c r="P109" s="1"/>
      <c r="Q109" s="1"/>
      <c r="R109" s="1"/>
    </row>
  </sheetData>
  <mergeCells count="635">
    <mergeCell ref="N2:O2"/>
    <mergeCell ref="P2:Q2"/>
    <mergeCell ref="B3:C3"/>
    <mergeCell ref="D3:I3"/>
    <mergeCell ref="J3:K3"/>
    <mergeCell ref="L3:Q3"/>
    <mergeCell ref="B2:C2"/>
    <mergeCell ref="D2:E2"/>
    <mergeCell ref="F2:G2"/>
    <mergeCell ref="H2:I2"/>
    <mergeCell ref="J2:K2"/>
    <mergeCell ref="L2:M2"/>
    <mergeCell ref="B7:B8"/>
    <mergeCell ref="C7:D8"/>
    <mergeCell ref="E7:I7"/>
    <mergeCell ref="J7:L7"/>
    <mergeCell ref="M7:M8"/>
    <mergeCell ref="B4:C4"/>
    <mergeCell ref="D4:E4"/>
    <mergeCell ref="F4:G4"/>
    <mergeCell ref="H4:I4"/>
    <mergeCell ref="J4:K4"/>
    <mergeCell ref="L4:M4"/>
    <mergeCell ref="N7:Q7"/>
    <mergeCell ref="R7:U7"/>
    <mergeCell ref="H8:I8"/>
    <mergeCell ref="K8:L8"/>
    <mergeCell ref="P8:Q8"/>
    <mergeCell ref="R8:S8"/>
    <mergeCell ref="T8:U8"/>
    <mergeCell ref="N4:O4"/>
    <mergeCell ref="P4:Q4"/>
    <mergeCell ref="J5:K5"/>
    <mergeCell ref="L5:M5"/>
    <mergeCell ref="P5:Q5"/>
    <mergeCell ref="C10:D10"/>
    <mergeCell ref="H10:I10"/>
    <mergeCell ref="K10:L10"/>
    <mergeCell ref="P10:Q10"/>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C14:D14"/>
    <mergeCell ref="H14:I14"/>
    <mergeCell ref="K14:L14"/>
    <mergeCell ref="P14:Q14"/>
    <mergeCell ref="R14:S14"/>
    <mergeCell ref="T14:U14"/>
    <mergeCell ref="C13:D13"/>
    <mergeCell ref="H13:I13"/>
    <mergeCell ref="K13:L13"/>
    <mergeCell ref="P13:Q13"/>
    <mergeCell ref="R13:S13"/>
    <mergeCell ref="T13:U13"/>
    <mergeCell ref="C16:D16"/>
    <mergeCell ref="H16:I16"/>
    <mergeCell ref="K16:L16"/>
    <mergeCell ref="P16:Q16"/>
    <mergeCell ref="R16:S16"/>
    <mergeCell ref="T16:U16"/>
    <mergeCell ref="C15:D15"/>
    <mergeCell ref="H15:I15"/>
    <mergeCell ref="K15:L15"/>
    <mergeCell ref="P15:Q15"/>
    <mergeCell ref="R15:S15"/>
    <mergeCell ref="T15:U15"/>
    <mergeCell ref="C18:D18"/>
    <mergeCell ref="H18:I18"/>
    <mergeCell ref="K18:L18"/>
    <mergeCell ref="P18:Q18"/>
    <mergeCell ref="R18:S18"/>
    <mergeCell ref="T18:U18"/>
    <mergeCell ref="C17:D17"/>
    <mergeCell ref="H17:I17"/>
    <mergeCell ref="K17:L17"/>
    <mergeCell ref="P17:Q17"/>
    <mergeCell ref="R17:S17"/>
    <mergeCell ref="T17:U17"/>
    <mergeCell ref="C20:D20"/>
    <mergeCell ref="H20:I20"/>
    <mergeCell ref="K20:L20"/>
    <mergeCell ref="P20:Q20"/>
    <mergeCell ref="R20:S20"/>
    <mergeCell ref="T20:U20"/>
    <mergeCell ref="C19:D19"/>
    <mergeCell ref="H19:I19"/>
    <mergeCell ref="K19:L19"/>
    <mergeCell ref="P19:Q19"/>
    <mergeCell ref="R19:S19"/>
    <mergeCell ref="T19:U19"/>
    <mergeCell ref="C22:D22"/>
    <mergeCell ref="H22:I22"/>
    <mergeCell ref="K22:L22"/>
    <mergeCell ref="P22:Q22"/>
    <mergeCell ref="R22:S22"/>
    <mergeCell ref="T22:U22"/>
    <mergeCell ref="C21:D21"/>
    <mergeCell ref="H21:I21"/>
    <mergeCell ref="K21:L21"/>
    <mergeCell ref="P21:Q21"/>
    <mergeCell ref="R21:S21"/>
    <mergeCell ref="T21:U21"/>
    <mergeCell ref="C24:D24"/>
    <mergeCell ref="H24:I24"/>
    <mergeCell ref="K24:L24"/>
    <mergeCell ref="P24:Q24"/>
    <mergeCell ref="R24:S24"/>
    <mergeCell ref="T24:U24"/>
    <mergeCell ref="C23:D23"/>
    <mergeCell ref="H23:I23"/>
    <mergeCell ref="K23:L23"/>
    <mergeCell ref="P23:Q23"/>
    <mergeCell ref="R23:S23"/>
    <mergeCell ref="T23:U23"/>
    <mergeCell ref="C26:D26"/>
    <mergeCell ref="H26:I26"/>
    <mergeCell ref="K26:L26"/>
    <mergeCell ref="P26:Q26"/>
    <mergeCell ref="R26:S26"/>
    <mergeCell ref="T26:U26"/>
    <mergeCell ref="C25:D25"/>
    <mergeCell ref="H25:I25"/>
    <mergeCell ref="K25:L25"/>
    <mergeCell ref="P25:Q25"/>
    <mergeCell ref="R25:S25"/>
    <mergeCell ref="T25:U25"/>
    <mergeCell ref="C28:D28"/>
    <mergeCell ref="H28:I28"/>
    <mergeCell ref="K28:L28"/>
    <mergeCell ref="P28:Q28"/>
    <mergeCell ref="R28:S28"/>
    <mergeCell ref="T28:U28"/>
    <mergeCell ref="C27:D27"/>
    <mergeCell ref="H27:I27"/>
    <mergeCell ref="K27:L27"/>
    <mergeCell ref="P27:Q27"/>
    <mergeCell ref="R27:S27"/>
    <mergeCell ref="T27:U27"/>
    <mergeCell ref="C30:D30"/>
    <mergeCell ref="H30:I30"/>
    <mergeCell ref="K30:L30"/>
    <mergeCell ref="P30:Q30"/>
    <mergeCell ref="R30:S30"/>
    <mergeCell ref="T30:U30"/>
    <mergeCell ref="C29:D29"/>
    <mergeCell ref="H29:I29"/>
    <mergeCell ref="K29:L29"/>
    <mergeCell ref="P29:Q29"/>
    <mergeCell ref="R29:S29"/>
    <mergeCell ref="T29:U29"/>
    <mergeCell ref="C32:D32"/>
    <mergeCell ref="H32:I32"/>
    <mergeCell ref="K32:L32"/>
    <mergeCell ref="P32:Q32"/>
    <mergeCell ref="R32:S32"/>
    <mergeCell ref="T32:U32"/>
    <mergeCell ref="C31:D31"/>
    <mergeCell ref="H31:I31"/>
    <mergeCell ref="K31:L31"/>
    <mergeCell ref="P31:Q31"/>
    <mergeCell ref="R31:S31"/>
    <mergeCell ref="T31:U31"/>
    <mergeCell ref="C34:D34"/>
    <mergeCell ref="H34:I34"/>
    <mergeCell ref="K34:L34"/>
    <mergeCell ref="P34:Q34"/>
    <mergeCell ref="R34:S34"/>
    <mergeCell ref="T34:U34"/>
    <mergeCell ref="C33:D33"/>
    <mergeCell ref="H33:I33"/>
    <mergeCell ref="K33:L33"/>
    <mergeCell ref="P33:Q33"/>
    <mergeCell ref="R33:S33"/>
    <mergeCell ref="T33:U33"/>
    <mergeCell ref="C36:D36"/>
    <mergeCell ref="H36:I36"/>
    <mergeCell ref="K36:L36"/>
    <mergeCell ref="P36:Q36"/>
    <mergeCell ref="R36:S36"/>
    <mergeCell ref="T36:U36"/>
    <mergeCell ref="C35:D35"/>
    <mergeCell ref="H35:I35"/>
    <mergeCell ref="K35:L35"/>
    <mergeCell ref="P35:Q35"/>
    <mergeCell ref="R35:S35"/>
    <mergeCell ref="T35:U35"/>
    <mergeCell ref="C38:D38"/>
    <mergeCell ref="H38:I38"/>
    <mergeCell ref="K38:L38"/>
    <mergeCell ref="P38:Q38"/>
    <mergeCell ref="R38:S38"/>
    <mergeCell ref="T38:U38"/>
    <mergeCell ref="C37:D37"/>
    <mergeCell ref="H37:I37"/>
    <mergeCell ref="K37:L37"/>
    <mergeCell ref="P37:Q37"/>
    <mergeCell ref="R37:S37"/>
    <mergeCell ref="T37:U37"/>
    <mergeCell ref="C40:D40"/>
    <mergeCell ref="H40:I40"/>
    <mergeCell ref="K40:L40"/>
    <mergeCell ref="P40:Q40"/>
    <mergeCell ref="R40:S40"/>
    <mergeCell ref="T40:U40"/>
    <mergeCell ref="C39:D39"/>
    <mergeCell ref="H39:I39"/>
    <mergeCell ref="K39:L39"/>
    <mergeCell ref="P39:Q39"/>
    <mergeCell ref="R39:S39"/>
    <mergeCell ref="T39:U39"/>
    <mergeCell ref="C42:D42"/>
    <mergeCell ref="H42:I42"/>
    <mergeCell ref="K42:L42"/>
    <mergeCell ref="P42:Q42"/>
    <mergeCell ref="R42:S42"/>
    <mergeCell ref="T42:U42"/>
    <mergeCell ref="C41:D41"/>
    <mergeCell ref="H41:I41"/>
    <mergeCell ref="K41:L41"/>
    <mergeCell ref="P41:Q41"/>
    <mergeCell ref="R41:S41"/>
    <mergeCell ref="T41:U41"/>
    <mergeCell ref="C44:D44"/>
    <mergeCell ref="H44:I44"/>
    <mergeCell ref="K44:L44"/>
    <mergeCell ref="P44:Q44"/>
    <mergeCell ref="R44:S44"/>
    <mergeCell ref="T44:U44"/>
    <mergeCell ref="C43:D43"/>
    <mergeCell ref="H43:I43"/>
    <mergeCell ref="K43:L43"/>
    <mergeCell ref="P43:Q43"/>
    <mergeCell ref="R43:S43"/>
    <mergeCell ref="T43:U43"/>
    <mergeCell ref="C46:D46"/>
    <mergeCell ref="H46:I46"/>
    <mergeCell ref="K46:L46"/>
    <mergeCell ref="P46:Q46"/>
    <mergeCell ref="R46:S46"/>
    <mergeCell ref="T46:U46"/>
    <mergeCell ref="C45:D45"/>
    <mergeCell ref="H45:I45"/>
    <mergeCell ref="K45:L45"/>
    <mergeCell ref="P45:Q45"/>
    <mergeCell ref="R45:S45"/>
    <mergeCell ref="T45:U45"/>
    <mergeCell ref="C48:D48"/>
    <mergeCell ref="H48:I48"/>
    <mergeCell ref="K48:L48"/>
    <mergeCell ref="P48:Q48"/>
    <mergeCell ref="R48:S48"/>
    <mergeCell ref="T48:U48"/>
    <mergeCell ref="C47:D47"/>
    <mergeCell ref="H47:I47"/>
    <mergeCell ref="K47:L47"/>
    <mergeCell ref="P47:Q47"/>
    <mergeCell ref="R47:S47"/>
    <mergeCell ref="T47:U47"/>
    <mergeCell ref="C50:D50"/>
    <mergeCell ref="H50:I50"/>
    <mergeCell ref="K50:L50"/>
    <mergeCell ref="P50:Q50"/>
    <mergeCell ref="R50:S50"/>
    <mergeCell ref="T50:U50"/>
    <mergeCell ref="C49:D49"/>
    <mergeCell ref="H49:I49"/>
    <mergeCell ref="K49:L49"/>
    <mergeCell ref="P49:Q49"/>
    <mergeCell ref="R49:S49"/>
    <mergeCell ref="T49:U49"/>
    <mergeCell ref="C52:D52"/>
    <mergeCell ref="H52:I52"/>
    <mergeCell ref="K52:L52"/>
    <mergeCell ref="P52:Q52"/>
    <mergeCell ref="R52:S52"/>
    <mergeCell ref="T52:U52"/>
    <mergeCell ref="C51:D51"/>
    <mergeCell ref="H51:I51"/>
    <mergeCell ref="K51:L51"/>
    <mergeCell ref="P51:Q51"/>
    <mergeCell ref="R51:S51"/>
    <mergeCell ref="T51:U51"/>
    <mergeCell ref="C54:D54"/>
    <mergeCell ref="H54:I54"/>
    <mergeCell ref="K54:L54"/>
    <mergeCell ref="P54:Q54"/>
    <mergeCell ref="R54:S54"/>
    <mergeCell ref="T54:U54"/>
    <mergeCell ref="C53:D53"/>
    <mergeCell ref="H53:I53"/>
    <mergeCell ref="K53:L53"/>
    <mergeCell ref="P53:Q53"/>
    <mergeCell ref="R53:S53"/>
    <mergeCell ref="T53:U53"/>
    <mergeCell ref="C56:D56"/>
    <mergeCell ref="H56:I56"/>
    <mergeCell ref="K56:L56"/>
    <mergeCell ref="P56:Q56"/>
    <mergeCell ref="R56:S56"/>
    <mergeCell ref="T56:U56"/>
    <mergeCell ref="C55:D55"/>
    <mergeCell ref="H55:I55"/>
    <mergeCell ref="K55:L55"/>
    <mergeCell ref="P55:Q55"/>
    <mergeCell ref="R55:S55"/>
    <mergeCell ref="T55:U55"/>
    <mergeCell ref="C58:D58"/>
    <mergeCell ref="H58:I58"/>
    <mergeCell ref="K58:L58"/>
    <mergeCell ref="P58:Q58"/>
    <mergeCell ref="R58:S58"/>
    <mergeCell ref="T58:U58"/>
    <mergeCell ref="C57:D57"/>
    <mergeCell ref="H57:I57"/>
    <mergeCell ref="K57:L57"/>
    <mergeCell ref="P57:Q57"/>
    <mergeCell ref="R57:S57"/>
    <mergeCell ref="T57:U57"/>
    <mergeCell ref="C60:D60"/>
    <mergeCell ref="H60:I60"/>
    <mergeCell ref="K60:L60"/>
    <mergeCell ref="P60:Q60"/>
    <mergeCell ref="R60:S60"/>
    <mergeCell ref="T60:U60"/>
    <mergeCell ref="C59:D59"/>
    <mergeCell ref="H59:I59"/>
    <mergeCell ref="K59:L59"/>
    <mergeCell ref="P59:Q59"/>
    <mergeCell ref="R59:S59"/>
    <mergeCell ref="T59:U59"/>
    <mergeCell ref="C62:D62"/>
    <mergeCell ref="H62:I62"/>
    <mergeCell ref="K62:L62"/>
    <mergeCell ref="P62:Q62"/>
    <mergeCell ref="R62:S62"/>
    <mergeCell ref="T62:U62"/>
    <mergeCell ref="C61:D61"/>
    <mergeCell ref="H61:I61"/>
    <mergeCell ref="K61:L61"/>
    <mergeCell ref="P61:Q61"/>
    <mergeCell ref="R61:S61"/>
    <mergeCell ref="T61:U61"/>
    <mergeCell ref="C64:D64"/>
    <mergeCell ref="H64:I64"/>
    <mergeCell ref="K64:L64"/>
    <mergeCell ref="P64:Q64"/>
    <mergeCell ref="R64:S64"/>
    <mergeCell ref="T64:U64"/>
    <mergeCell ref="C63:D63"/>
    <mergeCell ref="H63:I63"/>
    <mergeCell ref="K63:L63"/>
    <mergeCell ref="P63:Q63"/>
    <mergeCell ref="R63:S63"/>
    <mergeCell ref="T63:U63"/>
    <mergeCell ref="C66:D66"/>
    <mergeCell ref="H66:I66"/>
    <mergeCell ref="K66:L66"/>
    <mergeCell ref="P66:Q66"/>
    <mergeCell ref="R66:S66"/>
    <mergeCell ref="T66:U66"/>
    <mergeCell ref="C65:D65"/>
    <mergeCell ref="H65:I65"/>
    <mergeCell ref="K65:L65"/>
    <mergeCell ref="P65:Q65"/>
    <mergeCell ref="R65:S65"/>
    <mergeCell ref="T65:U65"/>
    <mergeCell ref="C68:D68"/>
    <mergeCell ref="H68:I68"/>
    <mergeCell ref="K68:L68"/>
    <mergeCell ref="P68:Q68"/>
    <mergeCell ref="R68:S68"/>
    <mergeCell ref="T68:U68"/>
    <mergeCell ref="C67:D67"/>
    <mergeCell ref="H67:I67"/>
    <mergeCell ref="K67:L67"/>
    <mergeCell ref="P67:Q67"/>
    <mergeCell ref="R67:S67"/>
    <mergeCell ref="T67:U67"/>
    <mergeCell ref="C70:D70"/>
    <mergeCell ref="H70:I70"/>
    <mergeCell ref="K70:L70"/>
    <mergeCell ref="P70:Q70"/>
    <mergeCell ref="R70:S70"/>
    <mergeCell ref="T70:U70"/>
    <mergeCell ref="C69:D69"/>
    <mergeCell ref="H69:I69"/>
    <mergeCell ref="K69:L69"/>
    <mergeCell ref="P69:Q69"/>
    <mergeCell ref="R69:S69"/>
    <mergeCell ref="T69:U69"/>
    <mergeCell ref="C72:D72"/>
    <mergeCell ref="H72:I72"/>
    <mergeCell ref="K72:L72"/>
    <mergeCell ref="P72:Q72"/>
    <mergeCell ref="R72:S72"/>
    <mergeCell ref="T72:U72"/>
    <mergeCell ref="C71:D71"/>
    <mergeCell ref="H71:I71"/>
    <mergeCell ref="K71:L71"/>
    <mergeCell ref="P71:Q71"/>
    <mergeCell ref="R71:S71"/>
    <mergeCell ref="T71:U71"/>
    <mergeCell ref="C74:D74"/>
    <mergeCell ref="H74:I74"/>
    <mergeCell ref="K74:L74"/>
    <mergeCell ref="P74:Q74"/>
    <mergeCell ref="R74:S74"/>
    <mergeCell ref="T74:U74"/>
    <mergeCell ref="C73:D73"/>
    <mergeCell ref="H73:I73"/>
    <mergeCell ref="K73:L73"/>
    <mergeCell ref="P73:Q73"/>
    <mergeCell ref="R73:S73"/>
    <mergeCell ref="T73:U73"/>
    <mergeCell ref="C76:D76"/>
    <mergeCell ref="H76:I76"/>
    <mergeCell ref="K76:L76"/>
    <mergeCell ref="P76:Q76"/>
    <mergeCell ref="R76:S76"/>
    <mergeCell ref="T76:U76"/>
    <mergeCell ref="C75:D75"/>
    <mergeCell ref="H75:I75"/>
    <mergeCell ref="K75:L75"/>
    <mergeCell ref="P75:Q75"/>
    <mergeCell ref="R75:S75"/>
    <mergeCell ref="T75:U75"/>
    <mergeCell ref="C78:D78"/>
    <mergeCell ref="H78:I78"/>
    <mergeCell ref="K78:L78"/>
    <mergeCell ref="P78:Q78"/>
    <mergeCell ref="R78:S78"/>
    <mergeCell ref="T78:U78"/>
    <mergeCell ref="C77:D77"/>
    <mergeCell ref="H77:I77"/>
    <mergeCell ref="K77:L77"/>
    <mergeCell ref="P77:Q77"/>
    <mergeCell ref="R77:S77"/>
    <mergeCell ref="T77:U77"/>
    <mergeCell ref="C80:D80"/>
    <mergeCell ref="H80:I80"/>
    <mergeCell ref="K80:L80"/>
    <mergeCell ref="P80:Q80"/>
    <mergeCell ref="R80:S80"/>
    <mergeCell ref="T80:U80"/>
    <mergeCell ref="C79:D79"/>
    <mergeCell ref="H79:I79"/>
    <mergeCell ref="K79:L79"/>
    <mergeCell ref="P79:Q79"/>
    <mergeCell ref="R79:S79"/>
    <mergeCell ref="T79:U79"/>
    <mergeCell ref="C82:D82"/>
    <mergeCell ref="H82:I82"/>
    <mergeCell ref="K82:L82"/>
    <mergeCell ref="P82:Q82"/>
    <mergeCell ref="R82:S82"/>
    <mergeCell ref="T82:U82"/>
    <mergeCell ref="C81:D81"/>
    <mergeCell ref="H81:I81"/>
    <mergeCell ref="K81:L81"/>
    <mergeCell ref="P81:Q81"/>
    <mergeCell ref="R81:S81"/>
    <mergeCell ref="T81:U81"/>
    <mergeCell ref="C84:D84"/>
    <mergeCell ref="H84:I84"/>
    <mergeCell ref="K84:L84"/>
    <mergeCell ref="P84:Q84"/>
    <mergeCell ref="R84:S84"/>
    <mergeCell ref="T84:U84"/>
    <mergeCell ref="C83:D83"/>
    <mergeCell ref="H83:I83"/>
    <mergeCell ref="K83:L83"/>
    <mergeCell ref="P83:Q83"/>
    <mergeCell ref="R83:S83"/>
    <mergeCell ref="T83:U83"/>
    <mergeCell ref="C86:D86"/>
    <mergeCell ref="H86:I86"/>
    <mergeCell ref="K86:L86"/>
    <mergeCell ref="P86:Q86"/>
    <mergeCell ref="R86:S86"/>
    <mergeCell ref="T86:U86"/>
    <mergeCell ref="C85:D85"/>
    <mergeCell ref="H85:I85"/>
    <mergeCell ref="K85:L85"/>
    <mergeCell ref="P85:Q85"/>
    <mergeCell ref="R85:S85"/>
    <mergeCell ref="T85:U85"/>
    <mergeCell ref="C88:D88"/>
    <mergeCell ref="H88:I88"/>
    <mergeCell ref="K88:L88"/>
    <mergeCell ref="P88:Q88"/>
    <mergeCell ref="R88:S88"/>
    <mergeCell ref="T88:U88"/>
    <mergeCell ref="C87:D87"/>
    <mergeCell ref="H87:I87"/>
    <mergeCell ref="K87:L87"/>
    <mergeCell ref="P87:Q87"/>
    <mergeCell ref="R87:S87"/>
    <mergeCell ref="T87:U87"/>
    <mergeCell ref="C90:D90"/>
    <mergeCell ref="H90:I90"/>
    <mergeCell ref="K90:L90"/>
    <mergeCell ref="P90:Q90"/>
    <mergeCell ref="R90:S90"/>
    <mergeCell ref="T90:U90"/>
    <mergeCell ref="C89:D89"/>
    <mergeCell ref="H89:I89"/>
    <mergeCell ref="K89:L89"/>
    <mergeCell ref="P89:Q89"/>
    <mergeCell ref="R89:S89"/>
    <mergeCell ref="T89:U89"/>
    <mergeCell ref="C92:D92"/>
    <mergeCell ref="H92:I92"/>
    <mergeCell ref="K92:L92"/>
    <mergeCell ref="P92:Q92"/>
    <mergeCell ref="R92:S92"/>
    <mergeCell ref="T92:U92"/>
    <mergeCell ref="C91:D91"/>
    <mergeCell ref="H91:I91"/>
    <mergeCell ref="K91:L91"/>
    <mergeCell ref="P91:Q91"/>
    <mergeCell ref="R91:S91"/>
    <mergeCell ref="T91:U91"/>
    <mergeCell ref="C94:D94"/>
    <mergeCell ref="H94:I94"/>
    <mergeCell ref="K94:L94"/>
    <mergeCell ref="P94:Q94"/>
    <mergeCell ref="R94:S94"/>
    <mergeCell ref="T94:U94"/>
    <mergeCell ref="C93:D93"/>
    <mergeCell ref="H93:I93"/>
    <mergeCell ref="K93:L93"/>
    <mergeCell ref="P93:Q93"/>
    <mergeCell ref="R93:S93"/>
    <mergeCell ref="T93:U93"/>
    <mergeCell ref="C96:D96"/>
    <mergeCell ref="H96:I96"/>
    <mergeCell ref="K96:L96"/>
    <mergeCell ref="P96:Q96"/>
    <mergeCell ref="R96:S96"/>
    <mergeCell ref="T96:U96"/>
    <mergeCell ref="C95:D95"/>
    <mergeCell ref="H95:I95"/>
    <mergeCell ref="K95:L95"/>
    <mergeCell ref="P95:Q95"/>
    <mergeCell ref="R95:S95"/>
    <mergeCell ref="T95:U95"/>
    <mergeCell ref="C98:D98"/>
    <mergeCell ref="H98:I98"/>
    <mergeCell ref="K98:L98"/>
    <mergeCell ref="P98:Q98"/>
    <mergeCell ref="R98:S98"/>
    <mergeCell ref="T98:U98"/>
    <mergeCell ref="C97:D97"/>
    <mergeCell ref="H97:I97"/>
    <mergeCell ref="K97:L97"/>
    <mergeCell ref="P97:Q97"/>
    <mergeCell ref="R97:S97"/>
    <mergeCell ref="T97:U97"/>
    <mergeCell ref="C100:D100"/>
    <mergeCell ref="H100:I100"/>
    <mergeCell ref="K100:L100"/>
    <mergeCell ref="P100:Q100"/>
    <mergeCell ref="R100:S100"/>
    <mergeCell ref="T100:U100"/>
    <mergeCell ref="C99:D99"/>
    <mergeCell ref="H99:I99"/>
    <mergeCell ref="K99:L99"/>
    <mergeCell ref="P99:Q99"/>
    <mergeCell ref="R99:S99"/>
    <mergeCell ref="T99:U99"/>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8:D108"/>
    <mergeCell ref="H108:I108"/>
    <mergeCell ref="K108:L108"/>
    <mergeCell ref="P108:Q108"/>
    <mergeCell ref="R108:S108"/>
    <mergeCell ref="T108:U108"/>
    <mergeCell ref="C107:D107"/>
    <mergeCell ref="H107:I107"/>
    <mergeCell ref="K107:L107"/>
    <mergeCell ref="P107:Q107"/>
    <mergeCell ref="R107:S107"/>
    <mergeCell ref="T107:U107"/>
  </mergeCells>
  <phoneticPr fontId="2"/>
  <conditionalFormatting sqref="G46">
    <cfRule type="cellIs" dxfId="23" priority="5" stopIfTrue="1" operator="equal">
      <formula>"買"</formula>
    </cfRule>
    <cfRule type="cellIs" dxfId="22" priority="6" stopIfTrue="1" operator="equal">
      <formula>"売"</formula>
    </cfRule>
  </conditionalFormatting>
  <conditionalFormatting sqref="G9:G11 G14:G45 G47:G108">
    <cfRule type="cellIs" dxfId="21" priority="7" stopIfTrue="1" operator="equal">
      <formula>"買"</formula>
    </cfRule>
    <cfRule type="cellIs" dxfId="20" priority="8" stopIfTrue="1" operator="equal">
      <formula>"売"</formula>
    </cfRule>
  </conditionalFormatting>
  <conditionalFormatting sqref="G12">
    <cfRule type="cellIs" dxfId="19" priority="3" stopIfTrue="1" operator="equal">
      <formula>"買"</formula>
    </cfRule>
    <cfRule type="cellIs" dxfId="18" priority="4" stopIfTrue="1" operator="equal">
      <formula>"売"</formula>
    </cfRule>
  </conditionalFormatting>
  <conditionalFormatting sqref="G13">
    <cfRule type="cellIs" dxfId="17" priority="1" stopIfTrue="1" operator="equal">
      <formula>"買"</formula>
    </cfRule>
    <cfRule type="cellIs" dxfId="16" priority="2" stopIfTrue="1" operator="equal">
      <formula>"売"</formula>
    </cfRule>
  </conditionalFormatting>
  <dataValidations count="1">
    <dataValidation type="list" allowBlank="1" showInputMessage="1" showErrorMessage="1" sqref="G9:G108" xr:uid="{E4D38080-1F89-410E-9DAE-D04457BF4FEE}">
      <formula1>"買,売"</formula1>
    </dataValidation>
  </dataValidations>
  <pageMargins left="0.25" right="0.25" top="0.75" bottom="0.75" header="0.3" footer="0.3"/>
  <pageSetup paperSize="9" orientation="landscape" r:id="rId1"/>
</worksheet>
</file>

<file path=docProps/app.xml><?xml version="1.0" encoding="utf-8"?>
<Properties xmlns="http://schemas.openxmlformats.org/officeDocument/2006/extended-properties" xmlns:vt="http://schemas.openxmlformats.org/officeDocument/2006/docPropsVTypes">
  <Template/>
  <TotalTime>157255200</TotalTime>
  <Pages>0</Pages>
  <Words>0</Words>
  <Characters>0</Characters>
  <Application>Microsoft Excel</Application>
  <DocSecurity>0</DocSecurity>
  <PresentationFormat/>
  <Lines>0</Lines>
  <Paragraphs>0</Paragraphs>
  <Slides>0</Slides>
  <Notes>0</Notes>
  <HiddenSlides>0</HiddenSlides>
  <MMClips>0</MMClips>
  <ScaleCrop>false</ScaleCrop>
  <HeadingPairs>
    <vt:vector size="2" baseType="variant">
      <vt:variant>
        <vt:lpstr>ワークシート</vt:lpstr>
      </vt:variant>
      <vt:variant>
        <vt:i4>14</vt:i4>
      </vt:variant>
    </vt:vector>
  </HeadingPairs>
  <TitlesOfParts>
    <vt:vector size="14" baseType="lpstr">
      <vt:lpstr>定数</vt:lpstr>
      <vt:lpstr>検証（USDJPY　日足）×1.27</vt:lpstr>
      <vt:lpstr>検証（USDJPY　日足）×1.5</vt:lpstr>
      <vt:lpstr>検証（USDJPY　日足）×2</vt:lpstr>
      <vt:lpstr>検証（USDJPY　4H）×1.27</vt:lpstr>
      <vt:lpstr>検証（USDJPY　4H）×1.5</vt:lpstr>
      <vt:lpstr>検証（USDJPY　4H）×2</vt:lpstr>
      <vt:lpstr>検証（USDJPY　1H）×1.27</vt:lpstr>
      <vt:lpstr>検証（USDJPY　1H）×1.5</vt:lpstr>
      <vt:lpstr>検証（USDJPY　1H）×2</vt:lpstr>
      <vt:lpstr>気づき</vt:lpstr>
      <vt:lpstr>画像</vt:lpstr>
      <vt:lpstr>検証終了通貨</vt:lpstr>
      <vt:lpstr>テンプレ</vt:lpstr>
    </vt:vector>
  </TitlesOfParts>
  <LinksUpToDate>false</LinksUpToDate>
  <CharactersWithSpaces>0</CharactersWithSpaces>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YUUYA YAMAMURA</dc:creator>
  <cp:lastModifiedBy>大塚政美</cp:lastModifiedBy>
  <cp:revision/>
  <cp:lastPrinted>2019-01-16T06:32:44Z</cp:lastPrinted>
  <dcterms:created xsi:type="dcterms:W3CDTF">2013-10-09T23:04:08Z</dcterms:created>
  <dcterms:modified xsi:type="dcterms:W3CDTF">2019-01-17T11:50:04Z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1041-6.6.0.2724</vt:lpwstr>
  </property>
</Properties>
</file>