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126"/>
  <workbookPr defaultThemeVersion="124226"/>
  <mc:AlternateContent xmlns:mc="http://schemas.openxmlformats.org/markup-compatibility/2006">
    <mc:Choice Requires="x15">
      <x15ac:absPath xmlns:x15ac="http://schemas.microsoft.com/office/spreadsheetml/2010/11/ac" url="C:\Users\rsd70\OneDrive\デスクトップ\トレード管理シート2\"/>
    </mc:Choice>
  </mc:AlternateContent>
  <xr:revisionPtr revIDLastSave="0" documentId="8_{32CA9BED-43F9-40F1-8C4B-082832E0C7AE}" xr6:coauthVersionLast="40" xr6:coauthVersionMax="40" xr10:uidLastSave="{00000000-0000-0000-0000-000000000000}"/>
  <bookViews>
    <workbookView xWindow="32772" yWindow="32772" windowWidth="12300" windowHeight="7920" firstSheet="2" activeTab="2"/>
  </bookViews>
  <sheets>
    <sheet name="定数" sheetId="29" state="hidden" r:id="rId1"/>
    <sheet name="検証（USDJPY 日足）×1.27 " sheetId="32" r:id="rId2"/>
    <sheet name="検証（USDJPY 日足）×1.5" sheetId="33" r:id="rId3"/>
    <sheet name="検証（USDJPY 日足）×2" sheetId="34" r:id="rId4"/>
    <sheet name="画像" sheetId="26" r:id="rId5"/>
    <sheet name="気づき" sheetId="9" r:id="rId6"/>
    <sheet name="検証終了通貨" sheetId="10" r:id="rId7"/>
    <sheet name="テンプレ" sheetId="17" state="hidden"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08" i="34" l="1"/>
  <c r="V108" i="34"/>
  <c r="T108" i="34"/>
  <c r="R108" i="34"/>
  <c r="M108" i="34"/>
  <c r="K108" i="34"/>
  <c r="W107" i="34"/>
  <c r="V107" i="34"/>
  <c r="T107" i="34"/>
  <c r="R107" i="34"/>
  <c r="C108" i="34"/>
  <c r="M107" i="34"/>
  <c r="K107" i="34"/>
  <c r="V106" i="34"/>
  <c r="T106" i="34"/>
  <c r="W106" i="34"/>
  <c r="R106" i="34"/>
  <c r="C107" i="34"/>
  <c r="M106" i="34"/>
  <c r="K106" i="34"/>
  <c r="V105" i="34"/>
  <c r="T105" i="34"/>
  <c r="W105" i="34"/>
  <c r="R105" i="34"/>
  <c r="C106" i="34"/>
  <c r="M105" i="34"/>
  <c r="K105" i="34"/>
  <c r="W104" i="34"/>
  <c r="V104" i="34"/>
  <c r="T104" i="34"/>
  <c r="R104" i="34"/>
  <c r="C105" i="34"/>
  <c r="M104" i="34"/>
  <c r="K104" i="34"/>
  <c r="W103" i="34"/>
  <c r="V103" i="34"/>
  <c r="T103" i="34"/>
  <c r="R103" i="34"/>
  <c r="C104" i="34"/>
  <c r="M103" i="34"/>
  <c r="K103" i="34"/>
  <c r="V102" i="34"/>
  <c r="T102" i="34"/>
  <c r="W102" i="34"/>
  <c r="R102" i="34"/>
  <c r="C103" i="34"/>
  <c r="M102" i="34"/>
  <c r="K102" i="34"/>
  <c r="V101" i="34"/>
  <c r="T101" i="34"/>
  <c r="W101" i="34"/>
  <c r="R101" i="34"/>
  <c r="C102" i="34"/>
  <c r="M101" i="34"/>
  <c r="K101" i="34"/>
  <c r="W100" i="34"/>
  <c r="V100" i="34"/>
  <c r="T100" i="34"/>
  <c r="R100" i="34"/>
  <c r="C101" i="34"/>
  <c r="M100" i="34"/>
  <c r="K100" i="34"/>
  <c r="W99" i="34"/>
  <c r="V99" i="34"/>
  <c r="T99" i="34"/>
  <c r="R99" i="34"/>
  <c r="C100" i="34"/>
  <c r="M99" i="34"/>
  <c r="K99" i="34"/>
  <c r="V98" i="34"/>
  <c r="T98" i="34"/>
  <c r="W98" i="34"/>
  <c r="R98" i="34"/>
  <c r="C99" i="34"/>
  <c r="M98" i="34"/>
  <c r="K98" i="34"/>
  <c r="V97" i="34"/>
  <c r="T97" i="34"/>
  <c r="W97" i="34"/>
  <c r="R97" i="34"/>
  <c r="C98" i="34"/>
  <c r="M97" i="34"/>
  <c r="K97" i="34"/>
  <c r="W96" i="34"/>
  <c r="V96" i="34"/>
  <c r="T96" i="34"/>
  <c r="R96" i="34"/>
  <c r="C97" i="34"/>
  <c r="M96" i="34"/>
  <c r="K96" i="34"/>
  <c r="W95" i="34"/>
  <c r="V95" i="34"/>
  <c r="T95" i="34"/>
  <c r="R95" i="34"/>
  <c r="C96" i="34"/>
  <c r="M95" i="34"/>
  <c r="K95" i="34"/>
  <c r="V94" i="34"/>
  <c r="T94" i="34"/>
  <c r="W94" i="34"/>
  <c r="R94" i="34"/>
  <c r="C95" i="34"/>
  <c r="M94" i="34"/>
  <c r="K94" i="34"/>
  <c r="V93" i="34"/>
  <c r="T93" i="34"/>
  <c r="W93" i="34"/>
  <c r="R93" i="34"/>
  <c r="C94" i="34"/>
  <c r="M93" i="34"/>
  <c r="K93" i="34"/>
  <c r="W92" i="34"/>
  <c r="V92" i="34"/>
  <c r="T92" i="34"/>
  <c r="R92" i="34"/>
  <c r="C93" i="34"/>
  <c r="M92" i="34"/>
  <c r="K92" i="34"/>
  <c r="W91" i="34"/>
  <c r="V91" i="34"/>
  <c r="T91" i="34"/>
  <c r="R91" i="34"/>
  <c r="C92" i="34"/>
  <c r="M91" i="34"/>
  <c r="K91" i="34"/>
  <c r="V90" i="34"/>
  <c r="T90" i="34"/>
  <c r="W90" i="34"/>
  <c r="R90" i="34"/>
  <c r="C91" i="34"/>
  <c r="M90" i="34"/>
  <c r="K90" i="34"/>
  <c r="V89" i="34"/>
  <c r="T89" i="34"/>
  <c r="W89" i="34"/>
  <c r="R89" i="34"/>
  <c r="C90" i="34"/>
  <c r="M89" i="34"/>
  <c r="K89" i="34"/>
  <c r="W88" i="34"/>
  <c r="V88" i="34"/>
  <c r="T88" i="34"/>
  <c r="R88" i="34"/>
  <c r="C89" i="34"/>
  <c r="M88" i="34"/>
  <c r="K88" i="34"/>
  <c r="W87" i="34"/>
  <c r="V87" i="34"/>
  <c r="T87" i="34"/>
  <c r="R87" i="34"/>
  <c r="C88" i="34"/>
  <c r="M87" i="34"/>
  <c r="K87" i="34"/>
  <c r="V86" i="34"/>
  <c r="T86" i="34"/>
  <c r="W86" i="34"/>
  <c r="R86" i="34"/>
  <c r="C87" i="34"/>
  <c r="M86" i="34"/>
  <c r="K86" i="34"/>
  <c r="V85" i="34"/>
  <c r="T85" i="34"/>
  <c r="W85" i="34"/>
  <c r="R85" i="34"/>
  <c r="C86" i="34"/>
  <c r="M85" i="34"/>
  <c r="K85" i="34"/>
  <c r="W84" i="34"/>
  <c r="V84" i="34"/>
  <c r="T84" i="34"/>
  <c r="R84" i="34"/>
  <c r="C85" i="34"/>
  <c r="M84" i="34"/>
  <c r="K84" i="34"/>
  <c r="W83" i="34"/>
  <c r="V83" i="34"/>
  <c r="T83" i="34"/>
  <c r="R83" i="34"/>
  <c r="C84" i="34"/>
  <c r="M83" i="34"/>
  <c r="K83" i="34"/>
  <c r="V82" i="34"/>
  <c r="T82" i="34"/>
  <c r="W82" i="34"/>
  <c r="R82" i="34"/>
  <c r="C83" i="34"/>
  <c r="M82" i="34"/>
  <c r="K82" i="34"/>
  <c r="V81" i="34"/>
  <c r="T81" i="34"/>
  <c r="W81" i="34"/>
  <c r="R81" i="34"/>
  <c r="C82" i="34"/>
  <c r="M81" i="34"/>
  <c r="K81" i="34"/>
  <c r="W80" i="34"/>
  <c r="V80" i="34"/>
  <c r="T80" i="34"/>
  <c r="R80" i="34"/>
  <c r="C81" i="34"/>
  <c r="M80" i="34"/>
  <c r="K80" i="34"/>
  <c r="W79" i="34"/>
  <c r="V79" i="34"/>
  <c r="T79" i="34"/>
  <c r="R79" i="34"/>
  <c r="C80" i="34"/>
  <c r="M79" i="34"/>
  <c r="K79" i="34"/>
  <c r="V78" i="34"/>
  <c r="T78" i="34"/>
  <c r="W78" i="34"/>
  <c r="R78" i="34"/>
  <c r="C79" i="34"/>
  <c r="M78" i="34"/>
  <c r="K78" i="34"/>
  <c r="V77" i="34"/>
  <c r="T77" i="34"/>
  <c r="W77" i="34"/>
  <c r="R77" i="34"/>
  <c r="C78" i="34"/>
  <c r="M77" i="34"/>
  <c r="K77" i="34"/>
  <c r="W76" i="34"/>
  <c r="V76" i="34"/>
  <c r="T76" i="34"/>
  <c r="R76" i="34"/>
  <c r="C77" i="34"/>
  <c r="M76" i="34"/>
  <c r="K76" i="34"/>
  <c r="W75" i="34"/>
  <c r="V75" i="34"/>
  <c r="T75" i="34"/>
  <c r="R75" i="34"/>
  <c r="C76" i="34"/>
  <c r="M75" i="34"/>
  <c r="K75" i="34"/>
  <c r="V74" i="34"/>
  <c r="T74" i="34"/>
  <c r="W74" i="34"/>
  <c r="R74" i="34"/>
  <c r="C75" i="34"/>
  <c r="M74" i="34"/>
  <c r="K74" i="34"/>
  <c r="V73" i="34"/>
  <c r="T73" i="34"/>
  <c r="W73" i="34"/>
  <c r="R73" i="34"/>
  <c r="C74" i="34"/>
  <c r="M73" i="34"/>
  <c r="K73" i="34"/>
  <c r="W72" i="34"/>
  <c r="V72" i="34"/>
  <c r="T72" i="34"/>
  <c r="R72" i="34"/>
  <c r="C73" i="34"/>
  <c r="M72" i="34"/>
  <c r="K72" i="34"/>
  <c r="W71" i="34"/>
  <c r="V71" i="34"/>
  <c r="T71" i="34"/>
  <c r="R71" i="34"/>
  <c r="C72" i="34"/>
  <c r="M71" i="34"/>
  <c r="K71" i="34"/>
  <c r="V70" i="34"/>
  <c r="T70" i="34"/>
  <c r="W70" i="34"/>
  <c r="R70" i="34"/>
  <c r="C71" i="34"/>
  <c r="M70" i="34"/>
  <c r="K70" i="34"/>
  <c r="V69" i="34"/>
  <c r="T69" i="34"/>
  <c r="W69" i="34"/>
  <c r="R69" i="34"/>
  <c r="C70" i="34"/>
  <c r="M69" i="34"/>
  <c r="K69" i="34"/>
  <c r="W68" i="34"/>
  <c r="V68" i="34"/>
  <c r="T68" i="34"/>
  <c r="R68" i="34"/>
  <c r="C69" i="34"/>
  <c r="M68" i="34"/>
  <c r="K68" i="34"/>
  <c r="W67" i="34"/>
  <c r="V67" i="34"/>
  <c r="T67" i="34"/>
  <c r="R67" i="34"/>
  <c r="C68" i="34"/>
  <c r="M67" i="34"/>
  <c r="K67" i="34"/>
  <c r="V66" i="34"/>
  <c r="T66" i="34"/>
  <c r="W66" i="34"/>
  <c r="R66" i="34"/>
  <c r="C67" i="34"/>
  <c r="M66" i="34"/>
  <c r="K66" i="34"/>
  <c r="V65" i="34"/>
  <c r="T65" i="34"/>
  <c r="W65" i="34"/>
  <c r="R65" i="34"/>
  <c r="C66" i="34"/>
  <c r="M65" i="34"/>
  <c r="K65" i="34"/>
  <c r="W64" i="34"/>
  <c r="V64" i="34"/>
  <c r="T64" i="34"/>
  <c r="R64" i="34"/>
  <c r="C65" i="34"/>
  <c r="M64" i="34"/>
  <c r="K64" i="34"/>
  <c r="W63" i="34"/>
  <c r="V63" i="34"/>
  <c r="T63" i="34"/>
  <c r="R63" i="34"/>
  <c r="C64" i="34"/>
  <c r="M63" i="34"/>
  <c r="K63" i="34"/>
  <c r="V62" i="34"/>
  <c r="T62" i="34"/>
  <c r="W62" i="34"/>
  <c r="R62" i="34"/>
  <c r="C63" i="34"/>
  <c r="M62" i="34"/>
  <c r="K62" i="34"/>
  <c r="V61" i="34"/>
  <c r="T61" i="34"/>
  <c r="W61" i="34"/>
  <c r="R61" i="34"/>
  <c r="C62" i="34"/>
  <c r="M61" i="34"/>
  <c r="K61" i="34"/>
  <c r="W60" i="34"/>
  <c r="V60" i="34"/>
  <c r="T60" i="34"/>
  <c r="R60" i="34"/>
  <c r="C61" i="34"/>
  <c r="M60" i="34"/>
  <c r="K60" i="34"/>
  <c r="W59" i="34"/>
  <c r="V59" i="34"/>
  <c r="T59" i="34"/>
  <c r="R59" i="34"/>
  <c r="C60" i="34"/>
  <c r="M59" i="34"/>
  <c r="K59" i="34"/>
  <c r="V58" i="34"/>
  <c r="T58" i="34"/>
  <c r="W58" i="34"/>
  <c r="R58" i="34"/>
  <c r="C59" i="34"/>
  <c r="M58" i="34"/>
  <c r="K58" i="34"/>
  <c r="V57" i="34"/>
  <c r="T57" i="34"/>
  <c r="W57" i="34"/>
  <c r="R57" i="34"/>
  <c r="C58" i="34"/>
  <c r="M57" i="34"/>
  <c r="K57" i="34"/>
  <c r="W56" i="34"/>
  <c r="V56" i="34"/>
  <c r="T56" i="34"/>
  <c r="R56" i="34"/>
  <c r="C57" i="34"/>
  <c r="M56" i="34"/>
  <c r="K56" i="34"/>
  <c r="W55" i="34"/>
  <c r="V55" i="34"/>
  <c r="T55" i="34"/>
  <c r="R55" i="34"/>
  <c r="C56" i="34"/>
  <c r="M55" i="34"/>
  <c r="K55" i="34"/>
  <c r="V54" i="34"/>
  <c r="T54" i="34"/>
  <c r="W54" i="34"/>
  <c r="R54" i="34"/>
  <c r="C55" i="34"/>
  <c r="M54" i="34"/>
  <c r="K54" i="34"/>
  <c r="V53" i="34"/>
  <c r="T53" i="34"/>
  <c r="W53" i="34"/>
  <c r="R53" i="34"/>
  <c r="C54" i="34"/>
  <c r="M53" i="34"/>
  <c r="K53" i="34"/>
  <c r="W52" i="34"/>
  <c r="V52" i="34"/>
  <c r="T52" i="34"/>
  <c r="R52" i="34"/>
  <c r="C53" i="34"/>
  <c r="M52" i="34"/>
  <c r="K52" i="34"/>
  <c r="W51" i="34"/>
  <c r="V51" i="34"/>
  <c r="T51" i="34"/>
  <c r="R51" i="34"/>
  <c r="C52" i="34"/>
  <c r="M51" i="34"/>
  <c r="K51" i="34"/>
  <c r="V50" i="34"/>
  <c r="T50" i="34"/>
  <c r="W50" i="34"/>
  <c r="R50" i="34"/>
  <c r="C51" i="34"/>
  <c r="M50" i="34"/>
  <c r="K50" i="34"/>
  <c r="V49" i="34"/>
  <c r="T49" i="34"/>
  <c r="W49" i="34"/>
  <c r="R49" i="34"/>
  <c r="C50" i="34"/>
  <c r="M49" i="34"/>
  <c r="K49" i="34"/>
  <c r="W48" i="34"/>
  <c r="V48" i="34"/>
  <c r="T48" i="34"/>
  <c r="R48" i="34"/>
  <c r="C49" i="34"/>
  <c r="M48" i="34"/>
  <c r="K48" i="34"/>
  <c r="W47" i="34"/>
  <c r="V47" i="34"/>
  <c r="T47" i="34"/>
  <c r="R47" i="34"/>
  <c r="C48" i="34"/>
  <c r="M47" i="34"/>
  <c r="K47" i="34"/>
  <c r="V46" i="34"/>
  <c r="T46" i="34"/>
  <c r="W46" i="34"/>
  <c r="R46" i="34"/>
  <c r="C47" i="34"/>
  <c r="M46" i="34"/>
  <c r="K46" i="34"/>
  <c r="V45" i="34"/>
  <c r="T45" i="34"/>
  <c r="W45" i="34"/>
  <c r="R45" i="34"/>
  <c r="C46" i="34"/>
  <c r="M45" i="34"/>
  <c r="K45" i="34"/>
  <c r="W44" i="34"/>
  <c r="V44" i="34"/>
  <c r="T44" i="34"/>
  <c r="R44" i="34"/>
  <c r="C45" i="34"/>
  <c r="M44" i="34"/>
  <c r="K44" i="34"/>
  <c r="W43" i="34"/>
  <c r="V43" i="34"/>
  <c r="T43" i="34"/>
  <c r="R43" i="34"/>
  <c r="C44" i="34"/>
  <c r="M43" i="34"/>
  <c r="K43" i="34"/>
  <c r="V42" i="34"/>
  <c r="T42" i="34"/>
  <c r="W42" i="34"/>
  <c r="R42" i="34"/>
  <c r="C43" i="34"/>
  <c r="M42" i="34"/>
  <c r="K42" i="34"/>
  <c r="V41" i="34"/>
  <c r="T41" i="34"/>
  <c r="W41" i="34"/>
  <c r="R41" i="34"/>
  <c r="C42" i="34"/>
  <c r="M41" i="34"/>
  <c r="K41" i="34"/>
  <c r="V40" i="34"/>
  <c r="T40" i="34"/>
  <c r="W40" i="34"/>
  <c r="V39" i="34"/>
  <c r="T39" i="34"/>
  <c r="W39" i="34"/>
  <c r="V38" i="34"/>
  <c r="T38" i="34"/>
  <c r="W38" i="34"/>
  <c r="V37" i="34"/>
  <c r="T37" i="34"/>
  <c r="W37" i="34"/>
  <c r="V36" i="34"/>
  <c r="T36" i="34"/>
  <c r="W35" i="34"/>
  <c r="W36" i="34"/>
  <c r="V35" i="34"/>
  <c r="T35" i="34"/>
  <c r="V34" i="34"/>
  <c r="T34" i="34"/>
  <c r="V33" i="34"/>
  <c r="T33" i="34"/>
  <c r="V32" i="34"/>
  <c r="T32" i="34"/>
  <c r="W32" i="34"/>
  <c r="V31" i="34"/>
  <c r="T31" i="34"/>
  <c r="W31" i="34"/>
  <c r="V30" i="34"/>
  <c r="T30" i="34"/>
  <c r="V29" i="34"/>
  <c r="T29" i="34"/>
  <c r="W29" i="34"/>
  <c r="W28" i="34"/>
  <c r="V28" i="34"/>
  <c r="T28" i="34"/>
  <c r="V27" i="34"/>
  <c r="T27" i="34"/>
  <c r="W27" i="34"/>
  <c r="V26" i="34"/>
  <c r="T26" i="34"/>
  <c r="V25" i="34"/>
  <c r="T25" i="34"/>
  <c r="V24" i="34"/>
  <c r="T24" i="34"/>
  <c r="W23" i="34"/>
  <c r="W24" i="34"/>
  <c r="V23" i="34"/>
  <c r="T23" i="34"/>
  <c r="T22" i="34"/>
  <c r="W22" i="34"/>
  <c r="T21" i="34"/>
  <c r="W21" i="34"/>
  <c r="T20" i="34"/>
  <c r="W20" i="34"/>
  <c r="T19" i="34"/>
  <c r="W19" i="34"/>
  <c r="V18" i="34"/>
  <c r="T18" i="34"/>
  <c r="T17" i="34"/>
  <c r="T16" i="34"/>
  <c r="V16" i="34"/>
  <c r="V15" i="34"/>
  <c r="T15" i="34"/>
  <c r="T14" i="34"/>
  <c r="T13" i="34"/>
  <c r="T12" i="34"/>
  <c r="W12" i="34"/>
  <c r="V11" i="34"/>
  <c r="T11" i="34"/>
  <c r="V10" i="34"/>
  <c r="T10" i="34"/>
  <c r="T9" i="34"/>
  <c r="C9" i="34"/>
  <c r="K9" i="34"/>
  <c r="M9" i="34"/>
  <c r="K35" i="33"/>
  <c r="K27" i="32"/>
  <c r="K42" i="32"/>
  <c r="K43" i="32"/>
  <c r="K44" i="32"/>
  <c r="K45" i="32"/>
  <c r="K46" i="32"/>
  <c r="K47" i="32"/>
  <c r="K48" i="32"/>
  <c r="K49" i="32"/>
  <c r="K50" i="32"/>
  <c r="K51" i="32"/>
  <c r="K52" i="32"/>
  <c r="K53" i="32"/>
  <c r="K54" i="32"/>
  <c r="K55" i="32"/>
  <c r="K56" i="32"/>
  <c r="K57" i="32"/>
  <c r="K58" i="32"/>
  <c r="K59" i="32"/>
  <c r="K60" i="32"/>
  <c r="K61" i="32"/>
  <c r="K62" i="32"/>
  <c r="K63" i="32"/>
  <c r="K64" i="32"/>
  <c r="K65" i="32"/>
  <c r="K66" i="32"/>
  <c r="K67" i="32"/>
  <c r="K68" i="32"/>
  <c r="K69" i="32"/>
  <c r="K70" i="32"/>
  <c r="K71" i="32"/>
  <c r="K72" i="32"/>
  <c r="K73" i="32"/>
  <c r="K74" i="32"/>
  <c r="K75" i="32"/>
  <c r="K76" i="32"/>
  <c r="K77" i="32"/>
  <c r="K78" i="32"/>
  <c r="K79" i="32"/>
  <c r="K80" i="32"/>
  <c r="K81" i="32"/>
  <c r="K82" i="32"/>
  <c r="K83" i="32"/>
  <c r="K84" i="32"/>
  <c r="K85" i="32"/>
  <c r="K86" i="32"/>
  <c r="K87" i="32"/>
  <c r="K88" i="32"/>
  <c r="K89" i="32"/>
  <c r="K90" i="32"/>
  <c r="K91" i="32"/>
  <c r="K92" i="32"/>
  <c r="K93" i="32"/>
  <c r="K94" i="32"/>
  <c r="K95" i="32"/>
  <c r="K96" i="32"/>
  <c r="K97" i="32"/>
  <c r="K98" i="32"/>
  <c r="K99" i="32"/>
  <c r="K100" i="32"/>
  <c r="K101" i="32"/>
  <c r="K102" i="32"/>
  <c r="K103" i="32"/>
  <c r="K104" i="32"/>
  <c r="K105" i="32"/>
  <c r="K106" i="32"/>
  <c r="K107" i="32"/>
  <c r="K108" i="32"/>
  <c r="T30" i="32"/>
  <c r="V30" i="32"/>
  <c r="W108" i="33"/>
  <c r="V108" i="33"/>
  <c r="T108" i="33"/>
  <c r="R108" i="33"/>
  <c r="M108" i="33"/>
  <c r="K108" i="33"/>
  <c r="W107" i="33"/>
  <c r="V107" i="33"/>
  <c r="T107" i="33"/>
  <c r="R107" i="33"/>
  <c r="C108" i="33"/>
  <c r="M107" i="33"/>
  <c r="K107" i="33"/>
  <c r="V106" i="33"/>
  <c r="T106" i="33"/>
  <c r="W106" i="33"/>
  <c r="R106" i="33"/>
  <c r="C107" i="33"/>
  <c r="M106" i="33"/>
  <c r="K106" i="33"/>
  <c r="V105" i="33"/>
  <c r="T105" i="33"/>
  <c r="W105" i="33"/>
  <c r="R105" i="33"/>
  <c r="C106" i="33"/>
  <c r="M105" i="33"/>
  <c r="K105" i="33"/>
  <c r="W104" i="33"/>
  <c r="V104" i="33"/>
  <c r="T104" i="33"/>
  <c r="R104" i="33"/>
  <c r="C105" i="33"/>
  <c r="M104" i="33"/>
  <c r="K104" i="33"/>
  <c r="W103" i="33"/>
  <c r="V103" i="33"/>
  <c r="T103" i="33"/>
  <c r="R103" i="33"/>
  <c r="C104" i="33"/>
  <c r="M103" i="33"/>
  <c r="K103" i="33"/>
  <c r="V102" i="33"/>
  <c r="T102" i="33"/>
  <c r="W102" i="33"/>
  <c r="R102" i="33"/>
  <c r="C103" i="33"/>
  <c r="M102" i="33"/>
  <c r="K102" i="33"/>
  <c r="V101" i="33"/>
  <c r="T101" i="33"/>
  <c r="W101" i="33"/>
  <c r="R101" i="33"/>
  <c r="C102" i="33"/>
  <c r="M101" i="33"/>
  <c r="K101" i="33"/>
  <c r="W100" i="33"/>
  <c r="V100" i="33"/>
  <c r="T100" i="33"/>
  <c r="R100" i="33"/>
  <c r="C101" i="33"/>
  <c r="M100" i="33"/>
  <c r="K100" i="33"/>
  <c r="W99" i="33"/>
  <c r="V99" i="33"/>
  <c r="T99" i="33"/>
  <c r="R99" i="33"/>
  <c r="C100" i="33"/>
  <c r="M99" i="33"/>
  <c r="K99" i="33"/>
  <c r="V98" i="33"/>
  <c r="T98" i="33"/>
  <c r="W98" i="33"/>
  <c r="R98" i="33"/>
  <c r="C99" i="33"/>
  <c r="M98" i="33"/>
  <c r="K98" i="33"/>
  <c r="V97" i="33"/>
  <c r="T97" i="33"/>
  <c r="W97" i="33"/>
  <c r="R97" i="33"/>
  <c r="C98" i="33"/>
  <c r="M97" i="33"/>
  <c r="K97" i="33"/>
  <c r="W96" i="33"/>
  <c r="V96" i="33"/>
  <c r="T96" i="33"/>
  <c r="R96" i="33"/>
  <c r="C97" i="33"/>
  <c r="M96" i="33"/>
  <c r="K96" i="33"/>
  <c r="W95" i="33"/>
  <c r="V95" i="33"/>
  <c r="T95" i="33"/>
  <c r="R95" i="33"/>
  <c r="C96" i="33"/>
  <c r="M95" i="33"/>
  <c r="K95" i="33"/>
  <c r="V94" i="33"/>
  <c r="T94" i="33"/>
  <c r="W94" i="33"/>
  <c r="R94" i="33"/>
  <c r="C95" i="33"/>
  <c r="M94" i="33"/>
  <c r="K94" i="33"/>
  <c r="V93" i="33"/>
  <c r="T93" i="33"/>
  <c r="W93" i="33"/>
  <c r="R93" i="33"/>
  <c r="C94" i="33"/>
  <c r="M93" i="33"/>
  <c r="K93" i="33"/>
  <c r="W92" i="33"/>
  <c r="V92" i="33"/>
  <c r="T92" i="33"/>
  <c r="R92" i="33"/>
  <c r="C93" i="33"/>
  <c r="M92" i="33"/>
  <c r="K92" i="33"/>
  <c r="W91" i="33"/>
  <c r="V91" i="33"/>
  <c r="T91" i="33"/>
  <c r="R91" i="33"/>
  <c r="C92" i="33"/>
  <c r="M91" i="33"/>
  <c r="K91" i="33"/>
  <c r="V90" i="33"/>
  <c r="T90" i="33"/>
  <c r="W90" i="33"/>
  <c r="R90" i="33"/>
  <c r="C91" i="33"/>
  <c r="M90" i="33"/>
  <c r="K90" i="33"/>
  <c r="V89" i="33"/>
  <c r="T89" i="33"/>
  <c r="W89" i="33"/>
  <c r="R89" i="33"/>
  <c r="C90" i="33"/>
  <c r="M89" i="33"/>
  <c r="K89" i="33"/>
  <c r="W88" i="33"/>
  <c r="V88" i="33"/>
  <c r="T88" i="33"/>
  <c r="R88" i="33"/>
  <c r="C89" i="33"/>
  <c r="M88" i="33"/>
  <c r="K88" i="33"/>
  <c r="W87" i="33"/>
  <c r="V87" i="33"/>
  <c r="T87" i="33"/>
  <c r="R87" i="33"/>
  <c r="C88" i="33"/>
  <c r="M87" i="33"/>
  <c r="K87" i="33"/>
  <c r="V86" i="33"/>
  <c r="T86" i="33"/>
  <c r="W86" i="33"/>
  <c r="R86" i="33"/>
  <c r="C87" i="33"/>
  <c r="M86" i="33"/>
  <c r="K86" i="33"/>
  <c r="V85" i="33"/>
  <c r="T85" i="33"/>
  <c r="W85" i="33"/>
  <c r="R85" i="33"/>
  <c r="C86" i="33"/>
  <c r="M85" i="33"/>
  <c r="K85" i="33"/>
  <c r="W84" i="33"/>
  <c r="V84" i="33"/>
  <c r="T84" i="33"/>
  <c r="R84" i="33"/>
  <c r="C85" i="33"/>
  <c r="M84" i="33"/>
  <c r="K84" i="33"/>
  <c r="W83" i="33"/>
  <c r="V83" i="33"/>
  <c r="T83" i="33"/>
  <c r="R83" i="33"/>
  <c r="C84" i="33"/>
  <c r="M83" i="33"/>
  <c r="K83" i="33"/>
  <c r="V82" i="33"/>
  <c r="T82" i="33"/>
  <c r="W82" i="33"/>
  <c r="R82" i="33"/>
  <c r="C83" i="33"/>
  <c r="M82" i="33"/>
  <c r="K82" i="33"/>
  <c r="V81" i="33"/>
  <c r="T81" i="33"/>
  <c r="W81" i="33"/>
  <c r="R81" i="33"/>
  <c r="C82" i="33"/>
  <c r="M81" i="33"/>
  <c r="K81" i="33"/>
  <c r="W80" i="33"/>
  <c r="V80" i="33"/>
  <c r="T80" i="33"/>
  <c r="R80" i="33"/>
  <c r="C81" i="33"/>
  <c r="M80" i="33"/>
  <c r="K80" i="33"/>
  <c r="W79" i="33"/>
  <c r="V79" i="33"/>
  <c r="T79" i="33"/>
  <c r="R79" i="33"/>
  <c r="C80" i="33"/>
  <c r="M79" i="33"/>
  <c r="K79" i="33"/>
  <c r="V78" i="33"/>
  <c r="T78" i="33"/>
  <c r="W78" i="33"/>
  <c r="R78" i="33"/>
  <c r="C79" i="33"/>
  <c r="M78" i="33"/>
  <c r="K78" i="33"/>
  <c r="V77" i="33"/>
  <c r="T77" i="33"/>
  <c r="W77" i="33"/>
  <c r="R77" i="33"/>
  <c r="C78" i="33"/>
  <c r="M77" i="33"/>
  <c r="K77" i="33"/>
  <c r="W76" i="33"/>
  <c r="V76" i="33"/>
  <c r="T76" i="33"/>
  <c r="R76" i="33"/>
  <c r="C77" i="33"/>
  <c r="M76" i="33"/>
  <c r="K76" i="33"/>
  <c r="W75" i="33"/>
  <c r="V75" i="33"/>
  <c r="T75" i="33"/>
  <c r="R75" i="33"/>
  <c r="C76" i="33"/>
  <c r="M75" i="33"/>
  <c r="K75" i="33"/>
  <c r="V74" i="33"/>
  <c r="T74" i="33"/>
  <c r="W74" i="33"/>
  <c r="R74" i="33"/>
  <c r="C75" i="33"/>
  <c r="M74" i="33"/>
  <c r="K74" i="33"/>
  <c r="V73" i="33"/>
  <c r="T73" i="33"/>
  <c r="W73" i="33"/>
  <c r="R73" i="33"/>
  <c r="C74" i="33"/>
  <c r="M73" i="33"/>
  <c r="K73" i="33"/>
  <c r="W72" i="33"/>
  <c r="V72" i="33"/>
  <c r="T72" i="33"/>
  <c r="R72" i="33"/>
  <c r="C73" i="33"/>
  <c r="M72" i="33"/>
  <c r="K72" i="33"/>
  <c r="W71" i="33"/>
  <c r="V71" i="33"/>
  <c r="T71" i="33"/>
  <c r="R71" i="33"/>
  <c r="C72" i="33"/>
  <c r="M71" i="33"/>
  <c r="K71" i="33"/>
  <c r="V70" i="33"/>
  <c r="T70" i="33"/>
  <c r="W70" i="33"/>
  <c r="R70" i="33"/>
  <c r="C71" i="33"/>
  <c r="M70" i="33"/>
  <c r="K70" i="33"/>
  <c r="V69" i="33"/>
  <c r="T69" i="33"/>
  <c r="W69" i="33"/>
  <c r="R69" i="33"/>
  <c r="C70" i="33"/>
  <c r="M69" i="33"/>
  <c r="K69" i="33"/>
  <c r="W68" i="33"/>
  <c r="V68" i="33"/>
  <c r="T68" i="33"/>
  <c r="R68" i="33"/>
  <c r="C69" i="33"/>
  <c r="M68" i="33"/>
  <c r="K68" i="33"/>
  <c r="W67" i="33"/>
  <c r="V67" i="33"/>
  <c r="T67" i="33"/>
  <c r="R67" i="33"/>
  <c r="C68" i="33"/>
  <c r="M67" i="33"/>
  <c r="K67" i="33"/>
  <c r="V66" i="33"/>
  <c r="T66" i="33"/>
  <c r="W66" i="33"/>
  <c r="R66" i="33"/>
  <c r="C67" i="33"/>
  <c r="M66" i="33"/>
  <c r="K66" i="33"/>
  <c r="V65" i="33"/>
  <c r="T65" i="33"/>
  <c r="W65" i="33"/>
  <c r="R65" i="33"/>
  <c r="C66" i="33"/>
  <c r="M65" i="33"/>
  <c r="K65" i="33"/>
  <c r="W64" i="33"/>
  <c r="V64" i="33"/>
  <c r="T64" i="33"/>
  <c r="R64" i="33"/>
  <c r="C65" i="33"/>
  <c r="M64" i="33"/>
  <c r="K64" i="33"/>
  <c r="W63" i="33"/>
  <c r="V63" i="33"/>
  <c r="T63" i="33"/>
  <c r="R63" i="33"/>
  <c r="C64" i="33"/>
  <c r="M63" i="33"/>
  <c r="K63" i="33"/>
  <c r="V62" i="33"/>
  <c r="T62" i="33"/>
  <c r="W62" i="33"/>
  <c r="R62" i="33"/>
  <c r="C63" i="33"/>
  <c r="M62" i="33"/>
  <c r="K62" i="33"/>
  <c r="V61" i="33"/>
  <c r="T61" i="33"/>
  <c r="W61" i="33"/>
  <c r="R61" i="33"/>
  <c r="C62" i="33"/>
  <c r="M61" i="33"/>
  <c r="K61" i="33"/>
  <c r="W60" i="33"/>
  <c r="V60" i="33"/>
  <c r="T60" i="33"/>
  <c r="R60" i="33"/>
  <c r="C61" i="33"/>
  <c r="M60" i="33"/>
  <c r="K60" i="33"/>
  <c r="W59" i="33"/>
  <c r="V59" i="33"/>
  <c r="T59" i="33"/>
  <c r="R59" i="33"/>
  <c r="C60" i="33"/>
  <c r="M59" i="33"/>
  <c r="K59" i="33"/>
  <c r="V58" i="33"/>
  <c r="T58" i="33"/>
  <c r="W58" i="33"/>
  <c r="R58" i="33"/>
  <c r="C59" i="33"/>
  <c r="M58" i="33"/>
  <c r="K58" i="33"/>
  <c r="V57" i="33"/>
  <c r="T57" i="33"/>
  <c r="W57" i="33"/>
  <c r="R57" i="33"/>
  <c r="C58" i="33"/>
  <c r="M57" i="33"/>
  <c r="K57" i="33"/>
  <c r="W56" i="33"/>
  <c r="V56" i="33"/>
  <c r="T56" i="33"/>
  <c r="R56" i="33"/>
  <c r="C57" i="33"/>
  <c r="M56" i="33"/>
  <c r="K56" i="33"/>
  <c r="W55" i="33"/>
  <c r="V55" i="33"/>
  <c r="T55" i="33"/>
  <c r="R55" i="33"/>
  <c r="C56" i="33"/>
  <c r="M55" i="33"/>
  <c r="K55" i="33"/>
  <c r="V54" i="33"/>
  <c r="T54" i="33"/>
  <c r="W54" i="33"/>
  <c r="R54" i="33"/>
  <c r="C55" i="33"/>
  <c r="M54" i="33"/>
  <c r="K54" i="33"/>
  <c r="V53" i="33"/>
  <c r="T53" i="33"/>
  <c r="W53" i="33"/>
  <c r="R53" i="33"/>
  <c r="C54" i="33"/>
  <c r="M53" i="33"/>
  <c r="K53" i="33"/>
  <c r="W52" i="33"/>
  <c r="V52" i="33"/>
  <c r="T52" i="33"/>
  <c r="R52" i="33"/>
  <c r="C53" i="33"/>
  <c r="M52" i="33"/>
  <c r="K52" i="33"/>
  <c r="W51" i="33"/>
  <c r="V51" i="33"/>
  <c r="T51" i="33"/>
  <c r="R51" i="33"/>
  <c r="C52" i="33"/>
  <c r="M51" i="33"/>
  <c r="K51" i="33"/>
  <c r="V50" i="33"/>
  <c r="T50" i="33"/>
  <c r="W50" i="33"/>
  <c r="R50" i="33"/>
  <c r="C51" i="33"/>
  <c r="M50" i="33"/>
  <c r="K50" i="33"/>
  <c r="V49" i="33"/>
  <c r="T49" i="33"/>
  <c r="W49" i="33"/>
  <c r="R49" i="33"/>
  <c r="C50" i="33"/>
  <c r="M49" i="33"/>
  <c r="K49" i="33"/>
  <c r="W48" i="33"/>
  <c r="V48" i="33"/>
  <c r="T48" i="33"/>
  <c r="R48" i="33"/>
  <c r="C49" i="33"/>
  <c r="M48" i="33"/>
  <c r="K48" i="33"/>
  <c r="W47" i="33"/>
  <c r="V47" i="33"/>
  <c r="T47" i="33"/>
  <c r="R47" i="33"/>
  <c r="C48" i="33"/>
  <c r="M47" i="33"/>
  <c r="K47" i="33"/>
  <c r="V46" i="33"/>
  <c r="T46" i="33"/>
  <c r="W46" i="33"/>
  <c r="R46" i="33"/>
  <c r="C47" i="33"/>
  <c r="M46" i="33"/>
  <c r="K46" i="33"/>
  <c r="V45" i="33"/>
  <c r="T45" i="33"/>
  <c r="W45" i="33"/>
  <c r="R45" i="33"/>
  <c r="C46" i="33"/>
  <c r="M45" i="33"/>
  <c r="K45" i="33"/>
  <c r="W44" i="33"/>
  <c r="V44" i="33"/>
  <c r="T44" i="33"/>
  <c r="R44" i="33"/>
  <c r="C45" i="33"/>
  <c r="M44" i="33"/>
  <c r="K44" i="33"/>
  <c r="W43" i="33"/>
  <c r="V43" i="33"/>
  <c r="T43" i="33"/>
  <c r="R43" i="33"/>
  <c r="C44" i="33"/>
  <c r="M43" i="33"/>
  <c r="K43" i="33"/>
  <c r="V42" i="33"/>
  <c r="T42" i="33"/>
  <c r="W42" i="33"/>
  <c r="R42" i="33"/>
  <c r="C43" i="33"/>
  <c r="M42" i="33"/>
  <c r="K42" i="33"/>
  <c r="V41" i="33"/>
  <c r="T41" i="33"/>
  <c r="V40" i="33"/>
  <c r="T40" i="33"/>
  <c r="W40" i="33"/>
  <c r="V39" i="33"/>
  <c r="T39" i="33"/>
  <c r="W39" i="33"/>
  <c r="V38" i="33"/>
  <c r="T38" i="33"/>
  <c r="W38" i="33"/>
  <c r="V37" i="33"/>
  <c r="T37" i="33"/>
  <c r="V36" i="33"/>
  <c r="T36" i="33"/>
  <c r="V35" i="33"/>
  <c r="T35" i="33"/>
  <c r="V34" i="33"/>
  <c r="T34" i="33"/>
  <c r="V33" i="33"/>
  <c r="T33" i="33"/>
  <c r="V32" i="33"/>
  <c r="T32" i="33"/>
  <c r="W32" i="33"/>
  <c r="V31" i="33"/>
  <c r="T31" i="33"/>
  <c r="V30" i="33"/>
  <c r="T30" i="33"/>
  <c r="V29" i="33"/>
  <c r="T29" i="33"/>
  <c r="W29" i="33"/>
  <c r="V28" i="33"/>
  <c r="T28" i="33"/>
  <c r="W28" i="33"/>
  <c r="V27" i="33"/>
  <c r="T27" i="33"/>
  <c r="W27" i="33"/>
  <c r="V26" i="33"/>
  <c r="T26" i="33"/>
  <c r="V25" i="33"/>
  <c r="T25" i="33"/>
  <c r="V24" i="33"/>
  <c r="T24" i="33"/>
  <c r="V23" i="33"/>
  <c r="T23" i="33"/>
  <c r="W23" i="33"/>
  <c r="W24" i="33"/>
  <c r="T22" i="33"/>
  <c r="W22" i="33"/>
  <c r="T21" i="33"/>
  <c r="W21" i="33"/>
  <c r="W20" i="33"/>
  <c r="T20" i="33"/>
  <c r="T19" i="33"/>
  <c r="W19" i="33"/>
  <c r="V18" i="33"/>
  <c r="V19" i="33"/>
  <c r="T18" i="33"/>
  <c r="T17" i="33"/>
  <c r="T16" i="33"/>
  <c r="V16" i="33"/>
  <c r="V15" i="33"/>
  <c r="T15" i="33"/>
  <c r="T14" i="33"/>
  <c r="T13" i="33"/>
  <c r="W12" i="33"/>
  <c r="T12" i="33"/>
  <c r="V11" i="33"/>
  <c r="T11" i="33"/>
  <c r="V10" i="33"/>
  <c r="T10" i="33"/>
  <c r="T9" i="33"/>
  <c r="C9" i="33"/>
  <c r="K9" i="33"/>
  <c r="M9" i="33"/>
  <c r="V108" i="32"/>
  <c r="T108" i="32"/>
  <c r="W108" i="32"/>
  <c r="R108" i="32"/>
  <c r="M108" i="32"/>
  <c r="V107" i="32"/>
  <c r="T107" i="32"/>
  <c r="W107" i="32"/>
  <c r="R107" i="32"/>
  <c r="C108" i="32"/>
  <c r="M107" i="32"/>
  <c r="V106" i="32"/>
  <c r="T106" i="32"/>
  <c r="W106" i="32"/>
  <c r="R106" i="32"/>
  <c r="C107" i="32"/>
  <c r="M106" i="32"/>
  <c r="V105" i="32"/>
  <c r="T105" i="32"/>
  <c r="W105" i="32"/>
  <c r="R105" i="32"/>
  <c r="C106" i="32"/>
  <c r="M105" i="32"/>
  <c r="W104" i="32"/>
  <c r="V104" i="32"/>
  <c r="T104" i="32"/>
  <c r="R104" i="32"/>
  <c r="C105" i="32"/>
  <c r="M104" i="32"/>
  <c r="W103" i="32"/>
  <c r="V103" i="32"/>
  <c r="T103" i="32"/>
  <c r="R103" i="32"/>
  <c r="C104" i="32"/>
  <c r="M103" i="32"/>
  <c r="V102" i="32"/>
  <c r="T102" i="32"/>
  <c r="W102" i="32"/>
  <c r="R102" i="32"/>
  <c r="C103" i="32"/>
  <c r="M102" i="32"/>
  <c r="V101" i="32"/>
  <c r="T101" i="32"/>
  <c r="W101" i="32"/>
  <c r="R101" i="32"/>
  <c r="C102" i="32"/>
  <c r="M101" i="32"/>
  <c r="V100" i="32"/>
  <c r="T100" i="32"/>
  <c r="W100" i="32"/>
  <c r="R100" i="32"/>
  <c r="C101" i="32"/>
  <c r="M100" i="32"/>
  <c r="V99" i="32"/>
  <c r="T99" i="32"/>
  <c r="W99" i="32"/>
  <c r="R99" i="32"/>
  <c r="C100" i="32"/>
  <c r="M99" i="32"/>
  <c r="V98" i="32"/>
  <c r="T98" i="32"/>
  <c r="W98" i="32"/>
  <c r="R98" i="32"/>
  <c r="C99" i="32"/>
  <c r="M98" i="32"/>
  <c r="V97" i="32"/>
  <c r="T97" i="32"/>
  <c r="W97" i="32"/>
  <c r="R97" i="32"/>
  <c r="C98" i="32"/>
  <c r="M97" i="32"/>
  <c r="V96" i="32"/>
  <c r="T96" i="32"/>
  <c r="W96" i="32"/>
  <c r="R96" i="32"/>
  <c r="C97" i="32"/>
  <c r="M96" i="32"/>
  <c r="W95" i="32"/>
  <c r="V95" i="32"/>
  <c r="T95" i="32"/>
  <c r="R95" i="32"/>
  <c r="C96" i="32"/>
  <c r="M95" i="32"/>
  <c r="V94" i="32"/>
  <c r="T94" i="32"/>
  <c r="W94" i="32"/>
  <c r="R94" i="32"/>
  <c r="C95" i="32"/>
  <c r="M94" i="32"/>
  <c r="V93" i="32"/>
  <c r="T93" i="32"/>
  <c r="W93" i="32"/>
  <c r="R93" i="32"/>
  <c r="C94" i="32"/>
  <c r="M93" i="32"/>
  <c r="V92" i="32"/>
  <c r="T92" i="32"/>
  <c r="W92" i="32"/>
  <c r="R92" i="32"/>
  <c r="C93" i="32"/>
  <c r="M92" i="32"/>
  <c r="W91" i="32"/>
  <c r="V91" i="32"/>
  <c r="T91" i="32"/>
  <c r="R91" i="32"/>
  <c r="C92" i="32"/>
  <c r="M91" i="32"/>
  <c r="V90" i="32"/>
  <c r="T90" i="32"/>
  <c r="W90" i="32"/>
  <c r="R90" i="32"/>
  <c r="C91" i="32"/>
  <c r="M90" i="32"/>
  <c r="V89" i="32"/>
  <c r="T89" i="32"/>
  <c r="W89" i="32"/>
  <c r="R89" i="32"/>
  <c r="C90" i="32"/>
  <c r="M89" i="32"/>
  <c r="W88" i="32"/>
  <c r="V88" i="32"/>
  <c r="T88" i="32"/>
  <c r="R88" i="32"/>
  <c r="C89" i="32"/>
  <c r="M88" i="32"/>
  <c r="V87" i="32"/>
  <c r="T87" i="32"/>
  <c r="W87" i="32"/>
  <c r="R87" i="32"/>
  <c r="C88" i="32"/>
  <c r="M87" i="32"/>
  <c r="V86" i="32"/>
  <c r="T86" i="32"/>
  <c r="W86" i="32"/>
  <c r="R86" i="32"/>
  <c r="C87" i="32"/>
  <c r="M86" i="32"/>
  <c r="V85" i="32"/>
  <c r="T85" i="32"/>
  <c r="W85" i="32"/>
  <c r="R85" i="32"/>
  <c r="C86" i="32"/>
  <c r="M85" i="32"/>
  <c r="V84" i="32"/>
  <c r="T84" i="32"/>
  <c r="W84" i="32"/>
  <c r="R84" i="32"/>
  <c r="C85" i="32"/>
  <c r="M84" i="32"/>
  <c r="V83" i="32"/>
  <c r="T83" i="32"/>
  <c r="W83" i="32"/>
  <c r="R83" i="32"/>
  <c r="C84" i="32"/>
  <c r="M83" i="32"/>
  <c r="V82" i="32"/>
  <c r="T82" i="32"/>
  <c r="W82" i="32"/>
  <c r="R82" i="32"/>
  <c r="C83" i="32"/>
  <c r="M82" i="32"/>
  <c r="V81" i="32"/>
  <c r="T81" i="32"/>
  <c r="W81" i="32"/>
  <c r="R81" i="32"/>
  <c r="C82" i="32"/>
  <c r="M81" i="32"/>
  <c r="V80" i="32"/>
  <c r="T80" i="32"/>
  <c r="W80" i="32"/>
  <c r="R80" i="32"/>
  <c r="C81" i="32"/>
  <c r="M80" i="32"/>
  <c r="W79" i="32"/>
  <c r="V79" i="32"/>
  <c r="T79" i="32"/>
  <c r="R79" i="32"/>
  <c r="C80" i="32"/>
  <c r="M79" i="32"/>
  <c r="V78" i="32"/>
  <c r="T78" i="32"/>
  <c r="W78" i="32"/>
  <c r="R78" i="32"/>
  <c r="C79" i="32"/>
  <c r="M78" i="32"/>
  <c r="V77" i="32"/>
  <c r="T77" i="32"/>
  <c r="W77" i="32"/>
  <c r="R77" i="32"/>
  <c r="C78" i="32"/>
  <c r="M77" i="32"/>
  <c r="V76" i="32"/>
  <c r="T76" i="32"/>
  <c r="W76" i="32"/>
  <c r="R76" i="32"/>
  <c r="C77" i="32"/>
  <c r="M76" i="32"/>
  <c r="W75" i="32"/>
  <c r="V75" i="32"/>
  <c r="T75" i="32"/>
  <c r="R75" i="32"/>
  <c r="C76" i="32"/>
  <c r="M75" i="32"/>
  <c r="V74" i="32"/>
  <c r="T74" i="32"/>
  <c r="W74" i="32"/>
  <c r="R74" i="32"/>
  <c r="C75" i="32"/>
  <c r="M74" i="32"/>
  <c r="V73" i="32"/>
  <c r="T73" i="32"/>
  <c r="W73" i="32"/>
  <c r="R73" i="32"/>
  <c r="C74" i="32"/>
  <c r="M73" i="32"/>
  <c r="W72" i="32"/>
  <c r="V72" i="32"/>
  <c r="T72" i="32"/>
  <c r="R72" i="32"/>
  <c r="C73" i="32"/>
  <c r="M72" i="32"/>
  <c r="V71" i="32"/>
  <c r="T71" i="32"/>
  <c r="W71" i="32"/>
  <c r="R71" i="32"/>
  <c r="C72" i="32"/>
  <c r="M71" i="32"/>
  <c r="V70" i="32"/>
  <c r="T70" i="32"/>
  <c r="W70" i="32"/>
  <c r="R70" i="32"/>
  <c r="C71" i="32"/>
  <c r="M70" i="32"/>
  <c r="V69" i="32"/>
  <c r="T69" i="32"/>
  <c r="W69" i="32"/>
  <c r="R69" i="32"/>
  <c r="C70" i="32"/>
  <c r="M69" i="32"/>
  <c r="V68" i="32"/>
  <c r="T68" i="32"/>
  <c r="W68" i="32"/>
  <c r="R68" i="32"/>
  <c r="C69" i="32"/>
  <c r="M68" i="32"/>
  <c r="V67" i="32"/>
  <c r="T67" i="32"/>
  <c r="W67" i="32"/>
  <c r="R67" i="32"/>
  <c r="C68" i="32"/>
  <c r="M67" i="32"/>
  <c r="V66" i="32"/>
  <c r="T66" i="32"/>
  <c r="W66" i="32"/>
  <c r="R66" i="32"/>
  <c r="C67" i="32"/>
  <c r="M66" i="32"/>
  <c r="V65" i="32"/>
  <c r="T65" i="32"/>
  <c r="W65" i="32"/>
  <c r="R65" i="32"/>
  <c r="C66" i="32"/>
  <c r="M65" i="32"/>
  <c r="V64" i="32"/>
  <c r="T64" i="32"/>
  <c r="W64" i="32"/>
  <c r="R64" i="32"/>
  <c r="C65" i="32"/>
  <c r="M64" i="32"/>
  <c r="W63" i="32"/>
  <c r="V63" i="32"/>
  <c r="T63" i="32"/>
  <c r="R63" i="32"/>
  <c r="C64" i="32"/>
  <c r="M63" i="32"/>
  <c r="V62" i="32"/>
  <c r="T62" i="32"/>
  <c r="W62" i="32"/>
  <c r="R62" i="32"/>
  <c r="C63" i="32"/>
  <c r="M62" i="32"/>
  <c r="V61" i="32"/>
  <c r="T61" i="32"/>
  <c r="W61" i="32"/>
  <c r="R61" i="32"/>
  <c r="C62" i="32"/>
  <c r="M61" i="32"/>
  <c r="V60" i="32"/>
  <c r="T60" i="32"/>
  <c r="W60" i="32"/>
  <c r="R60" i="32"/>
  <c r="C61" i="32"/>
  <c r="M60" i="32"/>
  <c r="V59" i="32"/>
  <c r="T59" i="32"/>
  <c r="W59" i="32"/>
  <c r="R59" i="32"/>
  <c r="C60" i="32"/>
  <c r="M59" i="32"/>
  <c r="V58" i="32"/>
  <c r="T58" i="32"/>
  <c r="W58" i="32"/>
  <c r="R58" i="32"/>
  <c r="C59" i="32"/>
  <c r="M58" i="32"/>
  <c r="V57" i="32"/>
  <c r="T57" i="32"/>
  <c r="W57" i="32"/>
  <c r="R57" i="32"/>
  <c r="C58" i="32"/>
  <c r="M57" i="32"/>
  <c r="V56" i="32"/>
  <c r="T56" i="32"/>
  <c r="W56" i="32"/>
  <c r="R56" i="32"/>
  <c r="C57" i="32"/>
  <c r="M56" i="32"/>
  <c r="V55" i="32"/>
  <c r="T55" i="32"/>
  <c r="W55" i="32"/>
  <c r="R55" i="32"/>
  <c r="C56" i="32"/>
  <c r="M55" i="32"/>
  <c r="V54" i="32"/>
  <c r="T54" i="32"/>
  <c r="W54" i="32"/>
  <c r="R54" i="32"/>
  <c r="C55" i="32"/>
  <c r="M54" i="32"/>
  <c r="V53" i="32"/>
  <c r="T53" i="32"/>
  <c r="W53" i="32"/>
  <c r="R53" i="32"/>
  <c r="C54" i="32"/>
  <c r="M53" i="32"/>
  <c r="V52" i="32"/>
  <c r="T52" i="32"/>
  <c r="W52" i="32"/>
  <c r="R52" i="32"/>
  <c r="C53" i="32"/>
  <c r="M52" i="32"/>
  <c r="V51" i="32"/>
  <c r="T51" i="32"/>
  <c r="W51" i="32"/>
  <c r="R51" i="32"/>
  <c r="C52" i="32"/>
  <c r="M51" i="32"/>
  <c r="V50" i="32"/>
  <c r="T50" i="32"/>
  <c r="W50" i="32"/>
  <c r="R50" i="32"/>
  <c r="C51" i="32"/>
  <c r="M50" i="32"/>
  <c r="V49" i="32"/>
  <c r="T49" i="32"/>
  <c r="W49" i="32"/>
  <c r="R49" i="32"/>
  <c r="C50" i="32"/>
  <c r="M49" i="32"/>
  <c r="V48" i="32"/>
  <c r="T48" i="32"/>
  <c r="W48" i="32"/>
  <c r="R48" i="32"/>
  <c r="C49" i="32"/>
  <c r="M48" i="32"/>
  <c r="V47" i="32"/>
  <c r="T47" i="32"/>
  <c r="W47" i="32"/>
  <c r="R47" i="32"/>
  <c r="C48" i="32"/>
  <c r="M47" i="32"/>
  <c r="V46" i="32"/>
  <c r="T46" i="32"/>
  <c r="W46" i="32"/>
  <c r="R46" i="32"/>
  <c r="C47" i="32"/>
  <c r="M46" i="32"/>
  <c r="V45" i="32"/>
  <c r="T45" i="32"/>
  <c r="W45" i="32"/>
  <c r="R45" i="32"/>
  <c r="C46" i="32"/>
  <c r="M45" i="32"/>
  <c r="V44" i="32"/>
  <c r="T44" i="32"/>
  <c r="W44" i="32"/>
  <c r="R44" i="32"/>
  <c r="C45" i="32"/>
  <c r="M44" i="32"/>
  <c r="W43" i="32"/>
  <c r="V43" i="32"/>
  <c r="T43" i="32"/>
  <c r="R43" i="32"/>
  <c r="C44" i="32"/>
  <c r="M43" i="32"/>
  <c r="V42" i="32"/>
  <c r="T42" i="32"/>
  <c r="W42" i="32"/>
  <c r="R42" i="32"/>
  <c r="C43" i="32"/>
  <c r="M42" i="32"/>
  <c r="V41" i="32"/>
  <c r="T41" i="32"/>
  <c r="V40" i="32"/>
  <c r="T40" i="32"/>
  <c r="W40" i="32"/>
  <c r="V39" i="32"/>
  <c r="T39" i="32"/>
  <c r="W39" i="32"/>
  <c r="V38" i="32"/>
  <c r="T38" i="32"/>
  <c r="W38" i="32"/>
  <c r="V37" i="32"/>
  <c r="T37" i="32"/>
  <c r="V36" i="32"/>
  <c r="T36" i="32"/>
  <c r="W36" i="32"/>
  <c r="V35" i="32"/>
  <c r="T35" i="32"/>
  <c r="V34" i="32"/>
  <c r="T34" i="32"/>
  <c r="W34" i="32"/>
  <c r="V33" i="32"/>
  <c r="T33" i="32"/>
  <c r="V32" i="32"/>
  <c r="T32" i="32"/>
  <c r="W32" i="32"/>
  <c r="V31" i="32"/>
  <c r="T31" i="32"/>
  <c r="V29" i="32"/>
  <c r="T29" i="32"/>
  <c r="W29" i="32"/>
  <c r="V28" i="32"/>
  <c r="T28" i="32"/>
  <c r="W28" i="32"/>
  <c r="V27" i="32"/>
  <c r="T27" i="32"/>
  <c r="W27" i="32"/>
  <c r="V26" i="32"/>
  <c r="T26" i="32"/>
  <c r="V25" i="32"/>
  <c r="T25" i="32"/>
  <c r="V24" i="32"/>
  <c r="T24" i="32"/>
  <c r="V23" i="32"/>
  <c r="T23" i="32"/>
  <c r="W23" i="32"/>
  <c r="T22" i="32"/>
  <c r="W22" i="32"/>
  <c r="T21" i="32"/>
  <c r="W21" i="32"/>
  <c r="T20" i="32"/>
  <c r="W20" i="32"/>
  <c r="W19" i="32"/>
  <c r="T19" i="32"/>
  <c r="T18" i="32"/>
  <c r="V18" i="32"/>
  <c r="T17" i="32"/>
  <c r="T16" i="32"/>
  <c r="T15" i="32"/>
  <c r="T14" i="32"/>
  <c r="T13" i="32"/>
  <c r="T12" i="32"/>
  <c r="W12" i="32"/>
  <c r="T11" i="32"/>
  <c r="V11" i="32"/>
  <c r="T10" i="32"/>
  <c r="V10" i="32"/>
  <c r="T9" i="32"/>
  <c r="C9" i="32"/>
  <c r="K9" i="32"/>
  <c r="M9" i="32"/>
  <c r="R10" i="17"/>
  <c r="T10" i="17"/>
  <c r="R11" i="17"/>
  <c r="C12" i="17"/>
  <c r="T11" i="17"/>
  <c r="R12" i="17"/>
  <c r="T12" i="17"/>
  <c r="R13" i="17"/>
  <c r="T13" i="17"/>
  <c r="R14" i="17"/>
  <c r="T14" i="17"/>
  <c r="R15" i="17"/>
  <c r="T15" i="17"/>
  <c r="R16" i="17"/>
  <c r="T16" i="17"/>
  <c r="R17" i="17"/>
  <c r="T17" i="17"/>
  <c r="R18" i="17"/>
  <c r="T18" i="17"/>
  <c r="R19" i="17"/>
  <c r="T19" i="17"/>
  <c r="R20" i="17"/>
  <c r="C21" i="17"/>
  <c r="T20" i="17"/>
  <c r="R21" i="17"/>
  <c r="T21" i="17"/>
  <c r="R22" i="17"/>
  <c r="T22" i="17"/>
  <c r="R23" i="17"/>
  <c r="T23" i="17"/>
  <c r="R24" i="17"/>
  <c r="C25" i="17"/>
  <c r="T24" i="17"/>
  <c r="R25" i="17"/>
  <c r="T25" i="17"/>
  <c r="R26" i="17"/>
  <c r="T26" i="17"/>
  <c r="R27" i="17"/>
  <c r="T27" i="17"/>
  <c r="R28" i="17"/>
  <c r="C29" i="17"/>
  <c r="T28" i="17"/>
  <c r="R29" i="17"/>
  <c r="T29" i="17"/>
  <c r="R30" i="17"/>
  <c r="T30" i="17"/>
  <c r="R31" i="17"/>
  <c r="T31" i="17"/>
  <c r="R32" i="17"/>
  <c r="C33" i="17"/>
  <c r="T32" i="17"/>
  <c r="R33" i="17"/>
  <c r="T33" i="17"/>
  <c r="R34" i="17"/>
  <c r="T34" i="17"/>
  <c r="R35" i="17"/>
  <c r="T35" i="17"/>
  <c r="R36" i="17"/>
  <c r="C37" i="17"/>
  <c r="T36" i="17"/>
  <c r="R37" i="17"/>
  <c r="T37" i="17"/>
  <c r="R38" i="17"/>
  <c r="T38" i="17"/>
  <c r="R39" i="17"/>
  <c r="T39" i="17"/>
  <c r="R40" i="17"/>
  <c r="C41" i="17"/>
  <c r="T40" i="17"/>
  <c r="R41" i="17"/>
  <c r="T41" i="17"/>
  <c r="R42" i="17"/>
  <c r="T42" i="17"/>
  <c r="R43" i="17"/>
  <c r="T43" i="17"/>
  <c r="R44" i="17"/>
  <c r="C45" i="17"/>
  <c r="T44" i="17"/>
  <c r="R45" i="17"/>
  <c r="T45" i="17"/>
  <c r="R46" i="17"/>
  <c r="T46" i="17"/>
  <c r="R47" i="17"/>
  <c r="T47" i="17"/>
  <c r="R48" i="17"/>
  <c r="C49" i="17"/>
  <c r="T48" i="17"/>
  <c r="R49" i="17"/>
  <c r="T49" i="17"/>
  <c r="R50" i="17"/>
  <c r="T50" i="17"/>
  <c r="R51" i="17"/>
  <c r="T51" i="17"/>
  <c r="R52" i="17"/>
  <c r="C53" i="17"/>
  <c r="T52" i="17"/>
  <c r="R53" i="17"/>
  <c r="T53" i="17"/>
  <c r="R54" i="17"/>
  <c r="T54" i="17"/>
  <c r="R55" i="17"/>
  <c r="T55" i="17"/>
  <c r="R56" i="17"/>
  <c r="C57" i="17"/>
  <c r="T56" i="17"/>
  <c r="R57" i="17"/>
  <c r="T57" i="17"/>
  <c r="R58" i="17"/>
  <c r="T58" i="17"/>
  <c r="R59" i="17"/>
  <c r="T59" i="17"/>
  <c r="R60" i="17"/>
  <c r="C61" i="17"/>
  <c r="T60" i="17"/>
  <c r="R61" i="17"/>
  <c r="T61" i="17"/>
  <c r="R62" i="17"/>
  <c r="T62" i="17"/>
  <c r="R63" i="17"/>
  <c r="T63" i="17"/>
  <c r="R64" i="17"/>
  <c r="C65" i="17"/>
  <c r="T64" i="17"/>
  <c r="R65" i="17"/>
  <c r="T65" i="17"/>
  <c r="R66" i="17"/>
  <c r="T66" i="17"/>
  <c r="R67" i="17"/>
  <c r="T67" i="17"/>
  <c r="R68" i="17"/>
  <c r="C69" i="17"/>
  <c r="T68" i="17"/>
  <c r="R69" i="17"/>
  <c r="T69" i="17"/>
  <c r="R70" i="17"/>
  <c r="T70" i="17"/>
  <c r="R71" i="17"/>
  <c r="T71" i="17"/>
  <c r="R72" i="17"/>
  <c r="C73" i="17"/>
  <c r="T72" i="17"/>
  <c r="R73" i="17"/>
  <c r="T73" i="17"/>
  <c r="R74" i="17"/>
  <c r="T74" i="17"/>
  <c r="R75" i="17"/>
  <c r="T75" i="17"/>
  <c r="R76" i="17"/>
  <c r="C77" i="17"/>
  <c r="T76" i="17"/>
  <c r="R77" i="17"/>
  <c r="T77" i="17"/>
  <c r="R78" i="17"/>
  <c r="T78" i="17"/>
  <c r="R79" i="17"/>
  <c r="T79" i="17"/>
  <c r="R80" i="17"/>
  <c r="C81" i="17"/>
  <c r="T80" i="17"/>
  <c r="R81" i="17"/>
  <c r="T81" i="17"/>
  <c r="R82" i="17"/>
  <c r="T82" i="17"/>
  <c r="R83" i="17"/>
  <c r="T83" i="17"/>
  <c r="R84" i="17"/>
  <c r="C85" i="17"/>
  <c r="T84" i="17"/>
  <c r="R85" i="17"/>
  <c r="T85" i="17"/>
  <c r="R86" i="17"/>
  <c r="T86" i="17"/>
  <c r="R87" i="17"/>
  <c r="T87" i="17"/>
  <c r="R88" i="17"/>
  <c r="C89" i="17"/>
  <c r="T88" i="17"/>
  <c r="R89" i="17"/>
  <c r="T89" i="17"/>
  <c r="R90" i="17"/>
  <c r="T90" i="17"/>
  <c r="R91" i="17"/>
  <c r="T91" i="17"/>
  <c r="R92" i="17"/>
  <c r="C93" i="17"/>
  <c r="T92" i="17"/>
  <c r="R93" i="17"/>
  <c r="T93" i="17"/>
  <c r="R94" i="17"/>
  <c r="T94" i="17"/>
  <c r="R95" i="17"/>
  <c r="T95" i="17"/>
  <c r="R96" i="17"/>
  <c r="C97" i="17"/>
  <c r="T96" i="17"/>
  <c r="R97" i="17"/>
  <c r="T97" i="17"/>
  <c r="R98" i="17"/>
  <c r="T98" i="17"/>
  <c r="R99" i="17"/>
  <c r="T99" i="17"/>
  <c r="R100" i="17"/>
  <c r="C101" i="17"/>
  <c r="T100" i="17"/>
  <c r="R101" i="17"/>
  <c r="T101" i="17"/>
  <c r="R102" i="17"/>
  <c r="T102" i="17"/>
  <c r="R103" i="17"/>
  <c r="T103" i="17"/>
  <c r="R104" i="17"/>
  <c r="C105" i="17"/>
  <c r="T104" i="17"/>
  <c r="R105" i="17"/>
  <c r="T105" i="17"/>
  <c r="R106" i="17"/>
  <c r="T106" i="17"/>
  <c r="R107" i="17"/>
  <c r="T107" i="17"/>
  <c r="R108" i="17"/>
  <c r="P2"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C108" i="17"/>
  <c r="K107" i="17"/>
  <c r="C107" i="17"/>
  <c r="K106" i="17"/>
  <c r="C106" i="17"/>
  <c r="K105" i="17"/>
  <c r="K104" i="17"/>
  <c r="C104" i="17"/>
  <c r="K103" i="17"/>
  <c r="C103" i="17"/>
  <c r="K102" i="17"/>
  <c r="C102" i="17"/>
  <c r="K101" i="17"/>
  <c r="K100" i="17"/>
  <c r="C100" i="17"/>
  <c r="K99" i="17"/>
  <c r="C99" i="17"/>
  <c r="K98" i="17"/>
  <c r="C98" i="17"/>
  <c r="K97" i="17"/>
  <c r="K96" i="17"/>
  <c r="C96" i="17"/>
  <c r="K95" i="17"/>
  <c r="C95" i="17"/>
  <c r="K94" i="17"/>
  <c r="C94" i="17"/>
  <c r="K93" i="17"/>
  <c r="K92" i="17"/>
  <c r="C92" i="17"/>
  <c r="K91" i="17"/>
  <c r="C91" i="17"/>
  <c r="K90" i="17"/>
  <c r="C90" i="17"/>
  <c r="K89" i="17"/>
  <c r="K88" i="17"/>
  <c r="C88" i="17"/>
  <c r="K87" i="17"/>
  <c r="C87" i="17"/>
  <c r="K86" i="17"/>
  <c r="C86" i="17"/>
  <c r="K85" i="17"/>
  <c r="K84" i="17"/>
  <c r="C84" i="17"/>
  <c r="K83" i="17"/>
  <c r="C83" i="17"/>
  <c r="K82" i="17"/>
  <c r="C82" i="17"/>
  <c r="K81" i="17"/>
  <c r="K80" i="17"/>
  <c r="C80" i="17"/>
  <c r="K79" i="17"/>
  <c r="C79" i="17"/>
  <c r="K78" i="17"/>
  <c r="C78" i="17"/>
  <c r="K77" i="17"/>
  <c r="K76" i="17"/>
  <c r="C76" i="17"/>
  <c r="K75" i="17"/>
  <c r="C75" i="17"/>
  <c r="K74" i="17"/>
  <c r="C74" i="17"/>
  <c r="K73" i="17"/>
  <c r="K72" i="17"/>
  <c r="C72" i="17"/>
  <c r="K71" i="17"/>
  <c r="C71" i="17"/>
  <c r="K70" i="17"/>
  <c r="C70" i="17"/>
  <c r="K69" i="17"/>
  <c r="K68" i="17"/>
  <c r="C68" i="17"/>
  <c r="K67" i="17"/>
  <c r="C67" i="17"/>
  <c r="K66" i="17"/>
  <c r="C66" i="17"/>
  <c r="K65" i="17"/>
  <c r="K64" i="17"/>
  <c r="C64" i="17"/>
  <c r="K63" i="17"/>
  <c r="C63" i="17"/>
  <c r="K62" i="17"/>
  <c r="C62" i="17"/>
  <c r="K61" i="17"/>
  <c r="K60" i="17"/>
  <c r="C60" i="17"/>
  <c r="K59" i="17"/>
  <c r="C59" i="17"/>
  <c r="K58" i="17"/>
  <c r="C58" i="17"/>
  <c r="K57" i="17"/>
  <c r="K56" i="17"/>
  <c r="C56" i="17"/>
  <c r="K55" i="17"/>
  <c r="C55" i="17"/>
  <c r="K54" i="17"/>
  <c r="C54" i="17"/>
  <c r="K53" i="17"/>
  <c r="K52" i="17"/>
  <c r="C52" i="17"/>
  <c r="K51" i="17"/>
  <c r="C51" i="17"/>
  <c r="K50" i="17"/>
  <c r="C50" i="17"/>
  <c r="K49" i="17"/>
  <c r="K48" i="17"/>
  <c r="C48" i="17"/>
  <c r="K47" i="17"/>
  <c r="C47" i="17"/>
  <c r="K46" i="17"/>
  <c r="C46" i="17"/>
  <c r="K45" i="17"/>
  <c r="K44" i="17"/>
  <c r="C44" i="17"/>
  <c r="K43" i="17"/>
  <c r="C43" i="17"/>
  <c r="K42" i="17"/>
  <c r="C42" i="17"/>
  <c r="K41" i="17"/>
  <c r="K40" i="17"/>
  <c r="C40" i="17"/>
  <c r="K39" i="17"/>
  <c r="C39" i="17"/>
  <c r="K38" i="17"/>
  <c r="C38" i="17"/>
  <c r="K37" i="17"/>
  <c r="K36" i="17"/>
  <c r="C36" i="17"/>
  <c r="K35" i="17"/>
  <c r="C35" i="17"/>
  <c r="K34" i="17"/>
  <c r="C34" i="17"/>
  <c r="K33" i="17"/>
  <c r="K32" i="17"/>
  <c r="C32" i="17"/>
  <c r="K31" i="17"/>
  <c r="C31" i="17"/>
  <c r="K30" i="17"/>
  <c r="C30" i="17"/>
  <c r="K29" i="17"/>
  <c r="K28" i="17"/>
  <c r="C28" i="17"/>
  <c r="K27" i="17"/>
  <c r="C27" i="17"/>
  <c r="K26" i="17"/>
  <c r="C26" i="17"/>
  <c r="K25" i="17"/>
  <c r="K24" i="17"/>
  <c r="C24" i="17"/>
  <c r="K23" i="17"/>
  <c r="C23" i="17"/>
  <c r="K22" i="17"/>
  <c r="C22" i="17"/>
  <c r="K21" i="17"/>
  <c r="K20" i="17"/>
  <c r="C20" i="17"/>
  <c r="K19" i="17"/>
  <c r="C19" i="17"/>
  <c r="K18" i="17"/>
  <c r="C18" i="17"/>
  <c r="K17" i="17"/>
  <c r="C17" i="17"/>
  <c r="K16" i="17"/>
  <c r="C16" i="17"/>
  <c r="K15" i="17"/>
  <c r="C15" i="17"/>
  <c r="K14" i="17"/>
  <c r="C14" i="17"/>
  <c r="K13" i="17"/>
  <c r="C13" i="17"/>
  <c r="K12" i="17"/>
  <c r="K11" i="17"/>
  <c r="C11" i="17"/>
  <c r="K10" i="17"/>
  <c r="K9" i="17"/>
  <c r="M9" i="17"/>
  <c r="R9" i="17"/>
  <c r="L2" i="17"/>
  <c r="E5" i="17"/>
  <c r="C10" i="17"/>
  <c r="T9" i="17"/>
  <c r="H4" i="17"/>
  <c r="G5" i="17"/>
  <c r="D4" i="17"/>
  <c r="C5" i="17"/>
  <c r="I5" i="17"/>
  <c r="L4" i="17"/>
  <c r="P4" i="17"/>
  <c r="V19" i="34"/>
  <c r="W13" i="34"/>
  <c r="W14" i="34"/>
  <c r="W15" i="34"/>
  <c r="W16" i="34"/>
  <c r="V20" i="34"/>
  <c r="V21" i="34"/>
  <c r="V22" i="34"/>
  <c r="V12" i="34"/>
  <c r="W30" i="34"/>
  <c r="R9" i="34"/>
  <c r="V9" i="34"/>
  <c r="V17" i="34"/>
  <c r="W9" i="34"/>
  <c r="W10" i="34"/>
  <c r="W11" i="34"/>
  <c r="W17" i="34"/>
  <c r="W18" i="34"/>
  <c r="W25" i="34"/>
  <c r="W26" i="34"/>
  <c r="W33" i="34"/>
  <c r="W34" i="34"/>
  <c r="H4" i="34"/>
  <c r="V14" i="34"/>
  <c r="V13" i="34"/>
  <c r="W37" i="32"/>
  <c r="W13" i="32"/>
  <c r="W14" i="32"/>
  <c r="W15" i="32"/>
  <c r="W16" i="32"/>
  <c r="W30" i="32"/>
  <c r="W31" i="32"/>
  <c r="W35" i="32"/>
  <c r="V19" i="32"/>
  <c r="V20" i="32"/>
  <c r="V21" i="32"/>
  <c r="V22" i="32"/>
  <c r="V20" i="33"/>
  <c r="V21" i="33"/>
  <c r="V22" i="33"/>
  <c r="V12" i="33"/>
  <c r="W13" i="33"/>
  <c r="W14" i="33"/>
  <c r="W15" i="33"/>
  <c r="W16" i="33"/>
  <c r="W30" i="33"/>
  <c r="W31" i="33"/>
  <c r="R9" i="33"/>
  <c r="V9" i="33"/>
  <c r="V17" i="33"/>
  <c r="W34" i="33"/>
  <c r="W35" i="33"/>
  <c r="W36" i="33"/>
  <c r="W37" i="33"/>
  <c r="W9" i="33"/>
  <c r="W10" i="33"/>
  <c r="W11" i="33"/>
  <c r="W17" i="33"/>
  <c r="W18" i="33"/>
  <c r="W25" i="33"/>
  <c r="W26" i="33"/>
  <c r="W33" i="33"/>
  <c r="W41" i="33"/>
  <c r="H4" i="33"/>
  <c r="V14" i="33"/>
  <c r="V13" i="33"/>
  <c r="R9" i="32"/>
  <c r="W24" i="32"/>
  <c r="W25" i="32"/>
  <c r="W26" i="32"/>
  <c r="V9" i="32"/>
  <c r="V17" i="32"/>
  <c r="W9" i="32"/>
  <c r="V16" i="32"/>
  <c r="W17" i="32"/>
  <c r="W18" i="32"/>
  <c r="W33" i="32"/>
  <c r="W41" i="32"/>
  <c r="H4" i="32"/>
  <c r="V15" i="32"/>
  <c r="V14" i="32"/>
  <c r="V13" i="32"/>
  <c r="V12" i="32"/>
  <c r="P5" i="34"/>
  <c r="C10" i="34"/>
  <c r="L5" i="34"/>
  <c r="L5" i="33"/>
  <c r="C10" i="33"/>
  <c r="P5" i="33"/>
  <c r="W10" i="32"/>
  <c r="W11" i="32"/>
  <c r="P5" i="32"/>
  <c r="C10" i="32"/>
  <c r="L5" i="32"/>
  <c r="K10" i="34"/>
  <c r="M10" i="34"/>
  <c r="R10" i="34"/>
  <c r="K10" i="33"/>
  <c r="M10" i="33"/>
  <c r="R10" i="33"/>
  <c r="K10" i="32"/>
  <c r="M10" i="32"/>
  <c r="R10" i="32"/>
  <c r="C11" i="34"/>
  <c r="C11" i="33"/>
  <c r="C11" i="32"/>
  <c r="K11" i="34"/>
  <c r="M11" i="34"/>
  <c r="R11" i="34"/>
  <c r="K11" i="33"/>
  <c r="M11" i="33"/>
  <c r="R11" i="33"/>
  <c r="K11" i="32"/>
  <c r="M11" i="32"/>
  <c r="R11" i="32"/>
  <c r="C12" i="34"/>
  <c r="C12" i="33"/>
  <c r="C12" i="32"/>
  <c r="K12" i="34"/>
  <c r="M12" i="34"/>
  <c r="R12" i="34"/>
  <c r="K12" i="33"/>
  <c r="M12" i="33"/>
  <c r="R12" i="33"/>
  <c r="K12" i="32"/>
  <c r="M12" i="32"/>
  <c r="R12" i="32"/>
  <c r="C13" i="34"/>
  <c r="C13" i="33"/>
  <c r="C13" i="32"/>
  <c r="K13" i="34"/>
  <c r="M13" i="34"/>
  <c r="R13" i="34"/>
  <c r="K13" i="33"/>
  <c r="M13" i="33"/>
  <c r="R13" i="33"/>
  <c r="K13" i="32"/>
  <c r="M13" i="32"/>
  <c r="R13" i="32"/>
  <c r="C14" i="34"/>
  <c r="C14" i="33"/>
  <c r="C14" i="32"/>
  <c r="K14" i="34"/>
  <c r="M14" i="34"/>
  <c r="R14" i="34"/>
  <c r="C15" i="34"/>
  <c r="K15" i="34"/>
  <c r="M15" i="34"/>
  <c r="R15" i="34"/>
  <c r="C16" i="34"/>
  <c r="K16" i="34"/>
  <c r="M16" i="34"/>
  <c r="R16" i="34"/>
  <c r="C17" i="34"/>
  <c r="K17" i="34"/>
  <c r="M17" i="34"/>
  <c r="R17" i="34"/>
  <c r="C18" i="34"/>
  <c r="K18" i="34"/>
  <c r="M18" i="34"/>
  <c r="R18" i="34"/>
  <c r="C19" i="34"/>
  <c r="K19" i="34"/>
  <c r="M19" i="34"/>
  <c r="R19" i="34"/>
  <c r="C20" i="34"/>
  <c r="K20" i="34"/>
  <c r="M20" i="34"/>
  <c r="R20" i="34"/>
  <c r="C21" i="34"/>
  <c r="K21" i="34"/>
  <c r="M21" i="34"/>
  <c r="R21" i="34"/>
  <c r="C22" i="34"/>
  <c r="K22" i="34"/>
  <c r="M22" i="34"/>
  <c r="R22" i="34"/>
  <c r="C23" i="34"/>
  <c r="K23" i="34"/>
  <c r="M23" i="34"/>
  <c r="R23" i="34"/>
  <c r="C24" i="34"/>
  <c r="K24" i="34"/>
  <c r="M24" i="34"/>
  <c r="R24" i="34"/>
  <c r="C25" i="34"/>
  <c r="K25" i="34"/>
  <c r="M25" i="34"/>
  <c r="R25" i="34"/>
  <c r="C26" i="34"/>
  <c r="K26" i="34"/>
  <c r="M26" i="34"/>
  <c r="R26" i="34"/>
  <c r="C27" i="34"/>
  <c r="K27" i="34"/>
  <c r="M27" i="34"/>
  <c r="R27" i="34"/>
  <c r="C28" i="34"/>
  <c r="K28" i="34"/>
  <c r="M28" i="34"/>
  <c r="R28" i="34"/>
  <c r="C29" i="34"/>
  <c r="K29" i="34"/>
  <c r="M29" i="34"/>
  <c r="R29" i="34"/>
  <c r="C30" i="34"/>
  <c r="K30" i="34"/>
  <c r="M30" i="34"/>
  <c r="R30" i="34"/>
  <c r="C31" i="34"/>
  <c r="K31" i="34"/>
  <c r="M31" i="34"/>
  <c r="R31" i="34"/>
  <c r="C32" i="34"/>
  <c r="K32" i="34"/>
  <c r="M32" i="34"/>
  <c r="R32" i="34"/>
  <c r="C33" i="34"/>
  <c r="K33" i="34"/>
  <c r="M33" i="34"/>
  <c r="R33" i="34"/>
  <c r="C34" i="34"/>
  <c r="K34" i="34"/>
  <c r="M34" i="34"/>
  <c r="R34" i="34"/>
  <c r="C35" i="34"/>
  <c r="K35" i="34"/>
  <c r="M35" i="34"/>
  <c r="R35" i="34"/>
  <c r="C36" i="34"/>
  <c r="K36" i="34"/>
  <c r="M36" i="34"/>
  <c r="R36" i="34"/>
  <c r="C37" i="34"/>
  <c r="K37" i="34"/>
  <c r="M37" i="34"/>
  <c r="R37" i="34"/>
  <c r="C38" i="34"/>
  <c r="K38" i="34"/>
  <c r="M38" i="34"/>
  <c r="R38" i="34"/>
  <c r="C39" i="34"/>
  <c r="K39" i="34"/>
  <c r="M39" i="34"/>
  <c r="R39" i="34"/>
  <c r="C40" i="34"/>
  <c r="K40" i="34"/>
  <c r="M40" i="34"/>
  <c r="R40" i="34"/>
  <c r="K14" i="33"/>
  <c r="M14" i="33"/>
  <c r="R14" i="33"/>
  <c r="C15" i="33"/>
  <c r="K15" i="33"/>
  <c r="M15" i="33"/>
  <c r="R15" i="33"/>
  <c r="C16" i="33"/>
  <c r="K16" i="33"/>
  <c r="M16" i="33"/>
  <c r="R16" i="33"/>
  <c r="C17" i="33"/>
  <c r="K17" i="33"/>
  <c r="M17" i="33"/>
  <c r="R17" i="33"/>
  <c r="C18" i="33"/>
  <c r="K18" i="33"/>
  <c r="M18" i="33"/>
  <c r="R18" i="33"/>
  <c r="C19" i="33"/>
  <c r="K19" i="33"/>
  <c r="M19" i="33"/>
  <c r="R19" i="33"/>
  <c r="C20" i="33"/>
  <c r="K20" i="33"/>
  <c r="M20" i="33"/>
  <c r="R20" i="33"/>
  <c r="C21" i="33"/>
  <c r="K21" i="33"/>
  <c r="M21" i="33"/>
  <c r="R21" i="33"/>
  <c r="C22" i="33"/>
  <c r="K22" i="33"/>
  <c r="M22" i="33"/>
  <c r="R22" i="33"/>
  <c r="C23" i="33"/>
  <c r="K23" i="33"/>
  <c r="M23" i="33"/>
  <c r="R23" i="33"/>
  <c r="C24" i="33"/>
  <c r="K24" i="33"/>
  <c r="M24" i="33"/>
  <c r="R24" i="33"/>
  <c r="C25" i="33"/>
  <c r="K25" i="33"/>
  <c r="M25" i="33"/>
  <c r="R25" i="33"/>
  <c r="C26" i="33"/>
  <c r="K26" i="33"/>
  <c r="M26" i="33"/>
  <c r="R26" i="33"/>
  <c r="C27" i="33"/>
  <c r="K27" i="33"/>
  <c r="M27" i="33"/>
  <c r="R27" i="33"/>
  <c r="C28" i="33"/>
  <c r="K28" i="33"/>
  <c r="M28" i="33"/>
  <c r="R28" i="33"/>
  <c r="C29" i="33"/>
  <c r="K29" i="33"/>
  <c r="M29" i="33"/>
  <c r="R29" i="33"/>
  <c r="C30" i="33"/>
  <c r="K30" i="33"/>
  <c r="M30" i="33"/>
  <c r="R30" i="33"/>
  <c r="C31" i="33"/>
  <c r="K31" i="33"/>
  <c r="M31" i="33"/>
  <c r="R31" i="33"/>
  <c r="C32" i="33"/>
  <c r="K32" i="33"/>
  <c r="M32" i="33"/>
  <c r="R32" i="33"/>
  <c r="C33" i="33"/>
  <c r="K33" i="33"/>
  <c r="M33" i="33"/>
  <c r="R33" i="33"/>
  <c r="C34" i="33"/>
  <c r="K34" i="33"/>
  <c r="M34" i="33"/>
  <c r="R34" i="33"/>
  <c r="C35" i="33"/>
  <c r="M35" i="33"/>
  <c r="R35" i="33"/>
  <c r="C36" i="33"/>
  <c r="K36" i="33"/>
  <c r="M36" i="33"/>
  <c r="R36" i="33"/>
  <c r="C37" i="33"/>
  <c r="K37" i="33"/>
  <c r="M37" i="33"/>
  <c r="R37" i="33"/>
  <c r="C38" i="33"/>
  <c r="K38" i="33"/>
  <c r="M38" i="33"/>
  <c r="R38" i="33"/>
  <c r="C39" i="33"/>
  <c r="K39" i="33"/>
  <c r="M39" i="33"/>
  <c r="R39" i="33"/>
  <c r="C40" i="33"/>
  <c r="K40" i="33"/>
  <c r="M40" i="33"/>
  <c r="R40" i="33"/>
  <c r="C41" i="33"/>
  <c r="K41" i="33"/>
  <c r="M41" i="33"/>
  <c r="R41" i="33"/>
  <c r="K14" i="32"/>
  <c r="M14" i="32"/>
  <c r="R14" i="32"/>
  <c r="C15" i="32"/>
  <c r="K15" i="32"/>
  <c r="M15" i="32"/>
  <c r="R15" i="32"/>
  <c r="C16" i="32"/>
  <c r="K16" i="32"/>
  <c r="M16" i="32"/>
  <c r="R16" i="32"/>
  <c r="C17" i="32"/>
  <c r="K17" i="32"/>
  <c r="M17" i="32"/>
  <c r="R17" i="32"/>
  <c r="C18" i="32"/>
  <c r="K18" i="32"/>
  <c r="M18" i="32"/>
  <c r="R18" i="32"/>
  <c r="C19" i="32"/>
  <c r="K19" i="32"/>
  <c r="M19" i="32"/>
  <c r="R19" i="32"/>
  <c r="C20" i="32"/>
  <c r="K20" i="32"/>
  <c r="M20" i="32"/>
  <c r="R20" i="32"/>
  <c r="C21" i="32"/>
  <c r="K21" i="32"/>
  <c r="M21" i="32"/>
  <c r="R21" i="32"/>
  <c r="C22" i="32"/>
  <c r="K22" i="32"/>
  <c r="M22" i="32"/>
  <c r="R22" i="32"/>
  <c r="C23" i="32"/>
  <c r="K23" i="32"/>
  <c r="M23" i="32"/>
  <c r="R23" i="32"/>
  <c r="C24" i="32"/>
  <c r="K24" i="32"/>
  <c r="M24" i="32"/>
  <c r="R24" i="32"/>
  <c r="C25" i="32"/>
  <c r="K25" i="32"/>
  <c r="M25" i="32"/>
  <c r="R25" i="32"/>
  <c r="C26" i="32"/>
  <c r="K26" i="32"/>
  <c r="M26" i="32"/>
  <c r="R26" i="32"/>
  <c r="C27" i="32"/>
  <c r="M27" i="32"/>
  <c r="R27" i="32"/>
  <c r="C28" i="32"/>
  <c r="C41" i="34"/>
  <c r="L4" i="34"/>
  <c r="C5" i="34"/>
  <c r="E5" i="34"/>
  <c r="P4" i="34"/>
  <c r="G5" i="34"/>
  <c r="D4" i="34"/>
  <c r="P2" i="34"/>
  <c r="K28" i="32"/>
  <c r="M28" i="32"/>
  <c r="R28" i="32"/>
  <c r="C29" i="32"/>
  <c r="C42" i="33"/>
  <c r="L4" i="33"/>
  <c r="D4" i="33"/>
  <c r="P2" i="33"/>
  <c r="P4" i="33"/>
  <c r="G5" i="33"/>
  <c r="E5" i="33"/>
  <c r="C5" i="33"/>
  <c r="I5" i="34"/>
  <c r="K29" i="32"/>
  <c r="M29" i="32"/>
  <c r="R29" i="32"/>
  <c r="C30" i="32"/>
  <c r="I5" i="33"/>
  <c r="K30" i="32"/>
  <c r="M30" i="32"/>
  <c r="R30" i="32"/>
  <c r="C31" i="32"/>
  <c r="M31" i="32"/>
  <c r="R31" i="32"/>
  <c r="K31" i="32"/>
  <c r="C32" i="32"/>
  <c r="K32" i="32"/>
  <c r="M32" i="32"/>
  <c r="R32" i="32"/>
  <c r="C33" i="32"/>
  <c r="K33" i="32"/>
  <c r="M33" i="32"/>
  <c r="R33" i="32"/>
  <c r="C34" i="32"/>
  <c r="K34" i="32"/>
  <c r="M34" i="32"/>
  <c r="R34" i="32"/>
  <c r="C35" i="32"/>
  <c r="K35" i="32"/>
  <c r="M35" i="32"/>
  <c r="R35" i="32"/>
  <c r="C36" i="32"/>
  <c r="K36" i="32"/>
  <c r="M36" i="32"/>
  <c r="R36" i="32"/>
  <c r="C37" i="32"/>
  <c r="K37" i="32"/>
  <c r="M37" i="32"/>
  <c r="R37" i="32"/>
  <c r="C38" i="32"/>
  <c r="K38" i="32"/>
  <c r="M38" i="32"/>
  <c r="R38" i="32"/>
  <c r="C39" i="32"/>
  <c r="K39" i="32"/>
  <c r="M39" i="32"/>
  <c r="R39" i="32"/>
  <c r="C40" i="32"/>
  <c r="K40" i="32"/>
  <c r="M40" i="32"/>
  <c r="R40" i="32"/>
  <c r="C41" i="32"/>
  <c r="K41" i="32"/>
  <c r="M41" i="32"/>
  <c r="R41" i="32"/>
  <c r="C42" i="32"/>
  <c r="L4" i="32"/>
  <c r="P4" i="32"/>
  <c r="E5" i="32"/>
  <c r="G5" i="32"/>
  <c r="D4" i="32"/>
  <c r="P2" i="32"/>
  <c r="C5" i="32"/>
  <c r="I5" i="32"/>
</calcChain>
</file>

<file path=xl/sharedStrings.xml><?xml version="1.0" encoding="utf-8"?>
<sst xmlns="http://schemas.openxmlformats.org/spreadsheetml/2006/main" count="384" uniqueCount="66">
  <si>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</si>
  <si>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</si>
  <si>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</si>
  <si>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</si>
  <si>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</si>
  <si>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</si>
  <si>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</si>
  <si>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</si>
  <si>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</si>
  <si>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</si>
  <si>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</si>
  <si>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</si>
  <si>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</si>
  <si>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</si>
  <si>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</si>
  <si>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</si>
  <si>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</si>
  <si>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</si>
  <si>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</si>
  <si>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</si>
  <si>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</si>
  <si>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</si>
  <si>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</si>
  <si>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</si>
  <si>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</si>
  <si>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</si>
  <si>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</si>
  <si>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</si>
  <si>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</si>
  <si>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</si>
  <si>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</si>
  <si>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</si>
  <si>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</si>
  <si>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</si>
  <si>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</si>
  <si>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</si>
  <si>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</si>
  <si>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</si>
  <si>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</si>
  <si>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</si>
  <si>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</si>
  <si>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</si>
  <si>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</si>
  <si>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</si>
  <si>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日足</t>
    <rPh sb="0" eb="2">
      <t>ヒアシ</t>
    </rPh>
    <phoneticPr fontId="2"/>
  </si>
  <si>
    <t>4Ｈ足</t>
    <rPh sb="2" eb="3">
      <t>アシ</t>
    </rPh>
    <phoneticPr fontId="2"/>
  </si>
  <si>
    <t>１Ｈ足</t>
    <rPh sb="2" eb="3">
      <t>アシ</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</si>
  <si>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</si>
  <si>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</si>
  <si>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</si>
  <si>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</si>
  <si>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</si>
  <si>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</si>
  <si>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</si>
  <si>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</si>
  <si>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</si>
  <si>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</si>
  <si>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フィボナッチトレースメントで損切り幅1に対して利益は×1.27を狙う。</t>
    <rPh sb="14" eb="16">
      <t>ソンギ</t>
    </rPh>
    <rPh sb="17" eb="18">
      <t>ハバ</t>
    </rPh>
    <rPh sb="20" eb="21">
      <t>タイ</t>
    </rPh>
    <rPh sb="23" eb="25">
      <t>リエキ</t>
    </rPh>
    <rPh sb="32" eb="33">
      <t>ネラ</t>
    </rPh>
    <phoneticPr fontId="2"/>
  </si>
  <si>
    <t>USDJPY</t>
    <phoneticPr fontId="2"/>
  </si>
  <si>
    <t>USD/JPY</t>
    <phoneticPr fontId="2"/>
  </si>
  <si>
    <t>PBの形がよくわからなかったので画像を貼らせていただきました。NO.9は実体の三倍以上、下ひげがありますが上下のひげの長さの差があまりありません。PBは買いなら下ひげが、売りなら上ひげがはっきりわかるほど長いという印象を受けたので確認したいと思いました。NO.16では陽線、陰線の違いはあれど同じ形のPBが続いたので上昇傾向があるのだろうかと何となく感じましたがどのように解釈すればいいでしょうか。No.22では陰線が似たような形で２本連続発生しています。これがPBかどうか疑問ですが下降したいのに身動きがとれない印象を持ちました。そしてひげは10SMA,20SMAの２本を同時にまたがらるものは負けやすいというイメージを持ちました。</t>
    <rPh sb="3" eb="4">
      <t>カタチ</t>
    </rPh>
    <rPh sb="16" eb="18">
      <t>ガゾウ</t>
    </rPh>
    <rPh sb="19" eb="20">
      <t>ハ</t>
    </rPh>
    <rPh sb="36" eb="38">
      <t>ジッタイ</t>
    </rPh>
    <rPh sb="39" eb="40">
      <t>サン</t>
    </rPh>
    <rPh sb="40" eb="43">
      <t>バイイジョウ</t>
    </rPh>
    <rPh sb="44" eb="45">
      <t>シタ</t>
    </rPh>
    <rPh sb="53" eb="55">
      <t>ジョウゲ</t>
    </rPh>
    <rPh sb="59" eb="60">
      <t>ナガ</t>
    </rPh>
    <rPh sb="62" eb="63">
      <t>サ</t>
    </rPh>
    <rPh sb="76" eb="77">
      <t>カ</t>
    </rPh>
    <rPh sb="80" eb="81">
      <t>シタ</t>
    </rPh>
    <rPh sb="85" eb="86">
      <t>ウ</t>
    </rPh>
    <rPh sb="89" eb="90">
      <t>ウエ</t>
    </rPh>
    <rPh sb="102" eb="103">
      <t>ナガ</t>
    </rPh>
    <rPh sb="107" eb="109">
      <t>インショウ</t>
    </rPh>
    <rPh sb="110" eb="111">
      <t>ウ</t>
    </rPh>
    <rPh sb="115" eb="117">
      <t>カクニン</t>
    </rPh>
    <rPh sb="121" eb="122">
      <t>オモ</t>
    </rPh>
    <rPh sb="134" eb="136">
      <t>ヨウセン</t>
    </rPh>
    <rPh sb="137" eb="139">
      <t>インセン</t>
    </rPh>
    <rPh sb="140" eb="141">
      <t>チガ</t>
    </rPh>
    <rPh sb="146" eb="147">
      <t>オナ</t>
    </rPh>
    <rPh sb="148" eb="149">
      <t>カタチ</t>
    </rPh>
    <rPh sb="153" eb="154">
      <t>ツヅ</t>
    </rPh>
    <rPh sb="158" eb="160">
      <t>ジョウショウ</t>
    </rPh>
    <rPh sb="160" eb="162">
      <t>ケイコウ</t>
    </rPh>
    <rPh sb="171" eb="172">
      <t>ナン</t>
    </rPh>
    <rPh sb="175" eb="176">
      <t>カン</t>
    </rPh>
    <rPh sb="186" eb="188">
      <t>カイシャク</t>
    </rPh>
    <rPh sb="206" eb="208">
      <t>インセン</t>
    </rPh>
    <rPh sb="209" eb="210">
      <t>ニ</t>
    </rPh>
    <rPh sb="214" eb="215">
      <t>カタチ</t>
    </rPh>
    <rPh sb="217" eb="218">
      <t>ホン</t>
    </rPh>
    <rPh sb="218" eb="220">
      <t>レンゾク</t>
    </rPh>
    <rPh sb="220" eb="222">
      <t>ハッセイ</t>
    </rPh>
    <rPh sb="237" eb="239">
      <t>ギモン</t>
    </rPh>
    <rPh sb="242" eb="244">
      <t>カコウ</t>
    </rPh>
    <rPh sb="249" eb="251">
      <t>ミウゴ</t>
    </rPh>
    <rPh sb="257" eb="259">
      <t>インショウ</t>
    </rPh>
    <rPh sb="260" eb="261">
      <t>モ</t>
    </rPh>
    <rPh sb="285" eb="286">
      <t>ホン</t>
    </rPh>
    <rPh sb="287" eb="289">
      <t>ドウジ</t>
    </rPh>
    <rPh sb="298" eb="299">
      <t>マ</t>
    </rPh>
    <rPh sb="311" eb="312">
      <t>モ</t>
    </rPh>
    <phoneticPr fontId="2"/>
  </si>
  <si>
    <t>ルールを守ってトレードすることの難しさを感じました。マニュアルを読んで確認しながらトレードしたつもりでいても買いなら安値を更新していたらエントリーできないことや上下のひげの長さを勘違いしてエントリーしていたり、ひげの長さが微妙なときは実体のPipsを確認したりと不慣れなこともあり大変時間がかかってしまいました。エントリー条件のローソク足をまだまだ見逃していると思いますし、無我夢中でとにかくマニュアル片手に取り組むのが精一杯です。まだ気づきと言えることがわかりませんし、つたない疑問ばかりかもしれませんが不安なことは潰していこうと思います。検証をしてみた感想ですが９年間検証して一度も元金を割っていないし、勝てているんだと驚いております。資金管理とルールを守ることの大切さを実感しております。</t>
    <rPh sb="4" eb="5">
      <t>マモ</t>
    </rPh>
    <rPh sb="16" eb="17">
      <t>ムズカ</t>
    </rPh>
    <rPh sb="20" eb="21">
      <t>カン</t>
    </rPh>
    <rPh sb="32" eb="33">
      <t>ヨ</t>
    </rPh>
    <rPh sb="35" eb="37">
      <t>カクニン</t>
    </rPh>
    <rPh sb="54" eb="55">
      <t>カ</t>
    </rPh>
    <rPh sb="58" eb="60">
      <t>ヤスネ</t>
    </rPh>
    <rPh sb="61" eb="63">
      <t>コウシン</t>
    </rPh>
    <rPh sb="80" eb="82">
      <t>ジョウゲ</t>
    </rPh>
    <rPh sb="86" eb="87">
      <t>ナガ</t>
    </rPh>
    <rPh sb="89" eb="91">
      <t>カンチガ</t>
    </rPh>
    <rPh sb="108" eb="109">
      <t>ナガ</t>
    </rPh>
    <rPh sb="111" eb="113">
      <t>ビミョウ</t>
    </rPh>
    <rPh sb="117" eb="119">
      <t>ジッタイ</t>
    </rPh>
    <rPh sb="125" eb="127">
      <t>カクニン</t>
    </rPh>
    <rPh sb="131" eb="133">
      <t>フナ</t>
    </rPh>
    <rPh sb="140" eb="142">
      <t>タイヘン</t>
    </rPh>
    <rPh sb="142" eb="144">
      <t>ジカン</t>
    </rPh>
    <rPh sb="161" eb="163">
      <t>ジョウケン</t>
    </rPh>
    <rPh sb="168" eb="169">
      <t>アシ</t>
    </rPh>
    <rPh sb="174" eb="176">
      <t>ミノガ</t>
    </rPh>
    <rPh sb="181" eb="182">
      <t>オモ</t>
    </rPh>
    <rPh sb="187" eb="191">
      <t>ムガムチュウ</t>
    </rPh>
    <rPh sb="201" eb="203">
      <t>カタテ</t>
    </rPh>
    <rPh sb="204" eb="205">
      <t>ト</t>
    </rPh>
    <rPh sb="206" eb="207">
      <t>ク</t>
    </rPh>
    <rPh sb="210" eb="213">
      <t>セイイッパイ</t>
    </rPh>
    <rPh sb="218" eb="219">
      <t>キ</t>
    </rPh>
    <rPh sb="222" eb="223">
      <t>イ</t>
    </rPh>
    <rPh sb="240" eb="242">
      <t>ギモン</t>
    </rPh>
    <rPh sb="253" eb="255">
      <t>フアン</t>
    </rPh>
    <rPh sb="259" eb="260">
      <t>ツブ</t>
    </rPh>
    <rPh sb="266" eb="267">
      <t>オモ</t>
    </rPh>
    <rPh sb="271" eb="273">
      <t>ケンショウ</t>
    </rPh>
    <rPh sb="278" eb="280">
      <t>カンソウ</t>
    </rPh>
    <rPh sb="284" eb="286">
      <t>ネンカン</t>
    </rPh>
    <rPh sb="286" eb="288">
      <t>ケンショウ</t>
    </rPh>
    <rPh sb="290" eb="292">
      <t>イチド</t>
    </rPh>
    <rPh sb="293" eb="295">
      <t>ガンキン</t>
    </rPh>
    <rPh sb="296" eb="297">
      <t>ワ</t>
    </rPh>
    <rPh sb="304" eb="305">
      <t>カ</t>
    </rPh>
    <rPh sb="312" eb="313">
      <t>オドロ</t>
    </rPh>
    <rPh sb="320" eb="322">
      <t>シキン</t>
    </rPh>
    <rPh sb="322" eb="324">
      <t>カンリ</t>
    </rPh>
    <rPh sb="329" eb="330">
      <t>マモ</t>
    </rPh>
    <rPh sb="334" eb="336">
      <t>タイセツ</t>
    </rPh>
    <rPh sb="338" eb="340">
      <t>ジッカン</t>
    </rPh>
    <phoneticPr fontId="2"/>
  </si>
  <si>
    <t>フィボナッチトレースメントで損切り幅1に対して利益は×1.5を狙う。</t>
    <rPh sb="14" eb="16">
      <t>ソンギ</t>
    </rPh>
    <rPh sb="17" eb="18">
      <t>ハバ</t>
    </rPh>
    <rPh sb="20" eb="21">
      <t>タイ</t>
    </rPh>
    <rPh sb="23" eb="25">
      <t>リエキ</t>
    </rPh>
    <rPh sb="31" eb="32">
      <t>ネラ</t>
    </rPh>
    <phoneticPr fontId="2"/>
  </si>
  <si>
    <t>フィボナッチトレースメントで損切り幅1に対して利益は×2を狙う。</t>
    <rPh sb="14" eb="16">
      <t>ソンギ</t>
    </rPh>
    <rPh sb="17" eb="18">
      <t>ハバ</t>
    </rPh>
    <rPh sb="20" eb="21">
      <t>タイ</t>
    </rPh>
    <rPh sb="23" eb="25">
      <t>リエキ</t>
    </rPh>
    <rPh sb="29" eb="30">
      <t>ネラ</t>
    </rPh>
    <phoneticPr fontId="2"/>
  </si>
  <si>
    <t>買</t>
    <phoneticPr fontId="2"/>
  </si>
  <si>
    <t>FXの勉強は初めてなのでUSD/JPYの日足、フィボナッチトレースメント127％しか検証が終わっていませんがわからないことをお尋ねしたいのでこのように少しずつですが実践記を見ていただけたらと思っております。よろしくお願い致します。</t>
    <rPh sb="3" eb="5">
      <t>ベンキョウ</t>
    </rPh>
    <rPh sb="6" eb="7">
      <t>ハジ</t>
    </rPh>
    <rPh sb="20" eb="22">
      <t>ヒアシ</t>
    </rPh>
    <rPh sb="42" eb="44">
      <t>ケンショウ</t>
    </rPh>
    <rPh sb="45" eb="46">
      <t>オ</t>
    </rPh>
    <rPh sb="63" eb="64">
      <t>タズ</t>
    </rPh>
    <rPh sb="75" eb="76">
      <t>スコ</t>
    </rPh>
    <rPh sb="82" eb="84">
      <t>ジッセン</t>
    </rPh>
    <rPh sb="84" eb="85">
      <t>キ</t>
    </rPh>
    <rPh sb="86" eb="87">
      <t>ミ</t>
    </rPh>
    <rPh sb="95" eb="96">
      <t>オモ</t>
    </rPh>
    <rPh sb="108" eb="109">
      <t>ネガ</t>
    </rPh>
    <rPh sb="110" eb="111">
      <t>イタ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</si>
</sst>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1" formatCode="0.00_ "/>
    <numFmt numFmtId="183" formatCode="m/d;@"/>
    <numFmt numFmtId="186" formatCode="#,##0_ ;[Red]\-#,##0\ "/>
    <numFmt numFmtId="187" formatCode="0.0%"/>
    <numFmt numFmtId="189" formatCode="#,##0_ "/>
    <numFmt numFmtId="190" formatCode="0.0_ ;[Red]\-0.0\ "/>
  </numFmts>
  <fonts count="11"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87"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81" fontId="9" fillId="0" borderId="1" xfId="0" applyNumberFormat="1" applyFont="1" applyFill="1" applyBorder="1" applyAlignment="1">
      <alignment horizontal="center" vertical="center"/>
    </xf>
    <xf numFmtId="0" fontId="0" fillId="0" borderId="2" xfId="0" applyBorder="1" applyAlignment="1">
      <alignment horizontal="center" vertical="center"/>
    </xf>
    <xf numFmtId="183" fontId="9" fillId="0" borderId="1" xfId="0" applyNumberFormat="1" applyFont="1" applyFill="1" applyBorder="1" applyAlignment="1">
      <alignment horizontal="center" vertical="center"/>
    </xf>
    <xf numFmtId="0" fontId="8" fillId="4" borderId="2" xfId="0" applyFont="1" applyFill="1" applyBorder="1" applyAlignment="1">
      <alignment vertical="center"/>
    </xf>
    <xf numFmtId="0" fontId="0" fillId="0" borderId="3" xfId="0" applyBorder="1" applyAlignment="1">
      <alignment horizontal="center" vertical="center"/>
    </xf>
    <xf numFmtId="0" fontId="8" fillId="0" borderId="3" xfId="0" applyFont="1" applyFill="1" applyBorder="1" applyAlignment="1">
      <alignment horizontal="center" vertical="center"/>
    </xf>
    <xf numFmtId="0" fontId="0" fillId="0" borderId="3" xfId="0" applyFill="1" applyBorder="1" applyAlignment="1">
      <alignment horizontal="center" vertical="center"/>
    </xf>
    <xf numFmtId="0" fontId="8" fillId="0" borderId="3" xfId="0" applyFont="1" applyFill="1" applyBorder="1" applyAlignment="1">
      <alignment vertical="center"/>
    </xf>
    <xf numFmtId="0" fontId="0" fillId="0" borderId="4" xfId="0" applyFill="1" applyBorder="1" applyAlignment="1">
      <alignment horizontal="center" vertical="center"/>
    </xf>
    <xf numFmtId="0" fontId="8" fillId="0" borderId="4" xfId="0" applyFont="1" applyFill="1" applyBorder="1" applyAlignment="1">
      <alignment horizontal="center" vertical="center"/>
    </xf>
    <xf numFmtId="0" fontId="0" fillId="0" borderId="5" xfId="0" applyBorder="1" applyAlignment="1">
      <alignment horizontal="center" vertical="center"/>
    </xf>
    <xf numFmtId="187" fontId="0" fillId="0" borderId="3" xfId="1" applyNumberFormat="1" applyFont="1" applyFill="1" applyBorder="1" applyAlignment="1">
      <alignment horizontal="center" vertical="center"/>
    </xf>
    <xf numFmtId="0" fontId="8" fillId="4" borderId="6" xfId="0" applyFont="1" applyFill="1" applyBorder="1" applyAlignment="1">
      <alignment vertical="center"/>
    </xf>
    <xf numFmtId="0" fontId="8" fillId="5"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0" fillId="0" borderId="0" xfId="0" applyFont="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Fill="1" applyBorder="1" applyAlignment="1">
      <alignment horizontal="center" vertical="center"/>
    </xf>
    <xf numFmtId="0" fontId="8" fillId="4" borderId="1" xfId="0" applyFont="1" applyFill="1" applyBorder="1" applyAlignment="1">
      <alignment horizontal="center" vertical="center"/>
    </xf>
    <xf numFmtId="189"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189"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186" fontId="0" fillId="0" borderId="1" xfId="0" applyNumberFormat="1" applyBorder="1" applyAlignment="1">
      <alignment horizontal="center" vertical="center"/>
    </xf>
    <xf numFmtId="190" fontId="0" fillId="0" borderId="1" xfId="0" applyNumberFormat="1" applyBorder="1" applyAlignment="1">
      <alignment horizontal="center" vertical="center"/>
    </xf>
    <xf numFmtId="0" fontId="8" fillId="4" borderId="1" xfId="0" applyFont="1" applyFill="1" applyBorder="1" applyAlignment="1">
      <alignment horizontal="center" vertical="center" shrinkToFit="1"/>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8" borderId="9"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8"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8"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8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86" fontId="9" fillId="0" borderId="1" xfId="0" applyNumberFormat="1" applyFont="1" applyFill="1" applyBorder="1" applyAlignment="1">
      <alignment horizontal="center" vertical="center"/>
    </xf>
    <xf numFmtId="190" fontId="9" fillId="0" borderId="1" xfId="0" applyNumberFormat="1" applyFont="1" applyFill="1" applyBorder="1" applyAlignment="1">
      <alignment horizontal="center" vertical="center"/>
    </xf>
    <xf numFmtId="189" fontId="9" fillId="0" borderId="7" xfId="0" applyNumberFormat="1" applyFont="1" applyFill="1" applyBorder="1" applyAlignment="1">
      <alignment horizontal="center" vertical="center"/>
    </xf>
    <xf numFmtId="189" fontId="9" fillId="0" borderId="2" xfId="0" applyNumberFormat="1"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186" fontId="9" fillId="0" borderId="7" xfId="0" applyNumberFormat="1" applyFont="1" applyFill="1" applyBorder="1" applyAlignment="1">
      <alignment horizontal="center" vertical="center"/>
    </xf>
    <xf numFmtId="186" fontId="9" fillId="0" borderId="2" xfId="0" applyNumberFormat="1" applyFont="1" applyFill="1" applyBorder="1" applyAlignment="1">
      <alignment horizontal="center" vertical="center"/>
    </xf>
    <xf numFmtId="190" fontId="9" fillId="0" borderId="7" xfId="0" applyNumberFormat="1" applyFont="1" applyFill="1" applyBorder="1" applyAlignment="1">
      <alignment horizontal="center" vertical="center"/>
    </xf>
    <xf numFmtId="190" fontId="9" fillId="0" borderId="2"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
    <cellStyle name="パーセント" xfId="1" builtinId="5"/>
    <cellStyle name="標準" xfId="0" builtinId="0"/>
    <cellStyle name="標準 2" xfId="2"/>
    <cellStyle name="標準 3" xfId="3"/>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68580</xdr:colOff>
      <xdr:row>30</xdr:row>
      <xdr:rowOff>167640</xdr:rowOff>
    </xdr:to>
    <xdr:pic>
      <xdr:nvPicPr>
        <xdr:cNvPr id="2297" name="図 2">
          <a:extLst>
            <a:ext uri="{FF2B5EF4-FFF2-40B4-BE49-F238E27FC236}">
              <a16:creationId xmlns:a16="http://schemas.microsoft.com/office/drawing/2014/main" id="{FDA21614-0970-4D69-89D0-CBFF805C0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880"/>
          <a:ext cx="6621780" cy="5471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33</xdr:row>
      <xdr:rowOff>0</xdr:rowOff>
    </xdr:from>
    <xdr:to>
      <xdr:col>11</xdr:col>
      <xdr:colOff>76200</xdr:colOff>
      <xdr:row>75</xdr:row>
      <xdr:rowOff>60960</xdr:rowOff>
    </xdr:to>
    <xdr:pic>
      <xdr:nvPicPr>
        <xdr:cNvPr id="2298" name="図 4">
          <a:extLst>
            <a:ext uri="{FF2B5EF4-FFF2-40B4-BE49-F238E27FC236}">
              <a16:creationId xmlns:a16="http://schemas.microsoft.com/office/drawing/2014/main" id="{61D3CDA8-4966-4F93-AF81-70F2C6FD44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035040"/>
          <a:ext cx="6629400" cy="774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77</xdr:row>
      <xdr:rowOff>0</xdr:rowOff>
    </xdr:from>
    <xdr:to>
      <xdr:col>11</xdr:col>
      <xdr:colOff>68580</xdr:colOff>
      <xdr:row>106</xdr:row>
      <xdr:rowOff>167640</xdr:rowOff>
    </xdr:to>
    <xdr:pic>
      <xdr:nvPicPr>
        <xdr:cNvPr id="2299" name="図 6">
          <a:extLst>
            <a:ext uri="{FF2B5EF4-FFF2-40B4-BE49-F238E27FC236}">
              <a16:creationId xmlns:a16="http://schemas.microsoft.com/office/drawing/2014/main" id="{556CE586-07F4-4026-BCC0-A69B6AECF9E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4081760"/>
          <a:ext cx="6621780" cy="5471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109</xdr:row>
      <xdr:rowOff>0</xdr:rowOff>
    </xdr:from>
    <xdr:to>
      <xdr:col>11</xdr:col>
      <xdr:colOff>68580</xdr:colOff>
      <xdr:row>138</xdr:row>
      <xdr:rowOff>167640</xdr:rowOff>
    </xdr:to>
    <xdr:pic>
      <xdr:nvPicPr>
        <xdr:cNvPr id="2300" name="図 7">
          <a:extLst>
            <a:ext uri="{FF2B5EF4-FFF2-40B4-BE49-F238E27FC236}">
              <a16:creationId xmlns:a16="http://schemas.microsoft.com/office/drawing/2014/main" id="{99D8A611-A0DA-4DFA-AAAD-CA73D727DC7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9933920"/>
          <a:ext cx="6621780" cy="5471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141</xdr:row>
      <xdr:rowOff>0</xdr:rowOff>
    </xdr:from>
    <xdr:to>
      <xdr:col>11</xdr:col>
      <xdr:colOff>68580</xdr:colOff>
      <xdr:row>170</xdr:row>
      <xdr:rowOff>167640</xdr:rowOff>
    </xdr:to>
    <xdr:pic>
      <xdr:nvPicPr>
        <xdr:cNvPr id="2301" name="図 8">
          <a:extLst>
            <a:ext uri="{FF2B5EF4-FFF2-40B4-BE49-F238E27FC236}">
              <a16:creationId xmlns:a16="http://schemas.microsoft.com/office/drawing/2014/main" id="{0708193F-FFBA-4AA6-BFF1-8F3E9FBA69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5786080"/>
          <a:ext cx="6621780" cy="5471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173</xdr:row>
      <xdr:rowOff>0</xdr:rowOff>
    </xdr:from>
    <xdr:to>
      <xdr:col>11</xdr:col>
      <xdr:colOff>68580</xdr:colOff>
      <xdr:row>202</xdr:row>
      <xdr:rowOff>167640</xdr:rowOff>
    </xdr:to>
    <xdr:pic>
      <xdr:nvPicPr>
        <xdr:cNvPr id="2302" name="図 9">
          <a:extLst>
            <a:ext uri="{FF2B5EF4-FFF2-40B4-BE49-F238E27FC236}">
              <a16:creationId xmlns:a16="http://schemas.microsoft.com/office/drawing/2014/main" id="{9E5CE948-CDF1-4634-A9ED-4C4BA130229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1638240"/>
          <a:ext cx="6621780" cy="5471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205</xdr:row>
      <xdr:rowOff>0</xdr:rowOff>
    </xdr:from>
    <xdr:to>
      <xdr:col>14</xdr:col>
      <xdr:colOff>274320</xdr:colOff>
      <xdr:row>234</xdr:row>
      <xdr:rowOff>99060</xdr:rowOff>
    </xdr:to>
    <xdr:pic>
      <xdr:nvPicPr>
        <xdr:cNvPr id="2303" name="図 10">
          <a:extLst>
            <a:ext uri="{FF2B5EF4-FFF2-40B4-BE49-F238E27FC236}">
              <a16:creationId xmlns:a16="http://schemas.microsoft.com/office/drawing/2014/main" id="{74755F64-F7AD-4D07-BC81-90820B9D5DF3}"/>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7490400"/>
          <a:ext cx="8656320" cy="5402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236</xdr:row>
      <xdr:rowOff>0</xdr:rowOff>
    </xdr:from>
    <xdr:to>
      <xdr:col>14</xdr:col>
      <xdr:colOff>274320</xdr:colOff>
      <xdr:row>265</xdr:row>
      <xdr:rowOff>91440</xdr:rowOff>
    </xdr:to>
    <xdr:pic>
      <xdr:nvPicPr>
        <xdr:cNvPr id="2304" name="図 12">
          <a:extLst>
            <a:ext uri="{FF2B5EF4-FFF2-40B4-BE49-F238E27FC236}">
              <a16:creationId xmlns:a16="http://schemas.microsoft.com/office/drawing/2014/main" id="{F536F2D7-7C58-4742-B39D-CFB9943DAD59}"/>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43159680"/>
          <a:ext cx="8656320" cy="5394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267</xdr:row>
      <xdr:rowOff>0</xdr:rowOff>
    </xdr:from>
    <xdr:to>
      <xdr:col>14</xdr:col>
      <xdr:colOff>274320</xdr:colOff>
      <xdr:row>296</xdr:row>
      <xdr:rowOff>91440</xdr:rowOff>
    </xdr:to>
    <xdr:pic>
      <xdr:nvPicPr>
        <xdr:cNvPr id="2305" name="図 14">
          <a:extLst>
            <a:ext uri="{FF2B5EF4-FFF2-40B4-BE49-F238E27FC236}">
              <a16:creationId xmlns:a16="http://schemas.microsoft.com/office/drawing/2014/main" id="{91D8BB53-4270-4855-B840-25C55D081CC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48828960"/>
          <a:ext cx="8656320" cy="5394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298</xdr:row>
      <xdr:rowOff>0</xdr:rowOff>
    </xdr:from>
    <xdr:to>
      <xdr:col>14</xdr:col>
      <xdr:colOff>274320</xdr:colOff>
      <xdr:row>327</xdr:row>
      <xdr:rowOff>91440</xdr:rowOff>
    </xdr:to>
    <xdr:pic>
      <xdr:nvPicPr>
        <xdr:cNvPr id="2306" name="図 17">
          <a:extLst>
            <a:ext uri="{FF2B5EF4-FFF2-40B4-BE49-F238E27FC236}">
              <a16:creationId xmlns:a16="http://schemas.microsoft.com/office/drawing/2014/main" id="{DE7B884C-7BF6-44AD-BD0C-F14CAF78C36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54498240"/>
          <a:ext cx="8656320" cy="5394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329</xdr:row>
      <xdr:rowOff>0</xdr:rowOff>
    </xdr:from>
    <xdr:to>
      <xdr:col>14</xdr:col>
      <xdr:colOff>274320</xdr:colOff>
      <xdr:row>358</xdr:row>
      <xdr:rowOff>91440</xdr:rowOff>
    </xdr:to>
    <xdr:pic>
      <xdr:nvPicPr>
        <xdr:cNvPr id="2307" name="図 18">
          <a:extLst>
            <a:ext uri="{FF2B5EF4-FFF2-40B4-BE49-F238E27FC236}">
              <a16:creationId xmlns:a16="http://schemas.microsoft.com/office/drawing/2014/main" id="{03674151-3F02-49BC-BE4F-C58C74373E33}"/>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60167520"/>
          <a:ext cx="8656320" cy="5394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360</xdr:row>
      <xdr:rowOff>0</xdr:rowOff>
    </xdr:from>
    <xdr:to>
      <xdr:col>14</xdr:col>
      <xdr:colOff>274320</xdr:colOff>
      <xdr:row>389</xdr:row>
      <xdr:rowOff>91440</xdr:rowOff>
    </xdr:to>
    <xdr:pic>
      <xdr:nvPicPr>
        <xdr:cNvPr id="2308" name="図 20">
          <a:extLst>
            <a:ext uri="{FF2B5EF4-FFF2-40B4-BE49-F238E27FC236}">
              <a16:creationId xmlns:a16="http://schemas.microsoft.com/office/drawing/2014/main" id="{118E1093-9215-4F1A-B9CC-574D185BC8D1}"/>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65836800"/>
          <a:ext cx="8656320" cy="5394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workbookViewId="0">
      <selection activeCell="A3" sqref="A3"/>
    </sheetView>
  </sheetViews>
  <sheetFormatPr defaultRowHeight="13.2" x14ac:dyDescent="0.2"/>
  <sheetData>
    <row r="2" spans="1:2" x14ac:dyDescent="0.2">
      <c r="A2" t="s">
        <v>47</v>
      </c>
    </row>
    <row r="3" spans="1:2" x14ac:dyDescent="0.2">
      <c r="A3">
        <v>100000</v>
      </c>
    </row>
    <row r="5" spans="1:2" x14ac:dyDescent="0.2">
      <c r="A5" t="s">
        <v>48</v>
      </c>
    </row>
    <row r="6" spans="1:2" x14ac:dyDescent="0.2">
      <c r="A6" t="s">
        <v>55</v>
      </c>
      <c r="B6">
        <v>90</v>
      </c>
    </row>
    <row r="7" spans="1:2" x14ac:dyDescent="0.2">
      <c r="A7" t="s">
        <v>54</v>
      </c>
      <c r="B7">
        <v>90</v>
      </c>
    </row>
    <row r="8" spans="1:2" x14ac:dyDescent="0.2">
      <c r="A8" t="s">
        <v>52</v>
      </c>
      <c r="B8">
        <v>110</v>
      </c>
    </row>
    <row r="9" spans="1:2" x14ac:dyDescent="0.2">
      <c r="A9" t="s">
        <v>50</v>
      </c>
      <c r="B9">
        <v>120</v>
      </c>
    </row>
    <row r="10" spans="1:2" x14ac:dyDescent="0.2">
      <c r="A10" t="s">
        <v>51</v>
      </c>
      <c r="B10">
        <v>150</v>
      </c>
    </row>
    <row r="11" spans="1:2" x14ac:dyDescent="0.2">
      <c r="A11" t="s">
        <v>56</v>
      </c>
      <c r="B11">
        <v>100</v>
      </c>
    </row>
    <row r="12" spans="1:2" x14ac:dyDescent="0.2">
      <c r="A12" t="s">
        <v>53</v>
      </c>
      <c r="B12">
        <v>80</v>
      </c>
    </row>
    <row r="13" spans="1:2" x14ac:dyDescent="0.2">
      <c r="A13" t="s">
        <v>49</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109"/>
  <sheetViews>
    <sheetView zoomScale="115" zoomScaleNormal="115" workbookViewId="0">
      <pane ySplit="8" topLeftCell="A30" activePane="bottomLeft" state="frozen"/>
      <selection pane="bottomLeft" activeCell="H4" sqref="H4:I4"/>
    </sheetView>
  </sheetViews>
  <sheetFormatPr defaultRowHeight="13.2" x14ac:dyDescent="0.2"/>
  <cols>
    <col min="1" max="1" width="2.88671875" customWidth="1"/>
    <col min="2" max="18" width="6.6640625" customWidth="1"/>
    <col min="21" max="21" width="8.77734375" customWidth="1"/>
    <col min="22" max="22" width="10.88671875" style="23" hidden="1" customWidth="1"/>
    <col min="23" max="23" width="8.88671875" hidden="1" customWidth="1"/>
  </cols>
  <sheetData>
    <row r="2" spans="2:23" x14ac:dyDescent="0.2">
      <c r="B2" s="40" t="s">
        <v>5</v>
      </c>
      <c r="C2" s="40"/>
      <c r="D2" s="42" t="s">
        <v>58</v>
      </c>
      <c r="E2" s="42"/>
      <c r="F2" s="40" t="s">
        <v>6</v>
      </c>
      <c r="G2" s="40"/>
      <c r="H2" s="44" t="s">
        <v>36</v>
      </c>
      <c r="I2" s="44"/>
      <c r="J2" s="40" t="s">
        <v>7</v>
      </c>
      <c r="K2" s="40"/>
      <c r="L2" s="41">
        <v>300000</v>
      </c>
      <c r="M2" s="42"/>
      <c r="N2" s="40" t="s">
        <v>8</v>
      </c>
      <c r="O2" s="40"/>
      <c r="P2" s="43">
        <f>SUM(L2,D4)</f>
        <v>505956.35932504764</v>
      </c>
      <c r="Q2" s="44"/>
      <c r="R2" s="1"/>
      <c r="S2" s="1"/>
      <c r="T2" s="1"/>
    </row>
    <row r="3" spans="2:23" ht="57" customHeight="1" x14ac:dyDescent="0.2">
      <c r="B3" s="40" t="s">
        <v>9</v>
      </c>
      <c r="C3" s="40"/>
      <c r="D3" s="45" t="s">
        <v>38</v>
      </c>
      <c r="E3" s="45"/>
      <c r="F3" s="45"/>
      <c r="G3" s="45"/>
      <c r="H3" s="45"/>
      <c r="I3" s="45"/>
      <c r="J3" s="40" t="s">
        <v>10</v>
      </c>
      <c r="K3" s="40"/>
      <c r="L3" s="45" t="s">
        <v>57</v>
      </c>
      <c r="M3" s="46"/>
      <c r="N3" s="46"/>
      <c r="O3" s="46"/>
      <c r="P3" s="46"/>
      <c r="Q3" s="46"/>
      <c r="R3" s="1"/>
      <c r="S3" s="1"/>
    </row>
    <row r="4" spans="2:23" x14ac:dyDescent="0.2">
      <c r="B4" s="40" t="s">
        <v>11</v>
      </c>
      <c r="C4" s="40"/>
      <c r="D4" s="47">
        <f>SUM($R$9:$S$993)</f>
        <v>205956.35932504764</v>
      </c>
      <c r="E4" s="47"/>
      <c r="F4" s="40" t="s">
        <v>12</v>
      </c>
      <c r="G4" s="40"/>
      <c r="H4" s="48">
        <f>SUM($T$9:$U$108)</f>
        <v>2067.300000000007</v>
      </c>
      <c r="I4" s="44"/>
      <c r="J4" s="49" t="s">
        <v>13</v>
      </c>
      <c r="K4" s="49"/>
      <c r="L4" s="43">
        <f>MAX($C$9:$D$990)-C9</f>
        <v>205956.35932504782</v>
      </c>
      <c r="M4" s="43"/>
      <c r="N4" s="49" t="s">
        <v>14</v>
      </c>
      <c r="O4" s="49"/>
      <c r="P4" s="47">
        <f>SUMIF(R9:S990,"&lt;0",R9:S990)</f>
        <v>-143553.48033964043</v>
      </c>
      <c r="Q4" s="47"/>
      <c r="R4" s="1"/>
      <c r="S4" s="1"/>
      <c r="T4" s="1"/>
    </row>
    <row r="5" spans="2:23" x14ac:dyDescent="0.2">
      <c r="B5" s="38" t="s">
        <v>15</v>
      </c>
      <c r="C5" s="2">
        <f>COUNTIF($R$9:$R$990,"&gt;0")</f>
        <v>19</v>
      </c>
      <c r="D5" s="37" t="s">
        <v>16</v>
      </c>
      <c r="E5" s="16">
        <f>COUNTIF($R$9:$R$990,"&lt;0")</f>
        <v>13</v>
      </c>
      <c r="F5" s="37" t="s">
        <v>17</v>
      </c>
      <c r="G5" s="2">
        <f>COUNTIF($R$9:$R$990,"=0")</f>
        <v>0</v>
      </c>
      <c r="H5" s="37" t="s">
        <v>18</v>
      </c>
      <c r="I5" s="3">
        <f>C5/SUM(C5,E5,G5)</f>
        <v>0.59375</v>
      </c>
      <c r="J5" s="50" t="s">
        <v>19</v>
      </c>
      <c r="K5" s="40"/>
      <c r="L5" s="51">
        <f>MAX(V9:V993)</f>
        <v>4</v>
      </c>
      <c r="M5" s="52"/>
      <c r="N5" s="18" t="s">
        <v>20</v>
      </c>
      <c r="O5" s="9"/>
      <c r="P5" s="51">
        <f>MAX(W9:W993)</f>
        <v>4</v>
      </c>
      <c r="Q5" s="52"/>
      <c r="R5" s="1"/>
      <c r="S5" s="1"/>
      <c r="T5" s="1"/>
    </row>
    <row r="6" spans="2:23" x14ac:dyDescent="0.2">
      <c r="B6" s="11"/>
      <c r="C6" s="14"/>
      <c r="D6" s="15"/>
      <c r="E6" s="12"/>
      <c r="F6" s="11"/>
      <c r="G6" s="12"/>
      <c r="H6" s="11"/>
      <c r="I6" s="17"/>
      <c r="J6" s="11"/>
      <c r="K6" s="11"/>
      <c r="L6" s="12"/>
      <c r="M6" s="12"/>
      <c r="N6" s="13"/>
      <c r="O6" s="13"/>
      <c r="P6" s="10"/>
      <c r="Q6" s="7"/>
      <c r="R6" s="1"/>
      <c r="S6" s="1"/>
      <c r="T6" s="1"/>
    </row>
    <row r="7" spans="2:23" x14ac:dyDescent="0.2">
      <c r="B7" s="53" t="s">
        <v>21</v>
      </c>
      <c r="C7" s="55" t="s">
        <v>22</v>
      </c>
      <c r="D7" s="56"/>
      <c r="E7" s="59" t="s">
        <v>23</v>
      </c>
      <c r="F7" s="60"/>
      <c r="G7" s="60"/>
      <c r="H7" s="60"/>
      <c r="I7" s="61"/>
      <c r="J7" s="62" t="s">
        <v>24</v>
      </c>
      <c r="K7" s="63"/>
      <c r="L7" s="64"/>
      <c r="M7" s="65" t="s">
        <v>25</v>
      </c>
      <c r="N7" s="66" t="s">
        <v>26</v>
      </c>
      <c r="O7" s="67"/>
      <c r="P7" s="67"/>
      <c r="Q7" s="68"/>
      <c r="R7" s="69" t="s">
        <v>27</v>
      </c>
      <c r="S7" s="69"/>
      <c r="T7" s="69"/>
      <c r="U7" s="69"/>
    </row>
    <row r="8" spans="2:23" x14ac:dyDescent="0.2">
      <c r="B8" s="54"/>
      <c r="C8" s="57"/>
      <c r="D8" s="58"/>
      <c r="E8" s="19" t="s">
        <v>28</v>
      </c>
      <c r="F8" s="19" t="s">
        <v>29</v>
      </c>
      <c r="G8" s="19" t="s">
        <v>30</v>
      </c>
      <c r="H8" s="70" t="s">
        <v>31</v>
      </c>
      <c r="I8" s="61"/>
      <c r="J8" s="4" t="s">
        <v>32</v>
      </c>
      <c r="K8" s="71" t="s">
        <v>33</v>
      </c>
      <c r="L8" s="64"/>
      <c r="M8" s="65"/>
      <c r="N8" s="5" t="s">
        <v>28</v>
      </c>
      <c r="O8" s="5" t="s">
        <v>29</v>
      </c>
      <c r="P8" s="72" t="s">
        <v>31</v>
      </c>
      <c r="Q8" s="68"/>
      <c r="R8" s="69" t="s">
        <v>34</v>
      </c>
      <c r="S8" s="69"/>
      <c r="T8" s="69" t="s">
        <v>32</v>
      </c>
      <c r="U8" s="69"/>
    </row>
    <row r="9" spans="2:23" x14ac:dyDescent="0.2">
      <c r="B9" s="39">
        <v>1</v>
      </c>
      <c r="C9" s="73">
        <f>L2</f>
        <v>300000</v>
      </c>
      <c r="D9" s="73"/>
      <c r="E9" s="39">
        <v>2010</v>
      </c>
      <c r="F9" s="8">
        <v>43542</v>
      </c>
      <c r="G9" s="39" t="s">
        <v>4</v>
      </c>
      <c r="H9" s="74">
        <v>85.230999999999995</v>
      </c>
      <c r="I9" s="74"/>
      <c r="J9" s="39">
        <v>107.1</v>
      </c>
      <c r="K9" s="73">
        <f t="shared" ref="K9:K26" si="0">IF(J9="","",C9*0.03)</f>
        <v>9000</v>
      </c>
      <c r="L9" s="73"/>
      <c r="M9" s="6">
        <f>IF(J9="","",(K9/J9)/LOOKUP(RIGHT($D$2,3),定数!$A$6:$A$13,定数!$B$6:$B$13))</f>
        <v>0.84033613445378152</v>
      </c>
      <c r="N9" s="39">
        <v>2010</v>
      </c>
      <c r="O9" s="8">
        <v>43548</v>
      </c>
      <c r="P9" s="74">
        <v>92.114000000000004</v>
      </c>
      <c r="Q9" s="74"/>
      <c r="R9" s="75">
        <f>IF(P9="","",T9*M9*LOOKUP(RIGHT($D$2,3),定数!$A$6:$A$13,定数!$B$6:$B$13))</f>
        <v>57840.336134453864</v>
      </c>
      <c r="S9" s="75"/>
      <c r="T9" s="76">
        <f>IF(P9="","",IF(G9="買",(P9-H9),(H9-P9))*IF(RIGHT($D$2,3)="JPY",100,10000))</f>
        <v>688.30000000000098</v>
      </c>
      <c r="U9" s="76"/>
      <c r="V9" s="36">
        <f>IF(T9&lt;&gt;"",IF(T9&gt;0,1+V8,0),"")</f>
        <v>1</v>
      </c>
      <c r="W9">
        <f>IF(T9&lt;&gt;"",IF(T9&lt;0,1+W8,0),"")</f>
        <v>0</v>
      </c>
    </row>
    <row r="10" spans="2:23" x14ac:dyDescent="0.2">
      <c r="B10" s="39">
        <v>2</v>
      </c>
      <c r="C10" s="73">
        <f t="shared" ref="C10:C73" si="1">IF(R9="","",C9+R9)</f>
        <v>357840.33613445389</v>
      </c>
      <c r="D10" s="73"/>
      <c r="E10" s="39">
        <v>2010</v>
      </c>
      <c r="F10" s="8">
        <v>43711</v>
      </c>
      <c r="G10" s="39" t="s">
        <v>3</v>
      </c>
      <c r="H10" s="74">
        <v>84.15</v>
      </c>
      <c r="I10" s="74"/>
      <c r="J10" s="39">
        <v>106.1</v>
      </c>
      <c r="K10" s="77">
        <f t="shared" si="0"/>
        <v>10735.210084033617</v>
      </c>
      <c r="L10" s="78"/>
      <c r="M10" s="6">
        <f>IF(J10="","",(K10/J10)/LOOKUP(RIGHT($D$2,3),定数!$A$6:$A$13,定数!$B$6:$B$13))</f>
        <v>1.0118011389287105</v>
      </c>
      <c r="N10" s="39">
        <v>2010</v>
      </c>
      <c r="O10" s="8">
        <v>43723</v>
      </c>
      <c r="P10" s="74">
        <v>85.210999999999999</v>
      </c>
      <c r="Q10" s="74"/>
      <c r="R10" s="75">
        <f>IF(P10="","",T10*M10*LOOKUP(RIGHT($D$2,3),定数!$A$6:$A$13,定数!$B$6:$B$13))</f>
        <v>-10735.210084033546</v>
      </c>
      <c r="S10" s="75"/>
      <c r="T10" s="76">
        <f>IF(P10="","",IF(G10="買",(P10-H10),(H10-P10))*IF(RIGHT($D$2,3)="JPY",100,10000))</f>
        <v>-106.09999999999928</v>
      </c>
      <c r="U10" s="76"/>
      <c r="V10" s="23">
        <f>IF(T10&lt;&gt;"",IF(T10&gt;0,1+V9,0),"")</f>
        <v>0</v>
      </c>
      <c r="W10">
        <f t="shared" ref="W10:W73" si="2">IF(T10&lt;&gt;"",IF(T10&lt;0,1+W9,0),"")</f>
        <v>1</v>
      </c>
    </row>
    <row r="11" spans="2:23" x14ac:dyDescent="0.2">
      <c r="B11" s="39">
        <v>3</v>
      </c>
      <c r="C11" s="73">
        <f t="shared" si="1"/>
        <v>347105.12605042034</v>
      </c>
      <c r="D11" s="73"/>
      <c r="E11" s="39">
        <v>2010</v>
      </c>
      <c r="F11" s="8">
        <v>43759</v>
      </c>
      <c r="G11" s="39" t="s">
        <v>3</v>
      </c>
      <c r="H11" s="74">
        <v>80.899000000000001</v>
      </c>
      <c r="I11" s="74"/>
      <c r="J11" s="39">
        <v>91.8</v>
      </c>
      <c r="K11" s="77">
        <f t="shared" si="0"/>
        <v>10413.15378151261</v>
      </c>
      <c r="L11" s="78"/>
      <c r="M11" s="6">
        <f>IF(J11="","",(K11/J11)/LOOKUP(RIGHT($D$2,3),定数!$A$6:$A$13,定数!$B$6:$B$13))</f>
        <v>1.1343304772889555</v>
      </c>
      <c r="N11" s="39">
        <v>2010</v>
      </c>
      <c r="O11" s="8">
        <v>43765</v>
      </c>
      <c r="P11" s="74">
        <v>81.816999999999993</v>
      </c>
      <c r="Q11" s="74"/>
      <c r="R11" s="75">
        <f>IF(P11="","",T11*M11*LOOKUP(RIGHT($D$2,3),定数!$A$6:$A$13,定数!$B$6:$B$13))</f>
        <v>-10413.153781512523</v>
      </c>
      <c r="S11" s="75"/>
      <c r="T11" s="76">
        <f>IF(P11="","",IF(G11="買",(P11-H11),(H11-P11))*IF(RIGHT($D$2,3)="JPY",100,10000))</f>
        <v>-91.799999999999216</v>
      </c>
      <c r="U11" s="76"/>
      <c r="V11" s="23">
        <f>IF(T11&lt;&gt;"",IF(T11&gt;0,1+V10,0),"")</f>
        <v>0</v>
      </c>
      <c r="W11">
        <f t="shared" si="2"/>
        <v>2</v>
      </c>
    </row>
    <row r="12" spans="2:23" x14ac:dyDescent="0.2">
      <c r="B12" s="39">
        <v>4</v>
      </c>
      <c r="C12" s="73">
        <f t="shared" si="1"/>
        <v>336691.97226890782</v>
      </c>
      <c r="D12" s="73"/>
      <c r="E12" s="39">
        <v>2011</v>
      </c>
      <c r="F12" s="8">
        <v>43587</v>
      </c>
      <c r="G12" s="39" t="s">
        <v>3</v>
      </c>
      <c r="H12" s="74">
        <v>80.981999999999999</v>
      </c>
      <c r="I12" s="74"/>
      <c r="J12" s="39">
        <v>70</v>
      </c>
      <c r="K12" s="77">
        <f t="shared" si="0"/>
        <v>10100.759168067234</v>
      </c>
      <c r="L12" s="78"/>
      <c r="M12" s="6">
        <f>IF(J12="","",(K12/J12)/LOOKUP(RIGHT($D$2,3),定数!$A$6:$A$13,定数!$B$6:$B$13))</f>
        <v>1.4429655954381764</v>
      </c>
      <c r="N12" s="39">
        <v>2011</v>
      </c>
      <c r="O12" s="8">
        <v>43590</v>
      </c>
      <c r="P12" s="74">
        <v>80.116</v>
      </c>
      <c r="Q12" s="74"/>
      <c r="R12" s="75">
        <f>IF(P12="","",T12*M12*LOOKUP(RIGHT($D$2,3),定数!$A$6:$A$13,定数!$B$6:$B$13))</f>
        <v>12496.082056494603</v>
      </c>
      <c r="S12" s="75"/>
      <c r="T12" s="76">
        <f t="shared" ref="T12:T75" si="3">IF(P12="","",IF(G12="買",(P12-H12),(H12-P12))*IF(RIGHT($D$2,3)="JPY",100,10000))</f>
        <v>86.599999999999966</v>
      </c>
      <c r="U12" s="76"/>
      <c r="V12" s="23">
        <f>IF(T12&lt;&gt;"",IF(T12&gt;0,1+V11,0),"")</f>
        <v>1</v>
      </c>
      <c r="W12">
        <f t="shared" si="2"/>
        <v>0</v>
      </c>
    </row>
    <row r="13" spans="2:23" x14ac:dyDescent="0.2">
      <c r="B13" s="39">
        <v>5</v>
      </c>
      <c r="C13" s="73">
        <f t="shared" si="1"/>
        <v>349188.05432540242</v>
      </c>
      <c r="D13" s="73"/>
      <c r="E13" s="39">
        <v>2011</v>
      </c>
      <c r="F13" s="8">
        <v>43646</v>
      </c>
      <c r="G13" s="39" t="s">
        <v>4</v>
      </c>
      <c r="H13" s="74">
        <v>80.856999999999999</v>
      </c>
      <c r="I13" s="74"/>
      <c r="J13" s="39">
        <v>60.1</v>
      </c>
      <c r="K13" s="77">
        <f t="shared" si="0"/>
        <v>10475.641629762073</v>
      </c>
      <c r="L13" s="78"/>
      <c r="M13" s="6">
        <f>IF(J13="","",(K13/J13)/LOOKUP(RIGHT($D$2,3),定数!$A$6:$A$13,定数!$B$6:$B$13))</f>
        <v>1.7430352129387807</v>
      </c>
      <c r="N13" s="39">
        <v>2011</v>
      </c>
      <c r="O13" s="8">
        <v>43657</v>
      </c>
      <c r="P13" s="74">
        <v>80.256</v>
      </c>
      <c r="Q13" s="74"/>
      <c r="R13" s="75">
        <f>IF(P13="","",T13*M13*LOOKUP(RIGHT($D$2,3),定数!$A$6:$A$13,定数!$B$6:$B$13))</f>
        <v>-10475.641629762056</v>
      </c>
      <c r="S13" s="75"/>
      <c r="T13" s="76">
        <f t="shared" si="3"/>
        <v>-60.099999999999909</v>
      </c>
      <c r="U13" s="76"/>
      <c r="V13" s="23">
        <f t="shared" ref="V13:V22" si="4">IF(T13&lt;&gt;"",IF(T13&gt;0,1+V12,0),"")</f>
        <v>0</v>
      </c>
      <c r="W13">
        <f t="shared" si="2"/>
        <v>1</v>
      </c>
    </row>
    <row r="14" spans="2:23" x14ac:dyDescent="0.2">
      <c r="B14" s="39">
        <v>6</v>
      </c>
      <c r="C14" s="73">
        <f t="shared" si="1"/>
        <v>338712.41269564035</v>
      </c>
      <c r="D14" s="73"/>
      <c r="E14" s="39">
        <v>2011</v>
      </c>
      <c r="F14" s="8">
        <v>43723</v>
      </c>
      <c r="G14" s="39" t="s">
        <v>3</v>
      </c>
      <c r="H14" s="74">
        <v>76.542000000000002</v>
      </c>
      <c r="I14" s="74"/>
      <c r="J14" s="39">
        <v>74</v>
      </c>
      <c r="K14" s="77">
        <f t="shared" si="0"/>
        <v>10161.37238086921</v>
      </c>
      <c r="L14" s="78"/>
      <c r="M14" s="6">
        <f>IF(J14="","",(K14/J14)/LOOKUP(RIGHT($D$2,3),定数!$A$6:$A$13,定数!$B$6:$B$13))</f>
        <v>1.3731584298471906</v>
      </c>
      <c r="N14" s="39">
        <v>2011</v>
      </c>
      <c r="O14" s="8">
        <v>43750</v>
      </c>
      <c r="P14" s="74">
        <v>77.281999999999996</v>
      </c>
      <c r="Q14" s="74"/>
      <c r="R14" s="75">
        <f>IF(P14="","",T14*M14*LOOKUP(RIGHT($D$2,3),定数!$A$6:$A$13,定数!$B$6:$B$13))</f>
        <v>-10161.372380869141</v>
      </c>
      <c r="S14" s="75"/>
      <c r="T14" s="76">
        <f t="shared" si="3"/>
        <v>-73.999999999999488</v>
      </c>
      <c r="U14" s="76"/>
      <c r="V14" s="23">
        <f t="shared" si="4"/>
        <v>0</v>
      </c>
      <c r="W14">
        <f t="shared" si="2"/>
        <v>2</v>
      </c>
    </row>
    <row r="15" spans="2:23" x14ac:dyDescent="0.2">
      <c r="B15" s="39">
        <v>7</v>
      </c>
      <c r="C15" s="73">
        <f t="shared" si="1"/>
        <v>328551.04031477123</v>
      </c>
      <c r="D15" s="73"/>
      <c r="E15" s="39">
        <v>2011</v>
      </c>
      <c r="F15" s="8">
        <v>43784</v>
      </c>
      <c r="G15" s="39" t="s">
        <v>3</v>
      </c>
      <c r="H15" s="74">
        <v>76.888999999999996</v>
      </c>
      <c r="I15" s="74"/>
      <c r="J15" s="39">
        <v>59.6</v>
      </c>
      <c r="K15" s="77">
        <f t="shared" si="0"/>
        <v>9856.5312094431374</v>
      </c>
      <c r="L15" s="78"/>
      <c r="M15" s="6">
        <f>IF(J15="","",(K15/J15)/LOOKUP(RIGHT($D$2,3),定数!$A$6:$A$13,定数!$B$6:$B$13))</f>
        <v>1.6537804042689828</v>
      </c>
      <c r="N15" s="39">
        <v>2011</v>
      </c>
      <c r="O15" s="8">
        <v>43792</v>
      </c>
      <c r="P15" s="74">
        <v>77.484999999999999</v>
      </c>
      <c r="Q15" s="74"/>
      <c r="R15" s="75">
        <f>IF(P15="","",T15*M15*LOOKUP(RIGHT($D$2,3),定数!$A$6:$A$13,定数!$B$6:$B$13))</f>
        <v>-9856.5312094431974</v>
      </c>
      <c r="S15" s="75"/>
      <c r="T15" s="76">
        <f t="shared" si="3"/>
        <v>-59.600000000000364</v>
      </c>
      <c r="U15" s="76"/>
      <c r="V15" s="23">
        <f t="shared" si="4"/>
        <v>0</v>
      </c>
      <c r="W15">
        <f t="shared" si="2"/>
        <v>3</v>
      </c>
    </row>
    <row r="16" spans="2:23" x14ac:dyDescent="0.2">
      <c r="B16" s="39">
        <v>8</v>
      </c>
      <c r="C16" s="73">
        <f t="shared" si="1"/>
        <v>318694.50910532806</v>
      </c>
      <c r="D16" s="73"/>
      <c r="E16" s="39">
        <v>2011</v>
      </c>
      <c r="F16" s="8">
        <v>43812</v>
      </c>
      <c r="G16" s="39" t="s">
        <v>4</v>
      </c>
      <c r="H16" s="74">
        <v>78.022000000000006</v>
      </c>
      <c r="I16" s="74"/>
      <c r="J16" s="39">
        <v>38.9</v>
      </c>
      <c r="K16" s="77">
        <f t="shared" si="0"/>
        <v>9560.8352731598407</v>
      </c>
      <c r="L16" s="78"/>
      <c r="M16" s="6">
        <f>IF(J16="","",(K16/J16)/LOOKUP(RIGHT($D$2,3),定数!$A$6:$A$13,定数!$B$6:$B$13))</f>
        <v>2.4577982707351778</v>
      </c>
      <c r="N16" s="39">
        <v>2011</v>
      </c>
      <c r="O16" s="8">
        <v>43815</v>
      </c>
      <c r="P16" s="74">
        <v>77.632999999999996</v>
      </c>
      <c r="Q16" s="74"/>
      <c r="R16" s="75">
        <f>IF(P16="","",T16*M16*LOOKUP(RIGHT($D$2,3),定数!$A$6:$A$13,定数!$B$6:$B$13))</f>
        <v>-9560.835273160088</v>
      </c>
      <c r="S16" s="75"/>
      <c r="T16" s="76">
        <f t="shared" si="3"/>
        <v>-38.900000000001</v>
      </c>
      <c r="U16" s="76"/>
      <c r="V16" s="23">
        <f t="shared" si="4"/>
        <v>0</v>
      </c>
      <c r="W16">
        <f t="shared" si="2"/>
        <v>4</v>
      </c>
    </row>
    <row r="17" spans="2:23" x14ac:dyDescent="0.2">
      <c r="B17" s="39">
        <v>9</v>
      </c>
      <c r="C17" s="73">
        <f t="shared" si="1"/>
        <v>309133.67383216799</v>
      </c>
      <c r="D17" s="73"/>
      <c r="E17" s="39">
        <v>2012</v>
      </c>
      <c r="F17" s="8">
        <v>43524</v>
      </c>
      <c r="G17" s="39" t="s">
        <v>4</v>
      </c>
      <c r="H17" s="74">
        <v>80.47</v>
      </c>
      <c r="I17" s="74"/>
      <c r="J17" s="39">
        <v>46</v>
      </c>
      <c r="K17" s="77">
        <f t="shared" si="0"/>
        <v>9274.0102149650393</v>
      </c>
      <c r="L17" s="78"/>
      <c r="M17" s="6">
        <f>IF(J17="","",(K17/J17)/LOOKUP(RIGHT($D$2,3),定数!$A$6:$A$13,定数!$B$6:$B$13))</f>
        <v>2.0160891771663128</v>
      </c>
      <c r="N17" s="39">
        <v>2011</v>
      </c>
      <c r="O17" s="8">
        <v>43526</v>
      </c>
      <c r="P17" s="74">
        <v>81.784999999999997</v>
      </c>
      <c r="Q17" s="74"/>
      <c r="R17" s="75">
        <f>IF(P17="","",T17*M17*LOOKUP(RIGHT($D$2,3),定数!$A$6:$A$13,定数!$B$6:$B$13))</f>
        <v>26511.572679736968</v>
      </c>
      <c r="S17" s="75"/>
      <c r="T17" s="76">
        <f t="shared" si="3"/>
        <v>131.49999999999977</v>
      </c>
      <c r="U17" s="76"/>
      <c r="V17" s="23">
        <f t="shared" si="4"/>
        <v>1</v>
      </c>
      <c r="W17">
        <f t="shared" si="2"/>
        <v>0</v>
      </c>
    </row>
    <row r="18" spans="2:23" x14ac:dyDescent="0.2">
      <c r="B18" s="39">
        <v>10</v>
      </c>
      <c r="C18" s="73">
        <f t="shared" si="1"/>
        <v>335645.24651190493</v>
      </c>
      <c r="D18" s="73"/>
      <c r="E18" s="39">
        <v>2012</v>
      </c>
      <c r="F18" s="8">
        <v>43677</v>
      </c>
      <c r="G18" s="39" t="s">
        <v>3</v>
      </c>
      <c r="H18" s="74">
        <v>78.111000000000004</v>
      </c>
      <c r="I18" s="74"/>
      <c r="J18" s="39">
        <v>18.399999999999999</v>
      </c>
      <c r="K18" s="77">
        <f t="shared" si="0"/>
        <v>10069.357395357147</v>
      </c>
      <c r="L18" s="78"/>
      <c r="M18" s="6">
        <f>IF(J18="","",(K18/J18)/LOOKUP(RIGHT($D$2,3),定数!$A$6:$A$13,定数!$B$6:$B$13))</f>
        <v>5.4724768453027979</v>
      </c>
      <c r="N18" s="39">
        <v>2012</v>
      </c>
      <c r="O18" s="8">
        <v>43678</v>
      </c>
      <c r="P18" s="74">
        <v>78.295000000000002</v>
      </c>
      <c r="Q18" s="74"/>
      <c r="R18" s="75">
        <f>IF(P18="","",T18*M18*LOOKUP(RIGHT($D$2,3),定数!$A$6:$A$13,定数!$B$6:$B$13))</f>
        <v>-10069.35739535701</v>
      </c>
      <c r="S18" s="75"/>
      <c r="T18" s="76">
        <f t="shared" si="3"/>
        <v>-18.39999999999975</v>
      </c>
      <c r="U18" s="76"/>
      <c r="V18" s="23">
        <f t="shared" si="4"/>
        <v>0</v>
      </c>
      <c r="W18">
        <f t="shared" si="2"/>
        <v>1</v>
      </c>
    </row>
    <row r="19" spans="2:23" x14ac:dyDescent="0.2">
      <c r="B19" s="39">
        <v>11</v>
      </c>
      <c r="C19" s="73">
        <f t="shared" si="1"/>
        <v>325575.88911654794</v>
      </c>
      <c r="D19" s="73"/>
      <c r="E19" s="39">
        <v>2012</v>
      </c>
      <c r="F19" s="8">
        <v>43797</v>
      </c>
      <c r="G19" s="39" t="s">
        <v>4</v>
      </c>
      <c r="H19" s="74">
        <v>82.213999999999999</v>
      </c>
      <c r="I19" s="74"/>
      <c r="J19" s="39">
        <v>53.4</v>
      </c>
      <c r="K19" s="77">
        <f t="shared" si="0"/>
        <v>9767.2766734964371</v>
      </c>
      <c r="L19" s="78"/>
      <c r="M19" s="6">
        <f>IF(J19="","",(K19/J19)/LOOKUP(RIGHT($D$2,3),定数!$A$6:$A$13,定数!$B$6:$B$13))</f>
        <v>1.8290780287446511</v>
      </c>
      <c r="N19" s="39">
        <v>2012</v>
      </c>
      <c r="O19" s="8">
        <v>43811</v>
      </c>
      <c r="P19" s="74">
        <v>82.960999999999999</v>
      </c>
      <c r="Q19" s="74"/>
      <c r="R19" s="75">
        <f>IF(P19="","",T19*M19*LOOKUP(RIGHT($D$2,3),定数!$A$6:$A$13,定数!$B$6:$B$13))</f>
        <v>13663.212874722542</v>
      </c>
      <c r="S19" s="75"/>
      <c r="T19" s="76">
        <f t="shared" si="3"/>
        <v>74.699999999999989</v>
      </c>
      <c r="U19" s="76"/>
      <c r="V19" s="23">
        <f t="shared" si="4"/>
        <v>1</v>
      </c>
      <c r="W19">
        <f t="shared" si="2"/>
        <v>0</v>
      </c>
    </row>
    <row r="20" spans="2:23" x14ac:dyDescent="0.2">
      <c r="B20" s="39">
        <v>12</v>
      </c>
      <c r="C20" s="73">
        <f t="shared" si="1"/>
        <v>339239.10199127049</v>
      </c>
      <c r="D20" s="73"/>
      <c r="E20" s="39">
        <v>2013</v>
      </c>
      <c r="F20" s="8">
        <v>43481</v>
      </c>
      <c r="G20" s="39" t="s">
        <v>4</v>
      </c>
      <c r="H20" s="74">
        <v>88.778999999999996</v>
      </c>
      <c r="I20" s="74"/>
      <c r="J20" s="39">
        <v>99.4</v>
      </c>
      <c r="K20" s="77">
        <f t="shared" si="0"/>
        <v>10177.173059738114</v>
      </c>
      <c r="L20" s="78"/>
      <c r="M20" s="6">
        <f>IF(J20="","",(K20/J20)/LOOKUP(RIGHT($D$2,3),定数!$A$6:$A$13,定数!$B$6:$B$13))</f>
        <v>1.0238604687865305</v>
      </c>
      <c r="N20" s="39">
        <v>2013</v>
      </c>
      <c r="O20" s="8">
        <v>43482</v>
      </c>
      <c r="P20" s="74">
        <v>90.019000000000005</v>
      </c>
      <c r="Q20" s="74"/>
      <c r="R20" s="75">
        <f>IF(P20="","",T20*M20*LOOKUP(RIGHT($D$2,3),定数!$A$6:$A$13,定数!$B$6:$B$13))</f>
        <v>12695.869812953071</v>
      </c>
      <c r="S20" s="75"/>
      <c r="T20" s="76">
        <f t="shared" si="3"/>
        <v>124.00000000000091</v>
      </c>
      <c r="U20" s="76"/>
      <c r="V20" s="23">
        <f t="shared" si="4"/>
        <v>2</v>
      </c>
      <c r="W20">
        <f t="shared" si="2"/>
        <v>0</v>
      </c>
    </row>
    <row r="21" spans="2:23" x14ac:dyDescent="0.2">
      <c r="B21" s="39">
        <v>13</v>
      </c>
      <c r="C21" s="73">
        <f t="shared" si="1"/>
        <v>351934.97180422355</v>
      </c>
      <c r="D21" s="73"/>
      <c r="E21" s="39">
        <v>2013</v>
      </c>
      <c r="F21" s="8">
        <v>43615</v>
      </c>
      <c r="G21" s="39" t="s">
        <v>3</v>
      </c>
      <c r="H21" s="74">
        <v>100.449</v>
      </c>
      <c r="I21" s="74"/>
      <c r="J21" s="39">
        <v>134.5</v>
      </c>
      <c r="K21" s="77">
        <f t="shared" si="0"/>
        <v>10558.049154126706</v>
      </c>
      <c r="L21" s="78"/>
      <c r="M21" s="6">
        <f>IF(J21="","",(K21/J21)/LOOKUP(RIGHT($D$2,3),定数!$A$6:$A$13,定数!$B$6:$B$13))</f>
        <v>0.78498506722131633</v>
      </c>
      <c r="N21" s="39">
        <v>2013</v>
      </c>
      <c r="O21" s="8">
        <v>43622</v>
      </c>
      <c r="P21" s="74">
        <v>98.763999999999996</v>
      </c>
      <c r="Q21" s="74"/>
      <c r="R21" s="75">
        <f>IF(P21="","",T21*M21*LOOKUP(RIGHT($D$2,3),定数!$A$6:$A$13,定数!$B$6:$B$13))</f>
        <v>13226.998382679198</v>
      </c>
      <c r="S21" s="75"/>
      <c r="T21" s="76">
        <f t="shared" si="3"/>
        <v>168.50000000000023</v>
      </c>
      <c r="U21" s="76"/>
      <c r="V21" s="23">
        <f t="shared" si="4"/>
        <v>3</v>
      </c>
      <c r="W21">
        <f t="shared" si="2"/>
        <v>0</v>
      </c>
    </row>
    <row r="22" spans="2:23" x14ac:dyDescent="0.2">
      <c r="B22" s="39">
        <v>14</v>
      </c>
      <c r="C22" s="73">
        <f t="shared" si="1"/>
        <v>365161.97018690273</v>
      </c>
      <c r="D22" s="73"/>
      <c r="E22" s="39">
        <v>2013</v>
      </c>
      <c r="F22" s="8">
        <v>43732</v>
      </c>
      <c r="G22" s="39" t="s">
        <v>3</v>
      </c>
      <c r="H22" s="74">
        <v>98.457999999999998</v>
      </c>
      <c r="I22" s="74"/>
      <c r="J22" s="39">
        <v>70.7</v>
      </c>
      <c r="K22" s="77">
        <f t="shared" si="0"/>
        <v>10954.859105607082</v>
      </c>
      <c r="L22" s="78"/>
      <c r="M22" s="6">
        <f>IF(J22="","",(K22/J22)/LOOKUP(RIGHT($D$2,3),定数!$A$6:$A$13,定数!$B$6:$B$13))</f>
        <v>1.549485022009488</v>
      </c>
      <c r="N22" s="39">
        <v>2013</v>
      </c>
      <c r="O22" s="8">
        <v>43738</v>
      </c>
      <c r="P22" s="74">
        <v>97.582999999999998</v>
      </c>
      <c r="Q22" s="74"/>
      <c r="R22" s="75">
        <f>IF(P22="","",T22*M22*LOOKUP(RIGHT($D$2,3),定数!$A$6:$A$13,定数!$B$6:$B$13))</f>
        <v>13557.99394258302</v>
      </c>
      <c r="S22" s="75"/>
      <c r="T22" s="76">
        <f t="shared" si="3"/>
        <v>87.5</v>
      </c>
      <c r="U22" s="76"/>
      <c r="V22" s="23">
        <f t="shared" si="4"/>
        <v>4</v>
      </c>
      <c r="W22">
        <f t="shared" si="2"/>
        <v>0</v>
      </c>
    </row>
    <row r="23" spans="2:23" x14ac:dyDescent="0.2">
      <c r="B23" s="39">
        <v>15</v>
      </c>
      <c r="C23" s="73">
        <f t="shared" si="1"/>
        <v>378719.96412948577</v>
      </c>
      <c r="D23" s="73"/>
      <c r="E23" s="39">
        <v>2013</v>
      </c>
      <c r="F23" s="8">
        <v>43789</v>
      </c>
      <c r="G23" s="39" t="s">
        <v>4</v>
      </c>
      <c r="H23" s="74">
        <v>100.255</v>
      </c>
      <c r="I23" s="74"/>
      <c r="J23" s="39">
        <v>47.4</v>
      </c>
      <c r="K23" s="77">
        <f t="shared" si="0"/>
        <v>11361.598923884572</v>
      </c>
      <c r="L23" s="78"/>
      <c r="M23" s="6">
        <f>IF(J23="","",(K23/J23)/LOOKUP(RIGHT($D$2,3),定数!$A$6:$A$13,定数!$B$6:$B$13))</f>
        <v>2.3969617982878844</v>
      </c>
      <c r="N23" s="39">
        <v>2013</v>
      </c>
      <c r="O23" s="8">
        <v>43790</v>
      </c>
      <c r="P23" s="74">
        <v>100.809</v>
      </c>
      <c r="Q23" s="74"/>
      <c r="R23" s="75">
        <f>IF(P23="","",T23*M23*LOOKUP(RIGHT($D$2,3),定数!$A$6:$A$13,定数!$B$6:$B$13))</f>
        <v>13279.168362514929</v>
      </c>
      <c r="S23" s="75"/>
      <c r="T23" s="76">
        <f t="shared" si="3"/>
        <v>55.400000000000205</v>
      </c>
      <c r="U23" s="76"/>
      <c r="V23" t="str">
        <f t="shared" ref="V23:W74" si="5">IF(S23&lt;&gt;"",IF(S23&lt;0,1+V22,0),"")</f>
        <v/>
      </c>
      <c r="W23">
        <f t="shared" si="2"/>
        <v>0</v>
      </c>
    </row>
    <row r="24" spans="2:23" x14ac:dyDescent="0.2">
      <c r="B24" s="39">
        <v>16</v>
      </c>
      <c r="C24" s="73">
        <f t="shared" si="1"/>
        <v>391999.1324920007</v>
      </c>
      <c r="D24" s="73"/>
      <c r="E24" s="39">
        <v>2014</v>
      </c>
      <c r="F24" s="8">
        <v>43516</v>
      </c>
      <c r="G24" s="39" t="s">
        <v>4</v>
      </c>
      <c r="H24" s="74">
        <v>102.42</v>
      </c>
      <c r="I24" s="74"/>
      <c r="J24" s="39">
        <v>75.900000000000006</v>
      </c>
      <c r="K24" s="77">
        <f t="shared" si="0"/>
        <v>11759.973974760022</v>
      </c>
      <c r="L24" s="78"/>
      <c r="M24" s="6">
        <f>IF(J24="","",(K24/J24)/LOOKUP(RIGHT($D$2,3),定数!$A$6:$A$13,定数!$B$6:$B$13))</f>
        <v>1.5494036857391331</v>
      </c>
      <c r="N24" s="39">
        <v>2014</v>
      </c>
      <c r="O24" s="8">
        <v>43524</v>
      </c>
      <c r="P24" s="74">
        <v>101.661</v>
      </c>
      <c r="Q24" s="74"/>
      <c r="R24" s="75">
        <f>IF(P24="","",T24*M24*LOOKUP(RIGHT($D$2,3),定数!$A$6:$A$13,定数!$B$6:$B$13))</f>
        <v>-11759.973974760025</v>
      </c>
      <c r="S24" s="75"/>
      <c r="T24" s="76">
        <f t="shared" si="3"/>
        <v>-75.900000000000034</v>
      </c>
      <c r="U24" s="76"/>
      <c r="V24" t="str">
        <f t="shared" si="5"/>
        <v/>
      </c>
      <c r="W24">
        <f t="shared" si="2"/>
        <v>1</v>
      </c>
    </row>
    <row r="25" spans="2:23" x14ac:dyDescent="0.2">
      <c r="B25" s="39">
        <v>17</v>
      </c>
      <c r="C25" s="73">
        <f t="shared" si="1"/>
        <v>380239.15851724066</v>
      </c>
      <c r="D25" s="73"/>
      <c r="E25" s="39">
        <v>2014</v>
      </c>
      <c r="F25" s="8">
        <v>43622</v>
      </c>
      <c r="G25" s="39" t="s">
        <v>4</v>
      </c>
      <c r="H25" s="74">
        <v>102.61199999999999</v>
      </c>
      <c r="I25" s="74"/>
      <c r="J25" s="39">
        <v>50.7</v>
      </c>
      <c r="K25" s="77">
        <f t="shared" si="0"/>
        <v>11407.174755517219</v>
      </c>
      <c r="L25" s="78"/>
      <c r="M25" s="6">
        <f>IF(J25="","",(K25/J25)/LOOKUP(RIGHT($D$2,3),定数!$A$6:$A$13,定数!$B$6:$B$13))</f>
        <v>2.2499358492144417</v>
      </c>
      <c r="N25" s="39">
        <v>2014</v>
      </c>
      <c r="O25" s="8">
        <v>43627</v>
      </c>
      <c r="P25" s="74">
        <v>102.105</v>
      </c>
      <c r="Q25" s="74"/>
      <c r="R25" s="75">
        <f>IF(P25="","",T25*M25*LOOKUP(RIGHT($D$2,3),定数!$A$6:$A$13,定数!$B$6:$B$13))</f>
        <v>-11407.174755517011</v>
      </c>
      <c r="S25" s="75"/>
      <c r="T25" s="76">
        <f t="shared" si="3"/>
        <v>-50.699999999999079</v>
      </c>
      <c r="U25" s="76"/>
      <c r="V25" t="str">
        <f t="shared" si="5"/>
        <v/>
      </c>
      <c r="W25">
        <f t="shared" si="2"/>
        <v>2</v>
      </c>
    </row>
    <row r="26" spans="2:23" x14ac:dyDescent="0.2">
      <c r="B26" s="39">
        <v>18</v>
      </c>
      <c r="C26" s="73">
        <f t="shared" si="1"/>
        <v>368831.98376172368</v>
      </c>
      <c r="D26" s="73"/>
      <c r="E26" s="39">
        <v>2014</v>
      </c>
      <c r="F26" s="8">
        <v>43655</v>
      </c>
      <c r="G26" s="39" t="s">
        <v>3</v>
      </c>
      <c r="H26" s="74">
        <v>101.42700000000001</v>
      </c>
      <c r="I26" s="74"/>
      <c r="J26" s="39">
        <v>42.3</v>
      </c>
      <c r="K26" s="77">
        <f t="shared" si="0"/>
        <v>11064.95951285171</v>
      </c>
      <c r="L26" s="78"/>
      <c r="M26" s="6">
        <f>IF(J26="","",(K26/J26)/LOOKUP(RIGHT($D$2,3),定数!$A$6:$A$13,定数!$B$6:$B$13))</f>
        <v>2.6158296720689624</v>
      </c>
      <c r="N26" s="39">
        <v>2014</v>
      </c>
      <c r="O26" s="8">
        <v>43671</v>
      </c>
      <c r="P26" s="74">
        <v>101.85</v>
      </c>
      <c r="Q26" s="74"/>
      <c r="R26" s="75">
        <f>IF(P26="","",T26*M26*LOOKUP(RIGHT($D$2,3),定数!$A$6:$A$13,定数!$B$6:$B$13))</f>
        <v>-11064.959512851387</v>
      </c>
      <c r="S26" s="75"/>
      <c r="T26" s="76">
        <f t="shared" si="3"/>
        <v>-42.299999999998761</v>
      </c>
      <c r="U26" s="76"/>
      <c r="V26" t="str">
        <f t="shared" si="5"/>
        <v/>
      </c>
      <c r="W26">
        <f t="shared" si="2"/>
        <v>3</v>
      </c>
    </row>
    <row r="27" spans="2:23" x14ac:dyDescent="0.2">
      <c r="B27" s="39">
        <v>19</v>
      </c>
      <c r="C27" s="73">
        <f t="shared" si="1"/>
        <v>357767.0242488723</v>
      </c>
      <c r="D27" s="73"/>
      <c r="E27" s="39">
        <v>2014</v>
      </c>
      <c r="F27" s="8">
        <v>43786</v>
      </c>
      <c r="G27" s="39" t="s">
        <v>4</v>
      </c>
      <c r="H27" s="74">
        <v>116.88</v>
      </c>
      <c r="I27" s="74"/>
      <c r="J27" s="39">
        <v>143.4</v>
      </c>
      <c r="K27" s="77">
        <f t="shared" ref="K27:K90" si="6">IF(J27="","",C27*0.03)</f>
        <v>10733.01072746617</v>
      </c>
      <c r="L27" s="78"/>
      <c r="M27" s="6">
        <f>IF(J27="","",(K27/J27)/LOOKUP(RIGHT($D$2,3),定数!$A$6:$A$13,定数!$B$6:$B$13))</f>
        <v>0.74846657792651117</v>
      </c>
      <c r="N27" s="39">
        <v>2014</v>
      </c>
      <c r="O27" s="8">
        <v>43789</v>
      </c>
      <c r="P27" s="74">
        <v>118.67400000000001</v>
      </c>
      <c r="Q27" s="74"/>
      <c r="R27" s="75">
        <f>IF(P27="","",T27*M27*LOOKUP(RIGHT($D$2,3),定数!$A$6:$A$13,定数!$B$6:$B$13))</f>
        <v>13427.490408001693</v>
      </c>
      <c r="S27" s="75"/>
      <c r="T27" s="76">
        <f t="shared" si="3"/>
        <v>179.40000000000111</v>
      </c>
      <c r="U27" s="76"/>
      <c r="V27" t="str">
        <f t="shared" si="5"/>
        <v/>
      </c>
      <c r="W27">
        <f t="shared" si="2"/>
        <v>0</v>
      </c>
    </row>
    <row r="28" spans="2:23" x14ac:dyDescent="0.2">
      <c r="B28" s="39">
        <v>20</v>
      </c>
      <c r="C28" s="73">
        <f t="shared" si="1"/>
        <v>371194.514656874</v>
      </c>
      <c r="D28" s="73"/>
      <c r="E28" s="39">
        <v>2015</v>
      </c>
      <c r="F28" s="8">
        <v>43477</v>
      </c>
      <c r="G28" s="39" t="s">
        <v>3</v>
      </c>
      <c r="H28" s="74">
        <v>118.081</v>
      </c>
      <c r="I28" s="74"/>
      <c r="J28" s="39">
        <v>122.7</v>
      </c>
      <c r="K28" s="77">
        <f t="shared" si="6"/>
        <v>11135.835439706219</v>
      </c>
      <c r="L28" s="78"/>
      <c r="M28" s="6">
        <f>IF(J28="","",(K28/J28)/LOOKUP(RIGHT($D$2,3),定数!$A$6:$A$13,定数!$B$6:$B$13))</f>
        <v>0.9075660505058043</v>
      </c>
      <c r="N28" s="39">
        <v>2015</v>
      </c>
      <c r="O28" s="8">
        <v>43479</v>
      </c>
      <c r="P28" s="74">
        <v>116.545</v>
      </c>
      <c r="Q28" s="74"/>
      <c r="R28" s="75">
        <f>IF(P28="","",T28*M28*LOOKUP(RIGHT($D$2,3),定数!$A$6:$A$13,定数!$B$6:$B$13))</f>
        <v>13940.214535769166</v>
      </c>
      <c r="S28" s="75"/>
      <c r="T28" s="76">
        <f t="shared" si="3"/>
        <v>153.60000000000014</v>
      </c>
      <c r="U28" s="76"/>
      <c r="V28" t="str">
        <f t="shared" si="5"/>
        <v/>
      </c>
      <c r="W28">
        <f t="shared" si="2"/>
        <v>0</v>
      </c>
    </row>
    <row r="29" spans="2:23" x14ac:dyDescent="0.2">
      <c r="B29" s="39">
        <v>21</v>
      </c>
      <c r="C29" s="73">
        <f t="shared" si="1"/>
        <v>385134.72919264319</v>
      </c>
      <c r="D29" s="73"/>
      <c r="E29" s="39">
        <v>2015</v>
      </c>
      <c r="F29" s="8">
        <v>43633</v>
      </c>
      <c r="G29" s="39" t="s">
        <v>3</v>
      </c>
      <c r="H29" s="74">
        <v>123.191</v>
      </c>
      <c r="I29" s="74"/>
      <c r="J29" s="39">
        <v>124.3</v>
      </c>
      <c r="K29" s="77">
        <f t="shared" si="6"/>
        <v>11554.041875779296</v>
      </c>
      <c r="L29" s="78"/>
      <c r="M29" s="6">
        <f>IF(J29="","",(K29/J29)/LOOKUP(RIGHT($D$2,3),定数!$A$6:$A$13,定数!$B$6:$B$13))</f>
        <v>0.92952871084306476</v>
      </c>
      <c r="N29" s="39">
        <v>2015</v>
      </c>
      <c r="O29" s="8">
        <v>43654</v>
      </c>
      <c r="P29" s="74">
        <v>121.63500000000001</v>
      </c>
      <c r="Q29" s="74"/>
      <c r="R29" s="75">
        <f>IF(P29="","",T29*M29*LOOKUP(RIGHT($D$2,3),定数!$A$6:$A$13,定数!$B$6:$B$13))</f>
        <v>14463.466740718064</v>
      </c>
      <c r="S29" s="75"/>
      <c r="T29" s="76">
        <f t="shared" si="3"/>
        <v>155.59999999999974</v>
      </c>
      <c r="U29" s="76"/>
      <c r="V29" t="str">
        <f t="shared" si="5"/>
        <v/>
      </c>
      <c r="W29">
        <f t="shared" si="2"/>
        <v>0</v>
      </c>
    </row>
    <row r="30" spans="2:23" x14ac:dyDescent="0.2">
      <c r="B30" s="39">
        <v>22</v>
      </c>
      <c r="C30" s="77">
        <f t="shared" si="1"/>
        <v>399598.19593336125</v>
      </c>
      <c r="D30" s="78"/>
      <c r="E30" s="39">
        <v>2015</v>
      </c>
      <c r="F30" s="8">
        <v>43538</v>
      </c>
      <c r="G30" s="39" t="s">
        <v>4</v>
      </c>
      <c r="H30" s="79">
        <v>114.006</v>
      </c>
      <c r="I30" s="80"/>
      <c r="J30" s="39">
        <v>50.8</v>
      </c>
      <c r="K30" s="77">
        <f t="shared" si="6"/>
        <v>11987.945878000837</v>
      </c>
      <c r="L30" s="78"/>
      <c r="M30" s="6">
        <f>IF(J30="","",(K30/J30)/LOOKUP(RIGHT($D$2,3),定数!$A$6:$A$13,定数!$B$6:$B$13))</f>
        <v>2.3598318657481965</v>
      </c>
      <c r="N30" s="39">
        <v>2015</v>
      </c>
      <c r="O30" s="8">
        <v>43539</v>
      </c>
      <c r="P30" s="79">
        <v>113.498</v>
      </c>
      <c r="Q30" s="80"/>
      <c r="R30" s="81">
        <f>IF(P30="","",T30*M30*LOOKUP(RIGHT($D$2,3),定数!$A$6:$A$13,定数!$B$6:$B$13))</f>
        <v>-11987.945878000734</v>
      </c>
      <c r="S30" s="82"/>
      <c r="T30" s="83">
        <f t="shared" si="3"/>
        <v>-50.799999999999557</v>
      </c>
      <c r="U30" s="84"/>
      <c r="V30" t="str">
        <f t="shared" si="5"/>
        <v/>
      </c>
      <c r="W30">
        <f t="shared" si="2"/>
        <v>1</v>
      </c>
    </row>
    <row r="31" spans="2:23" x14ac:dyDescent="0.2">
      <c r="B31" s="39">
        <v>23</v>
      </c>
      <c r="C31" s="73">
        <f>IF(R30="","",C30+R30)</f>
        <v>387610.25005536049</v>
      </c>
      <c r="D31" s="73"/>
      <c r="E31" s="39">
        <v>2016</v>
      </c>
      <c r="F31" s="8">
        <v>43797</v>
      </c>
      <c r="G31" s="39" t="s">
        <v>4</v>
      </c>
      <c r="H31" s="74">
        <v>112.976</v>
      </c>
      <c r="I31" s="74"/>
      <c r="J31" s="39">
        <v>162.30000000000001</v>
      </c>
      <c r="K31" s="77">
        <f t="shared" si="6"/>
        <v>11628.307501660815</v>
      </c>
      <c r="L31" s="78"/>
      <c r="M31" s="6">
        <f>IF(J31="","",(K31/J31)/LOOKUP(RIGHT($D$2,3),定数!$A$6:$A$13,定数!$B$6:$B$13))</f>
        <v>0.71646996313375311</v>
      </c>
      <c r="N31" s="39">
        <v>2016</v>
      </c>
      <c r="O31" s="8">
        <v>43808</v>
      </c>
      <c r="P31" s="74">
        <v>115.015</v>
      </c>
      <c r="Q31" s="74"/>
      <c r="R31" s="75">
        <f>IF(P31="","",T31*M31*LOOKUP(RIGHT($D$2,3),定数!$A$6:$A$13,定数!$B$6:$B$13))</f>
        <v>14608.822548297238</v>
      </c>
      <c r="S31" s="75"/>
      <c r="T31" s="76">
        <f t="shared" si="3"/>
        <v>203.90000000000015</v>
      </c>
      <c r="U31" s="76"/>
      <c r="V31" t="str">
        <f>IF(S31&lt;&gt;"",IF(S31&lt;0,1+V30,0),"")</f>
        <v/>
      </c>
      <c r="W31">
        <f>IF(T31&lt;&gt;"",IF(T31&lt;0,1+W30,0),"")</f>
        <v>0</v>
      </c>
    </row>
    <row r="32" spans="2:23" x14ac:dyDescent="0.2">
      <c r="B32" s="39">
        <v>24</v>
      </c>
      <c r="C32" s="73">
        <f t="shared" si="1"/>
        <v>402219.07260365773</v>
      </c>
      <c r="D32" s="73"/>
      <c r="E32" s="39">
        <v>2016</v>
      </c>
      <c r="F32" s="8">
        <v>43798</v>
      </c>
      <c r="G32" s="39" t="s">
        <v>4</v>
      </c>
      <c r="H32" s="74">
        <v>113.342</v>
      </c>
      <c r="I32" s="74"/>
      <c r="J32" s="39">
        <v>172.6</v>
      </c>
      <c r="K32" s="77">
        <f t="shared" si="6"/>
        <v>12066.572178109731</v>
      </c>
      <c r="L32" s="78"/>
      <c r="M32" s="6">
        <f>IF(J32="","",(K32/J32)/LOOKUP(RIGHT($D$2,3),定数!$A$6:$A$13,定数!$B$6:$B$13))</f>
        <v>0.69910615168654289</v>
      </c>
      <c r="N32" s="39">
        <v>2016</v>
      </c>
      <c r="O32" s="8">
        <v>43810</v>
      </c>
      <c r="P32" s="74">
        <v>115.511</v>
      </c>
      <c r="Q32" s="74"/>
      <c r="R32" s="75">
        <f>IF(P32="","",T32*M32*LOOKUP(RIGHT($D$2,3),定数!$A$6:$A$13,定数!$B$6:$B$13))</f>
        <v>15163.612430081093</v>
      </c>
      <c r="S32" s="75"/>
      <c r="T32" s="76">
        <f t="shared" si="3"/>
        <v>216.89999999999969</v>
      </c>
      <c r="U32" s="76"/>
      <c r="V32" t="str">
        <f t="shared" si="5"/>
        <v/>
      </c>
      <c r="W32">
        <f t="shared" si="2"/>
        <v>0</v>
      </c>
    </row>
    <row r="33" spans="2:23" x14ac:dyDescent="0.2">
      <c r="B33" s="39">
        <v>25</v>
      </c>
      <c r="C33" s="73">
        <f t="shared" si="1"/>
        <v>417382.68503373885</v>
      </c>
      <c r="D33" s="73"/>
      <c r="E33" s="39">
        <v>2016</v>
      </c>
      <c r="F33" s="8">
        <v>43807</v>
      </c>
      <c r="G33" s="39" t="s">
        <v>4</v>
      </c>
      <c r="H33" s="74">
        <v>114.381</v>
      </c>
      <c r="I33" s="74"/>
      <c r="J33" s="39">
        <v>125.8</v>
      </c>
      <c r="K33" s="77">
        <f t="shared" si="6"/>
        <v>12521.480551012164</v>
      </c>
      <c r="L33" s="78"/>
      <c r="M33" s="6">
        <f>IF(J33="","",(K33/J33)/LOOKUP(RIGHT($D$2,3),定数!$A$6:$A$13,定数!$B$6:$B$13))</f>
        <v>0.99534821550176189</v>
      </c>
      <c r="N33" s="39">
        <v>2017</v>
      </c>
      <c r="O33" s="8">
        <v>43508</v>
      </c>
      <c r="P33" s="74">
        <v>115.956</v>
      </c>
      <c r="Q33" s="74"/>
      <c r="R33" s="75">
        <f>IF(P33="","",T33*M33*LOOKUP(RIGHT($D$2,3),定数!$A$6:$A$13,定数!$B$6:$B$13))</f>
        <v>15676.734394152776</v>
      </c>
      <c r="S33" s="75"/>
      <c r="T33" s="76">
        <f t="shared" si="3"/>
        <v>157.50000000000028</v>
      </c>
      <c r="U33" s="76"/>
      <c r="V33" t="str">
        <f t="shared" si="5"/>
        <v/>
      </c>
      <c r="W33">
        <f t="shared" si="2"/>
        <v>0</v>
      </c>
    </row>
    <row r="34" spans="2:23" x14ac:dyDescent="0.2">
      <c r="B34" s="39">
        <v>26</v>
      </c>
      <c r="C34" s="73">
        <f t="shared" si="1"/>
        <v>433059.41942789161</v>
      </c>
      <c r="D34" s="73"/>
      <c r="E34" s="39">
        <v>2017</v>
      </c>
      <c r="F34" s="8">
        <v>43524</v>
      </c>
      <c r="G34" s="39" t="s">
        <v>3</v>
      </c>
      <c r="H34" s="74">
        <v>111.94499999999999</v>
      </c>
      <c r="I34" s="74"/>
      <c r="J34" s="39">
        <v>89.2</v>
      </c>
      <c r="K34" s="77">
        <f t="shared" si="6"/>
        <v>12991.782582836748</v>
      </c>
      <c r="L34" s="78"/>
      <c r="M34" s="6">
        <f>IF(J34="","",(K34/J34)/LOOKUP(RIGHT($D$2,3),定数!$A$6:$A$13,定数!$B$6:$B$13))</f>
        <v>1.4564778680310255</v>
      </c>
      <c r="N34" s="39">
        <v>2017</v>
      </c>
      <c r="O34" s="8">
        <v>43525</v>
      </c>
      <c r="P34" s="74">
        <v>112.837</v>
      </c>
      <c r="Q34" s="74"/>
      <c r="R34" s="75">
        <f>IF(P34="","",T34*M34*LOOKUP(RIGHT($D$2,3),定数!$A$6:$A$13,定数!$B$6:$B$13))</f>
        <v>-12991.782582836897</v>
      </c>
      <c r="S34" s="75"/>
      <c r="T34" s="76">
        <f t="shared" si="3"/>
        <v>-89.200000000001012</v>
      </c>
      <c r="U34" s="76"/>
      <c r="V34" t="str">
        <f t="shared" si="5"/>
        <v/>
      </c>
      <c r="W34">
        <f t="shared" si="2"/>
        <v>1</v>
      </c>
    </row>
    <row r="35" spans="2:23" x14ac:dyDescent="0.2">
      <c r="B35" s="39">
        <v>27</v>
      </c>
      <c r="C35" s="73">
        <f t="shared" si="1"/>
        <v>420067.63684505469</v>
      </c>
      <c r="D35" s="73"/>
      <c r="E35" s="39">
        <v>2017</v>
      </c>
      <c r="F35" s="8">
        <v>43702</v>
      </c>
      <c r="G35" s="39" t="s">
        <v>3</v>
      </c>
      <c r="H35" s="74">
        <v>109.164</v>
      </c>
      <c r="I35" s="74"/>
      <c r="J35" s="39">
        <v>67.2</v>
      </c>
      <c r="K35" s="77">
        <f t="shared" si="6"/>
        <v>12602.029105351639</v>
      </c>
      <c r="L35" s="78"/>
      <c r="M35" s="6">
        <f>IF(J35="","",(K35/J35)/LOOKUP(RIGHT($D$2,3),定数!$A$6:$A$13,定数!$B$6:$B$13))</f>
        <v>1.8753019502011368</v>
      </c>
      <c r="N35" s="39">
        <v>2017</v>
      </c>
      <c r="O35" s="8">
        <v>43706</v>
      </c>
      <c r="P35" s="74">
        <v>108.333</v>
      </c>
      <c r="Q35" s="74"/>
      <c r="R35" s="75">
        <f>IF(P35="","",T35*M35*LOOKUP(RIGHT($D$2,3),定数!$A$6:$A$13,定数!$B$6:$B$13))</f>
        <v>15583.759206171504</v>
      </c>
      <c r="S35" s="75"/>
      <c r="T35" s="76">
        <f t="shared" si="3"/>
        <v>83.100000000000307</v>
      </c>
      <c r="U35" s="76"/>
      <c r="V35" t="str">
        <f t="shared" si="5"/>
        <v/>
      </c>
      <c r="W35">
        <f t="shared" si="2"/>
        <v>0</v>
      </c>
    </row>
    <row r="36" spans="2:23" x14ac:dyDescent="0.2">
      <c r="B36" s="39">
        <v>28</v>
      </c>
      <c r="C36" s="73">
        <f t="shared" si="1"/>
        <v>435651.39605122618</v>
      </c>
      <c r="D36" s="73"/>
      <c r="E36" s="39">
        <v>2017</v>
      </c>
      <c r="F36" s="8">
        <v>43742</v>
      </c>
      <c r="G36" s="39" t="s">
        <v>4</v>
      </c>
      <c r="H36" s="74">
        <v>112.95399999999999</v>
      </c>
      <c r="I36" s="74"/>
      <c r="J36" s="39">
        <v>63.7</v>
      </c>
      <c r="K36" s="77">
        <f t="shared" si="6"/>
        <v>13069.541881536785</v>
      </c>
      <c r="L36" s="78"/>
      <c r="M36" s="6">
        <f>IF(J36="","",(K36/J36)/LOOKUP(RIGHT($D$2,3),定数!$A$6:$A$13,定数!$B$6:$B$13))</f>
        <v>2.0517334193935297</v>
      </c>
      <c r="N36" s="39">
        <v>2017</v>
      </c>
      <c r="O36" s="8">
        <v>43747</v>
      </c>
      <c r="P36" s="74">
        <v>112.31699999999999</v>
      </c>
      <c r="Q36" s="74"/>
      <c r="R36" s="75">
        <f>IF(P36="","",T36*M36*LOOKUP(RIGHT($D$2,3),定数!$A$6:$A$13,定数!$B$6:$B$13))</f>
        <v>-13069.541881536792</v>
      </c>
      <c r="S36" s="75"/>
      <c r="T36" s="76">
        <f t="shared" si="3"/>
        <v>-63.700000000000045</v>
      </c>
      <c r="U36" s="76"/>
      <c r="V36" t="str">
        <f t="shared" si="5"/>
        <v/>
      </c>
      <c r="W36">
        <f t="shared" si="2"/>
        <v>1</v>
      </c>
    </row>
    <row r="37" spans="2:23" x14ac:dyDescent="0.2">
      <c r="B37" s="39">
        <v>29</v>
      </c>
      <c r="C37" s="73">
        <f t="shared" si="1"/>
        <v>422581.85416968941</v>
      </c>
      <c r="D37" s="73"/>
      <c r="E37" s="39">
        <v>2017</v>
      </c>
      <c r="F37" s="8">
        <v>43783</v>
      </c>
      <c r="G37" s="39" t="s">
        <v>3</v>
      </c>
      <c r="H37" s="74">
        <v>113.419</v>
      </c>
      <c r="I37" s="74"/>
      <c r="J37" s="39">
        <v>48.5</v>
      </c>
      <c r="K37" s="77">
        <f t="shared" si="6"/>
        <v>12677.455625090683</v>
      </c>
      <c r="L37" s="78"/>
      <c r="M37" s="6">
        <f>IF(J37="","",(K37/J37)/LOOKUP(RIGHT($D$2,3),定数!$A$6:$A$13,定数!$B$6:$B$13))</f>
        <v>2.6139083763073576</v>
      </c>
      <c r="N37" s="39">
        <v>2017</v>
      </c>
      <c r="O37" s="8">
        <v>43784</v>
      </c>
      <c r="P37" s="74">
        <v>112.82599999999999</v>
      </c>
      <c r="Q37" s="74"/>
      <c r="R37" s="75">
        <f>IF(P37="","",T37*M37*LOOKUP(RIGHT($D$2,3),定数!$A$6:$A$13,定数!$B$6:$B$13))</f>
        <v>15500.476671502722</v>
      </c>
      <c r="S37" s="75"/>
      <c r="T37" s="76">
        <f t="shared" si="3"/>
        <v>59.300000000000352</v>
      </c>
      <c r="U37" s="76"/>
      <c r="V37" t="str">
        <f t="shared" si="5"/>
        <v/>
      </c>
      <c r="W37">
        <f t="shared" si="2"/>
        <v>0</v>
      </c>
    </row>
    <row r="38" spans="2:23" x14ac:dyDescent="0.2">
      <c r="B38" s="39">
        <v>30</v>
      </c>
      <c r="C38" s="73">
        <f t="shared" si="1"/>
        <v>438082.33084119216</v>
      </c>
      <c r="D38" s="73"/>
      <c r="E38" s="39">
        <v>2018</v>
      </c>
      <c r="F38" s="8">
        <v>43651</v>
      </c>
      <c r="G38" s="39" t="s">
        <v>4</v>
      </c>
      <c r="H38" s="74">
        <v>110.71299999999999</v>
      </c>
      <c r="I38" s="74"/>
      <c r="J38" s="39">
        <v>42.6</v>
      </c>
      <c r="K38" s="77">
        <f t="shared" si="6"/>
        <v>13142.469925235764</v>
      </c>
      <c r="L38" s="78"/>
      <c r="M38" s="6">
        <f>IF(J38="","",(K38/J38)/LOOKUP(RIGHT($D$2,3),定数!$A$6:$A$13,定数!$B$6:$B$13))</f>
        <v>3.0850868369098037</v>
      </c>
      <c r="N38" s="39">
        <v>2018</v>
      </c>
      <c r="O38" s="8">
        <v>43656</v>
      </c>
      <c r="P38" s="74">
        <v>111.227</v>
      </c>
      <c r="Q38" s="74"/>
      <c r="R38" s="75">
        <f>IF(P38="","",T38*M38*LOOKUP(RIGHT($D$2,3),定数!$A$6:$A$13,定数!$B$6:$B$13))</f>
        <v>15857.3463417167</v>
      </c>
      <c r="S38" s="75"/>
      <c r="T38" s="76">
        <f t="shared" si="3"/>
        <v>51.400000000001</v>
      </c>
      <c r="U38" s="76"/>
      <c r="V38" t="str">
        <f t="shared" si="5"/>
        <v/>
      </c>
      <c r="W38">
        <f t="shared" si="2"/>
        <v>0</v>
      </c>
    </row>
    <row r="39" spans="2:23" x14ac:dyDescent="0.2">
      <c r="B39" s="39">
        <v>31</v>
      </c>
      <c r="C39" s="73">
        <f t="shared" si="1"/>
        <v>453939.67718290887</v>
      </c>
      <c r="D39" s="73"/>
      <c r="E39" s="39">
        <v>2018</v>
      </c>
      <c r="F39" s="8">
        <v>43657</v>
      </c>
      <c r="G39" s="39" t="s">
        <v>4</v>
      </c>
      <c r="H39" s="74">
        <v>111.33</v>
      </c>
      <c r="I39" s="74"/>
      <c r="J39" s="39">
        <v>56.7</v>
      </c>
      <c r="K39" s="77">
        <f t="shared" si="6"/>
        <v>13618.190315487265</v>
      </c>
      <c r="L39" s="78"/>
      <c r="M39" s="6">
        <f>IF(J39="","",(K39/J39)/LOOKUP(RIGHT($D$2,3),定数!$A$6:$A$13,定数!$B$6:$B$13))</f>
        <v>2.4017972337720046</v>
      </c>
      <c r="N39" s="39">
        <v>2018</v>
      </c>
      <c r="O39" s="8">
        <v>43658</v>
      </c>
      <c r="P39" s="74">
        <v>112.027</v>
      </c>
      <c r="Q39" s="74"/>
      <c r="R39" s="75">
        <f>IF(P39="","",T39*M39*LOOKUP(RIGHT($D$2,3),定数!$A$6:$A$13,定数!$B$6:$B$13))</f>
        <v>16740.526719390939</v>
      </c>
      <c r="S39" s="75"/>
      <c r="T39" s="76">
        <f t="shared" si="3"/>
        <v>69.700000000000273</v>
      </c>
      <c r="U39" s="76"/>
      <c r="V39" t="str">
        <f t="shared" si="5"/>
        <v/>
      </c>
      <c r="W39">
        <f t="shared" si="2"/>
        <v>0</v>
      </c>
    </row>
    <row r="40" spans="2:23" x14ac:dyDescent="0.2">
      <c r="B40" s="39">
        <v>32</v>
      </c>
      <c r="C40" s="73">
        <f t="shared" si="1"/>
        <v>470680.20390229981</v>
      </c>
      <c r="D40" s="73"/>
      <c r="E40" s="39">
        <v>2018</v>
      </c>
      <c r="F40" s="8">
        <v>43826</v>
      </c>
      <c r="G40" s="39" t="s">
        <v>3</v>
      </c>
      <c r="H40" s="74">
        <v>110.267</v>
      </c>
      <c r="I40" s="74"/>
      <c r="J40" s="39">
        <v>56.8</v>
      </c>
      <c r="K40" s="77">
        <f t="shared" si="6"/>
        <v>14120.406117068993</v>
      </c>
      <c r="L40" s="78"/>
      <c r="M40" s="6">
        <f>IF(J40="","",(K40/J40)/LOOKUP(RIGHT($D$2,3),定数!$A$6:$A$13,定数!$B$6:$B$13))</f>
        <v>2.4859869924417244</v>
      </c>
      <c r="N40" s="39">
        <v>2019</v>
      </c>
      <c r="O40" s="8">
        <v>43467</v>
      </c>
      <c r="P40" s="74">
        <v>108.848</v>
      </c>
      <c r="Q40" s="74"/>
      <c r="R40" s="75">
        <f>IF(P40="","",T40*M40*LOOKUP(RIGHT($D$2,3),定数!$A$6:$A$13,定数!$B$6:$B$13))</f>
        <v>35276.155422747994</v>
      </c>
      <c r="S40" s="75"/>
      <c r="T40" s="76">
        <f t="shared" si="3"/>
        <v>141.89999999999969</v>
      </c>
      <c r="U40" s="76"/>
      <c r="V40" t="str">
        <f t="shared" si="5"/>
        <v/>
      </c>
      <c r="W40">
        <f t="shared" si="2"/>
        <v>0</v>
      </c>
    </row>
    <row r="41" spans="2:23" x14ac:dyDescent="0.2">
      <c r="B41" s="39">
        <v>33</v>
      </c>
      <c r="C41" s="73">
        <f t="shared" si="1"/>
        <v>505956.35932504782</v>
      </c>
      <c r="D41" s="73"/>
      <c r="E41" s="39"/>
      <c r="F41" s="8"/>
      <c r="G41" s="39" t="s">
        <v>3</v>
      </c>
      <c r="H41" s="74"/>
      <c r="I41" s="74"/>
      <c r="J41" s="39"/>
      <c r="K41" s="77" t="str">
        <f t="shared" si="6"/>
        <v/>
      </c>
      <c r="L41" s="78"/>
      <c r="M41" s="6" t="str">
        <f>IF(J41="","",(K41/J41)/LOOKUP(RIGHT($D$2,3),定数!$A$6:$A$13,定数!$B$6:$B$13))</f>
        <v/>
      </c>
      <c r="N41" s="39"/>
      <c r="O41" s="8"/>
      <c r="P41" s="74"/>
      <c r="Q41" s="74"/>
      <c r="R41" s="75" t="str">
        <f>IF(P41="","",T41*M41*LOOKUP(RIGHT($D$2,3),定数!$A$6:$A$13,定数!$B$6:$B$13))</f>
        <v/>
      </c>
      <c r="S41" s="75"/>
      <c r="T41" s="76" t="str">
        <f t="shared" si="3"/>
        <v/>
      </c>
      <c r="U41" s="76"/>
      <c r="V41" t="str">
        <f t="shared" si="5"/>
        <v/>
      </c>
      <c r="W41" t="str">
        <f t="shared" si="2"/>
        <v/>
      </c>
    </row>
    <row r="42" spans="2:23" x14ac:dyDescent="0.2">
      <c r="B42" s="39">
        <v>34</v>
      </c>
      <c r="C42" s="73" t="str">
        <f t="shared" si="1"/>
        <v/>
      </c>
      <c r="D42" s="73"/>
      <c r="E42" s="39"/>
      <c r="F42" s="8"/>
      <c r="G42" s="39"/>
      <c r="H42" s="74"/>
      <c r="I42" s="74"/>
      <c r="J42" s="39"/>
      <c r="K42" s="77" t="str">
        <f t="shared" si="6"/>
        <v/>
      </c>
      <c r="L42" s="78"/>
      <c r="M42" s="6" t="str">
        <f>IF(J42="","",(K42/J42)/LOOKUP(RIGHT($D$2,3),定数!$A$6:$A$13,定数!$B$6:$B$13))</f>
        <v/>
      </c>
      <c r="N42" s="39"/>
      <c r="O42" s="8"/>
      <c r="P42" s="74"/>
      <c r="Q42" s="74"/>
      <c r="R42" s="75" t="str">
        <f>IF(P42="","",T42*M42*LOOKUP(RIGHT($D$2,3),定数!$A$6:$A$13,定数!$B$6:$B$13))</f>
        <v/>
      </c>
      <c r="S42" s="75"/>
      <c r="T42" s="76" t="str">
        <f t="shared" si="3"/>
        <v/>
      </c>
      <c r="U42" s="76"/>
      <c r="V42" t="str">
        <f t="shared" si="5"/>
        <v/>
      </c>
      <c r="W42" t="str">
        <f t="shared" si="2"/>
        <v/>
      </c>
    </row>
    <row r="43" spans="2:23" x14ac:dyDescent="0.2">
      <c r="B43" s="39">
        <v>35</v>
      </c>
      <c r="C43" s="73" t="str">
        <f t="shared" si="1"/>
        <v/>
      </c>
      <c r="D43" s="73"/>
      <c r="E43" s="39"/>
      <c r="F43" s="8"/>
      <c r="G43" s="39"/>
      <c r="H43" s="74"/>
      <c r="I43" s="74"/>
      <c r="J43" s="39"/>
      <c r="K43" s="77" t="str">
        <f t="shared" si="6"/>
        <v/>
      </c>
      <c r="L43" s="78"/>
      <c r="M43" s="6" t="str">
        <f>IF(J43="","",(K43/J43)/LOOKUP(RIGHT($D$2,3),定数!$A$6:$A$13,定数!$B$6:$B$13))</f>
        <v/>
      </c>
      <c r="N43" s="39"/>
      <c r="O43" s="8"/>
      <c r="P43" s="74"/>
      <c r="Q43" s="74"/>
      <c r="R43" s="75" t="str">
        <f>IF(P43="","",T43*M43*LOOKUP(RIGHT($D$2,3),定数!$A$6:$A$13,定数!$B$6:$B$13))</f>
        <v/>
      </c>
      <c r="S43" s="75"/>
      <c r="T43" s="76" t="str">
        <f t="shared" si="3"/>
        <v/>
      </c>
      <c r="U43" s="76"/>
      <c r="V43" t="str">
        <f t="shared" si="5"/>
        <v/>
      </c>
      <c r="W43" t="str">
        <f t="shared" si="2"/>
        <v/>
      </c>
    </row>
    <row r="44" spans="2:23" x14ac:dyDescent="0.2">
      <c r="B44" s="39">
        <v>36</v>
      </c>
      <c r="C44" s="73" t="str">
        <f t="shared" si="1"/>
        <v/>
      </c>
      <c r="D44" s="73"/>
      <c r="E44" s="39"/>
      <c r="F44" s="8"/>
      <c r="G44" s="39"/>
      <c r="H44" s="74"/>
      <c r="I44" s="74"/>
      <c r="J44" s="39"/>
      <c r="K44" s="77" t="str">
        <f t="shared" si="6"/>
        <v/>
      </c>
      <c r="L44" s="78"/>
      <c r="M44" s="6" t="str">
        <f>IF(J44="","",(K44/J44)/LOOKUP(RIGHT($D$2,3),定数!$A$6:$A$13,定数!$B$6:$B$13))</f>
        <v/>
      </c>
      <c r="N44" s="39"/>
      <c r="O44" s="8"/>
      <c r="P44" s="74"/>
      <c r="Q44" s="74"/>
      <c r="R44" s="75" t="str">
        <f>IF(P44="","",T44*M44*LOOKUP(RIGHT($D$2,3),定数!$A$6:$A$13,定数!$B$6:$B$13))</f>
        <v/>
      </c>
      <c r="S44" s="75"/>
      <c r="T44" s="76" t="str">
        <f t="shared" si="3"/>
        <v/>
      </c>
      <c r="U44" s="76"/>
      <c r="V44" t="str">
        <f t="shared" si="5"/>
        <v/>
      </c>
      <c r="W44" t="str">
        <f t="shared" si="2"/>
        <v/>
      </c>
    </row>
    <row r="45" spans="2:23" x14ac:dyDescent="0.2">
      <c r="B45" s="39">
        <v>37</v>
      </c>
      <c r="C45" s="73" t="str">
        <f t="shared" si="1"/>
        <v/>
      </c>
      <c r="D45" s="73"/>
      <c r="E45" s="39"/>
      <c r="F45" s="8"/>
      <c r="G45" s="39"/>
      <c r="H45" s="74"/>
      <c r="I45" s="74"/>
      <c r="J45" s="39"/>
      <c r="K45" s="77" t="str">
        <f t="shared" si="6"/>
        <v/>
      </c>
      <c r="L45" s="78"/>
      <c r="M45" s="6" t="str">
        <f>IF(J45="","",(K45/J45)/LOOKUP(RIGHT($D$2,3),定数!$A$6:$A$13,定数!$B$6:$B$13))</f>
        <v/>
      </c>
      <c r="N45" s="39"/>
      <c r="O45" s="8"/>
      <c r="P45" s="74"/>
      <c r="Q45" s="74"/>
      <c r="R45" s="75" t="str">
        <f>IF(P45="","",T45*M45*LOOKUP(RIGHT($D$2,3),定数!$A$6:$A$13,定数!$B$6:$B$13))</f>
        <v/>
      </c>
      <c r="S45" s="75"/>
      <c r="T45" s="76" t="str">
        <f t="shared" si="3"/>
        <v/>
      </c>
      <c r="U45" s="76"/>
      <c r="V45" t="str">
        <f t="shared" si="5"/>
        <v/>
      </c>
      <c r="W45" t="str">
        <f t="shared" si="2"/>
        <v/>
      </c>
    </row>
    <row r="46" spans="2:23" x14ac:dyDescent="0.2">
      <c r="B46" s="39">
        <v>38</v>
      </c>
      <c r="C46" s="73" t="str">
        <f t="shared" si="1"/>
        <v/>
      </c>
      <c r="D46" s="73"/>
      <c r="E46" s="39"/>
      <c r="F46" s="8"/>
      <c r="G46" s="39"/>
      <c r="H46" s="74"/>
      <c r="I46" s="74"/>
      <c r="J46" s="39"/>
      <c r="K46" s="77" t="str">
        <f t="shared" si="6"/>
        <v/>
      </c>
      <c r="L46" s="78"/>
      <c r="M46" s="6" t="str">
        <f>IF(J46="","",(K46/J46)/LOOKUP(RIGHT($D$2,3),定数!$A$6:$A$13,定数!$B$6:$B$13))</f>
        <v/>
      </c>
      <c r="N46" s="39"/>
      <c r="O46" s="8"/>
      <c r="P46" s="74"/>
      <c r="Q46" s="74"/>
      <c r="R46" s="75" t="str">
        <f>IF(P46="","",T46*M46*LOOKUP(RIGHT($D$2,3),定数!$A$6:$A$13,定数!$B$6:$B$13))</f>
        <v/>
      </c>
      <c r="S46" s="75"/>
      <c r="T46" s="76" t="str">
        <f t="shared" si="3"/>
        <v/>
      </c>
      <c r="U46" s="76"/>
      <c r="V46" t="str">
        <f t="shared" si="5"/>
        <v/>
      </c>
      <c r="W46" t="str">
        <f t="shared" si="2"/>
        <v/>
      </c>
    </row>
    <row r="47" spans="2:23" x14ac:dyDescent="0.2">
      <c r="B47" s="39">
        <v>39</v>
      </c>
      <c r="C47" s="73" t="str">
        <f t="shared" si="1"/>
        <v/>
      </c>
      <c r="D47" s="73"/>
      <c r="E47" s="39"/>
      <c r="F47" s="8"/>
      <c r="G47" s="39"/>
      <c r="H47" s="74"/>
      <c r="I47" s="74"/>
      <c r="J47" s="39"/>
      <c r="K47" s="77" t="str">
        <f t="shared" si="6"/>
        <v/>
      </c>
      <c r="L47" s="78"/>
      <c r="M47" s="6" t="str">
        <f>IF(J47="","",(K47/J47)/LOOKUP(RIGHT($D$2,3),定数!$A$6:$A$13,定数!$B$6:$B$13))</f>
        <v/>
      </c>
      <c r="N47" s="39"/>
      <c r="O47" s="8"/>
      <c r="P47" s="74"/>
      <c r="Q47" s="74"/>
      <c r="R47" s="75" t="str">
        <f>IF(P47="","",T47*M47*LOOKUP(RIGHT($D$2,3),定数!$A$6:$A$13,定数!$B$6:$B$13))</f>
        <v/>
      </c>
      <c r="S47" s="75"/>
      <c r="T47" s="76" t="str">
        <f t="shared" si="3"/>
        <v/>
      </c>
      <c r="U47" s="76"/>
      <c r="V47" t="str">
        <f t="shared" si="5"/>
        <v/>
      </c>
      <c r="W47" t="str">
        <f t="shared" si="2"/>
        <v/>
      </c>
    </row>
    <row r="48" spans="2:23" x14ac:dyDescent="0.2">
      <c r="B48" s="39">
        <v>40</v>
      </c>
      <c r="C48" s="73" t="str">
        <f t="shared" si="1"/>
        <v/>
      </c>
      <c r="D48" s="73"/>
      <c r="E48" s="39"/>
      <c r="F48" s="8"/>
      <c r="G48" s="39"/>
      <c r="H48" s="74"/>
      <c r="I48" s="74"/>
      <c r="J48" s="39"/>
      <c r="K48" s="77" t="str">
        <f t="shared" si="6"/>
        <v/>
      </c>
      <c r="L48" s="78"/>
      <c r="M48" s="6" t="str">
        <f>IF(J48="","",(K48/J48)/LOOKUP(RIGHT($D$2,3),定数!$A$6:$A$13,定数!$B$6:$B$13))</f>
        <v/>
      </c>
      <c r="N48" s="39"/>
      <c r="O48" s="8"/>
      <c r="P48" s="74"/>
      <c r="Q48" s="74"/>
      <c r="R48" s="75" t="str">
        <f>IF(P48="","",T48*M48*LOOKUP(RIGHT($D$2,3),定数!$A$6:$A$13,定数!$B$6:$B$13))</f>
        <v/>
      </c>
      <c r="S48" s="75"/>
      <c r="T48" s="76" t="str">
        <f t="shared" si="3"/>
        <v/>
      </c>
      <c r="U48" s="76"/>
      <c r="V48" t="str">
        <f t="shared" si="5"/>
        <v/>
      </c>
      <c r="W48" t="str">
        <f t="shared" si="2"/>
        <v/>
      </c>
    </row>
    <row r="49" spans="2:23" x14ac:dyDescent="0.2">
      <c r="B49" s="39">
        <v>41</v>
      </c>
      <c r="C49" s="73" t="str">
        <f t="shared" si="1"/>
        <v/>
      </c>
      <c r="D49" s="73"/>
      <c r="E49" s="39"/>
      <c r="F49" s="8"/>
      <c r="G49" s="39"/>
      <c r="H49" s="74"/>
      <c r="I49" s="74"/>
      <c r="J49" s="39"/>
      <c r="K49" s="77" t="str">
        <f t="shared" si="6"/>
        <v/>
      </c>
      <c r="L49" s="78"/>
      <c r="M49" s="6" t="str">
        <f>IF(J49="","",(K49/J49)/LOOKUP(RIGHT($D$2,3),定数!$A$6:$A$13,定数!$B$6:$B$13))</f>
        <v/>
      </c>
      <c r="N49" s="39"/>
      <c r="O49" s="8"/>
      <c r="P49" s="74"/>
      <c r="Q49" s="74"/>
      <c r="R49" s="75" t="str">
        <f>IF(P49="","",T49*M49*LOOKUP(RIGHT($D$2,3),定数!$A$6:$A$13,定数!$B$6:$B$13))</f>
        <v/>
      </c>
      <c r="S49" s="75"/>
      <c r="T49" s="76" t="str">
        <f t="shared" si="3"/>
        <v/>
      </c>
      <c r="U49" s="76"/>
      <c r="V49" t="str">
        <f t="shared" si="5"/>
        <v/>
      </c>
      <c r="W49" t="str">
        <f t="shared" si="2"/>
        <v/>
      </c>
    </row>
    <row r="50" spans="2:23" x14ac:dyDescent="0.2">
      <c r="B50" s="39">
        <v>42</v>
      </c>
      <c r="C50" s="73" t="str">
        <f t="shared" si="1"/>
        <v/>
      </c>
      <c r="D50" s="73"/>
      <c r="E50" s="39"/>
      <c r="F50" s="8"/>
      <c r="G50" s="39"/>
      <c r="H50" s="74"/>
      <c r="I50" s="74"/>
      <c r="J50" s="39"/>
      <c r="K50" s="77" t="str">
        <f t="shared" si="6"/>
        <v/>
      </c>
      <c r="L50" s="78"/>
      <c r="M50" s="6" t="str">
        <f>IF(J50="","",(K50/J50)/LOOKUP(RIGHT($D$2,3),定数!$A$6:$A$13,定数!$B$6:$B$13))</f>
        <v/>
      </c>
      <c r="N50" s="39"/>
      <c r="O50" s="8"/>
      <c r="P50" s="74"/>
      <c r="Q50" s="74"/>
      <c r="R50" s="75" t="str">
        <f>IF(P50="","",T50*M50*LOOKUP(RIGHT($D$2,3),定数!$A$6:$A$13,定数!$B$6:$B$13))</f>
        <v/>
      </c>
      <c r="S50" s="75"/>
      <c r="T50" s="76" t="str">
        <f t="shared" si="3"/>
        <v/>
      </c>
      <c r="U50" s="76"/>
      <c r="V50" t="str">
        <f t="shared" si="5"/>
        <v/>
      </c>
      <c r="W50" t="str">
        <f t="shared" si="2"/>
        <v/>
      </c>
    </row>
    <row r="51" spans="2:23" x14ac:dyDescent="0.2">
      <c r="B51" s="39">
        <v>43</v>
      </c>
      <c r="C51" s="73" t="str">
        <f t="shared" si="1"/>
        <v/>
      </c>
      <c r="D51" s="73"/>
      <c r="E51" s="39"/>
      <c r="F51" s="8"/>
      <c r="G51" s="39"/>
      <c r="H51" s="74"/>
      <c r="I51" s="74"/>
      <c r="J51" s="39"/>
      <c r="K51" s="77" t="str">
        <f t="shared" si="6"/>
        <v/>
      </c>
      <c r="L51" s="78"/>
      <c r="M51" s="6" t="str">
        <f>IF(J51="","",(K51/J51)/LOOKUP(RIGHT($D$2,3),定数!$A$6:$A$13,定数!$B$6:$B$13))</f>
        <v/>
      </c>
      <c r="N51" s="39"/>
      <c r="O51" s="8"/>
      <c r="P51" s="74"/>
      <c r="Q51" s="74"/>
      <c r="R51" s="75" t="str">
        <f>IF(P51="","",T51*M51*LOOKUP(RIGHT($D$2,3),定数!$A$6:$A$13,定数!$B$6:$B$13))</f>
        <v/>
      </c>
      <c r="S51" s="75"/>
      <c r="T51" s="76" t="str">
        <f t="shared" si="3"/>
        <v/>
      </c>
      <c r="U51" s="76"/>
      <c r="V51" t="str">
        <f t="shared" si="5"/>
        <v/>
      </c>
      <c r="W51" t="str">
        <f t="shared" si="2"/>
        <v/>
      </c>
    </row>
    <row r="52" spans="2:23" x14ac:dyDescent="0.2">
      <c r="B52" s="39">
        <v>44</v>
      </c>
      <c r="C52" s="73" t="str">
        <f t="shared" si="1"/>
        <v/>
      </c>
      <c r="D52" s="73"/>
      <c r="E52" s="39"/>
      <c r="F52" s="8"/>
      <c r="G52" s="39"/>
      <c r="H52" s="74"/>
      <c r="I52" s="74"/>
      <c r="J52" s="39"/>
      <c r="K52" s="77" t="str">
        <f t="shared" si="6"/>
        <v/>
      </c>
      <c r="L52" s="78"/>
      <c r="M52" s="6" t="str">
        <f>IF(J52="","",(K52/J52)/LOOKUP(RIGHT($D$2,3),定数!$A$6:$A$13,定数!$B$6:$B$13))</f>
        <v/>
      </c>
      <c r="N52" s="39"/>
      <c r="O52" s="8"/>
      <c r="P52" s="74"/>
      <c r="Q52" s="74"/>
      <c r="R52" s="75" t="str">
        <f>IF(P52="","",T52*M52*LOOKUP(RIGHT($D$2,3),定数!$A$6:$A$13,定数!$B$6:$B$13))</f>
        <v/>
      </c>
      <c r="S52" s="75"/>
      <c r="T52" s="76" t="str">
        <f t="shared" si="3"/>
        <v/>
      </c>
      <c r="U52" s="76"/>
      <c r="V52" t="str">
        <f t="shared" si="5"/>
        <v/>
      </c>
      <c r="W52" t="str">
        <f t="shared" si="2"/>
        <v/>
      </c>
    </row>
    <row r="53" spans="2:23" x14ac:dyDescent="0.2">
      <c r="B53" s="39">
        <v>45</v>
      </c>
      <c r="C53" s="73" t="str">
        <f t="shared" si="1"/>
        <v/>
      </c>
      <c r="D53" s="73"/>
      <c r="E53" s="39"/>
      <c r="F53" s="8"/>
      <c r="G53" s="39"/>
      <c r="H53" s="74"/>
      <c r="I53" s="74"/>
      <c r="J53" s="39"/>
      <c r="K53" s="77" t="str">
        <f t="shared" si="6"/>
        <v/>
      </c>
      <c r="L53" s="78"/>
      <c r="M53" s="6" t="str">
        <f>IF(J53="","",(K53/J53)/LOOKUP(RIGHT($D$2,3),定数!$A$6:$A$13,定数!$B$6:$B$13))</f>
        <v/>
      </c>
      <c r="N53" s="39"/>
      <c r="O53" s="8"/>
      <c r="P53" s="74"/>
      <c r="Q53" s="74"/>
      <c r="R53" s="75" t="str">
        <f>IF(P53="","",T53*M53*LOOKUP(RIGHT($D$2,3),定数!$A$6:$A$13,定数!$B$6:$B$13))</f>
        <v/>
      </c>
      <c r="S53" s="75"/>
      <c r="T53" s="76" t="str">
        <f t="shared" si="3"/>
        <v/>
      </c>
      <c r="U53" s="76"/>
      <c r="V53" t="str">
        <f t="shared" si="5"/>
        <v/>
      </c>
      <c r="W53" t="str">
        <f t="shared" si="2"/>
        <v/>
      </c>
    </row>
    <row r="54" spans="2:23" x14ac:dyDescent="0.2">
      <c r="B54" s="39">
        <v>46</v>
      </c>
      <c r="C54" s="73" t="str">
        <f t="shared" si="1"/>
        <v/>
      </c>
      <c r="D54" s="73"/>
      <c r="E54" s="39"/>
      <c r="F54" s="8"/>
      <c r="G54" s="39"/>
      <c r="H54" s="74"/>
      <c r="I54" s="74"/>
      <c r="J54" s="39"/>
      <c r="K54" s="77" t="str">
        <f t="shared" si="6"/>
        <v/>
      </c>
      <c r="L54" s="78"/>
      <c r="M54" s="6" t="str">
        <f>IF(J54="","",(K54/J54)/LOOKUP(RIGHT($D$2,3),定数!$A$6:$A$13,定数!$B$6:$B$13))</f>
        <v/>
      </c>
      <c r="N54" s="39"/>
      <c r="O54" s="8"/>
      <c r="P54" s="74"/>
      <c r="Q54" s="74"/>
      <c r="R54" s="75" t="str">
        <f>IF(P54="","",T54*M54*LOOKUP(RIGHT($D$2,3),定数!$A$6:$A$13,定数!$B$6:$B$13))</f>
        <v/>
      </c>
      <c r="S54" s="75"/>
      <c r="T54" s="76" t="str">
        <f t="shared" si="3"/>
        <v/>
      </c>
      <c r="U54" s="76"/>
      <c r="V54" t="str">
        <f t="shared" si="5"/>
        <v/>
      </c>
      <c r="W54" t="str">
        <f t="shared" si="2"/>
        <v/>
      </c>
    </row>
    <row r="55" spans="2:23" x14ac:dyDescent="0.2">
      <c r="B55" s="39">
        <v>47</v>
      </c>
      <c r="C55" s="73" t="str">
        <f t="shared" si="1"/>
        <v/>
      </c>
      <c r="D55" s="73"/>
      <c r="E55" s="39"/>
      <c r="F55" s="8"/>
      <c r="G55" s="39"/>
      <c r="H55" s="74"/>
      <c r="I55" s="74"/>
      <c r="J55" s="39"/>
      <c r="K55" s="77" t="str">
        <f t="shared" si="6"/>
        <v/>
      </c>
      <c r="L55" s="78"/>
      <c r="M55" s="6" t="str">
        <f>IF(J55="","",(K55/J55)/LOOKUP(RIGHT($D$2,3),定数!$A$6:$A$13,定数!$B$6:$B$13))</f>
        <v/>
      </c>
      <c r="N55" s="39"/>
      <c r="O55" s="8"/>
      <c r="P55" s="74"/>
      <c r="Q55" s="74"/>
      <c r="R55" s="75" t="str">
        <f>IF(P55="","",T55*M55*LOOKUP(RIGHT($D$2,3),定数!$A$6:$A$13,定数!$B$6:$B$13))</f>
        <v/>
      </c>
      <c r="S55" s="75"/>
      <c r="T55" s="76" t="str">
        <f t="shared" si="3"/>
        <v/>
      </c>
      <c r="U55" s="76"/>
      <c r="V55" t="str">
        <f t="shared" si="5"/>
        <v/>
      </c>
      <c r="W55" t="str">
        <f t="shared" si="2"/>
        <v/>
      </c>
    </row>
    <row r="56" spans="2:23" x14ac:dyDescent="0.2">
      <c r="B56" s="39">
        <v>48</v>
      </c>
      <c r="C56" s="73" t="str">
        <f t="shared" si="1"/>
        <v/>
      </c>
      <c r="D56" s="73"/>
      <c r="E56" s="39"/>
      <c r="F56" s="8"/>
      <c r="G56" s="39"/>
      <c r="H56" s="74"/>
      <c r="I56" s="74"/>
      <c r="J56" s="39"/>
      <c r="K56" s="77" t="str">
        <f t="shared" si="6"/>
        <v/>
      </c>
      <c r="L56" s="78"/>
      <c r="M56" s="6" t="str">
        <f>IF(J56="","",(K56/J56)/LOOKUP(RIGHT($D$2,3),定数!$A$6:$A$13,定数!$B$6:$B$13))</f>
        <v/>
      </c>
      <c r="N56" s="39"/>
      <c r="O56" s="8"/>
      <c r="P56" s="74"/>
      <c r="Q56" s="74"/>
      <c r="R56" s="75" t="str">
        <f>IF(P56="","",T56*M56*LOOKUP(RIGHT($D$2,3),定数!$A$6:$A$13,定数!$B$6:$B$13))</f>
        <v/>
      </c>
      <c r="S56" s="75"/>
      <c r="T56" s="76" t="str">
        <f t="shared" si="3"/>
        <v/>
      </c>
      <c r="U56" s="76"/>
      <c r="V56" t="str">
        <f t="shared" si="5"/>
        <v/>
      </c>
      <c r="W56" t="str">
        <f t="shared" si="2"/>
        <v/>
      </c>
    </row>
    <row r="57" spans="2:23" x14ac:dyDescent="0.2">
      <c r="B57" s="39">
        <v>49</v>
      </c>
      <c r="C57" s="73" t="str">
        <f t="shared" si="1"/>
        <v/>
      </c>
      <c r="D57" s="73"/>
      <c r="E57" s="39"/>
      <c r="F57" s="8"/>
      <c r="G57" s="39"/>
      <c r="H57" s="74"/>
      <c r="I57" s="74"/>
      <c r="J57" s="39"/>
      <c r="K57" s="77" t="str">
        <f t="shared" si="6"/>
        <v/>
      </c>
      <c r="L57" s="78"/>
      <c r="M57" s="6" t="str">
        <f>IF(J57="","",(K57/J57)/LOOKUP(RIGHT($D$2,3),定数!$A$6:$A$13,定数!$B$6:$B$13))</f>
        <v/>
      </c>
      <c r="N57" s="39"/>
      <c r="O57" s="8"/>
      <c r="P57" s="74"/>
      <c r="Q57" s="74"/>
      <c r="R57" s="75" t="str">
        <f>IF(P57="","",T57*M57*LOOKUP(RIGHT($D$2,3),定数!$A$6:$A$13,定数!$B$6:$B$13))</f>
        <v/>
      </c>
      <c r="S57" s="75"/>
      <c r="T57" s="76" t="str">
        <f t="shared" si="3"/>
        <v/>
      </c>
      <c r="U57" s="76"/>
      <c r="V57" t="str">
        <f t="shared" si="5"/>
        <v/>
      </c>
      <c r="W57" t="str">
        <f t="shared" si="2"/>
        <v/>
      </c>
    </row>
    <row r="58" spans="2:23" x14ac:dyDescent="0.2">
      <c r="B58" s="39">
        <v>50</v>
      </c>
      <c r="C58" s="73" t="str">
        <f t="shared" si="1"/>
        <v/>
      </c>
      <c r="D58" s="73"/>
      <c r="E58" s="39"/>
      <c r="F58" s="8"/>
      <c r="G58" s="39"/>
      <c r="H58" s="74"/>
      <c r="I58" s="74"/>
      <c r="J58" s="39"/>
      <c r="K58" s="77" t="str">
        <f t="shared" si="6"/>
        <v/>
      </c>
      <c r="L58" s="78"/>
      <c r="M58" s="6" t="str">
        <f>IF(J58="","",(K58/J58)/LOOKUP(RIGHT($D$2,3),定数!$A$6:$A$13,定数!$B$6:$B$13))</f>
        <v/>
      </c>
      <c r="N58" s="39"/>
      <c r="O58" s="8"/>
      <c r="P58" s="74"/>
      <c r="Q58" s="74"/>
      <c r="R58" s="75" t="str">
        <f>IF(P58="","",T58*M58*LOOKUP(RIGHT($D$2,3),定数!$A$6:$A$13,定数!$B$6:$B$13))</f>
        <v/>
      </c>
      <c r="S58" s="75"/>
      <c r="T58" s="76" t="str">
        <f t="shared" si="3"/>
        <v/>
      </c>
      <c r="U58" s="76"/>
      <c r="V58" t="str">
        <f t="shared" si="5"/>
        <v/>
      </c>
      <c r="W58" t="str">
        <f t="shared" si="2"/>
        <v/>
      </c>
    </row>
    <row r="59" spans="2:23" x14ac:dyDescent="0.2">
      <c r="B59" s="39">
        <v>51</v>
      </c>
      <c r="C59" s="73" t="str">
        <f t="shared" si="1"/>
        <v/>
      </c>
      <c r="D59" s="73"/>
      <c r="E59" s="39"/>
      <c r="F59" s="8"/>
      <c r="G59" s="39"/>
      <c r="H59" s="74"/>
      <c r="I59" s="74"/>
      <c r="J59" s="39"/>
      <c r="K59" s="77" t="str">
        <f t="shared" si="6"/>
        <v/>
      </c>
      <c r="L59" s="78"/>
      <c r="M59" s="6" t="str">
        <f>IF(J59="","",(K59/J59)/LOOKUP(RIGHT($D$2,3),定数!$A$6:$A$13,定数!$B$6:$B$13))</f>
        <v/>
      </c>
      <c r="N59" s="39"/>
      <c r="O59" s="8"/>
      <c r="P59" s="74"/>
      <c r="Q59" s="74"/>
      <c r="R59" s="75" t="str">
        <f>IF(P59="","",T59*M59*LOOKUP(RIGHT($D$2,3),定数!$A$6:$A$13,定数!$B$6:$B$13))</f>
        <v/>
      </c>
      <c r="S59" s="75"/>
      <c r="T59" s="76" t="str">
        <f t="shared" si="3"/>
        <v/>
      </c>
      <c r="U59" s="76"/>
      <c r="V59" t="str">
        <f t="shared" si="5"/>
        <v/>
      </c>
      <c r="W59" t="str">
        <f t="shared" si="2"/>
        <v/>
      </c>
    </row>
    <row r="60" spans="2:23" x14ac:dyDescent="0.2">
      <c r="B60" s="39">
        <v>52</v>
      </c>
      <c r="C60" s="73" t="str">
        <f t="shared" si="1"/>
        <v/>
      </c>
      <c r="D60" s="73"/>
      <c r="E60" s="39"/>
      <c r="F60" s="8"/>
      <c r="G60" s="39"/>
      <c r="H60" s="74"/>
      <c r="I60" s="74"/>
      <c r="J60" s="39"/>
      <c r="K60" s="77" t="str">
        <f t="shared" si="6"/>
        <v/>
      </c>
      <c r="L60" s="78"/>
      <c r="M60" s="6" t="str">
        <f>IF(J60="","",(K60/J60)/LOOKUP(RIGHT($D$2,3),定数!$A$6:$A$13,定数!$B$6:$B$13))</f>
        <v/>
      </c>
      <c r="N60" s="39"/>
      <c r="O60" s="8"/>
      <c r="P60" s="74"/>
      <c r="Q60" s="74"/>
      <c r="R60" s="75" t="str">
        <f>IF(P60="","",T60*M60*LOOKUP(RIGHT($D$2,3),定数!$A$6:$A$13,定数!$B$6:$B$13))</f>
        <v/>
      </c>
      <c r="S60" s="75"/>
      <c r="T60" s="76" t="str">
        <f t="shared" si="3"/>
        <v/>
      </c>
      <c r="U60" s="76"/>
      <c r="V60" t="str">
        <f t="shared" si="5"/>
        <v/>
      </c>
      <c r="W60" t="str">
        <f t="shared" si="2"/>
        <v/>
      </c>
    </row>
    <row r="61" spans="2:23" x14ac:dyDescent="0.2">
      <c r="B61" s="39">
        <v>53</v>
      </c>
      <c r="C61" s="73" t="str">
        <f t="shared" si="1"/>
        <v/>
      </c>
      <c r="D61" s="73"/>
      <c r="E61" s="39"/>
      <c r="F61" s="8"/>
      <c r="G61" s="39"/>
      <c r="H61" s="74"/>
      <c r="I61" s="74"/>
      <c r="J61" s="39"/>
      <c r="K61" s="77" t="str">
        <f t="shared" si="6"/>
        <v/>
      </c>
      <c r="L61" s="78"/>
      <c r="M61" s="6" t="str">
        <f>IF(J61="","",(K61/J61)/LOOKUP(RIGHT($D$2,3),定数!$A$6:$A$13,定数!$B$6:$B$13))</f>
        <v/>
      </c>
      <c r="N61" s="39"/>
      <c r="O61" s="8"/>
      <c r="P61" s="74"/>
      <c r="Q61" s="74"/>
      <c r="R61" s="75" t="str">
        <f>IF(P61="","",T61*M61*LOOKUP(RIGHT($D$2,3),定数!$A$6:$A$13,定数!$B$6:$B$13))</f>
        <v/>
      </c>
      <c r="S61" s="75"/>
      <c r="T61" s="76" t="str">
        <f t="shared" si="3"/>
        <v/>
      </c>
      <c r="U61" s="76"/>
      <c r="V61" t="str">
        <f t="shared" si="5"/>
        <v/>
      </c>
      <c r="W61" t="str">
        <f t="shared" si="2"/>
        <v/>
      </c>
    </row>
    <row r="62" spans="2:23" x14ac:dyDescent="0.2">
      <c r="B62" s="39">
        <v>54</v>
      </c>
      <c r="C62" s="73" t="str">
        <f t="shared" si="1"/>
        <v/>
      </c>
      <c r="D62" s="73"/>
      <c r="E62" s="39"/>
      <c r="F62" s="8"/>
      <c r="G62" s="39"/>
      <c r="H62" s="74"/>
      <c r="I62" s="74"/>
      <c r="J62" s="39"/>
      <c r="K62" s="77" t="str">
        <f t="shared" si="6"/>
        <v/>
      </c>
      <c r="L62" s="78"/>
      <c r="M62" s="6" t="str">
        <f>IF(J62="","",(K62/J62)/LOOKUP(RIGHT($D$2,3),定数!$A$6:$A$13,定数!$B$6:$B$13))</f>
        <v/>
      </c>
      <c r="N62" s="39"/>
      <c r="O62" s="8"/>
      <c r="P62" s="74"/>
      <c r="Q62" s="74"/>
      <c r="R62" s="75" t="str">
        <f>IF(P62="","",T62*M62*LOOKUP(RIGHT($D$2,3),定数!$A$6:$A$13,定数!$B$6:$B$13))</f>
        <v/>
      </c>
      <c r="S62" s="75"/>
      <c r="T62" s="76" t="str">
        <f t="shared" si="3"/>
        <v/>
      </c>
      <c r="U62" s="76"/>
      <c r="V62" t="str">
        <f t="shared" si="5"/>
        <v/>
      </c>
      <c r="W62" t="str">
        <f t="shared" si="2"/>
        <v/>
      </c>
    </row>
    <row r="63" spans="2:23" x14ac:dyDescent="0.2">
      <c r="B63" s="39">
        <v>55</v>
      </c>
      <c r="C63" s="73" t="str">
        <f t="shared" si="1"/>
        <v/>
      </c>
      <c r="D63" s="73"/>
      <c r="E63" s="39"/>
      <c r="F63" s="8"/>
      <c r="G63" s="39"/>
      <c r="H63" s="74"/>
      <c r="I63" s="74"/>
      <c r="J63" s="39"/>
      <c r="K63" s="77" t="str">
        <f t="shared" si="6"/>
        <v/>
      </c>
      <c r="L63" s="78"/>
      <c r="M63" s="6" t="str">
        <f>IF(J63="","",(K63/J63)/LOOKUP(RIGHT($D$2,3),定数!$A$6:$A$13,定数!$B$6:$B$13))</f>
        <v/>
      </c>
      <c r="N63" s="39"/>
      <c r="O63" s="8"/>
      <c r="P63" s="74"/>
      <c r="Q63" s="74"/>
      <c r="R63" s="75" t="str">
        <f>IF(P63="","",T63*M63*LOOKUP(RIGHT($D$2,3),定数!$A$6:$A$13,定数!$B$6:$B$13))</f>
        <v/>
      </c>
      <c r="S63" s="75"/>
      <c r="T63" s="76" t="str">
        <f t="shared" si="3"/>
        <v/>
      </c>
      <c r="U63" s="76"/>
      <c r="V63" t="str">
        <f t="shared" si="5"/>
        <v/>
      </c>
      <c r="W63" t="str">
        <f t="shared" si="2"/>
        <v/>
      </c>
    </row>
    <row r="64" spans="2:23" x14ac:dyDescent="0.2">
      <c r="B64" s="39">
        <v>56</v>
      </c>
      <c r="C64" s="73" t="str">
        <f t="shared" si="1"/>
        <v/>
      </c>
      <c r="D64" s="73"/>
      <c r="E64" s="39"/>
      <c r="F64" s="8"/>
      <c r="G64" s="39"/>
      <c r="H64" s="74"/>
      <c r="I64" s="74"/>
      <c r="J64" s="39"/>
      <c r="K64" s="77" t="str">
        <f t="shared" si="6"/>
        <v/>
      </c>
      <c r="L64" s="78"/>
      <c r="M64" s="6" t="str">
        <f>IF(J64="","",(K64/J64)/LOOKUP(RIGHT($D$2,3),定数!$A$6:$A$13,定数!$B$6:$B$13))</f>
        <v/>
      </c>
      <c r="N64" s="39"/>
      <c r="O64" s="8"/>
      <c r="P64" s="74"/>
      <c r="Q64" s="74"/>
      <c r="R64" s="75" t="str">
        <f>IF(P64="","",T64*M64*LOOKUP(RIGHT($D$2,3),定数!$A$6:$A$13,定数!$B$6:$B$13))</f>
        <v/>
      </c>
      <c r="S64" s="75"/>
      <c r="T64" s="76" t="str">
        <f t="shared" si="3"/>
        <v/>
      </c>
      <c r="U64" s="76"/>
      <c r="V64" t="str">
        <f t="shared" si="5"/>
        <v/>
      </c>
      <c r="W64" t="str">
        <f t="shared" si="2"/>
        <v/>
      </c>
    </row>
    <row r="65" spans="2:23" x14ac:dyDescent="0.2">
      <c r="B65" s="39">
        <v>57</v>
      </c>
      <c r="C65" s="73" t="str">
        <f t="shared" si="1"/>
        <v/>
      </c>
      <c r="D65" s="73"/>
      <c r="E65" s="39"/>
      <c r="F65" s="8"/>
      <c r="G65" s="39"/>
      <c r="H65" s="74"/>
      <c r="I65" s="74"/>
      <c r="J65" s="39"/>
      <c r="K65" s="77" t="str">
        <f t="shared" si="6"/>
        <v/>
      </c>
      <c r="L65" s="78"/>
      <c r="M65" s="6" t="str">
        <f>IF(J65="","",(K65/J65)/LOOKUP(RIGHT($D$2,3),定数!$A$6:$A$13,定数!$B$6:$B$13))</f>
        <v/>
      </c>
      <c r="N65" s="39"/>
      <c r="O65" s="8"/>
      <c r="P65" s="74"/>
      <c r="Q65" s="74"/>
      <c r="R65" s="75" t="str">
        <f>IF(P65="","",T65*M65*LOOKUP(RIGHT($D$2,3),定数!$A$6:$A$13,定数!$B$6:$B$13))</f>
        <v/>
      </c>
      <c r="S65" s="75"/>
      <c r="T65" s="76" t="str">
        <f t="shared" si="3"/>
        <v/>
      </c>
      <c r="U65" s="76"/>
      <c r="V65" t="str">
        <f t="shared" si="5"/>
        <v/>
      </c>
      <c r="W65" t="str">
        <f t="shared" si="2"/>
        <v/>
      </c>
    </row>
    <row r="66" spans="2:23" x14ac:dyDescent="0.2">
      <c r="B66" s="39">
        <v>58</v>
      </c>
      <c r="C66" s="73" t="str">
        <f t="shared" si="1"/>
        <v/>
      </c>
      <c r="D66" s="73"/>
      <c r="E66" s="39"/>
      <c r="F66" s="8"/>
      <c r="G66" s="39"/>
      <c r="H66" s="74"/>
      <c r="I66" s="74"/>
      <c r="J66" s="39"/>
      <c r="K66" s="77" t="str">
        <f t="shared" si="6"/>
        <v/>
      </c>
      <c r="L66" s="78"/>
      <c r="M66" s="6" t="str">
        <f>IF(J66="","",(K66/J66)/LOOKUP(RIGHT($D$2,3),定数!$A$6:$A$13,定数!$B$6:$B$13))</f>
        <v/>
      </c>
      <c r="N66" s="39"/>
      <c r="O66" s="8"/>
      <c r="P66" s="74"/>
      <c r="Q66" s="74"/>
      <c r="R66" s="75" t="str">
        <f>IF(P66="","",T66*M66*LOOKUP(RIGHT($D$2,3),定数!$A$6:$A$13,定数!$B$6:$B$13))</f>
        <v/>
      </c>
      <c r="S66" s="75"/>
      <c r="T66" s="76" t="str">
        <f t="shared" si="3"/>
        <v/>
      </c>
      <c r="U66" s="76"/>
      <c r="V66" t="str">
        <f t="shared" si="5"/>
        <v/>
      </c>
      <c r="W66" t="str">
        <f t="shared" si="2"/>
        <v/>
      </c>
    </row>
    <row r="67" spans="2:23" x14ac:dyDescent="0.2">
      <c r="B67" s="39">
        <v>59</v>
      </c>
      <c r="C67" s="73" t="str">
        <f t="shared" si="1"/>
        <v/>
      </c>
      <c r="D67" s="73"/>
      <c r="E67" s="39"/>
      <c r="F67" s="8"/>
      <c r="G67" s="39"/>
      <c r="H67" s="74"/>
      <c r="I67" s="74"/>
      <c r="J67" s="39"/>
      <c r="K67" s="77" t="str">
        <f t="shared" si="6"/>
        <v/>
      </c>
      <c r="L67" s="78"/>
      <c r="M67" s="6" t="str">
        <f>IF(J67="","",(K67/J67)/LOOKUP(RIGHT($D$2,3),定数!$A$6:$A$13,定数!$B$6:$B$13))</f>
        <v/>
      </c>
      <c r="N67" s="39"/>
      <c r="O67" s="8"/>
      <c r="P67" s="74"/>
      <c r="Q67" s="74"/>
      <c r="R67" s="75" t="str">
        <f>IF(P67="","",T67*M67*LOOKUP(RIGHT($D$2,3),定数!$A$6:$A$13,定数!$B$6:$B$13))</f>
        <v/>
      </c>
      <c r="S67" s="75"/>
      <c r="T67" s="76" t="str">
        <f t="shared" si="3"/>
        <v/>
      </c>
      <c r="U67" s="76"/>
      <c r="V67" t="str">
        <f t="shared" si="5"/>
        <v/>
      </c>
      <c r="W67" t="str">
        <f t="shared" si="2"/>
        <v/>
      </c>
    </row>
    <row r="68" spans="2:23" x14ac:dyDescent="0.2">
      <c r="B68" s="39">
        <v>60</v>
      </c>
      <c r="C68" s="73" t="str">
        <f t="shared" si="1"/>
        <v/>
      </c>
      <c r="D68" s="73"/>
      <c r="E68" s="39"/>
      <c r="F68" s="8"/>
      <c r="G68" s="39"/>
      <c r="H68" s="74"/>
      <c r="I68" s="74"/>
      <c r="J68" s="39"/>
      <c r="K68" s="77" t="str">
        <f t="shared" si="6"/>
        <v/>
      </c>
      <c r="L68" s="78"/>
      <c r="M68" s="6" t="str">
        <f>IF(J68="","",(K68/J68)/LOOKUP(RIGHT($D$2,3),定数!$A$6:$A$13,定数!$B$6:$B$13))</f>
        <v/>
      </c>
      <c r="N68" s="39"/>
      <c r="O68" s="8"/>
      <c r="P68" s="74"/>
      <c r="Q68" s="74"/>
      <c r="R68" s="75" t="str">
        <f>IF(P68="","",T68*M68*LOOKUP(RIGHT($D$2,3),定数!$A$6:$A$13,定数!$B$6:$B$13))</f>
        <v/>
      </c>
      <c r="S68" s="75"/>
      <c r="T68" s="76" t="str">
        <f t="shared" si="3"/>
        <v/>
      </c>
      <c r="U68" s="76"/>
      <c r="V68" t="str">
        <f t="shared" si="5"/>
        <v/>
      </c>
      <c r="W68" t="str">
        <f t="shared" si="2"/>
        <v/>
      </c>
    </row>
    <row r="69" spans="2:23" x14ac:dyDescent="0.2">
      <c r="B69" s="39">
        <v>61</v>
      </c>
      <c r="C69" s="73" t="str">
        <f t="shared" si="1"/>
        <v/>
      </c>
      <c r="D69" s="73"/>
      <c r="E69" s="39"/>
      <c r="F69" s="8"/>
      <c r="G69" s="39"/>
      <c r="H69" s="74"/>
      <c r="I69" s="74"/>
      <c r="J69" s="39"/>
      <c r="K69" s="77" t="str">
        <f t="shared" si="6"/>
        <v/>
      </c>
      <c r="L69" s="78"/>
      <c r="M69" s="6" t="str">
        <f>IF(J69="","",(K69/J69)/LOOKUP(RIGHT($D$2,3),定数!$A$6:$A$13,定数!$B$6:$B$13))</f>
        <v/>
      </c>
      <c r="N69" s="39"/>
      <c r="O69" s="8"/>
      <c r="P69" s="74"/>
      <c r="Q69" s="74"/>
      <c r="R69" s="75" t="str">
        <f>IF(P69="","",T69*M69*LOOKUP(RIGHT($D$2,3),定数!$A$6:$A$13,定数!$B$6:$B$13))</f>
        <v/>
      </c>
      <c r="S69" s="75"/>
      <c r="T69" s="76" t="str">
        <f t="shared" si="3"/>
        <v/>
      </c>
      <c r="U69" s="76"/>
      <c r="V69" t="str">
        <f t="shared" si="5"/>
        <v/>
      </c>
      <c r="W69" t="str">
        <f t="shared" si="2"/>
        <v/>
      </c>
    </row>
    <row r="70" spans="2:23" x14ac:dyDescent="0.2">
      <c r="B70" s="39">
        <v>62</v>
      </c>
      <c r="C70" s="73" t="str">
        <f t="shared" si="1"/>
        <v/>
      </c>
      <c r="D70" s="73"/>
      <c r="E70" s="39"/>
      <c r="F70" s="8"/>
      <c r="G70" s="39"/>
      <c r="H70" s="74"/>
      <c r="I70" s="74"/>
      <c r="J70" s="39"/>
      <c r="K70" s="77" t="str">
        <f t="shared" si="6"/>
        <v/>
      </c>
      <c r="L70" s="78"/>
      <c r="M70" s="6" t="str">
        <f>IF(J70="","",(K70/J70)/LOOKUP(RIGHT($D$2,3),定数!$A$6:$A$13,定数!$B$6:$B$13))</f>
        <v/>
      </c>
      <c r="N70" s="39"/>
      <c r="O70" s="8"/>
      <c r="P70" s="74"/>
      <c r="Q70" s="74"/>
      <c r="R70" s="75" t="str">
        <f>IF(P70="","",T70*M70*LOOKUP(RIGHT($D$2,3),定数!$A$6:$A$13,定数!$B$6:$B$13))</f>
        <v/>
      </c>
      <c r="S70" s="75"/>
      <c r="T70" s="76" t="str">
        <f t="shared" si="3"/>
        <v/>
      </c>
      <c r="U70" s="76"/>
      <c r="V70" t="str">
        <f t="shared" si="5"/>
        <v/>
      </c>
      <c r="W70" t="str">
        <f t="shared" si="2"/>
        <v/>
      </c>
    </row>
    <row r="71" spans="2:23" x14ac:dyDescent="0.2">
      <c r="B71" s="39">
        <v>63</v>
      </c>
      <c r="C71" s="73" t="str">
        <f t="shared" si="1"/>
        <v/>
      </c>
      <c r="D71" s="73"/>
      <c r="E71" s="39"/>
      <c r="F71" s="8"/>
      <c r="G71" s="39"/>
      <c r="H71" s="74"/>
      <c r="I71" s="74"/>
      <c r="J71" s="39"/>
      <c r="K71" s="77" t="str">
        <f t="shared" si="6"/>
        <v/>
      </c>
      <c r="L71" s="78"/>
      <c r="M71" s="6" t="str">
        <f>IF(J71="","",(K71/J71)/LOOKUP(RIGHT($D$2,3),定数!$A$6:$A$13,定数!$B$6:$B$13))</f>
        <v/>
      </c>
      <c r="N71" s="39"/>
      <c r="O71" s="8"/>
      <c r="P71" s="74"/>
      <c r="Q71" s="74"/>
      <c r="R71" s="75" t="str">
        <f>IF(P71="","",T71*M71*LOOKUP(RIGHT($D$2,3),定数!$A$6:$A$13,定数!$B$6:$B$13))</f>
        <v/>
      </c>
      <c r="S71" s="75"/>
      <c r="T71" s="76" t="str">
        <f t="shared" si="3"/>
        <v/>
      </c>
      <c r="U71" s="76"/>
      <c r="V71" t="str">
        <f t="shared" si="5"/>
        <v/>
      </c>
      <c r="W71" t="str">
        <f t="shared" si="2"/>
        <v/>
      </c>
    </row>
    <row r="72" spans="2:23" x14ac:dyDescent="0.2">
      <c r="B72" s="39">
        <v>64</v>
      </c>
      <c r="C72" s="73" t="str">
        <f t="shared" si="1"/>
        <v/>
      </c>
      <c r="D72" s="73"/>
      <c r="E72" s="39"/>
      <c r="F72" s="8"/>
      <c r="G72" s="39"/>
      <c r="H72" s="74"/>
      <c r="I72" s="74"/>
      <c r="J72" s="39"/>
      <c r="K72" s="77" t="str">
        <f t="shared" si="6"/>
        <v/>
      </c>
      <c r="L72" s="78"/>
      <c r="M72" s="6" t="str">
        <f>IF(J72="","",(K72/J72)/LOOKUP(RIGHT($D$2,3),定数!$A$6:$A$13,定数!$B$6:$B$13))</f>
        <v/>
      </c>
      <c r="N72" s="39"/>
      <c r="O72" s="8"/>
      <c r="P72" s="74"/>
      <c r="Q72" s="74"/>
      <c r="R72" s="75" t="str">
        <f>IF(P72="","",T72*M72*LOOKUP(RIGHT($D$2,3),定数!$A$6:$A$13,定数!$B$6:$B$13))</f>
        <v/>
      </c>
      <c r="S72" s="75"/>
      <c r="T72" s="76" t="str">
        <f t="shared" si="3"/>
        <v/>
      </c>
      <c r="U72" s="76"/>
      <c r="V72" t="str">
        <f t="shared" si="5"/>
        <v/>
      </c>
      <c r="W72" t="str">
        <f t="shared" si="2"/>
        <v/>
      </c>
    </row>
    <row r="73" spans="2:23" x14ac:dyDescent="0.2">
      <c r="B73" s="39">
        <v>65</v>
      </c>
      <c r="C73" s="73" t="str">
        <f t="shared" si="1"/>
        <v/>
      </c>
      <c r="D73" s="73"/>
      <c r="E73" s="39"/>
      <c r="F73" s="8"/>
      <c r="G73" s="39"/>
      <c r="H73" s="74"/>
      <c r="I73" s="74"/>
      <c r="J73" s="39"/>
      <c r="K73" s="77" t="str">
        <f t="shared" si="6"/>
        <v/>
      </c>
      <c r="L73" s="78"/>
      <c r="M73" s="6" t="str">
        <f>IF(J73="","",(K73/J73)/LOOKUP(RIGHT($D$2,3),定数!$A$6:$A$13,定数!$B$6:$B$13))</f>
        <v/>
      </c>
      <c r="N73" s="39"/>
      <c r="O73" s="8"/>
      <c r="P73" s="74"/>
      <c r="Q73" s="74"/>
      <c r="R73" s="75" t="str">
        <f>IF(P73="","",T73*M73*LOOKUP(RIGHT($D$2,3),定数!$A$6:$A$13,定数!$B$6:$B$13))</f>
        <v/>
      </c>
      <c r="S73" s="75"/>
      <c r="T73" s="76" t="str">
        <f t="shared" si="3"/>
        <v/>
      </c>
      <c r="U73" s="76"/>
      <c r="V73" t="str">
        <f t="shared" si="5"/>
        <v/>
      </c>
      <c r="W73" t="str">
        <f t="shared" si="2"/>
        <v/>
      </c>
    </row>
    <row r="74" spans="2:23" x14ac:dyDescent="0.2">
      <c r="B74" s="39">
        <v>66</v>
      </c>
      <c r="C74" s="73" t="str">
        <f t="shared" ref="C74:C108" si="7">IF(R73="","",C73+R73)</f>
        <v/>
      </c>
      <c r="D74" s="73"/>
      <c r="E74" s="39"/>
      <c r="F74" s="8"/>
      <c r="G74" s="39"/>
      <c r="H74" s="74"/>
      <c r="I74" s="74"/>
      <c r="J74" s="39"/>
      <c r="K74" s="77" t="str">
        <f t="shared" si="6"/>
        <v/>
      </c>
      <c r="L74" s="78"/>
      <c r="M74" s="6" t="str">
        <f>IF(J74="","",(K74/J74)/LOOKUP(RIGHT($D$2,3),定数!$A$6:$A$13,定数!$B$6:$B$13))</f>
        <v/>
      </c>
      <c r="N74" s="39"/>
      <c r="O74" s="8"/>
      <c r="P74" s="74"/>
      <c r="Q74" s="74"/>
      <c r="R74" s="75" t="str">
        <f>IF(P74="","",T74*M74*LOOKUP(RIGHT($D$2,3),定数!$A$6:$A$13,定数!$B$6:$B$13))</f>
        <v/>
      </c>
      <c r="S74" s="75"/>
      <c r="T74" s="76" t="str">
        <f t="shared" si="3"/>
        <v/>
      </c>
      <c r="U74" s="76"/>
      <c r="V74" t="str">
        <f t="shared" si="5"/>
        <v/>
      </c>
      <c r="W74" t="str">
        <f t="shared" si="5"/>
        <v/>
      </c>
    </row>
    <row r="75" spans="2:23" x14ac:dyDescent="0.2">
      <c r="B75" s="39">
        <v>67</v>
      </c>
      <c r="C75" s="73" t="str">
        <f t="shared" si="7"/>
        <v/>
      </c>
      <c r="D75" s="73"/>
      <c r="E75" s="39"/>
      <c r="F75" s="8"/>
      <c r="G75" s="39"/>
      <c r="H75" s="74"/>
      <c r="I75" s="74"/>
      <c r="J75" s="39"/>
      <c r="K75" s="77" t="str">
        <f t="shared" si="6"/>
        <v/>
      </c>
      <c r="L75" s="78"/>
      <c r="M75" s="6" t="str">
        <f>IF(J75="","",(K75/J75)/LOOKUP(RIGHT($D$2,3),定数!$A$6:$A$13,定数!$B$6:$B$13))</f>
        <v/>
      </c>
      <c r="N75" s="39"/>
      <c r="O75" s="8"/>
      <c r="P75" s="74"/>
      <c r="Q75" s="74"/>
      <c r="R75" s="75" t="str">
        <f>IF(P75="","",T75*M75*LOOKUP(RIGHT($D$2,3),定数!$A$6:$A$13,定数!$B$6:$B$13))</f>
        <v/>
      </c>
      <c r="S75" s="75"/>
      <c r="T75" s="76" t="str">
        <f t="shared" si="3"/>
        <v/>
      </c>
      <c r="U75" s="76"/>
      <c r="V75" t="str">
        <f t="shared" ref="V75:W90" si="8">IF(S75&lt;&gt;"",IF(S75&lt;0,1+V74,0),"")</f>
        <v/>
      </c>
      <c r="W75" t="str">
        <f t="shared" si="8"/>
        <v/>
      </c>
    </row>
    <row r="76" spans="2:23" x14ac:dyDescent="0.2">
      <c r="B76" s="39">
        <v>68</v>
      </c>
      <c r="C76" s="73" t="str">
        <f t="shared" si="7"/>
        <v/>
      </c>
      <c r="D76" s="73"/>
      <c r="E76" s="39"/>
      <c r="F76" s="8"/>
      <c r="G76" s="39"/>
      <c r="H76" s="74"/>
      <c r="I76" s="74"/>
      <c r="J76" s="39"/>
      <c r="K76" s="77" t="str">
        <f t="shared" si="6"/>
        <v/>
      </c>
      <c r="L76" s="78"/>
      <c r="M76" s="6" t="str">
        <f>IF(J76="","",(K76/J76)/LOOKUP(RIGHT($D$2,3),定数!$A$6:$A$13,定数!$B$6:$B$13))</f>
        <v/>
      </c>
      <c r="N76" s="39"/>
      <c r="O76" s="8"/>
      <c r="P76" s="74"/>
      <c r="Q76" s="74"/>
      <c r="R76" s="75" t="str">
        <f>IF(P76="","",T76*M76*LOOKUP(RIGHT($D$2,3),定数!$A$6:$A$13,定数!$B$6:$B$13))</f>
        <v/>
      </c>
      <c r="S76" s="75"/>
      <c r="T76" s="76" t="str">
        <f t="shared" ref="T76:T108" si="9">IF(P76="","",IF(G76="買",(P76-H76),(H76-P76))*IF(RIGHT($D$2,3)="JPY",100,10000))</f>
        <v/>
      </c>
      <c r="U76" s="76"/>
      <c r="V76" t="str">
        <f t="shared" si="8"/>
        <v/>
      </c>
      <c r="W76" t="str">
        <f t="shared" si="8"/>
        <v/>
      </c>
    </row>
    <row r="77" spans="2:23" x14ac:dyDescent="0.2">
      <c r="B77" s="39">
        <v>69</v>
      </c>
      <c r="C77" s="73" t="str">
        <f t="shared" si="7"/>
        <v/>
      </c>
      <c r="D77" s="73"/>
      <c r="E77" s="39"/>
      <c r="F77" s="8"/>
      <c r="G77" s="39"/>
      <c r="H77" s="74"/>
      <c r="I77" s="74"/>
      <c r="J77" s="39"/>
      <c r="K77" s="77" t="str">
        <f t="shared" si="6"/>
        <v/>
      </c>
      <c r="L77" s="78"/>
      <c r="M77" s="6" t="str">
        <f>IF(J77="","",(K77/J77)/LOOKUP(RIGHT($D$2,3),定数!$A$6:$A$13,定数!$B$6:$B$13))</f>
        <v/>
      </c>
      <c r="N77" s="39"/>
      <c r="O77" s="8"/>
      <c r="P77" s="74"/>
      <c r="Q77" s="74"/>
      <c r="R77" s="75" t="str">
        <f>IF(P77="","",T77*M77*LOOKUP(RIGHT($D$2,3),定数!$A$6:$A$13,定数!$B$6:$B$13))</f>
        <v/>
      </c>
      <c r="S77" s="75"/>
      <c r="T77" s="76" t="str">
        <f t="shared" si="9"/>
        <v/>
      </c>
      <c r="U77" s="76"/>
      <c r="V77" t="str">
        <f t="shared" si="8"/>
        <v/>
      </c>
      <c r="W77" t="str">
        <f t="shared" si="8"/>
        <v/>
      </c>
    </row>
    <row r="78" spans="2:23" x14ac:dyDescent="0.2">
      <c r="B78" s="39">
        <v>70</v>
      </c>
      <c r="C78" s="73" t="str">
        <f t="shared" si="7"/>
        <v/>
      </c>
      <c r="D78" s="73"/>
      <c r="E78" s="39"/>
      <c r="F78" s="8"/>
      <c r="G78" s="39"/>
      <c r="H78" s="74"/>
      <c r="I78" s="74"/>
      <c r="J78" s="39"/>
      <c r="K78" s="77" t="str">
        <f t="shared" si="6"/>
        <v/>
      </c>
      <c r="L78" s="78"/>
      <c r="M78" s="6" t="str">
        <f>IF(J78="","",(K78/J78)/LOOKUP(RIGHT($D$2,3),定数!$A$6:$A$13,定数!$B$6:$B$13))</f>
        <v/>
      </c>
      <c r="N78" s="39"/>
      <c r="O78" s="8"/>
      <c r="P78" s="74"/>
      <c r="Q78" s="74"/>
      <c r="R78" s="75" t="str">
        <f>IF(P78="","",T78*M78*LOOKUP(RIGHT($D$2,3),定数!$A$6:$A$13,定数!$B$6:$B$13))</f>
        <v/>
      </c>
      <c r="S78" s="75"/>
      <c r="T78" s="76" t="str">
        <f t="shared" si="9"/>
        <v/>
      </c>
      <c r="U78" s="76"/>
      <c r="V78" t="str">
        <f t="shared" si="8"/>
        <v/>
      </c>
      <c r="W78" t="str">
        <f t="shared" si="8"/>
        <v/>
      </c>
    </row>
    <row r="79" spans="2:23" x14ac:dyDescent="0.2">
      <c r="B79" s="39">
        <v>71</v>
      </c>
      <c r="C79" s="73" t="str">
        <f t="shared" si="7"/>
        <v/>
      </c>
      <c r="D79" s="73"/>
      <c r="E79" s="39"/>
      <c r="F79" s="8"/>
      <c r="G79" s="39"/>
      <c r="H79" s="74"/>
      <c r="I79" s="74"/>
      <c r="J79" s="39"/>
      <c r="K79" s="77" t="str">
        <f t="shared" si="6"/>
        <v/>
      </c>
      <c r="L79" s="78"/>
      <c r="M79" s="6" t="str">
        <f>IF(J79="","",(K79/J79)/LOOKUP(RIGHT($D$2,3),定数!$A$6:$A$13,定数!$B$6:$B$13))</f>
        <v/>
      </c>
      <c r="N79" s="39"/>
      <c r="O79" s="8"/>
      <c r="P79" s="74"/>
      <c r="Q79" s="74"/>
      <c r="R79" s="75" t="str">
        <f>IF(P79="","",T79*M79*LOOKUP(RIGHT($D$2,3),定数!$A$6:$A$13,定数!$B$6:$B$13))</f>
        <v/>
      </c>
      <c r="S79" s="75"/>
      <c r="T79" s="76" t="str">
        <f t="shared" si="9"/>
        <v/>
      </c>
      <c r="U79" s="76"/>
      <c r="V79" t="str">
        <f t="shared" si="8"/>
        <v/>
      </c>
      <c r="W79" t="str">
        <f t="shared" si="8"/>
        <v/>
      </c>
    </row>
    <row r="80" spans="2:23" x14ac:dyDescent="0.2">
      <c r="B80" s="39">
        <v>72</v>
      </c>
      <c r="C80" s="73" t="str">
        <f t="shared" si="7"/>
        <v/>
      </c>
      <c r="D80" s="73"/>
      <c r="E80" s="39"/>
      <c r="F80" s="8"/>
      <c r="G80" s="39"/>
      <c r="H80" s="74"/>
      <c r="I80" s="74"/>
      <c r="J80" s="39"/>
      <c r="K80" s="77" t="str">
        <f t="shared" si="6"/>
        <v/>
      </c>
      <c r="L80" s="78"/>
      <c r="M80" s="6" t="str">
        <f>IF(J80="","",(K80/J80)/LOOKUP(RIGHT($D$2,3),定数!$A$6:$A$13,定数!$B$6:$B$13))</f>
        <v/>
      </c>
      <c r="N80" s="39"/>
      <c r="O80" s="8"/>
      <c r="P80" s="74"/>
      <c r="Q80" s="74"/>
      <c r="R80" s="75" t="str">
        <f>IF(P80="","",T80*M80*LOOKUP(RIGHT($D$2,3),定数!$A$6:$A$13,定数!$B$6:$B$13))</f>
        <v/>
      </c>
      <c r="S80" s="75"/>
      <c r="T80" s="76" t="str">
        <f t="shared" si="9"/>
        <v/>
      </c>
      <c r="U80" s="76"/>
      <c r="V80" t="str">
        <f t="shared" si="8"/>
        <v/>
      </c>
      <c r="W80" t="str">
        <f t="shared" si="8"/>
        <v/>
      </c>
    </row>
    <row r="81" spans="2:23" x14ac:dyDescent="0.2">
      <c r="B81" s="39">
        <v>73</v>
      </c>
      <c r="C81" s="73" t="str">
        <f t="shared" si="7"/>
        <v/>
      </c>
      <c r="D81" s="73"/>
      <c r="E81" s="39"/>
      <c r="F81" s="8"/>
      <c r="G81" s="39"/>
      <c r="H81" s="74"/>
      <c r="I81" s="74"/>
      <c r="J81" s="39"/>
      <c r="K81" s="77" t="str">
        <f t="shared" si="6"/>
        <v/>
      </c>
      <c r="L81" s="78"/>
      <c r="M81" s="6" t="str">
        <f>IF(J81="","",(K81/J81)/LOOKUP(RIGHT($D$2,3),定数!$A$6:$A$13,定数!$B$6:$B$13))</f>
        <v/>
      </c>
      <c r="N81" s="39"/>
      <c r="O81" s="8"/>
      <c r="P81" s="74"/>
      <c r="Q81" s="74"/>
      <c r="R81" s="75" t="str">
        <f>IF(P81="","",T81*M81*LOOKUP(RIGHT($D$2,3),定数!$A$6:$A$13,定数!$B$6:$B$13))</f>
        <v/>
      </c>
      <c r="S81" s="75"/>
      <c r="T81" s="76" t="str">
        <f t="shared" si="9"/>
        <v/>
      </c>
      <c r="U81" s="76"/>
      <c r="V81" t="str">
        <f t="shared" si="8"/>
        <v/>
      </c>
      <c r="W81" t="str">
        <f t="shared" si="8"/>
        <v/>
      </c>
    </row>
    <row r="82" spans="2:23" x14ac:dyDescent="0.2">
      <c r="B82" s="39">
        <v>74</v>
      </c>
      <c r="C82" s="73" t="str">
        <f t="shared" si="7"/>
        <v/>
      </c>
      <c r="D82" s="73"/>
      <c r="E82" s="39"/>
      <c r="F82" s="8"/>
      <c r="G82" s="39"/>
      <c r="H82" s="74"/>
      <c r="I82" s="74"/>
      <c r="J82" s="39"/>
      <c r="K82" s="77" t="str">
        <f t="shared" si="6"/>
        <v/>
      </c>
      <c r="L82" s="78"/>
      <c r="M82" s="6" t="str">
        <f>IF(J82="","",(K82/J82)/LOOKUP(RIGHT($D$2,3),定数!$A$6:$A$13,定数!$B$6:$B$13))</f>
        <v/>
      </c>
      <c r="N82" s="39"/>
      <c r="O82" s="8"/>
      <c r="P82" s="74"/>
      <c r="Q82" s="74"/>
      <c r="R82" s="75" t="str">
        <f>IF(P82="","",T82*M82*LOOKUP(RIGHT($D$2,3),定数!$A$6:$A$13,定数!$B$6:$B$13))</f>
        <v/>
      </c>
      <c r="S82" s="75"/>
      <c r="T82" s="76" t="str">
        <f t="shared" si="9"/>
        <v/>
      </c>
      <c r="U82" s="76"/>
      <c r="V82" t="str">
        <f t="shared" si="8"/>
        <v/>
      </c>
      <c r="W82" t="str">
        <f t="shared" si="8"/>
        <v/>
      </c>
    </row>
    <row r="83" spans="2:23" x14ac:dyDescent="0.2">
      <c r="B83" s="39">
        <v>75</v>
      </c>
      <c r="C83" s="73" t="str">
        <f t="shared" si="7"/>
        <v/>
      </c>
      <c r="D83" s="73"/>
      <c r="E83" s="39"/>
      <c r="F83" s="8"/>
      <c r="G83" s="39"/>
      <c r="H83" s="74"/>
      <c r="I83" s="74"/>
      <c r="J83" s="39"/>
      <c r="K83" s="77" t="str">
        <f t="shared" si="6"/>
        <v/>
      </c>
      <c r="L83" s="78"/>
      <c r="M83" s="6" t="str">
        <f>IF(J83="","",(K83/J83)/LOOKUP(RIGHT($D$2,3),定数!$A$6:$A$13,定数!$B$6:$B$13))</f>
        <v/>
      </c>
      <c r="N83" s="39"/>
      <c r="O83" s="8"/>
      <c r="P83" s="74"/>
      <c r="Q83" s="74"/>
      <c r="R83" s="75" t="str">
        <f>IF(P83="","",T83*M83*LOOKUP(RIGHT($D$2,3),定数!$A$6:$A$13,定数!$B$6:$B$13))</f>
        <v/>
      </c>
      <c r="S83" s="75"/>
      <c r="T83" s="76" t="str">
        <f t="shared" si="9"/>
        <v/>
      </c>
      <c r="U83" s="76"/>
      <c r="V83" t="str">
        <f t="shared" si="8"/>
        <v/>
      </c>
      <c r="W83" t="str">
        <f t="shared" si="8"/>
        <v/>
      </c>
    </row>
    <row r="84" spans="2:23" x14ac:dyDescent="0.2">
      <c r="B84" s="39">
        <v>76</v>
      </c>
      <c r="C84" s="73" t="str">
        <f t="shared" si="7"/>
        <v/>
      </c>
      <c r="D84" s="73"/>
      <c r="E84" s="39"/>
      <c r="F84" s="8"/>
      <c r="G84" s="39"/>
      <c r="H84" s="74"/>
      <c r="I84" s="74"/>
      <c r="J84" s="39"/>
      <c r="K84" s="77" t="str">
        <f t="shared" si="6"/>
        <v/>
      </c>
      <c r="L84" s="78"/>
      <c r="M84" s="6" t="str">
        <f>IF(J84="","",(K84/J84)/LOOKUP(RIGHT($D$2,3),定数!$A$6:$A$13,定数!$B$6:$B$13))</f>
        <v/>
      </c>
      <c r="N84" s="39"/>
      <c r="O84" s="8"/>
      <c r="P84" s="74"/>
      <c r="Q84" s="74"/>
      <c r="R84" s="75" t="str">
        <f>IF(P84="","",T84*M84*LOOKUP(RIGHT($D$2,3),定数!$A$6:$A$13,定数!$B$6:$B$13))</f>
        <v/>
      </c>
      <c r="S84" s="75"/>
      <c r="T84" s="76" t="str">
        <f t="shared" si="9"/>
        <v/>
      </c>
      <c r="U84" s="76"/>
      <c r="V84" t="str">
        <f t="shared" si="8"/>
        <v/>
      </c>
      <c r="W84" t="str">
        <f t="shared" si="8"/>
        <v/>
      </c>
    </row>
    <row r="85" spans="2:23" x14ac:dyDescent="0.2">
      <c r="B85" s="39">
        <v>77</v>
      </c>
      <c r="C85" s="73" t="str">
        <f t="shared" si="7"/>
        <v/>
      </c>
      <c r="D85" s="73"/>
      <c r="E85" s="39"/>
      <c r="F85" s="8"/>
      <c r="G85" s="39"/>
      <c r="H85" s="74"/>
      <c r="I85" s="74"/>
      <c r="J85" s="39"/>
      <c r="K85" s="77" t="str">
        <f t="shared" si="6"/>
        <v/>
      </c>
      <c r="L85" s="78"/>
      <c r="M85" s="6" t="str">
        <f>IF(J85="","",(K85/J85)/LOOKUP(RIGHT($D$2,3),定数!$A$6:$A$13,定数!$B$6:$B$13))</f>
        <v/>
      </c>
      <c r="N85" s="39"/>
      <c r="O85" s="8"/>
      <c r="P85" s="74"/>
      <c r="Q85" s="74"/>
      <c r="R85" s="75" t="str">
        <f>IF(P85="","",T85*M85*LOOKUP(RIGHT($D$2,3),定数!$A$6:$A$13,定数!$B$6:$B$13))</f>
        <v/>
      </c>
      <c r="S85" s="75"/>
      <c r="T85" s="76" t="str">
        <f t="shared" si="9"/>
        <v/>
      </c>
      <c r="U85" s="76"/>
      <c r="V85" t="str">
        <f t="shared" si="8"/>
        <v/>
      </c>
      <c r="W85" t="str">
        <f t="shared" si="8"/>
        <v/>
      </c>
    </row>
    <row r="86" spans="2:23" x14ac:dyDescent="0.2">
      <c r="B86" s="39">
        <v>78</v>
      </c>
      <c r="C86" s="73" t="str">
        <f t="shared" si="7"/>
        <v/>
      </c>
      <c r="D86" s="73"/>
      <c r="E86" s="39"/>
      <c r="F86" s="8"/>
      <c r="G86" s="39"/>
      <c r="H86" s="74"/>
      <c r="I86" s="74"/>
      <c r="J86" s="39"/>
      <c r="K86" s="77" t="str">
        <f t="shared" si="6"/>
        <v/>
      </c>
      <c r="L86" s="78"/>
      <c r="M86" s="6" t="str">
        <f>IF(J86="","",(K86/J86)/LOOKUP(RIGHT($D$2,3),定数!$A$6:$A$13,定数!$B$6:$B$13))</f>
        <v/>
      </c>
      <c r="N86" s="39"/>
      <c r="O86" s="8"/>
      <c r="P86" s="74"/>
      <c r="Q86" s="74"/>
      <c r="R86" s="75" t="str">
        <f>IF(P86="","",T86*M86*LOOKUP(RIGHT($D$2,3),定数!$A$6:$A$13,定数!$B$6:$B$13))</f>
        <v/>
      </c>
      <c r="S86" s="75"/>
      <c r="T86" s="76" t="str">
        <f t="shared" si="9"/>
        <v/>
      </c>
      <c r="U86" s="76"/>
      <c r="V86" t="str">
        <f t="shared" si="8"/>
        <v/>
      </c>
      <c r="W86" t="str">
        <f t="shared" si="8"/>
        <v/>
      </c>
    </row>
    <row r="87" spans="2:23" x14ac:dyDescent="0.2">
      <c r="B87" s="39">
        <v>79</v>
      </c>
      <c r="C87" s="73" t="str">
        <f t="shared" si="7"/>
        <v/>
      </c>
      <c r="D87" s="73"/>
      <c r="E87" s="39"/>
      <c r="F87" s="8"/>
      <c r="G87" s="39"/>
      <c r="H87" s="74"/>
      <c r="I87" s="74"/>
      <c r="J87" s="39"/>
      <c r="K87" s="77" t="str">
        <f t="shared" si="6"/>
        <v/>
      </c>
      <c r="L87" s="78"/>
      <c r="M87" s="6" t="str">
        <f>IF(J87="","",(K87/J87)/LOOKUP(RIGHT($D$2,3),定数!$A$6:$A$13,定数!$B$6:$B$13))</f>
        <v/>
      </c>
      <c r="N87" s="39"/>
      <c r="O87" s="8"/>
      <c r="P87" s="74"/>
      <c r="Q87" s="74"/>
      <c r="R87" s="75" t="str">
        <f>IF(P87="","",T87*M87*LOOKUP(RIGHT($D$2,3),定数!$A$6:$A$13,定数!$B$6:$B$13))</f>
        <v/>
      </c>
      <c r="S87" s="75"/>
      <c r="T87" s="76" t="str">
        <f t="shared" si="9"/>
        <v/>
      </c>
      <c r="U87" s="76"/>
      <c r="V87" t="str">
        <f t="shared" si="8"/>
        <v/>
      </c>
      <c r="W87" t="str">
        <f t="shared" si="8"/>
        <v/>
      </c>
    </row>
    <row r="88" spans="2:23" x14ac:dyDescent="0.2">
      <c r="B88" s="39">
        <v>80</v>
      </c>
      <c r="C88" s="73" t="str">
        <f t="shared" si="7"/>
        <v/>
      </c>
      <c r="D88" s="73"/>
      <c r="E88" s="39"/>
      <c r="F88" s="8"/>
      <c r="G88" s="39"/>
      <c r="H88" s="74"/>
      <c r="I88" s="74"/>
      <c r="J88" s="39"/>
      <c r="K88" s="77" t="str">
        <f t="shared" si="6"/>
        <v/>
      </c>
      <c r="L88" s="78"/>
      <c r="M88" s="6" t="str">
        <f>IF(J88="","",(K88/J88)/LOOKUP(RIGHT($D$2,3),定数!$A$6:$A$13,定数!$B$6:$B$13))</f>
        <v/>
      </c>
      <c r="N88" s="39"/>
      <c r="O88" s="8"/>
      <c r="P88" s="74"/>
      <c r="Q88" s="74"/>
      <c r="R88" s="75" t="str">
        <f>IF(P88="","",T88*M88*LOOKUP(RIGHT($D$2,3),定数!$A$6:$A$13,定数!$B$6:$B$13))</f>
        <v/>
      </c>
      <c r="S88" s="75"/>
      <c r="T88" s="76" t="str">
        <f t="shared" si="9"/>
        <v/>
      </c>
      <c r="U88" s="76"/>
      <c r="V88" t="str">
        <f t="shared" si="8"/>
        <v/>
      </c>
      <c r="W88" t="str">
        <f t="shared" si="8"/>
        <v/>
      </c>
    </row>
    <row r="89" spans="2:23" x14ac:dyDescent="0.2">
      <c r="B89" s="39">
        <v>81</v>
      </c>
      <c r="C89" s="73" t="str">
        <f t="shared" si="7"/>
        <v/>
      </c>
      <c r="D89" s="73"/>
      <c r="E89" s="39"/>
      <c r="F89" s="8"/>
      <c r="G89" s="39"/>
      <c r="H89" s="74"/>
      <c r="I89" s="74"/>
      <c r="J89" s="39"/>
      <c r="K89" s="77" t="str">
        <f t="shared" si="6"/>
        <v/>
      </c>
      <c r="L89" s="78"/>
      <c r="M89" s="6" t="str">
        <f>IF(J89="","",(K89/J89)/LOOKUP(RIGHT($D$2,3),定数!$A$6:$A$13,定数!$B$6:$B$13))</f>
        <v/>
      </c>
      <c r="N89" s="39"/>
      <c r="O89" s="8"/>
      <c r="P89" s="74"/>
      <c r="Q89" s="74"/>
      <c r="R89" s="75" t="str">
        <f>IF(P89="","",T89*M89*LOOKUP(RIGHT($D$2,3),定数!$A$6:$A$13,定数!$B$6:$B$13))</f>
        <v/>
      </c>
      <c r="S89" s="75"/>
      <c r="T89" s="76" t="str">
        <f t="shared" si="9"/>
        <v/>
      </c>
      <c r="U89" s="76"/>
      <c r="V89" t="str">
        <f t="shared" si="8"/>
        <v/>
      </c>
      <c r="W89" t="str">
        <f t="shared" si="8"/>
        <v/>
      </c>
    </row>
    <row r="90" spans="2:23" x14ac:dyDescent="0.2">
      <c r="B90" s="39">
        <v>82</v>
      </c>
      <c r="C90" s="73" t="str">
        <f t="shared" si="7"/>
        <v/>
      </c>
      <c r="D90" s="73"/>
      <c r="E90" s="39"/>
      <c r="F90" s="8"/>
      <c r="G90" s="39"/>
      <c r="H90" s="74"/>
      <c r="I90" s="74"/>
      <c r="J90" s="39"/>
      <c r="K90" s="77" t="str">
        <f t="shared" si="6"/>
        <v/>
      </c>
      <c r="L90" s="78"/>
      <c r="M90" s="6" t="str">
        <f>IF(J90="","",(K90/J90)/LOOKUP(RIGHT($D$2,3),定数!$A$6:$A$13,定数!$B$6:$B$13))</f>
        <v/>
      </c>
      <c r="N90" s="39"/>
      <c r="O90" s="8"/>
      <c r="P90" s="74"/>
      <c r="Q90" s="74"/>
      <c r="R90" s="75" t="str">
        <f>IF(P90="","",T90*M90*LOOKUP(RIGHT($D$2,3),定数!$A$6:$A$13,定数!$B$6:$B$13))</f>
        <v/>
      </c>
      <c r="S90" s="75"/>
      <c r="T90" s="76" t="str">
        <f t="shared" si="9"/>
        <v/>
      </c>
      <c r="U90" s="76"/>
      <c r="V90" t="str">
        <f t="shared" si="8"/>
        <v/>
      </c>
      <c r="W90" t="str">
        <f t="shared" si="8"/>
        <v/>
      </c>
    </row>
    <row r="91" spans="2:23" x14ac:dyDescent="0.2">
      <c r="B91" s="39">
        <v>83</v>
      </c>
      <c r="C91" s="73" t="str">
        <f t="shared" si="7"/>
        <v/>
      </c>
      <c r="D91" s="73"/>
      <c r="E91" s="39"/>
      <c r="F91" s="8"/>
      <c r="G91" s="39"/>
      <c r="H91" s="74"/>
      <c r="I91" s="74"/>
      <c r="J91" s="39"/>
      <c r="K91" s="77" t="str">
        <f t="shared" ref="K91:K108" si="10">IF(J91="","",C91*0.03)</f>
        <v/>
      </c>
      <c r="L91" s="78"/>
      <c r="M91" s="6" t="str">
        <f>IF(J91="","",(K91/J91)/LOOKUP(RIGHT($D$2,3),定数!$A$6:$A$13,定数!$B$6:$B$13))</f>
        <v/>
      </c>
      <c r="N91" s="39"/>
      <c r="O91" s="8"/>
      <c r="P91" s="74"/>
      <c r="Q91" s="74"/>
      <c r="R91" s="75" t="str">
        <f>IF(P91="","",T91*M91*LOOKUP(RIGHT($D$2,3),定数!$A$6:$A$13,定数!$B$6:$B$13))</f>
        <v/>
      </c>
      <c r="S91" s="75"/>
      <c r="T91" s="76" t="str">
        <f t="shared" si="9"/>
        <v/>
      </c>
      <c r="U91" s="76"/>
      <c r="V91" t="str">
        <f t="shared" ref="V91:W106" si="11">IF(S91&lt;&gt;"",IF(S91&lt;0,1+V90,0),"")</f>
        <v/>
      </c>
      <c r="W91" t="str">
        <f t="shared" si="11"/>
        <v/>
      </c>
    </row>
    <row r="92" spans="2:23" x14ac:dyDescent="0.2">
      <c r="B92" s="39">
        <v>84</v>
      </c>
      <c r="C92" s="73" t="str">
        <f t="shared" si="7"/>
        <v/>
      </c>
      <c r="D92" s="73"/>
      <c r="E92" s="39"/>
      <c r="F92" s="8"/>
      <c r="G92" s="39"/>
      <c r="H92" s="74"/>
      <c r="I92" s="74"/>
      <c r="J92" s="39"/>
      <c r="K92" s="77" t="str">
        <f t="shared" si="10"/>
        <v/>
      </c>
      <c r="L92" s="78"/>
      <c r="M92" s="6" t="str">
        <f>IF(J92="","",(K92/J92)/LOOKUP(RIGHT($D$2,3),定数!$A$6:$A$13,定数!$B$6:$B$13))</f>
        <v/>
      </c>
      <c r="N92" s="39"/>
      <c r="O92" s="8"/>
      <c r="P92" s="74"/>
      <c r="Q92" s="74"/>
      <c r="R92" s="75" t="str">
        <f>IF(P92="","",T92*M92*LOOKUP(RIGHT($D$2,3),定数!$A$6:$A$13,定数!$B$6:$B$13))</f>
        <v/>
      </c>
      <c r="S92" s="75"/>
      <c r="T92" s="76" t="str">
        <f t="shared" si="9"/>
        <v/>
      </c>
      <c r="U92" s="76"/>
      <c r="V92" t="str">
        <f t="shared" si="11"/>
        <v/>
      </c>
      <c r="W92" t="str">
        <f t="shared" si="11"/>
        <v/>
      </c>
    </row>
    <row r="93" spans="2:23" x14ac:dyDescent="0.2">
      <c r="B93" s="39">
        <v>85</v>
      </c>
      <c r="C93" s="73" t="str">
        <f t="shared" si="7"/>
        <v/>
      </c>
      <c r="D93" s="73"/>
      <c r="E93" s="39"/>
      <c r="F93" s="8"/>
      <c r="G93" s="39"/>
      <c r="H93" s="74"/>
      <c r="I93" s="74"/>
      <c r="J93" s="39"/>
      <c r="K93" s="77" t="str">
        <f t="shared" si="10"/>
        <v/>
      </c>
      <c r="L93" s="78"/>
      <c r="M93" s="6" t="str">
        <f>IF(J93="","",(K93/J93)/LOOKUP(RIGHT($D$2,3),定数!$A$6:$A$13,定数!$B$6:$B$13))</f>
        <v/>
      </c>
      <c r="N93" s="39"/>
      <c r="O93" s="8"/>
      <c r="P93" s="74"/>
      <c r="Q93" s="74"/>
      <c r="R93" s="75" t="str">
        <f>IF(P93="","",T93*M93*LOOKUP(RIGHT($D$2,3),定数!$A$6:$A$13,定数!$B$6:$B$13))</f>
        <v/>
      </c>
      <c r="S93" s="75"/>
      <c r="T93" s="76" t="str">
        <f t="shared" si="9"/>
        <v/>
      </c>
      <c r="U93" s="76"/>
      <c r="V93" t="str">
        <f t="shared" si="11"/>
        <v/>
      </c>
      <c r="W93" t="str">
        <f t="shared" si="11"/>
        <v/>
      </c>
    </row>
    <row r="94" spans="2:23" x14ac:dyDescent="0.2">
      <c r="B94" s="39">
        <v>86</v>
      </c>
      <c r="C94" s="73" t="str">
        <f t="shared" si="7"/>
        <v/>
      </c>
      <c r="D94" s="73"/>
      <c r="E94" s="39"/>
      <c r="F94" s="8"/>
      <c r="G94" s="39"/>
      <c r="H94" s="74"/>
      <c r="I94" s="74"/>
      <c r="J94" s="39"/>
      <c r="K94" s="77" t="str">
        <f t="shared" si="10"/>
        <v/>
      </c>
      <c r="L94" s="78"/>
      <c r="M94" s="6" t="str">
        <f>IF(J94="","",(K94/J94)/LOOKUP(RIGHT($D$2,3),定数!$A$6:$A$13,定数!$B$6:$B$13))</f>
        <v/>
      </c>
      <c r="N94" s="39"/>
      <c r="O94" s="8"/>
      <c r="P94" s="74"/>
      <c r="Q94" s="74"/>
      <c r="R94" s="75" t="str">
        <f>IF(P94="","",T94*M94*LOOKUP(RIGHT($D$2,3),定数!$A$6:$A$13,定数!$B$6:$B$13))</f>
        <v/>
      </c>
      <c r="S94" s="75"/>
      <c r="T94" s="76" t="str">
        <f t="shared" si="9"/>
        <v/>
      </c>
      <c r="U94" s="76"/>
      <c r="V94" t="str">
        <f t="shared" si="11"/>
        <v/>
      </c>
      <c r="W94" t="str">
        <f t="shared" si="11"/>
        <v/>
      </c>
    </row>
    <row r="95" spans="2:23" x14ac:dyDescent="0.2">
      <c r="B95" s="39">
        <v>87</v>
      </c>
      <c r="C95" s="73" t="str">
        <f t="shared" si="7"/>
        <v/>
      </c>
      <c r="D95" s="73"/>
      <c r="E95" s="39"/>
      <c r="F95" s="8"/>
      <c r="G95" s="39"/>
      <c r="H95" s="74"/>
      <c r="I95" s="74"/>
      <c r="J95" s="39"/>
      <c r="K95" s="77" t="str">
        <f t="shared" si="10"/>
        <v/>
      </c>
      <c r="L95" s="78"/>
      <c r="M95" s="6" t="str">
        <f>IF(J95="","",(K95/J95)/LOOKUP(RIGHT($D$2,3),定数!$A$6:$A$13,定数!$B$6:$B$13))</f>
        <v/>
      </c>
      <c r="N95" s="39"/>
      <c r="O95" s="8"/>
      <c r="P95" s="74"/>
      <c r="Q95" s="74"/>
      <c r="R95" s="75" t="str">
        <f>IF(P95="","",T95*M95*LOOKUP(RIGHT($D$2,3),定数!$A$6:$A$13,定数!$B$6:$B$13))</f>
        <v/>
      </c>
      <c r="S95" s="75"/>
      <c r="T95" s="76" t="str">
        <f t="shared" si="9"/>
        <v/>
      </c>
      <c r="U95" s="76"/>
      <c r="V95" t="str">
        <f t="shared" si="11"/>
        <v/>
      </c>
      <c r="W95" t="str">
        <f t="shared" si="11"/>
        <v/>
      </c>
    </row>
    <row r="96" spans="2:23" x14ac:dyDescent="0.2">
      <c r="B96" s="39">
        <v>88</v>
      </c>
      <c r="C96" s="73" t="str">
        <f t="shared" si="7"/>
        <v/>
      </c>
      <c r="D96" s="73"/>
      <c r="E96" s="39"/>
      <c r="F96" s="8"/>
      <c r="G96" s="39"/>
      <c r="H96" s="74"/>
      <c r="I96" s="74"/>
      <c r="J96" s="39"/>
      <c r="K96" s="77" t="str">
        <f t="shared" si="10"/>
        <v/>
      </c>
      <c r="L96" s="78"/>
      <c r="M96" s="6" t="str">
        <f>IF(J96="","",(K96/J96)/LOOKUP(RIGHT($D$2,3),定数!$A$6:$A$13,定数!$B$6:$B$13))</f>
        <v/>
      </c>
      <c r="N96" s="39"/>
      <c r="O96" s="8"/>
      <c r="P96" s="74"/>
      <c r="Q96" s="74"/>
      <c r="R96" s="75" t="str">
        <f>IF(P96="","",T96*M96*LOOKUP(RIGHT($D$2,3),定数!$A$6:$A$13,定数!$B$6:$B$13))</f>
        <v/>
      </c>
      <c r="S96" s="75"/>
      <c r="T96" s="76" t="str">
        <f t="shared" si="9"/>
        <v/>
      </c>
      <c r="U96" s="76"/>
      <c r="V96" t="str">
        <f t="shared" si="11"/>
        <v/>
      </c>
      <c r="W96" t="str">
        <f t="shared" si="11"/>
        <v/>
      </c>
    </row>
    <row r="97" spans="2:23" x14ac:dyDescent="0.2">
      <c r="B97" s="39">
        <v>89</v>
      </c>
      <c r="C97" s="73" t="str">
        <f t="shared" si="7"/>
        <v/>
      </c>
      <c r="D97" s="73"/>
      <c r="E97" s="39"/>
      <c r="F97" s="8"/>
      <c r="G97" s="39"/>
      <c r="H97" s="74"/>
      <c r="I97" s="74"/>
      <c r="J97" s="39"/>
      <c r="K97" s="77" t="str">
        <f t="shared" si="10"/>
        <v/>
      </c>
      <c r="L97" s="78"/>
      <c r="M97" s="6" t="str">
        <f>IF(J97="","",(K97/J97)/LOOKUP(RIGHT($D$2,3),定数!$A$6:$A$13,定数!$B$6:$B$13))</f>
        <v/>
      </c>
      <c r="N97" s="39"/>
      <c r="O97" s="8"/>
      <c r="P97" s="74"/>
      <c r="Q97" s="74"/>
      <c r="R97" s="75" t="str">
        <f>IF(P97="","",T97*M97*LOOKUP(RIGHT($D$2,3),定数!$A$6:$A$13,定数!$B$6:$B$13))</f>
        <v/>
      </c>
      <c r="S97" s="75"/>
      <c r="T97" s="76" t="str">
        <f t="shared" si="9"/>
        <v/>
      </c>
      <c r="U97" s="76"/>
      <c r="V97" t="str">
        <f t="shared" si="11"/>
        <v/>
      </c>
      <c r="W97" t="str">
        <f t="shared" si="11"/>
        <v/>
      </c>
    </row>
    <row r="98" spans="2:23" x14ac:dyDescent="0.2">
      <c r="B98" s="39">
        <v>90</v>
      </c>
      <c r="C98" s="73" t="str">
        <f t="shared" si="7"/>
        <v/>
      </c>
      <c r="D98" s="73"/>
      <c r="E98" s="39"/>
      <c r="F98" s="8"/>
      <c r="G98" s="39"/>
      <c r="H98" s="74"/>
      <c r="I98" s="74"/>
      <c r="J98" s="39"/>
      <c r="K98" s="77" t="str">
        <f t="shared" si="10"/>
        <v/>
      </c>
      <c r="L98" s="78"/>
      <c r="M98" s="6" t="str">
        <f>IF(J98="","",(K98/J98)/LOOKUP(RIGHT($D$2,3),定数!$A$6:$A$13,定数!$B$6:$B$13))</f>
        <v/>
      </c>
      <c r="N98" s="39"/>
      <c r="O98" s="8"/>
      <c r="P98" s="74"/>
      <c r="Q98" s="74"/>
      <c r="R98" s="75" t="str">
        <f>IF(P98="","",T98*M98*LOOKUP(RIGHT($D$2,3),定数!$A$6:$A$13,定数!$B$6:$B$13))</f>
        <v/>
      </c>
      <c r="S98" s="75"/>
      <c r="T98" s="76" t="str">
        <f t="shared" si="9"/>
        <v/>
      </c>
      <c r="U98" s="76"/>
      <c r="V98" t="str">
        <f t="shared" si="11"/>
        <v/>
      </c>
      <c r="W98" t="str">
        <f t="shared" si="11"/>
        <v/>
      </c>
    </row>
    <row r="99" spans="2:23" x14ac:dyDescent="0.2">
      <c r="B99" s="39">
        <v>91</v>
      </c>
      <c r="C99" s="73" t="str">
        <f t="shared" si="7"/>
        <v/>
      </c>
      <c r="D99" s="73"/>
      <c r="E99" s="39"/>
      <c r="F99" s="8"/>
      <c r="G99" s="39"/>
      <c r="H99" s="74"/>
      <c r="I99" s="74"/>
      <c r="J99" s="39"/>
      <c r="K99" s="77" t="str">
        <f t="shared" si="10"/>
        <v/>
      </c>
      <c r="L99" s="78"/>
      <c r="M99" s="6" t="str">
        <f>IF(J99="","",(K99/J99)/LOOKUP(RIGHT($D$2,3),定数!$A$6:$A$13,定数!$B$6:$B$13))</f>
        <v/>
      </c>
      <c r="N99" s="39"/>
      <c r="O99" s="8"/>
      <c r="P99" s="74"/>
      <c r="Q99" s="74"/>
      <c r="R99" s="75" t="str">
        <f>IF(P99="","",T99*M99*LOOKUP(RIGHT($D$2,3),定数!$A$6:$A$13,定数!$B$6:$B$13))</f>
        <v/>
      </c>
      <c r="S99" s="75"/>
      <c r="T99" s="76" t="str">
        <f t="shared" si="9"/>
        <v/>
      </c>
      <c r="U99" s="76"/>
      <c r="V99" t="str">
        <f t="shared" si="11"/>
        <v/>
      </c>
      <c r="W99" t="str">
        <f t="shared" si="11"/>
        <v/>
      </c>
    </row>
    <row r="100" spans="2:23" x14ac:dyDescent="0.2">
      <c r="B100" s="39">
        <v>92</v>
      </c>
      <c r="C100" s="73" t="str">
        <f t="shared" si="7"/>
        <v/>
      </c>
      <c r="D100" s="73"/>
      <c r="E100" s="39"/>
      <c r="F100" s="8"/>
      <c r="G100" s="39"/>
      <c r="H100" s="74"/>
      <c r="I100" s="74"/>
      <c r="J100" s="39"/>
      <c r="K100" s="77" t="str">
        <f t="shared" si="10"/>
        <v/>
      </c>
      <c r="L100" s="78"/>
      <c r="M100" s="6" t="str">
        <f>IF(J100="","",(K100/J100)/LOOKUP(RIGHT($D$2,3),定数!$A$6:$A$13,定数!$B$6:$B$13))</f>
        <v/>
      </c>
      <c r="N100" s="39"/>
      <c r="O100" s="8"/>
      <c r="P100" s="74"/>
      <c r="Q100" s="74"/>
      <c r="R100" s="75" t="str">
        <f>IF(P100="","",T100*M100*LOOKUP(RIGHT($D$2,3),定数!$A$6:$A$13,定数!$B$6:$B$13))</f>
        <v/>
      </c>
      <c r="S100" s="75"/>
      <c r="T100" s="76" t="str">
        <f t="shared" si="9"/>
        <v/>
      </c>
      <c r="U100" s="76"/>
      <c r="V100" t="str">
        <f t="shared" si="11"/>
        <v/>
      </c>
      <c r="W100" t="str">
        <f t="shared" si="11"/>
        <v/>
      </c>
    </row>
    <row r="101" spans="2:23" x14ac:dyDescent="0.2">
      <c r="B101" s="39">
        <v>93</v>
      </c>
      <c r="C101" s="73" t="str">
        <f t="shared" si="7"/>
        <v/>
      </c>
      <c r="D101" s="73"/>
      <c r="E101" s="39"/>
      <c r="F101" s="8"/>
      <c r="G101" s="39"/>
      <c r="H101" s="74"/>
      <c r="I101" s="74"/>
      <c r="J101" s="39"/>
      <c r="K101" s="77" t="str">
        <f t="shared" si="10"/>
        <v/>
      </c>
      <c r="L101" s="78"/>
      <c r="M101" s="6" t="str">
        <f>IF(J101="","",(K101/J101)/LOOKUP(RIGHT($D$2,3),定数!$A$6:$A$13,定数!$B$6:$B$13))</f>
        <v/>
      </c>
      <c r="N101" s="39"/>
      <c r="O101" s="8"/>
      <c r="P101" s="74"/>
      <c r="Q101" s="74"/>
      <c r="R101" s="75" t="str">
        <f>IF(P101="","",T101*M101*LOOKUP(RIGHT($D$2,3),定数!$A$6:$A$13,定数!$B$6:$B$13))</f>
        <v/>
      </c>
      <c r="S101" s="75"/>
      <c r="T101" s="76" t="str">
        <f t="shared" si="9"/>
        <v/>
      </c>
      <c r="U101" s="76"/>
      <c r="V101" t="str">
        <f t="shared" si="11"/>
        <v/>
      </c>
      <c r="W101" t="str">
        <f t="shared" si="11"/>
        <v/>
      </c>
    </row>
    <row r="102" spans="2:23" x14ac:dyDescent="0.2">
      <c r="B102" s="39">
        <v>94</v>
      </c>
      <c r="C102" s="73" t="str">
        <f t="shared" si="7"/>
        <v/>
      </c>
      <c r="D102" s="73"/>
      <c r="E102" s="39"/>
      <c r="F102" s="8"/>
      <c r="G102" s="39"/>
      <c r="H102" s="74"/>
      <c r="I102" s="74"/>
      <c r="J102" s="39"/>
      <c r="K102" s="77" t="str">
        <f t="shared" si="10"/>
        <v/>
      </c>
      <c r="L102" s="78"/>
      <c r="M102" s="6" t="str">
        <f>IF(J102="","",(K102/J102)/LOOKUP(RIGHT($D$2,3),定数!$A$6:$A$13,定数!$B$6:$B$13))</f>
        <v/>
      </c>
      <c r="N102" s="39"/>
      <c r="O102" s="8"/>
      <c r="P102" s="74"/>
      <c r="Q102" s="74"/>
      <c r="R102" s="75" t="str">
        <f>IF(P102="","",T102*M102*LOOKUP(RIGHT($D$2,3),定数!$A$6:$A$13,定数!$B$6:$B$13))</f>
        <v/>
      </c>
      <c r="S102" s="75"/>
      <c r="T102" s="76" t="str">
        <f t="shared" si="9"/>
        <v/>
      </c>
      <c r="U102" s="76"/>
      <c r="V102" t="str">
        <f t="shared" si="11"/>
        <v/>
      </c>
      <c r="W102" t="str">
        <f t="shared" si="11"/>
        <v/>
      </c>
    </row>
    <row r="103" spans="2:23" x14ac:dyDescent="0.2">
      <c r="B103" s="39">
        <v>95</v>
      </c>
      <c r="C103" s="73" t="str">
        <f t="shared" si="7"/>
        <v/>
      </c>
      <c r="D103" s="73"/>
      <c r="E103" s="39"/>
      <c r="F103" s="8"/>
      <c r="G103" s="39"/>
      <c r="H103" s="74"/>
      <c r="I103" s="74"/>
      <c r="J103" s="39"/>
      <c r="K103" s="77" t="str">
        <f t="shared" si="10"/>
        <v/>
      </c>
      <c r="L103" s="78"/>
      <c r="M103" s="6" t="str">
        <f>IF(J103="","",(K103/J103)/LOOKUP(RIGHT($D$2,3),定数!$A$6:$A$13,定数!$B$6:$B$13))</f>
        <v/>
      </c>
      <c r="N103" s="39"/>
      <c r="O103" s="8"/>
      <c r="P103" s="74"/>
      <c r="Q103" s="74"/>
      <c r="R103" s="75" t="str">
        <f>IF(P103="","",T103*M103*LOOKUP(RIGHT($D$2,3),定数!$A$6:$A$13,定数!$B$6:$B$13))</f>
        <v/>
      </c>
      <c r="S103" s="75"/>
      <c r="T103" s="76" t="str">
        <f t="shared" si="9"/>
        <v/>
      </c>
      <c r="U103" s="76"/>
      <c r="V103" t="str">
        <f t="shared" si="11"/>
        <v/>
      </c>
      <c r="W103" t="str">
        <f t="shared" si="11"/>
        <v/>
      </c>
    </row>
    <row r="104" spans="2:23" x14ac:dyDescent="0.2">
      <c r="B104" s="39">
        <v>96</v>
      </c>
      <c r="C104" s="73" t="str">
        <f t="shared" si="7"/>
        <v/>
      </c>
      <c r="D104" s="73"/>
      <c r="E104" s="39"/>
      <c r="F104" s="8"/>
      <c r="G104" s="39"/>
      <c r="H104" s="74"/>
      <c r="I104" s="74"/>
      <c r="J104" s="39"/>
      <c r="K104" s="77" t="str">
        <f t="shared" si="10"/>
        <v/>
      </c>
      <c r="L104" s="78"/>
      <c r="M104" s="6" t="str">
        <f>IF(J104="","",(K104/J104)/LOOKUP(RIGHT($D$2,3),定数!$A$6:$A$13,定数!$B$6:$B$13))</f>
        <v/>
      </c>
      <c r="N104" s="39"/>
      <c r="O104" s="8"/>
      <c r="P104" s="74"/>
      <c r="Q104" s="74"/>
      <c r="R104" s="75" t="str">
        <f>IF(P104="","",T104*M104*LOOKUP(RIGHT($D$2,3),定数!$A$6:$A$13,定数!$B$6:$B$13))</f>
        <v/>
      </c>
      <c r="S104" s="75"/>
      <c r="T104" s="76" t="str">
        <f t="shared" si="9"/>
        <v/>
      </c>
      <c r="U104" s="76"/>
      <c r="V104" t="str">
        <f t="shared" si="11"/>
        <v/>
      </c>
      <c r="W104" t="str">
        <f t="shared" si="11"/>
        <v/>
      </c>
    </row>
    <row r="105" spans="2:23" x14ac:dyDescent="0.2">
      <c r="B105" s="39">
        <v>97</v>
      </c>
      <c r="C105" s="73" t="str">
        <f t="shared" si="7"/>
        <v/>
      </c>
      <c r="D105" s="73"/>
      <c r="E105" s="39"/>
      <c r="F105" s="8"/>
      <c r="G105" s="39"/>
      <c r="H105" s="74"/>
      <c r="I105" s="74"/>
      <c r="J105" s="39"/>
      <c r="K105" s="77" t="str">
        <f t="shared" si="10"/>
        <v/>
      </c>
      <c r="L105" s="78"/>
      <c r="M105" s="6" t="str">
        <f>IF(J105="","",(K105/J105)/LOOKUP(RIGHT($D$2,3),定数!$A$6:$A$13,定数!$B$6:$B$13))</f>
        <v/>
      </c>
      <c r="N105" s="39"/>
      <c r="O105" s="8"/>
      <c r="P105" s="74"/>
      <c r="Q105" s="74"/>
      <c r="R105" s="75" t="str">
        <f>IF(P105="","",T105*M105*LOOKUP(RIGHT($D$2,3),定数!$A$6:$A$13,定数!$B$6:$B$13))</f>
        <v/>
      </c>
      <c r="S105" s="75"/>
      <c r="T105" s="76" t="str">
        <f t="shared" si="9"/>
        <v/>
      </c>
      <c r="U105" s="76"/>
      <c r="V105" t="str">
        <f t="shared" si="11"/>
        <v/>
      </c>
      <c r="W105" t="str">
        <f t="shared" si="11"/>
        <v/>
      </c>
    </row>
    <row r="106" spans="2:23" x14ac:dyDescent="0.2">
      <c r="B106" s="39">
        <v>98</v>
      </c>
      <c r="C106" s="73" t="str">
        <f t="shared" si="7"/>
        <v/>
      </c>
      <c r="D106" s="73"/>
      <c r="E106" s="39"/>
      <c r="F106" s="8"/>
      <c r="G106" s="39"/>
      <c r="H106" s="74"/>
      <c r="I106" s="74"/>
      <c r="J106" s="39"/>
      <c r="K106" s="77" t="str">
        <f t="shared" si="10"/>
        <v/>
      </c>
      <c r="L106" s="78"/>
      <c r="M106" s="6" t="str">
        <f>IF(J106="","",(K106/J106)/LOOKUP(RIGHT($D$2,3),定数!$A$6:$A$13,定数!$B$6:$B$13))</f>
        <v/>
      </c>
      <c r="N106" s="39"/>
      <c r="O106" s="8"/>
      <c r="P106" s="74"/>
      <c r="Q106" s="74"/>
      <c r="R106" s="75" t="str">
        <f>IF(P106="","",T106*M106*LOOKUP(RIGHT($D$2,3),定数!$A$6:$A$13,定数!$B$6:$B$13))</f>
        <v/>
      </c>
      <c r="S106" s="75"/>
      <c r="T106" s="76" t="str">
        <f t="shared" si="9"/>
        <v/>
      </c>
      <c r="U106" s="76"/>
      <c r="V106" t="str">
        <f t="shared" si="11"/>
        <v/>
      </c>
      <c r="W106" t="str">
        <f t="shared" si="11"/>
        <v/>
      </c>
    </row>
    <row r="107" spans="2:23" x14ac:dyDescent="0.2">
      <c r="B107" s="39">
        <v>99</v>
      </c>
      <c r="C107" s="73" t="str">
        <f t="shared" si="7"/>
        <v/>
      </c>
      <c r="D107" s="73"/>
      <c r="E107" s="39"/>
      <c r="F107" s="8"/>
      <c r="G107" s="39"/>
      <c r="H107" s="74"/>
      <c r="I107" s="74"/>
      <c r="J107" s="39"/>
      <c r="K107" s="77" t="str">
        <f t="shared" si="10"/>
        <v/>
      </c>
      <c r="L107" s="78"/>
      <c r="M107" s="6" t="str">
        <f>IF(J107="","",(K107/J107)/LOOKUP(RIGHT($D$2,3),定数!$A$6:$A$13,定数!$B$6:$B$13))</f>
        <v/>
      </c>
      <c r="N107" s="39"/>
      <c r="O107" s="8"/>
      <c r="P107" s="74"/>
      <c r="Q107" s="74"/>
      <c r="R107" s="75" t="str">
        <f>IF(P107="","",T107*M107*LOOKUP(RIGHT($D$2,3),定数!$A$6:$A$13,定数!$B$6:$B$13))</f>
        <v/>
      </c>
      <c r="S107" s="75"/>
      <c r="T107" s="76" t="str">
        <f t="shared" si="9"/>
        <v/>
      </c>
      <c r="U107" s="76"/>
      <c r="V107" t="str">
        <f>IF(S107&lt;&gt;"",IF(S107&lt;0,1+V106,0),"")</f>
        <v/>
      </c>
      <c r="W107" t="str">
        <f>IF(T107&lt;&gt;"",IF(T107&lt;0,1+W106,0),"")</f>
        <v/>
      </c>
    </row>
    <row r="108" spans="2:23" x14ac:dyDescent="0.2">
      <c r="B108" s="39">
        <v>100</v>
      </c>
      <c r="C108" s="73" t="str">
        <f t="shared" si="7"/>
        <v/>
      </c>
      <c r="D108" s="73"/>
      <c r="E108" s="39"/>
      <c r="F108" s="8"/>
      <c r="G108" s="39"/>
      <c r="H108" s="74"/>
      <c r="I108" s="74"/>
      <c r="J108" s="39"/>
      <c r="K108" s="77" t="str">
        <f t="shared" si="10"/>
        <v/>
      </c>
      <c r="L108" s="78"/>
      <c r="M108" s="6" t="str">
        <f>IF(J108="","",(K108/J108)/LOOKUP(RIGHT($D$2,3),定数!$A$6:$A$13,定数!$B$6:$B$13))</f>
        <v/>
      </c>
      <c r="N108" s="39"/>
      <c r="O108" s="8"/>
      <c r="P108" s="74"/>
      <c r="Q108" s="74"/>
      <c r="R108" s="75" t="str">
        <f>IF(P108="","",T108*M108*LOOKUP(RIGHT($D$2,3),定数!$A$6:$A$13,定数!$B$6:$B$13))</f>
        <v/>
      </c>
      <c r="S108" s="75"/>
      <c r="T108" s="76" t="str">
        <f t="shared" si="9"/>
        <v/>
      </c>
      <c r="U108" s="76"/>
      <c r="V108" t="str">
        <f>IF(S108&lt;&gt;"",IF(S108&lt;0,1+V107,0),"")</f>
        <v/>
      </c>
      <c r="W108" t="str">
        <f>IF(T108&lt;&gt;"",IF(T108&lt;0,1+W107,0),"")</f>
        <v/>
      </c>
    </row>
    <row r="109" spans="2:23"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109"/>
  <sheetViews>
    <sheetView tabSelected="1" zoomScale="115" zoomScaleNormal="115" workbookViewId="0">
      <pane ySplit="8" topLeftCell="A36" activePane="bottomLeft" state="frozen"/>
      <selection pane="bottomLeft" activeCell="H4" sqref="H4:I4"/>
    </sheetView>
  </sheetViews>
  <sheetFormatPr defaultRowHeight="13.2" x14ac:dyDescent="0.2"/>
  <cols>
    <col min="1" max="1" width="2.88671875" customWidth="1"/>
    <col min="2" max="18" width="6.6640625" customWidth="1"/>
    <col min="21" max="21" width="8.77734375" customWidth="1"/>
    <col min="22" max="22" width="10.88671875" style="23" hidden="1" customWidth="1"/>
    <col min="23" max="23" width="8.88671875" hidden="1" customWidth="1"/>
  </cols>
  <sheetData>
    <row r="2" spans="2:23" x14ac:dyDescent="0.2">
      <c r="B2" s="40" t="s">
        <v>5</v>
      </c>
      <c r="C2" s="40"/>
      <c r="D2" s="42" t="s">
        <v>58</v>
      </c>
      <c r="E2" s="42"/>
      <c r="F2" s="40" t="s">
        <v>6</v>
      </c>
      <c r="G2" s="40"/>
      <c r="H2" s="44" t="s">
        <v>36</v>
      </c>
      <c r="I2" s="44"/>
      <c r="J2" s="40" t="s">
        <v>7</v>
      </c>
      <c r="K2" s="40"/>
      <c r="L2" s="41">
        <v>300000</v>
      </c>
      <c r="M2" s="42"/>
      <c r="N2" s="40" t="s">
        <v>8</v>
      </c>
      <c r="O2" s="40"/>
      <c r="P2" s="43">
        <f>SUM(L2,D4)</f>
        <v>535758.021237412</v>
      </c>
      <c r="Q2" s="44"/>
      <c r="R2" s="1"/>
      <c r="S2" s="1"/>
      <c r="T2" s="1"/>
    </row>
    <row r="3" spans="2:23" ht="57" customHeight="1" x14ac:dyDescent="0.2">
      <c r="B3" s="40" t="s">
        <v>9</v>
      </c>
      <c r="C3" s="40"/>
      <c r="D3" s="45" t="s">
        <v>38</v>
      </c>
      <c r="E3" s="45"/>
      <c r="F3" s="45"/>
      <c r="G3" s="45"/>
      <c r="H3" s="45"/>
      <c r="I3" s="45"/>
      <c r="J3" s="40" t="s">
        <v>10</v>
      </c>
      <c r="K3" s="40"/>
      <c r="L3" s="45" t="s">
        <v>62</v>
      </c>
      <c r="M3" s="46"/>
      <c r="N3" s="46"/>
      <c r="O3" s="46"/>
      <c r="P3" s="46"/>
      <c r="Q3" s="46"/>
      <c r="R3" s="1"/>
      <c r="S3" s="1"/>
    </row>
    <row r="4" spans="2:23" x14ac:dyDescent="0.2">
      <c r="B4" s="40" t="s">
        <v>11</v>
      </c>
      <c r="C4" s="40"/>
      <c r="D4" s="47">
        <f>SUM($R$9:$S$993)</f>
        <v>235758.02123741203</v>
      </c>
      <c r="E4" s="47"/>
      <c r="F4" s="40" t="s">
        <v>12</v>
      </c>
      <c r="G4" s="40"/>
      <c r="H4" s="48">
        <f>SUM($T$9:$U$108)</f>
        <v>2312.5000000000073</v>
      </c>
      <c r="I4" s="44"/>
      <c r="J4" s="49" t="s">
        <v>13</v>
      </c>
      <c r="K4" s="49"/>
      <c r="L4" s="43">
        <f>MAX($C$9:$D$990)-C9</f>
        <v>235758.02123741189</v>
      </c>
      <c r="M4" s="43"/>
      <c r="N4" s="49" t="s">
        <v>14</v>
      </c>
      <c r="O4" s="49"/>
      <c r="P4" s="47">
        <f>SUMIF(R9:S990,"&lt;0",R9:S990)</f>
        <v>-162449.12219552696</v>
      </c>
      <c r="Q4" s="47"/>
      <c r="R4" s="1"/>
      <c r="S4" s="1"/>
      <c r="T4" s="1"/>
    </row>
    <row r="5" spans="2:23" x14ac:dyDescent="0.2">
      <c r="B5" s="38" t="s">
        <v>15</v>
      </c>
      <c r="C5" s="2">
        <f>COUNTIF($R$9:$R$990,"&gt;0")</f>
        <v>18</v>
      </c>
      <c r="D5" s="37" t="s">
        <v>16</v>
      </c>
      <c r="E5" s="16">
        <f>COUNTIF($R$9:$R$990,"&lt;0")</f>
        <v>14</v>
      </c>
      <c r="F5" s="37" t="s">
        <v>17</v>
      </c>
      <c r="G5" s="2">
        <f>COUNTIF($R$9:$R$990,"=0")</f>
        <v>0</v>
      </c>
      <c r="H5" s="37" t="s">
        <v>18</v>
      </c>
      <c r="I5" s="3">
        <f>C5/SUM(C5,E5,G5)</f>
        <v>0.5625</v>
      </c>
      <c r="J5" s="50" t="s">
        <v>19</v>
      </c>
      <c r="K5" s="40"/>
      <c r="L5" s="51">
        <f>MAX(V9:V993)</f>
        <v>4</v>
      </c>
      <c r="M5" s="52"/>
      <c r="N5" s="18" t="s">
        <v>20</v>
      </c>
      <c r="O5" s="9"/>
      <c r="P5" s="51">
        <f>MAX(W9:W993)</f>
        <v>4</v>
      </c>
      <c r="Q5" s="52"/>
      <c r="R5" s="1"/>
      <c r="S5" s="1"/>
      <c r="T5" s="1"/>
    </row>
    <row r="6" spans="2:23" x14ac:dyDescent="0.2">
      <c r="B6" s="11"/>
      <c r="C6" s="14"/>
      <c r="D6" s="15"/>
      <c r="E6" s="12"/>
      <c r="F6" s="11"/>
      <c r="G6" s="12"/>
      <c r="H6" s="11"/>
      <c r="I6" s="17"/>
      <c r="J6" s="11"/>
      <c r="K6" s="11"/>
      <c r="L6" s="12"/>
      <c r="M6" s="12"/>
      <c r="N6" s="13"/>
      <c r="O6" s="13"/>
      <c r="P6" s="10"/>
      <c r="Q6" s="7"/>
      <c r="R6" s="1"/>
      <c r="S6" s="1"/>
      <c r="T6" s="1"/>
    </row>
    <row r="7" spans="2:23" x14ac:dyDescent="0.2">
      <c r="B7" s="53" t="s">
        <v>21</v>
      </c>
      <c r="C7" s="55" t="s">
        <v>22</v>
      </c>
      <c r="D7" s="56"/>
      <c r="E7" s="59" t="s">
        <v>23</v>
      </c>
      <c r="F7" s="60"/>
      <c r="G7" s="60"/>
      <c r="H7" s="60"/>
      <c r="I7" s="61"/>
      <c r="J7" s="62" t="s">
        <v>24</v>
      </c>
      <c r="K7" s="63"/>
      <c r="L7" s="64"/>
      <c r="M7" s="65" t="s">
        <v>25</v>
      </c>
      <c r="N7" s="66" t="s">
        <v>26</v>
      </c>
      <c r="O7" s="67"/>
      <c r="P7" s="67"/>
      <c r="Q7" s="68"/>
      <c r="R7" s="69" t="s">
        <v>27</v>
      </c>
      <c r="S7" s="69"/>
      <c r="T7" s="69"/>
      <c r="U7" s="69"/>
    </row>
    <row r="8" spans="2:23" x14ac:dyDescent="0.2">
      <c r="B8" s="54"/>
      <c r="C8" s="57"/>
      <c r="D8" s="58"/>
      <c r="E8" s="19" t="s">
        <v>28</v>
      </c>
      <c r="F8" s="19" t="s">
        <v>29</v>
      </c>
      <c r="G8" s="19" t="s">
        <v>30</v>
      </c>
      <c r="H8" s="70" t="s">
        <v>31</v>
      </c>
      <c r="I8" s="61"/>
      <c r="J8" s="4" t="s">
        <v>32</v>
      </c>
      <c r="K8" s="71" t="s">
        <v>33</v>
      </c>
      <c r="L8" s="64"/>
      <c r="M8" s="65"/>
      <c r="N8" s="5" t="s">
        <v>28</v>
      </c>
      <c r="O8" s="5" t="s">
        <v>29</v>
      </c>
      <c r="P8" s="72" t="s">
        <v>31</v>
      </c>
      <c r="Q8" s="68"/>
      <c r="R8" s="69" t="s">
        <v>34</v>
      </c>
      <c r="S8" s="69"/>
      <c r="T8" s="69" t="s">
        <v>32</v>
      </c>
      <c r="U8" s="69"/>
    </row>
    <row r="9" spans="2:23" x14ac:dyDescent="0.2">
      <c r="B9" s="39">
        <v>1</v>
      </c>
      <c r="C9" s="73">
        <f>L2</f>
        <v>300000</v>
      </c>
      <c r="D9" s="73"/>
      <c r="E9" s="39">
        <v>2010</v>
      </c>
      <c r="F9" s="8">
        <v>43542</v>
      </c>
      <c r="G9" s="39" t="s">
        <v>4</v>
      </c>
      <c r="H9" s="74">
        <v>85.230999999999995</v>
      </c>
      <c r="I9" s="74"/>
      <c r="J9" s="39">
        <v>107.1</v>
      </c>
      <c r="K9" s="73">
        <f>IF(J9="","",C9*0.03)</f>
        <v>9000</v>
      </c>
      <c r="L9" s="73"/>
      <c r="M9" s="6">
        <f>IF(J9="","",(K9/J9)/LOOKUP(RIGHT($D$2,3),定数!$A$6:$A$13,定数!$B$6:$B$13))</f>
        <v>0.84033613445378152</v>
      </c>
      <c r="N9" s="39">
        <v>2010</v>
      </c>
      <c r="O9" s="8">
        <v>43549</v>
      </c>
      <c r="P9" s="74">
        <v>92.352999999999994</v>
      </c>
      <c r="Q9" s="74"/>
      <c r="R9" s="75">
        <f>IF(P9="","",T9*M9*LOOKUP(RIGHT($D$2,3),定数!$A$6:$A$13,定数!$B$6:$B$13))</f>
        <v>59848.739495798327</v>
      </c>
      <c r="S9" s="75"/>
      <c r="T9" s="76">
        <f>IF(P9="","",IF(G9="買",(P9-H9),(H9-P9))*IF(RIGHT($D$2,3)="JPY",100,10000))</f>
        <v>712.2</v>
      </c>
      <c r="U9" s="76"/>
      <c r="V9" s="36">
        <f>IF(T9&lt;&gt;"",IF(T9&gt;0,1+V8,0),"")</f>
        <v>1</v>
      </c>
      <c r="W9">
        <f>IF(T9&lt;&gt;"",IF(T9&lt;0,1+W8,0),"")</f>
        <v>0</v>
      </c>
    </row>
    <row r="10" spans="2:23" x14ac:dyDescent="0.2">
      <c r="B10" s="39">
        <v>2</v>
      </c>
      <c r="C10" s="73">
        <f t="shared" ref="C10:C73" si="0">IF(R9="","",C9+R9)</f>
        <v>359848.73949579831</v>
      </c>
      <c r="D10" s="73"/>
      <c r="E10" s="39">
        <v>2010</v>
      </c>
      <c r="F10" s="8">
        <v>43711</v>
      </c>
      <c r="G10" s="39" t="s">
        <v>3</v>
      </c>
      <c r="H10" s="74">
        <v>84.15</v>
      </c>
      <c r="I10" s="74"/>
      <c r="J10" s="39">
        <v>106.1</v>
      </c>
      <c r="K10" s="77">
        <f>IF(J10="","",C10*0.03)</f>
        <v>10795.462184873948</v>
      </c>
      <c r="L10" s="78"/>
      <c r="M10" s="6">
        <f>IF(J10="","",(K10/J10)/LOOKUP(RIGHT($D$2,3),定数!$A$6:$A$13,定数!$B$6:$B$13))</f>
        <v>1.0174799420239349</v>
      </c>
      <c r="N10" s="39">
        <v>2010</v>
      </c>
      <c r="O10" s="8">
        <v>43723</v>
      </c>
      <c r="P10" s="74">
        <v>85.210999999999999</v>
      </c>
      <c r="Q10" s="74"/>
      <c r="R10" s="75">
        <f>IF(P10="","",T10*M10*LOOKUP(RIGHT($D$2,3),定数!$A$6:$A$13,定数!$B$6:$B$13))</f>
        <v>-10795.462184873877</v>
      </c>
      <c r="S10" s="75"/>
      <c r="T10" s="76">
        <f>IF(P10="","",IF(G10="買",(P10-H10),(H10-P10))*IF(RIGHT($D$2,3)="JPY",100,10000))</f>
        <v>-106.09999999999928</v>
      </c>
      <c r="U10" s="76"/>
      <c r="V10" s="23">
        <f>IF(T10&lt;&gt;"",IF(T10&gt;0,1+V9,0),"")</f>
        <v>0</v>
      </c>
      <c r="W10">
        <f t="shared" ref="W10:W73" si="1">IF(T10&lt;&gt;"",IF(T10&lt;0,1+W9,0),"")</f>
        <v>1</v>
      </c>
    </row>
    <row r="11" spans="2:23" x14ac:dyDescent="0.2">
      <c r="B11" s="39">
        <v>3</v>
      </c>
      <c r="C11" s="73">
        <f t="shared" si="0"/>
        <v>349053.27731092443</v>
      </c>
      <c r="D11" s="73"/>
      <c r="E11" s="39">
        <v>2010</v>
      </c>
      <c r="F11" s="8">
        <v>43759</v>
      </c>
      <c r="G11" s="39" t="s">
        <v>3</v>
      </c>
      <c r="H11" s="74">
        <v>80.899000000000001</v>
      </c>
      <c r="I11" s="74"/>
      <c r="J11" s="39">
        <v>91.8</v>
      </c>
      <c r="K11" s="77">
        <f t="shared" ref="K11:K74" si="2">IF(J11="","",C11*0.03)</f>
        <v>10471.598319327733</v>
      </c>
      <c r="L11" s="78"/>
      <c r="M11" s="6">
        <f>IF(J11="","",(K11/J11)/LOOKUP(RIGHT($D$2,3),定数!$A$6:$A$13,定数!$B$6:$B$13))</f>
        <v>1.1406969846762238</v>
      </c>
      <c r="N11" s="39">
        <v>2010</v>
      </c>
      <c r="O11" s="8">
        <v>43765</v>
      </c>
      <c r="P11" s="74">
        <v>81.816999999999993</v>
      </c>
      <c r="Q11" s="74"/>
      <c r="R11" s="75">
        <f>IF(P11="","",T11*M11*LOOKUP(RIGHT($D$2,3),定数!$A$6:$A$13,定数!$B$6:$B$13))</f>
        <v>-10471.598319327646</v>
      </c>
      <c r="S11" s="75"/>
      <c r="T11" s="76">
        <f>IF(P11="","",IF(G11="買",(P11-H11),(H11-P11))*IF(RIGHT($D$2,3)="JPY",100,10000))</f>
        <v>-91.799999999999216</v>
      </c>
      <c r="U11" s="76"/>
      <c r="V11" s="23">
        <f>IF(T11&lt;&gt;"",IF(T11&gt;0,1+V10,0),"")</f>
        <v>0</v>
      </c>
      <c r="W11">
        <f t="shared" si="1"/>
        <v>2</v>
      </c>
    </row>
    <row r="12" spans="2:23" x14ac:dyDescent="0.2">
      <c r="B12" s="39">
        <v>4</v>
      </c>
      <c r="C12" s="73">
        <f t="shared" si="0"/>
        <v>338581.6789915968</v>
      </c>
      <c r="D12" s="73"/>
      <c r="E12" s="39">
        <v>2011</v>
      </c>
      <c r="F12" s="8">
        <v>43587</v>
      </c>
      <c r="G12" s="39" t="s">
        <v>3</v>
      </c>
      <c r="H12" s="74">
        <v>80.981999999999999</v>
      </c>
      <c r="I12" s="74"/>
      <c r="J12" s="39">
        <v>70</v>
      </c>
      <c r="K12" s="77">
        <f t="shared" si="2"/>
        <v>10157.450369747903</v>
      </c>
      <c r="L12" s="78"/>
      <c r="M12" s="6">
        <f>IF(J12="","",(K12/J12)/LOOKUP(RIGHT($D$2,3),定数!$A$6:$A$13,定数!$B$6:$B$13))</f>
        <v>1.4510643385354145</v>
      </c>
      <c r="N12" s="39">
        <v>2011</v>
      </c>
      <c r="O12" s="8">
        <v>43590</v>
      </c>
      <c r="P12" s="74">
        <v>79.956999999999994</v>
      </c>
      <c r="Q12" s="74"/>
      <c r="R12" s="75">
        <f>IF(P12="","",T12*M12*LOOKUP(RIGHT($D$2,3),定数!$A$6:$A$13,定数!$B$6:$B$13))</f>
        <v>14873.409469988081</v>
      </c>
      <c r="S12" s="75"/>
      <c r="T12" s="76">
        <f t="shared" ref="T12:T75" si="3">IF(P12="","",IF(G12="買",(P12-H12),(H12-P12))*IF(RIGHT($D$2,3)="JPY",100,10000))</f>
        <v>102.50000000000057</v>
      </c>
      <c r="U12" s="76"/>
      <c r="V12" s="23">
        <f>IF(T12&lt;&gt;"",IF(T12&gt;0,1+V11,0),"")</f>
        <v>1</v>
      </c>
      <c r="W12">
        <f t="shared" si="1"/>
        <v>0</v>
      </c>
    </row>
    <row r="13" spans="2:23" x14ac:dyDescent="0.2">
      <c r="B13" s="39">
        <v>5</v>
      </c>
      <c r="C13" s="73">
        <f t="shared" si="0"/>
        <v>353455.08846158488</v>
      </c>
      <c r="D13" s="73"/>
      <c r="E13" s="39">
        <v>2011</v>
      </c>
      <c r="F13" s="8">
        <v>43646</v>
      </c>
      <c r="G13" s="39" t="s">
        <v>4</v>
      </c>
      <c r="H13" s="74">
        <v>80.856999999999999</v>
      </c>
      <c r="I13" s="74"/>
      <c r="J13" s="39">
        <v>60.1</v>
      </c>
      <c r="K13" s="77">
        <f t="shared" si="2"/>
        <v>10603.652653847546</v>
      </c>
      <c r="L13" s="78"/>
      <c r="M13" s="6">
        <f>IF(J13="","",(K13/J13)/LOOKUP(RIGHT($D$2,3),定数!$A$6:$A$13,定数!$B$6:$B$13))</f>
        <v>1.7643348841676449</v>
      </c>
      <c r="N13" s="39">
        <v>2011</v>
      </c>
      <c r="O13" s="8">
        <v>43657</v>
      </c>
      <c r="P13" s="74">
        <v>80.256</v>
      </c>
      <c r="Q13" s="74"/>
      <c r="R13" s="75">
        <f>IF(P13="","",T13*M13*LOOKUP(RIGHT($D$2,3),定数!$A$6:$A$13,定数!$B$6:$B$13))</f>
        <v>-10603.65265384753</v>
      </c>
      <c r="S13" s="75"/>
      <c r="T13" s="76">
        <f t="shared" si="3"/>
        <v>-60.099999999999909</v>
      </c>
      <c r="U13" s="76"/>
      <c r="V13" s="23">
        <f t="shared" ref="V13:V22" si="4">IF(T13&lt;&gt;"",IF(T13&gt;0,1+V12,0),"")</f>
        <v>0</v>
      </c>
      <c r="W13">
        <f t="shared" si="1"/>
        <v>1</v>
      </c>
    </row>
    <row r="14" spans="2:23" x14ac:dyDescent="0.2">
      <c r="B14" s="39">
        <v>6</v>
      </c>
      <c r="C14" s="73">
        <f t="shared" si="0"/>
        <v>342851.43580773735</v>
      </c>
      <c r="D14" s="73"/>
      <c r="E14" s="39">
        <v>2011</v>
      </c>
      <c r="F14" s="8">
        <v>43723</v>
      </c>
      <c r="G14" s="39" t="s">
        <v>3</v>
      </c>
      <c r="H14" s="74">
        <v>76.542000000000002</v>
      </c>
      <c r="I14" s="74"/>
      <c r="J14" s="39">
        <v>74</v>
      </c>
      <c r="K14" s="77">
        <f t="shared" si="2"/>
        <v>10285.54307423212</v>
      </c>
      <c r="L14" s="78"/>
      <c r="M14" s="6">
        <f>IF(J14="","",(K14/J14)/LOOKUP(RIGHT($D$2,3),定数!$A$6:$A$13,定数!$B$6:$B$13))</f>
        <v>1.3899382532746107</v>
      </c>
      <c r="N14" s="39">
        <v>2011</v>
      </c>
      <c r="O14" s="8">
        <v>43750</v>
      </c>
      <c r="P14" s="74">
        <v>77.281999999999996</v>
      </c>
      <c r="Q14" s="74"/>
      <c r="R14" s="75">
        <f>IF(P14="","",T14*M14*LOOKUP(RIGHT($D$2,3),定数!$A$6:$A$13,定数!$B$6:$B$13))</f>
        <v>-10285.543074232048</v>
      </c>
      <c r="S14" s="75"/>
      <c r="T14" s="76">
        <f t="shared" si="3"/>
        <v>-73.999999999999488</v>
      </c>
      <c r="U14" s="76"/>
      <c r="V14" s="23">
        <f t="shared" si="4"/>
        <v>0</v>
      </c>
      <c r="W14">
        <f t="shared" si="1"/>
        <v>2</v>
      </c>
    </row>
    <row r="15" spans="2:23" x14ac:dyDescent="0.2">
      <c r="B15" s="39">
        <v>7</v>
      </c>
      <c r="C15" s="73">
        <f t="shared" si="0"/>
        <v>332565.89273350529</v>
      </c>
      <c r="D15" s="73"/>
      <c r="E15" s="39">
        <v>2011</v>
      </c>
      <c r="F15" s="8">
        <v>43784</v>
      </c>
      <c r="G15" s="39" t="s">
        <v>3</v>
      </c>
      <c r="H15" s="74">
        <v>76.888999999999996</v>
      </c>
      <c r="I15" s="74"/>
      <c r="J15" s="39">
        <v>59.6</v>
      </c>
      <c r="K15" s="77">
        <f t="shared" si="2"/>
        <v>9976.9767820051584</v>
      </c>
      <c r="L15" s="78"/>
      <c r="M15" s="6">
        <f>IF(J15="","",(K15/J15)/LOOKUP(RIGHT($D$2,3),定数!$A$6:$A$13,定数!$B$6:$B$13))</f>
        <v>1.6739893929538858</v>
      </c>
      <c r="N15" s="39">
        <v>2011</v>
      </c>
      <c r="O15" s="8">
        <v>43792</v>
      </c>
      <c r="P15" s="74">
        <v>77.484999999999999</v>
      </c>
      <c r="Q15" s="74"/>
      <c r="R15" s="75">
        <f>IF(P15="","",T15*M15*LOOKUP(RIGHT($D$2,3),定数!$A$6:$A$13,定数!$B$6:$B$13))</f>
        <v>-9976.9767820052202</v>
      </c>
      <c r="S15" s="75"/>
      <c r="T15" s="76">
        <f t="shared" si="3"/>
        <v>-59.600000000000364</v>
      </c>
      <c r="U15" s="76"/>
      <c r="V15" s="23">
        <f t="shared" si="4"/>
        <v>0</v>
      </c>
      <c r="W15">
        <f t="shared" si="1"/>
        <v>3</v>
      </c>
    </row>
    <row r="16" spans="2:23" x14ac:dyDescent="0.2">
      <c r="B16" s="39">
        <v>8</v>
      </c>
      <c r="C16" s="73">
        <f t="shared" si="0"/>
        <v>322588.91595150006</v>
      </c>
      <c r="D16" s="73"/>
      <c r="E16" s="39">
        <v>2011</v>
      </c>
      <c r="F16" s="8">
        <v>43812</v>
      </c>
      <c r="G16" s="39" t="s">
        <v>4</v>
      </c>
      <c r="H16" s="74">
        <v>78.022000000000006</v>
      </c>
      <c r="I16" s="74"/>
      <c r="J16" s="39">
        <v>38.9</v>
      </c>
      <c r="K16" s="77">
        <f t="shared" si="2"/>
        <v>9677.6674785450014</v>
      </c>
      <c r="L16" s="78"/>
      <c r="M16" s="6">
        <f>IF(J16="","",(K16/J16)/LOOKUP(RIGHT($D$2,3),定数!$A$6:$A$13,定数!$B$6:$B$13))</f>
        <v>2.4878322566953734</v>
      </c>
      <c r="N16" s="39">
        <v>2011</v>
      </c>
      <c r="O16" s="8">
        <v>43815</v>
      </c>
      <c r="P16" s="74">
        <v>77.632999999999996</v>
      </c>
      <c r="Q16" s="74"/>
      <c r="R16" s="75">
        <f>IF(P16="","",T16*M16*LOOKUP(RIGHT($D$2,3),定数!$A$6:$A$13,定数!$B$6:$B$13))</f>
        <v>-9677.6674785452506</v>
      </c>
      <c r="S16" s="75"/>
      <c r="T16" s="76">
        <f t="shared" si="3"/>
        <v>-38.900000000001</v>
      </c>
      <c r="U16" s="76"/>
      <c r="V16" s="23">
        <f t="shared" si="4"/>
        <v>0</v>
      </c>
      <c r="W16">
        <f t="shared" si="1"/>
        <v>4</v>
      </c>
    </row>
    <row r="17" spans="2:23" x14ac:dyDescent="0.2">
      <c r="B17" s="39">
        <v>9</v>
      </c>
      <c r="C17" s="73">
        <f t="shared" si="0"/>
        <v>312911.24847295479</v>
      </c>
      <c r="D17" s="73"/>
      <c r="E17" s="39">
        <v>2012</v>
      </c>
      <c r="F17" s="8">
        <v>43524</v>
      </c>
      <c r="G17" s="39" t="s">
        <v>4</v>
      </c>
      <c r="H17" s="74">
        <v>80.47</v>
      </c>
      <c r="I17" s="74"/>
      <c r="J17" s="39">
        <v>46</v>
      </c>
      <c r="K17" s="77">
        <f t="shared" si="2"/>
        <v>9387.3374541886424</v>
      </c>
      <c r="L17" s="78"/>
      <c r="M17" s="6">
        <f>IF(J17="","",(K17/J17)/LOOKUP(RIGHT($D$2,3),定数!$A$6:$A$13,定数!$B$6:$B$13))</f>
        <v>2.0407255335192702</v>
      </c>
      <c r="N17" s="39">
        <v>2011</v>
      </c>
      <c r="O17" s="8">
        <v>43533</v>
      </c>
      <c r="P17" s="74">
        <v>81.965000000000003</v>
      </c>
      <c r="Q17" s="74"/>
      <c r="R17" s="75">
        <f>IF(P17="","",T17*M17*LOOKUP(RIGHT($D$2,3),定数!$A$6:$A$13,定数!$B$6:$B$13))</f>
        <v>30508.846726113181</v>
      </c>
      <c r="S17" s="75"/>
      <c r="T17" s="76">
        <f t="shared" si="3"/>
        <v>149.50000000000045</v>
      </c>
      <c r="U17" s="76"/>
      <c r="V17" s="23">
        <f t="shared" si="4"/>
        <v>1</v>
      </c>
      <c r="W17">
        <f t="shared" si="1"/>
        <v>0</v>
      </c>
    </row>
    <row r="18" spans="2:23" x14ac:dyDescent="0.2">
      <c r="B18" s="39">
        <v>10</v>
      </c>
      <c r="C18" s="73">
        <f t="shared" si="0"/>
        <v>343420.09519906796</v>
      </c>
      <c r="D18" s="73"/>
      <c r="E18" s="39">
        <v>2012</v>
      </c>
      <c r="F18" s="8">
        <v>43677</v>
      </c>
      <c r="G18" s="39" t="s">
        <v>3</v>
      </c>
      <c r="H18" s="74">
        <v>78.111000000000004</v>
      </c>
      <c r="I18" s="74"/>
      <c r="J18" s="39">
        <v>18.399999999999999</v>
      </c>
      <c r="K18" s="77">
        <f t="shared" si="2"/>
        <v>10302.602855972038</v>
      </c>
      <c r="L18" s="78"/>
      <c r="M18" s="6">
        <f>IF(J18="","",(K18/J18)/LOOKUP(RIGHT($D$2,3),定数!$A$6:$A$13,定数!$B$6:$B$13))</f>
        <v>5.5992406825934999</v>
      </c>
      <c r="N18" s="39">
        <v>2012</v>
      </c>
      <c r="O18" s="8">
        <v>43678</v>
      </c>
      <c r="P18" s="74">
        <v>78.295000000000002</v>
      </c>
      <c r="Q18" s="74"/>
      <c r="R18" s="75">
        <f>IF(P18="","",T18*M18*LOOKUP(RIGHT($D$2,3),定数!$A$6:$A$13,定数!$B$6:$B$13))</f>
        <v>-10302.6028559719</v>
      </c>
      <c r="S18" s="75"/>
      <c r="T18" s="76">
        <f t="shared" si="3"/>
        <v>-18.39999999999975</v>
      </c>
      <c r="U18" s="76"/>
      <c r="V18" s="23">
        <f t="shared" si="4"/>
        <v>0</v>
      </c>
      <c r="W18">
        <f t="shared" si="1"/>
        <v>1</v>
      </c>
    </row>
    <row r="19" spans="2:23" x14ac:dyDescent="0.2">
      <c r="B19" s="39">
        <v>11</v>
      </c>
      <c r="C19" s="73">
        <f t="shared" si="0"/>
        <v>333117.49234309606</v>
      </c>
      <c r="D19" s="73"/>
      <c r="E19" s="39">
        <v>2012</v>
      </c>
      <c r="F19" s="8">
        <v>43797</v>
      </c>
      <c r="G19" s="39" t="s">
        <v>4</v>
      </c>
      <c r="H19" s="74">
        <v>82.213999999999999</v>
      </c>
      <c r="I19" s="74"/>
      <c r="J19" s="39">
        <v>53.4</v>
      </c>
      <c r="K19" s="77">
        <f t="shared" si="2"/>
        <v>9993.5247702928809</v>
      </c>
      <c r="L19" s="78"/>
      <c r="M19" s="6">
        <f>IF(J19="","",(K19/J19)/LOOKUP(RIGHT($D$2,3),定数!$A$6:$A$13,定数!$B$6:$B$13))</f>
        <v>1.8714465861971687</v>
      </c>
      <c r="N19" s="39">
        <v>2012</v>
      </c>
      <c r="O19" s="8">
        <v>43811</v>
      </c>
      <c r="P19" s="74">
        <v>82.997</v>
      </c>
      <c r="Q19" s="74"/>
      <c r="R19" s="75">
        <f>IF(P19="","",T19*M19*LOOKUP(RIGHT($D$2,3),定数!$A$6:$A$13,定数!$B$6:$B$13))</f>
        <v>14653.426769923853</v>
      </c>
      <c r="S19" s="75"/>
      <c r="T19" s="76">
        <f t="shared" si="3"/>
        <v>78.300000000000125</v>
      </c>
      <c r="U19" s="76"/>
      <c r="V19" s="23">
        <f t="shared" si="4"/>
        <v>1</v>
      </c>
      <c r="W19">
        <f t="shared" si="1"/>
        <v>0</v>
      </c>
    </row>
    <row r="20" spans="2:23" x14ac:dyDescent="0.2">
      <c r="B20" s="39">
        <v>12</v>
      </c>
      <c r="C20" s="73">
        <f t="shared" si="0"/>
        <v>347770.91911301989</v>
      </c>
      <c r="D20" s="73"/>
      <c r="E20" s="39">
        <v>2013</v>
      </c>
      <c r="F20" s="8">
        <v>43481</v>
      </c>
      <c r="G20" s="39" t="s">
        <v>4</v>
      </c>
      <c r="H20" s="74">
        <v>88.778999999999996</v>
      </c>
      <c r="I20" s="74"/>
      <c r="J20" s="39">
        <v>99.4</v>
      </c>
      <c r="K20" s="77">
        <f t="shared" si="2"/>
        <v>10433.127573390597</v>
      </c>
      <c r="L20" s="78"/>
      <c r="M20" s="6">
        <f>IF(J20="","",(K20/J20)/LOOKUP(RIGHT($D$2,3),定数!$A$6:$A$13,定数!$B$6:$B$13))</f>
        <v>1.0496104198582088</v>
      </c>
      <c r="N20" s="39">
        <v>2013</v>
      </c>
      <c r="O20" s="8">
        <v>43489</v>
      </c>
      <c r="P20" s="74">
        <v>90.245000000000005</v>
      </c>
      <c r="Q20" s="74"/>
      <c r="R20" s="75">
        <f>IF(P20="","",T20*M20*LOOKUP(RIGHT($D$2,3),定数!$A$6:$A$13,定数!$B$6:$B$13))</f>
        <v>15387.288755121426</v>
      </c>
      <c r="S20" s="75"/>
      <c r="T20" s="76">
        <f t="shared" si="3"/>
        <v>146.60000000000082</v>
      </c>
      <c r="U20" s="76"/>
      <c r="V20" s="23">
        <f t="shared" si="4"/>
        <v>2</v>
      </c>
      <c r="W20">
        <f t="shared" si="1"/>
        <v>0</v>
      </c>
    </row>
    <row r="21" spans="2:23" x14ac:dyDescent="0.2">
      <c r="B21" s="39">
        <v>13</v>
      </c>
      <c r="C21" s="73">
        <f t="shared" si="0"/>
        <v>363158.2078681413</v>
      </c>
      <c r="D21" s="73"/>
      <c r="E21" s="39">
        <v>2013</v>
      </c>
      <c r="F21" s="8">
        <v>43615</v>
      </c>
      <c r="G21" s="39" t="s">
        <v>3</v>
      </c>
      <c r="H21" s="74">
        <v>100.449</v>
      </c>
      <c r="I21" s="74"/>
      <c r="J21" s="39">
        <v>134.5</v>
      </c>
      <c r="K21" s="77">
        <f t="shared" si="2"/>
        <v>10894.746236044239</v>
      </c>
      <c r="L21" s="78"/>
      <c r="M21" s="6">
        <f>IF(J21="","",(K21/J21)/LOOKUP(RIGHT($D$2,3),定数!$A$6:$A$13,定数!$B$6:$B$13))</f>
        <v>0.81001830751258286</v>
      </c>
      <c r="N21" s="39">
        <v>2013</v>
      </c>
      <c r="O21" s="8">
        <v>43622</v>
      </c>
      <c r="P21" s="74">
        <v>98.456999999999994</v>
      </c>
      <c r="Q21" s="74"/>
      <c r="R21" s="75">
        <f>IF(P21="","",T21*M21*LOOKUP(RIGHT($D$2,3),定数!$A$6:$A$13,定数!$B$6:$B$13))</f>
        <v>16135.564685650686</v>
      </c>
      <c r="S21" s="75"/>
      <c r="T21" s="76">
        <f t="shared" si="3"/>
        <v>199.20000000000044</v>
      </c>
      <c r="U21" s="76"/>
      <c r="V21" s="23">
        <f t="shared" si="4"/>
        <v>3</v>
      </c>
      <c r="W21">
        <f t="shared" si="1"/>
        <v>0</v>
      </c>
    </row>
    <row r="22" spans="2:23" x14ac:dyDescent="0.2">
      <c r="B22" s="39">
        <v>14</v>
      </c>
      <c r="C22" s="73">
        <f t="shared" si="0"/>
        <v>379293.77255379199</v>
      </c>
      <c r="D22" s="73"/>
      <c r="E22" s="39">
        <v>2013</v>
      </c>
      <c r="F22" s="8">
        <v>43732</v>
      </c>
      <c r="G22" s="39" t="s">
        <v>3</v>
      </c>
      <c r="H22" s="74">
        <v>98.457999999999998</v>
      </c>
      <c r="I22" s="74"/>
      <c r="J22" s="39">
        <v>70.7</v>
      </c>
      <c r="K22" s="77">
        <f t="shared" si="2"/>
        <v>11378.813176613759</v>
      </c>
      <c r="L22" s="78"/>
      <c r="M22" s="6">
        <f>IF(J22="","",(K22/J22)/LOOKUP(RIGHT($D$2,3),定数!$A$6:$A$13,定数!$B$6:$B$13))</f>
        <v>1.6094502371448032</v>
      </c>
      <c r="N22" s="39">
        <v>2013</v>
      </c>
      <c r="O22" s="8">
        <v>43740</v>
      </c>
      <c r="P22" s="74">
        <v>97.421999999999997</v>
      </c>
      <c r="Q22" s="74"/>
      <c r="R22" s="75">
        <f>IF(P22="","",T22*M22*LOOKUP(RIGHT($D$2,3),定数!$A$6:$A$13,定数!$B$6:$B$13))</f>
        <v>16673.904456820183</v>
      </c>
      <c r="S22" s="75"/>
      <c r="T22" s="76">
        <f t="shared" si="3"/>
        <v>103.60000000000014</v>
      </c>
      <c r="U22" s="76"/>
      <c r="V22" s="23">
        <f t="shared" si="4"/>
        <v>4</v>
      </c>
      <c r="W22">
        <f t="shared" si="1"/>
        <v>0</v>
      </c>
    </row>
    <row r="23" spans="2:23" x14ac:dyDescent="0.2">
      <c r="B23" s="39">
        <v>15</v>
      </c>
      <c r="C23" s="73">
        <f t="shared" si="0"/>
        <v>395967.67701061215</v>
      </c>
      <c r="D23" s="73"/>
      <c r="E23" s="39">
        <v>2013</v>
      </c>
      <c r="F23" s="8">
        <v>43789</v>
      </c>
      <c r="G23" s="39" t="s">
        <v>4</v>
      </c>
      <c r="H23" s="74">
        <v>100.255</v>
      </c>
      <c r="I23" s="74"/>
      <c r="J23" s="39">
        <v>47.4</v>
      </c>
      <c r="K23" s="77">
        <f t="shared" si="2"/>
        <v>11879.030310318365</v>
      </c>
      <c r="L23" s="78"/>
      <c r="M23" s="6">
        <f>IF(J23="","",(K23/J23)/LOOKUP(RIGHT($D$2,3),定数!$A$6:$A$13,定数!$B$6:$B$13))</f>
        <v>2.5061245380418491</v>
      </c>
      <c r="N23" s="39">
        <v>2013</v>
      </c>
      <c r="O23" s="8">
        <v>43790</v>
      </c>
      <c r="P23" s="74">
        <v>100.913</v>
      </c>
      <c r="Q23" s="74"/>
      <c r="R23" s="75">
        <f>IF(P23="","",T23*M23*LOOKUP(RIGHT($D$2,3),定数!$A$6:$A$13,定数!$B$6:$B$13))</f>
        <v>16490.2994603154</v>
      </c>
      <c r="S23" s="75"/>
      <c r="T23" s="76">
        <f t="shared" si="3"/>
        <v>65.800000000000125</v>
      </c>
      <c r="U23" s="76"/>
      <c r="V23" t="str">
        <f t="shared" ref="V23:W74" si="5">IF(S23&lt;&gt;"",IF(S23&lt;0,1+V22,0),"")</f>
        <v/>
      </c>
      <c r="W23">
        <f t="shared" si="1"/>
        <v>0</v>
      </c>
    </row>
    <row r="24" spans="2:23" x14ac:dyDescent="0.2">
      <c r="B24" s="39">
        <v>16</v>
      </c>
      <c r="C24" s="73">
        <f t="shared" si="0"/>
        <v>412457.97647092753</v>
      </c>
      <c r="D24" s="73"/>
      <c r="E24" s="39">
        <v>2014</v>
      </c>
      <c r="F24" s="8">
        <v>43516</v>
      </c>
      <c r="G24" s="39" t="s">
        <v>4</v>
      </c>
      <c r="H24" s="74">
        <v>102.42</v>
      </c>
      <c r="I24" s="74"/>
      <c r="J24" s="39">
        <v>75.900000000000006</v>
      </c>
      <c r="K24" s="77">
        <f t="shared" si="2"/>
        <v>12373.739294127825</v>
      </c>
      <c r="L24" s="78"/>
      <c r="M24" s="6">
        <f>IF(J24="","",(K24/J24)/LOOKUP(RIGHT($D$2,3),定数!$A$6:$A$13,定数!$B$6:$B$13))</f>
        <v>1.6302686817032706</v>
      </c>
      <c r="N24" s="39">
        <v>2014</v>
      </c>
      <c r="O24" s="8">
        <v>43524</v>
      </c>
      <c r="P24" s="74">
        <v>101.661</v>
      </c>
      <c r="Q24" s="74"/>
      <c r="R24" s="75">
        <f>IF(P24="","",T24*M24*LOOKUP(RIGHT($D$2,3),定数!$A$6:$A$13,定数!$B$6:$B$13))</f>
        <v>-12373.739294127829</v>
      </c>
      <c r="S24" s="75"/>
      <c r="T24" s="76">
        <f t="shared" si="3"/>
        <v>-75.900000000000034</v>
      </c>
      <c r="U24" s="76"/>
      <c r="V24" t="str">
        <f t="shared" si="5"/>
        <v/>
      </c>
      <c r="W24">
        <f t="shared" si="1"/>
        <v>1</v>
      </c>
    </row>
    <row r="25" spans="2:23" x14ac:dyDescent="0.2">
      <c r="B25" s="39">
        <v>17</v>
      </c>
      <c r="C25" s="73">
        <f t="shared" si="0"/>
        <v>400084.23717679968</v>
      </c>
      <c r="D25" s="73"/>
      <c r="E25" s="39">
        <v>2014</v>
      </c>
      <c r="F25" s="8">
        <v>43622</v>
      </c>
      <c r="G25" s="39" t="s">
        <v>4</v>
      </c>
      <c r="H25" s="74">
        <v>102.61199999999999</v>
      </c>
      <c r="I25" s="74"/>
      <c r="J25" s="39">
        <v>50.7</v>
      </c>
      <c r="K25" s="77">
        <f t="shared" si="2"/>
        <v>12002.52711530399</v>
      </c>
      <c r="L25" s="78"/>
      <c r="M25" s="6">
        <f>IF(J25="","",(K25/J25)/LOOKUP(RIGHT($D$2,3),定数!$A$6:$A$13,定数!$B$6:$B$13))</f>
        <v>2.3673623501585777</v>
      </c>
      <c r="N25" s="39">
        <v>2014</v>
      </c>
      <c r="O25" s="8">
        <v>43627</v>
      </c>
      <c r="P25" s="74">
        <v>102.105</v>
      </c>
      <c r="Q25" s="74"/>
      <c r="R25" s="75">
        <f>IF(P25="","",T25*M25*LOOKUP(RIGHT($D$2,3),定数!$A$6:$A$13,定数!$B$6:$B$13))</f>
        <v>-12002.52711530377</v>
      </c>
      <c r="S25" s="75"/>
      <c r="T25" s="76">
        <f t="shared" si="3"/>
        <v>-50.699999999999079</v>
      </c>
      <c r="U25" s="76"/>
      <c r="V25" t="str">
        <f t="shared" si="5"/>
        <v/>
      </c>
      <c r="W25">
        <f t="shared" si="1"/>
        <v>2</v>
      </c>
    </row>
    <row r="26" spans="2:23" x14ac:dyDescent="0.2">
      <c r="B26" s="39">
        <v>18</v>
      </c>
      <c r="C26" s="73">
        <f t="shared" si="0"/>
        <v>388081.71006149589</v>
      </c>
      <c r="D26" s="73"/>
      <c r="E26" s="39">
        <v>2014</v>
      </c>
      <c r="F26" s="8">
        <v>43655</v>
      </c>
      <c r="G26" s="39" t="s">
        <v>3</v>
      </c>
      <c r="H26" s="74">
        <v>101.42700000000001</v>
      </c>
      <c r="I26" s="74"/>
      <c r="J26" s="39">
        <v>42.3</v>
      </c>
      <c r="K26" s="77">
        <f t="shared" si="2"/>
        <v>11642.451301844876</v>
      </c>
      <c r="L26" s="78"/>
      <c r="M26" s="6">
        <f>IF(J26="","",(K26/J26)/LOOKUP(RIGHT($D$2,3),定数!$A$6:$A$13,定数!$B$6:$B$13))</f>
        <v>2.7523525536276305</v>
      </c>
      <c r="N26" s="39">
        <v>2014</v>
      </c>
      <c r="O26" s="8">
        <v>43671</v>
      </c>
      <c r="P26" s="74">
        <v>101.85</v>
      </c>
      <c r="Q26" s="74"/>
      <c r="R26" s="75">
        <f>IF(P26="","",T26*M26*LOOKUP(RIGHT($D$2,3),定数!$A$6:$A$13,定数!$B$6:$B$13))</f>
        <v>-11642.451301844536</v>
      </c>
      <c r="S26" s="75"/>
      <c r="T26" s="76">
        <f t="shared" si="3"/>
        <v>-42.299999999998761</v>
      </c>
      <c r="U26" s="76"/>
      <c r="V26" t="str">
        <f t="shared" si="5"/>
        <v/>
      </c>
      <c r="W26">
        <f t="shared" si="1"/>
        <v>3</v>
      </c>
    </row>
    <row r="27" spans="2:23" x14ac:dyDescent="0.2">
      <c r="B27" s="39">
        <v>19</v>
      </c>
      <c r="C27" s="73">
        <f t="shared" si="0"/>
        <v>376439.25875965133</v>
      </c>
      <c r="D27" s="73"/>
      <c r="E27" s="39">
        <v>2014</v>
      </c>
      <c r="F27" s="8">
        <v>43786</v>
      </c>
      <c r="G27" s="39" t="s">
        <v>4</v>
      </c>
      <c r="H27" s="74">
        <v>116.88</v>
      </c>
      <c r="I27" s="74"/>
      <c r="J27" s="39">
        <v>143.4</v>
      </c>
      <c r="K27" s="77">
        <f t="shared" si="2"/>
        <v>11293.177762789539</v>
      </c>
      <c r="L27" s="78"/>
      <c r="M27" s="6">
        <f>IF(J27="","",(K27/J27)/LOOKUP(RIGHT($D$2,3),定数!$A$6:$A$13,定数!$B$6:$B$13))</f>
        <v>0.78752983004111143</v>
      </c>
      <c r="N27" s="39">
        <v>2014</v>
      </c>
      <c r="O27" s="8">
        <v>43800</v>
      </c>
      <c r="P27" s="74">
        <v>119.001</v>
      </c>
      <c r="Q27" s="74"/>
      <c r="R27" s="75">
        <f>IF(P27="","",T27*M27*LOOKUP(RIGHT($D$2,3),定数!$A$6:$A$13,定数!$B$6:$B$13))</f>
        <v>16703.507695172048</v>
      </c>
      <c r="S27" s="75"/>
      <c r="T27" s="76">
        <f t="shared" si="3"/>
        <v>212.10000000000093</v>
      </c>
      <c r="U27" s="76"/>
      <c r="V27" t="str">
        <f t="shared" si="5"/>
        <v/>
      </c>
      <c r="W27">
        <f t="shared" si="1"/>
        <v>0</v>
      </c>
    </row>
    <row r="28" spans="2:23" x14ac:dyDescent="0.2">
      <c r="B28" s="39">
        <v>20</v>
      </c>
      <c r="C28" s="73">
        <f t="shared" si="0"/>
        <v>393142.76645482337</v>
      </c>
      <c r="D28" s="73"/>
      <c r="E28" s="39">
        <v>2015</v>
      </c>
      <c r="F28" s="8">
        <v>43477</v>
      </c>
      <c r="G28" s="39" t="s">
        <v>3</v>
      </c>
      <c r="H28" s="74">
        <v>118.081</v>
      </c>
      <c r="I28" s="74"/>
      <c r="J28" s="39">
        <v>122.7</v>
      </c>
      <c r="K28" s="77">
        <f t="shared" si="2"/>
        <v>11794.282993644701</v>
      </c>
      <c r="L28" s="78"/>
      <c r="M28" s="6">
        <f>IF(J28="","",(K28/J28)/LOOKUP(RIGHT($D$2,3),定数!$A$6:$A$13,定数!$B$6:$B$13))</f>
        <v>0.96122925783575397</v>
      </c>
      <c r="N28" s="39">
        <v>2015</v>
      </c>
      <c r="O28" s="8">
        <v>43479</v>
      </c>
      <c r="P28" s="74">
        <v>116.265</v>
      </c>
      <c r="Q28" s="74"/>
      <c r="R28" s="75">
        <f>IF(P28="","",T28*M28*LOOKUP(RIGHT($D$2,3),定数!$A$6:$A$13,定数!$B$6:$B$13))</f>
        <v>17455.923322297316</v>
      </c>
      <c r="S28" s="75"/>
      <c r="T28" s="76">
        <f t="shared" si="3"/>
        <v>181.60000000000025</v>
      </c>
      <c r="U28" s="76"/>
      <c r="V28" t="str">
        <f t="shared" si="5"/>
        <v/>
      </c>
      <c r="W28">
        <f t="shared" si="1"/>
        <v>0</v>
      </c>
    </row>
    <row r="29" spans="2:23" x14ac:dyDescent="0.2">
      <c r="B29" s="39">
        <v>21</v>
      </c>
      <c r="C29" s="73">
        <f t="shared" si="0"/>
        <v>410598.68977712072</v>
      </c>
      <c r="D29" s="73"/>
      <c r="E29" s="39">
        <v>2015</v>
      </c>
      <c r="F29" s="8">
        <v>43633</v>
      </c>
      <c r="G29" s="39" t="s">
        <v>3</v>
      </c>
      <c r="H29" s="74">
        <v>123.191</v>
      </c>
      <c r="I29" s="74"/>
      <c r="J29" s="39">
        <v>124.3</v>
      </c>
      <c r="K29" s="77">
        <f t="shared" si="2"/>
        <v>12317.96069331362</v>
      </c>
      <c r="L29" s="78"/>
      <c r="M29" s="6">
        <f>IF(J29="","",(K29/J29)/LOOKUP(RIGHT($D$2,3),定数!$A$6:$A$13,定数!$B$6:$B$13))</f>
        <v>0.99098637918854549</v>
      </c>
      <c r="N29" s="39">
        <v>2015</v>
      </c>
      <c r="O29" s="8">
        <v>43654</v>
      </c>
      <c r="P29" s="74">
        <v>121.351</v>
      </c>
      <c r="Q29" s="74"/>
      <c r="R29" s="75">
        <f>IF(P29="","",T29*M29*LOOKUP(RIGHT($D$2,3),定数!$A$6:$A$13,定数!$B$6:$B$13))</f>
        <v>18234.149377069269</v>
      </c>
      <c r="S29" s="75"/>
      <c r="T29" s="76">
        <f t="shared" si="3"/>
        <v>184.00000000000034</v>
      </c>
      <c r="U29" s="76"/>
      <c r="V29" t="str">
        <f t="shared" si="5"/>
        <v/>
      </c>
      <c r="W29">
        <f t="shared" si="1"/>
        <v>0</v>
      </c>
    </row>
    <row r="30" spans="2:23" x14ac:dyDescent="0.2">
      <c r="B30" s="39">
        <v>22</v>
      </c>
      <c r="C30" s="73">
        <f t="shared" si="0"/>
        <v>428832.83915418998</v>
      </c>
      <c r="D30" s="73"/>
      <c r="E30" s="39">
        <v>2015</v>
      </c>
      <c r="F30" s="8">
        <v>43538</v>
      </c>
      <c r="G30" s="39" t="s">
        <v>4</v>
      </c>
      <c r="H30" s="74">
        <v>114.006</v>
      </c>
      <c r="I30" s="74"/>
      <c r="J30" s="39">
        <v>50.8</v>
      </c>
      <c r="K30" s="77">
        <f t="shared" si="2"/>
        <v>12864.985174625699</v>
      </c>
      <c r="L30" s="78"/>
      <c r="M30" s="6">
        <f>IF(J30="","",(K30/J30)/LOOKUP(RIGHT($D$2,3),定数!$A$6:$A$13,定数!$B$6:$B$13))</f>
        <v>2.5324773965798624</v>
      </c>
      <c r="N30" s="39">
        <v>2015</v>
      </c>
      <c r="O30" s="8">
        <v>43539</v>
      </c>
      <c r="P30" s="74">
        <v>113.498</v>
      </c>
      <c r="Q30" s="74"/>
      <c r="R30" s="75">
        <f>IF(P30="","",T30*M30*LOOKUP(RIGHT($D$2,3),定数!$A$6:$A$13,定数!$B$6:$B$13))</f>
        <v>-12864.985174625588</v>
      </c>
      <c r="S30" s="75"/>
      <c r="T30" s="76">
        <f t="shared" si="3"/>
        <v>-50.799999999999557</v>
      </c>
      <c r="U30" s="76"/>
      <c r="V30" t="str">
        <f t="shared" si="5"/>
        <v/>
      </c>
      <c r="W30">
        <f t="shared" si="1"/>
        <v>1</v>
      </c>
    </row>
    <row r="31" spans="2:23" x14ac:dyDescent="0.2">
      <c r="B31" s="39">
        <v>23</v>
      </c>
      <c r="C31" s="73">
        <f t="shared" si="0"/>
        <v>415967.85397956439</v>
      </c>
      <c r="D31" s="73"/>
      <c r="E31" s="39">
        <v>2015</v>
      </c>
      <c r="F31" s="8">
        <v>43797</v>
      </c>
      <c r="G31" s="39" t="s">
        <v>4</v>
      </c>
      <c r="H31" s="74">
        <v>112.976</v>
      </c>
      <c r="I31" s="74"/>
      <c r="J31" s="39">
        <v>162.30000000000001</v>
      </c>
      <c r="K31" s="77">
        <f t="shared" si="2"/>
        <v>12479.035619386932</v>
      </c>
      <c r="L31" s="78"/>
      <c r="M31" s="6">
        <f>IF(J31="","",(K31/J31)/LOOKUP(RIGHT($D$2,3),定数!$A$6:$A$13,定数!$B$6:$B$13))</f>
        <v>0.76888697593265132</v>
      </c>
      <c r="N31" s="39">
        <v>2016</v>
      </c>
      <c r="O31" s="8">
        <v>43810</v>
      </c>
      <c r="P31" s="74">
        <v>115.38500000000001</v>
      </c>
      <c r="Q31" s="74"/>
      <c r="R31" s="75">
        <f>IF(P31="","",T31*M31*LOOKUP(RIGHT($D$2,3),定数!$A$6:$A$13,定数!$B$6:$B$13))</f>
        <v>18522.487250217619</v>
      </c>
      <c r="S31" s="75"/>
      <c r="T31" s="76">
        <f t="shared" si="3"/>
        <v>240.9000000000006</v>
      </c>
      <c r="U31" s="76"/>
      <c r="V31" t="str">
        <f t="shared" si="5"/>
        <v/>
      </c>
      <c r="W31">
        <f t="shared" si="1"/>
        <v>0</v>
      </c>
    </row>
    <row r="32" spans="2:23" x14ac:dyDescent="0.2">
      <c r="B32" s="39">
        <v>24</v>
      </c>
      <c r="C32" s="73">
        <f t="shared" si="0"/>
        <v>434490.34122978203</v>
      </c>
      <c r="D32" s="73"/>
      <c r="E32" s="39">
        <v>2016</v>
      </c>
      <c r="F32" s="8">
        <v>43798</v>
      </c>
      <c r="G32" s="39" t="s">
        <v>64</v>
      </c>
      <c r="H32" s="74">
        <v>113.342</v>
      </c>
      <c r="I32" s="74"/>
      <c r="J32" s="39">
        <v>172.6</v>
      </c>
      <c r="K32" s="77">
        <f t="shared" si="2"/>
        <v>13034.710236893461</v>
      </c>
      <c r="L32" s="78"/>
      <c r="M32" s="6">
        <f>IF(J32="","",(K32/J32)/LOOKUP(RIGHT($D$2,3),定数!$A$6:$A$13,定数!$B$6:$B$13))</f>
        <v>0.75519758035303952</v>
      </c>
      <c r="N32" s="39">
        <v>2016</v>
      </c>
      <c r="O32" s="8">
        <v>43811</v>
      </c>
      <c r="P32" s="74">
        <v>115.694</v>
      </c>
      <c r="Q32" s="74"/>
      <c r="R32" s="75">
        <f>IF(P32="","",T32*M32*LOOKUP(RIGHT($D$2,3),定数!$A$6:$A$13,定数!$B$6:$B$13))</f>
        <v>17762.247089903518</v>
      </c>
      <c r="S32" s="75"/>
      <c r="T32" s="76">
        <f t="shared" si="3"/>
        <v>235.20000000000039</v>
      </c>
      <c r="U32" s="76"/>
      <c r="V32" t="str">
        <f t="shared" si="5"/>
        <v/>
      </c>
      <c r="W32">
        <f t="shared" si="1"/>
        <v>0</v>
      </c>
    </row>
    <row r="33" spans="2:23" x14ac:dyDescent="0.2">
      <c r="B33" s="39">
        <v>25</v>
      </c>
      <c r="C33" s="73">
        <f t="shared" si="0"/>
        <v>452252.58831968554</v>
      </c>
      <c r="D33" s="73"/>
      <c r="E33" s="39">
        <v>2016</v>
      </c>
      <c r="F33" s="8">
        <v>43807</v>
      </c>
      <c r="G33" s="39" t="s">
        <v>4</v>
      </c>
      <c r="H33" s="74">
        <v>114.381</v>
      </c>
      <c r="I33" s="74"/>
      <c r="J33" s="39">
        <v>125.8</v>
      </c>
      <c r="K33" s="77">
        <f t="shared" si="2"/>
        <v>13567.577649590567</v>
      </c>
      <c r="L33" s="78"/>
      <c r="M33" s="6">
        <f>IF(J33="","",(K33/J33)/LOOKUP(RIGHT($D$2,3),定数!$A$6:$A$13,定数!$B$6:$B$13))</f>
        <v>1.0785037877258004</v>
      </c>
      <c r="N33" s="39">
        <v>2016</v>
      </c>
      <c r="O33" s="8">
        <v>43814</v>
      </c>
      <c r="P33" s="74">
        <v>116.46</v>
      </c>
      <c r="Q33" s="74"/>
      <c r="R33" s="75">
        <f>IF(P33="","",T33*M33*LOOKUP(RIGHT($D$2,3),定数!$A$6:$A$13,定数!$B$6:$B$13))</f>
        <v>22422.093746819319</v>
      </c>
      <c r="S33" s="75"/>
      <c r="T33" s="76">
        <f t="shared" si="3"/>
        <v>207.89999999999935</v>
      </c>
      <c r="U33" s="76"/>
      <c r="V33" t="str">
        <f t="shared" si="5"/>
        <v/>
      </c>
      <c r="W33">
        <f t="shared" si="1"/>
        <v>0</v>
      </c>
    </row>
    <row r="34" spans="2:23" x14ac:dyDescent="0.2">
      <c r="B34" s="39">
        <v>26</v>
      </c>
      <c r="C34" s="73">
        <f t="shared" si="0"/>
        <v>474674.68206650484</v>
      </c>
      <c r="D34" s="73"/>
      <c r="E34" s="39">
        <v>2017</v>
      </c>
      <c r="F34" s="8">
        <v>43524</v>
      </c>
      <c r="G34" s="39" t="s">
        <v>3</v>
      </c>
      <c r="H34" s="74">
        <v>111.94499999999999</v>
      </c>
      <c r="I34" s="74"/>
      <c r="J34" s="39">
        <v>89.2</v>
      </c>
      <c r="K34" s="77">
        <f t="shared" si="2"/>
        <v>14240.240461995145</v>
      </c>
      <c r="L34" s="78"/>
      <c r="M34" s="6">
        <f>IF(J34="","",(K34/J34)/LOOKUP(RIGHT($D$2,3),定数!$A$6:$A$13,定数!$B$6:$B$13))</f>
        <v>1.5964395136765857</v>
      </c>
      <c r="N34" s="39">
        <v>2017</v>
      </c>
      <c r="O34" s="8">
        <v>43525</v>
      </c>
      <c r="P34" s="74">
        <v>112.837</v>
      </c>
      <c r="Q34" s="74"/>
      <c r="R34" s="75">
        <f>IF(P34="","",T34*M34*LOOKUP(RIGHT($D$2,3),定数!$A$6:$A$13,定数!$B$6:$B$13))</f>
        <v>-14240.240461995305</v>
      </c>
      <c r="S34" s="75"/>
      <c r="T34" s="76">
        <f t="shared" si="3"/>
        <v>-89.200000000001012</v>
      </c>
      <c r="U34" s="76"/>
      <c r="V34" t="str">
        <f t="shared" si="5"/>
        <v/>
      </c>
      <c r="W34">
        <f t="shared" si="1"/>
        <v>1</v>
      </c>
    </row>
    <row r="35" spans="2:23" x14ac:dyDescent="0.2">
      <c r="B35" s="39">
        <v>27</v>
      </c>
      <c r="C35" s="73">
        <f t="shared" si="0"/>
        <v>460434.44160450954</v>
      </c>
      <c r="D35" s="73"/>
      <c r="E35" s="39">
        <v>2017</v>
      </c>
      <c r="F35" s="8">
        <v>43702</v>
      </c>
      <c r="G35" s="39" t="s">
        <v>3</v>
      </c>
      <c r="H35" s="74">
        <v>109.164</v>
      </c>
      <c r="I35" s="74"/>
      <c r="J35" s="39">
        <v>67.2</v>
      </c>
      <c r="K35" s="77">
        <f t="shared" si="2"/>
        <v>13813.033248135285</v>
      </c>
      <c r="L35" s="78"/>
      <c r="M35" s="6">
        <f>IF(J35="","",(K35/J35)/LOOKUP(RIGHT($D$2,3),定数!$A$6:$A$13,定数!$B$6:$B$13))</f>
        <v>2.0555109000201317</v>
      </c>
      <c r="N35" s="39">
        <v>2017</v>
      </c>
      <c r="O35" s="8">
        <v>43707</v>
      </c>
      <c r="P35" s="74">
        <v>109.836</v>
      </c>
      <c r="Q35" s="74"/>
      <c r="R35" s="75">
        <f>IF(P35="","",T35*M35*LOOKUP(RIGHT($D$2,3),定数!$A$6:$A$13,定数!$B$6:$B$13))</f>
        <v>-13813.033248135223</v>
      </c>
      <c r="S35" s="75"/>
      <c r="T35" s="76">
        <f t="shared" si="3"/>
        <v>-67.199999999999704</v>
      </c>
      <c r="U35" s="76"/>
      <c r="V35" t="str">
        <f t="shared" si="5"/>
        <v/>
      </c>
      <c r="W35">
        <f t="shared" si="1"/>
        <v>2</v>
      </c>
    </row>
    <row r="36" spans="2:23" x14ac:dyDescent="0.2">
      <c r="B36" s="39">
        <v>28</v>
      </c>
      <c r="C36" s="73">
        <f t="shared" si="0"/>
        <v>446621.4083563743</v>
      </c>
      <c r="D36" s="73"/>
      <c r="E36" s="39">
        <v>2017</v>
      </c>
      <c r="F36" s="8">
        <v>43742</v>
      </c>
      <c r="G36" s="39" t="s">
        <v>4</v>
      </c>
      <c r="H36" s="74">
        <v>112.95399999999999</v>
      </c>
      <c r="I36" s="74"/>
      <c r="J36" s="39">
        <v>63.7</v>
      </c>
      <c r="K36" s="77">
        <f t="shared" si="2"/>
        <v>13398.642250691229</v>
      </c>
      <c r="L36" s="78"/>
      <c r="M36" s="6">
        <f>IF(J36="","",(K36/J36)/LOOKUP(RIGHT($D$2,3),定数!$A$6:$A$13,定数!$B$6:$B$13))</f>
        <v>2.1033975275810404</v>
      </c>
      <c r="N36" s="39">
        <v>2017</v>
      </c>
      <c r="O36" s="8">
        <v>43747</v>
      </c>
      <c r="P36" s="74">
        <v>112.31699999999999</v>
      </c>
      <c r="Q36" s="74"/>
      <c r="R36" s="75">
        <f>IF(P36="","",T36*M36*LOOKUP(RIGHT($D$2,3),定数!$A$6:$A$13,定数!$B$6:$B$13))</f>
        <v>-13398.642250691237</v>
      </c>
      <c r="S36" s="75"/>
      <c r="T36" s="76">
        <f t="shared" si="3"/>
        <v>-63.700000000000045</v>
      </c>
      <c r="U36" s="76"/>
      <c r="V36" t="str">
        <f t="shared" si="5"/>
        <v/>
      </c>
      <c r="W36">
        <f t="shared" si="1"/>
        <v>3</v>
      </c>
    </row>
    <row r="37" spans="2:23" x14ac:dyDescent="0.2">
      <c r="B37" s="39">
        <v>29</v>
      </c>
      <c r="C37" s="73">
        <f t="shared" si="0"/>
        <v>433222.76610568305</v>
      </c>
      <c r="D37" s="73"/>
      <c r="E37" s="39">
        <v>2017</v>
      </c>
      <c r="F37" s="8">
        <v>43783</v>
      </c>
      <c r="G37" s="39" t="s">
        <v>3</v>
      </c>
      <c r="H37" s="74">
        <v>113.419</v>
      </c>
      <c r="I37" s="74"/>
      <c r="J37" s="39">
        <v>48.5</v>
      </c>
      <c r="K37" s="77">
        <f t="shared" si="2"/>
        <v>12996.682983170491</v>
      </c>
      <c r="L37" s="78"/>
      <c r="M37" s="6">
        <f>IF(J37="","",(K37/J37)/LOOKUP(RIGHT($D$2,3),定数!$A$6:$A$13,定数!$B$6:$B$13))</f>
        <v>2.6797284501382457</v>
      </c>
      <c r="N37" s="39">
        <v>2017</v>
      </c>
      <c r="O37" s="8">
        <v>43784</v>
      </c>
      <c r="P37" s="74">
        <v>112.717</v>
      </c>
      <c r="Q37" s="74"/>
      <c r="R37" s="75">
        <f>IF(P37="","",T37*M37*LOOKUP(RIGHT($D$2,3),定数!$A$6:$A$13,定数!$B$6:$B$13))</f>
        <v>18811.693719970433</v>
      </c>
      <c r="S37" s="75"/>
      <c r="T37" s="76">
        <f t="shared" si="3"/>
        <v>70.199999999999818</v>
      </c>
      <c r="U37" s="76"/>
      <c r="V37" t="str">
        <f t="shared" si="5"/>
        <v/>
      </c>
      <c r="W37">
        <f t="shared" si="1"/>
        <v>0</v>
      </c>
    </row>
    <row r="38" spans="2:23" x14ac:dyDescent="0.2">
      <c r="B38" s="39">
        <v>30</v>
      </c>
      <c r="C38" s="73">
        <f t="shared" si="0"/>
        <v>452034.45982565347</v>
      </c>
      <c r="D38" s="73"/>
      <c r="E38" s="39">
        <v>2018</v>
      </c>
      <c r="F38" s="8">
        <v>43651</v>
      </c>
      <c r="G38" s="39" t="s">
        <v>4</v>
      </c>
      <c r="H38" s="74">
        <v>110.71299999999999</v>
      </c>
      <c r="I38" s="74"/>
      <c r="J38" s="39">
        <v>42.6</v>
      </c>
      <c r="K38" s="77">
        <f t="shared" si="2"/>
        <v>13561.033794769604</v>
      </c>
      <c r="L38" s="78"/>
      <c r="M38" s="6">
        <f>IF(J38="","",(K38/J38)/LOOKUP(RIGHT($D$2,3),定数!$A$6:$A$13,定数!$B$6:$B$13))</f>
        <v>3.1833412663778415</v>
      </c>
      <c r="N38" s="39">
        <v>2018</v>
      </c>
      <c r="O38" s="8">
        <v>43656</v>
      </c>
      <c r="P38" s="74">
        <v>111.327</v>
      </c>
      <c r="Q38" s="74"/>
      <c r="R38" s="75">
        <f>IF(P38="","",T38*M38*LOOKUP(RIGHT($D$2,3),定数!$A$6:$A$13,定数!$B$6:$B$13))</f>
        <v>19545.715375560085</v>
      </c>
      <c r="S38" s="75"/>
      <c r="T38" s="76">
        <f t="shared" si="3"/>
        <v>61.400000000000432</v>
      </c>
      <c r="U38" s="76"/>
      <c r="V38" t="str">
        <f t="shared" si="5"/>
        <v/>
      </c>
      <c r="W38">
        <f t="shared" si="1"/>
        <v>0</v>
      </c>
    </row>
    <row r="39" spans="2:23" x14ac:dyDescent="0.2">
      <c r="B39" s="39">
        <v>31</v>
      </c>
      <c r="C39" s="73">
        <f t="shared" si="0"/>
        <v>471580.17520121357</v>
      </c>
      <c r="D39" s="73"/>
      <c r="E39" s="39">
        <v>2018</v>
      </c>
      <c r="F39" s="8">
        <v>43657</v>
      </c>
      <c r="G39" s="39" t="s">
        <v>4</v>
      </c>
      <c r="H39" s="74">
        <v>111.33</v>
      </c>
      <c r="I39" s="74"/>
      <c r="J39" s="39">
        <v>56.7</v>
      </c>
      <c r="K39" s="77">
        <f t="shared" si="2"/>
        <v>14147.405256036407</v>
      </c>
      <c r="L39" s="78"/>
      <c r="M39" s="6">
        <f>IF(J39="","",(K39/J39)/LOOKUP(RIGHT($D$2,3),定数!$A$6:$A$13,定数!$B$6:$B$13))</f>
        <v>2.495133202122823</v>
      </c>
      <c r="N39" s="39">
        <v>2018</v>
      </c>
      <c r="O39" s="8">
        <v>43658</v>
      </c>
      <c r="P39" s="74">
        <v>112.155</v>
      </c>
      <c r="Q39" s="74"/>
      <c r="R39" s="75">
        <f>IF(P39="","",T39*M39*LOOKUP(RIGHT($D$2,3),定数!$A$6:$A$13,定数!$B$6:$B$13))</f>
        <v>20584.848917513362</v>
      </c>
      <c r="S39" s="75"/>
      <c r="T39" s="76">
        <f t="shared" si="3"/>
        <v>82.500000000000284</v>
      </c>
      <c r="U39" s="76"/>
      <c r="V39" t="str">
        <f t="shared" si="5"/>
        <v/>
      </c>
      <c r="W39">
        <f t="shared" si="1"/>
        <v>0</v>
      </c>
    </row>
    <row r="40" spans="2:23" x14ac:dyDescent="0.2">
      <c r="B40" s="39">
        <v>32</v>
      </c>
      <c r="C40" s="73">
        <f t="shared" si="0"/>
        <v>492165.02411872696</v>
      </c>
      <c r="D40" s="73"/>
      <c r="E40" s="39">
        <v>2018</v>
      </c>
      <c r="F40" s="8">
        <v>43826</v>
      </c>
      <c r="G40" s="39" t="s">
        <v>3</v>
      </c>
      <c r="H40" s="74">
        <v>110.267</v>
      </c>
      <c r="I40" s="74"/>
      <c r="J40" s="39">
        <v>56.8</v>
      </c>
      <c r="K40" s="77">
        <f t="shared" si="2"/>
        <v>14764.950723561808</v>
      </c>
      <c r="L40" s="78"/>
      <c r="M40" s="6">
        <f>IF(J40="","",(K40/J40)/LOOKUP(RIGHT($D$2,3),定数!$A$6:$A$13,定数!$B$6:$B$13))</f>
        <v>2.5994631555566565</v>
      </c>
      <c r="N40" s="39">
        <v>2019</v>
      </c>
      <c r="O40" s="8">
        <v>43468</v>
      </c>
      <c r="P40" s="74">
        <v>108.59</v>
      </c>
      <c r="Q40" s="74"/>
      <c r="R40" s="75">
        <f>IF(P40="","",T40*M40*LOOKUP(RIGHT($D$2,3),定数!$A$6:$A$13,定数!$B$6:$B$13))</f>
        <v>43592.997118684936</v>
      </c>
      <c r="S40" s="75"/>
      <c r="T40" s="76">
        <f t="shared" si="3"/>
        <v>167.69999999999925</v>
      </c>
      <c r="U40" s="76"/>
      <c r="V40" t="str">
        <f t="shared" si="5"/>
        <v/>
      </c>
      <c r="W40">
        <f t="shared" si="1"/>
        <v>0</v>
      </c>
    </row>
    <row r="41" spans="2:23" x14ac:dyDescent="0.2">
      <c r="B41" s="39">
        <v>33</v>
      </c>
      <c r="C41" s="73">
        <f t="shared" si="0"/>
        <v>535758.02123741189</v>
      </c>
      <c r="D41" s="73"/>
      <c r="E41" s="39"/>
      <c r="F41" s="8"/>
      <c r="G41" s="39" t="s">
        <v>3</v>
      </c>
      <c r="H41" s="74"/>
      <c r="I41" s="74"/>
      <c r="J41" s="39"/>
      <c r="K41" s="77" t="str">
        <f t="shared" si="2"/>
        <v/>
      </c>
      <c r="L41" s="78"/>
      <c r="M41" s="6" t="str">
        <f>IF(J41="","",(K41/J41)/LOOKUP(RIGHT($D$2,3),定数!$A$6:$A$13,定数!$B$6:$B$13))</f>
        <v/>
      </c>
      <c r="N41" s="39"/>
      <c r="O41" s="8"/>
      <c r="P41" s="74"/>
      <c r="Q41" s="74"/>
      <c r="R41" s="75" t="str">
        <f>IF(P41="","",T41*M41*LOOKUP(RIGHT($D$2,3),定数!$A$6:$A$13,定数!$B$6:$B$13))</f>
        <v/>
      </c>
      <c r="S41" s="75"/>
      <c r="T41" s="76" t="str">
        <f t="shared" si="3"/>
        <v/>
      </c>
      <c r="U41" s="76"/>
      <c r="V41" t="str">
        <f t="shared" si="5"/>
        <v/>
      </c>
      <c r="W41" t="str">
        <f t="shared" si="1"/>
        <v/>
      </c>
    </row>
    <row r="42" spans="2:23" x14ac:dyDescent="0.2">
      <c r="B42" s="39">
        <v>34</v>
      </c>
      <c r="C42" s="73" t="str">
        <f t="shared" si="0"/>
        <v/>
      </c>
      <c r="D42" s="73"/>
      <c r="E42" s="39"/>
      <c r="F42" s="8"/>
      <c r="G42" s="39"/>
      <c r="H42" s="74"/>
      <c r="I42" s="74"/>
      <c r="J42" s="39"/>
      <c r="K42" s="77" t="str">
        <f t="shared" si="2"/>
        <v/>
      </c>
      <c r="L42" s="78"/>
      <c r="M42" s="6" t="str">
        <f>IF(J42="","",(K42/J42)/LOOKUP(RIGHT($D$2,3),定数!$A$6:$A$13,定数!$B$6:$B$13))</f>
        <v/>
      </c>
      <c r="N42" s="39"/>
      <c r="O42" s="8"/>
      <c r="P42" s="74"/>
      <c r="Q42" s="74"/>
      <c r="R42" s="75" t="str">
        <f>IF(P42="","",T42*M42*LOOKUP(RIGHT($D$2,3),定数!$A$6:$A$13,定数!$B$6:$B$13))</f>
        <v/>
      </c>
      <c r="S42" s="75"/>
      <c r="T42" s="76" t="str">
        <f t="shared" si="3"/>
        <v/>
      </c>
      <c r="U42" s="76"/>
      <c r="V42" t="str">
        <f t="shared" si="5"/>
        <v/>
      </c>
      <c r="W42" t="str">
        <f t="shared" si="1"/>
        <v/>
      </c>
    </row>
    <row r="43" spans="2:23" x14ac:dyDescent="0.2">
      <c r="B43" s="39">
        <v>35</v>
      </c>
      <c r="C43" s="73" t="str">
        <f t="shared" si="0"/>
        <v/>
      </c>
      <c r="D43" s="73"/>
      <c r="E43" s="39"/>
      <c r="F43" s="8"/>
      <c r="G43" s="39"/>
      <c r="H43" s="74"/>
      <c r="I43" s="74"/>
      <c r="J43" s="39"/>
      <c r="K43" s="77" t="str">
        <f t="shared" si="2"/>
        <v/>
      </c>
      <c r="L43" s="78"/>
      <c r="M43" s="6" t="str">
        <f>IF(J43="","",(K43/J43)/LOOKUP(RIGHT($D$2,3),定数!$A$6:$A$13,定数!$B$6:$B$13))</f>
        <v/>
      </c>
      <c r="N43" s="39"/>
      <c r="O43" s="8"/>
      <c r="P43" s="74"/>
      <c r="Q43" s="74"/>
      <c r="R43" s="75" t="str">
        <f>IF(P43="","",T43*M43*LOOKUP(RIGHT($D$2,3),定数!$A$6:$A$13,定数!$B$6:$B$13))</f>
        <v/>
      </c>
      <c r="S43" s="75"/>
      <c r="T43" s="76" t="str">
        <f t="shared" si="3"/>
        <v/>
      </c>
      <c r="U43" s="76"/>
      <c r="V43" t="str">
        <f t="shared" si="5"/>
        <v/>
      </c>
      <c r="W43" t="str">
        <f t="shared" si="1"/>
        <v/>
      </c>
    </row>
    <row r="44" spans="2:23" x14ac:dyDescent="0.2">
      <c r="B44" s="39">
        <v>36</v>
      </c>
      <c r="C44" s="73" t="str">
        <f t="shared" si="0"/>
        <v/>
      </c>
      <c r="D44" s="73"/>
      <c r="E44" s="39"/>
      <c r="F44" s="8"/>
      <c r="G44" s="39"/>
      <c r="H44" s="74"/>
      <c r="I44" s="74"/>
      <c r="J44" s="39"/>
      <c r="K44" s="77" t="str">
        <f t="shared" si="2"/>
        <v/>
      </c>
      <c r="L44" s="78"/>
      <c r="M44" s="6" t="str">
        <f>IF(J44="","",(K44/J44)/LOOKUP(RIGHT($D$2,3),定数!$A$6:$A$13,定数!$B$6:$B$13))</f>
        <v/>
      </c>
      <c r="N44" s="39"/>
      <c r="O44" s="8"/>
      <c r="P44" s="74"/>
      <c r="Q44" s="74"/>
      <c r="R44" s="75" t="str">
        <f>IF(P44="","",T44*M44*LOOKUP(RIGHT($D$2,3),定数!$A$6:$A$13,定数!$B$6:$B$13))</f>
        <v/>
      </c>
      <c r="S44" s="75"/>
      <c r="T44" s="76" t="str">
        <f t="shared" si="3"/>
        <v/>
      </c>
      <c r="U44" s="76"/>
      <c r="V44" t="str">
        <f t="shared" si="5"/>
        <v/>
      </c>
      <c r="W44" t="str">
        <f t="shared" si="1"/>
        <v/>
      </c>
    </row>
    <row r="45" spans="2:23" x14ac:dyDescent="0.2">
      <c r="B45" s="39">
        <v>37</v>
      </c>
      <c r="C45" s="73" t="str">
        <f t="shared" si="0"/>
        <v/>
      </c>
      <c r="D45" s="73"/>
      <c r="E45" s="39"/>
      <c r="F45" s="8"/>
      <c r="G45" s="39"/>
      <c r="H45" s="74"/>
      <c r="I45" s="74"/>
      <c r="J45" s="39"/>
      <c r="K45" s="77" t="str">
        <f t="shared" si="2"/>
        <v/>
      </c>
      <c r="L45" s="78"/>
      <c r="M45" s="6" t="str">
        <f>IF(J45="","",(K45/J45)/LOOKUP(RIGHT($D$2,3),定数!$A$6:$A$13,定数!$B$6:$B$13))</f>
        <v/>
      </c>
      <c r="N45" s="39"/>
      <c r="O45" s="8"/>
      <c r="P45" s="74"/>
      <c r="Q45" s="74"/>
      <c r="R45" s="75" t="str">
        <f>IF(P45="","",T45*M45*LOOKUP(RIGHT($D$2,3),定数!$A$6:$A$13,定数!$B$6:$B$13))</f>
        <v/>
      </c>
      <c r="S45" s="75"/>
      <c r="T45" s="76" t="str">
        <f t="shared" si="3"/>
        <v/>
      </c>
      <c r="U45" s="76"/>
      <c r="V45" t="str">
        <f t="shared" si="5"/>
        <v/>
      </c>
      <c r="W45" t="str">
        <f t="shared" si="1"/>
        <v/>
      </c>
    </row>
    <row r="46" spans="2:23" x14ac:dyDescent="0.2">
      <c r="B46" s="39">
        <v>38</v>
      </c>
      <c r="C46" s="73" t="str">
        <f t="shared" si="0"/>
        <v/>
      </c>
      <c r="D46" s="73"/>
      <c r="E46" s="39"/>
      <c r="F46" s="8"/>
      <c r="G46" s="39"/>
      <c r="H46" s="74"/>
      <c r="I46" s="74"/>
      <c r="J46" s="39"/>
      <c r="K46" s="77" t="str">
        <f t="shared" si="2"/>
        <v/>
      </c>
      <c r="L46" s="78"/>
      <c r="M46" s="6" t="str">
        <f>IF(J46="","",(K46/J46)/LOOKUP(RIGHT($D$2,3),定数!$A$6:$A$13,定数!$B$6:$B$13))</f>
        <v/>
      </c>
      <c r="N46" s="39"/>
      <c r="O46" s="8"/>
      <c r="P46" s="74"/>
      <c r="Q46" s="74"/>
      <c r="R46" s="75" t="str">
        <f>IF(P46="","",T46*M46*LOOKUP(RIGHT($D$2,3),定数!$A$6:$A$13,定数!$B$6:$B$13))</f>
        <v/>
      </c>
      <c r="S46" s="75"/>
      <c r="T46" s="76" t="str">
        <f t="shared" si="3"/>
        <v/>
      </c>
      <c r="U46" s="76"/>
      <c r="V46" t="str">
        <f t="shared" si="5"/>
        <v/>
      </c>
      <c r="W46" t="str">
        <f t="shared" si="1"/>
        <v/>
      </c>
    </row>
    <row r="47" spans="2:23" x14ac:dyDescent="0.2">
      <c r="B47" s="39">
        <v>39</v>
      </c>
      <c r="C47" s="73" t="str">
        <f t="shared" si="0"/>
        <v/>
      </c>
      <c r="D47" s="73"/>
      <c r="E47" s="39"/>
      <c r="F47" s="8"/>
      <c r="G47" s="39"/>
      <c r="H47" s="74"/>
      <c r="I47" s="74"/>
      <c r="J47" s="39"/>
      <c r="K47" s="77" t="str">
        <f t="shared" si="2"/>
        <v/>
      </c>
      <c r="L47" s="78"/>
      <c r="M47" s="6" t="str">
        <f>IF(J47="","",(K47/J47)/LOOKUP(RIGHT($D$2,3),定数!$A$6:$A$13,定数!$B$6:$B$13))</f>
        <v/>
      </c>
      <c r="N47" s="39"/>
      <c r="O47" s="8"/>
      <c r="P47" s="74"/>
      <c r="Q47" s="74"/>
      <c r="R47" s="75" t="str">
        <f>IF(P47="","",T47*M47*LOOKUP(RIGHT($D$2,3),定数!$A$6:$A$13,定数!$B$6:$B$13))</f>
        <v/>
      </c>
      <c r="S47" s="75"/>
      <c r="T47" s="76" t="str">
        <f t="shared" si="3"/>
        <v/>
      </c>
      <c r="U47" s="76"/>
      <c r="V47" t="str">
        <f t="shared" si="5"/>
        <v/>
      </c>
      <c r="W47" t="str">
        <f t="shared" si="1"/>
        <v/>
      </c>
    </row>
    <row r="48" spans="2:23" x14ac:dyDescent="0.2">
      <c r="B48" s="39">
        <v>40</v>
      </c>
      <c r="C48" s="73" t="str">
        <f t="shared" si="0"/>
        <v/>
      </c>
      <c r="D48" s="73"/>
      <c r="E48" s="39"/>
      <c r="F48" s="8"/>
      <c r="G48" s="39"/>
      <c r="H48" s="74"/>
      <c r="I48" s="74"/>
      <c r="J48" s="39"/>
      <c r="K48" s="77" t="str">
        <f t="shared" si="2"/>
        <v/>
      </c>
      <c r="L48" s="78"/>
      <c r="M48" s="6" t="str">
        <f>IF(J48="","",(K48/J48)/LOOKUP(RIGHT($D$2,3),定数!$A$6:$A$13,定数!$B$6:$B$13))</f>
        <v/>
      </c>
      <c r="N48" s="39"/>
      <c r="O48" s="8"/>
      <c r="P48" s="74"/>
      <c r="Q48" s="74"/>
      <c r="R48" s="75" t="str">
        <f>IF(P48="","",T48*M48*LOOKUP(RIGHT($D$2,3),定数!$A$6:$A$13,定数!$B$6:$B$13))</f>
        <v/>
      </c>
      <c r="S48" s="75"/>
      <c r="T48" s="76" t="str">
        <f t="shared" si="3"/>
        <v/>
      </c>
      <c r="U48" s="76"/>
      <c r="V48" t="str">
        <f t="shared" si="5"/>
        <v/>
      </c>
      <c r="W48" t="str">
        <f t="shared" si="1"/>
        <v/>
      </c>
    </row>
    <row r="49" spans="2:23" x14ac:dyDescent="0.2">
      <c r="B49" s="39">
        <v>41</v>
      </c>
      <c r="C49" s="73" t="str">
        <f t="shared" si="0"/>
        <v/>
      </c>
      <c r="D49" s="73"/>
      <c r="E49" s="39"/>
      <c r="F49" s="8"/>
      <c r="G49" s="39"/>
      <c r="H49" s="74"/>
      <c r="I49" s="74"/>
      <c r="J49" s="39"/>
      <c r="K49" s="77" t="str">
        <f t="shared" si="2"/>
        <v/>
      </c>
      <c r="L49" s="78"/>
      <c r="M49" s="6" t="str">
        <f>IF(J49="","",(K49/J49)/LOOKUP(RIGHT($D$2,3),定数!$A$6:$A$13,定数!$B$6:$B$13))</f>
        <v/>
      </c>
      <c r="N49" s="39"/>
      <c r="O49" s="8"/>
      <c r="P49" s="74"/>
      <c r="Q49" s="74"/>
      <c r="R49" s="75" t="str">
        <f>IF(P49="","",T49*M49*LOOKUP(RIGHT($D$2,3),定数!$A$6:$A$13,定数!$B$6:$B$13))</f>
        <v/>
      </c>
      <c r="S49" s="75"/>
      <c r="T49" s="76" t="str">
        <f t="shared" si="3"/>
        <v/>
      </c>
      <c r="U49" s="76"/>
      <c r="V49" t="str">
        <f t="shared" si="5"/>
        <v/>
      </c>
      <c r="W49" t="str">
        <f t="shared" si="1"/>
        <v/>
      </c>
    </row>
    <row r="50" spans="2:23" x14ac:dyDescent="0.2">
      <c r="B50" s="39">
        <v>42</v>
      </c>
      <c r="C50" s="73" t="str">
        <f t="shared" si="0"/>
        <v/>
      </c>
      <c r="D50" s="73"/>
      <c r="E50" s="39"/>
      <c r="F50" s="8"/>
      <c r="G50" s="39"/>
      <c r="H50" s="74"/>
      <c r="I50" s="74"/>
      <c r="J50" s="39"/>
      <c r="K50" s="77" t="str">
        <f t="shared" si="2"/>
        <v/>
      </c>
      <c r="L50" s="78"/>
      <c r="M50" s="6" t="str">
        <f>IF(J50="","",(K50/J50)/LOOKUP(RIGHT($D$2,3),定数!$A$6:$A$13,定数!$B$6:$B$13))</f>
        <v/>
      </c>
      <c r="N50" s="39"/>
      <c r="O50" s="8"/>
      <c r="P50" s="74"/>
      <c r="Q50" s="74"/>
      <c r="R50" s="75" t="str">
        <f>IF(P50="","",T50*M50*LOOKUP(RIGHT($D$2,3),定数!$A$6:$A$13,定数!$B$6:$B$13))</f>
        <v/>
      </c>
      <c r="S50" s="75"/>
      <c r="T50" s="76" t="str">
        <f t="shared" si="3"/>
        <v/>
      </c>
      <c r="U50" s="76"/>
      <c r="V50" t="str">
        <f t="shared" si="5"/>
        <v/>
      </c>
      <c r="W50" t="str">
        <f t="shared" si="1"/>
        <v/>
      </c>
    </row>
    <row r="51" spans="2:23" x14ac:dyDescent="0.2">
      <c r="B51" s="39">
        <v>43</v>
      </c>
      <c r="C51" s="73" t="str">
        <f t="shared" si="0"/>
        <v/>
      </c>
      <c r="D51" s="73"/>
      <c r="E51" s="39"/>
      <c r="F51" s="8"/>
      <c r="G51" s="39"/>
      <c r="H51" s="74"/>
      <c r="I51" s="74"/>
      <c r="J51" s="39"/>
      <c r="K51" s="77" t="str">
        <f t="shared" si="2"/>
        <v/>
      </c>
      <c r="L51" s="78"/>
      <c r="M51" s="6" t="str">
        <f>IF(J51="","",(K51/J51)/LOOKUP(RIGHT($D$2,3),定数!$A$6:$A$13,定数!$B$6:$B$13))</f>
        <v/>
      </c>
      <c r="N51" s="39"/>
      <c r="O51" s="8"/>
      <c r="P51" s="74"/>
      <c r="Q51" s="74"/>
      <c r="R51" s="75" t="str">
        <f>IF(P51="","",T51*M51*LOOKUP(RIGHT($D$2,3),定数!$A$6:$A$13,定数!$B$6:$B$13))</f>
        <v/>
      </c>
      <c r="S51" s="75"/>
      <c r="T51" s="76" t="str">
        <f t="shared" si="3"/>
        <v/>
      </c>
      <c r="U51" s="76"/>
      <c r="V51" t="str">
        <f t="shared" si="5"/>
        <v/>
      </c>
      <c r="W51" t="str">
        <f t="shared" si="1"/>
        <v/>
      </c>
    </row>
    <row r="52" spans="2:23" x14ac:dyDescent="0.2">
      <c r="B52" s="39">
        <v>44</v>
      </c>
      <c r="C52" s="73" t="str">
        <f t="shared" si="0"/>
        <v/>
      </c>
      <c r="D52" s="73"/>
      <c r="E52" s="39"/>
      <c r="F52" s="8"/>
      <c r="G52" s="39"/>
      <c r="H52" s="74"/>
      <c r="I52" s="74"/>
      <c r="J52" s="39"/>
      <c r="K52" s="77" t="str">
        <f t="shared" si="2"/>
        <v/>
      </c>
      <c r="L52" s="78"/>
      <c r="M52" s="6" t="str">
        <f>IF(J52="","",(K52/J52)/LOOKUP(RIGHT($D$2,3),定数!$A$6:$A$13,定数!$B$6:$B$13))</f>
        <v/>
      </c>
      <c r="N52" s="39"/>
      <c r="O52" s="8"/>
      <c r="P52" s="74"/>
      <c r="Q52" s="74"/>
      <c r="R52" s="75" t="str">
        <f>IF(P52="","",T52*M52*LOOKUP(RIGHT($D$2,3),定数!$A$6:$A$13,定数!$B$6:$B$13))</f>
        <v/>
      </c>
      <c r="S52" s="75"/>
      <c r="T52" s="76" t="str">
        <f t="shared" si="3"/>
        <v/>
      </c>
      <c r="U52" s="76"/>
      <c r="V52" t="str">
        <f t="shared" si="5"/>
        <v/>
      </c>
      <c r="W52" t="str">
        <f t="shared" si="1"/>
        <v/>
      </c>
    </row>
    <row r="53" spans="2:23" x14ac:dyDescent="0.2">
      <c r="B53" s="39">
        <v>45</v>
      </c>
      <c r="C53" s="73" t="str">
        <f t="shared" si="0"/>
        <v/>
      </c>
      <c r="D53" s="73"/>
      <c r="E53" s="39"/>
      <c r="F53" s="8"/>
      <c r="G53" s="39"/>
      <c r="H53" s="74"/>
      <c r="I53" s="74"/>
      <c r="J53" s="39"/>
      <c r="K53" s="77" t="str">
        <f t="shared" si="2"/>
        <v/>
      </c>
      <c r="L53" s="78"/>
      <c r="M53" s="6" t="str">
        <f>IF(J53="","",(K53/J53)/LOOKUP(RIGHT($D$2,3),定数!$A$6:$A$13,定数!$B$6:$B$13))</f>
        <v/>
      </c>
      <c r="N53" s="39"/>
      <c r="O53" s="8"/>
      <c r="P53" s="74"/>
      <c r="Q53" s="74"/>
      <c r="R53" s="75" t="str">
        <f>IF(P53="","",T53*M53*LOOKUP(RIGHT($D$2,3),定数!$A$6:$A$13,定数!$B$6:$B$13))</f>
        <v/>
      </c>
      <c r="S53" s="75"/>
      <c r="T53" s="76" t="str">
        <f t="shared" si="3"/>
        <v/>
      </c>
      <c r="U53" s="76"/>
      <c r="V53" t="str">
        <f t="shared" si="5"/>
        <v/>
      </c>
      <c r="W53" t="str">
        <f t="shared" si="1"/>
        <v/>
      </c>
    </row>
    <row r="54" spans="2:23" x14ac:dyDescent="0.2">
      <c r="B54" s="39">
        <v>46</v>
      </c>
      <c r="C54" s="73" t="str">
        <f t="shared" si="0"/>
        <v/>
      </c>
      <c r="D54" s="73"/>
      <c r="E54" s="39"/>
      <c r="F54" s="8"/>
      <c r="G54" s="39"/>
      <c r="H54" s="74"/>
      <c r="I54" s="74"/>
      <c r="J54" s="39"/>
      <c r="K54" s="77" t="str">
        <f t="shared" si="2"/>
        <v/>
      </c>
      <c r="L54" s="78"/>
      <c r="M54" s="6" t="str">
        <f>IF(J54="","",(K54/J54)/LOOKUP(RIGHT($D$2,3),定数!$A$6:$A$13,定数!$B$6:$B$13))</f>
        <v/>
      </c>
      <c r="N54" s="39"/>
      <c r="O54" s="8"/>
      <c r="P54" s="74"/>
      <c r="Q54" s="74"/>
      <c r="R54" s="75" t="str">
        <f>IF(P54="","",T54*M54*LOOKUP(RIGHT($D$2,3),定数!$A$6:$A$13,定数!$B$6:$B$13))</f>
        <v/>
      </c>
      <c r="S54" s="75"/>
      <c r="T54" s="76" t="str">
        <f t="shared" si="3"/>
        <v/>
      </c>
      <c r="U54" s="76"/>
      <c r="V54" t="str">
        <f t="shared" si="5"/>
        <v/>
      </c>
      <c r="W54" t="str">
        <f t="shared" si="1"/>
        <v/>
      </c>
    </row>
    <row r="55" spans="2:23" x14ac:dyDescent="0.2">
      <c r="B55" s="39">
        <v>47</v>
      </c>
      <c r="C55" s="73" t="str">
        <f t="shared" si="0"/>
        <v/>
      </c>
      <c r="D55" s="73"/>
      <c r="E55" s="39"/>
      <c r="F55" s="8"/>
      <c r="G55" s="39"/>
      <c r="H55" s="74"/>
      <c r="I55" s="74"/>
      <c r="J55" s="39"/>
      <c r="K55" s="77" t="str">
        <f t="shared" si="2"/>
        <v/>
      </c>
      <c r="L55" s="78"/>
      <c r="M55" s="6" t="str">
        <f>IF(J55="","",(K55/J55)/LOOKUP(RIGHT($D$2,3),定数!$A$6:$A$13,定数!$B$6:$B$13))</f>
        <v/>
      </c>
      <c r="N55" s="39"/>
      <c r="O55" s="8"/>
      <c r="P55" s="74"/>
      <c r="Q55" s="74"/>
      <c r="R55" s="75" t="str">
        <f>IF(P55="","",T55*M55*LOOKUP(RIGHT($D$2,3),定数!$A$6:$A$13,定数!$B$6:$B$13))</f>
        <v/>
      </c>
      <c r="S55" s="75"/>
      <c r="T55" s="76" t="str">
        <f t="shared" si="3"/>
        <v/>
      </c>
      <c r="U55" s="76"/>
      <c r="V55" t="str">
        <f t="shared" si="5"/>
        <v/>
      </c>
      <c r="W55" t="str">
        <f t="shared" si="1"/>
        <v/>
      </c>
    </row>
    <row r="56" spans="2:23" x14ac:dyDescent="0.2">
      <c r="B56" s="39">
        <v>48</v>
      </c>
      <c r="C56" s="73" t="str">
        <f t="shared" si="0"/>
        <v/>
      </c>
      <c r="D56" s="73"/>
      <c r="E56" s="39"/>
      <c r="F56" s="8"/>
      <c r="G56" s="39"/>
      <c r="H56" s="74"/>
      <c r="I56" s="74"/>
      <c r="J56" s="39"/>
      <c r="K56" s="77" t="str">
        <f t="shared" si="2"/>
        <v/>
      </c>
      <c r="L56" s="78"/>
      <c r="M56" s="6" t="str">
        <f>IF(J56="","",(K56/J56)/LOOKUP(RIGHT($D$2,3),定数!$A$6:$A$13,定数!$B$6:$B$13))</f>
        <v/>
      </c>
      <c r="N56" s="39"/>
      <c r="O56" s="8"/>
      <c r="P56" s="74"/>
      <c r="Q56" s="74"/>
      <c r="R56" s="75" t="str">
        <f>IF(P56="","",T56*M56*LOOKUP(RIGHT($D$2,3),定数!$A$6:$A$13,定数!$B$6:$B$13))</f>
        <v/>
      </c>
      <c r="S56" s="75"/>
      <c r="T56" s="76" t="str">
        <f t="shared" si="3"/>
        <v/>
      </c>
      <c r="U56" s="76"/>
      <c r="V56" t="str">
        <f t="shared" si="5"/>
        <v/>
      </c>
      <c r="W56" t="str">
        <f t="shared" si="1"/>
        <v/>
      </c>
    </row>
    <row r="57" spans="2:23" x14ac:dyDescent="0.2">
      <c r="B57" s="39">
        <v>49</v>
      </c>
      <c r="C57" s="73" t="str">
        <f t="shared" si="0"/>
        <v/>
      </c>
      <c r="D57" s="73"/>
      <c r="E57" s="39"/>
      <c r="F57" s="8"/>
      <c r="G57" s="39"/>
      <c r="H57" s="74"/>
      <c r="I57" s="74"/>
      <c r="J57" s="39"/>
      <c r="K57" s="77" t="str">
        <f t="shared" si="2"/>
        <v/>
      </c>
      <c r="L57" s="78"/>
      <c r="M57" s="6" t="str">
        <f>IF(J57="","",(K57/J57)/LOOKUP(RIGHT($D$2,3),定数!$A$6:$A$13,定数!$B$6:$B$13))</f>
        <v/>
      </c>
      <c r="N57" s="39"/>
      <c r="O57" s="8"/>
      <c r="P57" s="74"/>
      <c r="Q57" s="74"/>
      <c r="R57" s="75" t="str">
        <f>IF(P57="","",T57*M57*LOOKUP(RIGHT($D$2,3),定数!$A$6:$A$13,定数!$B$6:$B$13))</f>
        <v/>
      </c>
      <c r="S57" s="75"/>
      <c r="T57" s="76" t="str">
        <f t="shared" si="3"/>
        <v/>
      </c>
      <c r="U57" s="76"/>
      <c r="V57" t="str">
        <f t="shared" si="5"/>
        <v/>
      </c>
      <c r="W57" t="str">
        <f t="shared" si="1"/>
        <v/>
      </c>
    </row>
    <row r="58" spans="2:23" x14ac:dyDescent="0.2">
      <c r="B58" s="39">
        <v>50</v>
      </c>
      <c r="C58" s="73" t="str">
        <f t="shared" si="0"/>
        <v/>
      </c>
      <c r="D58" s="73"/>
      <c r="E58" s="39"/>
      <c r="F58" s="8"/>
      <c r="G58" s="39"/>
      <c r="H58" s="74"/>
      <c r="I58" s="74"/>
      <c r="J58" s="39"/>
      <c r="K58" s="77" t="str">
        <f t="shared" si="2"/>
        <v/>
      </c>
      <c r="L58" s="78"/>
      <c r="M58" s="6" t="str">
        <f>IF(J58="","",(K58/J58)/LOOKUP(RIGHT($D$2,3),定数!$A$6:$A$13,定数!$B$6:$B$13))</f>
        <v/>
      </c>
      <c r="N58" s="39"/>
      <c r="O58" s="8"/>
      <c r="P58" s="74"/>
      <c r="Q58" s="74"/>
      <c r="R58" s="75" t="str">
        <f>IF(P58="","",T58*M58*LOOKUP(RIGHT($D$2,3),定数!$A$6:$A$13,定数!$B$6:$B$13))</f>
        <v/>
      </c>
      <c r="S58" s="75"/>
      <c r="T58" s="76" t="str">
        <f t="shared" si="3"/>
        <v/>
      </c>
      <c r="U58" s="76"/>
      <c r="V58" t="str">
        <f t="shared" si="5"/>
        <v/>
      </c>
      <c r="W58" t="str">
        <f t="shared" si="1"/>
        <v/>
      </c>
    </row>
    <row r="59" spans="2:23" x14ac:dyDescent="0.2">
      <c r="B59" s="39">
        <v>51</v>
      </c>
      <c r="C59" s="73" t="str">
        <f t="shared" si="0"/>
        <v/>
      </c>
      <c r="D59" s="73"/>
      <c r="E59" s="39"/>
      <c r="F59" s="8"/>
      <c r="G59" s="39"/>
      <c r="H59" s="74"/>
      <c r="I59" s="74"/>
      <c r="J59" s="39"/>
      <c r="K59" s="77" t="str">
        <f t="shared" si="2"/>
        <v/>
      </c>
      <c r="L59" s="78"/>
      <c r="M59" s="6" t="str">
        <f>IF(J59="","",(K59/J59)/LOOKUP(RIGHT($D$2,3),定数!$A$6:$A$13,定数!$B$6:$B$13))</f>
        <v/>
      </c>
      <c r="N59" s="39"/>
      <c r="O59" s="8"/>
      <c r="P59" s="74"/>
      <c r="Q59" s="74"/>
      <c r="R59" s="75" t="str">
        <f>IF(P59="","",T59*M59*LOOKUP(RIGHT($D$2,3),定数!$A$6:$A$13,定数!$B$6:$B$13))</f>
        <v/>
      </c>
      <c r="S59" s="75"/>
      <c r="T59" s="76" t="str">
        <f t="shared" si="3"/>
        <v/>
      </c>
      <c r="U59" s="76"/>
      <c r="V59" t="str">
        <f t="shared" si="5"/>
        <v/>
      </c>
      <c r="W59" t="str">
        <f t="shared" si="1"/>
        <v/>
      </c>
    </row>
    <row r="60" spans="2:23" x14ac:dyDescent="0.2">
      <c r="B60" s="39">
        <v>52</v>
      </c>
      <c r="C60" s="73" t="str">
        <f t="shared" si="0"/>
        <v/>
      </c>
      <c r="D60" s="73"/>
      <c r="E60" s="39"/>
      <c r="F60" s="8"/>
      <c r="G60" s="39"/>
      <c r="H60" s="74"/>
      <c r="I60" s="74"/>
      <c r="J60" s="39"/>
      <c r="K60" s="77" t="str">
        <f t="shared" si="2"/>
        <v/>
      </c>
      <c r="L60" s="78"/>
      <c r="M60" s="6" t="str">
        <f>IF(J60="","",(K60/J60)/LOOKUP(RIGHT($D$2,3),定数!$A$6:$A$13,定数!$B$6:$B$13))</f>
        <v/>
      </c>
      <c r="N60" s="39"/>
      <c r="O60" s="8"/>
      <c r="P60" s="74"/>
      <c r="Q60" s="74"/>
      <c r="R60" s="75" t="str">
        <f>IF(P60="","",T60*M60*LOOKUP(RIGHT($D$2,3),定数!$A$6:$A$13,定数!$B$6:$B$13))</f>
        <v/>
      </c>
      <c r="S60" s="75"/>
      <c r="T60" s="76" t="str">
        <f t="shared" si="3"/>
        <v/>
      </c>
      <c r="U60" s="76"/>
      <c r="V60" t="str">
        <f t="shared" si="5"/>
        <v/>
      </c>
      <c r="W60" t="str">
        <f t="shared" si="1"/>
        <v/>
      </c>
    </row>
    <row r="61" spans="2:23" x14ac:dyDescent="0.2">
      <c r="B61" s="39">
        <v>53</v>
      </c>
      <c r="C61" s="73" t="str">
        <f t="shared" si="0"/>
        <v/>
      </c>
      <c r="D61" s="73"/>
      <c r="E61" s="39"/>
      <c r="F61" s="8"/>
      <c r="G61" s="39"/>
      <c r="H61" s="74"/>
      <c r="I61" s="74"/>
      <c r="J61" s="39"/>
      <c r="K61" s="77" t="str">
        <f t="shared" si="2"/>
        <v/>
      </c>
      <c r="L61" s="78"/>
      <c r="M61" s="6" t="str">
        <f>IF(J61="","",(K61/J61)/LOOKUP(RIGHT($D$2,3),定数!$A$6:$A$13,定数!$B$6:$B$13))</f>
        <v/>
      </c>
      <c r="N61" s="39"/>
      <c r="O61" s="8"/>
      <c r="P61" s="74"/>
      <c r="Q61" s="74"/>
      <c r="R61" s="75" t="str">
        <f>IF(P61="","",T61*M61*LOOKUP(RIGHT($D$2,3),定数!$A$6:$A$13,定数!$B$6:$B$13))</f>
        <v/>
      </c>
      <c r="S61" s="75"/>
      <c r="T61" s="76" t="str">
        <f t="shared" si="3"/>
        <v/>
      </c>
      <c r="U61" s="76"/>
      <c r="V61" t="str">
        <f t="shared" si="5"/>
        <v/>
      </c>
      <c r="W61" t="str">
        <f t="shared" si="1"/>
        <v/>
      </c>
    </row>
    <row r="62" spans="2:23" x14ac:dyDescent="0.2">
      <c r="B62" s="39">
        <v>54</v>
      </c>
      <c r="C62" s="73" t="str">
        <f t="shared" si="0"/>
        <v/>
      </c>
      <c r="D62" s="73"/>
      <c r="E62" s="39"/>
      <c r="F62" s="8"/>
      <c r="G62" s="39"/>
      <c r="H62" s="74"/>
      <c r="I62" s="74"/>
      <c r="J62" s="39"/>
      <c r="K62" s="77" t="str">
        <f t="shared" si="2"/>
        <v/>
      </c>
      <c r="L62" s="78"/>
      <c r="M62" s="6" t="str">
        <f>IF(J62="","",(K62/J62)/LOOKUP(RIGHT($D$2,3),定数!$A$6:$A$13,定数!$B$6:$B$13))</f>
        <v/>
      </c>
      <c r="N62" s="39"/>
      <c r="O62" s="8"/>
      <c r="P62" s="74"/>
      <c r="Q62" s="74"/>
      <c r="R62" s="75" t="str">
        <f>IF(P62="","",T62*M62*LOOKUP(RIGHT($D$2,3),定数!$A$6:$A$13,定数!$B$6:$B$13))</f>
        <v/>
      </c>
      <c r="S62" s="75"/>
      <c r="T62" s="76" t="str">
        <f t="shared" si="3"/>
        <v/>
      </c>
      <c r="U62" s="76"/>
      <c r="V62" t="str">
        <f t="shared" si="5"/>
        <v/>
      </c>
      <c r="W62" t="str">
        <f t="shared" si="1"/>
        <v/>
      </c>
    </row>
    <row r="63" spans="2:23" x14ac:dyDescent="0.2">
      <c r="B63" s="39">
        <v>55</v>
      </c>
      <c r="C63" s="73" t="str">
        <f t="shared" si="0"/>
        <v/>
      </c>
      <c r="D63" s="73"/>
      <c r="E63" s="39"/>
      <c r="F63" s="8"/>
      <c r="G63" s="39"/>
      <c r="H63" s="74"/>
      <c r="I63" s="74"/>
      <c r="J63" s="39"/>
      <c r="K63" s="77" t="str">
        <f t="shared" si="2"/>
        <v/>
      </c>
      <c r="L63" s="78"/>
      <c r="M63" s="6" t="str">
        <f>IF(J63="","",(K63/J63)/LOOKUP(RIGHT($D$2,3),定数!$A$6:$A$13,定数!$B$6:$B$13))</f>
        <v/>
      </c>
      <c r="N63" s="39"/>
      <c r="O63" s="8"/>
      <c r="P63" s="74"/>
      <c r="Q63" s="74"/>
      <c r="R63" s="75" t="str">
        <f>IF(P63="","",T63*M63*LOOKUP(RIGHT($D$2,3),定数!$A$6:$A$13,定数!$B$6:$B$13))</f>
        <v/>
      </c>
      <c r="S63" s="75"/>
      <c r="T63" s="76" t="str">
        <f t="shared" si="3"/>
        <v/>
      </c>
      <c r="U63" s="76"/>
      <c r="V63" t="str">
        <f t="shared" si="5"/>
        <v/>
      </c>
      <c r="W63" t="str">
        <f t="shared" si="1"/>
        <v/>
      </c>
    </row>
    <row r="64" spans="2:23" x14ac:dyDescent="0.2">
      <c r="B64" s="39">
        <v>56</v>
      </c>
      <c r="C64" s="73" t="str">
        <f t="shared" si="0"/>
        <v/>
      </c>
      <c r="D64" s="73"/>
      <c r="E64" s="39"/>
      <c r="F64" s="8"/>
      <c r="G64" s="39"/>
      <c r="H64" s="74"/>
      <c r="I64" s="74"/>
      <c r="J64" s="39"/>
      <c r="K64" s="77" t="str">
        <f t="shared" si="2"/>
        <v/>
      </c>
      <c r="L64" s="78"/>
      <c r="M64" s="6" t="str">
        <f>IF(J64="","",(K64/J64)/LOOKUP(RIGHT($D$2,3),定数!$A$6:$A$13,定数!$B$6:$B$13))</f>
        <v/>
      </c>
      <c r="N64" s="39"/>
      <c r="O64" s="8"/>
      <c r="P64" s="74"/>
      <c r="Q64" s="74"/>
      <c r="R64" s="75" t="str">
        <f>IF(P64="","",T64*M64*LOOKUP(RIGHT($D$2,3),定数!$A$6:$A$13,定数!$B$6:$B$13))</f>
        <v/>
      </c>
      <c r="S64" s="75"/>
      <c r="T64" s="76" t="str">
        <f t="shared" si="3"/>
        <v/>
      </c>
      <c r="U64" s="76"/>
      <c r="V64" t="str">
        <f t="shared" si="5"/>
        <v/>
      </c>
      <c r="W64" t="str">
        <f t="shared" si="1"/>
        <v/>
      </c>
    </row>
    <row r="65" spans="2:23" x14ac:dyDescent="0.2">
      <c r="B65" s="39">
        <v>57</v>
      </c>
      <c r="C65" s="73" t="str">
        <f t="shared" si="0"/>
        <v/>
      </c>
      <c r="D65" s="73"/>
      <c r="E65" s="39"/>
      <c r="F65" s="8"/>
      <c r="G65" s="39"/>
      <c r="H65" s="74"/>
      <c r="I65" s="74"/>
      <c r="J65" s="39"/>
      <c r="K65" s="77" t="str">
        <f t="shared" si="2"/>
        <v/>
      </c>
      <c r="L65" s="78"/>
      <c r="M65" s="6" t="str">
        <f>IF(J65="","",(K65/J65)/LOOKUP(RIGHT($D$2,3),定数!$A$6:$A$13,定数!$B$6:$B$13))</f>
        <v/>
      </c>
      <c r="N65" s="39"/>
      <c r="O65" s="8"/>
      <c r="P65" s="74"/>
      <c r="Q65" s="74"/>
      <c r="R65" s="75" t="str">
        <f>IF(P65="","",T65*M65*LOOKUP(RIGHT($D$2,3),定数!$A$6:$A$13,定数!$B$6:$B$13))</f>
        <v/>
      </c>
      <c r="S65" s="75"/>
      <c r="T65" s="76" t="str">
        <f t="shared" si="3"/>
        <v/>
      </c>
      <c r="U65" s="76"/>
      <c r="V65" t="str">
        <f t="shared" si="5"/>
        <v/>
      </c>
      <c r="W65" t="str">
        <f t="shared" si="1"/>
        <v/>
      </c>
    </row>
    <row r="66" spans="2:23" x14ac:dyDescent="0.2">
      <c r="B66" s="39">
        <v>58</v>
      </c>
      <c r="C66" s="73" t="str">
        <f t="shared" si="0"/>
        <v/>
      </c>
      <c r="D66" s="73"/>
      <c r="E66" s="39"/>
      <c r="F66" s="8"/>
      <c r="G66" s="39"/>
      <c r="H66" s="74"/>
      <c r="I66" s="74"/>
      <c r="J66" s="39"/>
      <c r="K66" s="77" t="str">
        <f t="shared" si="2"/>
        <v/>
      </c>
      <c r="L66" s="78"/>
      <c r="M66" s="6" t="str">
        <f>IF(J66="","",(K66/J66)/LOOKUP(RIGHT($D$2,3),定数!$A$6:$A$13,定数!$B$6:$B$13))</f>
        <v/>
      </c>
      <c r="N66" s="39"/>
      <c r="O66" s="8"/>
      <c r="P66" s="74"/>
      <c r="Q66" s="74"/>
      <c r="R66" s="75" t="str">
        <f>IF(P66="","",T66*M66*LOOKUP(RIGHT($D$2,3),定数!$A$6:$A$13,定数!$B$6:$B$13))</f>
        <v/>
      </c>
      <c r="S66" s="75"/>
      <c r="T66" s="76" t="str">
        <f t="shared" si="3"/>
        <v/>
      </c>
      <c r="U66" s="76"/>
      <c r="V66" t="str">
        <f t="shared" si="5"/>
        <v/>
      </c>
      <c r="W66" t="str">
        <f t="shared" si="1"/>
        <v/>
      </c>
    </row>
    <row r="67" spans="2:23" x14ac:dyDescent="0.2">
      <c r="B67" s="39">
        <v>59</v>
      </c>
      <c r="C67" s="73" t="str">
        <f t="shared" si="0"/>
        <v/>
      </c>
      <c r="D67" s="73"/>
      <c r="E67" s="39"/>
      <c r="F67" s="8"/>
      <c r="G67" s="39"/>
      <c r="H67" s="74"/>
      <c r="I67" s="74"/>
      <c r="J67" s="39"/>
      <c r="K67" s="77" t="str">
        <f t="shared" si="2"/>
        <v/>
      </c>
      <c r="L67" s="78"/>
      <c r="M67" s="6" t="str">
        <f>IF(J67="","",(K67/J67)/LOOKUP(RIGHT($D$2,3),定数!$A$6:$A$13,定数!$B$6:$B$13))</f>
        <v/>
      </c>
      <c r="N67" s="39"/>
      <c r="O67" s="8"/>
      <c r="P67" s="74"/>
      <c r="Q67" s="74"/>
      <c r="R67" s="75" t="str">
        <f>IF(P67="","",T67*M67*LOOKUP(RIGHT($D$2,3),定数!$A$6:$A$13,定数!$B$6:$B$13))</f>
        <v/>
      </c>
      <c r="S67" s="75"/>
      <c r="T67" s="76" t="str">
        <f t="shared" si="3"/>
        <v/>
      </c>
      <c r="U67" s="76"/>
      <c r="V67" t="str">
        <f t="shared" si="5"/>
        <v/>
      </c>
      <c r="W67" t="str">
        <f t="shared" si="1"/>
        <v/>
      </c>
    </row>
    <row r="68" spans="2:23" x14ac:dyDescent="0.2">
      <c r="B68" s="39">
        <v>60</v>
      </c>
      <c r="C68" s="73" t="str">
        <f t="shared" si="0"/>
        <v/>
      </c>
      <c r="D68" s="73"/>
      <c r="E68" s="39"/>
      <c r="F68" s="8"/>
      <c r="G68" s="39"/>
      <c r="H68" s="74"/>
      <c r="I68" s="74"/>
      <c r="J68" s="39"/>
      <c r="K68" s="77" t="str">
        <f t="shared" si="2"/>
        <v/>
      </c>
      <c r="L68" s="78"/>
      <c r="M68" s="6" t="str">
        <f>IF(J68="","",(K68/J68)/LOOKUP(RIGHT($D$2,3),定数!$A$6:$A$13,定数!$B$6:$B$13))</f>
        <v/>
      </c>
      <c r="N68" s="39"/>
      <c r="O68" s="8"/>
      <c r="P68" s="74"/>
      <c r="Q68" s="74"/>
      <c r="R68" s="75" t="str">
        <f>IF(P68="","",T68*M68*LOOKUP(RIGHT($D$2,3),定数!$A$6:$A$13,定数!$B$6:$B$13))</f>
        <v/>
      </c>
      <c r="S68" s="75"/>
      <c r="T68" s="76" t="str">
        <f t="shared" si="3"/>
        <v/>
      </c>
      <c r="U68" s="76"/>
      <c r="V68" t="str">
        <f t="shared" si="5"/>
        <v/>
      </c>
      <c r="W68" t="str">
        <f t="shared" si="1"/>
        <v/>
      </c>
    </row>
    <row r="69" spans="2:23" x14ac:dyDescent="0.2">
      <c r="B69" s="39">
        <v>61</v>
      </c>
      <c r="C69" s="73" t="str">
        <f t="shared" si="0"/>
        <v/>
      </c>
      <c r="D69" s="73"/>
      <c r="E69" s="39"/>
      <c r="F69" s="8"/>
      <c r="G69" s="39"/>
      <c r="H69" s="74"/>
      <c r="I69" s="74"/>
      <c r="J69" s="39"/>
      <c r="K69" s="77" t="str">
        <f t="shared" si="2"/>
        <v/>
      </c>
      <c r="L69" s="78"/>
      <c r="M69" s="6" t="str">
        <f>IF(J69="","",(K69/J69)/LOOKUP(RIGHT($D$2,3),定数!$A$6:$A$13,定数!$B$6:$B$13))</f>
        <v/>
      </c>
      <c r="N69" s="39"/>
      <c r="O69" s="8"/>
      <c r="P69" s="74"/>
      <c r="Q69" s="74"/>
      <c r="R69" s="75" t="str">
        <f>IF(P69="","",T69*M69*LOOKUP(RIGHT($D$2,3),定数!$A$6:$A$13,定数!$B$6:$B$13))</f>
        <v/>
      </c>
      <c r="S69" s="75"/>
      <c r="T69" s="76" t="str">
        <f t="shared" si="3"/>
        <v/>
      </c>
      <c r="U69" s="76"/>
      <c r="V69" t="str">
        <f t="shared" si="5"/>
        <v/>
      </c>
      <c r="W69" t="str">
        <f t="shared" si="1"/>
        <v/>
      </c>
    </row>
    <row r="70" spans="2:23" x14ac:dyDescent="0.2">
      <c r="B70" s="39">
        <v>62</v>
      </c>
      <c r="C70" s="73" t="str">
        <f t="shared" si="0"/>
        <v/>
      </c>
      <c r="D70" s="73"/>
      <c r="E70" s="39"/>
      <c r="F70" s="8"/>
      <c r="G70" s="39"/>
      <c r="H70" s="74"/>
      <c r="I70" s="74"/>
      <c r="J70" s="39"/>
      <c r="K70" s="77" t="str">
        <f t="shared" si="2"/>
        <v/>
      </c>
      <c r="L70" s="78"/>
      <c r="M70" s="6" t="str">
        <f>IF(J70="","",(K70/J70)/LOOKUP(RIGHT($D$2,3),定数!$A$6:$A$13,定数!$B$6:$B$13))</f>
        <v/>
      </c>
      <c r="N70" s="39"/>
      <c r="O70" s="8"/>
      <c r="P70" s="74"/>
      <c r="Q70" s="74"/>
      <c r="R70" s="75" t="str">
        <f>IF(P70="","",T70*M70*LOOKUP(RIGHT($D$2,3),定数!$A$6:$A$13,定数!$B$6:$B$13))</f>
        <v/>
      </c>
      <c r="S70" s="75"/>
      <c r="T70" s="76" t="str">
        <f t="shared" si="3"/>
        <v/>
      </c>
      <c r="U70" s="76"/>
      <c r="V70" t="str">
        <f t="shared" si="5"/>
        <v/>
      </c>
      <c r="W70" t="str">
        <f t="shared" si="1"/>
        <v/>
      </c>
    </row>
    <row r="71" spans="2:23" x14ac:dyDescent="0.2">
      <c r="B71" s="39">
        <v>63</v>
      </c>
      <c r="C71" s="73" t="str">
        <f t="shared" si="0"/>
        <v/>
      </c>
      <c r="D71" s="73"/>
      <c r="E71" s="39"/>
      <c r="F71" s="8"/>
      <c r="G71" s="39"/>
      <c r="H71" s="74"/>
      <c r="I71" s="74"/>
      <c r="J71" s="39"/>
      <c r="K71" s="77" t="str">
        <f t="shared" si="2"/>
        <v/>
      </c>
      <c r="L71" s="78"/>
      <c r="M71" s="6" t="str">
        <f>IF(J71="","",(K71/J71)/LOOKUP(RIGHT($D$2,3),定数!$A$6:$A$13,定数!$B$6:$B$13))</f>
        <v/>
      </c>
      <c r="N71" s="39"/>
      <c r="O71" s="8"/>
      <c r="P71" s="74"/>
      <c r="Q71" s="74"/>
      <c r="R71" s="75" t="str">
        <f>IF(P71="","",T71*M71*LOOKUP(RIGHT($D$2,3),定数!$A$6:$A$13,定数!$B$6:$B$13))</f>
        <v/>
      </c>
      <c r="S71" s="75"/>
      <c r="T71" s="76" t="str">
        <f t="shared" si="3"/>
        <v/>
      </c>
      <c r="U71" s="76"/>
      <c r="V71" t="str">
        <f t="shared" si="5"/>
        <v/>
      </c>
      <c r="W71" t="str">
        <f t="shared" si="1"/>
        <v/>
      </c>
    </row>
    <row r="72" spans="2:23" x14ac:dyDescent="0.2">
      <c r="B72" s="39">
        <v>64</v>
      </c>
      <c r="C72" s="73" t="str">
        <f t="shared" si="0"/>
        <v/>
      </c>
      <c r="D72" s="73"/>
      <c r="E72" s="39"/>
      <c r="F72" s="8"/>
      <c r="G72" s="39"/>
      <c r="H72" s="74"/>
      <c r="I72" s="74"/>
      <c r="J72" s="39"/>
      <c r="K72" s="77" t="str">
        <f t="shared" si="2"/>
        <v/>
      </c>
      <c r="L72" s="78"/>
      <c r="M72" s="6" t="str">
        <f>IF(J72="","",(K72/J72)/LOOKUP(RIGHT($D$2,3),定数!$A$6:$A$13,定数!$B$6:$B$13))</f>
        <v/>
      </c>
      <c r="N72" s="39"/>
      <c r="O72" s="8"/>
      <c r="P72" s="74"/>
      <c r="Q72" s="74"/>
      <c r="R72" s="75" t="str">
        <f>IF(P72="","",T72*M72*LOOKUP(RIGHT($D$2,3),定数!$A$6:$A$13,定数!$B$6:$B$13))</f>
        <v/>
      </c>
      <c r="S72" s="75"/>
      <c r="T72" s="76" t="str">
        <f t="shared" si="3"/>
        <v/>
      </c>
      <c r="U72" s="76"/>
      <c r="V72" t="str">
        <f t="shared" si="5"/>
        <v/>
      </c>
      <c r="W72" t="str">
        <f t="shared" si="1"/>
        <v/>
      </c>
    </row>
    <row r="73" spans="2:23" x14ac:dyDescent="0.2">
      <c r="B73" s="39">
        <v>65</v>
      </c>
      <c r="C73" s="73" t="str">
        <f t="shared" si="0"/>
        <v/>
      </c>
      <c r="D73" s="73"/>
      <c r="E73" s="39"/>
      <c r="F73" s="8"/>
      <c r="G73" s="39"/>
      <c r="H73" s="74"/>
      <c r="I73" s="74"/>
      <c r="J73" s="39"/>
      <c r="K73" s="77" t="str">
        <f t="shared" si="2"/>
        <v/>
      </c>
      <c r="L73" s="78"/>
      <c r="M73" s="6" t="str">
        <f>IF(J73="","",(K73/J73)/LOOKUP(RIGHT($D$2,3),定数!$A$6:$A$13,定数!$B$6:$B$13))</f>
        <v/>
      </c>
      <c r="N73" s="39"/>
      <c r="O73" s="8"/>
      <c r="P73" s="74"/>
      <c r="Q73" s="74"/>
      <c r="R73" s="75" t="str">
        <f>IF(P73="","",T73*M73*LOOKUP(RIGHT($D$2,3),定数!$A$6:$A$13,定数!$B$6:$B$13))</f>
        <v/>
      </c>
      <c r="S73" s="75"/>
      <c r="T73" s="76" t="str">
        <f t="shared" si="3"/>
        <v/>
      </c>
      <c r="U73" s="76"/>
      <c r="V73" t="str">
        <f t="shared" si="5"/>
        <v/>
      </c>
      <c r="W73" t="str">
        <f t="shared" si="1"/>
        <v/>
      </c>
    </row>
    <row r="74" spans="2:23" x14ac:dyDescent="0.2">
      <c r="B74" s="39">
        <v>66</v>
      </c>
      <c r="C74" s="73" t="str">
        <f t="shared" ref="C74:C108" si="6">IF(R73="","",C73+R73)</f>
        <v/>
      </c>
      <c r="D74" s="73"/>
      <c r="E74" s="39"/>
      <c r="F74" s="8"/>
      <c r="G74" s="39"/>
      <c r="H74" s="74"/>
      <c r="I74" s="74"/>
      <c r="J74" s="39"/>
      <c r="K74" s="77" t="str">
        <f t="shared" si="2"/>
        <v/>
      </c>
      <c r="L74" s="78"/>
      <c r="M74" s="6" t="str">
        <f>IF(J74="","",(K74/J74)/LOOKUP(RIGHT($D$2,3),定数!$A$6:$A$13,定数!$B$6:$B$13))</f>
        <v/>
      </c>
      <c r="N74" s="39"/>
      <c r="O74" s="8"/>
      <c r="P74" s="74"/>
      <c r="Q74" s="74"/>
      <c r="R74" s="75" t="str">
        <f>IF(P74="","",T74*M74*LOOKUP(RIGHT($D$2,3),定数!$A$6:$A$13,定数!$B$6:$B$13))</f>
        <v/>
      </c>
      <c r="S74" s="75"/>
      <c r="T74" s="76" t="str">
        <f t="shared" si="3"/>
        <v/>
      </c>
      <c r="U74" s="76"/>
      <c r="V74" t="str">
        <f t="shared" si="5"/>
        <v/>
      </c>
      <c r="W74" t="str">
        <f t="shared" si="5"/>
        <v/>
      </c>
    </row>
    <row r="75" spans="2:23" x14ac:dyDescent="0.2">
      <c r="B75" s="39">
        <v>67</v>
      </c>
      <c r="C75" s="73" t="str">
        <f t="shared" si="6"/>
        <v/>
      </c>
      <c r="D75" s="73"/>
      <c r="E75" s="39"/>
      <c r="F75" s="8"/>
      <c r="G75" s="39"/>
      <c r="H75" s="74"/>
      <c r="I75" s="74"/>
      <c r="J75" s="39"/>
      <c r="K75" s="77" t="str">
        <f t="shared" ref="K75:K108" si="7">IF(J75="","",C75*0.03)</f>
        <v/>
      </c>
      <c r="L75" s="78"/>
      <c r="M75" s="6" t="str">
        <f>IF(J75="","",(K75/J75)/LOOKUP(RIGHT($D$2,3),定数!$A$6:$A$13,定数!$B$6:$B$13))</f>
        <v/>
      </c>
      <c r="N75" s="39"/>
      <c r="O75" s="8"/>
      <c r="P75" s="74"/>
      <c r="Q75" s="74"/>
      <c r="R75" s="75" t="str">
        <f>IF(P75="","",T75*M75*LOOKUP(RIGHT($D$2,3),定数!$A$6:$A$13,定数!$B$6:$B$13))</f>
        <v/>
      </c>
      <c r="S75" s="75"/>
      <c r="T75" s="76" t="str">
        <f t="shared" si="3"/>
        <v/>
      </c>
      <c r="U75" s="76"/>
      <c r="V75" t="str">
        <f t="shared" ref="V75:W90" si="8">IF(S75&lt;&gt;"",IF(S75&lt;0,1+V74,0),"")</f>
        <v/>
      </c>
      <c r="W75" t="str">
        <f t="shared" si="8"/>
        <v/>
      </c>
    </row>
    <row r="76" spans="2:23" x14ac:dyDescent="0.2">
      <c r="B76" s="39">
        <v>68</v>
      </c>
      <c r="C76" s="73" t="str">
        <f t="shared" si="6"/>
        <v/>
      </c>
      <c r="D76" s="73"/>
      <c r="E76" s="39"/>
      <c r="F76" s="8"/>
      <c r="G76" s="39"/>
      <c r="H76" s="74"/>
      <c r="I76" s="74"/>
      <c r="J76" s="39"/>
      <c r="K76" s="77" t="str">
        <f t="shared" si="7"/>
        <v/>
      </c>
      <c r="L76" s="78"/>
      <c r="M76" s="6" t="str">
        <f>IF(J76="","",(K76/J76)/LOOKUP(RIGHT($D$2,3),定数!$A$6:$A$13,定数!$B$6:$B$13))</f>
        <v/>
      </c>
      <c r="N76" s="39"/>
      <c r="O76" s="8"/>
      <c r="P76" s="74"/>
      <c r="Q76" s="74"/>
      <c r="R76" s="75" t="str">
        <f>IF(P76="","",T76*M76*LOOKUP(RIGHT($D$2,3),定数!$A$6:$A$13,定数!$B$6:$B$13))</f>
        <v/>
      </c>
      <c r="S76" s="75"/>
      <c r="T76" s="76" t="str">
        <f t="shared" ref="T76:T108" si="9">IF(P76="","",IF(G76="買",(P76-H76),(H76-P76))*IF(RIGHT($D$2,3)="JPY",100,10000))</f>
        <v/>
      </c>
      <c r="U76" s="76"/>
      <c r="V76" t="str">
        <f t="shared" si="8"/>
        <v/>
      </c>
      <c r="W76" t="str">
        <f t="shared" si="8"/>
        <v/>
      </c>
    </row>
    <row r="77" spans="2:23" x14ac:dyDescent="0.2">
      <c r="B77" s="39">
        <v>69</v>
      </c>
      <c r="C77" s="73" t="str">
        <f t="shared" si="6"/>
        <v/>
      </c>
      <c r="D77" s="73"/>
      <c r="E77" s="39"/>
      <c r="F77" s="8"/>
      <c r="G77" s="39"/>
      <c r="H77" s="74"/>
      <c r="I77" s="74"/>
      <c r="J77" s="39"/>
      <c r="K77" s="77" t="str">
        <f t="shared" si="7"/>
        <v/>
      </c>
      <c r="L77" s="78"/>
      <c r="M77" s="6" t="str">
        <f>IF(J77="","",(K77/J77)/LOOKUP(RIGHT($D$2,3),定数!$A$6:$A$13,定数!$B$6:$B$13))</f>
        <v/>
      </c>
      <c r="N77" s="39"/>
      <c r="O77" s="8"/>
      <c r="P77" s="74"/>
      <c r="Q77" s="74"/>
      <c r="R77" s="75" t="str">
        <f>IF(P77="","",T77*M77*LOOKUP(RIGHT($D$2,3),定数!$A$6:$A$13,定数!$B$6:$B$13))</f>
        <v/>
      </c>
      <c r="S77" s="75"/>
      <c r="T77" s="76" t="str">
        <f t="shared" si="9"/>
        <v/>
      </c>
      <c r="U77" s="76"/>
      <c r="V77" t="str">
        <f t="shared" si="8"/>
        <v/>
      </c>
      <c r="W77" t="str">
        <f t="shared" si="8"/>
        <v/>
      </c>
    </row>
    <row r="78" spans="2:23" x14ac:dyDescent="0.2">
      <c r="B78" s="39">
        <v>70</v>
      </c>
      <c r="C78" s="73" t="str">
        <f t="shared" si="6"/>
        <v/>
      </c>
      <c r="D78" s="73"/>
      <c r="E78" s="39"/>
      <c r="F78" s="8"/>
      <c r="G78" s="39"/>
      <c r="H78" s="74"/>
      <c r="I78" s="74"/>
      <c r="J78" s="39"/>
      <c r="K78" s="77" t="str">
        <f t="shared" si="7"/>
        <v/>
      </c>
      <c r="L78" s="78"/>
      <c r="M78" s="6" t="str">
        <f>IF(J78="","",(K78/J78)/LOOKUP(RIGHT($D$2,3),定数!$A$6:$A$13,定数!$B$6:$B$13))</f>
        <v/>
      </c>
      <c r="N78" s="39"/>
      <c r="O78" s="8"/>
      <c r="P78" s="74"/>
      <c r="Q78" s="74"/>
      <c r="R78" s="75" t="str">
        <f>IF(P78="","",T78*M78*LOOKUP(RIGHT($D$2,3),定数!$A$6:$A$13,定数!$B$6:$B$13))</f>
        <v/>
      </c>
      <c r="S78" s="75"/>
      <c r="T78" s="76" t="str">
        <f t="shared" si="9"/>
        <v/>
      </c>
      <c r="U78" s="76"/>
      <c r="V78" t="str">
        <f t="shared" si="8"/>
        <v/>
      </c>
      <c r="W78" t="str">
        <f t="shared" si="8"/>
        <v/>
      </c>
    </row>
    <row r="79" spans="2:23" x14ac:dyDescent="0.2">
      <c r="B79" s="39">
        <v>71</v>
      </c>
      <c r="C79" s="73" t="str">
        <f t="shared" si="6"/>
        <v/>
      </c>
      <c r="D79" s="73"/>
      <c r="E79" s="39"/>
      <c r="F79" s="8"/>
      <c r="G79" s="39"/>
      <c r="H79" s="74"/>
      <c r="I79" s="74"/>
      <c r="J79" s="39"/>
      <c r="K79" s="77" t="str">
        <f t="shared" si="7"/>
        <v/>
      </c>
      <c r="L79" s="78"/>
      <c r="M79" s="6" t="str">
        <f>IF(J79="","",(K79/J79)/LOOKUP(RIGHT($D$2,3),定数!$A$6:$A$13,定数!$B$6:$B$13))</f>
        <v/>
      </c>
      <c r="N79" s="39"/>
      <c r="O79" s="8"/>
      <c r="P79" s="74"/>
      <c r="Q79" s="74"/>
      <c r="R79" s="75" t="str">
        <f>IF(P79="","",T79*M79*LOOKUP(RIGHT($D$2,3),定数!$A$6:$A$13,定数!$B$6:$B$13))</f>
        <v/>
      </c>
      <c r="S79" s="75"/>
      <c r="T79" s="76" t="str">
        <f t="shared" si="9"/>
        <v/>
      </c>
      <c r="U79" s="76"/>
      <c r="V79" t="str">
        <f t="shared" si="8"/>
        <v/>
      </c>
      <c r="W79" t="str">
        <f t="shared" si="8"/>
        <v/>
      </c>
    </row>
    <row r="80" spans="2:23" x14ac:dyDescent="0.2">
      <c r="B80" s="39">
        <v>72</v>
      </c>
      <c r="C80" s="73" t="str">
        <f t="shared" si="6"/>
        <v/>
      </c>
      <c r="D80" s="73"/>
      <c r="E80" s="39"/>
      <c r="F80" s="8"/>
      <c r="G80" s="39"/>
      <c r="H80" s="74"/>
      <c r="I80" s="74"/>
      <c r="J80" s="39"/>
      <c r="K80" s="77" t="str">
        <f t="shared" si="7"/>
        <v/>
      </c>
      <c r="L80" s="78"/>
      <c r="M80" s="6" t="str">
        <f>IF(J80="","",(K80/J80)/LOOKUP(RIGHT($D$2,3),定数!$A$6:$A$13,定数!$B$6:$B$13))</f>
        <v/>
      </c>
      <c r="N80" s="39"/>
      <c r="O80" s="8"/>
      <c r="P80" s="74"/>
      <c r="Q80" s="74"/>
      <c r="R80" s="75" t="str">
        <f>IF(P80="","",T80*M80*LOOKUP(RIGHT($D$2,3),定数!$A$6:$A$13,定数!$B$6:$B$13))</f>
        <v/>
      </c>
      <c r="S80" s="75"/>
      <c r="T80" s="76" t="str">
        <f t="shared" si="9"/>
        <v/>
      </c>
      <c r="U80" s="76"/>
      <c r="V80" t="str">
        <f t="shared" si="8"/>
        <v/>
      </c>
      <c r="W80" t="str">
        <f t="shared" si="8"/>
        <v/>
      </c>
    </row>
    <row r="81" spans="2:23" x14ac:dyDescent="0.2">
      <c r="B81" s="39">
        <v>73</v>
      </c>
      <c r="C81" s="73" t="str">
        <f t="shared" si="6"/>
        <v/>
      </c>
      <c r="D81" s="73"/>
      <c r="E81" s="39"/>
      <c r="F81" s="8"/>
      <c r="G81" s="39"/>
      <c r="H81" s="74"/>
      <c r="I81" s="74"/>
      <c r="J81" s="39"/>
      <c r="K81" s="77" t="str">
        <f t="shared" si="7"/>
        <v/>
      </c>
      <c r="L81" s="78"/>
      <c r="M81" s="6" t="str">
        <f>IF(J81="","",(K81/J81)/LOOKUP(RIGHT($D$2,3),定数!$A$6:$A$13,定数!$B$6:$B$13))</f>
        <v/>
      </c>
      <c r="N81" s="39"/>
      <c r="O81" s="8"/>
      <c r="P81" s="74"/>
      <c r="Q81" s="74"/>
      <c r="R81" s="75" t="str">
        <f>IF(P81="","",T81*M81*LOOKUP(RIGHT($D$2,3),定数!$A$6:$A$13,定数!$B$6:$B$13))</f>
        <v/>
      </c>
      <c r="S81" s="75"/>
      <c r="T81" s="76" t="str">
        <f t="shared" si="9"/>
        <v/>
      </c>
      <c r="U81" s="76"/>
      <c r="V81" t="str">
        <f t="shared" si="8"/>
        <v/>
      </c>
      <c r="W81" t="str">
        <f t="shared" si="8"/>
        <v/>
      </c>
    </row>
    <row r="82" spans="2:23" x14ac:dyDescent="0.2">
      <c r="B82" s="39">
        <v>74</v>
      </c>
      <c r="C82" s="73" t="str">
        <f t="shared" si="6"/>
        <v/>
      </c>
      <c r="D82" s="73"/>
      <c r="E82" s="39"/>
      <c r="F82" s="8"/>
      <c r="G82" s="39"/>
      <c r="H82" s="74"/>
      <c r="I82" s="74"/>
      <c r="J82" s="39"/>
      <c r="K82" s="77" t="str">
        <f t="shared" si="7"/>
        <v/>
      </c>
      <c r="L82" s="78"/>
      <c r="M82" s="6" t="str">
        <f>IF(J82="","",(K82/J82)/LOOKUP(RIGHT($D$2,3),定数!$A$6:$A$13,定数!$B$6:$B$13))</f>
        <v/>
      </c>
      <c r="N82" s="39"/>
      <c r="O82" s="8"/>
      <c r="P82" s="74"/>
      <c r="Q82" s="74"/>
      <c r="R82" s="75" t="str">
        <f>IF(P82="","",T82*M82*LOOKUP(RIGHT($D$2,3),定数!$A$6:$A$13,定数!$B$6:$B$13))</f>
        <v/>
      </c>
      <c r="S82" s="75"/>
      <c r="T82" s="76" t="str">
        <f t="shared" si="9"/>
        <v/>
      </c>
      <c r="U82" s="76"/>
      <c r="V82" t="str">
        <f t="shared" si="8"/>
        <v/>
      </c>
      <c r="W82" t="str">
        <f t="shared" si="8"/>
        <v/>
      </c>
    </row>
    <row r="83" spans="2:23" x14ac:dyDescent="0.2">
      <c r="B83" s="39">
        <v>75</v>
      </c>
      <c r="C83" s="73" t="str">
        <f t="shared" si="6"/>
        <v/>
      </c>
      <c r="D83" s="73"/>
      <c r="E83" s="39"/>
      <c r="F83" s="8"/>
      <c r="G83" s="39"/>
      <c r="H83" s="74"/>
      <c r="I83" s="74"/>
      <c r="J83" s="39"/>
      <c r="K83" s="77" t="str">
        <f t="shared" si="7"/>
        <v/>
      </c>
      <c r="L83" s="78"/>
      <c r="M83" s="6" t="str">
        <f>IF(J83="","",(K83/J83)/LOOKUP(RIGHT($D$2,3),定数!$A$6:$A$13,定数!$B$6:$B$13))</f>
        <v/>
      </c>
      <c r="N83" s="39"/>
      <c r="O83" s="8"/>
      <c r="P83" s="74"/>
      <c r="Q83" s="74"/>
      <c r="R83" s="75" t="str">
        <f>IF(P83="","",T83*M83*LOOKUP(RIGHT($D$2,3),定数!$A$6:$A$13,定数!$B$6:$B$13))</f>
        <v/>
      </c>
      <c r="S83" s="75"/>
      <c r="T83" s="76" t="str">
        <f t="shared" si="9"/>
        <v/>
      </c>
      <c r="U83" s="76"/>
      <c r="V83" t="str">
        <f t="shared" si="8"/>
        <v/>
      </c>
      <c r="W83" t="str">
        <f t="shared" si="8"/>
        <v/>
      </c>
    </row>
    <row r="84" spans="2:23" x14ac:dyDescent="0.2">
      <c r="B84" s="39">
        <v>76</v>
      </c>
      <c r="C84" s="73" t="str">
        <f t="shared" si="6"/>
        <v/>
      </c>
      <c r="D84" s="73"/>
      <c r="E84" s="39"/>
      <c r="F84" s="8"/>
      <c r="G84" s="39"/>
      <c r="H84" s="74"/>
      <c r="I84" s="74"/>
      <c r="J84" s="39"/>
      <c r="K84" s="77" t="str">
        <f t="shared" si="7"/>
        <v/>
      </c>
      <c r="L84" s="78"/>
      <c r="M84" s="6" t="str">
        <f>IF(J84="","",(K84/J84)/LOOKUP(RIGHT($D$2,3),定数!$A$6:$A$13,定数!$B$6:$B$13))</f>
        <v/>
      </c>
      <c r="N84" s="39"/>
      <c r="O84" s="8"/>
      <c r="P84" s="74"/>
      <c r="Q84" s="74"/>
      <c r="R84" s="75" t="str">
        <f>IF(P84="","",T84*M84*LOOKUP(RIGHT($D$2,3),定数!$A$6:$A$13,定数!$B$6:$B$13))</f>
        <v/>
      </c>
      <c r="S84" s="75"/>
      <c r="T84" s="76" t="str">
        <f t="shared" si="9"/>
        <v/>
      </c>
      <c r="U84" s="76"/>
      <c r="V84" t="str">
        <f t="shared" si="8"/>
        <v/>
      </c>
      <c r="W84" t="str">
        <f t="shared" si="8"/>
        <v/>
      </c>
    </row>
    <row r="85" spans="2:23" x14ac:dyDescent="0.2">
      <c r="B85" s="39">
        <v>77</v>
      </c>
      <c r="C85" s="73" t="str">
        <f t="shared" si="6"/>
        <v/>
      </c>
      <c r="D85" s="73"/>
      <c r="E85" s="39"/>
      <c r="F85" s="8"/>
      <c r="G85" s="39"/>
      <c r="H85" s="74"/>
      <c r="I85" s="74"/>
      <c r="J85" s="39"/>
      <c r="K85" s="77" t="str">
        <f t="shared" si="7"/>
        <v/>
      </c>
      <c r="L85" s="78"/>
      <c r="M85" s="6" t="str">
        <f>IF(J85="","",(K85/J85)/LOOKUP(RIGHT($D$2,3),定数!$A$6:$A$13,定数!$B$6:$B$13))</f>
        <v/>
      </c>
      <c r="N85" s="39"/>
      <c r="O85" s="8"/>
      <c r="P85" s="74"/>
      <c r="Q85" s="74"/>
      <c r="R85" s="75" t="str">
        <f>IF(P85="","",T85*M85*LOOKUP(RIGHT($D$2,3),定数!$A$6:$A$13,定数!$B$6:$B$13))</f>
        <v/>
      </c>
      <c r="S85" s="75"/>
      <c r="T85" s="76" t="str">
        <f t="shared" si="9"/>
        <v/>
      </c>
      <c r="U85" s="76"/>
      <c r="V85" t="str">
        <f t="shared" si="8"/>
        <v/>
      </c>
      <c r="W85" t="str">
        <f t="shared" si="8"/>
        <v/>
      </c>
    </row>
    <row r="86" spans="2:23" x14ac:dyDescent="0.2">
      <c r="B86" s="39">
        <v>78</v>
      </c>
      <c r="C86" s="73" t="str">
        <f t="shared" si="6"/>
        <v/>
      </c>
      <c r="D86" s="73"/>
      <c r="E86" s="39"/>
      <c r="F86" s="8"/>
      <c r="G86" s="39"/>
      <c r="H86" s="74"/>
      <c r="I86" s="74"/>
      <c r="J86" s="39"/>
      <c r="K86" s="77" t="str">
        <f t="shared" si="7"/>
        <v/>
      </c>
      <c r="L86" s="78"/>
      <c r="M86" s="6" t="str">
        <f>IF(J86="","",(K86/J86)/LOOKUP(RIGHT($D$2,3),定数!$A$6:$A$13,定数!$B$6:$B$13))</f>
        <v/>
      </c>
      <c r="N86" s="39"/>
      <c r="O86" s="8"/>
      <c r="P86" s="74"/>
      <c r="Q86" s="74"/>
      <c r="R86" s="75" t="str">
        <f>IF(P86="","",T86*M86*LOOKUP(RIGHT($D$2,3),定数!$A$6:$A$13,定数!$B$6:$B$13))</f>
        <v/>
      </c>
      <c r="S86" s="75"/>
      <c r="T86" s="76" t="str">
        <f t="shared" si="9"/>
        <v/>
      </c>
      <c r="U86" s="76"/>
      <c r="V86" t="str">
        <f t="shared" si="8"/>
        <v/>
      </c>
      <c r="W86" t="str">
        <f t="shared" si="8"/>
        <v/>
      </c>
    </row>
    <row r="87" spans="2:23" x14ac:dyDescent="0.2">
      <c r="B87" s="39">
        <v>79</v>
      </c>
      <c r="C87" s="73" t="str">
        <f t="shared" si="6"/>
        <v/>
      </c>
      <c r="D87" s="73"/>
      <c r="E87" s="39"/>
      <c r="F87" s="8"/>
      <c r="G87" s="39"/>
      <c r="H87" s="74"/>
      <c r="I87" s="74"/>
      <c r="J87" s="39"/>
      <c r="K87" s="77" t="str">
        <f t="shared" si="7"/>
        <v/>
      </c>
      <c r="L87" s="78"/>
      <c r="M87" s="6" t="str">
        <f>IF(J87="","",(K87/J87)/LOOKUP(RIGHT($D$2,3),定数!$A$6:$A$13,定数!$B$6:$B$13))</f>
        <v/>
      </c>
      <c r="N87" s="39"/>
      <c r="O87" s="8"/>
      <c r="P87" s="74"/>
      <c r="Q87" s="74"/>
      <c r="R87" s="75" t="str">
        <f>IF(P87="","",T87*M87*LOOKUP(RIGHT($D$2,3),定数!$A$6:$A$13,定数!$B$6:$B$13))</f>
        <v/>
      </c>
      <c r="S87" s="75"/>
      <c r="T87" s="76" t="str">
        <f t="shared" si="9"/>
        <v/>
      </c>
      <c r="U87" s="76"/>
      <c r="V87" t="str">
        <f t="shared" si="8"/>
        <v/>
      </c>
      <c r="W87" t="str">
        <f t="shared" si="8"/>
        <v/>
      </c>
    </row>
    <row r="88" spans="2:23" x14ac:dyDescent="0.2">
      <c r="B88" s="39">
        <v>80</v>
      </c>
      <c r="C88" s="73" t="str">
        <f t="shared" si="6"/>
        <v/>
      </c>
      <c r="D88" s="73"/>
      <c r="E88" s="39"/>
      <c r="F88" s="8"/>
      <c r="G88" s="39"/>
      <c r="H88" s="74"/>
      <c r="I88" s="74"/>
      <c r="J88" s="39"/>
      <c r="K88" s="77" t="str">
        <f t="shared" si="7"/>
        <v/>
      </c>
      <c r="L88" s="78"/>
      <c r="M88" s="6" t="str">
        <f>IF(J88="","",(K88/J88)/LOOKUP(RIGHT($D$2,3),定数!$A$6:$A$13,定数!$B$6:$B$13))</f>
        <v/>
      </c>
      <c r="N88" s="39"/>
      <c r="O88" s="8"/>
      <c r="P88" s="74"/>
      <c r="Q88" s="74"/>
      <c r="R88" s="75" t="str">
        <f>IF(P88="","",T88*M88*LOOKUP(RIGHT($D$2,3),定数!$A$6:$A$13,定数!$B$6:$B$13))</f>
        <v/>
      </c>
      <c r="S88" s="75"/>
      <c r="T88" s="76" t="str">
        <f t="shared" si="9"/>
        <v/>
      </c>
      <c r="U88" s="76"/>
      <c r="V88" t="str">
        <f t="shared" si="8"/>
        <v/>
      </c>
      <c r="W88" t="str">
        <f t="shared" si="8"/>
        <v/>
      </c>
    </row>
    <row r="89" spans="2:23" x14ac:dyDescent="0.2">
      <c r="B89" s="39">
        <v>81</v>
      </c>
      <c r="C89" s="73" t="str">
        <f t="shared" si="6"/>
        <v/>
      </c>
      <c r="D89" s="73"/>
      <c r="E89" s="39"/>
      <c r="F89" s="8"/>
      <c r="G89" s="39"/>
      <c r="H89" s="74"/>
      <c r="I89" s="74"/>
      <c r="J89" s="39"/>
      <c r="K89" s="77" t="str">
        <f t="shared" si="7"/>
        <v/>
      </c>
      <c r="L89" s="78"/>
      <c r="M89" s="6" t="str">
        <f>IF(J89="","",(K89/J89)/LOOKUP(RIGHT($D$2,3),定数!$A$6:$A$13,定数!$B$6:$B$13))</f>
        <v/>
      </c>
      <c r="N89" s="39"/>
      <c r="O89" s="8"/>
      <c r="P89" s="74"/>
      <c r="Q89" s="74"/>
      <c r="R89" s="75" t="str">
        <f>IF(P89="","",T89*M89*LOOKUP(RIGHT($D$2,3),定数!$A$6:$A$13,定数!$B$6:$B$13))</f>
        <v/>
      </c>
      <c r="S89" s="75"/>
      <c r="T89" s="76" t="str">
        <f t="shared" si="9"/>
        <v/>
      </c>
      <c r="U89" s="76"/>
      <c r="V89" t="str">
        <f t="shared" si="8"/>
        <v/>
      </c>
      <c r="W89" t="str">
        <f t="shared" si="8"/>
        <v/>
      </c>
    </row>
    <row r="90" spans="2:23" x14ac:dyDescent="0.2">
      <c r="B90" s="39">
        <v>82</v>
      </c>
      <c r="C90" s="73" t="str">
        <f t="shared" si="6"/>
        <v/>
      </c>
      <c r="D90" s="73"/>
      <c r="E90" s="39"/>
      <c r="F90" s="8"/>
      <c r="G90" s="39"/>
      <c r="H90" s="74"/>
      <c r="I90" s="74"/>
      <c r="J90" s="39"/>
      <c r="K90" s="77" t="str">
        <f t="shared" si="7"/>
        <v/>
      </c>
      <c r="L90" s="78"/>
      <c r="M90" s="6" t="str">
        <f>IF(J90="","",(K90/J90)/LOOKUP(RIGHT($D$2,3),定数!$A$6:$A$13,定数!$B$6:$B$13))</f>
        <v/>
      </c>
      <c r="N90" s="39"/>
      <c r="O90" s="8"/>
      <c r="P90" s="74"/>
      <c r="Q90" s="74"/>
      <c r="R90" s="75" t="str">
        <f>IF(P90="","",T90*M90*LOOKUP(RIGHT($D$2,3),定数!$A$6:$A$13,定数!$B$6:$B$13))</f>
        <v/>
      </c>
      <c r="S90" s="75"/>
      <c r="T90" s="76" t="str">
        <f t="shared" si="9"/>
        <v/>
      </c>
      <c r="U90" s="76"/>
      <c r="V90" t="str">
        <f t="shared" si="8"/>
        <v/>
      </c>
      <c r="W90" t="str">
        <f t="shared" si="8"/>
        <v/>
      </c>
    </row>
    <row r="91" spans="2:23" x14ac:dyDescent="0.2">
      <c r="B91" s="39">
        <v>83</v>
      </c>
      <c r="C91" s="73" t="str">
        <f t="shared" si="6"/>
        <v/>
      </c>
      <c r="D91" s="73"/>
      <c r="E91" s="39"/>
      <c r="F91" s="8"/>
      <c r="G91" s="39"/>
      <c r="H91" s="74"/>
      <c r="I91" s="74"/>
      <c r="J91" s="39"/>
      <c r="K91" s="77" t="str">
        <f t="shared" si="7"/>
        <v/>
      </c>
      <c r="L91" s="78"/>
      <c r="M91" s="6" t="str">
        <f>IF(J91="","",(K91/J91)/LOOKUP(RIGHT($D$2,3),定数!$A$6:$A$13,定数!$B$6:$B$13))</f>
        <v/>
      </c>
      <c r="N91" s="39"/>
      <c r="O91" s="8"/>
      <c r="P91" s="74"/>
      <c r="Q91" s="74"/>
      <c r="R91" s="75" t="str">
        <f>IF(P91="","",T91*M91*LOOKUP(RIGHT($D$2,3),定数!$A$6:$A$13,定数!$B$6:$B$13))</f>
        <v/>
      </c>
      <c r="S91" s="75"/>
      <c r="T91" s="76" t="str">
        <f t="shared" si="9"/>
        <v/>
      </c>
      <c r="U91" s="76"/>
      <c r="V91" t="str">
        <f t="shared" ref="V91:W106" si="10">IF(S91&lt;&gt;"",IF(S91&lt;0,1+V90,0),"")</f>
        <v/>
      </c>
      <c r="W91" t="str">
        <f t="shared" si="10"/>
        <v/>
      </c>
    </row>
    <row r="92" spans="2:23" x14ac:dyDescent="0.2">
      <c r="B92" s="39">
        <v>84</v>
      </c>
      <c r="C92" s="73" t="str">
        <f t="shared" si="6"/>
        <v/>
      </c>
      <c r="D92" s="73"/>
      <c r="E92" s="39"/>
      <c r="F92" s="8"/>
      <c r="G92" s="39"/>
      <c r="H92" s="74"/>
      <c r="I92" s="74"/>
      <c r="J92" s="39"/>
      <c r="K92" s="77" t="str">
        <f t="shared" si="7"/>
        <v/>
      </c>
      <c r="L92" s="78"/>
      <c r="M92" s="6" t="str">
        <f>IF(J92="","",(K92/J92)/LOOKUP(RIGHT($D$2,3),定数!$A$6:$A$13,定数!$B$6:$B$13))</f>
        <v/>
      </c>
      <c r="N92" s="39"/>
      <c r="O92" s="8"/>
      <c r="P92" s="74"/>
      <c r="Q92" s="74"/>
      <c r="R92" s="75" t="str">
        <f>IF(P92="","",T92*M92*LOOKUP(RIGHT($D$2,3),定数!$A$6:$A$13,定数!$B$6:$B$13))</f>
        <v/>
      </c>
      <c r="S92" s="75"/>
      <c r="T92" s="76" t="str">
        <f t="shared" si="9"/>
        <v/>
      </c>
      <c r="U92" s="76"/>
      <c r="V92" t="str">
        <f t="shared" si="10"/>
        <v/>
      </c>
      <c r="W92" t="str">
        <f t="shared" si="10"/>
        <v/>
      </c>
    </row>
    <row r="93" spans="2:23" x14ac:dyDescent="0.2">
      <c r="B93" s="39">
        <v>85</v>
      </c>
      <c r="C93" s="73" t="str">
        <f t="shared" si="6"/>
        <v/>
      </c>
      <c r="D93" s="73"/>
      <c r="E93" s="39"/>
      <c r="F93" s="8"/>
      <c r="G93" s="39"/>
      <c r="H93" s="74"/>
      <c r="I93" s="74"/>
      <c r="J93" s="39"/>
      <c r="K93" s="77" t="str">
        <f t="shared" si="7"/>
        <v/>
      </c>
      <c r="L93" s="78"/>
      <c r="M93" s="6" t="str">
        <f>IF(J93="","",(K93/J93)/LOOKUP(RIGHT($D$2,3),定数!$A$6:$A$13,定数!$B$6:$B$13))</f>
        <v/>
      </c>
      <c r="N93" s="39"/>
      <c r="O93" s="8"/>
      <c r="P93" s="74"/>
      <c r="Q93" s="74"/>
      <c r="R93" s="75" t="str">
        <f>IF(P93="","",T93*M93*LOOKUP(RIGHT($D$2,3),定数!$A$6:$A$13,定数!$B$6:$B$13))</f>
        <v/>
      </c>
      <c r="S93" s="75"/>
      <c r="T93" s="76" t="str">
        <f t="shared" si="9"/>
        <v/>
      </c>
      <c r="U93" s="76"/>
      <c r="V93" t="str">
        <f t="shared" si="10"/>
        <v/>
      </c>
      <c r="W93" t="str">
        <f t="shared" si="10"/>
        <v/>
      </c>
    </row>
    <row r="94" spans="2:23" x14ac:dyDescent="0.2">
      <c r="B94" s="39">
        <v>86</v>
      </c>
      <c r="C94" s="73" t="str">
        <f t="shared" si="6"/>
        <v/>
      </c>
      <c r="D94" s="73"/>
      <c r="E94" s="39"/>
      <c r="F94" s="8"/>
      <c r="G94" s="39"/>
      <c r="H94" s="74"/>
      <c r="I94" s="74"/>
      <c r="J94" s="39"/>
      <c r="K94" s="77" t="str">
        <f t="shared" si="7"/>
        <v/>
      </c>
      <c r="L94" s="78"/>
      <c r="M94" s="6" t="str">
        <f>IF(J94="","",(K94/J94)/LOOKUP(RIGHT($D$2,3),定数!$A$6:$A$13,定数!$B$6:$B$13))</f>
        <v/>
      </c>
      <c r="N94" s="39"/>
      <c r="O94" s="8"/>
      <c r="P94" s="74"/>
      <c r="Q94" s="74"/>
      <c r="R94" s="75" t="str">
        <f>IF(P94="","",T94*M94*LOOKUP(RIGHT($D$2,3),定数!$A$6:$A$13,定数!$B$6:$B$13))</f>
        <v/>
      </c>
      <c r="S94" s="75"/>
      <c r="T94" s="76" t="str">
        <f t="shared" si="9"/>
        <v/>
      </c>
      <c r="U94" s="76"/>
      <c r="V94" t="str">
        <f t="shared" si="10"/>
        <v/>
      </c>
      <c r="W94" t="str">
        <f t="shared" si="10"/>
        <v/>
      </c>
    </row>
    <row r="95" spans="2:23" x14ac:dyDescent="0.2">
      <c r="B95" s="39">
        <v>87</v>
      </c>
      <c r="C95" s="73" t="str">
        <f t="shared" si="6"/>
        <v/>
      </c>
      <c r="D95" s="73"/>
      <c r="E95" s="39"/>
      <c r="F95" s="8"/>
      <c r="G95" s="39"/>
      <c r="H95" s="74"/>
      <c r="I95" s="74"/>
      <c r="J95" s="39"/>
      <c r="K95" s="77" t="str">
        <f t="shared" si="7"/>
        <v/>
      </c>
      <c r="L95" s="78"/>
      <c r="M95" s="6" t="str">
        <f>IF(J95="","",(K95/J95)/LOOKUP(RIGHT($D$2,3),定数!$A$6:$A$13,定数!$B$6:$B$13))</f>
        <v/>
      </c>
      <c r="N95" s="39"/>
      <c r="O95" s="8"/>
      <c r="P95" s="74"/>
      <c r="Q95" s="74"/>
      <c r="R95" s="75" t="str">
        <f>IF(P95="","",T95*M95*LOOKUP(RIGHT($D$2,3),定数!$A$6:$A$13,定数!$B$6:$B$13))</f>
        <v/>
      </c>
      <c r="S95" s="75"/>
      <c r="T95" s="76" t="str">
        <f t="shared" si="9"/>
        <v/>
      </c>
      <c r="U95" s="76"/>
      <c r="V95" t="str">
        <f t="shared" si="10"/>
        <v/>
      </c>
      <c r="W95" t="str">
        <f t="shared" si="10"/>
        <v/>
      </c>
    </row>
    <row r="96" spans="2:23" x14ac:dyDescent="0.2">
      <c r="B96" s="39">
        <v>88</v>
      </c>
      <c r="C96" s="73" t="str">
        <f t="shared" si="6"/>
        <v/>
      </c>
      <c r="D96" s="73"/>
      <c r="E96" s="39"/>
      <c r="F96" s="8"/>
      <c r="G96" s="39"/>
      <c r="H96" s="74"/>
      <c r="I96" s="74"/>
      <c r="J96" s="39"/>
      <c r="K96" s="77" t="str">
        <f t="shared" si="7"/>
        <v/>
      </c>
      <c r="L96" s="78"/>
      <c r="M96" s="6" t="str">
        <f>IF(J96="","",(K96/J96)/LOOKUP(RIGHT($D$2,3),定数!$A$6:$A$13,定数!$B$6:$B$13))</f>
        <v/>
      </c>
      <c r="N96" s="39"/>
      <c r="O96" s="8"/>
      <c r="P96" s="74"/>
      <c r="Q96" s="74"/>
      <c r="R96" s="75" t="str">
        <f>IF(P96="","",T96*M96*LOOKUP(RIGHT($D$2,3),定数!$A$6:$A$13,定数!$B$6:$B$13))</f>
        <v/>
      </c>
      <c r="S96" s="75"/>
      <c r="T96" s="76" t="str">
        <f t="shared" si="9"/>
        <v/>
      </c>
      <c r="U96" s="76"/>
      <c r="V96" t="str">
        <f t="shared" si="10"/>
        <v/>
      </c>
      <c r="W96" t="str">
        <f t="shared" si="10"/>
        <v/>
      </c>
    </row>
    <row r="97" spans="2:23" x14ac:dyDescent="0.2">
      <c r="B97" s="39">
        <v>89</v>
      </c>
      <c r="C97" s="73" t="str">
        <f t="shared" si="6"/>
        <v/>
      </c>
      <c r="D97" s="73"/>
      <c r="E97" s="39"/>
      <c r="F97" s="8"/>
      <c r="G97" s="39"/>
      <c r="H97" s="74"/>
      <c r="I97" s="74"/>
      <c r="J97" s="39"/>
      <c r="K97" s="77" t="str">
        <f t="shared" si="7"/>
        <v/>
      </c>
      <c r="L97" s="78"/>
      <c r="M97" s="6" t="str">
        <f>IF(J97="","",(K97/J97)/LOOKUP(RIGHT($D$2,3),定数!$A$6:$A$13,定数!$B$6:$B$13))</f>
        <v/>
      </c>
      <c r="N97" s="39"/>
      <c r="O97" s="8"/>
      <c r="P97" s="74"/>
      <c r="Q97" s="74"/>
      <c r="R97" s="75" t="str">
        <f>IF(P97="","",T97*M97*LOOKUP(RIGHT($D$2,3),定数!$A$6:$A$13,定数!$B$6:$B$13))</f>
        <v/>
      </c>
      <c r="S97" s="75"/>
      <c r="T97" s="76" t="str">
        <f t="shared" si="9"/>
        <v/>
      </c>
      <c r="U97" s="76"/>
      <c r="V97" t="str">
        <f t="shared" si="10"/>
        <v/>
      </c>
      <c r="W97" t="str">
        <f t="shared" si="10"/>
        <v/>
      </c>
    </row>
    <row r="98" spans="2:23" x14ac:dyDescent="0.2">
      <c r="B98" s="39">
        <v>90</v>
      </c>
      <c r="C98" s="73" t="str">
        <f t="shared" si="6"/>
        <v/>
      </c>
      <c r="D98" s="73"/>
      <c r="E98" s="39"/>
      <c r="F98" s="8"/>
      <c r="G98" s="39"/>
      <c r="H98" s="74"/>
      <c r="I98" s="74"/>
      <c r="J98" s="39"/>
      <c r="K98" s="77" t="str">
        <f t="shared" si="7"/>
        <v/>
      </c>
      <c r="L98" s="78"/>
      <c r="M98" s="6" t="str">
        <f>IF(J98="","",(K98/J98)/LOOKUP(RIGHT($D$2,3),定数!$A$6:$A$13,定数!$B$6:$B$13))</f>
        <v/>
      </c>
      <c r="N98" s="39"/>
      <c r="O98" s="8"/>
      <c r="P98" s="74"/>
      <c r="Q98" s="74"/>
      <c r="R98" s="75" t="str">
        <f>IF(P98="","",T98*M98*LOOKUP(RIGHT($D$2,3),定数!$A$6:$A$13,定数!$B$6:$B$13))</f>
        <v/>
      </c>
      <c r="S98" s="75"/>
      <c r="T98" s="76" t="str">
        <f t="shared" si="9"/>
        <v/>
      </c>
      <c r="U98" s="76"/>
      <c r="V98" t="str">
        <f t="shared" si="10"/>
        <v/>
      </c>
      <c r="W98" t="str">
        <f t="shared" si="10"/>
        <v/>
      </c>
    </row>
    <row r="99" spans="2:23" x14ac:dyDescent="0.2">
      <c r="B99" s="39">
        <v>91</v>
      </c>
      <c r="C99" s="73" t="str">
        <f t="shared" si="6"/>
        <v/>
      </c>
      <c r="D99" s="73"/>
      <c r="E99" s="39"/>
      <c r="F99" s="8"/>
      <c r="G99" s="39"/>
      <c r="H99" s="74"/>
      <c r="I99" s="74"/>
      <c r="J99" s="39"/>
      <c r="K99" s="77" t="str">
        <f t="shared" si="7"/>
        <v/>
      </c>
      <c r="L99" s="78"/>
      <c r="M99" s="6" t="str">
        <f>IF(J99="","",(K99/J99)/LOOKUP(RIGHT($D$2,3),定数!$A$6:$A$13,定数!$B$6:$B$13))</f>
        <v/>
      </c>
      <c r="N99" s="39"/>
      <c r="O99" s="8"/>
      <c r="P99" s="74"/>
      <c r="Q99" s="74"/>
      <c r="R99" s="75" t="str">
        <f>IF(P99="","",T99*M99*LOOKUP(RIGHT($D$2,3),定数!$A$6:$A$13,定数!$B$6:$B$13))</f>
        <v/>
      </c>
      <c r="S99" s="75"/>
      <c r="T99" s="76" t="str">
        <f t="shared" si="9"/>
        <v/>
      </c>
      <c r="U99" s="76"/>
      <c r="V99" t="str">
        <f t="shared" si="10"/>
        <v/>
      </c>
      <c r="W99" t="str">
        <f t="shared" si="10"/>
        <v/>
      </c>
    </row>
    <row r="100" spans="2:23" x14ac:dyDescent="0.2">
      <c r="B100" s="39">
        <v>92</v>
      </c>
      <c r="C100" s="73" t="str">
        <f t="shared" si="6"/>
        <v/>
      </c>
      <c r="D100" s="73"/>
      <c r="E100" s="39"/>
      <c r="F100" s="8"/>
      <c r="G100" s="39"/>
      <c r="H100" s="74"/>
      <c r="I100" s="74"/>
      <c r="J100" s="39"/>
      <c r="K100" s="77" t="str">
        <f t="shared" si="7"/>
        <v/>
      </c>
      <c r="L100" s="78"/>
      <c r="M100" s="6" t="str">
        <f>IF(J100="","",(K100/J100)/LOOKUP(RIGHT($D$2,3),定数!$A$6:$A$13,定数!$B$6:$B$13))</f>
        <v/>
      </c>
      <c r="N100" s="39"/>
      <c r="O100" s="8"/>
      <c r="P100" s="74"/>
      <c r="Q100" s="74"/>
      <c r="R100" s="75" t="str">
        <f>IF(P100="","",T100*M100*LOOKUP(RIGHT($D$2,3),定数!$A$6:$A$13,定数!$B$6:$B$13))</f>
        <v/>
      </c>
      <c r="S100" s="75"/>
      <c r="T100" s="76" t="str">
        <f t="shared" si="9"/>
        <v/>
      </c>
      <c r="U100" s="76"/>
      <c r="V100" t="str">
        <f t="shared" si="10"/>
        <v/>
      </c>
      <c r="W100" t="str">
        <f t="shared" si="10"/>
        <v/>
      </c>
    </row>
    <row r="101" spans="2:23" x14ac:dyDescent="0.2">
      <c r="B101" s="39">
        <v>93</v>
      </c>
      <c r="C101" s="73" t="str">
        <f t="shared" si="6"/>
        <v/>
      </c>
      <c r="D101" s="73"/>
      <c r="E101" s="39"/>
      <c r="F101" s="8"/>
      <c r="G101" s="39"/>
      <c r="H101" s="74"/>
      <c r="I101" s="74"/>
      <c r="J101" s="39"/>
      <c r="K101" s="77" t="str">
        <f t="shared" si="7"/>
        <v/>
      </c>
      <c r="L101" s="78"/>
      <c r="M101" s="6" t="str">
        <f>IF(J101="","",(K101/J101)/LOOKUP(RIGHT($D$2,3),定数!$A$6:$A$13,定数!$B$6:$B$13))</f>
        <v/>
      </c>
      <c r="N101" s="39"/>
      <c r="O101" s="8"/>
      <c r="P101" s="74"/>
      <c r="Q101" s="74"/>
      <c r="R101" s="75" t="str">
        <f>IF(P101="","",T101*M101*LOOKUP(RIGHT($D$2,3),定数!$A$6:$A$13,定数!$B$6:$B$13))</f>
        <v/>
      </c>
      <c r="S101" s="75"/>
      <c r="T101" s="76" t="str">
        <f t="shared" si="9"/>
        <v/>
      </c>
      <c r="U101" s="76"/>
      <c r="V101" t="str">
        <f t="shared" si="10"/>
        <v/>
      </c>
      <c r="W101" t="str">
        <f t="shared" si="10"/>
        <v/>
      </c>
    </row>
    <row r="102" spans="2:23" x14ac:dyDescent="0.2">
      <c r="B102" s="39">
        <v>94</v>
      </c>
      <c r="C102" s="73" t="str">
        <f t="shared" si="6"/>
        <v/>
      </c>
      <c r="D102" s="73"/>
      <c r="E102" s="39"/>
      <c r="F102" s="8"/>
      <c r="G102" s="39"/>
      <c r="H102" s="74"/>
      <c r="I102" s="74"/>
      <c r="J102" s="39"/>
      <c r="K102" s="77" t="str">
        <f t="shared" si="7"/>
        <v/>
      </c>
      <c r="L102" s="78"/>
      <c r="M102" s="6" t="str">
        <f>IF(J102="","",(K102/J102)/LOOKUP(RIGHT($D$2,3),定数!$A$6:$A$13,定数!$B$6:$B$13))</f>
        <v/>
      </c>
      <c r="N102" s="39"/>
      <c r="O102" s="8"/>
      <c r="P102" s="74"/>
      <c r="Q102" s="74"/>
      <c r="R102" s="75" t="str">
        <f>IF(P102="","",T102*M102*LOOKUP(RIGHT($D$2,3),定数!$A$6:$A$13,定数!$B$6:$B$13))</f>
        <v/>
      </c>
      <c r="S102" s="75"/>
      <c r="T102" s="76" t="str">
        <f t="shared" si="9"/>
        <v/>
      </c>
      <c r="U102" s="76"/>
      <c r="V102" t="str">
        <f t="shared" si="10"/>
        <v/>
      </c>
      <c r="W102" t="str">
        <f t="shared" si="10"/>
        <v/>
      </c>
    </row>
    <row r="103" spans="2:23" x14ac:dyDescent="0.2">
      <c r="B103" s="39">
        <v>95</v>
      </c>
      <c r="C103" s="73" t="str">
        <f t="shared" si="6"/>
        <v/>
      </c>
      <c r="D103" s="73"/>
      <c r="E103" s="39"/>
      <c r="F103" s="8"/>
      <c r="G103" s="39"/>
      <c r="H103" s="74"/>
      <c r="I103" s="74"/>
      <c r="J103" s="39"/>
      <c r="K103" s="77" t="str">
        <f t="shared" si="7"/>
        <v/>
      </c>
      <c r="L103" s="78"/>
      <c r="M103" s="6" t="str">
        <f>IF(J103="","",(K103/J103)/LOOKUP(RIGHT($D$2,3),定数!$A$6:$A$13,定数!$B$6:$B$13))</f>
        <v/>
      </c>
      <c r="N103" s="39"/>
      <c r="O103" s="8"/>
      <c r="P103" s="74"/>
      <c r="Q103" s="74"/>
      <c r="R103" s="75" t="str">
        <f>IF(P103="","",T103*M103*LOOKUP(RIGHT($D$2,3),定数!$A$6:$A$13,定数!$B$6:$B$13))</f>
        <v/>
      </c>
      <c r="S103" s="75"/>
      <c r="T103" s="76" t="str">
        <f t="shared" si="9"/>
        <v/>
      </c>
      <c r="U103" s="76"/>
      <c r="V103" t="str">
        <f t="shared" si="10"/>
        <v/>
      </c>
      <c r="W103" t="str">
        <f t="shared" si="10"/>
        <v/>
      </c>
    </row>
    <row r="104" spans="2:23" x14ac:dyDescent="0.2">
      <c r="B104" s="39">
        <v>96</v>
      </c>
      <c r="C104" s="73" t="str">
        <f t="shared" si="6"/>
        <v/>
      </c>
      <c r="D104" s="73"/>
      <c r="E104" s="39"/>
      <c r="F104" s="8"/>
      <c r="G104" s="39"/>
      <c r="H104" s="74"/>
      <c r="I104" s="74"/>
      <c r="J104" s="39"/>
      <c r="K104" s="77" t="str">
        <f t="shared" si="7"/>
        <v/>
      </c>
      <c r="L104" s="78"/>
      <c r="M104" s="6" t="str">
        <f>IF(J104="","",(K104/J104)/LOOKUP(RIGHT($D$2,3),定数!$A$6:$A$13,定数!$B$6:$B$13))</f>
        <v/>
      </c>
      <c r="N104" s="39"/>
      <c r="O104" s="8"/>
      <c r="P104" s="74"/>
      <c r="Q104" s="74"/>
      <c r="R104" s="75" t="str">
        <f>IF(P104="","",T104*M104*LOOKUP(RIGHT($D$2,3),定数!$A$6:$A$13,定数!$B$6:$B$13))</f>
        <v/>
      </c>
      <c r="S104" s="75"/>
      <c r="T104" s="76" t="str">
        <f t="shared" si="9"/>
        <v/>
      </c>
      <c r="U104" s="76"/>
      <c r="V104" t="str">
        <f t="shared" si="10"/>
        <v/>
      </c>
      <c r="W104" t="str">
        <f t="shared" si="10"/>
        <v/>
      </c>
    </row>
    <row r="105" spans="2:23" x14ac:dyDescent="0.2">
      <c r="B105" s="39">
        <v>97</v>
      </c>
      <c r="C105" s="73" t="str">
        <f t="shared" si="6"/>
        <v/>
      </c>
      <c r="D105" s="73"/>
      <c r="E105" s="39"/>
      <c r="F105" s="8"/>
      <c r="G105" s="39"/>
      <c r="H105" s="74"/>
      <c r="I105" s="74"/>
      <c r="J105" s="39"/>
      <c r="K105" s="77" t="str">
        <f t="shared" si="7"/>
        <v/>
      </c>
      <c r="L105" s="78"/>
      <c r="M105" s="6" t="str">
        <f>IF(J105="","",(K105/J105)/LOOKUP(RIGHT($D$2,3),定数!$A$6:$A$13,定数!$B$6:$B$13))</f>
        <v/>
      </c>
      <c r="N105" s="39"/>
      <c r="O105" s="8"/>
      <c r="P105" s="74"/>
      <c r="Q105" s="74"/>
      <c r="R105" s="75" t="str">
        <f>IF(P105="","",T105*M105*LOOKUP(RIGHT($D$2,3),定数!$A$6:$A$13,定数!$B$6:$B$13))</f>
        <v/>
      </c>
      <c r="S105" s="75"/>
      <c r="T105" s="76" t="str">
        <f t="shared" si="9"/>
        <v/>
      </c>
      <c r="U105" s="76"/>
      <c r="V105" t="str">
        <f t="shared" si="10"/>
        <v/>
      </c>
      <c r="W105" t="str">
        <f t="shared" si="10"/>
        <v/>
      </c>
    </row>
    <row r="106" spans="2:23" x14ac:dyDescent="0.2">
      <c r="B106" s="39">
        <v>98</v>
      </c>
      <c r="C106" s="73" t="str">
        <f t="shared" si="6"/>
        <v/>
      </c>
      <c r="D106" s="73"/>
      <c r="E106" s="39"/>
      <c r="F106" s="8"/>
      <c r="G106" s="39"/>
      <c r="H106" s="74"/>
      <c r="I106" s="74"/>
      <c r="J106" s="39"/>
      <c r="K106" s="77" t="str">
        <f t="shared" si="7"/>
        <v/>
      </c>
      <c r="L106" s="78"/>
      <c r="M106" s="6" t="str">
        <f>IF(J106="","",(K106/J106)/LOOKUP(RIGHT($D$2,3),定数!$A$6:$A$13,定数!$B$6:$B$13))</f>
        <v/>
      </c>
      <c r="N106" s="39"/>
      <c r="O106" s="8"/>
      <c r="P106" s="74"/>
      <c r="Q106" s="74"/>
      <c r="R106" s="75" t="str">
        <f>IF(P106="","",T106*M106*LOOKUP(RIGHT($D$2,3),定数!$A$6:$A$13,定数!$B$6:$B$13))</f>
        <v/>
      </c>
      <c r="S106" s="75"/>
      <c r="T106" s="76" t="str">
        <f t="shared" si="9"/>
        <v/>
      </c>
      <c r="U106" s="76"/>
      <c r="V106" t="str">
        <f t="shared" si="10"/>
        <v/>
      </c>
      <c r="W106" t="str">
        <f t="shared" si="10"/>
        <v/>
      </c>
    </row>
    <row r="107" spans="2:23" x14ac:dyDescent="0.2">
      <c r="B107" s="39">
        <v>99</v>
      </c>
      <c r="C107" s="73" t="str">
        <f t="shared" si="6"/>
        <v/>
      </c>
      <c r="D107" s="73"/>
      <c r="E107" s="39"/>
      <c r="F107" s="8"/>
      <c r="G107" s="39"/>
      <c r="H107" s="74"/>
      <c r="I107" s="74"/>
      <c r="J107" s="39"/>
      <c r="K107" s="77" t="str">
        <f t="shared" si="7"/>
        <v/>
      </c>
      <c r="L107" s="78"/>
      <c r="M107" s="6" t="str">
        <f>IF(J107="","",(K107/J107)/LOOKUP(RIGHT($D$2,3),定数!$A$6:$A$13,定数!$B$6:$B$13))</f>
        <v/>
      </c>
      <c r="N107" s="39"/>
      <c r="O107" s="8"/>
      <c r="P107" s="74"/>
      <c r="Q107" s="74"/>
      <c r="R107" s="75" t="str">
        <f>IF(P107="","",T107*M107*LOOKUP(RIGHT($D$2,3),定数!$A$6:$A$13,定数!$B$6:$B$13))</f>
        <v/>
      </c>
      <c r="S107" s="75"/>
      <c r="T107" s="76" t="str">
        <f t="shared" si="9"/>
        <v/>
      </c>
      <c r="U107" s="76"/>
      <c r="V107" t="str">
        <f>IF(S107&lt;&gt;"",IF(S107&lt;0,1+V106,0),"")</f>
        <v/>
      </c>
      <c r="W107" t="str">
        <f>IF(T107&lt;&gt;"",IF(T107&lt;0,1+W106,0),"")</f>
        <v/>
      </c>
    </row>
    <row r="108" spans="2:23" x14ac:dyDescent="0.2">
      <c r="B108" s="39">
        <v>100</v>
      </c>
      <c r="C108" s="73" t="str">
        <f t="shared" si="6"/>
        <v/>
      </c>
      <c r="D108" s="73"/>
      <c r="E108" s="39"/>
      <c r="F108" s="8"/>
      <c r="G108" s="39"/>
      <c r="H108" s="74"/>
      <c r="I108" s="74"/>
      <c r="J108" s="39"/>
      <c r="K108" s="77" t="str">
        <f t="shared" si="7"/>
        <v/>
      </c>
      <c r="L108" s="78"/>
      <c r="M108" s="6" t="str">
        <f>IF(J108="","",(K108/J108)/LOOKUP(RIGHT($D$2,3),定数!$A$6:$A$13,定数!$B$6:$B$13))</f>
        <v/>
      </c>
      <c r="N108" s="39"/>
      <c r="O108" s="8"/>
      <c r="P108" s="74"/>
      <c r="Q108" s="74"/>
      <c r="R108" s="75" t="str">
        <f>IF(P108="","",T108*M108*LOOKUP(RIGHT($D$2,3),定数!$A$6:$A$13,定数!$B$6:$B$13))</f>
        <v/>
      </c>
      <c r="S108" s="75"/>
      <c r="T108" s="76" t="str">
        <f t="shared" si="9"/>
        <v/>
      </c>
      <c r="U108" s="76"/>
      <c r="V108" t="str">
        <f>IF(S108&lt;&gt;"",IF(S108&lt;0,1+V107,0),"")</f>
        <v/>
      </c>
      <c r="W108" t="str">
        <f>IF(T108&lt;&gt;"",IF(T108&lt;0,1+W107,0),"")</f>
        <v/>
      </c>
    </row>
    <row r="109" spans="2:23"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109"/>
  <sheetViews>
    <sheetView zoomScale="115" zoomScaleNormal="115" workbookViewId="0">
      <pane ySplit="8" topLeftCell="A28" activePane="bottomLeft" state="frozen"/>
      <selection pane="bottomLeft" activeCell="R40" sqref="R40:S40"/>
    </sheetView>
  </sheetViews>
  <sheetFormatPr defaultRowHeight="13.2" x14ac:dyDescent="0.2"/>
  <cols>
    <col min="1" max="1" width="2.88671875" customWidth="1"/>
    <col min="2" max="18" width="6.6640625" customWidth="1"/>
    <col min="21" max="21" width="8.77734375" customWidth="1"/>
    <col min="22" max="22" width="10.88671875" style="23" hidden="1" customWidth="1"/>
    <col min="23" max="23" width="8.88671875" hidden="1" customWidth="1"/>
  </cols>
  <sheetData>
    <row r="2" spans="2:23" x14ac:dyDescent="0.2">
      <c r="B2" s="40" t="s">
        <v>5</v>
      </c>
      <c r="C2" s="40"/>
      <c r="D2" s="42" t="s">
        <v>58</v>
      </c>
      <c r="E2" s="42"/>
      <c r="F2" s="40" t="s">
        <v>6</v>
      </c>
      <c r="G2" s="40"/>
      <c r="H2" s="44" t="s">
        <v>36</v>
      </c>
      <c r="I2" s="44"/>
      <c r="J2" s="40" t="s">
        <v>7</v>
      </c>
      <c r="K2" s="40"/>
      <c r="L2" s="41">
        <v>300000</v>
      </c>
      <c r="M2" s="42"/>
      <c r="N2" s="40" t="s">
        <v>8</v>
      </c>
      <c r="O2" s="40"/>
      <c r="P2" s="43">
        <f>SUM(L2,D4)</f>
        <v>637491.85730561404</v>
      </c>
      <c r="Q2" s="44"/>
      <c r="R2" s="1"/>
      <c r="S2" s="1"/>
      <c r="T2" s="1"/>
    </row>
    <row r="3" spans="2:23" ht="57" customHeight="1" x14ac:dyDescent="0.2">
      <c r="B3" s="40" t="s">
        <v>9</v>
      </c>
      <c r="C3" s="40"/>
      <c r="D3" s="45" t="s">
        <v>38</v>
      </c>
      <c r="E3" s="45"/>
      <c r="F3" s="45"/>
      <c r="G3" s="45"/>
      <c r="H3" s="45"/>
      <c r="I3" s="45"/>
      <c r="J3" s="40" t="s">
        <v>10</v>
      </c>
      <c r="K3" s="40"/>
      <c r="L3" s="45" t="s">
        <v>63</v>
      </c>
      <c r="M3" s="46"/>
      <c r="N3" s="46"/>
      <c r="O3" s="46"/>
      <c r="P3" s="46"/>
      <c r="Q3" s="46"/>
      <c r="R3" s="1"/>
      <c r="S3" s="1"/>
    </row>
    <row r="4" spans="2:23" x14ac:dyDescent="0.2">
      <c r="B4" s="40" t="s">
        <v>11</v>
      </c>
      <c r="C4" s="40"/>
      <c r="D4" s="47">
        <f>SUM($R$9:$S$993)</f>
        <v>337491.85730561404</v>
      </c>
      <c r="E4" s="47"/>
      <c r="F4" s="40" t="s">
        <v>12</v>
      </c>
      <c r="G4" s="40"/>
      <c r="H4" s="48">
        <f>SUM($T$9:$U$108)</f>
        <v>2784.2000000000021</v>
      </c>
      <c r="I4" s="44"/>
      <c r="J4" s="49" t="s">
        <v>13</v>
      </c>
      <c r="K4" s="49"/>
      <c r="L4" s="43">
        <f>MAX($C$9:$D$990)-C9</f>
        <v>337491.85730561381</v>
      </c>
      <c r="M4" s="43"/>
      <c r="N4" s="49" t="s">
        <v>14</v>
      </c>
      <c r="O4" s="49"/>
      <c r="P4" s="47">
        <f>SUMIF(R9:S990,"&lt;0",R9:S990)</f>
        <v>-187134.95187350834</v>
      </c>
      <c r="Q4" s="47"/>
      <c r="R4" s="1"/>
      <c r="S4" s="1"/>
      <c r="T4" s="1"/>
    </row>
    <row r="5" spans="2:23" x14ac:dyDescent="0.2">
      <c r="B5" s="38" t="s">
        <v>15</v>
      </c>
      <c r="C5" s="2">
        <f>COUNTIF($R$9:$R$990,"&gt;0")</f>
        <v>17</v>
      </c>
      <c r="D5" s="37" t="s">
        <v>16</v>
      </c>
      <c r="E5" s="16">
        <f>COUNTIF($R$9:$R$990,"&lt;0")</f>
        <v>15</v>
      </c>
      <c r="F5" s="37" t="s">
        <v>17</v>
      </c>
      <c r="G5" s="2">
        <f>COUNTIF($R$9:$R$990,"=0")</f>
        <v>0</v>
      </c>
      <c r="H5" s="37" t="s">
        <v>18</v>
      </c>
      <c r="I5" s="3">
        <f>C5/SUM(C5,E5,G5)</f>
        <v>0.53125</v>
      </c>
      <c r="J5" s="50" t="s">
        <v>19</v>
      </c>
      <c r="K5" s="40"/>
      <c r="L5" s="51">
        <f>MAX(V9:V993)</f>
        <v>4</v>
      </c>
      <c r="M5" s="52"/>
      <c r="N5" s="18" t="s">
        <v>20</v>
      </c>
      <c r="O5" s="9"/>
      <c r="P5" s="51">
        <f>MAX(W9:W993)</f>
        <v>4</v>
      </c>
      <c r="Q5" s="52"/>
      <c r="R5" s="1"/>
      <c r="S5" s="1"/>
      <c r="T5" s="1"/>
    </row>
    <row r="6" spans="2:23" x14ac:dyDescent="0.2">
      <c r="B6" s="11"/>
      <c r="C6" s="14"/>
      <c r="D6" s="15"/>
      <c r="E6" s="12"/>
      <c r="F6" s="11"/>
      <c r="G6" s="12"/>
      <c r="H6" s="11"/>
      <c r="I6" s="17"/>
      <c r="J6" s="11"/>
      <c r="K6" s="11"/>
      <c r="L6" s="12"/>
      <c r="M6" s="12"/>
      <c r="N6" s="13"/>
      <c r="O6" s="13"/>
      <c r="P6" s="10"/>
      <c r="Q6" s="7"/>
      <c r="R6" s="1"/>
      <c r="S6" s="1"/>
      <c r="T6" s="1"/>
    </row>
    <row r="7" spans="2:23" x14ac:dyDescent="0.2">
      <c r="B7" s="53" t="s">
        <v>21</v>
      </c>
      <c r="C7" s="55" t="s">
        <v>22</v>
      </c>
      <c r="D7" s="56"/>
      <c r="E7" s="59" t="s">
        <v>23</v>
      </c>
      <c r="F7" s="60"/>
      <c r="G7" s="60"/>
      <c r="H7" s="60"/>
      <c r="I7" s="61"/>
      <c r="J7" s="62" t="s">
        <v>24</v>
      </c>
      <c r="K7" s="63"/>
      <c r="L7" s="64"/>
      <c r="M7" s="65" t="s">
        <v>25</v>
      </c>
      <c r="N7" s="66" t="s">
        <v>26</v>
      </c>
      <c r="O7" s="67"/>
      <c r="P7" s="67"/>
      <c r="Q7" s="68"/>
      <c r="R7" s="69" t="s">
        <v>27</v>
      </c>
      <c r="S7" s="69"/>
      <c r="T7" s="69"/>
      <c r="U7" s="69"/>
    </row>
    <row r="8" spans="2:23" x14ac:dyDescent="0.2">
      <c r="B8" s="54"/>
      <c r="C8" s="57"/>
      <c r="D8" s="58"/>
      <c r="E8" s="19" t="s">
        <v>28</v>
      </c>
      <c r="F8" s="19" t="s">
        <v>29</v>
      </c>
      <c r="G8" s="19" t="s">
        <v>30</v>
      </c>
      <c r="H8" s="70" t="s">
        <v>31</v>
      </c>
      <c r="I8" s="61"/>
      <c r="J8" s="4" t="s">
        <v>32</v>
      </c>
      <c r="K8" s="71" t="s">
        <v>33</v>
      </c>
      <c r="L8" s="64"/>
      <c r="M8" s="65"/>
      <c r="N8" s="5" t="s">
        <v>28</v>
      </c>
      <c r="O8" s="5" t="s">
        <v>29</v>
      </c>
      <c r="P8" s="72" t="s">
        <v>31</v>
      </c>
      <c r="Q8" s="68"/>
      <c r="R8" s="69" t="s">
        <v>34</v>
      </c>
      <c r="S8" s="69"/>
      <c r="T8" s="69" t="s">
        <v>32</v>
      </c>
      <c r="U8" s="69"/>
    </row>
    <row r="9" spans="2:23" x14ac:dyDescent="0.2">
      <c r="B9" s="39">
        <v>1</v>
      </c>
      <c r="C9" s="73">
        <f>L2</f>
        <v>300000</v>
      </c>
      <c r="D9" s="73"/>
      <c r="E9" s="39">
        <v>2010</v>
      </c>
      <c r="F9" s="8">
        <v>43542</v>
      </c>
      <c r="G9" s="39" t="s">
        <v>4</v>
      </c>
      <c r="H9" s="74">
        <v>85.230999999999995</v>
      </c>
      <c r="I9" s="74"/>
      <c r="J9" s="39">
        <v>107.1</v>
      </c>
      <c r="K9" s="73">
        <f>IF(J9="","",C9*0.03)</f>
        <v>9000</v>
      </c>
      <c r="L9" s="73"/>
      <c r="M9" s="6">
        <f>IF(J9="","",(K9/J9)/LOOKUP(RIGHT($D$2,3),定数!$A$6:$A$13,定数!$B$6:$B$13))</f>
        <v>0.84033613445378152</v>
      </c>
      <c r="N9" s="39">
        <v>2010</v>
      </c>
      <c r="O9" s="8">
        <v>43549</v>
      </c>
      <c r="P9" s="74">
        <v>92.873999999999995</v>
      </c>
      <c r="Q9" s="74"/>
      <c r="R9" s="75">
        <f>IF(P9="","",T9*M9*LOOKUP(RIGHT($D$2,3),定数!$A$6:$A$13,定数!$B$6:$B$13))</f>
        <v>64226.890756302535</v>
      </c>
      <c r="S9" s="75"/>
      <c r="T9" s="76">
        <f>IF(P9="","",IF(G9="買",(P9-H9),(H9-P9))*IF(RIGHT($D$2,3)="JPY",100,10000))</f>
        <v>764.30000000000007</v>
      </c>
      <c r="U9" s="76"/>
      <c r="V9" s="36">
        <f>IF(T9&lt;&gt;"",IF(T9&gt;0,1+V8,0),"")</f>
        <v>1</v>
      </c>
      <c r="W9">
        <f>IF(T9&lt;&gt;"",IF(T9&lt;0,1+W8,0),"")</f>
        <v>0</v>
      </c>
    </row>
    <row r="10" spans="2:23" x14ac:dyDescent="0.2">
      <c r="B10" s="39">
        <v>2</v>
      </c>
      <c r="C10" s="73">
        <f t="shared" ref="C10:C73" si="0">IF(R9="","",C9+R9)</f>
        <v>364226.89075630251</v>
      </c>
      <c r="D10" s="73"/>
      <c r="E10" s="39">
        <v>2010</v>
      </c>
      <c r="F10" s="8">
        <v>43711</v>
      </c>
      <c r="G10" s="39" t="s">
        <v>3</v>
      </c>
      <c r="H10" s="74">
        <v>84.15</v>
      </c>
      <c r="I10" s="74"/>
      <c r="J10" s="39">
        <v>106.1</v>
      </c>
      <c r="K10" s="77">
        <f>IF(J10="","",C10*0.03)</f>
        <v>10926.806722689074</v>
      </c>
      <c r="L10" s="78"/>
      <c r="M10" s="6">
        <f>IF(J10="","",(K10/J10)/LOOKUP(RIGHT($D$2,3),定数!$A$6:$A$13,定数!$B$6:$B$13))</f>
        <v>1.0298592575578771</v>
      </c>
      <c r="N10" s="39">
        <v>2010</v>
      </c>
      <c r="O10" s="8">
        <v>43723</v>
      </c>
      <c r="P10" s="74">
        <v>85.210999999999999</v>
      </c>
      <c r="Q10" s="74"/>
      <c r="R10" s="75">
        <f>IF(P10="","",T10*M10*LOOKUP(RIGHT($D$2,3),定数!$A$6:$A$13,定数!$B$6:$B$13))</f>
        <v>-10926.806722689002</v>
      </c>
      <c r="S10" s="75"/>
      <c r="T10" s="76">
        <f>IF(P10="","",IF(G10="買",(P10-H10),(H10-P10))*IF(RIGHT($D$2,3)="JPY",100,10000))</f>
        <v>-106.09999999999928</v>
      </c>
      <c r="U10" s="76"/>
      <c r="V10" s="23">
        <f>IF(T10&lt;&gt;"",IF(T10&gt;0,1+V9,0),"")</f>
        <v>0</v>
      </c>
      <c r="W10">
        <f t="shared" ref="W10:W73" si="1">IF(T10&lt;&gt;"",IF(T10&lt;0,1+W9,0),"")</f>
        <v>1</v>
      </c>
    </row>
    <row r="11" spans="2:23" x14ac:dyDescent="0.2">
      <c r="B11" s="39">
        <v>3</v>
      </c>
      <c r="C11" s="73">
        <f t="shared" si="0"/>
        <v>353300.0840336135</v>
      </c>
      <c r="D11" s="73"/>
      <c r="E11" s="39">
        <v>2010</v>
      </c>
      <c r="F11" s="8">
        <v>43759</v>
      </c>
      <c r="G11" s="39" t="s">
        <v>3</v>
      </c>
      <c r="H11" s="74">
        <v>80.899000000000001</v>
      </c>
      <c r="I11" s="74"/>
      <c r="J11" s="39">
        <v>91.8</v>
      </c>
      <c r="K11" s="77">
        <f t="shared" ref="K11:K74" si="2">IF(J11="","",C11*0.03)</f>
        <v>10599.002521008404</v>
      </c>
      <c r="L11" s="78"/>
      <c r="M11" s="6">
        <f>IF(J11="","",(K11/J11)/LOOKUP(RIGHT($D$2,3),定数!$A$6:$A$13,定数!$B$6:$B$13))</f>
        <v>1.1545754380183448</v>
      </c>
      <c r="N11" s="39">
        <v>2010</v>
      </c>
      <c r="O11" s="8">
        <v>43765</v>
      </c>
      <c r="P11" s="74">
        <v>81.816999999999993</v>
      </c>
      <c r="Q11" s="74"/>
      <c r="R11" s="75">
        <f>IF(P11="","",T11*M11*LOOKUP(RIGHT($D$2,3),定数!$A$6:$A$13,定数!$B$6:$B$13))</f>
        <v>-10599.002521008315</v>
      </c>
      <c r="S11" s="75"/>
      <c r="T11" s="76">
        <f>IF(P11="","",IF(G11="買",(P11-H11),(H11-P11))*IF(RIGHT($D$2,3)="JPY",100,10000))</f>
        <v>-91.799999999999216</v>
      </c>
      <c r="U11" s="76"/>
      <c r="V11" s="23">
        <f>IF(T11&lt;&gt;"",IF(T11&gt;0,1+V10,0),"")</f>
        <v>0</v>
      </c>
      <c r="W11">
        <f t="shared" si="1"/>
        <v>2</v>
      </c>
    </row>
    <row r="12" spans="2:23" x14ac:dyDescent="0.2">
      <c r="B12" s="39">
        <v>4</v>
      </c>
      <c r="C12" s="73">
        <f t="shared" si="0"/>
        <v>342701.08151260519</v>
      </c>
      <c r="D12" s="73"/>
      <c r="E12" s="39">
        <v>2011</v>
      </c>
      <c r="F12" s="8">
        <v>43587</v>
      </c>
      <c r="G12" s="39" t="s">
        <v>3</v>
      </c>
      <c r="H12" s="74">
        <v>80.981999999999999</v>
      </c>
      <c r="I12" s="74"/>
      <c r="J12" s="39">
        <v>70</v>
      </c>
      <c r="K12" s="77">
        <f t="shared" si="2"/>
        <v>10281.032445378156</v>
      </c>
      <c r="L12" s="78"/>
      <c r="M12" s="6">
        <f>IF(J12="","",(K12/J12)/LOOKUP(RIGHT($D$2,3),定数!$A$6:$A$13,定数!$B$6:$B$13))</f>
        <v>1.4687189207683078</v>
      </c>
      <c r="N12" s="39">
        <v>2011</v>
      </c>
      <c r="O12" s="8">
        <v>43590</v>
      </c>
      <c r="P12" s="74">
        <v>79.611999999999995</v>
      </c>
      <c r="Q12" s="74"/>
      <c r="R12" s="75">
        <f>IF(P12="","",T12*M12*LOOKUP(RIGHT($D$2,3),定数!$A$6:$A$13,定数!$B$6:$B$13))</f>
        <v>20121.449214525885</v>
      </c>
      <c r="S12" s="75"/>
      <c r="T12" s="76">
        <f t="shared" ref="T12:T75" si="3">IF(P12="","",IF(G12="買",(P12-H12),(H12-P12))*IF(RIGHT($D$2,3)="JPY",100,10000))</f>
        <v>137.00000000000045</v>
      </c>
      <c r="U12" s="76"/>
      <c r="V12" s="23">
        <f>IF(T12&lt;&gt;"",IF(T12&gt;0,1+V11,0),"")</f>
        <v>1</v>
      </c>
      <c r="W12">
        <f t="shared" si="1"/>
        <v>0</v>
      </c>
    </row>
    <row r="13" spans="2:23" x14ac:dyDescent="0.2">
      <c r="B13" s="39">
        <v>5</v>
      </c>
      <c r="C13" s="73">
        <f t="shared" si="0"/>
        <v>362822.53072713106</v>
      </c>
      <c r="D13" s="73"/>
      <c r="E13" s="39">
        <v>2011</v>
      </c>
      <c r="F13" s="8">
        <v>43646</v>
      </c>
      <c r="G13" s="39" t="s">
        <v>4</v>
      </c>
      <c r="H13" s="74">
        <v>80.856999999999999</v>
      </c>
      <c r="I13" s="74"/>
      <c r="J13" s="39">
        <v>60.1</v>
      </c>
      <c r="K13" s="77">
        <f t="shared" si="2"/>
        <v>10884.67592181393</v>
      </c>
      <c r="L13" s="78"/>
      <c r="M13" s="6">
        <f>IF(J13="","",(K13/J13)/LOOKUP(RIGHT($D$2,3),定数!$A$6:$A$13,定数!$B$6:$B$13))</f>
        <v>1.8110941633633828</v>
      </c>
      <c r="N13" s="39">
        <v>2011</v>
      </c>
      <c r="O13" s="8">
        <v>43657</v>
      </c>
      <c r="P13" s="74">
        <v>80.256</v>
      </c>
      <c r="Q13" s="74"/>
      <c r="R13" s="75">
        <f>IF(P13="","",T13*M13*LOOKUP(RIGHT($D$2,3),定数!$A$6:$A$13,定数!$B$6:$B$13))</f>
        <v>-10884.675921813914</v>
      </c>
      <c r="S13" s="75"/>
      <c r="T13" s="76">
        <f t="shared" si="3"/>
        <v>-60.099999999999909</v>
      </c>
      <c r="U13" s="76"/>
      <c r="V13" s="23">
        <f t="shared" ref="V13:V22" si="4">IF(T13&lt;&gt;"",IF(T13&gt;0,1+V12,0),"")</f>
        <v>0</v>
      </c>
      <c r="W13">
        <f t="shared" si="1"/>
        <v>1</v>
      </c>
    </row>
    <row r="14" spans="2:23" x14ac:dyDescent="0.2">
      <c r="B14" s="39">
        <v>6</v>
      </c>
      <c r="C14" s="73">
        <f t="shared" si="0"/>
        <v>351937.85480531713</v>
      </c>
      <c r="D14" s="73"/>
      <c r="E14" s="39">
        <v>2011</v>
      </c>
      <c r="F14" s="8">
        <v>43723</v>
      </c>
      <c r="G14" s="39" t="s">
        <v>3</v>
      </c>
      <c r="H14" s="74">
        <v>76.542000000000002</v>
      </c>
      <c r="I14" s="74"/>
      <c r="J14" s="39">
        <v>74</v>
      </c>
      <c r="K14" s="77">
        <f t="shared" si="2"/>
        <v>10558.135644159513</v>
      </c>
      <c r="L14" s="78"/>
      <c r="M14" s="6">
        <f>IF(J14="","",(K14/J14)/LOOKUP(RIGHT($D$2,3),定数!$A$6:$A$13,定数!$B$6:$B$13))</f>
        <v>1.4267750870485827</v>
      </c>
      <c r="N14" s="39">
        <v>2011</v>
      </c>
      <c r="O14" s="8">
        <v>43750</v>
      </c>
      <c r="P14" s="74">
        <v>77.281999999999996</v>
      </c>
      <c r="Q14" s="74"/>
      <c r="R14" s="75">
        <f>IF(P14="","",T14*M14*LOOKUP(RIGHT($D$2,3),定数!$A$6:$A$13,定数!$B$6:$B$13))</f>
        <v>-10558.13564415944</v>
      </c>
      <c r="S14" s="75"/>
      <c r="T14" s="76">
        <f t="shared" si="3"/>
        <v>-73.999999999999488</v>
      </c>
      <c r="U14" s="76"/>
      <c r="V14" s="23">
        <f t="shared" si="4"/>
        <v>0</v>
      </c>
      <c r="W14">
        <f t="shared" si="1"/>
        <v>2</v>
      </c>
    </row>
    <row r="15" spans="2:23" x14ac:dyDescent="0.2">
      <c r="B15" s="39">
        <v>7</v>
      </c>
      <c r="C15" s="73">
        <f t="shared" si="0"/>
        <v>341379.71916115767</v>
      </c>
      <c r="D15" s="73"/>
      <c r="E15" s="39">
        <v>2011</v>
      </c>
      <c r="F15" s="8">
        <v>43784</v>
      </c>
      <c r="G15" s="39" t="s">
        <v>3</v>
      </c>
      <c r="H15" s="74">
        <v>76.888999999999996</v>
      </c>
      <c r="I15" s="74"/>
      <c r="J15" s="39">
        <v>59.6</v>
      </c>
      <c r="K15" s="77">
        <f t="shared" si="2"/>
        <v>10241.39157483473</v>
      </c>
      <c r="L15" s="78"/>
      <c r="M15" s="6">
        <f>IF(J15="","",(K15/J15)/LOOKUP(RIGHT($D$2,3),定数!$A$6:$A$13,定数!$B$6:$B$13))</f>
        <v>1.7183542910796528</v>
      </c>
      <c r="N15" s="39">
        <v>2011</v>
      </c>
      <c r="O15" s="8">
        <v>43792</v>
      </c>
      <c r="P15" s="74">
        <v>77.484999999999999</v>
      </c>
      <c r="Q15" s="74"/>
      <c r="R15" s="75">
        <f>IF(P15="","",T15*M15*LOOKUP(RIGHT($D$2,3),定数!$A$6:$A$13,定数!$B$6:$B$13))</f>
        <v>-10241.391574834794</v>
      </c>
      <c r="S15" s="75"/>
      <c r="T15" s="76">
        <f t="shared" si="3"/>
        <v>-59.600000000000364</v>
      </c>
      <c r="U15" s="76"/>
      <c r="V15" s="23">
        <f t="shared" si="4"/>
        <v>0</v>
      </c>
      <c r="W15">
        <f t="shared" si="1"/>
        <v>3</v>
      </c>
    </row>
    <row r="16" spans="2:23" x14ac:dyDescent="0.2">
      <c r="B16" s="39">
        <v>8</v>
      </c>
      <c r="C16" s="73">
        <f t="shared" si="0"/>
        <v>331138.32758632291</v>
      </c>
      <c r="D16" s="73"/>
      <c r="E16" s="39">
        <v>2011</v>
      </c>
      <c r="F16" s="8">
        <v>43812</v>
      </c>
      <c r="G16" s="39" t="s">
        <v>4</v>
      </c>
      <c r="H16" s="74">
        <v>78.022000000000006</v>
      </c>
      <c r="I16" s="74"/>
      <c r="J16" s="39">
        <v>38.9</v>
      </c>
      <c r="K16" s="77">
        <f t="shared" si="2"/>
        <v>9934.1498275896865</v>
      </c>
      <c r="L16" s="78"/>
      <c r="M16" s="6">
        <f>IF(J16="","",(K16/J16)/LOOKUP(RIGHT($D$2,3),定数!$A$6:$A$13,定数!$B$6:$B$13))</f>
        <v>2.553766022516629</v>
      </c>
      <c r="N16" s="39">
        <v>2011</v>
      </c>
      <c r="O16" s="8">
        <v>43815</v>
      </c>
      <c r="P16" s="74">
        <v>77.632999999999996</v>
      </c>
      <c r="Q16" s="74"/>
      <c r="R16" s="75">
        <f>IF(P16="","",T16*M16*LOOKUP(RIGHT($D$2,3),定数!$A$6:$A$13,定数!$B$6:$B$13))</f>
        <v>-9934.149827589943</v>
      </c>
      <c r="S16" s="75"/>
      <c r="T16" s="76">
        <f t="shared" si="3"/>
        <v>-38.900000000001</v>
      </c>
      <c r="U16" s="76"/>
      <c r="V16" s="23">
        <f t="shared" si="4"/>
        <v>0</v>
      </c>
      <c r="W16">
        <f t="shared" si="1"/>
        <v>4</v>
      </c>
    </row>
    <row r="17" spans="2:23" x14ac:dyDescent="0.2">
      <c r="B17" s="39">
        <v>9</v>
      </c>
      <c r="C17" s="73">
        <f t="shared" si="0"/>
        <v>321204.17775873299</v>
      </c>
      <c r="D17" s="73"/>
      <c r="E17" s="39">
        <v>2012</v>
      </c>
      <c r="F17" s="8">
        <v>43524</v>
      </c>
      <c r="G17" s="39" t="s">
        <v>4</v>
      </c>
      <c r="H17" s="74">
        <v>80.47</v>
      </c>
      <c r="I17" s="74"/>
      <c r="J17" s="39">
        <v>46</v>
      </c>
      <c r="K17" s="77">
        <f t="shared" si="2"/>
        <v>9636.1253327619888</v>
      </c>
      <c r="L17" s="78"/>
      <c r="M17" s="6">
        <f>IF(J17="","",(K17/J17)/LOOKUP(RIGHT($D$2,3),定数!$A$6:$A$13,定数!$B$6:$B$13))</f>
        <v>2.0948098549482581</v>
      </c>
      <c r="N17" s="39">
        <v>2011</v>
      </c>
      <c r="O17" s="8">
        <v>43533</v>
      </c>
      <c r="P17" s="74">
        <v>82.355999999999995</v>
      </c>
      <c r="Q17" s="74"/>
      <c r="R17" s="75">
        <f>IF(P17="","",T17*M17*LOOKUP(RIGHT($D$2,3),定数!$A$6:$A$13,定数!$B$6:$B$13))</f>
        <v>39508.113864324056</v>
      </c>
      <c r="S17" s="75"/>
      <c r="T17" s="76">
        <f t="shared" si="3"/>
        <v>188.59999999999957</v>
      </c>
      <c r="U17" s="76"/>
      <c r="V17" s="23">
        <f t="shared" si="4"/>
        <v>1</v>
      </c>
      <c r="W17">
        <f t="shared" si="1"/>
        <v>0</v>
      </c>
    </row>
    <row r="18" spans="2:23" x14ac:dyDescent="0.2">
      <c r="B18" s="39">
        <v>10</v>
      </c>
      <c r="C18" s="73">
        <f t="shared" si="0"/>
        <v>360712.29162305704</v>
      </c>
      <c r="D18" s="73"/>
      <c r="E18" s="39">
        <v>2012</v>
      </c>
      <c r="F18" s="8">
        <v>43677</v>
      </c>
      <c r="G18" s="39" t="s">
        <v>3</v>
      </c>
      <c r="H18" s="74">
        <v>78.111000000000004</v>
      </c>
      <c r="I18" s="74"/>
      <c r="J18" s="39">
        <v>18.399999999999999</v>
      </c>
      <c r="K18" s="77">
        <f t="shared" si="2"/>
        <v>10821.368748691712</v>
      </c>
      <c r="L18" s="78"/>
      <c r="M18" s="6">
        <f>IF(J18="","",(K18/J18)/LOOKUP(RIGHT($D$2,3),定数!$A$6:$A$13,定数!$B$6:$B$13))</f>
        <v>5.8811786677672355</v>
      </c>
      <c r="N18" s="39">
        <v>2012</v>
      </c>
      <c r="O18" s="8">
        <v>43678</v>
      </c>
      <c r="P18" s="74">
        <v>78.295000000000002</v>
      </c>
      <c r="Q18" s="74"/>
      <c r="R18" s="75">
        <f>IF(P18="","",T18*M18*LOOKUP(RIGHT($D$2,3),定数!$A$6:$A$13,定数!$B$6:$B$13))</f>
        <v>-10821.368748691566</v>
      </c>
      <c r="S18" s="75"/>
      <c r="T18" s="76">
        <f t="shared" si="3"/>
        <v>-18.39999999999975</v>
      </c>
      <c r="U18" s="76"/>
      <c r="V18" s="23">
        <f t="shared" si="4"/>
        <v>0</v>
      </c>
      <c r="W18">
        <f t="shared" si="1"/>
        <v>1</v>
      </c>
    </row>
    <row r="19" spans="2:23" x14ac:dyDescent="0.2">
      <c r="B19" s="39">
        <v>11</v>
      </c>
      <c r="C19" s="73">
        <f t="shared" si="0"/>
        <v>349890.92287436547</v>
      </c>
      <c r="D19" s="73"/>
      <c r="E19" s="39">
        <v>2012</v>
      </c>
      <c r="F19" s="8">
        <v>43797</v>
      </c>
      <c r="G19" s="39" t="s">
        <v>4</v>
      </c>
      <c r="H19" s="74">
        <v>82.213999999999999</v>
      </c>
      <c r="I19" s="74"/>
      <c r="J19" s="39">
        <v>53.4</v>
      </c>
      <c r="K19" s="77">
        <f t="shared" si="2"/>
        <v>10496.727686230965</v>
      </c>
      <c r="L19" s="78"/>
      <c r="M19" s="6">
        <f>IF(J19="","",(K19/J19)/LOOKUP(RIGHT($D$2,3),定数!$A$6:$A$13,定数!$B$6:$B$13))</f>
        <v>1.9656793419908174</v>
      </c>
      <c r="N19" s="39">
        <v>2012</v>
      </c>
      <c r="O19" s="8">
        <v>43812</v>
      </c>
      <c r="P19" s="74">
        <v>83.260999999999996</v>
      </c>
      <c r="Q19" s="74"/>
      <c r="R19" s="75">
        <f>IF(P19="","",T19*M19*LOOKUP(RIGHT($D$2,3),定数!$A$6:$A$13,定数!$B$6:$B$13))</f>
        <v>20580.662710643803</v>
      </c>
      <c r="S19" s="75"/>
      <c r="T19" s="76">
        <f t="shared" si="3"/>
        <v>104.6999999999997</v>
      </c>
      <c r="U19" s="76"/>
      <c r="V19" s="23">
        <f t="shared" si="4"/>
        <v>1</v>
      </c>
      <c r="W19">
        <f t="shared" si="1"/>
        <v>0</v>
      </c>
    </row>
    <row r="20" spans="2:23" x14ac:dyDescent="0.2">
      <c r="B20" s="39">
        <v>12</v>
      </c>
      <c r="C20" s="73">
        <f t="shared" si="0"/>
        <v>370471.58558500925</v>
      </c>
      <c r="D20" s="73"/>
      <c r="E20" s="39">
        <v>2013</v>
      </c>
      <c r="F20" s="8">
        <v>43481</v>
      </c>
      <c r="G20" s="39" t="s">
        <v>4</v>
      </c>
      <c r="H20" s="74">
        <v>88.778999999999996</v>
      </c>
      <c r="I20" s="74"/>
      <c r="J20" s="39">
        <v>99.4</v>
      </c>
      <c r="K20" s="77">
        <f t="shared" si="2"/>
        <v>11114.147567550277</v>
      </c>
      <c r="L20" s="78"/>
      <c r="M20" s="6">
        <f>IF(J20="","",(K20/J20)/LOOKUP(RIGHT($D$2,3),定数!$A$6:$A$13,定数!$B$6:$B$13))</f>
        <v>1.1181234977414765</v>
      </c>
      <c r="N20" s="39">
        <v>2013</v>
      </c>
      <c r="O20" s="8">
        <v>43490</v>
      </c>
      <c r="P20" s="74">
        <v>90.337000000000003</v>
      </c>
      <c r="Q20" s="74"/>
      <c r="R20" s="75">
        <f>IF(P20="","",T20*M20*LOOKUP(RIGHT($D$2,3),定数!$A$6:$A$13,定数!$B$6:$B$13))</f>
        <v>17420.364094812281</v>
      </c>
      <c r="S20" s="75"/>
      <c r="T20" s="76">
        <f t="shared" si="3"/>
        <v>155.80000000000069</v>
      </c>
      <c r="U20" s="76"/>
      <c r="V20" s="23">
        <f t="shared" si="4"/>
        <v>2</v>
      </c>
      <c r="W20">
        <f t="shared" si="1"/>
        <v>0</v>
      </c>
    </row>
    <row r="21" spans="2:23" x14ac:dyDescent="0.2">
      <c r="B21" s="39">
        <v>13</v>
      </c>
      <c r="C21" s="73">
        <f t="shared" si="0"/>
        <v>387891.94967982156</v>
      </c>
      <c r="D21" s="73"/>
      <c r="E21" s="39">
        <v>2013</v>
      </c>
      <c r="F21" s="8">
        <v>43615</v>
      </c>
      <c r="G21" s="39" t="s">
        <v>3</v>
      </c>
      <c r="H21" s="74">
        <v>100.449</v>
      </c>
      <c r="I21" s="74"/>
      <c r="J21" s="39">
        <v>134.5</v>
      </c>
      <c r="K21" s="77">
        <f t="shared" si="2"/>
        <v>11636.758490394646</v>
      </c>
      <c r="L21" s="78"/>
      <c r="M21" s="6">
        <f>IF(J21="","",(K21/J21)/LOOKUP(RIGHT($D$2,3),定数!$A$6:$A$13,定数!$B$6:$B$13))</f>
        <v>0.86518650486205539</v>
      </c>
      <c r="N21" s="39">
        <v>2013</v>
      </c>
      <c r="O21" s="8">
        <v>43622</v>
      </c>
      <c r="P21" s="74">
        <v>97.789000000000001</v>
      </c>
      <c r="Q21" s="74"/>
      <c r="R21" s="75">
        <f>IF(P21="","",T21*M21*LOOKUP(RIGHT($D$2,3),定数!$A$6:$A$13,定数!$B$6:$B$13))</f>
        <v>23013.961029330643</v>
      </c>
      <c r="S21" s="75"/>
      <c r="T21" s="76">
        <f t="shared" si="3"/>
        <v>265.99999999999966</v>
      </c>
      <c r="U21" s="76"/>
      <c r="V21" s="23">
        <f t="shared" si="4"/>
        <v>3</v>
      </c>
      <c r="W21">
        <f t="shared" si="1"/>
        <v>0</v>
      </c>
    </row>
    <row r="22" spans="2:23" x14ac:dyDescent="0.2">
      <c r="B22" s="39">
        <v>14</v>
      </c>
      <c r="C22" s="73">
        <f t="shared" si="0"/>
        <v>410905.91070915217</v>
      </c>
      <c r="D22" s="73"/>
      <c r="E22" s="39">
        <v>2013</v>
      </c>
      <c r="F22" s="8">
        <v>43732</v>
      </c>
      <c r="G22" s="39" t="s">
        <v>3</v>
      </c>
      <c r="H22" s="74">
        <v>98.457999999999998</v>
      </c>
      <c r="I22" s="74"/>
      <c r="J22" s="39">
        <v>70.7</v>
      </c>
      <c r="K22" s="77">
        <f t="shared" si="2"/>
        <v>12327.177321274565</v>
      </c>
      <c r="L22" s="78"/>
      <c r="M22" s="6">
        <f>IF(J22="","",(K22/J22)/LOOKUP(RIGHT($D$2,3),定数!$A$6:$A$13,定数!$B$6:$B$13))</f>
        <v>1.7435894372382694</v>
      </c>
      <c r="N22" s="39">
        <v>2013</v>
      </c>
      <c r="O22" s="8">
        <v>43745</v>
      </c>
      <c r="P22" s="74">
        <v>97.073999999999998</v>
      </c>
      <c r="Q22" s="74"/>
      <c r="R22" s="75">
        <f>IF(P22="","",T22*M22*LOOKUP(RIGHT($D$2,3),定数!$A$6:$A$13,定数!$B$6:$B$13))</f>
        <v>24131.277811377655</v>
      </c>
      <c r="S22" s="75"/>
      <c r="T22" s="76">
        <f t="shared" si="3"/>
        <v>138.40000000000003</v>
      </c>
      <c r="U22" s="76"/>
      <c r="V22" s="23">
        <f t="shared" si="4"/>
        <v>4</v>
      </c>
      <c r="W22">
        <f t="shared" si="1"/>
        <v>0</v>
      </c>
    </row>
    <row r="23" spans="2:23" x14ac:dyDescent="0.2">
      <c r="B23" s="39">
        <v>15</v>
      </c>
      <c r="C23" s="73">
        <f t="shared" si="0"/>
        <v>435037.18852052983</v>
      </c>
      <c r="D23" s="73"/>
      <c r="E23" s="39">
        <v>2013</v>
      </c>
      <c r="F23" s="8">
        <v>43789</v>
      </c>
      <c r="G23" s="39" t="s">
        <v>4</v>
      </c>
      <c r="H23" s="74">
        <v>100.255</v>
      </c>
      <c r="I23" s="74"/>
      <c r="J23" s="39">
        <v>47.4</v>
      </c>
      <c r="K23" s="77">
        <f t="shared" si="2"/>
        <v>13051.115655615895</v>
      </c>
      <c r="L23" s="78"/>
      <c r="M23" s="6">
        <f>IF(J23="","",(K23/J23)/LOOKUP(RIGHT($D$2,3),定数!$A$6:$A$13,定数!$B$6:$B$13))</f>
        <v>2.753399927345126</v>
      </c>
      <c r="N23" s="39">
        <v>2013</v>
      </c>
      <c r="O23" s="8">
        <v>43790</v>
      </c>
      <c r="P23" s="74">
        <v>101.14</v>
      </c>
      <c r="Q23" s="74"/>
      <c r="R23" s="75">
        <f>IF(P23="","",T23*M23*LOOKUP(RIGHT($D$2,3),定数!$A$6:$A$13,定数!$B$6:$B$13))</f>
        <v>24367.589357004505</v>
      </c>
      <c r="S23" s="75"/>
      <c r="T23" s="76">
        <f t="shared" si="3"/>
        <v>88.500000000000512</v>
      </c>
      <c r="U23" s="76"/>
      <c r="V23" t="str">
        <f t="shared" ref="V23:W74" si="5">IF(S23&lt;&gt;"",IF(S23&lt;0,1+V22,0),"")</f>
        <v/>
      </c>
      <c r="W23">
        <f t="shared" si="1"/>
        <v>0</v>
      </c>
    </row>
    <row r="24" spans="2:23" x14ac:dyDescent="0.2">
      <c r="B24" s="39">
        <v>16</v>
      </c>
      <c r="C24" s="73">
        <f t="shared" si="0"/>
        <v>459404.77787753433</v>
      </c>
      <c r="D24" s="73"/>
      <c r="E24" s="39">
        <v>2014</v>
      </c>
      <c r="F24" s="8">
        <v>43516</v>
      </c>
      <c r="G24" s="39" t="s">
        <v>4</v>
      </c>
      <c r="H24" s="74">
        <v>102.42</v>
      </c>
      <c r="I24" s="74"/>
      <c r="J24" s="39">
        <v>75.900000000000006</v>
      </c>
      <c r="K24" s="77">
        <f t="shared" si="2"/>
        <v>13782.143336326029</v>
      </c>
      <c r="L24" s="78"/>
      <c r="M24" s="6">
        <f>IF(J24="","",(K24/J24)/LOOKUP(RIGHT($D$2,3),定数!$A$6:$A$13,定数!$B$6:$B$13))</f>
        <v>1.8158291615712818</v>
      </c>
      <c r="N24" s="39">
        <v>2014</v>
      </c>
      <c r="O24" s="8">
        <v>43524</v>
      </c>
      <c r="P24" s="74">
        <v>101.661</v>
      </c>
      <c r="Q24" s="74"/>
      <c r="R24" s="75">
        <f>IF(P24="","",T24*M24*LOOKUP(RIGHT($D$2,3),定数!$A$6:$A$13,定数!$B$6:$B$13))</f>
        <v>-13782.143336326035</v>
      </c>
      <c r="S24" s="75"/>
      <c r="T24" s="76">
        <f t="shared" si="3"/>
        <v>-75.900000000000034</v>
      </c>
      <c r="U24" s="76"/>
      <c r="V24" t="str">
        <f t="shared" si="5"/>
        <v/>
      </c>
      <c r="W24">
        <f t="shared" si="1"/>
        <v>1</v>
      </c>
    </row>
    <row r="25" spans="2:23" x14ac:dyDescent="0.2">
      <c r="B25" s="39">
        <v>17</v>
      </c>
      <c r="C25" s="73">
        <f t="shared" si="0"/>
        <v>445622.63454120827</v>
      </c>
      <c r="D25" s="73"/>
      <c r="E25" s="39">
        <v>2014</v>
      </c>
      <c r="F25" s="8">
        <v>43622</v>
      </c>
      <c r="G25" s="39" t="s">
        <v>4</v>
      </c>
      <c r="H25" s="74">
        <v>102.61199999999999</v>
      </c>
      <c r="I25" s="74"/>
      <c r="J25" s="39">
        <v>50.7</v>
      </c>
      <c r="K25" s="77">
        <f t="shared" si="2"/>
        <v>13368.679036236248</v>
      </c>
      <c r="L25" s="78"/>
      <c r="M25" s="6">
        <f>IF(J25="","",(K25/J25)/LOOKUP(RIGHT($D$2,3),定数!$A$6:$A$13,定数!$B$6:$B$13))</f>
        <v>2.6368203227290428</v>
      </c>
      <c r="N25" s="39">
        <v>2014</v>
      </c>
      <c r="O25" s="8">
        <v>43627</v>
      </c>
      <c r="P25" s="74">
        <v>102.105</v>
      </c>
      <c r="Q25" s="74"/>
      <c r="R25" s="75">
        <f>IF(P25="","",T25*M25*LOOKUP(RIGHT($D$2,3),定数!$A$6:$A$13,定数!$B$6:$B$13))</f>
        <v>-13368.679036236003</v>
      </c>
      <c r="S25" s="75"/>
      <c r="T25" s="76">
        <f t="shared" si="3"/>
        <v>-50.699999999999079</v>
      </c>
      <c r="U25" s="76"/>
      <c r="V25" t="str">
        <f t="shared" si="5"/>
        <v/>
      </c>
      <c r="W25">
        <f t="shared" si="1"/>
        <v>2</v>
      </c>
    </row>
    <row r="26" spans="2:23" x14ac:dyDescent="0.2">
      <c r="B26" s="39">
        <v>18</v>
      </c>
      <c r="C26" s="73">
        <f t="shared" si="0"/>
        <v>432253.95550497225</v>
      </c>
      <c r="D26" s="73"/>
      <c r="E26" s="39">
        <v>2014</v>
      </c>
      <c r="F26" s="8">
        <v>43655</v>
      </c>
      <c r="G26" s="39" t="s">
        <v>3</v>
      </c>
      <c r="H26" s="74">
        <v>101.42700000000001</v>
      </c>
      <c r="I26" s="74"/>
      <c r="J26" s="39">
        <v>42.3</v>
      </c>
      <c r="K26" s="77">
        <f t="shared" si="2"/>
        <v>12967.618665149168</v>
      </c>
      <c r="L26" s="78"/>
      <c r="M26" s="6">
        <f>IF(J26="","",(K26/J26)/LOOKUP(RIGHT($D$2,3),定数!$A$6:$A$13,定数!$B$6:$B$13))</f>
        <v>3.0656308901061862</v>
      </c>
      <c r="N26" s="39">
        <v>2014</v>
      </c>
      <c r="O26" s="8">
        <v>43671</v>
      </c>
      <c r="P26" s="74">
        <v>101.85</v>
      </c>
      <c r="Q26" s="74"/>
      <c r="R26" s="75">
        <f>IF(P26="","",T26*M26*LOOKUP(RIGHT($D$2,3),定数!$A$6:$A$13,定数!$B$6:$B$13))</f>
        <v>-12967.618665148788</v>
      </c>
      <c r="S26" s="75"/>
      <c r="T26" s="76">
        <f t="shared" si="3"/>
        <v>-42.299999999998761</v>
      </c>
      <c r="U26" s="76"/>
      <c r="V26" t="str">
        <f t="shared" si="5"/>
        <v/>
      </c>
      <c r="W26">
        <f t="shared" si="1"/>
        <v>3</v>
      </c>
    </row>
    <row r="27" spans="2:23" x14ac:dyDescent="0.2">
      <c r="B27" s="39">
        <v>19</v>
      </c>
      <c r="C27" s="73">
        <f t="shared" si="0"/>
        <v>419286.33683982346</v>
      </c>
      <c r="D27" s="73"/>
      <c r="E27" s="39">
        <v>2014</v>
      </c>
      <c r="F27" s="8">
        <v>43786</v>
      </c>
      <c r="G27" s="39" t="s">
        <v>4</v>
      </c>
      <c r="H27" s="74">
        <v>116.88</v>
      </c>
      <c r="I27" s="74"/>
      <c r="J27" s="39">
        <v>143.4</v>
      </c>
      <c r="K27" s="77">
        <f t="shared" si="2"/>
        <v>12578.590105194704</v>
      </c>
      <c r="L27" s="78"/>
      <c r="M27" s="6">
        <f>IF(J27="","",(K27/J27)/LOOKUP(RIGHT($D$2,3),定数!$A$6:$A$13,定数!$B$6:$B$13))</f>
        <v>0.87716806870255948</v>
      </c>
      <c r="N27" s="39">
        <v>2014</v>
      </c>
      <c r="O27" s="8">
        <v>43802</v>
      </c>
      <c r="P27" s="74">
        <v>119.712</v>
      </c>
      <c r="Q27" s="74"/>
      <c r="R27" s="75">
        <f>IF(P27="","",T27*M27*LOOKUP(RIGHT($D$2,3),定数!$A$6:$A$13,定数!$B$6:$B$13))</f>
        <v>24841.399705656553</v>
      </c>
      <c r="S27" s="75"/>
      <c r="T27" s="76">
        <f t="shared" si="3"/>
        <v>283.20000000000078</v>
      </c>
      <c r="U27" s="76"/>
      <c r="V27" t="str">
        <f t="shared" si="5"/>
        <v/>
      </c>
      <c r="W27">
        <f t="shared" si="1"/>
        <v>0</v>
      </c>
    </row>
    <row r="28" spans="2:23" x14ac:dyDescent="0.2">
      <c r="B28" s="39">
        <v>20</v>
      </c>
      <c r="C28" s="73">
        <f t="shared" si="0"/>
        <v>444127.73654548003</v>
      </c>
      <c r="D28" s="73"/>
      <c r="E28" s="39">
        <v>2015</v>
      </c>
      <c r="F28" s="8">
        <v>43477</v>
      </c>
      <c r="G28" s="39" t="s">
        <v>3</v>
      </c>
      <c r="H28" s="74">
        <v>118.081</v>
      </c>
      <c r="I28" s="74"/>
      <c r="J28" s="39">
        <v>122.7</v>
      </c>
      <c r="K28" s="77">
        <f t="shared" si="2"/>
        <v>13323.8320963644</v>
      </c>
      <c r="L28" s="78"/>
      <c r="M28" s="6">
        <f>IF(J28="","",(K28/J28)/LOOKUP(RIGHT($D$2,3),定数!$A$6:$A$13,定数!$B$6:$B$13))</f>
        <v>1.0858868864192666</v>
      </c>
      <c r="N28" s="39">
        <v>2015</v>
      </c>
      <c r="O28" s="8">
        <v>43506</v>
      </c>
      <c r="P28" s="74">
        <v>119.30800000000001</v>
      </c>
      <c r="Q28" s="74"/>
      <c r="R28" s="75">
        <f>IF(P28="","",T28*M28*LOOKUP(RIGHT($D$2,3),定数!$A$6:$A$13,定数!$B$6:$B$13))</f>
        <v>-13323.832096364444</v>
      </c>
      <c r="S28" s="75"/>
      <c r="T28" s="76">
        <f t="shared" si="3"/>
        <v>-122.70000000000039</v>
      </c>
      <c r="U28" s="76"/>
      <c r="V28" t="str">
        <f t="shared" si="5"/>
        <v/>
      </c>
      <c r="W28">
        <f t="shared" si="1"/>
        <v>1</v>
      </c>
    </row>
    <row r="29" spans="2:23" x14ac:dyDescent="0.2">
      <c r="B29" s="39">
        <v>21</v>
      </c>
      <c r="C29" s="73">
        <f t="shared" si="0"/>
        <v>430803.90444911557</v>
      </c>
      <c r="D29" s="73"/>
      <c r="E29" s="39">
        <v>2015</v>
      </c>
      <c r="F29" s="8">
        <v>43633</v>
      </c>
      <c r="G29" s="39" t="s">
        <v>3</v>
      </c>
      <c r="H29" s="74">
        <v>123.191</v>
      </c>
      <c r="I29" s="74"/>
      <c r="J29" s="39">
        <v>124.3</v>
      </c>
      <c r="K29" s="77">
        <f t="shared" si="2"/>
        <v>12924.117133473466</v>
      </c>
      <c r="L29" s="78"/>
      <c r="M29" s="6">
        <f>IF(J29="","",(K29/J29)/LOOKUP(RIGHT($D$2,3),定数!$A$6:$A$13,定数!$B$6:$B$13))</f>
        <v>1.0397519817758218</v>
      </c>
      <c r="N29" s="39">
        <v>2015</v>
      </c>
      <c r="O29" s="8">
        <v>43654</v>
      </c>
      <c r="P29" s="74">
        <v>120.735</v>
      </c>
      <c r="Q29" s="74"/>
      <c r="R29" s="75">
        <f>IF(P29="","",T29*M29*LOOKUP(RIGHT($D$2,3),定数!$A$6:$A$13,定数!$B$6:$B$13))</f>
        <v>25536.308672414216</v>
      </c>
      <c r="S29" s="75"/>
      <c r="T29" s="76">
        <f t="shared" si="3"/>
        <v>245.60000000000031</v>
      </c>
      <c r="U29" s="76"/>
      <c r="V29" t="str">
        <f t="shared" si="5"/>
        <v/>
      </c>
      <c r="W29">
        <f t="shared" si="1"/>
        <v>0</v>
      </c>
    </row>
    <row r="30" spans="2:23" x14ac:dyDescent="0.2">
      <c r="B30" s="39">
        <v>22</v>
      </c>
      <c r="C30" s="77">
        <f t="shared" si="0"/>
        <v>456340.21312152978</v>
      </c>
      <c r="D30" s="78"/>
      <c r="E30" s="39">
        <v>2015</v>
      </c>
      <c r="F30" s="8">
        <v>43538</v>
      </c>
      <c r="G30" s="39" t="s">
        <v>4</v>
      </c>
      <c r="H30" s="79">
        <v>114.006</v>
      </c>
      <c r="I30" s="80"/>
      <c r="J30" s="39">
        <v>50.8</v>
      </c>
      <c r="K30" s="77">
        <f t="shared" si="2"/>
        <v>13690.206393645893</v>
      </c>
      <c r="L30" s="78"/>
      <c r="M30" s="6">
        <f>IF(J30="","",(K30/J30)/LOOKUP(RIGHT($D$2,3),定数!$A$6:$A$13,定数!$B$6:$B$13))</f>
        <v>2.6949225184342311</v>
      </c>
      <c r="N30" s="39">
        <v>2015</v>
      </c>
      <c r="O30" s="8">
        <v>43539</v>
      </c>
      <c r="P30" s="79">
        <v>113.498</v>
      </c>
      <c r="Q30" s="80"/>
      <c r="R30" s="81">
        <f>IF(P30="","",T30*M30*LOOKUP(RIGHT($D$2,3),定数!$A$6:$A$13,定数!$B$6:$B$13))</f>
        <v>-13690.206393645774</v>
      </c>
      <c r="S30" s="82"/>
      <c r="T30" s="83">
        <f t="shared" si="3"/>
        <v>-50.799999999999557</v>
      </c>
      <c r="U30" s="84"/>
      <c r="V30" t="str">
        <f t="shared" si="5"/>
        <v/>
      </c>
      <c r="W30">
        <f t="shared" si="1"/>
        <v>1</v>
      </c>
    </row>
    <row r="31" spans="2:23" x14ac:dyDescent="0.2">
      <c r="B31" s="39">
        <v>23</v>
      </c>
      <c r="C31" s="73">
        <f>IF(R30="","",C30+R30)</f>
        <v>442650.006727884</v>
      </c>
      <c r="D31" s="73"/>
      <c r="E31" s="39">
        <v>2016</v>
      </c>
      <c r="F31" s="8">
        <v>43797</v>
      </c>
      <c r="G31" s="39" t="s">
        <v>4</v>
      </c>
      <c r="H31" s="74">
        <v>112.976</v>
      </c>
      <c r="I31" s="74"/>
      <c r="J31" s="39">
        <v>162.30000000000001</v>
      </c>
      <c r="K31" s="77">
        <f t="shared" si="2"/>
        <v>13279.500201836519</v>
      </c>
      <c r="L31" s="78"/>
      <c r="M31" s="6">
        <f>IF(J31="","",(K31/J31)/LOOKUP(RIGHT($D$2,3),定数!$A$6:$A$13,定数!$B$6:$B$13))</f>
        <v>0.81820703646558957</v>
      </c>
      <c r="N31" s="39">
        <v>2015</v>
      </c>
      <c r="O31" s="8">
        <v>43814</v>
      </c>
      <c r="P31" s="74">
        <v>116.19199999999999</v>
      </c>
      <c r="Q31" s="74"/>
      <c r="R31" s="75">
        <f>IF(P31="","",T31*M31*LOOKUP(RIGHT($D$2,3),定数!$A$6:$A$13,定数!$B$6:$B$13))</f>
        <v>26313.538292733312</v>
      </c>
      <c r="S31" s="75"/>
      <c r="T31" s="76">
        <f t="shared" si="3"/>
        <v>321.5999999999994</v>
      </c>
      <c r="U31" s="76"/>
      <c r="V31" t="str">
        <f>IF(S31&lt;&gt;"",IF(S31&lt;0,1+V30,0),"")</f>
        <v/>
      </c>
      <c r="W31">
        <f>IF(T31&lt;&gt;"",IF(T31&lt;0,1+W30,0),"")</f>
        <v>0</v>
      </c>
    </row>
    <row r="32" spans="2:23" x14ac:dyDescent="0.2">
      <c r="B32" s="39">
        <v>24</v>
      </c>
      <c r="C32" s="73">
        <f t="shared" si="0"/>
        <v>468963.54502061731</v>
      </c>
      <c r="D32" s="73"/>
      <c r="E32" s="39">
        <v>2016</v>
      </c>
      <c r="F32" s="8">
        <v>43798</v>
      </c>
      <c r="G32" s="39" t="s">
        <v>4</v>
      </c>
      <c r="H32" s="74">
        <v>113.342</v>
      </c>
      <c r="I32" s="74"/>
      <c r="J32" s="39">
        <v>172.6</v>
      </c>
      <c r="K32" s="77">
        <f t="shared" si="2"/>
        <v>14068.906350618519</v>
      </c>
      <c r="L32" s="78"/>
      <c r="M32" s="6">
        <f>IF(J32="","",(K32/J32)/LOOKUP(RIGHT($D$2,3),定数!$A$6:$A$13,定数!$B$6:$B$13))</f>
        <v>0.81511624279365702</v>
      </c>
      <c r="N32" s="39">
        <v>2016</v>
      </c>
      <c r="O32" s="8">
        <v>43814</v>
      </c>
      <c r="P32" s="74">
        <v>116.509</v>
      </c>
      <c r="Q32" s="74"/>
      <c r="R32" s="75">
        <f>IF(P32="","",T32*M32*LOOKUP(RIGHT($D$2,3),定数!$A$6:$A$13,定数!$B$6:$B$13))</f>
        <v>25814.731409275129</v>
      </c>
      <c r="S32" s="75"/>
      <c r="T32" s="76">
        <f t="shared" si="3"/>
        <v>316.70000000000016</v>
      </c>
      <c r="U32" s="76"/>
      <c r="V32" t="str">
        <f t="shared" si="5"/>
        <v/>
      </c>
      <c r="W32">
        <f t="shared" si="1"/>
        <v>0</v>
      </c>
    </row>
    <row r="33" spans="2:23" x14ac:dyDescent="0.2">
      <c r="B33" s="39">
        <v>25</v>
      </c>
      <c r="C33" s="73">
        <f t="shared" si="0"/>
        <v>494778.27642989246</v>
      </c>
      <c r="D33" s="73"/>
      <c r="E33" s="39">
        <v>2016</v>
      </c>
      <c r="F33" s="8">
        <v>43807</v>
      </c>
      <c r="G33" s="39" t="s">
        <v>4</v>
      </c>
      <c r="H33" s="74">
        <v>114.381</v>
      </c>
      <c r="I33" s="74"/>
      <c r="J33" s="39">
        <v>125.8</v>
      </c>
      <c r="K33" s="77">
        <f t="shared" si="2"/>
        <v>14843.348292896773</v>
      </c>
      <c r="L33" s="78"/>
      <c r="M33" s="6">
        <f>IF(J33="","",(K33/J33)/LOOKUP(RIGHT($D$2,3),定数!$A$6:$A$13,定数!$B$6:$B$13))</f>
        <v>1.1799163984814605</v>
      </c>
      <c r="N33" s="39">
        <v>2017</v>
      </c>
      <c r="O33" s="8">
        <v>43814</v>
      </c>
      <c r="P33" s="74">
        <v>117.127</v>
      </c>
      <c r="Q33" s="74"/>
      <c r="R33" s="75">
        <f>IF(P33="","",T33*M33*LOOKUP(RIGHT($D$2,3),定数!$A$6:$A$13,定数!$B$6:$B$13))</f>
        <v>32400.504302300844</v>
      </c>
      <c r="S33" s="75"/>
      <c r="T33" s="76">
        <f t="shared" si="3"/>
        <v>274.59999999999951</v>
      </c>
      <c r="U33" s="76"/>
      <c r="V33" t="str">
        <f t="shared" si="5"/>
        <v/>
      </c>
      <c r="W33">
        <f t="shared" si="1"/>
        <v>0</v>
      </c>
    </row>
    <row r="34" spans="2:23" x14ac:dyDescent="0.2">
      <c r="B34" s="39">
        <v>26</v>
      </c>
      <c r="C34" s="73">
        <f t="shared" si="0"/>
        <v>527178.78073219326</v>
      </c>
      <c r="D34" s="73"/>
      <c r="E34" s="39">
        <v>2017</v>
      </c>
      <c r="F34" s="8">
        <v>43524</v>
      </c>
      <c r="G34" s="39" t="s">
        <v>3</v>
      </c>
      <c r="H34" s="74">
        <v>111.94499999999999</v>
      </c>
      <c r="I34" s="74"/>
      <c r="J34" s="39">
        <v>89.2</v>
      </c>
      <c r="K34" s="77">
        <f t="shared" si="2"/>
        <v>15815.363421965798</v>
      </c>
      <c r="L34" s="78"/>
      <c r="M34" s="6">
        <f>IF(J34="","",(K34/J34)/LOOKUP(RIGHT($D$2,3),定数!$A$6:$A$13,定数!$B$6:$B$13))</f>
        <v>1.7730228051531163</v>
      </c>
      <c r="N34" s="39">
        <v>2017</v>
      </c>
      <c r="O34" s="8">
        <v>43525</v>
      </c>
      <c r="P34" s="74">
        <v>112.837</v>
      </c>
      <c r="Q34" s="74"/>
      <c r="R34" s="75">
        <f>IF(P34="","",T34*M34*LOOKUP(RIGHT($D$2,3),定数!$A$6:$A$13,定数!$B$6:$B$13))</f>
        <v>-15815.363421965978</v>
      </c>
      <c r="S34" s="75"/>
      <c r="T34" s="76">
        <f t="shared" si="3"/>
        <v>-89.200000000001012</v>
      </c>
      <c r="U34" s="76"/>
      <c r="V34" t="str">
        <f t="shared" si="5"/>
        <v/>
      </c>
      <c r="W34">
        <f t="shared" si="1"/>
        <v>1</v>
      </c>
    </row>
    <row r="35" spans="2:23" x14ac:dyDescent="0.2">
      <c r="B35" s="39">
        <v>27</v>
      </c>
      <c r="C35" s="73">
        <f t="shared" si="0"/>
        <v>511363.41731022729</v>
      </c>
      <c r="D35" s="73"/>
      <c r="E35" s="39">
        <v>2017</v>
      </c>
      <c r="F35" s="8">
        <v>43702</v>
      </c>
      <c r="G35" s="39" t="s">
        <v>3</v>
      </c>
      <c r="H35" s="74">
        <v>109.164</v>
      </c>
      <c r="I35" s="74"/>
      <c r="J35" s="39">
        <v>67.2</v>
      </c>
      <c r="K35" s="77">
        <f t="shared" si="2"/>
        <v>15340.902519306817</v>
      </c>
      <c r="L35" s="78"/>
      <c r="M35" s="6">
        <f>IF(J35="","",(K35/J35)/LOOKUP(RIGHT($D$2,3),定数!$A$6:$A$13,定数!$B$6:$B$13))</f>
        <v>2.2828723987063717</v>
      </c>
      <c r="N35" s="39">
        <v>2017</v>
      </c>
      <c r="O35" s="8">
        <v>43707</v>
      </c>
      <c r="P35" s="74">
        <v>109.836</v>
      </c>
      <c r="Q35" s="74"/>
      <c r="R35" s="75">
        <f>IF(P35="","",T35*M35*LOOKUP(RIGHT($D$2,3),定数!$A$6:$A$13,定数!$B$6:$B$13))</f>
        <v>-15340.90251930675</v>
      </c>
      <c r="S35" s="75"/>
      <c r="T35" s="76">
        <f t="shared" si="3"/>
        <v>-67.199999999999704</v>
      </c>
      <c r="U35" s="76"/>
      <c r="V35" t="str">
        <f t="shared" si="5"/>
        <v/>
      </c>
      <c r="W35">
        <f t="shared" si="1"/>
        <v>2</v>
      </c>
    </row>
    <row r="36" spans="2:23" x14ac:dyDescent="0.2">
      <c r="B36" s="39">
        <v>28</v>
      </c>
      <c r="C36" s="73">
        <f t="shared" si="0"/>
        <v>496022.51479092054</v>
      </c>
      <c r="D36" s="73"/>
      <c r="E36" s="39">
        <v>2017</v>
      </c>
      <c r="F36" s="8">
        <v>43742</v>
      </c>
      <c r="G36" s="39" t="s">
        <v>4</v>
      </c>
      <c r="H36" s="74">
        <v>112.95399999999999</v>
      </c>
      <c r="I36" s="74"/>
      <c r="J36" s="39">
        <v>63.7</v>
      </c>
      <c r="K36" s="77">
        <f t="shared" si="2"/>
        <v>14880.675443727616</v>
      </c>
      <c r="L36" s="78"/>
      <c r="M36" s="6">
        <f>IF(J36="","",(K36/J36)/LOOKUP(RIGHT($D$2,3),定数!$A$6:$A$13,定数!$B$6:$B$13))</f>
        <v>2.3360557996432676</v>
      </c>
      <c r="N36" s="39">
        <v>2017</v>
      </c>
      <c r="O36" s="8">
        <v>43747</v>
      </c>
      <c r="P36" s="74">
        <v>112.31699999999999</v>
      </c>
      <c r="Q36" s="74"/>
      <c r="R36" s="75">
        <f>IF(P36="","",T36*M36*LOOKUP(RIGHT($D$2,3),定数!$A$6:$A$13,定数!$B$6:$B$13))</f>
        <v>-14880.675443727625</v>
      </c>
      <c r="S36" s="75"/>
      <c r="T36" s="76">
        <f t="shared" si="3"/>
        <v>-63.700000000000045</v>
      </c>
      <c r="U36" s="76"/>
      <c r="V36" t="str">
        <f t="shared" si="5"/>
        <v/>
      </c>
      <c r="W36">
        <f t="shared" si="1"/>
        <v>3</v>
      </c>
    </row>
    <row r="37" spans="2:23" x14ac:dyDescent="0.2">
      <c r="B37" s="39">
        <v>29</v>
      </c>
      <c r="C37" s="73">
        <f t="shared" si="0"/>
        <v>481141.8393471929</v>
      </c>
      <c r="D37" s="73"/>
      <c r="E37" s="39">
        <v>2017</v>
      </c>
      <c r="F37" s="8">
        <v>43783</v>
      </c>
      <c r="G37" s="39" t="s">
        <v>3</v>
      </c>
      <c r="H37" s="74">
        <v>113.419</v>
      </c>
      <c r="I37" s="74"/>
      <c r="J37" s="39">
        <v>48.5</v>
      </c>
      <c r="K37" s="77">
        <f t="shared" si="2"/>
        <v>14434.255180415787</v>
      </c>
      <c r="L37" s="78"/>
      <c r="M37" s="6">
        <f>IF(J37="","",(K37/J37)/LOOKUP(RIGHT($D$2,3),定数!$A$6:$A$13,定数!$B$6:$B$13))</f>
        <v>2.9761350887455227</v>
      </c>
      <c r="N37" s="39">
        <v>2017</v>
      </c>
      <c r="O37" s="8">
        <v>43784</v>
      </c>
      <c r="P37" s="74">
        <v>112.479</v>
      </c>
      <c r="Q37" s="74"/>
      <c r="R37" s="75">
        <f>IF(P37="","",T37*M37*LOOKUP(RIGHT($D$2,3),定数!$A$6:$A$13,定数!$B$6:$B$13))</f>
        <v>27975.669834207845</v>
      </c>
      <c r="S37" s="75"/>
      <c r="T37" s="76">
        <f t="shared" si="3"/>
        <v>93.999999999999773</v>
      </c>
      <c r="U37" s="76"/>
      <c r="V37" t="str">
        <f t="shared" si="5"/>
        <v/>
      </c>
      <c r="W37">
        <f t="shared" si="1"/>
        <v>0</v>
      </c>
    </row>
    <row r="38" spans="2:23" x14ac:dyDescent="0.2">
      <c r="B38" s="39">
        <v>30</v>
      </c>
      <c r="C38" s="73">
        <f t="shared" si="0"/>
        <v>509117.50918140076</v>
      </c>
      <c r="D38" s="73"/>
      <c r="E38" s="39">
        <v>2018</v>
      </c>
      <c r="F38" s="8">
        <v>43651</v>
      </c>
      <c r="G38" s="39" t="s">
        <v>4</v>
      </c>
      <c r="H38" s="74">
        <v>110.71299999999999</v>
      </c>
      <c r="I38" s="74"/>
      <c r="J38" s="39">
        <v>42.6</v>
      </c>
      <c r="K38" s="77">
        <f t="shared" si="2"/>
        <v>15273.525275442022</v>
      </c>
      <c r="L38" s="78"/>
      <c r="M38" s="6">
        <f>IF(J38="","",(K38/J38)/LOOKUP(RIGHT($D$2,3),定数!$A$6:$A$13,定数!$B$6:$B$13))</f>
        <v>3.5853345717000047</v>
      </c>
      <c r="N38" s="39">
        <v>2018</v>
      </c>
      <c r="O38" s="8">
        <v>43658</v>
      </c>
      <c r="P38" s="74">
        <v>111.535</v>
      </c>
      <c r="Q38" s="74"/>
      <c r="R38" s="75">
        <f>IF(P38="","",T38*M38*LOOKUP(RIGHT($D$2,3),定数!$A$6:$A$13,定数!$B$6:$B$13))</f>
        <v>29471.450179374136</v>
      </c>
      <c r="S38" s="75"/>
      <c r="T38" s="76">
        <f t="shared" si="3"/>
        <v>82.200000000000273</v>
      </c>
      <c r="U38" s="76"/>
      <c r="V38" t="str">
        <f t="shared" si="5"/>
        <v/>
      </c>
      <c r="W38">
        <f t="shared" si="1"/>
        <v>0</v>
      </c>
    </row>
    <row r="39" spans="2:23" x14ac:dyDescent="0.2">
      <c r="B39" s="39">
        <v>31</v>
      </c>
      <c r="C39" s="73">
        <f t="shared" si="0"/>
        <v>538588.95936077484</v>
      </c>
      <c r="D39" s="73"/>
      <c r="E39" s="39">
        <v>2018</v>
      </c>
      <c r="F39" s="8">
        <v>43657</v>
      </c>
      <c r="G39" s="39" t="s">
        <v>4</v>
      </c>
      <c r="H39" s="74">
        <v>111.33</v>
      </c>
      <c r="I39" s="74"/>
      <c r="J39" s="39">
        <v>56.7</v>
      </c>
      <c r="K39" s="77">
        <f t="shared" si="2"/>
        <v>16157.668780823245</v>
      </c>
      <c r="L39" s="78"/>
      <c r="M39" s="6">
        <f>IF(J39="","",(K39/J39)/LOOKUP(RIGHT($D$2,3),定数!$A$6:$A$13,定数!$B$6:$B$13))</f>
        <v>2.8496770336548933</v>
      </c>
      <c r="N39" s="39">
        <v>2018</v>
      </c>
      <c r="O39" s="8">
        <v>43658</v>
      </c>
      <c r="P39" s="74">
        <v>112.434</v>
      </c>
      <c r="Q39" s="74"/>
      <c r="R39" s="75">
        <f>IF(P39="","",T39*M39*LOOKUP(RIGHT($D$2,3),定数!$A$6:$A$13,定数!$B$6:$B$13))</f>
        <v>31460.434451549998</v>
      </c>
      <c r="S39" s="75"/>
      <c r="T39" s="76">
        <f t="shared" si="3"/>
        <v>110.39999999999992</v>
      </c>
      <c r="U39" s="76"/>
      <c r="V39" t="str">
        <f t="shared" si="5"/>
        <v/>
      </c>
      <c r="W39">
        <f t="shared" si="1"/>
        <v>0</v>
      </c>
    </row>
    <row r="40" spans="2:23" x14ac:dyDescent="0.2">
      <c r="B40" s="39">
        <v>32</v>
      </c>
      <c r="C40" s="73">
        <f t="shared" si="0"/>
        <v>570049.39381232485</v>
      </c>
      <c r="D40" s="73"/>
      <c r="E40" s="39">
        <v>2018</v>
      </c>
      <c r="F40" s="8">
        <v>43826</v>
      </c>
      <c r="G40" s="39" t="s">
        <v>3</v>
      </c>
      <c r="H40" s="74">
        <v>110.267</v>
      </c>
      <c r="I40" s="74"/>
      <c r="J40" s="39">
        <v>56.8</v>
      </c>
      <c r="K40" s="77">
        <f t="shared" si="2"/>
        <v>17101.481814369745</v>
      </c>
      <c r="L40" s="78"/>
      <c r="M40" s="6">
        <f>IF(J40="","",(K40/J40)/LOOKUP(RIGHT($D$2,3),定数!$A$6:$A$13,定数!$B$6:$B$13))</f>
        <v>3.0108242630932653</v>
      </c>
      <c r="N40" s="39">
        <v>2019</v>
      </c>
      <c r="O40" s="8">
        <v>43468</v>
      </c>
      <c r="P40" s="74">
        <v>108.027</v>
      </c>
      <c r="Q40" s="74"/>
      <c r="R40" s="75">
        <f>IF(P40="","",T40*M40*LOOKUP(RIGHT($D$2,3),定数!$A$6:$A$13,定数!$B$6:$B$13))</f>
        <v>67442.463493288989</v>
      </c>
      <c r="S40" s="75"/>
      <c r="T40" s="76">
        <f t="shared" si="3"/>
        <v>223.99999999999949</v>
      </c>
      <c r="U40" s="76"/>
      <c r="V40" t="str">
        <f t="shared" si="5"/>
        <v/>
      </c>
      <c r="W40">
        <f t="shared" si="1"/>
        <v>0</v>
      </c>
    </row>
    <row r="41" spans="2:23" x14ac:dyDescent="0.2">
      <c r="B41" s="39">
        <v>33</v>
      </c>
      <c r="C41" s="73">
        <f t="shared" si="0"/>
        <v>637491.85730561381</v>
      </c>
      <c r="D41" s="73"/>
      <c r="E41" s="39"/>
      <c r="F41" s="8"/>
      <c r="G41" s="39" t="s">
        <v>3</v>
      </c>
      <c r="H41" s="74"/>
      <c r="I41" s="74"/>
      <c r="J41" s="39"/>
      <c r="K41" s="77" t="str">
        <f t="shared" si="2"/>
        <v/>
      </c>
      <c r="L41" s="78"/>
      <c r="M41" s="6" t="str">
        <f>IF(J41="","",(K41/J41)/LOOKUP(RIGHT($D$2,3),定数!$A$6:$A$13,定数!$B$6:$B$13))</f>
        <v/>
      </c>
      <c r="N41" s="39"/>
      <c r="O41" s="8"/>
      <c r="P41" s="74"/>
      <c r="Q41" s="74"/>
      <c r="R41" s="75" t="str">
        <f>IF(P41="","",T41*M41*LOOKUP(RIGHT($D$2,3),定数!$A$6:$A$13,定数!$B$6:$B$13))</f>
        <v/>
      </c>
      <c r="S41" s="75"/>
      <c r="T41" s="76" t="str">
        <f t="shared" si="3"/>
        <v/>
      </c>
      <c r="U41" s="76"/>
      <c r="V41" t="str">
        <f t="shared" si="5"/>
        <v/>
      </c>
      <c r="W41" t="str">
        <f t="shared" si="1"/>
        <v/>
      </c>
    </row>
    <row r="42" spans="2:23" x14ac:dyDescent="0.2">
      <c r="B42" s="39">
        <v>34</v>
      </c>
      <c r="C42" s="73" t="str">
        <f t="shared" si="0"/>
        <v/>
      </c>
      <c r="D42" s="73"/>
      <c r="E42" s="39"/>
      <c r="F42" s="8"/>
      <c r="G42" s="39"/>
      <c r="H42" s="74"/>
      <c r="I42" s="74"/>
      <c r="J42" s="39"/>
      <c r="K42" s="77" t="str">
        <f t="shared" si="2"/>
        <v/>
      </c>
      <c r="L42" s="78"/>
      <c r="M42" s="6" t="str">
        <f>IF(J42="","",(K42/J42)/LOOKUP(RIGHT($D$2,3),定数!$A$6:$A$13,定数!$B$6:$B$13))</f>
        <v/>
      </c>
      <c r="N42" s="39"/>
      <c r="O42" s="8"/>
      <c r="P42" s="74"/>
      <c r="Q42" s="74"/>
      <c r="R42" s="75" t="str">
        <f>IF(P42="","",T42*M42*LOOKUP(RIGHT($D$2,3),定数!$A$6:$A$13,定数!$B$6:$B$13))</f>
        <v/>
      </c>
      <c r="S42" s="75"/>
      <c r="T42" s="76" t="str">
        <f t="shared" si="3"/>
        <v/>
      </c>
      <c r="U42" s="76"/>
      <c r="V42" t="str">
        <f t="shared" si="5"/>
        <v/>
      </c>
      <c r="W42" t="str">
        <f t="shared" si="1"/>
        <v/>
      </c>
    </row>
    <row r="43" spans="2:23" x14ac:dyDescent="0.2">
      <c r="B43" s="39">
        <v>35</v>
      </c>
      <c r="C43" s="73" t="str">
        <f t="shared" si="0"/>
        <v/>
      </c>
      <c r="D43" s="73"/>
      <c r="E43" s="39"/>
      <c r="F43" s="8"/>
      <c r="G43" s="39"/>
      <c r="H43" s="74"/>
      <c r="I43" s="74"/>
      <c r="J43" s="39"/>
      <c r="K43" s="77" t="str">
        <f t="shared" si="2"/>
        <v/>
      </c>
      <c r="L43" s="78"/>
      <c r="M43" s="6" t="str">
        <f>IF(J43="","",(K43/J43)/LOOKUP(RIGHT($D$2,3),定数!$A$6:$A$13,定数!$B$6:$B$13))</f>
        <v/>
      </c>
      <c r="N43" s="39"/>
      <c r="O43" s="8"/>
      <c r="P43" s="74"/>
      <c r="Q43" s="74"/>
      <c r="R43" s="75" t="str">
        <f>IF(P43="","",T43*M43*LOOKUP(RIGHT($D$2,3),定数!$A$6:$A$13,定数!$B$6:$B$13))</f>
        <v/>
      </c>
      <c r="S43" s="75"/>
      <c r="T43" s="76" t="str">
        <f t="shared" si="3"/>
        <v/>
      </c>
      <c r="U43" s="76"/>
      <c r="V43" t="str">
        <f t="shared" si="5"/>
        <v/>
      </c>
      <c r="W43" t="str">
        <f t="shared" si="1"/>
        <v/>
      </c>
    </row>
    <row r="44" spans="2:23" x14ac:dyDescent="0.2">
      <c r="B44" s="39">
        <v>36</v>
      </c>
      <c r="C44" s="73" t="str">
        <f t="shared" si="0"/>
        <v/>
      </c>
      <c r="D44" s="73"/>
      <c r="E44" s="39"/>
      <c r="F44" s="8"/>
      <c r="G44" s="39"/>
      <c r="H44" s="74"/>
      <c r="I44" s="74"/>
      <c r="J44" s="39"/>
      <c r="K44" s="77" t="str">
        <f t="shared" si="2"/>
        <v/>
      </c>
      <c r="L44" s="78"/>
      <c r="M44" s="6" t="str">
        <f>IF(J44="","",(K44/J44)/LOOKUP(RIGHT($D$2,3),定数!$A$6:$A$13,定数!$B$6:$B$13))</f>
        <v/>
      </c>
      <c r="N44" s="39"/>
      <c r="O44" s="8"/>
      <c r="P44" s="74"/>
      <c r="Q44" s="74"/>
      <c r="R44" s="75" t="str">
        <f>IF(P44="","",T44*M44*LOOKUP(RIGHT($D$2,3),定数!$A$6:$A$13,定数!$B$6:$B$13))</f>
        <v/>
      </c>
      <c r="S44" s="75"/>
      <c r="T44" s="76" t="str">
        <f t="shared" si="3"/>
        <v/>
      </c>
      <c r="U44" s="76"/>
      <c r="V44" t="str">
        <f t="shared" si="5"/>
        <v/>
      </c>
      <c r="W44" t="str">
        <f t="shared" si="1"/>
        <v/>
      </c>
    </row>
    <row r="45" spans="2:23" x14ac:dyDescent="0.2">
      <c r="B45" s="39">
        <v>37</v>
      </c>
      <c r="C45" s="73" t="str">
        <f t="shared" si="0"/>
        <v/>
      </c>
      <c r="D45" s="73"/>
      <c r="E45" s="39"/>
      <c r="F45" s="8"/>
      <c r="G45" s="39"/>
      <c r="H45" s="74"/>
      <c r="I45" s="74"/>
      <c r="J45" s="39"/>
      <c r="K45" s="77" t="str">
        <f t="shared" si="2"/>
        <v/>
      </c>
      <c r="L45" s="78"/>
      <c r="M45" s="6" t="str">
        <f>IF(J45="","",(K45/J45)/LOOKUP(RIGHT($D$2,3),定数!$A$6:$A$13,定数!$B$6:$B$13))</f>
        <v/>
      </c>
      <c r="N45" s="39"/>
      <c r="O45" s="8"/>
      <c r="P45" s="74"/>
      <c r="Q45" s="74"/>
      <c r="R45" s="75" t="str">
        <f>IF(P45="","",T45*M45*LOOKUP(RIGHT($D$2,3),定数!$A$6:$A$13,定数!$B$6:$B$13))</f>
        <v/>
      </c>
      <c r="S45" s="75"/>
      <c r="T45" s="76" t="str">
        <f t="shared" si="3"/>
        <v/>
      </c>
      <c r="U45" s="76"/>
      <c r="V45" t="str">
        <f t="shared" si="5"/>
        <v/>
      </c>
      <c r="W45" t="str">
        <f t="shared" si="1"/>
        <v/>
      </c>
    </row>
    <row r="46" spans="2:23" x14ac:dyDescent="0.2">
      <c r="B46" s="39">
        <v>38</v>
      </c>
      <c r="C46" s="73" t="str">
        <f t="shared" si="0"/>
        <v/>
      </c>
      <c r="D46" s="73"/>
      <c r="E46" s="39"/>
      <c r="F46" s="8"/>
      <c r="G46" s="39"/>
      <c r="H46" s="74"/>
      <c r="I46" s="74"/>
      <c r="J46" s="39"/>
      <c r="K46" s="77" t="str">
        <f t="shared" si="2"/>
        <v/>
      </c>
      <c r="L46" s="78"/>
      <c r="M46" s="6" t="str">
        <f>IF(J46="","",(K46/J46)/LOOKUP(RIGHT($D$2,3),定数!$A$6:$A$13,定数!$B$6:$B$13))</f>
        <v/>
      </c>
      <c r="N46" s="39"/>
      <c r="O46" s="8"/>
      <c r="P46" s="74"/>
      <c r="Q46" s="74"/>
      <c r="R46" s="75" t="str">
        <f>IF(P46="","",T46*M46*LOOKUP(RIGHT($D$2,3),定数!$A$6:$A$13,定数!$B$6:$B$13))</f>
        <v/>
      </c>
      <c r="S46" s="75"/>
      <c r="T46" s="76" t="str">
        <f t="shared" si="3"/>
        <v/>
      </c>
      <c r="U46" s="76"/>
      <c r="V46" t="str">
        <f t="shared" si="5"/>
        <v/>
      </c>
      <c r="W46" t="str">
        <f t="shared" si="1"/>
        <v/>
      </c>
    </row>
    <row r="47" spans="2:23" x14ac:dyDescent="0.2">
      <c r="B47" s="39">
        <v>39</v>
      </c>
      <c r="C47" s="73" t="str">
        <f t="shared" si="0"/>
        <v/>
      </c>
      <c r="D47" s="73"/>
      <c r="E47" s="39"/>
      <c r="F47" s="8"/>
      <c r="G47" s="39"/>
      <c r="H47" s="74"/>
      <c r="I47" s="74"/>
      <c r="J47" s="39"/>
      <c r="K47" s="77" t="str">
        <f t="shared" si="2"/>
        <v/>
      </c>
      <c r="L47" s="78"/>
      <c r="M47" s="6" t="str">
        <f>IF(J47="","",(K47/J47)/LOOKUP(RIGHT($D$2,3),定数!$A$6:$A$13,定数!$B$6:$B$13))</f>
        <v/>
      </c>
      <c r="N47" s="39"/>
      <c r="O47" s="8"/>
      <c r="P47" s="74"/>
      <c r="Q47" s="74"/>
      <c r="R47" s="75" t="str">
        <f>IF(P47="","",T47*M47*LOOKUP(RIGHT($D$2,3),定数!$A$6:$A$13,定数!$B$6:$B$13))</f>
        <v/>
      </c>
      <c r="S47" s="75"/>
      <c r="T47" s="76" t="str">
        <f t="shared" si="3"/>
        <v/>
      </c>
      <c r="U47" s="76"/>
      <c r="V47" t="str">
        <f t="shared" si="5"/>
        <v/>
      </c>
      <c r="W47" t="str">
        <f t="shared" si="1"/>
        <v/>
      </c>
    </row>
    <row r="48" spans="2:23" x14ac:dyDescent="0.2">
      <c r="B48" s="39">
        <v>40</v>
      </c>
      <c r="C48" s="73" t="str">
        <f t="shared" si="0"/>
        <v/>
      </c>
      <c r="D48" s="73"/>
      <c r="E48" s="39"/>
      <c r="F48" s="8"/>
      <c r="G48" s="39"/>
      <c r="H48" s="74"/>
      <c r="I48" s="74"/>
      <c r="J48" s="39"/>
      <c r="K48" s="77" t="str">
        <f t="shared" si="2"/>
        <v/>
      </c>
      <c r="L48" s="78"/>
      <c r="M48" s="6" t="str">
        <f>IF(J48="","",(K48/J48)/LOOKUP(RIGHT($D$2,3),定数!$A$6:$A$13,定数!$B$6:$B$13))</f>
        <v/>
      </c>
      <c r="N48" s="39"/>
      <c r="O48" s="8"/>
      <c r="P48" s="74"/>
      <c r="Q48" s="74"/>
      <c r="R48" s="75" t="str">
        <f>IF(P48="","",T48*M48*LOOKUP(RIGHT($D$2,3),定数!$A$6:$A$13,定数!$B$6:$B$13))</f>
        <v/>
      </c>
      <c r="S48" s="75"/>
      <c r="T48" s="76" t="str">
        <f t="shared" si="3"/>
        <v/>
      </c>
      <c r="U48" s="76"/>
      <c r="V48" t="str">
        <f t="shared" si="5"/>
        <v/>
      </c>
      <c r="W48" t="str">
        <f t="shared" si="1"/>
        <v/>
      </c>
    </row>
    <row r="49" spans="2:23" x14ac:dyDescent="0.2">
      <c r="B49" s="39">
        <v>41</v>
      </c>
      <c r="C49" s="73" t="str">
        <f t="shared" si="0"/>
        <v/>
      </c>
      <c r="D49" s="73"/>
      <c r="E49" s="39"/>
      <c r="F49" s="8"/>
      <c r="G49" s="39"/>
      <c r="H49" s="74"/>
      <c r="I49" s="74"/>
      <c r="J49" s="39"/>
      <c r="K49" s="77" t="str">
        <f t="shared" si="2"/>
        <v/>
      </c>
      <c r="L49" s="78"/>
      <c r="M49" s="6" t="str">
        <f>IF(J49="","",(K49/J49)/LOOKUP(RIGHT($D$2,3),定数!$A$6:$A$13,定数!$B$6:$B$13))</f>
        <v/>
      </c>
      <c r="N49" s="39"/>
      <c r="O49" s="8"/>
      <c r="P49" s="74"/>
      <c r="Q49" s="74"/>
      <c r="R49" s="75" t="str">
        <f>IF(P49="","",T49*M49*LOOKUP(RIGHT($D$2,3),定数!$A$6:$A$13,定数!$B$6:$B$13))</f>
        <v/>
      </c>
      <c r="S49" s="75"/>
      <c r="T49" s="76" t="str">
        <f t="shared" si="3"/>
        <v/>
      </c>
      <c r="U49" s="76"/>
      <c r="V49" t="str">
        <f t="shared" si="5"/>
        <v/>
      </c>
      <c r="W49" t="str">
        <f t="shared" si="1"/>
        <v/>
      </c>
    </row>
    <row r="50" spans="2:23" x14ac:dyDescent="0.2">
      <c r="B50" s="39">
        <v>42</v>
      </c>
      <c r="C50" s="73" t="str">
        <f t="shared" si="0"/>
        <v/>
      </c>
      <c r="D50" s="73"/>
      <c r="E50" s="39"/>
      <c r="F50" s="8"/>
      <c r="G50" s="39"/>
      <c r="H50" s="74"/>
      <c r="I50" s="74"/>
      <c r="J50" s="39"/>
      <c r="K50" s="77" t="str">
        <f t="shared" si="2"/>
        <v/>
      </c>
      <c r="L50" s="78"/>
      <c r="M50" s="6" t="str">
        <f>IF(J50="","",(K50/J50)/LOOKUP(RIGHT($D$2,3),定数!$A$6:$A$13,定数!$B$6:$B$13))</f>
        <v/>
      </c>
      <c r="N50" s="39"/>
      <c r="O50" s="8"/>
      <c r="P50" s="74"/>
      <c r="Q50" s="74"/>
      <c r="R50" s="75" t="str">
        <f>IF(P50="","",T50*M50*LOOKUP(RIGHT($D$2,3),定数!$A$6:$A$13,定数!$B$6:$B$13))</f>
        <v/>
      </c>
      <c r="S50" s="75"/>
      <c r="T50" s="76" t="str">
        <f t="shared" si="3"/>
        <v/>
      </c>
      <c r="U50" s="76"/>
      <c r="V50" t="str">
        <f t="shared" si="5"/>
        <v/>
      </c>
      <c r="W50" t="str">
        <f t="shared" si="1"/>
        <v/>
      </c>
    </row>
    <row r="51" spans="2:23" x14ac:dyDescent="0.2">
      <c r="B51" s="39">
        <v>43</v>
      </c>
      <c r="C51" s="73" t="str">
        <f t="shared" si="0"/>
        <v/>
      </c>
      <c r="D51" s="73"/>
      <c r="E51" s="39"/>
      <c r="F51" s="8"/>
      <c r="G51" s="39"/>
      <c r="H51" s="74"/>
      <c r="I51" s="74"/>
      <c r="J51" s="39"/>
      <c r="K51" s="77" t="str">
        <f t="shared" si="2"/>
        <v/>
      </c>
      <c r="L51" s="78"/>
      <c r="M51" s="6" t="str">
        <f>IF(J51="","",(K51/J51)/LOOKUP(RIGHT($D$2,3),定数!$A$6:$A$13,定数!$B$6:$B$13))</f>
        <v/>
      </c>
      <c r="N51" s="39"/>
      <c r="O51" s="8"/>
      <c r="P51" s="74"/>
      <c r="Q51" s="74"/>
      <c r="R51" s="75" t="str">
        <f>IF(P51="","",T51*M51*LOOKUP(RIGHT($D$2,3),定数!$A$6:$A$13,定数!$B$6:$B$13))</f>
        <v/>
      </c>
      <c r="S51" s="75"/>
      <c r="T51" s="76" t="str">
        <f t="shared" si="3"/>
        <v/>
      </c>
      <c r="U51" s="76"/>
      <c r="V51" t="str">
        <f t="shared" si="5"/>
        <v/>
      </c>
      <c r="W51" t="str">
        <f t="shared" si="1"/>
        <v/>
      </c>
    </row>
    <row r="52" spans="2:23" x14ac:dyDescent="0.2">
      <c r="B52" s="39">
        <v>44</v>
      </c>
      <c r="C52" s="73" t="str">
        <f t="shared" si="0"/>
        <v/>
      </c>
      <c r="D52" s="73"/>
      <c r="E52" s="39"/>
      <c r="F52" s="8"/>
      <c r="G52" s="39"/>
      <c r="H52" s="74"/>
      <c r="I52" s="74"/>
      <c r="J52" s="39"/>
      <c r="K52" s="77" t="str">
        <f t="shared" si="2"/>
        <v/>
      </c>
      <c r="L52" s="78"/>
      <c r="M52" s="6" t="str">
        <f>IF(J52="","",(K52/J52)/LOOKUP(RIGHT($D$2,3),定数!$A$6:$A$13,定数!$B$6:$B$13))</f>
        <v/>
      </c>
      <c r="N52" s="39"/>
      <c r="O52" s="8"/>
      <c r="P52" s="74"/>
      <c r="Q52" s="74"/>
      <c r="R52" s="75" t="str">
        <f>IF(P52="","",T52*M52*LOOKUP(RIGHT($D$2,3),定数!$A$6:$A$13,定数!$B$6:$B$13))</f>
        <v/>
      </c>
      <c r="S52" s="75"/>
      <c r="T52" s="76" t="str">
        <f t="shared" si="3"/>
        <v/>
      </c>
      <c r="U52" s="76"/>
      <c r="V52" t="str">
        <f t="shared" si="5"/>
        <v/>
      </c>
      <c r="W52" t="str">
        <f t="shared" si="1"/>
        <v/>
      </c>
    </row>
    <row r="53" spans="2:23" x14ac:dyDescent="0.2">
      <c r="B53" s="39">
        <v>45</v>
      </c>
      <c r="C53" s="73" t="str">
        <f t="shared" si="0"/>
        <v/>
      </c>
      <c r="D53" s="73"/>
      <c r="E53" s="39"/>
      <c r="F53" s="8"/>
      <c r="G53" s="39"/>
      <c r="H53" s="74"/>
      <c r="I53" s="74"/>
      <c r="J53" s="39"/>
      <c r="K53" s="77" t="str">
        <f t="shared" si="2"/>
        <v/>
      </c>
      <c r="L53" s="78"/>
      <c r="M53" s="6" t="str">
        <f>IF(J53="","",(K53/J53)/LOOKUP(RIGHT($D$2,3),定数!$A$6:$A$13,定数!$B$6:$B$13))</f>
        <v/>
      </c>
      <c r="N53" s="39"/>
      <c r="O53" s="8"/>
      <c r="P53" s="74"/>
      <c r="Q53" s="74"/>
      <c r="R53" s="75" t="str">
        <f>IF(P53="","",T53*M53*LOOKUP(RIGHT($D$2,3),定数!$A$6:$A$13,定数!$B$6:$B$13))</f>
        <v/>
      </c>
      <c r="S53" s="75"/>
      <c r="T53" s="76" t="str">
        <f t="shared" si="3"/>
        <v/>
      </c>
      <c r="U53" s="76"/>
      <c r="V53" t="str">
        <f t="shared" si="5"/>
        <v/>
      </c>
      <c r="W53" t="str">
        <f t="shared" si="1"/>
        <v/>
      </c>
    </row>
    <row r="54" spans="2:23" x14ac:dyDescent="0.2">
      <c r="B54" s="39">
        <v>46</v>
      </c>
      <c r="C54" s="73" t="str">
        <f t="shared" si="0"/>
        <v/>
      </c>
      <c r="D54" s="73"/>
      <c r="E54" s="39"/>
      <c r="F54" s="8"/>
      <c r="G54" s="39"/>
      <c r="H54" s="74"/>
      <c r="I54" s="74"/>
      <c r="J54" s="39"/>
      <c r="K54" s="77" t="str">
        <f t="shared" si="2"/>
        <v/>
      </c>
      <c r="L54" s="78"/>
      <c r="M54" s="6" t="str">
        <f>IF(J54="","",(K54/J54)/LOOKUP(RIGHT($D$2,3),定数!$A$6:$A$13,定数!$B$6:$B$13))</f>
        <v/>
      </c>
      <c r="N54" s="39"/>
      <c r="O54" s="8"/>
      <c r="P54" s="74"/>
      <c r="Q54" s="74"/>
      <c r="R54" s="75" t="str">
        <f>IF(P54="","",T54*M54*LOOKUP(RIGHT($D$2,3),定数!$A$6:$A$13,定数!$B$6:$B$13))</f>
        <v/>
      </c>
      <c r="S54" s="75"/>
      <c r="T54" s="76" t="str">
        <f t="shared" si="3"/>
        <v/>
      </c>
      <c r="U54" s="76"/>
      <c r="V54" t="str">
        <f t="shared" si="5"/>
        <v/>
      </c>
      <c r="W54" t="str">
        <f t="shared" si="1"/>
        <v/>
      </c>
    </row>
    <row r="55" spans="2:23" x14ac:dyDescent="0.2">
      <c r="B55" s="39">
        <v>47</v>
      </c>
      <c r="C55" s="73" t="str">
        <f t="shared" si="0"/>
        <v/>
      </c>
      <c r="D55" s="73"/>
      <c r="E55" s="39"/>
      <c r="F55" s="8"/>
      <c r="G55" s="39"/>
      <c r="H55" s="74"/>
      <c r="I55" s="74"/>
      <c r="J55" s="39"/>
      <c r="K55" s="77" t="str">
        <f t="shared" si="2"/>
        <v/>
      </c>
      <c r="L55" s="78"/>
      <c r="M55" s="6" t="str">
        <f>IF(J55="","",(K55/J55)/LOOKUP(RIGHT($D$2,3),定数!$A$6:$A$13,定数!$B$6:$B$13))</f>
        <v/>
      </c>
      <c r="N55" s="39"/>
      <c r="O55" s="8"/>
      <c r="P55" s="74"/>
      <c r="Q55" s="74"/>
      <c r="R55" s="75" t="str">
        <f>IF(P55="","",T55*M55*LOOKUP(RIGHT($D$2,3),定数!$A$6:$A$13,定数!$B$6:$B$13))</f>
        <v/>
      </c>
      <c r="S55" s="75"/>
      <c r="T55" s="76" t="str">
        <f t="shared" si="3"/>
        <v/>
      </c>
      <c r="U55" s="76"/>
      <c r="V55" t="str">
        <f t="shared" si="5"/>
        <v/>
      </c>
      <c r="W55" t="str">
        <f t="shared" si="1"/>
        <v/>
      </c>
    </row>
    <row r="56" spans="2:23" x14ac:dyDescent="0.2">
      <c r="B56" s="39">
        <v>48</v>
      </c>
      <c r="C56" s="73" t="str">
        <f t="shared" si="0"/>
        <v/>
      </c>
      <c r="D56" s="73"/>
      <c r="E56" s="39"/>
      <c r="F56" s="8"/>
      <c r="G56" s="39"/>
      <c r="H56" s="74"/>
      <c r="I56" s="74"/>
      <c r="J56" s="39"/>
      <c r="K56" s="77" t="str">
        <f t="shared" si="2"/>
        <v/>
      </c>
      <c r="L56" s="78"/>
      <c r="M56" s="6" t="str">
        <f>IF(J56="","",(K56/J56)/LOOKUP(RIGHT($D$2,3),定数!$A$6:$A$13,定数!$B$6:$B$13))</f>
        <v/>
      </c>
      <c r="N56" s="39"/>
      <c r="O56" s="8"/>
      <c r="P56" s="74"/>
      <c r="Q56" s="74"/>
      <c r="R56" s="75" t="str">
        <f>IF(P56="","",T56*M56*LOOKUP(RIGHT($D$2,3),定数!$A$6:$A$13,定数!$B$6:$B$13))</f>
        <v/>
      </c>
      <c r="S56" s="75"/>
      <c r="T56" s="76" t="str">
        <f t="shared" si="3"/>
        <v/>
      </c>
      <c r="U56" s="76"/>
      <c r="V56" t="str">
        <f t="shared" si="5"/>
        <v/>
      </c>
      <c r="W56" t="str">
        <f t="shared" si="1"/>
        <v/>
      </c>
    </row>
    <row r="57" spans="2:23" x14ac:dyDescent="0.2">
      <c r="B57" s="39">
        <v>49</v>
      </c>
      <c r="C57" s="73" t="str">
        <f t="shared" si="0"/>
        <v/>
      </c>
      <c r="D57" s="73"/>
      <c r="E57" s="39"/>
      <c r="F57" s="8"/>
      <c r="G57" s="39"/>
      <c r="H57" s="74"/>
      <c r="I57" s="74"/>
      <c r="J57" s="39"/>
      <c r="K57" s="77" t="str">
        <f t="shared" si="2"/>
        <v/>
      </c>
      <c r="L57" s="78"/>
      <c r="M57" s="6" t="str">
        <f>IF(J57="","",(K57/J57)/LOOKUP(RIGHT($D$2,3),定数!$A$6:$A$13,定数!$B$6:$B$13))</f>
        <v/>
      </c>
      <c r="N57" s="39"/>
      <c r="O57" s="8"/>
      <c r="P57" s="74"/>
      <c r="Q57" s="74"/>
      <c r="R57" s="75" t="str">
        <f>IF(P57="","",T57*M57*LOOKUP(RIGHT($D$2,3),定数!$A$6:$A$13,定数!$B$6:$B$13))</f>
        <v/>
      </c>
      <c r="S57" s="75"/>
      <c r="T57" s="76" t="str">
        <f t="shared" si="3"/>
        <v/>
      </c>
      <c r="U57" s="76"/>
      <c r="V57" t="str">
        <f t="shared" si="5"/>
        <v/>
      </c>
      <c r="W57" t="str">
        <f t="shared" si="1"/>
        <v/>
      </c>
    </row>
    <row r="58" spans="2:23" x14ac:dyDescent="0.2">
      <c r="B58" s="39">
        <v>50</v>
      </c>
      <c r="C58" s="73" t="str">
        <f t="shared" si="0"/>
        <v/>
      </c>
      <c r="D58" s="73"/>
      <c r="E58" s="39"/>
      <c r="F58" s="8"/>
      <c r="G58" s="39"/>
      <c r="H58" s="74"/>
      <c r="I58" s="74"/>
      <c r="J58" s="39"/>
      <c r="K58" s="77" t="str">
        <f t="shared" si="2"/>
        <v/>
      </c>
      <c r="L58" s="78"/>
      <c r="M58" s="6" t="str">
        <f>IF(J58="","",(K58/J58)/LOOKUP(RIGHT($D$2,3),定数!$A$6:$A$13,定数!$B$6:$B$13))</f>
        <v/>
      </c>
      <c r="N58" s="39"/>
      <c r="O58" s="8"/>
      <c r="P58" s="74"/>
      <c r="Q58" s="74"/>
      <c r="R58" s="75" t="str">
        <f>IF(P58="","",T58*M58*LOOKUP(RIGHT($D$2,3),定数!$A$6:$A$13,定数!$B$6:$B$13))</f>
        <v/>
      </c>
      <c r="S58" s="75"/>
      <c r="T58" s="76" t="str">
        <f t="shared" si="3"/>
        <v/>
      </c>
      <c r="U58" s="76"/>
      <c r="V58" t="str">
        <f t="shared" si="5"/>
        <v/>
      </c>
      <c r="W58" t="str">
        <f t="shared" si="1"/>
        <v/>
      </c>
    </row>
    <row r="59" spans="2:23" x14ac:dyDescent="0.2">
      <c r="B59" s="39">
        <v>51</v>
      </c>
      <c r="C59" s="73" t="str">
        <f t="shared" si="0"/>
        <v/>
      </c>
      <c r="D59" s="73"/>
      <c r="E59" s="39"/>
      <c r="F59" s="8"/>
      <c r="G59" s="39"/>
      <c r="H59" s="74"/>
      <c r="I59" s="74"/>
      <c r="J59" s="39"/>
      <c r="K59" s="77" t="str">
        <f t="shared" si="2"/>
        <v/>
      </c>
      <c r="L59" s="78"/>
      <c r="M59" s="6" t="str">
        <f>IF(J59="","",(K59/J59)/LOOKUP(RIGHT($D$2,3),定数!$A$6:$A$13,定数!$B$6:$B$13))</f>
        <v/>
      </c>
      <c r="N59" s="39"/>
      <c r="O59" s="8"/>
      <c r="P59" s="74"/>
      <c r="Q59" s="74"/>
      <c r="R59" s="75" t="str">
        <f>IF(P59="","",T59*M59*LOOKUP(RIGHT($D$2,3),定数!$A$6:$A$13,定数!$B$6:$B$13))</f>
        <v/>
      </c>
      <c r="S59" s="75"/>
      <c r="T59" s="76" t="str">
        <f t="shared" si="3"/>
        <v/>
      </c>
      <c r="U59" s="76"/>
      <c r="V59" t="str">
        <f t="shared" si="5"/>
        <v/>
      </c>
      <c r="W59" t="str">
        <f t="shared" si="1"/>
        <v/>
      </c>
    </row>
    <row r="60" spans="2:23" x14ac:dyDescent="0.2">
      <c r="B60" s="39">
        <v>52</v>
      </c>
      <c r="C60" s="73" t="str">
        <f t="shared" si="0"/>
        <v/>
      </c>
      <c r="D60" s="73"/>
      <c r="E60" s="39"/>
      <c r="F60" s="8"/>
      <c r="G60" s="39"/>
      <c r="H60" s="74"/>
      <c r="I60" s="74"/>
      <c r="J60" s="39"/>
      <c r="K60" s="77" t="str">
        <f t="shared" si="2"/>
        <v/>
      </c>
      <c r="L60" s="78"/>
      <c r="M60" s="6" t="str">
        <f>IF(J60="","",(K60/J60)/LOOKUP(RIGHT($D$2,3),定数!$A$6:$A$13,定数!$B$6:$B$13))</f>
        <v/>
      </c>
      <c r="N60" s="39"/>
      <c r="O60" s="8"/>
      <c r="P60" s="74"/>
      <c r="Q60" s="74"/>
      <c r="R60" s="75" t="str">
        <f>IF(P60="","",T60*M60*LOOKUP(RIGHT($D$2,3),定数!$A$6:$A$13,定数!$B$6:$B$13))</f>
        <v/>
      </c>
      <c r="S60" s="75"/>
      <c r="T60" s="76" t="str">
        <f t="shared" si="3"/>
        <v/>
      </c>
      <c r="U60" s="76"/>
      <c r="V60" t="str">
        <f t="shared" si="5"/>
        <v/>
      </c>
      <c r="W60" t="str">
        <f t="shared" si="1"/>
        <v/>
      </c>
    </row>
    <row r="61" spans="2:23" x14ac:dyDescent="0.2">
      <c r="B61" s="39">
        <v>53</v>
      </c>
      <c r="C61" s="73" t="str">
        <f t="shared" si="0"/>
        <v/>
      </c>
      <c r="D61" s="73"/>
      <c r="E61" s="39"/>
      <c r="F61" s="8"/>
      <c r="G61" s="39"/>
      <c r="H61" s="74"/>
      <c r="I61" s="74"/>
      <c r="J61" s="39"/>
      <c r="K61" s="77" t="str">
        <f t="shared" si="2"/>
        <v/>
      </c>
      <c r="L61" s="78"/>
      <c r="M61" s="6" t="str">
        <f>IF(J61="","",(K61/J61)/LOOKUP(RIGHT($D$2,3),定数!$A$6:$A$13,定数!$B$6:$B$13))</f>
        <v/>
      </c>
      <c r="N61" s="39"/>
      <c r="O61" s="8"/>
      <c r="P61" s="74"/>
      <c r="Q61" s="74"/>
      <c r="R61" s="75" t="str">
        <f>IF(P61="","",T61*M61*LOOKUP(RIGHT($D$2,3),定数!$A$6:$A$13,定数!$B$6:$B$13))</f>
        <v/>
      </c>
      <c r="S61" s="75"/>
      <c r="T61" s="76" t="str">
        <f t="shared" si="3"/>
        <v/>
      </c>
      <c r="U61" s="76"/>
      <c r="V61" t="str">
        <f t="shared" si="5"/>
        <v/>
      </c>
      <c r="W61" t="str">
        <f t="shared" si="1"/>
        <v/>
      </c>
    </row>
    <row r="62" spans="2:23" x14ac:dyDescent="0.2">
      <c r="B62" s="39">
        <v>54</v>
      </c>
      <c r="C62" s="73" t="str">
        <f t="shared" si="0"/>
        <v/>
      </c>
      <c r="D62" s="73"/>
      <c r="E62" s="39"/>
      <c r="F62" s="8"/>
      <c r="G62" s="39"/>
      <c r="H62" s="74"/>
      <c r="I62" s="74"/>
      <c r="J62" s="39"/>
      <c r="K62" s="77" t="str">
        <f t="shared" si="2"/>
        <v/>
      </c>
      <c r="L62" s="78"/>
      <c r="M62" s="6" t="str">
        <f>IF(J62="","",(K62/J62)/LOOKUP(RIGHT($D$2,3),定数!$A$6:$A$13,定数!$B$6:$B$13))</f>
        <v/>
      </c>
      <c r="N62" s="39"/>
      <c r="O62" s="8"/>
      <c r="P62" s="74"/>
      <c r="Q62" s="74"/>
      <c r="R62" s="75" t="str">
        <f>IF(P62="","",T62*M62*LOOKUP(RIGHT($D$2,3),定数!$A$6:$A$13,定数!$B$6:$B$13))</f>
        <v/>
      </c>
      <c r="S62" s="75"/>
      <c r="T62" s="76" t="str">
        <f t="shared" si="3"/>
        <v/>
      </c>
      <c r="U62" s="76"/>
      <c r="V62" t="str">
        <f t="shared" si="5"/>
        <v/>
      </c>
      <c r="W62" t="str">
        <f t="shared" si="1"/>
        <v/>
      </c>
    </row>
    <row r="63" spans="2:23" x14ac:dyDescent="0.2">
      <c r="B63" s="39">
        <v>55</v>
      </c>
      <c r="C63" s="73" t="str">
        <f t="shared" si="0"/>
        <v/>
      </c>
      <c r="D63" s="73"/>
      <c r="E63" s="39"/>
      <c r="F63" s="8"/>
      <c r="G63" s="39"/>
      <c r="H63" s="74"/>
      <c r="I63" s="74"/>
      <c r="J63" s="39"/>
      <c r="K63" s="77" t="str">
        <f t="shared" si="2"/>
        <v/>
      </c>
      <c r="L63" s="78"/>
      <c r="M63" s="6" t="str">
        <f>IF(J63="","",(K63/J63)/LOOKUP(RIGHT($D$2,3),定数!$A$6:$A$13,定数!$B$6:$B$13))</f>
        <v/>
      </c>
      <c r="N63" s="39"/>
      <c r="O63" s="8"/>
      <c r="P63" s="74"/>
      <c r="Q63" s="74"/>
      <c r="R63" s="75" t="str">
        <f>IF(P63="","",T63*M63*LOOKUP(RIGHT($D$2,3),定数!$A$6:$A$13,定数!$B$6:$B$13))</f>
        <v/>
      </c>
      <c r="S63" s="75"/>
      <c r="T63" s="76" t="str">
        <f t="shared" si="3"/>
        <v/>
      </c>
      <c r="U63" s="76"/>
      <c r="V63" t="str">
        <f t="shared" si="5"/>
        <v/>
      </c>
      <c r="W63" t="str">
        <f t="shared" si="1"/>
        <v/>
      </c>
    </row>
    <row r="64" spans="2:23" x14ac:dyDescent="0.2">
      <c r="B64" s="39">
        <v>56</v>
      </c>
      <c r="C64" s="73" t="str">
        <f t="shared" si="0"/>
        <v/>
      </c>
      <c r="D64" s="73"/>
      <c r="E64" s="39"/>
      <c r="F64" s="8"/>
      <c r="G64" s="39"/>
      <c r="H64" s="74"/>
      <c r="I64" s="74"/>
      <c r="J64" s="39"/>
      <c r="K64" s="77" t="str">
        <f t="shared" si="2"/>
        <v/>
      </c>
      <c r="L64" s="78"/>
      <c r="M64" s="6" t="str">
        <f>IF(J64="","",(K64/J64)/LOOKUP(RIGHT($D$2,3),定数!$A$6:$A$13,定数!$B$6:$B$13))</f>
        <v/>
      </c>
      <c r="N64" s="39"/>
      <c r="O64" s="8"/>
      <c r="P64" s="74"/>
      <c r="Q64" s="74"/>
      <c r="R64" s="75" t="str">
        <f>IF(P64="","",T64*M64*LOOKUP(RIGHT($D$2,3),定数!$A$6:$A$13,定数!$B$6:$B$13))</f>
        <v/>
      </c>
      <c r="S64" s="75"/>
      <c r="T64" s="76" t="str">
        <f t="shared" si="3"/>
        <v/>
      </c>
      <c r="U64" s="76"/>
      <c r="V64" t="str">
        <f t="shared" si="5"/>
        <v/>
      </c>
      <c r="W64" t="str">
        <f t="shared" si="1"/>
        <v/>
      </c>
    </row>
    <row r="65" spans="2:23" x14ac:dyDescent="0.2">
      <c r="B65" s="39">
        <v>57</v>
      </c>
      <c r="C65" s="73" t="str">
        <f t="shared" si="0"/>
        <v/>
      </c>
      <c r="D65" s="73"/>
      <c r="E65" s="39"/>
      <c r="F65" s="8"/>
      <c r="G65" s="39"/>
      <c r="H65" s="74"/>
      <c r="I65" s="74"/>
      <c r="J65" s="39"/>
      <c r="K65" s="77" t="str">
        <f t="shared" si="2"/>
        <v/>
      </c>
      <c r="L65" s="78"/>
      <c r="M65" s="6" t="str">
        <f>IF(J65="","",(K65/J65)/LOOKUP(RIGHT($D$2,3),定数!$A$6:$A$13,定数!$B$6:$B$13))</f>
        <v/>
      </c>
      <c r="N65" s="39"/>
      <c r="O65" s="8"/>
      <c r="P65" s="74"/>
      <c r="Q65" s="74"/>
      <c r="R65" s="75" t="str">
        <f>IF(P65="","",T65*M65*LOOKUP(RIGHT($D$2,3),定数!$A$6:$A$13,定数!$B$6:$B$13))</f>
        <v/>
      </c>
      <c r="S65" s="75"/>
      <c r="T65" s="76" t="str">
        <f t="shared" si="3"/>
        <v/>
      </c>
      <c r="U65" s="76"/>
      <c r="V65" t="str">
        <f t="shared" si="5"/>
        <v/>
      </c>
      <c r="W65" t="str">
        <f t="shared" si="1"/>
        <v/>
      </c>
    </row>
    <row r="66" spans="2:23" x14ac:dyDescent="0.2">
      <c r="B66" s="39">
        <v>58</v>
      </c>
      <c r="C66" s="73" t="str">
        <f t="shared" si="0"/>
        <v/>
      </c>
      <c r="D66" s="73"/>
      <c r="E66" s="39"/>
      <c r="F66" s="8"/>
      <c r="G66" s="39"/>
      <c r="H66" s="74"/>
      <c r="I66" s="74"/>
      <c r="J66" s="39"/>
      <c r="K66" s="77" t="str">
        <f t="shared" si="2"/>
        <v/>
      </c>
      <c r="L66" s="78"/>
      <c r="M66" s="6" t="str">
        <f>IF(J66="","",(K66/J66)/LOOKUP(RIGHT($D$2,3),定数!$A$6:$A$13,定数!$B$6:$B$13))</f>
        <v/>
      </c>
      <c r="N66" s="39"/>
      <c r="O66" s="8"/>
      <c r="P66" s="74"/>
      <c r="Q66" s="74"/>
      <c r="R66" s="75" t="str">
        <f>IF(P66="","",T66*M66*LOOKUP(RIGHT($D$2,3),定数!$A$6:$A$13,定数!$B$6:$B$13))</f>
        <v/>
      </c>
      <c r="S66" s="75"/>
      <c r="T66" s="76" t="str">
        <f t="shared" si="3"/>
        <v/>
      </c>
      <c r="U66" s="76"/>
      <c r="V66" t="str">
        <f t="shared" si="5"/>
        <v/>
      </c>
      <c r="W66" t="str">
        <f t="shared" si="1"/>
        <v/>
      </c>
    </row>
    <row r="67" spans="2:23" x14ac:dyDescent="0.2">
      <c r="B67" s="39">
        <v>59</v>
      </c>
      <c r="C67" s="73" t="str">
        <f t="shared" si="0"/>
        <v/>
      </c>
      <c r="D67" s="73"/>
      <c r="E67" s="39"/>
      <c r="F67" s="8"/>
      <c r="G67" s="39"/>
      <c r="H67" s="74"/>
      <c r="I67" s="74"/>
      <c r="J67" s="39"/>
      <c r="K67" s="77" t="str">
        <f t="shared" si="2"/>
        <v/>
      </c>
      <c r="L67" s="78"/>
      <c r="M67" s="6" t="str">
        <f>IF(J67="","",(K67/J67)/LOOKUP(RIGHT($D$2,3),定数!$A$6:$A$13,定数!$B$6:$B$13))</f>
        <v/>
      </c>
      <c r="N67" s="39"/>
      <c r="O67" s="8"/>
      <c r="P67" s="74"/>
      <c r="Q67" s="74"/>
      <c r="R67" s="75" t="str">
        <f>IF(P67="","",T67*M67*LOOKUP(RIGHT($D$2,3),定数!$A$6:$A$13,定数!$B$6:$B$13))</f>
        <v/>
      </c>
      <c r="S67" s="75"/>
      <c r="T67" s="76" t="str">
        <f t="shared" si="3"/>
        <v/>
      </c>
      <c r="U67" s="76"/>
      <c r="V67" t="str">
        <f t="shared" si="5"/>
        <v/>
      </c>
      <c r="W67" t="str">
        <f t="shared" si="1"/>
        <v/>
      </c>
    </row>
    <row r="68" spans="2:23" x14ac:dyDescent="0.2">
      <c r="B68" s="39">
        <v>60</v>
      </c>
      <c r="C68" s="73" t="str">
        <f t="shared" si="0"/>
        <v/>
      </c>
      <c r="D68" s="73"/>
      <c r="E68" s="39"/>
      <c r="F68" s="8"/>
      <c r="G68" s="39"/>
      <c r="H68" s="74"/>
      <c r="I68" s="74"/>
      <c r="J68" s="39"/>
      <c r="K68" s="77" t="str">
        <f t="shared" si="2"/>
        <v/>
      </c>
      <c r="L68" s="78"/>
      <c r="M68" s="6" t="str">
        <f>IF(J68="","",(K68/J68)/LOOKUP(RIGHT($D$2,3),定数!$A$6:$A$13,定数!$B$6:$B$13))</f>
        <v/>
      </c>
      <c r="N68" s="39"/>
      <c r="O68" s="8"/>
      <c r="P68" s="74"/>
      <c r="Q68" s="74"/>
      <c r="R68" s="75" t="str">
        <f>IF(P68="","",T68*M68*LOOKUP(RIGHT($D$2,3),定数!$A$6:$A$13,定数!$B$6:$B$13))</f>
        <v/>
      </c>
      <c r="S68" s="75"/>
      <c r="T68" s="76" t="str">
        <f t="shared" si="3"/>
        <v/>
      </c>
      <c r="U68" s="76"/>
      <c r="V68" t="str">
        <f t="shared" si="5"/>
        <v/>
      </c>
      <c r="W68" t="str">
        <f t="shared" si="1"/>
        <v/>
      </c>
    </row>
    <row r="69" spans="2:23" x14ac:dyDescent="0.2">
      <c r="B69" s="39">
        <v>61</v>
      </c>
      <c r="C69" s="73" t="str">
        <f t="shared" si="0"/>
        <v/>
      </c>
      <c r="D69" s="73"/>
      <c r="E69" s="39"/>
      <c r="F69" s="8"/>
      <c r="G69" s="39"/>
      <c r="H69" s="74"/>
      <c r="I69" s="74"/>
      <c r="J69" s="39"/>
      <c r="K69" s="77" t="str">
        <f t="shared" si="2"/>
        <v/>
      </c>
      <c r="L69" s="78"/>
      <c r="M69" s="6" t="str">
        <f>IF(J69="","",(K69/J69)/LOOKUP(RIGHT($D$2,3),定数!$A$6:$A$13,定数!$B$6:$B$13))</f>
        <v/>
      </c>
      <c r="N69" s="39"/>
      <c r="O69" s="8"/>
      <c r="P69" s="74"/>
      <c r="Q69" s="74"/>
      <c r="R69" s="75" t="str">
        <f>IF(P69="","",T69*M69*LOOKUP(RIGHT($D$2,3),定数!$A$6:$A$13,定数!$B$6:$B$13))</f>
        <v/>
      </c>
      <c r="S69" s="75"/>
      <c r="T69" s="76" t="str">
        <f t="shared" si="3"/>
        <v/>
      </c>
      <c r="U69" s="76"/>
      <c r="V69" t="str">
        <f t="shared" si="5"/>
        <v/>
      </c>
      <c r="W69" t="str">
        <f t="shared" si="1"/>
        <v/>
      </c>
    </row>
    <row r="70" spans="2:23" x14ac:dyDescent="0.2">
      <c r="B70" s="39">
        <v>62</v>
      </c>
      <c r="C70" s="73" t="str">
        <f t="shared" si="0"/>
        <v/>
      </c>
      <c r="D70" s="73"/>
      <c r="E70" s="39"/>
      <c r="F70" s="8"/>
      <c r="G70" s="39"/>
      <c r="H70" s="74"/>
      <c r="I70" s="74"/>
      <c r="J70" s="39"/>
      <c r="K70" s="77" t="str">
        <f t="shared" si="2"/>
        <v/>
      </c>
      <c r="L70" s="78"/>
      <c r="M70" s="6" t="str">
        <f>IF(J70="","",(K70/J70)/LOOKUP(RIGHT($D$2,3),定数!$A$6:$A$13,定数!$B$6:$B$13))</f>
        <v/>
      </c>
      <c r="N70" s="39"/>
      <c r="O70" s="8"/>
      <c r="P70" s="74"/>
      <c r="Q70" s="74"/>
      <c r="R70" s="75" t="str">
        <f>IF(P70="","",T70*M70*LOOKUP(RIGHT($D$2,3),定数!$A$6:$A$13,定数!$B$6:$B$13))</f>
        <v/>
      </c>
      <c r="S70" s="75"/>
      <c r="T70" s="76" t="str">
        <f t="shared" si="3"/>
        <v/>
      </c>
      <c r="U70" s="76"/>
      <c r="V70" t="str">
        <f t="shared" si="5"/>
        <v/>
      </c>
      <c r="W70" t="str">
        <f t="shared" si="1"/>
        <v/>
      </c>
    </row>
    <row r="71" spans="2:23" x14ac:dyDescent="0.2">
      <c r="B71" s="39">
        <v>63</v>
      </c>
      <c r="C71" s="73" t="str">
        <f t="shared" si="0"/>
        <v/>
      </c>
      <c r="D71" s="73"/>
      <c r="E71" s="39"/>
      <c r="F71" s="8"/>
      <c r="G71" s="39"/>
      <c r="H71" s="74"/>
      <c r="I71" s="74"/>
      <c r="J71" s="39"/>
      <c r="K71" s="77" t="str">
        <f t="shared" si="2"/>
        <v/>
      </c>
      <c r="L71" s="78"/>
      <c r="M71" s="6" t="str">
        <f>IF(J71="","",(K71/J71)/LOOKUP(RIGHT($D$2,3),定数!$A$6:$A$13,定数!$B$6:$B$13))</f>
        <v/>
      </c>
      <c r="N71" s="39"/>
      <c r="O71" s="8"/>
      <c r="P71" s="74"/>
      <c r="Q71" s="74"/>
      <c r="R71" s="75" t="str">
        <f>IF(P71="","",T71*M71*LOOKUP(RIGHT($D$2,3),定数!$A$6:$A$13,定数!$B$6:$B$13))</f>
        <v/>
      </c>
      <c r="S71" s="75"/>
      <c r="T71" s="76" t="str">
        <f t="shared" si="3"/>
        <v/>
      </c>
      <c r="U71" s="76"/>
      <c r="V71" t="str">
        <f t="shared" si="5"/>
        <v/>
      </c>
      <c r="W71" t="str">
        <f t="shared" si="1"/>
        <v/>
      </c>
    </row>
    <row r="72" spans="2:23" x14ac:dyDescent="0.2">
      <c r="B72" s="39">
        <v>64</v>
      </c>
      <c r="C72" s="73" t="str">
        <f t="shared" si="0"/>
        <v/>
      </c>
      <c r="D72" s="73"/>
      <c r="E72" s="39"/>
      <c r="F72" s="8"/>
      <c r="G72" s="39"/>
      <c r="H72" s="74"/>
      <c r="I72" s="74"/>
      <c r="J72" s="39"/>
      <c r="K72" s="77" t="str">
        <f t="shared" si="2"/>
        <v/>
      </c>
      <c r="L72" s="78"/>
      <c r="M72" s="6" t="str">
        <f>IF(J72="","",(K72/J72)/LOOKUP(RIGHT($D$2,3),定数!$A$6:$A$13,定数!$B$6:$B$13))</f>
        <v/>
      </c>
      <c r="N72" s="39"/>
      <c r="O72" s="8"/>
      <c r="P72" s="74"/>
      <c r="Q72" s="74"/>
      <c r="R72" s="75" t="str">
        <f>IF(P72="","",T72*M72*LOOKUP(RIGHT($D$2,3),定数!$A$6:$A$13,定数!$B$6:$B$13))</f>
        <v/>
      </c>
      <c r="S72" s="75"/>
      <c r="T72" s="76" t="str">
        <f t="shared" si="3"/>
        <v/>
      </c>
      <c r="U72" s="76"/>
      <c r="V72" t="str">
        <f t="shared" si="5"/>
        <v/>
      </c>
      <c r="W72" t="str">
        <f t="shared" si="1"/>
        <v/>
      </c>
    </row>
    <row r="73" spans="2:23" x14ac:dyDescent="0.2">
      <c r="B73" s="39">
        <v>65</v>
      </c>
      <c r="C73" s="73" t="str">
        <f t="shared" si="0"/>
        <v/>
      </c>
      <c r="D73" s="73"/>
      <c r="E73" s="39"/>
      <c r="F73" s="8"/>
      <c r="G73" s="39"/>
      <c r="H73" s="74"/>
      <c r="I73" s="74"/>
      <c r="J73" s="39"/>
      <c r="K73" s="77" t="str">
        <f t="shared" si="2"/>
        <v/>
      </c>
      <c r="L73" s="78"/>
      <c r="M73" s="6" t="str">
        <f>IF(J73="","",(K73/J73)/LOOKUP(RIGHT($D$2,3),定数!$A$6:$A$13,定数!$B$6:$B$13))</f>
        <v/>
      </c>
      <c r="N73" s="39"/>
      <c r="O73" s="8"/>
      <c r="P73" s="74"/>
      <c r="Q73" s="74"/>
      <c r="R73" s="75" t="str">
        <f>IF(P73="","",T73*M73*LOOKUP(RIGHT($D$2,3),定数!$A$6:$A$13,定数!$B$6:$B$13))</f>
        <v/>
      </c>
      <c r="S73" s="75"/>
      <c r="T73" s="76" t="str">
        <f t="shared" si="3"/>
        <v/>
      </c>
      <c r="U73" s="76"/>
      <c r="V73" t="str">
        <f t="shared" si="5"/>
        <v/>
      </c>
      <c r="W73" t="str">
        <f t="shared" si="1"/>
        <v/>
      </c>
    </row>
    <row r="74" spans="2:23" x14ac:dyDescent="0.2">
      <c r="B74" s="39">
        <v>66</v>
      </c>
      <c r="C74" s="73" t="str">
        <f t="shared" ref="C74:C108" si="6">IF(R73="","",C73+R73)</f>
        <v/>
      </c>
      <c r="D74" s="73"/>
      <c r="E74" s="39"/>
      <c r="F74" s="8"/>
      <c r="G74" s="39"/>
      <c r="H74" s="74"/>
      <c r="I74" s="74"/>
      <c r="J74" s="39"/>
      <c r="K74" s="77" t="str">
        <f t="shared" si="2"/>
        <v/>
      </c>
      <c r="L74" s="78"/>
      <c r="M74" s="6" t="str">
        <f>IF(J74="","",(K74/J74)/LOOKUP(RIGHT($D$2,3),定数!$A$6:$A$13,定数!$B$6:$B$13))</f>
        <v/>
      </c>
      <c r="N74" s="39"/>
      <c r="O74" s="8"/>
      <c r="P74" s="74"/>
      <c r="Q74" s="74"/>
      <c r="R74" s="75" t="str">
        <f>IF(P74="","",T74*M74*LOOKUP(RIGHT($D$2,3),定数!$A$6:$A$13,定数!$B$6:$B$13))</f>
        <v/>
      </c>
      <c r="S74" s="75"/>
      <c r="T74" s="76" t="str">
        <f t="shared" si="3"/>
        <v/>
      </c>
      <c r="U74" s="76"/>
      <c r="V74" t="str">
        <f t="shared" si="5"/>
        <v/>
      </c>
      <c r="W74" t="str">
        <f t="shared" si="5"/>
        <v/>
      </c>
    </row>
    <row r="75" spans="2:23" x14ac:dyDescent="0.2">
      <c r="B75" s="39">
        <v>67</v>
      </c>
      <c r="C75" s="73" t="str">
        <f t="shared" si="6"/>
        <v/>
      </c>
      <c r="D75" s="73"/>
      <c r="E75" s="39"/>
      <c r="F75" s="8"/>
      <c r="G75" s="39"/>
      <c r="H75" s="74"/>
      <c r="I75" s="74"/>
      <c r="J75" s="39"/>
      <c r="K75" s="77" t="str">
        <f t="shared" ref="K75:K108" si="7">IF(J75="","",C75*0.03)</f>
        <v/>
      </c>
      <c r="L75" s="78"/>
      <c r="M75" s="6" t="str">
        <f>IF(J75="","",(K75/J75)/LOOKUP(RIGHT($D$2,3),定数!$A$6:$A$13,定数!$B$6:$B$13))</f>
        <v/>
      </c>
      <c r="N75" s="39"/>
      <c r="O75" s="8"/>
      <c r="P75" s="74"/>
      <c r="Q75" s="74"/>
      <c r="R75" s="75" t="str">
        <f>IF(P75="","",T75*M75*LOOKUP(RIGHT($D$2,3),定数!$A$6:$A$13,定数!$B$6:$B$13))</f>
        <v/>
      </c>
      <c r="S75" s="75"/>
      <c r="T75" s="76" t="str">
        <f t="shared" si="3"/>
        <v/>
      </c>
      <c r="U75" s="76"/>
      <c r="V75" t="str">
        <f t="shared" ref="V75:W90" si="8">IF(S75&lt;&gt;"",IF(S75&lt;0,1+V74,0),"")</f>
        <v/>
      </c>
      <c r="W75" t="str">
        <f t="shared" si="8"/>
        <v/>
      </c>
    </row>
    <row r="76" spans="2:23" x14ac:dyDescent="0.2">
      <c r="B76" s="39">
        <v>68</v>
      </c>
      <c r="C76" s="73" t="str">
        <f t="shared" si="6"/>
        <v/>
      </c>
      <c r="D76" s="73"/>
      <c r="E76" s="39"/>
      <c r="F76" s="8"/>
      <c r="G76" s="39"/>
      <c r="H76" s="74"/>
      <c r="I76" s="74"/>
      <c r="J76" s="39"/>
      <c r="K76" s="77" t="str">
        <f t="shared" si="7"/>
        <v/>
      </c>
      <c r="L76" s="78"/>
      <c r="M76" s="6" t="str">
        <f>IF(J76="","",(K76/J76)/LOOKUP(RIGHT($D$2,3),定数!$A$6:$A$13,定数!$B$6:$B$13))</f>
        <v/>
      </c>
      <c r="N76" s="39"/>
      <c r="O76" s="8"/>
      <c r="P76" s="74"/>
      <c r="Q76" s="74"/>
      <c r="R76" s="75" t="str">
        <f>IF(P76="","",T76*M76*LOOKUP(RIGHT($D$2,3),定数!$A$6:$A$13,定数!$B$6:$B$13))</f>
        <v/>
      </c>
      <c r="S76" s="75"/>
      <c r="T76" s="76" t="str">
        <f t="shared" ref="T76:T108" si="9">IF(P76="","",IF(G76="買",(P76-H76),(H76-P76))*IF(RIGHT($D$2,3)="JPY",100,10000))</f>
        <v/>
      </c>
      <c r="U76" s="76"/>
      <c r="V76" t="str">
        <f t="shared" si="8"/>
        <v/>
      </c>
      <c r="W76" t="str">
        <f t="shared" si="8"/>
        <v/>
      </c>
    </row>
    <row r="77" spans="2:23" x14ac:dyDescent="0.2">
      <c r="B77" s="39">
        <v>69</v>
      </c>
      <c r="C77" s="73" t="str">
        <f t="shared" si="6"/>
        <v/>
      </c>
      <c r="D77" s="73"/>
      <c r="E77" s="39"/>
      <c r="F77" s="8"/>
      <c r="G77" s="39"/>
      <c r="H77" s="74"/>
      <c r="I77" s="74"/>
      <c r="J77" s="39"/>
      <c r="K77" s="77" t="str">
        <f t="shared" si="7"/>
        <v/>
      </c>
      <c r="L77" s="78"/>
      <c r="M77" s="6" t="str">
        <f>IF(J77="","",(K77/J77)/LOOKUP(RIGHT($D$2,3),定数!$A$6:$A$13,定数!$B$6:$B$13))</f>
        <v/>
      </c>
      <c r="N77" s="39"/>
      <c r="O77" s="8"/>
      <c r="P77" s="74"/>
      <c r="Q77" s="74"/>
      <c r="R77" s="75" t="str">
        <f>IF(P77="","",T77*M77*LOOKUP(RIGHT($D$2,3),定数!$A$6:$A$13,定数!$B$6:$B$13))</f>
        <v/>
      </c>
      <c r="S77" s="75"/>
      <c r="T77" s="76" t="str">
        <f t="shared" si="9"/>
        <v/>
      </c>
      <c r="U77" s="76"/>
      <c r="V77" t="str">
        <f t="shared" si="8"/>
        <v/>
      </c>
      <c r="W77" t="str">
        <f t="shared" si="8"/>
        <v/>
      </c>
    </row>
    <row r="78" spans="2:23" x14ac:dyDescent="0.2">
      <c r="B78" s="39">
        <v>70</v>
      </c>
      <c r="C78" s="73" t="str">
        <f t="shared" si="6"/>
        <v/>
      </c>
      <c r="D78" s="73"/>
      <c r="E78" s="39"/>
      <c r="F78" s="8"/>
      <c r="G78" s="39"/>
      <c r="H78" s="74"/>
      <c r="I78" s="74"/>
      <c r="J78" s="39"/>
      <c r="K78" s="77" t="str">
        <f t="shared" si="7"/>
        <v/>
      </c>
      <c r="L78" s="78"/>
      <c r="M78" s="6" t="str">
        <f>IF(J78="","",(K78/J78)/LOOKUP(RIGHT($D$2,3),定数!$A$6:$A$13,定数!$B$6:$B$13))</f>
        <v/>
      </c>
      <c r="N78" s="39"/>
      <c r="O78" s="8"/>
      <c r="P78" s="74"/>
      <c r="Q78" s="74"/>
      <c r="R78" s="75" t="str">
        <f>IF(P78="","",T78*M78*LOOKUP(RIGHT($D$2,3),定数!$A$6:$A$13,定数!$B$6:$B$13))</f>
        <v/>
      </c>
      <c r="S78" s="75"/>
      <c r="T78" s="76" t="str">
        <f t="shared" si="9"/>
        <v/>
      </c>
      <c r="U78" s="76"/>
      <c r="V78" t="str">
        <f t="shared" si="8"/>
        <v/>
      </c>
      <c r="W78" t="str">
        <f t="shared" si="8"/>
        <v/>
      </c>
    </row>
    <row r="79" spans="2:23" x14ac:dyDescent="0.2">
      <c r="B79" s="39">
        <v>71</v>
      </c>
      <c r="C79" s="73" t="str">
        <f t="shared" si="6"/>
        <v/>
      </c>
      <c r="D79" s="73"/>
      <c r="E79" s="39"/>
      <c r="F79" s="8"/>
      <c r="G79" s="39"/>
      <c r="H79" s="74"/>
      <c r="I79" s="74"/>
      <c r="J79" s="39"/>
      <c r="K79" s="77" t="str">
        <f t="shared" si="7"/>
        <v/>
      </c>
      <c r="L79" s="78"/>
      <c r="M79" s="6" t="str">
        <f>IF(J79="","",(K79/J79)/LOOKUP(RIGHT($D$2,3),定数!$A$6:$A$13,定数!$B$6:$B$13))</f>
        <v/>
      </c>
      <c r="N79" s="39"/>
      <c r="O79" s="8"/>
      <c r="P79" s="74"/>
      <c r="Q79" s="74"/>
      <c r="R79" s="75" t="str">
        <f>IF(P79="","",T79*M79*LOOKUP(RIGHT($D$2,3),定数!$A$6:$A$13,定数!$B$6:$B$13))</f>
        <v/>
      </c>
      <c r="S79" s="75"/>
      <c r="T79" s="76" t="str">
        <f t="shared" si="9"/>
        <v/>
      </c>
      <c r="U79" s="76"/>
      <c r="V79" t="str">
        <f t="shared" si="8"/>
        <v/>
      </c>
      <c r="W79" t="str">
        <f t="shared" si="8"/>
        <v/>
      </c>
    </row>
    <row r="80" spans="2:23" x14ac:dyDescent="0.2">
      <c r="B80" s="39">
        <v>72</v>
      </c>
      <c r="C80" s="73" t="str">
        <f t="shared" si="6"/>
        <v/>
      </c>
      <c r="D80" s="73"/>
      <c r="E80" s="39"/>
      <c r="F80" s="8"/>
      <c r="G80" s="39"/>
      <c r="H80" s="74"/>
      <c r="I80" s="74"/>
      <c r="J80" s="39"/>
      <c r="K80" s="77" t="str">
        <f t="shared" si="7"/>
        <v/>
      </c>
      <c r="L80" s="78"/>
      <c r="M80" s="6" t="str">
        <f>IF(J80="","",(K80/J80)/LOOKUP(RIGHT($D$2,3),定数!$A$6:$A$13,定数!$B$6:$B$13))</f>
        <v/>
      </c>
      <c r="N80" s="39"/>
      <c r="O80" s="8"/>
      <c r="P80" s="74"/>
      <c r="Q80" s="74"/>
      <c r="R80" s="75" t="str">
        <f>IF(P80="","",T80*M80*LOOKUP(RIGHT($D$2,3),定数!$A$6:$A$13,定数!$B$6:$B$13))</f>
        <v/>
      </c>
      <c r="S80" s="75"/>
      <c r="T80" s="76" t="str">
        <f t="shared" si="9"/>
        <v/>
      </c>
      <c r="U80" s="76"/>
      <c r="V80" t="str">
        <f t="shared" si="8"/>
        <v/>
      </c>
      <c r="W80" t="str">
        <f t="shared" si="8"/>
        <v/>
      </c>
    </row>
    <row r="81" spans="2:23" x14ac:dyDescent="0.2">
      <c r="B81" s="39">
        <v>73</v>
      </c>
      <c r="C81" s="73" t="str">
        <f t="shared" si="6"/>
        <v/>
      </c>
      <c r="D81" s="73"/>
      <c r="E81" s="39"/>
      <c r="F81" s="8"/>
      <c r="G81" s="39"/>
      <c r="H81" s="74"/>
      <c r="I81" s="74"/>
      <c r="J81" s="39"/>
      <c r="K81" s="77" t="str">
        <f t="shared" si="7"/>
        <v/>
      </c>
      <c r="L81" s="78"/>
      <c r="M81" s="6" t="str">
        <f>IF(J81="","",(K81/J81)/LOOKUP(RIGHT($D$2,3),定数!$A$6:$A$13,定数!$B$6:$B$13))</f>
        <v/>
      </c>
      <c r="N81" s="39"/>
      <c r="O81" s="8"/>
      <c r="P81" s="74"/>
      <c r="Q81" s="74"/>
      <c r="R81" s="75" t="str">
        <f>IF(P81="","",T81*M81*LOOKUP(RIGHT($D$2,3),定数!$A$6:$A$13,定数!$B$6:$B$13))</f>
        <v/>
      </c>
      <c r="S81" s="75"/>
      <c r="T81" s="76" t="str">
        <f t="shared" si="9"/>
        <v/>
      </c>
      <c r="U81" s="76"/>
      <c r="V81" t="str">
        <f t="shared" si="8"/>
        <v/>
      </c>
      <c r="W81" t="str">
        <f t="shared" si="8"/>
        <v/>
      </c>
    </row>
    <row r="82" spans="2:23" x14ac:dyDescent="0.2">
      <c r="B82" s="39">
        <v>74</v>
      </c>
      <c r="C82" s="73" t="str">
        <f t="shared" si="6"/>
        <v/>
      </c>
      <c r="D82" s="73"/>
      <c r="E82" s="39"/>
      <c r="F82" s="8"/>
      <c r="G82" s="39"/>
      <c r="H82" s="74"/>
      <c r="I82" s="74"/>
      <c r="J82" s="39"/>
      <c r="K82" s="77" t="str">
        <f t="shared" si="7"/>
        <v/>
      </c>
      <c r="L82" s="78"/>
      <c r="M82" s="6" t="str">
        <f>IF(J82="","",(K82/J82)/LOOKUP(RIGHT($D$2,3),定数!$A$6:$A$13,定数!$B$6:$B$13))</f>
        <v/>
      </c>
      <c r="N82" s="39"/>
      <c r="O82" s="8"/>
      <c r="P82" s="74"/>
      <c r="Q82" s="74"/>
      <c r="R82" s="75" t="str">
        <f>IF(P82="","",T82*M82*LOOKUP(RIGHT($D$2,3),定数!$A$6:$A$13,定数!$B$6:$B$13))</f>
        <v/>
      </c>
      <c r="S82" s="75"/>
      <c r="T82" s="76" t="str">
        <f t="shared" si="9"/>
        <v/>
      </c>
      <c r="U82" s="76"/>
      <c r="V82" t="str">
        <f t="shared" si="8"/>
        <v/>
      </c>
      <c r="W82" t="str">
        <f t="shared" si="8"/>
        <v/>
      </c>
    </row>
    <row r="83" spans="2:23" x14ac:dyDescent="0.2">
      <c r="B83" s="39">
        <v>75</v>
      </c>
      <c r="C83" s="73" t="str">
        <f t="shared" si="6"/>
        <v/>
      </c>
      <c r="D83" s="73"/>
      <c r="E83" s="39"/>
      <c r="F83" s="8"/>
      <c r="G83" s="39"/>
      <c r="H83" s="74"/>
      <c r="I83" s="74"/>
      <c r="J83" s="39"/>
      <c r="K83" s="77" t="str">
        <f t="shared" si="7"/>
        <v/>
      </c>
      <c r="L83" s="78"/>
      <c r="M83" s="6" t="str">
        <f>IF(J83="","",(K83/J83)/LOOKUP(RIGHT($D$2,3),定数!$A$6:$A$13,定数!$B$6:$B$13))</f>
        <v/>
      </c>
      <c r="N83" s="39"/>
      <c r="O83" s="8"/>
      <c r="P83" s="74"/>
      <c r="Q83" s="74"/>
      <c r="R83" s="75" t="str">
        <f>IF(P83="","",T83*M83*LOOKUP(RIGHT($D$2,3),定数!$A$6:$A$13,定数!$B$6:$B$13))</f>
        <v/>
      </c>
      <c r="S83" s="75"/>
      <c r="T83" s="76" t="str">
        <f t="shared" si="9"/>
        <v/>
      </c>
      <c r="U83" s="76"/>
      <c r="V83" t="str">
        <f t="shared" si="8"/>
        <v/>
      </c>
      <c r="W83" t="str">
        <f t="shared" si="8"/>
        <v/>
      </c>
    </row>
    <row r="84" spans="2:23" x14ac:dyDescent="0.2">
      <c r="B84" s="39">
        <v>76</v>
      </c>
      <c r="C84" s="73" t="str">
        <f t="shared" si="6"/>
        <v/>
      </c>
      <c r="D84" s="73"/>
      <c r="E84" s="39"/>
      <c r="F84" s="8"/>
      <c r="G84" s="39"/>
      <c r="H84" s="74"/>
      <c r="I84" s="74"/>
      <c r="J84" s="39"/>
      <c r="K84" s="77" t="str">
        <f t="shared" si="7"/>
        <v/>
      </c>
      <c r="L84" s="78"/>
      <c r="M84" s="6" t="str">
        <f>IF(J84="","",(K84/J84)/LOOKUP(RIGHT($D$2,3),定数!$A$6:$A$13,定数!$B$6:$B$13))</f>
        <v/>
      </c>
      <c r="N84" s="39"/>
      <c r="O84" s="8"/>
      <c r="P84" s="74"/>
      <c r="Q84" s="74"/>
      <c r="R84" s="75" t="str">
        <f>IF(P84="","",T84*M84*LOOKUP(RIGHT($D$2,3),定数!$A$6:$A$13,定数!$B$6:$B$13))</f>
        <v/>
      </c>
      <c r="S84" s="75"/>
      <c r="T84" s="76" t="str">
        <f t="shared" si="9"/>
        <v/>
      </c>
      <c r="U84" s="76"/>
      <c r="V84" t="str">
        <f t="shared" si="8"/>
        <v/>
      </c>
      <c r="W84" t="str">
        <f t="shared" si="8"/>
        <v/>
      </c>
    </row>
    <row r="85" spans="2:23" x14ac:dyDescent="0.2">
      <c r="B85" s="39">
        <v>77</v>
      </c>
      <c r="C85" s="73" t="str">
        <f t="shared" si="6"/>
        <v/>
      </c>
      <c r="D85" s="73"/>
      <c r="E85" s="39"/>
      <c r="F85" s="8"/>
      <c r="G85" s="39"/>
      <c r="H85" s="74"/>
      <c r="I85" s="74"/>
      <c r="J85" s="39"/>
      <c r="K85" s="77" t="str">
        <f t="shared" si="7"/>
        <v/>
      </c>
      <c r="L85" s="78"/>
      <c r="M85" s="6" t="str">
        <f>IF(J85="","",(K85/J85)/LOOKUP(RIGHT($D$2,3),定数!$A$6:$A$13,定数!$B$6:$B$13))</f>
        <v/>
      </c>
      <c r="N85" s="39"/>
      <c r="O85" s="8"/>
      <c r="P85" s="74"/>
      <c r="Q85" s="74"/>
      <c r="R85" s="75" t="str">
        <f>IF(P85="","",T85*M85*LOOKUP(RIGHT($D$2,3),定数!$A$6:$A$13,定数!$B$6:$B$13))</f>
        <v/>
      </c>
      <c r="S85" s="75"/>
      <c r="T85" s="76" t="str">
        <f t="shared" si="9"/>
        <v/>
      </c>
      <c r="U85" s="76"/>
      <c r="V85" t="str">
        <f t="shared" si="8"/>
        <v/>
      </c>
      <c r="W85" t="str">
        <f t="shared" si="8"/>
        <v/>
      </c>
    </row>
    <row r="86" spans="2:23" x14ac:dyDescent="0.2">
      <c r="B86" s="39">
        <v>78</v>
      </c>
      <c r="C86" s="73" t="str">
        <f t="shared" si="6"/>
        <v/>
      </c>
      <c r="D86" s="73"/>
      <c r="E86" s="39"/>
      <c r="F86" s="8"/>
      <c r="G86" s="39"/>
      <c r="H86" s="74"/>
      <c r="I86" s="74"/>
      <c r="J86" s="39"/>
      <c r="K86" s="77" t="str">
        <f t="shared" si="7"/>
        <v/>
      </c>
      <c r="L86" s="78"/>
      <c r="M86" s="6" t="str">
        <f>IF(J86="","",(K86/J86)/LOOKUP(RIGHT($D$2,3),定数!$A$6:$A$13,定数!$B$6:$B$13))</f>
        <v/>
      </c>
      <c r="N86" s="39"/>
      <c r="O86" s="8"/>
      <c r="P86" s="74"/>
      <c r="Q86" s="74"/>
      <c r="R86" s="75" t="str">
        <f>IF(P86="","",T86*M86*LOOKUP(RIGHT($D$2,3),定数!$A$6:$A$13,定数!$B$6:$B$13))</f>
        <v/>
      </c>
      <c r="S86" s="75"/>
      <c r="T86" s="76" t="str">
        <f t="shared" si="9"/>
        <v/>
      </c>
      <c r="U86" s="76"/>
      <c r="V86" t="str">
        <f t="shared" si="8"/>
        <v/>
      </c>
      <c r="W86" t="str">
        <f t="shared" si="8"/>
        <v/>
      </c>
    </row>
    <row r="87" spans="2:23" x14ac:dyDescent="0.2">
      <c r="B87" s="39">
        <v>79</v>
      </c>
      <c r="C87" s="73" t="str">
        <f t="shared" si="6"/>
        <v/>
      </c>
      <c r="D87" s="73"/>
      <c r="E87" s="39"/>
      <c r="F87" s="8"/>
      <c r="G87" s="39"/>
      <c r="H87" s="74"/>
      <c r="I87" s="74"/>
      <c r="J87" s="39"/>
      <c r="K87" s="77" t="str">
        <f t="shared" si="7"/>
        <v/>
      </c>
      <c r="L87" s="78"/>
      <c r="M87" s="6" t="str">
        <f>IF(J87="","",(K87/J87)/LOOKUP(RIGHT($D$2,3),定数!$A$6:$A$13,定数!$B$6:$B$13))</f>
        <v/>
      </c>
      <c r="N87" s="39"/>
      <c r="O87" s="8"/>
      <c r="P87" s="74"/>
      <c r="Q87" s="74"/>
      <c r="R87" s="75" t="str">
        <f>IF(P87="","",T87*M87*LOOKUP(RIGHT($D$2,3),定数!$A$6:$A$13,定数!$B$6:$B$13))</f>
        <v/>
      </c>
      <c r="S87" s="75"/>
      <c r="T87" s="76" t="str">
        <f t="shared" si="9"/>
        <v/>
      </c>
      <c r="U87" s="76"/>
      <c r="V87" t="str">
        <f t="shared" si="8"/>
        <v/>
      </c>
      <c r="W87" t="str">
        <f t="shared" si="8"/>
        <v/>
      </c>
    </row>
    <row r="88" spans="2:23" x14ac:dyDescent="0.2">
      <c r="B88" s="39">
        <v>80</v>
      </c>
      <c r="C88" s="73" t="str">
        <f t="shared" si="6"/>
        <v/>
      </c>
      <c r="D88" s="73"/>
      <c r="E88" s="39"/>
      <c r="F88" s="8"/>
      <c r="G88" s="39"/>
      <c r="H88" s="74"/>
      <c r="I88" s="74"/>
      <c r="J88" s="39"/>
      <c r="K88" s="77" t="str">
        <f t="shared" si="7"/>
        <v/>
      </c>
      <c r="L88" s="78"/>
      <c r="M88" s="6" t="str">
        <f>IF(J88="","",(K88/J88)/LOOKUP(RIGHT($D$2,3),定数!$A$6:$A$13,定数!$B$6:$B$13))</f>
        <v/>
      </c>
      <c r="N88" s="39"/>
      <c r="O88" s="8"/>
      <c r="P88" s="74"/>
      <c r="Q88" s="74"/>
      <c r="R88" s="75" t="str">
        <f>IF(P88="","",T88*M88*LOOKUP(RIGHT($D$2,3),定数!$A$6:$A$13,定数!$B$6:$B$13))</f>
        <v/>
      </c>
      <c r="S88" s="75"/>
      <c r="T88" s="76" t="str">
        <f t="shared" si="9"/>
        <v/>
      </c>
      <c r="U88" s="76"/>
      <c r="V88" t="str">
        <f t="shared" si="8"/>
        <v/>
      </c>
      <c r="W88" t="str">
        <f t="shared" si="8"/>
        <v/>
      </c>
    </row>
    <row r="89" spans="2:23" x14ac:dyDescent="0.2">
      <c r="B89" s="39">
        <v>81</v>
      </c>
      <c r="C89" s="73" t="str">
        <f t="shared" si="6"/>
        <v/>
      </c>
      <c r="D89" s="73"/>
      <c r="E89" s="39"/>
      <c r="F89" s="8"/>
      <c r="G89" s="39"/>
      <c r="H89" s="74"/>
      <c r="I89" s="74"/>
      <c r="J89" s="39"/>
      <c r="K89" s="77" t="str">
        <f t="shared" si="7"/>
        <v/>
      </c>
      <c r="L89" s="78"/>
      <c r="M89" s="6" t="str">
        <f>IF(J89="","",(K89/J89)/LOOKUP(RIGHT($D$2,3),定数!$A$6:$A$13,定数!$B$6:$B$13))</f>
        <v/>
      </c>
      <c r="N89" s="39"/>
      <c r="O89" s="8"/>
      <c r="P89" s="74"/>
      <c r="Q89" s="74"/>
      <c r="R89" s="75" t="str">
        <f>IF(P89="","",T89*M89*LOOKUP(RIGHT($D$2,3),定数!$A$6:$A$13,定数!$B$6:$B$13))</f>
        <v/>
      </c>
      <c r="S89" s="75"/>
      <c r="T89" s="76" t="str">
        <f t="shared" si="9"/>
        <v/>
      </c>
      <c r="U89" s="76"/>
      <c r="V89" t="str">
        <f t="shared" si="8"/>
        <v/>
      </c>
      <c r="W89" t="str">
        <f t="shared" si="8"/>
        <v/>
      </c>
    </row>
    <row r="90" spans="2:23" x14ac:dyDescent="0.2">
      <c r="B90" s="39">
        <v>82</v>
      </c>
      <c r="C90" s="73" t="str">
        <f t="shared" si="6"/>
        <v/>
      </c>
      <c r="D90" s="73"/>
      <c r="E90" s="39"/>
      <c r="F90" s="8"/>
      <c r="G90" s="39"/>
      <c r="H90" s="74"/>
      <c r="I90" s="74"/>
      <c r="J90" s="39"/>
      <c r="K90" s="77" t="str">
        <f t="shared" si="7"/>
        <v/>
      </c>
      <c r="L90" s="78"/>
      <c r="M90" s="6" t="str">
        <f>IF(J90="","",(K90/J90)/LOOKUP(RIGHT($D$2,3),定数!$A$6:$A$13,定数!$B$6:$B$13))</f>
        <v/>
      </c>
      <c r="N90" s="39"/>
      <c r="O90" s="8"/>
      <c r="P90" s="74"/>
      <c r="Q90" s="74"/>
      <c r="R90" s="75" t="str">
        <f>IF(P90="","",T90*M90*LOOKUP(RIGHT($D$2,3),定数!$A$6:$A$13,定数!$B$6:$B$13))</f>
        <v/>
      </c>
      <c r="S90" s="75"/>
      <c r="T90" s="76" t="str">
        <f t="shared" si="9"/>
        <v/>
      </c>
      <c r="U90" s="76"/>
      <c r="V90" t="str">
        <f t="shared" si="8"/>
        <v/>
      </c>
      <c r="W90" t="str">
        <f t="shared" si="8"/>
        <v/>
      </c>
    </row>
    <row r="91" spans="2:23" x14ac:dyDescent="0.2">
      <c r="B91" s="39">
        <v>83</v>
      </c>
      <c r="C91" s="73" t="str">
        <f t="shared" si="6"/>
        <v/>
      </c>
      <c r="D91" s="73"/>
      <c r="E91" s="39"/>
      <c r="F91" s="8"/>
      <c r="G91" s="39"/>
      <c r="H91" s="74"/>
      <c r="I91" s="74"/>
      <c r="J91" s="39"/>
      <c r="K91" s="77" t="str">
        <f t="shared" si="7"/>
        <v/>
      </c>
      <c r="L91" s="78"/>
      <c r="M91" s="6" t="str">
        <f>IF(J91="","",(K91/J91)/LOOKUP(RIGHT($D$2,3),定数!$A$6:$A$13,定数!$B$6:$B$13))</f>
        <v/>
      </c>
      <c r="N91" s="39"/>
      <c r="O91" s="8"/>
      <c r="P91" s="74"/>
      <c r="Q91" s="74"/>
      <c r="R91" s="75" t="str">
        <f>IF(P91="","",T91*M91*LOOKUP(RIGHT($D$2,3),定数!$A$6:$A$13,定数!$B$6:$B$13))</f>
        <v/>
      </c>
      <c r="S91" s="75"/>
      <c r="T91" s="76" t="str">
        <f t="shared" si="9"/>
        <v/>
      </c>
      <c r="U91" s="76"/>
      <c r="V91" t="str">
        <f t="shared" ref="V91:W106" si="10">IF(S91&lt;&gt;"",IF(S91&lt;0,1+V90,0),"")</f>
        <v/>
      </c>
      <c r="W91" t="str">
        <f t="shared" si="10"/>
        <v/>
      </c>
    </row>
    <row r="92" spans="2:23" x14ac:dyDescent="0.2">
      <c r="B92" s="39">
        <v>84</v>
      </c>
      <c r="C92" s="73" t="str">
        <f t="shared" si="6"/>
        <v/>
      </c>
      <c r="D92" s="73"/>
      <c r="E92" s="39"/>
      <c r="F92" s="8"/>
      <c r="G92" s="39"/>
      <c r="H92" s="74"/>
      <c r="I92" s="74"/>
      <c r="J92" s="39"/>
      <c r="K92" s="77" t="str">
        <f t="shared" si="7"/>
        <v/>
      </c>
      <c r="L92" s="78"/>
      <c r="M92" s="6" t="str">
        <f>IF(J92="","",(K92/J92)/LOOKUP(RIGHT($D$2,3),定数!$A$6:$A$13,定数!$B$6:$B$13))</f>
        <v/>
      </c>
      <c r="N92" s="39"/>
      <c r="O92" s="8"/>
      <c r="P92" s="74"/>
      <c r="Q92" s="74"/>
      <c r="R92" s="75" t="str">
        <f>IF(P92="","",T92*M92*LOOKUP(RIGHT($D$2,3),定数!$A$6:$A$13,定数!$B$6:$B$13))</f>
        <v/>
      </c>
      <c r="S92" s="75"/>
      <c r="T92" s="76" t="str">
        <f t="shared" si="9"/>
        <v/>
      </c>
      <c r="U92" s="76"/>
      <c r="V92" t="str">
        <f t="shared" si="10"/>
        <v/>
      </c>
      <c r="W92" t="str">
        <f t="shared" si="10"/>
        <v/>
      </c>
    </row>
    <row r="93" spans="2:23" x14ac:dyDescent="0.2">
      <c r="B93" s="39">
        <v>85</v>
      </c>
      <c r="C93" s="73" t="str">
        <f t="shared" si="6"/>
        <v/>
      </c>
      <c r="D93" s="73"/>
      <c r="E93" s="39"/>
      <c r="F93" s="8"/>
      <c r="G93" s="39"/>
      <c r="H93" s="74"/>
      <c r="I93" s="74"/>
      <c r="J93" s="39"/>
      <c r="K93" s="77" t="str">
        <f t="shared" si="7"/>
        <v/>
      </c>
      <c r="L93" s="78"/>
      <c r="M93" s="6" t="str">
        <f>IF(J93="","",(K93/J93)/LOOKUP(RIGHT($D$2,3),定数!$A$6:$A$13,定数!$B$6:$B$13))</f>
        <v/>
      </c>
      <c r="N93" s="39"/>
      <c r="O93" s="8"/>
      <c r="P93" s="74"/>
      <c r="Q93" s="74"/>
      <c r="R93" s="75" t="str">
        <f>IF(P93="","",T93*M93*LOOKUP(RIGHT($D$2,3),定数!$A$6:$A$13,定数!$B$6:$B$13))</f>
        <v/>
      </c>
      <c r="S93" s="75"/>
      <c r="T93" s="76" t="str">
        <f t="shared" si="9"/>
        <v/>
      </c>
      <c r="U93" s="76"/>
      <c r="V93" t="str">
        <f t="shared" si="10"/>
        <v/>
      </c>
      <c r="W93" t="str">
        <f t="shared" si="10"/>
        <v/>
      </c>
    </row>
    <row r="94" spans="2:23" x14ac:dyDescent="0.2">
      <c r="B94" s="39">
        <v>86</v>
      </c>
      <c r="C94" s="73" t="str">
        <f t="shared" si="6"/>
        <v/>
      </c>
      <c r="D94" s="73"/>
      <c r="E94" s="39"/>
      <c r="F94" s="8"/>
      <c r="G94" s="39"/>
      <c r="H94" s="74"/>
      <c r="I94" s="74"/>
      <c r="J94" s="39"/>
      <c r="K94" s="77" t="str">
        <f t="shared" si="7"/>
        <v/>
      </c>
      <c r="L94" s="78"/>
      <c r="M94" s="6" t="str">
        <f>IF(J94="","",(K94/J94)/LOOKUP(RIGHT($D$2,3),定数!$A$6:$A$13,定数!$B$6:$B$13))</f>
        <v/>
      </c>
      <c r="N94" s="39"/>
      <c r="O94" s="8"/>
      <c r="P94" s="74"/>
      <c r="Q94" s="74"/>
      <c r="R94" s="75" t="str">
        <f>IF(P94="","",T94*M94*LOOKUP(RIGHT($D$2,3),定数!$A$6:$A$13,定数!$B$6:$B$13))</f>
        <v/>
      </c>
      <c r="S94" s="75"/>
      <c r="T94" s="76" t="str">
        <f t="shared" si="9"/>
        <v/>
      </c>
      <c r="U94" s="76"/>
      <c r="V94" t="str">
        <f t="shared" si="10"/>
        <v/>
      </c>
      <c r="W94" t="str">
        <f t="shared" si="10"/>
        <v/>
      </c>
    </row>
    <row r="95" spans="2:23" x14ac:dyDescent="0.2">
      <c r="B95" s="39">
        <v>87</v>
      </c>
      <c r="C95" s="73" t="str">
        <f t="shared" si="6"/>
        <v/>
      </c>
      <c r="D95" s="73"/>
      <c r="E95" s="39"/>
      <c r="F95" s="8"/>
      <c r="G95" s="39"/>
      <c r="H95" s="74"/>
      <c r="I95" s="74"/>
      <c r="J95" s="39"/>
      <c r="K95" s="77" t="str">
        <f t="shared" si="7"/>
        <v/>
      </c>
      <c r="L95" s="78"/>
      <c r="M95" s="6" t="str">
        <f>IF(J95="","",(K95/J95)/LOOKUP(RIGHT($D$2,3),定数!$A$6:$A$13,定数!$B$6:$B$13))</f>
        <v/>
      </c>
      <c r="N95" s="39"/>
      <c r="O95" s="8"/>
      <c r="P95" s="74"/>
      <c r="Q95" s="74"/>
      <c r="R95" s="75" t="str">
        <f>IF(P95="","",T95*M95*LOOKUP(RIGHT($D$2,3),定数!$A$6:$A$13,定数!$B$6:$B$13))</f>
        <v/>
      </c>
      <c r="S95" s="75"/>
      <c r="T95" s="76" t="str">
        <f t="shared" si="9"/>
        <v/>
      </c>
      <c r="U95" s="76"/>
      <c r="V95" t="str">
        <f t="shared" si="10"/>
        <v/>
      </c>
      <c r="W95" t="str">
        <f t="shared" si="10"/>
        <v/>
      </c>
    </row>
    <row r="96" spans="2:23" x14ac:dyDescent="0.2">
      <c r="B96" s="39">
        <v>88</v>
      </c>
      <c r="C96" s="73" t="str">
        <f t="shared" si="6"/>
        <v/>
      </c>
      <c r="D96" s="73"/>
      <c r="E96" s="39"/>
      <c r="F96" s="8"/>
      <c r="G96" s="39"/>
      <c r="H96" s="74"/>
      <c r="I96" s="74"/>
      <c r="J96" s="39"/>
      <c r="K96" s="77" t="str">
        <f t="shared" si="7"/>
        <v/>
      </c>
      <c r="L96" s="78"/>
      <c r="M96" s="6" t="str">
        <f>IF(J96="","",(K96/J96)/LOOKUP(RIGHT($D$2,3),定数!$A$6:$A$13,定数!$B$6:$B$13))</f>
        <v/>
      </c>
      <c r="N96" s="39"/>
      <c r="O96" s="8"/>
      <c r="P96" s="74"/>
      <c r="Q96" s="74"/>
      <c r="R96" s="75" t="str">
        <f>IF(P96="","",T96*M96*LOOKUP(RIGHT($D$2,3),定数!$A$6:$A$13,定数!$B$6:$B$13))</f>
        <v/>
      </c>
      <c r="S96" s="75"/>
      <c r="T96" s="76" t="str">
        <f t="shared" si="9"/>
        <v/>
      </c>
      <c r="U96" s="76"/>
      <c r="V96" t="str">
        <f t="shared" si="10"/>
        <v/>
      </c>
      <c r="W96" t="str">
        <f t="shared" si="10"/>
        <v/>
      </c>
    </row>
    <row r="97" spans="2:23" x14ac:dyDescent="0.2">
      <c r="B97" s="39">
        <v>89</v>
      </c>
      <c r="C97" s="73" t="str">
        <f t="shared" si="6"/>
        <v/>
      </c>
      <c r="D97" s="73"/>
      <c r="E97" s="39"/>
      <c r="F97" s="8"/>
      <c r="G97" s="39"/>
      <c r="H97" s="74"/>
      <c r="I97" s="74"/>
      <c r="J97" s="39"/>
      <c r="K97" s="77" t="str">
        <f t="shared" si="7"/>
        <v/>
      </c>
      <c r="L97" s="78"/>
      <c r="M97" s="6" t="str">
        <f>IF(J97="","",(K97/J97)/LOOKUP(RIGHT($D$2,3),定数!$A$6:$A$13,定数!$B$6:$B$13))</f>
        <v/>
      </c>
      <c r="N97" s="39"/>
      <c r="O97" s="8"/>
      <c r="P97" s="74"/>
      <c r="Q97" s="74"/>
      <c r="R97" s="75" t="str">
        <f>IF(P97="","",T97*M97*LOOKUP(RIGHT($D$2,3),定数!$A$6:$A$13,定数!$B$6:$B$13))</f>
        <v/>
      </c>
      <c r="S97" s="75"/>
      <c r="T97" s="76" t="str">
        <f t="shared" si="9"/>
        <v/>
      </c>
      <c r="U97" s="76"/>
      <c r="V97" t="str">
        <f t="shared" si="10"/>
        <v/>
      </c>
      <c r="W97" t="str">
        <f t="shared" si="10"/>
        <v/>
      </c>
    </row>
    <row r="98" spans="2:23" x14ac:dyDescent="0.2">
      <c r="B98" s="39">
        <v>90</v>
      </c>
      <c r="C98" s="73" t="str">
        <f t="shared" si="6"/>
        <v/>
      </c>
      <c r="D98" s="73"/>
      <c r="E98" s="39"/>
      <c r="F98" s="8"/>
      <c r="G98" s="39"/>
      <c r="H98" s="74"/>
      <c r="I98" s="74"/>
      <c r="J98" s="39"/>
      <c r="K98" s="77" t="str">
        <f t="shared" si="7"/>
        <v/>
      </c>
      <c r="L98" s="78"/>
      <c r="M98" s="6" t="str">
        <f>IF(J98="","",(K98/J98)/LOOKUP(RIGHT($D$2,3),定数!$A$6:$A$13,定数!$B$6:$B$13))</f>
        <v/>
      </c>
      <c r="N98" s="39"/>
      <c r="O98" s="8"/>
      <c r="P98" s="74"/>
      <c r="Q98" s="74"/>
      <c r="R98" s="75" t="str">
        <f>IF(P98="","",T98*M98*LOOKUP(RIGHT($D$2,3),定数!$A$6:$A$13,定数!$B$6:$B$13))</f>
        <v/>
      </c>
      <c r="S98" s="75"/>
      <c r="T98" s="76" t="str">
        <f t="shared" si="9"/>
        <v/>
      </c>
      <c r="U98" s="76"/>
      <c r="V98" t="str">
        <f t="shared" si="10"/>
        <v/>
      </c>
      <c r="W98" t="str">
        <f t="shared" si="10"/>
        <v/>
      </c>
    </row>
    <row r="99" spans="2:23" x14ac:dyDescent="0.2">
      <c r="B99" s="39">
        <v>91</v>
      </c>
      <c r="C99" s="73" t="str">
        <f t="shared" si="6"/>
        <v/>
      </c>
      <c r="D99" s="73"/>
      <c r="E99" s="39"/>
      <c r="F99" s="8"/>
      <c r="G99" s="39"/>
      <c r="H99" s="74"/>
      <c r="I99" s="74"/>
      <c r="J99" s="39"/>
      <c r="K99" s="77" t="str">
        <f t="shared" si="7"/>
        <v/>
      </c>
      <c r="L99" s="78"/>
      <c r="M99" s="6" t="str">
        <f>IF(J99="","",(K99/J99)/LOOKUP(RIGHT($D$2,3),定数!$A$6:$A$13,定数!$B$6:$B$13))</f>
        <v/>
      </c>
      <c r="N99" s="39"/>
      <c r="O99" s="8"/>
      <c r="P99" s="74"/>
      <c r="Q99" s="74"/>
      <c r="R99" s="75" t="str">
        <f>IF(P99="","",T99*M99*LOOKUP(RIGHT($D$2,3),定数!$A$6:$A$13,定数!$B$6:$B$13))</f>
        <v/>
      </c>
      <c r="S99" s="75"/>
      <c r="T99" s="76" t="str">
        <f t="shared" si="9"/>
        <v/>
      </c>
      <c r="U99" s="76"/>
      <c r="V99" t="str">
        <f t="shared" si="10"/>
        <v/>
      </c>
      <c r="W99" t="str">
        <f t="shared" si="10"/>
        <v/>
      </c>
    </row>
    <row r="100" spans="2:23" x14ac:dyDescent="0.2">
      <c r="B100" s="39">
        <v>92</v>
      </c>
      <c r="C100" s="73" t="str">
        <f t="shared" si="6"/>
        <v/>
      </c>
      <c r="D100" s="73"/>
      <c r="E100" s="39"/>
      <c r="F100" s="8"/>
      <c r="G100" s="39"/>
      <c r="H100" s="74"/>
      <c r="I100" s="74"/>
      <c r="J100" s="39"/>
      <c r="K100" s="77" t="str">
        <f t="shared" si="7"/>
        <v/>
      </c>
      <c r="L100" s="78"/>
      <c r="M100" s="6" t="str">
        <f>IF(J100="","",(K100/J100)/LOOKUP(RIGHT($D$2,3),定数!$A$6:$A$13,定数!$B$6:$B$13))</f>
        <v/>
      </c>
      <c r="N100" s="39"/>
      <c r="O100" s="8"/>
      <c r="P100" s="74"/>
      <c r="Q100" s="74"/>
      <c r="R100" s="75" t="str">
        <f>IF(P100="","",T100*M100*LOOKUP(RIGHT($D$2,3),定数!$A$6:$A$13,定数!$B$6:$B$13))</f>
        <v/>
      </c>
      <c r="S100" s="75"/>
      <c r="T100" s="76" t="str">
        <f t="shared" si="9"/>
        <v/>
      </c>
      <c r="U100" s="76"/>
      <c r="V100" t="str">
        <f t="shared" si="10"/>
        <v/>
      </c>
      <c r="W100" t="str">
        <f t="shared" si="10"/>
        <v/>
      </c>
    </row>
    <row r="101" spans="2:23" x14ac:dyDescent="0.2">
      <c r="B101" s="39">
        <v>93</v>
      </c>
      <c r="C101" s="73" t="str">
        <f t="shared" si="6"/>
        <v/>
      </c>
      <c r="D101" s="73"/>
      <c r="E101" s="39"/>
      <c r="F101" s="8"/>
      <c r="G101" s="39"/>
      <c r="H101" s="74"/>
      <c r="I101" s="74"/>
      <c r="J101" s="39"/>
      <c r="K101" s="77" t="str">
        <f t="shared" si="7"/>
        <v/>
      </c>
      <c r="L101" s="78"/>
      <c r="M101" s="6" t="str">
        <f>IF(J101="","",(K101/J101)/LOOKUP(RIGHT($D$2,3),定数!$A$6:$A$13,定数!$B$6:$B$13))</f>
        <v/>
      </c>
      <c r="N101" s="39"/>
      <c r="O101" s="8"/>
      <c r="P101" s="74"/>
      <c r="Q101" s="74"/>
      <c r="R101" s="75" t="str">
        <f>IF(P101="","",T101*M101*LOOKUP(RIGHT($D$2,3),定数!$A$6:$A$13,定数!$B$6:$B$13))</f>
        <v/>
      </c>
      <c r="S101" s="75"/>
      <c r="T101" s="76" t="str">
        <f t="shared" si="9"/>
        <v/>
      </c>
      <c r="U101" s="76"/>
      <c r="V101" t="str">
        <f t="shared" si="10"/>
        <v/>
      </c>
      <c r="W101" t="str">
        <f t="shared" si="10"/>
        <v/>
      </c>
    </row>
    <row r="102" spans="2:23" x14ac:dyDescent="0.2">
      <c r="B102" s="39">
        <v>94</v>
      </c>
      <c r="C102" s="73" t="str">
        <f t="shared" si="6"/>
        <v/>
      </c>
      <c r="D102" s="73"/>
      <c r="E102" s="39"/>
      <c r="F102" s="8"/>
      <c r="G102" s="39"/>
      <c r="H102" s="74"/>
      <c r="I102" s="74"/>
      <c r="J102" s="39"/>
      <c r="K102" s="77" t="str">
        <f t="shared" si="7"/>
        <v/>
      </c>
      <c r="L102" s="78"/>
      <c r="M102" s="6" t="str">
        <f>IF(J102="","",(K102/J102)/LOOKUP(RIGHT($D$2,3),定数!$A$6:$A$13,定数!$B$6:$B$13))</f>
        <v/>
      </c>
      <c r="N102" s="39"/>
      <c r="O102" s="8"/>
      <c r="P102" s="74"/>
      <c r="Q102" s="74"/>
      <c r="R102" s="75" t="str">
        <f>IF(P102="","",T102*M102*LOOKUP(RIGHT($D$2,3),定数!$A$6:$A$13,定数!$B$6:$B$13))</f>
        <v/>
      </c>
      <c r="S102" s="75"/>
      <c r="T102" s="76" t="str">
        <f t="shared" si="9"/>
        <v/>
      </c>
      <c r="U102" s="76"/>
      <c r="V102" t="str">
        <f t="shared" si="10"/>
        <v/>
      </c>
      <c r="W102" t="str">
        <f t="shared" si="10"/>
        <v/>
      </c>
    </row>
    <row r="103" spans="2:23" x14ac:dyDescent="0.2">
      <c r="B103" s="39">
        <v>95</v>
      </c>
      <c r="C103" s="73" t="str">
        <f t="shared" si="6"/>
        <v/>
      </c>
      <c r="D103" s="73"/>
      <c r="E103" s="39"/>
      <c r="F103" s="8"/>
      <c r="G103" s="39"/>
      <c r="H103" s="74"/>
      <c r="I103" s="74"/>
      <c r="J103" s="39"/>
      <c r="K103" s="77" t="str">
        <f t="shared" si="7"/>
        <v/>
      </c>
      <c r="L103" s="78"/>
      <c r="M103" s="6" t="str">
        <f>IF(J103="","",(K103/J103)/LOOKUP(RIGHT($D$2,3),定数!$A$6:$A$13,定数!$B$6:$B$13))</f>
        <v/>
      </c>
      <c r="N103" s="39"/>
      <c r="O103" s="8"/>
      <c r="P103" s="74"/>
      <c r="Q103" s="74"/>
      <c r="R103" s="75" t="str">
        <f>IF(P103="","",T103*M103*LOOKUP(RIGHT($D$2,3),定数!$A$6:$A$13,定数!$B$6:$B$13))</f>
        <v/>
      </c>
      <c r="S103" s="75"/>
      <c r="T103" s="76" t="str">
        <f t="shared" si="9"/>
        <v/>
      </c>
      <c r="U103" s="76"/>
      <c r="V103" t="str">
        <f t="shared" si="10"/>
        <v/>
      </c>
      <c r="W103" t="str">
        <f t="shared" si="10"/>
        <v/>
      </c>
    </row>
    <row r="104" spans="2:23" x14ac:dyDescent="0.2">
      <c r="B104" s="39">
        <v>96</v>
      </c>
      <c r="C104" s="73" t="str">
        <f t="shared" si="6"/>
        <v/>
      </c>
      <c r="D104" s="73"/>
      <c r="E104" s="39"/>
      <c r="F104" s="8"/>
      <c r="G104" s="39"/>
      <c r="H104" s="74"/>
      <c r="I104" s="74"/>
      <c r="J104" s="39"/>
      <c r="K104" s="77" t="str">
        <f t="shared" si="7"/>
        <v/>
      </c>
      <c r="L104" s="78"/>
      <c r="M104" s="6" t="str">
        <f>IF(J104="","",(K104/J104)/LOOKUP(RIGHT($D$2,3),定数!$A$6:$A$13,定数!$B$6:$B$13))</f>
        <v/>
      </c>
      <c r="N104" s="39"/>
      <c r="O104" s="8"/>
      <c r="P104" s="74"/>
      <c r="Q104" s="74"/>
      <c r="R104" s="75" t="str">
        <f>IF(P104="","",T104*M104*LOOKUP(RIGHT($D$2,3),定数!$A$6:$A$13,定数!$B$6:$B$13))</f>
        <v/>
      </c>
      <c r="S104" s="75"/>
      <c r="T104" s="76" t="str">
        <f t="shared" si="9"/>
        <v/>
      </c>
      <c r="U104" s="76"/>
      <c r="V104" t="str">
        <f t="shared" si="10"/>
        <v/>
      </c>
      <c r="W104" t="str">
        <f t="shared" si="10"/>
        <v/>
      </c>
    </row>
    <row r="105" spans="2:23" x14ac:dyDescent="0.2">
      <c r="B105" s="39">
        <v>97</v>
      </c>
      <c r="C105" s="73" t="str">
        <f t="shared" si="6"/>
        <v/>
      </c>
      <c r="D105" s="73"/>
      <c r="E105" s="39"/>
      <c r="F105" s="8"/>
      <c r="G105" s="39"/>
      <c r="H105" s="74"/>
      <c r="I105" s="74"/>
      <c r="J105" s="39"/>
      <c r="K105" s="77" t="str">
        <f t="shared" si="7"/>
        <v/>
      </c>
      <c r="L105" s="78"/>
      <c r="M105" s="6" t="str">
        <f>IF(J105="","",(K105/J105)/LOOKUP(RIGHT($D$2,3),定数!$A$6:$A$13,定数!$B$6:$B$13))</f>
        <v/>
      </c>
      <c r="N105" s="39"/>
      <c r="O105" s="8"/>
      <c r="P105" s="74"/>
      <c r="Q105" s="74"/>
      <c r="R105" s="75" t="str">
        <f>IF(P105="","",T105*M105*LOOKUP(RIGHT($D$2,3),定数!$A$6:$A$13,定数!$B$6:$B$13))</f>
        <v/>
      </c>
      <c r="S105" s="75"/>
      <c r="T105" s="76" t="str">
        <f t="shared" si="9"/>
        <v/>
      </c>
      <c r="U105" s="76"/>
      <c r="V105" t="str">
        <f t="shared" si="10"/>
        <v/>
      </c>
      <c r="W105" t="str">
        <f t="shared" si="10"/>
        <v/>
      </c>
    </row>
    <row r="106" spans="2:23" x14ac:dyDescent="0.2">
      <c r="B106" s="39">
        <v>98</v>
      </c>
      <c r="C106" s="73" t="str">
        <f t="shared" si="6"/>
        <v/>
      </c>
      <c r="D106" s="73"/>
      <c r="E106" s="39"/>
      <c r="F106" s="8"/>
      <c r="G106" s="39"/>
      <c r="H106" s="74"/>
      <c r="I106" s="74"/>
      <c r="J106" s="39"/>
      <c r="K106" s="77" t="str">
        <f t="shared" si="7"/>
        <v/>
      </c>
      <c r="L106" s="78"/>
      <c r="M106" s="6" t="str">
        <f>IF(J106="","",(K106/J106)/LOOKUP(RIGHT($D$2,3),定数!$A$6:$A$13,定数!$B$6:$B$13))</f>
        <v/>
      </c>
      <c r="N106" s="39"/>
      <c r="O106" s="8"/>
      <c r="P106" s="74"/>
      <c r="Q106" s="74"/>
      <c r="R106" s="75" t="str">
        <f>IF(P106="","",T106*M106*LOOKUP(RIGHT($D$2,3),定数!$A$6:$A$13,定数!$B$6:$B$13))</f>
        <v/>
      </c>
      <c r="S106" s="75"/>
      <c r="T106" s="76" t="str">
        <f t="shared" si="9"/>
        <v/>
      </c>
      <c r="U106" s="76"/>
      <c r="V106" t="str">
        <f t="shared" si="10"/>
        <v/>
      </c>
      <c r="W106" t="str">
        <f t="shared" si="10"/>
        <v/>
      </c>
    </row>
    <row r="107" spans="2:23" x14ac:dyDescent="0.2">
      <c r="B107" s="39">
        <v>99</v>
      </c>
      <c r="C107" s="73" t="str">
        <f t="shared" si="6"/>
        <v/>
      </c>
      <c r="D107" s="73"/>
      <c r="E107" s="39"/>
      <c r="F107" s="8"/>
      <c r="G107" s="39"/>
      <c r="H107" s="74"/>
      <c r="I107" s="74"/>
      <c r="J107" s="39"/>
      <c r="K107" s="77" t="str">
        <f t="shared" si="7"/>
        <v/>
      </c>
      <c r="L107" s="78"/>
      <c r="M107" s="6" t="str">
        <f>IF(J107="","",(K107/J107)/LOOKUP(RIGHT($D$2,3),定数!$A$6:$A$13,定数!$B$6:$B$13))</f>
        <v/>
      </c>
      <c r="N107" s="39"/>
      <c r="O107" s="8"/>
      <c r="P107" s="74"/>
      <c r="Q107" s="74"/>
      <c r="R107" s="75" t="str">
        <f>IF(P107="","",T107*M107*LOOKUP(RIGHT($D$2,3),定数!$A$6:$A$13,定数!$B$6:$B$13))</f>
        <v/>
      </c>
      <c r="S107" s="75"/>
      <c r="T107" s="76" t="str">
        <f t="shared" si="9"/>
        <v/>
      </c>
      <c r="U107" s="76"/>
      <c r="V107" t="str">
        <f>IF(S107&lt;&gt;"",IF(S107&lt;0,1+V106,0),"")</f>
        <v/>
      </c>
      <c r="W107" t="str">
        <f>IF(T107&lt;&gt;"",IF(T107&lt;0,1+W106,0),"")</f>
        <v/>
      </c>
    </row>
    <row r="108" spans="2:23" x14ac:dyDescent="0.2">
      <c r="B108" s="39">
        <v>100</v>
      </c>
      <c r="C108" s="73" t="str">
        <f t="shared" si="6"/>
        <v/>
      </c>
      <c r="D108" s="73"/>
      <c r="E108" s="39"/>
      <c r="F108" s="8"/>
      <c r="G108" s="39"/>
      <c r="H108" s="74"/>
      <c r="I108" s="74"/>
      <c r="J108" s="39"/>
      <c r="K108" s="77" t="str">
        <f t="shared" si="7"/>
        <v/>
      </c>
      <c r="L108" s="78"/>
      <c r="M108" s="6" t="str">
        <f>IF(J108="","",(K108/J108)/LOOKUP(RIGHT($D$2,3),定数!$A$6:$A$13,定数!$B$6:$B$13))</f>
        <v/>
      </c>
      <c r="N108" s="39"/>
      <c r="O108" s="8"/>
      <c r="P108" s="74"/>
      <c r="Q108" s="74"/>
      <c r="R108" s="75" t="str">
        <f>IF(P108="","",T108*M108*LOOKUP(RIGHT($D$2,3),定数!$A$6:$A$13,定数!$B$6:$B$13))</f>
        <v/>
      </c>
      <c r="S108" s="75"/>
      <c r="T108" s="76" t="str">
        <f t="shared" si="9"/>
        <v/>
      </c>
      <c r="U108" s="76"/>
      <c r="V108" t="str">
        <f>IF(S108&lt;&gt;"",IF(S108&lt;0,1+V107,0),"")</f>
        <v/>
      </c>
      <c r="W108" t="str">
        <f>IF(T108&lt;&gt;"",IF(T108&lt;0,1+W107,0),"")</f>
        <v/>
      </c>
    </row>
    <row r="109" spans="2:23"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61" sqref="A361"/>
    </sheetView>
  </sheetViews>
  <sheetFormatPr defaultRowHeight="14.4" x14ac:dyDescent="0.2"/>
  <cols>
    <col min="1" max="1" width="7.44140625" style="35" customWidth="1"/>
    <col min="2" max="2" width="8.109375" customWidth="1"/>
  </cols>
  <sheetData/>
  <phoneticPr fontId="2"/>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3" zoomScale="145" zoomScaleNormal="145" zoomScaleSheetLayoutView="100" workbookViewId="0">
      <selection activeCell="K23" sqref="K23"/>
    </sheetView>
  </sheetViews>
  <sheetFormatPr defaultColWidth="9" defaultRowHeight="13.2" x14ac:dyDescent="0.2"/>
  <sheetData>
    <row r="1" spans="1:10" x14ac:dyDescent="0.2">
      <c r="A1" t="s">
        <v>0</v>
      </c>
    </row>
    <row r="2" spans="1:10" x14ac:dyDescent="0.2">
      <c r="A2" s="85" t="s">
        <v>60</v>
      </c>
      <c r="B2" s="86"/>
      <c r="C2" s="86"/>
      <c r="D2" s="86"/>
      <c r="E2" s="86"/>
      <c r="F2" s="86"/>
      <c r="G2" s="86"/>
      <c r="H2" s="86"/>
      <c r="I2" s="86"/>
      <c r="J2" s="86"/>
    </row>
    <row r="3" spans="1:10" x14ac:dyDescent="0.2">
      <c r="A3" s="86"/>
      <c r="B3" s="86"/>
      <c r="C3" s="86"/>
      <c r="D3" s="86"/>
      <c r="E3" s="86"/>
      <c r="F3" s="86"/>
      <c r="G3" s="86"/>
      <c r="H3" s="86"/>
      <c r="I3" s="86"/>
      <c r="J3" s="86"/>
    </row>
    <row r="4" spans="1:10" x14ac:dyDescent="0.2">
      <c r="A4" s="86"/>
      <c r="B4" s="86"/>
      <c r="C4" s="86"/>
      <c r="D4" s="86"/>
      <c r="E4" s="86"/>
      <c r="F4" s="86"/>
      <c r="G4" s="86"/>
      <c r="H4" s="86"/>
      <c r="I4" s="86"/>
      <c r="J4" s="86"/>
    </row>
    <row r="5" spans="1:10" x14ac:dyDescent="0.2">
      <c r="A5" s="86"/>
      <c r="B5" s="86"/>
      <c r="C5" s="86"/>
      <c r="D5" s="86"/>
      <c r="E5" s="86"/>
      <c r="F5" s="86"/>
      <c r="G5" s="86"/>
      <c r="H5" s="86"/>
      <c r="I5" s="86"/>
      <c r="J5" s="86"/>
    </row>
    <row r="6" spans="1:10" x14ac:dyDescent="0.2">
      <c r="A6" s="86"/>
      <c r="B6" s="86"/>
      <c r="C6" s="86"/>
      <c r="D6" s="86"/>
      <c r="E6" s="86"/>
      <c r="F6" s="86"/>
      <c r="G6" s="86"/>
      <c r="H6" s="86"/>
      <c r="I6" s="86"/>
      <c r="J6" s="86"/>
    </row>
    <row r="7" spans="1:10" x14ac:dyDescent="0.2">
      <c r="A7" s="86"/>
      <c r="B7" s="86"/>
      <c r="C7" s="86"/>
      <c r="D7" s="86"/>
      <c r="E7" s="86"/>
      <c r="F7" s="86"/>
      <c r="G7" s="86"/>
      <c r="H7" s="86"/>
      <c r="I7" s="86"/>
      <c r="J7" s="86"/>
    </row>
    <row r="8" spans="1:10" x14ac:dyDescent="0.2">
      <c r="A8" s="86"/>
      <c r="B8" s="86"/>
      <c r="C8" s="86"/>
      <c r="D8" s="86"/>
      <c r="E8" s="86"/>
      <c r="F8" s="86"/>
      <c r="G8" s="86"/>
      <c r="H8" s="86"/>
      <c r="I8" s="86"/>
      <c r="J8" s="86"/>
    </row>
    <row r="9" spans="1:10" x14ac:dyDescent="0.2">
      <c r="A9" s="86"/>
      <c r="B9" s="86"/>
      <c r="C9" s="86"/>
      <c r="D9" s="86"/>
      <c r="E9" s="86"/>
      <c r="F9" s="86"/>
      <c r="G9" s="86"/>
      <c r="H9" s="86"/>
      <c r="I9" s="86"/>
      <c r="J9" s="86"/>
    </row>
    <row r="11" spans="1:10" x14ac:dyDescent="0.2">
      <c r="A11" t="s">
        <v>1</v>
      </c>
    </row>
    <row r="12" spans="1:10" x14ac:dyDescent="0.2">
      <c r="A12" s="87" t="s">
        <v>61</v>
      </c>
      <c r="B12" s="88"/>
      <c r="C12" s="88"/>
      <c r="D12" s="88"/>
      <c r="E12" s="88"/>
      <c r="F12" s="88"/>
      <c r="G12" s="88"/>
      <c r="H12" s="88"/>
      <c r="I12" s="88"/>
      <c r="J12" s="88"/>
    </row>
    <row r="13" spans="1:10" x14ac:dyDescent="0.2">
      <c r="A13" s="88"/>
      <c r="B13" s="88"/>
      <c r="C13" s="88"/>
      <c r="D13" s="88"/>
      <c r="E13" s="88"/>
      <c r="F13" s="88"/>
      <c r="G13" s="88"/>
      <c r="H13" s="88"/>
      <c r="I13" s="88"/>
      <c r="J13" s="88"/>
    </row>
    <row r="14" spans="1:10" x14ac:dyDescent="0.2">
      <c r="A14" s="88"/>
      <c r="B14" s="88"/>
      <c r="C14" s="88"/>
      <c r="D14" s="88"/>
      <c r="E14" s="88"/>
      <c r="F14" s="88"/>
      <c r="G14" s="88"/>
      <c r="H14" s="88"/>
      <c r="I14" s="88"/>
      <c r="J14" s="88"/>
    </row>
    <row r="15" spans="1:10" x14ac:dyDescent="0.2">
      <c r="A15" s="88"/>
      <c r="B15" s="88"/>
      <c r="C15" s="88"/>
      <c r="D15" s="88"/>
      <c r="E15" s="88"/>
      <c r="F15" s="88"/>
      <c r="G15" s="88"/>
      <c r="H15" s="88"/>
      <c r="I15" s="88"/>
      <c r="J15" s="88"/>
    </row>
    <row r="16" spans="1:10" x14ac:dyDescent="0.2">
      <c r="A16" s="88"/>
      <c r="B16" s="88"/>
      <c r="C16" s="88"/>
      <c r="D16" s="88"/>
      <c r="E16" s="88"/>
      <c r="F16" s="88"/>
      <c r="G16" s="88"/>
      <c r="H16" s="88"/>
      <c r="I16" s="88"/>
      <c r="J16" s="88"/>
    </row>
    <row r="17" spans="1:10" x14ac:dyDescent="0.2">
      <c r="A17" s="88"/>
      <c r="B17" s="88"/>
      <c r="C17" s="88"/>
      <c r="D17" s="88"/>
      <c r="E17" s="88"/>
      <c r="F17" s="88"/>
      <c r="G17" s="88"/>
      <c r="H17" s="88"/>
      <c r="I17" s="88"/>
      <c r="J17" s="88"/>
    </row>
    <row r="18" spans="1:10" x14ac:dyDescent="0.2">
      <c r="A18" s="88"/>
      <c r="B18" s="88"/>
      <c r="C18" s="88"/>
      <c r="D18" s="88"/>
      <c r="E18" s="88"/>
      <c r="F18" s="88"/>
      <c r="G18" s="88"/>
      <c r="H18" s="88"/>
      <c r="I18" s="88"/>
      <c r="J18" s="88"/>
    </row>
    <row r="19" spans="1:10" x14ac:dyDescent="0.2">
      <c r="A19" s="88"/>
      <c r="B19" s="88"/>
      <c r="C19" s="88"/>
      <c r="D19" s="88"/>
      <c r="E19" s="88"/>
      <c r="F19" s="88"/>
      <c r="G19" s="88"/>
      <c r="H19" s="88"/>
      <c r="I19" s="88"/>
      <c r="J19" s="88"/>
    </row>
    <row r="21" spans="1:10" x14ac:dyDescent="0.2">
      <c r="A21" t="s">
        <v>2</v>
      </c>
    </row>
    <row r="22" spans="1:10" x14ac:dyDescent="0.2">
      <c r="A22" s="89" t="s">
        <v>65</v>
      </c>
      <c r="B22" s="89"/>
      <c r="C22" s="89"/>
      <c r="D22" s="89"/>
      <c r="E22" s="89"/>
      <c r="F22" s="89"/>
      <c r="G22" s="89"/>
      <c r="H22" s="89"/>
      <c r="I22" s="89"/>
      <c r="J22" s="89"/>
    </row>
    <row r="23" spans="1:10" x14ac:dyDescent="0.2">
      <c r="A23" s="89"/>
      <c r="B23" s="89"/>
      <c r="C23" s="89"/>
      <c r="D23" s="89"/>
      <c r="E23" s="89"/>
      <c r="F23" s="89"/>
      <c r="G23" s="89"/>
      <c r="H23" s="89"/>
      <c r="I23" s="89"/>
      <c r="J23" s="89"/>
    </row>
    <row r="24" spans="1:10" x14ac:dyDescent="0.2">
      <c r="A24" s="89"/>
      <c r="B24" s="89"/>
      <c r="C24" s="89"/>
      <c r="D24" s="89"/>
      <c r="E24" s="89"/>
      <c r="F24" s="89"/>
      <c r="G24" s="89"/>
      <c r="H24" s="89"/>
      <c r="I24" s="89"/>
      <c r="J24" s="89"/>
    </row>
    <row r="25" spans="1:10" x14ac:dyDescent="0.2">
      <c r="A25" s="89"/>
      <c r="B25" s="89"/>
      <c r="C25" s="89"/>
      <c r="D25" s="89"/>
      <c r="E25" s="89"/>
      <c r="F25" s="89"/>
      <c r="G25" s="89"/>
      <c r="H25" s="89"/>
      <c r="I25" s="89"/>
      <c r="J25" s="89"/>
    </row>
    <row r="26" spans="1:10" x14ac:dyDescent="0.2">
      <c r="A26" s="89"/>
      <c r="B26" s="89"/>
      <c r="C26" s="89"/>
      <c r="D26" s="89"/>
      <c r="E26" s="89"/>
      <c r="F26" s="89"/>
      <c r="G26" s="89"/>
      <c r="H26" s="89"/>
      <c r="I26" s="89"/>
      <c r="J26" s="89"/>
    </row>
    <row r="27" spans="1:10" x14ac:dyDescent="0.2">
      <c r="A27" s="89"/>
      <c r="B27" s="89"/>
      <c r="C27" s="89"/>
      <c r="D27" s="89"/>
      <c r="E27" s="89"/>
      <c r="F27" s="89"/>
      <c r="G27" s="89"/>
      <c r="H27" s="89"/>
      <c r="I27" s="89"/>
      <c r="J27" s="89"/>
    </row>
    <row r="28" spans="1:10" x14ac:dyDescent="0.2">
      <c r="A28" s="89"/>
      <c r="B28" s="89"/>
      <c r="C28" s="89"/>
      <c r="D28" s="89"/>
      <c r="E28" s="89"/>
      <c r="F28" s="89"/>
      <c r="G28" s="89"/>
      <c r="H28" s="89"/>
      <c r="I28" s="89"/>
      <c r="J28" s="89"/>
    </row>
    <row r="29" spans="1:10" x14ac:dyDescent="0.2">
      <c r="A29" s="89"/>
      <c r="B29" s="89"/>
      <c r="C29" s="89"/>
      <c r="D29" s="89"/>
      <c r="E29" s="89"/>
      <c r="F29" s="89"/>
      <c r="G29" s="89"/>
      <c r="H29" s="89"/>
      <c r="I29" s="89"/>
      <c r="J29" s="89"/>
    </row>
  </sheetData>
  <mergeCells count="3">
    <mergeCell ref="A2:J9"/>
    <mergeCell ref="A12:J19"/>
    <mergeCell ref="A22:J29"/>
  </mergeCells>
  <phoneticPr fontId="2"/>
  <pageMargins left="0.75" right="0.75" top="1" bottom="1" header="0.51111111111111107" footer="0.51111111111111107"/>
  <pageSetup paperSize="9" firstPageNumber="42949631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topLeftCell="D4" zoomScaleSheetLayoutView="100" workbookViewId="0">
      <selection activeCell="F5" sqref="F5"/>
    </sheetView>
  </sheetViews>
  <sheetFormatPr defaultRowHeight="16.2" x14ac:dyDescent="0.2"/>
  <cols>
    <col min="1" max="1" width="3.109375" style="27" customWidth="1"/>
    <col min="2" max="2" width="13.21875" style="24" customWidth="1"/>
    <col min="3" max="3" width="15.77734375" style="26" customWidth="1"/>
    <col min="4" max="4" width="13" style="26" customWidth="1"/>
    <col min="5" max="5" width="15.88671875" style="32" customWidth="1"/>
    <col min="6" max="6" width="15.88671875" style="26" customWidth="1"/>
    <col min="7" max="7" width="15.88671875" style="32" customWidth="1"/>
    <col min="8" max="8" width="15.88671875" style="26" customWidth="1"/>
    <col min="9" max="9" width="15.88671875" style="32" customWidth="1"/>
    <col min="10" max="16384" width="8.88671875" style="27"/>
  </cols>
  <sheetData>
    <row r="2" spans="2:9" x14ac:dyDescent="0.2">
      <c r="B2" s="25" t="s">
        <v>39</v>
      </c>
      <c r="C2" s="27"/>
    </row>
    <row r="4" spans="2:9" x14ac:dyDescent="0.2">
      <c r="B4" s="30" t="s">
        <v>42</v>
      </c>
      <c r="C4" s="30" t="s">
        <v>40</v>
      </c>
      <c r="D4" s="30" t="s">
        <v>44</v>
      </c>
      <c r="E4" s="31" t="s">
        <v>41</v>
      </c>
      <c r="F4" s="30" t="s">
        <v>45</v>
      </c>
      <c r="G4" s="31" t="s">
        <v>41</v>
      </c>
      <c r="H4" s="30" t="s">
        <v>46</v>
      </c>
      <c r="I4" s="31" t="s">
        <v>41</v>
      </c>
    </row>
    <row r="5" spans="2:9" x14ac:dyDescent="0.2">
      <c r="B5" s="28" t="s">
        <v>43</v>
      </c>
      <c r="C5" s="29" t="s">
        <v>59</v>
      </c>
      <c r="D5" s="29">
        <v>32</v>
      </c>
      <c r="E5" s="33">
        <v>43475</v>
      </c>
      <c r="F5" s="29"/>
      <c r="G5" s="33"/>
      <c r="H5" s="29"/>
      <c r="I5" s="33"/>
    </row>
    <row r="6" spans="2:9" x14ac:dyDescent="0.2">
      <c r="B6" s="28" t="s">
        <v>43</v>
      </c>
      <c r="C6" s="29"/>
      <c r="D6" s="29"/>
      <c r="E6" s="33"/>
      <c r="F6" s="29"/>
      <c r="G6" s="34"/>
      <c r="H6" s="29"/>
      <c r="I6" s="34"/>
    </row>
    <row r="7" spans="2:9" x14ac:dyDescent="0.2">
      <c r="B7" s="28" t="s">
        <v>43</v>
      </c>
      <c r="C7" s="29"/>
      <c r="D7" s="29"/>
      <c r="E7" s="34"/>
      <c r="F7" s="29"/>
      <c r="G7" s="34"/>
      <c r="H7" s="29"/>
      <c r="I7" s="34"/>
    </row>
    <row r="8" spans="2:9" x14ac:dyDescent="0.2">
      <c r="B8" s="28" t="s">
        <v>43</v>
      </c>
      <c r="C8" s="29"/>
      <c r="D8" s="29"/>
      <c r="E8" s="34"/>
      <c r="F8" s="29"/>
      <c r="G8" s="34"/>
      <c r="H8" s="29"/>
      <c r="I8" s="34"/>
    </row>
    <row r="9" spans="2:9" x14ac:dyDescent="0.2">
      <c r="B9" s="28" t="s">
        <v>43</v>
      </c>
      <c r="C9" s="29"/>
      <c r="D9" s="29"/>
      <c r="E9" s="34"/>
      <c r="F9" s="29"/>
      <c r="G9" s="34"/>
      <c r="H9" s="29"/>
      <c r="I9" s="34"/>
    </row>
    <row r="10" spans="2:9" x14ac:dyDescent="0.2">
      <c r="B10" s="28" t="s">
        <v>43</v>
      </c>
      <c r="C10" s="29"/>
      <c r="D10" s="29"/>
      <c r="E10" s="34"/>
      <c r="F10" s="29"/>
      <c r="G10" s="34"/>
      <c r="H10" s="29"/>
      <c r="I10" s="34"/>
    </row>
    <row r="11" spans="2:9" x14ac:dyDescent="0.2">
      <c r="B11" s="28" t="s">
        <v>43</v>
      </c>
      <c r="C11" s="29"/>
      <c r="D11" s="29"/>
      <c r="E11" s="34"/>
      <c r="F11" s="29"/>
      <c r="G11" s="34"/>
      <c r="H11" s="29"/>
      <c r="I11" s="34"/>
    </row>
    <row r="12" spans="2:9" x14ac:dyDescent="0.2">
      <c r="B12" s="28" t="s">
        <v>43</v>
      </c>
      <c r="C12" s="29"/>
      <c r="D12" s="29"/>
      <c r="E12" s="34"/>
      <c r="F12" s="29"/>
      <c r="G12" s="34"/>
      <c r="H12" s="29"/>
      <c r="I12" s="34"/>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6640625" customWidth="1"/>
    <col min="22" max="22" width="10.88671875" style="23" bestFit="1" customWidth="1"/>
  </cols>
  <sheetData>
    <row r="2" spans="2:21" x14ac:dyDescent="0.2">
      <c r="B2" s="40" t="s">
        <v>5</v>
      </c>
      <c r="C2" s="40"/>
      <c r="D2" s="44"/>
      <c r="E2" s="44"/>
      <c r="F2" s="40" t="s">
        <v>6</v>
      </c>
      <c r="G2" s="40"/>
      <c r="H2" s="44" t="s">
        <v>36</v>
      </c>
      <c r="I2" s="44"/>
      <c r="J2" s="40" t="s">
        <v>7</v>
      </c>
      <c r="K2" s="40"/>
      <c r="L2" s="43">
        <f>C9</f>
        <v>1000000</v>
      </c>
      <c r="M2" s="44"/>
      <c r="N2" s="40" t="s">
        <v>8</v>
      </c>
      <c r="O2" s="40"/>
      <c r="P2" s="43" t="e">
        <f>C108+R108</f>
        <v>#VALUE!</v>
      </c>
      <c r="Q2" s="44"/>
      <c r="R2" s="1"/>
      <c r="S2" s="1"/>
      <c r="T2" s="1"/>
    </row>
    <row r="3" spans="2:21" ht="57" customHeight="1" x14ac:dyDescent="0.2">
      <c r="B3" s="40" t="s">
        <v>9</v>
      </c>
      <c r="C3" s="40"/>
      <c r="D3" s="45" t="s">
        <v>38</v>
      </c>
      <c r="E3" s="45"/>
      <c r="F3" s="45"/>
      <c r="G3" s="45"/>
      <c r="H3" s="45"/>
      <c r="I3" s="45"/>
      <c r="J3" s="40" t="s">
        <v>10</v>
      </c>
      <c r="K3" s="40"/>
      <c r="L3" s="45" t="s">
        <v>35</v>
      </c>
      <c r="M3" s="46"/>
      <c r="N3" s="46"/>
      <c r="O3" s="46"/>
      <c r="P3" s="46"/>
      <c r="Q3" s="46"/>
      <c r="R3" s="1"/>
      <c r="S3" s="1"/>
    </row>
    <row r="4" spans="2:21" x14ac:dyDescent="0.2">
      <c r="B4" s="40" t="s">
        <v>11</v>
      </c>
      <c r="C4" s="40"/>
      <c r="D4" s="47">
        <f>SUM($R$9:$S$993)</f>
        <v>153684.21052631587</v>
      </c>
      <c r="E4" s="47"/>
      <c r="F4" s="40" t="s">
        <v>12</v>
      </c>
      <c r="G4" s="40"/>
      <c r="H4" s="48">
        <f>SUM($T$9:$U$108)</f>
        <v>292.00000000000017</v>
      </c>
      <c r="I4" s="44"/>
      <c r="J4" s="49" t="s">
        <v>13</v>
      </c>
      <c r="K4" s="49"/>
      <c r="L4" s="43">
        <f>MAX($C$9:$D$990)-C9</f>
        <v>153684.21052631596</v>
      </c>
      <c r="M4" s="43"/>
      <c r="N4" s="49" t="s">
        <v>14</v>
      </c>
      <c r="O4" s="49"/>
      <c r="P4" s="47">
        <f>MIN($C$9:$D$990)-C9</f>
        <v>0</v>
      </c>
      <c r="Q4" s="47"/>
      <c r="R4" s="1"/>
      <c r="S4" s="1"/>
      <c r="T4" s="1"/>
    </row>
    <row r="5" spans="2:21" x14ac:dyDescent="0.2">
      <c r="B5" s="22" t="s">
        <v>15</v>
      </c>
      <c r="C5" s="2">
        <f>COUNTIF($R$9:$R$990,"&gt;0")</f>
        <v>1</v>
      </c>
      <c r="D5" s="21" t="s">
        <v>16</v>
      </c>
      <c r="E5" s="16">
        <f>COUNTIF($R$9:$R$990,"&lt;0")</f>
        <v>0</v>
      </c>
      <c r="F5" s="21" t="s">
        <v>17</v>
      </c>
      <c r="G5" s="2">
        <f>COUNTIF($R$9:$R$990,"=0")</f>
        <v>0</v>
      </c>
      <c r="H5" s="21" t="s">
        <v>18</v>
      </c>
      <c r="I5" s="3">
        <f>C5/SUM(C5,E5,G5)</f>
        <v>1</v>
      </c>
      <c r="J5" s="50" t="s">
        <v>19</v>
      </c>
      <c r="K5" s="40"/>
      <c r="L5" s="51"/>
      <c r="M5" s="52"/>
      <c r="N5" s="18" t="s">
        <v>20</v>
      </c>
      <c r="O5" s="9"/>
      <c r="P5" s="51"/>
      <c r="Q5" s="52"/>
      <c r="R5" s="1"/>
      <c r="S5" s="1"/>
      <c r="T5" s="1"/>
    </row>
    <row r="6" spans="2:21" x14ac:dyDescent="0.2">
      <c r="B6" s="11"/>
      <c r="C6" s="14"/>
      <c r="D6" s="15"/>
      <c r="E6" s="12"/>
      <c r="F6" s="11"/>
      <c r="G6" s="12"/>
      <c r="H6" s="11"/>
      <c r="I6" s="17"/>
      <c r="J6" s="11"/>
      <c r="K6" s="11"/>
      <c r="L6" s="12"/>
      <c r="M6" s="12"/>
      <c r="N6" s="13"/>
      <c r="O6" s="13"/>
      <c r="P6" s="10"/>
      <c r="Q6" s="7"/>
      <c r="R6" s="1"/>
      <c r="S6" s="1"/>
      <c r="T6" s="1"/>
    </row>
    <row r="7" spans="2:21" x14ac:dyDescent="0.2">
      <c r="B7" s="53" t="s">
        <v>21</v>
      </c>
      <c r="C7" s="55" t="s">
        <v>22</v>
      </c>
      <c r="D7" s="56"/>
      <c r="E7" s="59" t="s">
        <v>23</v>
      </c>
      <c r="F7" s="60"/>
      <c r="G7" s="60"/>
      <c r="H7" s="60"/>
      <c r="I7" s="61"/>
      <c r="J7" s="62" t="s">
        <v>24</v>
      </c>
      <c r="K7" s="63"/>
      <c r="L7" s="64"/>
      <c r="M7" s="65" t="s">
        <v>25</v>
      </c>
      <c r="N7" s="66" t="s">
        <v>26</v>
      </c>
      <c r="O7" s="67"/>
      <c r="P7" s="67"/>
      <c r="Q7" s="68"/>
      <c r="R7" s="69" t="s">
        <v>27</v>
      </c>
      <c r="S7" s="69"/>
      <c r="T7" s="69"/>
      <c r="U7" s="69"/>
    </row>
    <row r="8" spans="2:21" x14ac:dyDescent="0.2">
      <c r="B8" s="54"/>
      <c r="C8" s="57"/>
      <c r="D8" s="58"/>
      <c r="E8" s="19" t="s">
        <v>28</v>
      </c>
      <c r="F8" s="19" t="s">
        <v>29</v>
      </c>
      <c r="G8" s="19" t="s">
        <v>30</v>
      </c>
      <c r="H8" s="70" t="s">
        <v>31</v>
      </c>
      <c r="I8" s="61"/>
      <c r="J8" s="4" t="s">
        <v>32</v>
      </c>
      <c r="K8" s="71" t="s">
        <v>33</v>
      </c>
      <c r="L8" s="64"/>
      <c r="M8" s="65"/>
      <c r="N8" s="5" t="s">
        <v>28</v>
      </c>
      <c r="O8" s="5" t="s">
        <v>29</v>
      </c>
      <c r="P8" s="72" t="s">
        <v>31</v>
      </c>
      <c r="Q8" s="68"/>
      <c r="R8" s="69" t="s">
        <v>34</v>
      </c>
      <c r="S8" s="69"/>
      <c r="T8" s="69" t="s">
        <v>32</v>
      </c>
      <c r="U8" s="69"/>
    </row>
    <row r="9" spans="2:21" x14ac:dyDescent="0.2">
      <c r="B9" s="20">
        <v>1</v>
      </c>
      <c r="C9" s="73">
        <v>1000000</v>
      </c>
      <c r="D9" s="73"/>
      <c r="E9" s="20">
        <v>2001</v>
      </c>
      <c r="F9" s="8">
        <v>42111</v>
      </c>
      <c r="G9" s="20" t="s">
        <v>4</v>
      </c>
      <c r="H9" s="74">
        <v>105.33</v>
      </c>
      <c r="I9" s="74"/>
      <c r="J9" s="20">
        <v>57</v>
      </c>
      <c r="K9" s="73">
        <f t="shared" ref="K9:K72" si="0">IF(F9="","",C9*0.03)</f>
        <v>30000</v>
      </c>
      <c r="L9" s="73"/>
      <c r="M9" s="6">
        <f>IF(J9="","",(K9/J9)/1000)</f>
        <v>0.52631578947368418</v>
      </c>
      <c r="N9" s="20">
        <v>2001</v>
      </c>
      <c r="O9" s="8">
        <v>42111</v>
      </c>
      <c r="P9" s="74">
        <v>108.25</v>
      </c>
      <c r="Q9" s="74"/>
      <c r="R9" s="75">
        <f>IF(O9="","",(IF(G9="売",H9-P9,P9-H9))*M9*100000)</f>
        <v>153684.21052631587</v>
      </c>
      <c r="S9" s="75"/>
      <c r="T9" s="76">
        <f>IF(O9="","",IF(R9&lt;0,J9*(-1),IF(G9="買",(P9-H9)*100,(H9-P9)*100)))</f>
        <v>292.00000000000017</v>
      </c>
      <c r="U9" s="76"/>
    </row>
    <row r="10" spans="2:21" x14ac:dyDescent="0.2">
      <c r="B10" s="20">
        <v>2</v>
      </c>
      <c r="C10" s="73">
        <f t="shared" ref="C10:C73" si="1">IF(R9="","",C9+R9)</f>
        <v>1153684.210526316</v>
      </c>
      <c r="D10" s="73"/>
      <c r="E10" s="20"/>
      <c r="F10" s="8"/>
      <c r="G10" s="20" t="s">
        <v>4</v>
      </c>
      <c r="H10" s="74"/>
      <c r="I10" s="74"/>
      <c r="J10" s="20"/>
      <c r="K10" s="73" t="str">
        <f t="shared" si="0"/>
        <v/>
      </c>
      <c r="L10" s="73"/>
      <c r="M10" s="6" t="str">
        <f t="shared" ref="M10:M73" si="2">IF(J10="","",(K10/J10)/1000)</f>
        <v/>
      </c>
      <c r="N10" s="20"/>
      <c r="O10" s="8"/>
      <c r="P10" s="74"/>
      <c r="Q10" s="74"/>
      <c r="R10" s="75" t="str">
        <f t="shared" ref="R10:R73" si="3">IF(O10="","",(IF(G10="売",H10-P10,P10-H10))*M10*100000)</f>
        <v/>
      </c>
      <c r="S10" s="75"/>
      <c r="T10" s="76" t="str">
        <f t="shared" ref="T10:T73" si="4">IF(O10="","",IF(R10&lt;0,J10*(-1),IF(G10="買",(P10-H10)*100,(H10-P10)*100)))</f>
        <v/>
      </c>
      <c r="U10" s="76"/>
    </row>
    <row r="11" spans="2:21" x14ac:dyDescent="0.2">
      <c r="B11" s="20">
        <v>3</v>
      </c>
      <c r="C11" s="73" t="str">
        <f t="shared" si="1"/>
        <v/>
      </c>
      <c r="D11" s="73"/>
      <c r="E11" s="20"/>
      <c r="F11" s="8"/>
      <c r="G11" s="20" t="s">
        <v>4</v>
      </c>
      <c r="H11" s="74"/>
      <c r="I11" s="74"/>
      <c r="J11" s="20"/>
      <c r="K11" s="73" t="str">
        <f t="shared" si="0"/>
        <v/>
      </c>
      <c r="L11" s="73"/>
      <c r="M11" s="6" t="str">
        <f t="shared" si="2"/>
        <v/>
      </c>
      <c r="N11" s="20"/>
      <c r="O11" s="8"/>
      <c r="P11" s="74"/>
      <c r="Q11" s="74"/>
      <c r="R11" s="75" t="str">
        <f t="shared" si="3"/>
        <v/>
      </c>
      <c r="S11" s="75"/>
      <c r="T11" s="76" t="str">
        <f t="shared" si="4"/>
        <v/>
      </c>
      <c r="U11" s="76"/>
    </row>
    <row r="12" spans="2:21" x14ac:dyDescent="0.2">
      <c r="B12" s="20">
        <v>4</v>
      </c>
      <c r="C12" s="73" t="str">
        <f t="shared" si="1"/>
        <v/>
      </c>
      <c r="D12" s="73"/>
      <c r="E12" s="20"/>
      <c r="F12" s="8"/>
      <c r="G12" s="20" t="s">
        <v>3</v>
      </c>
      <c r="H12" s="74"/>
      <c r="I12" s="74"/>
      <c r="J12" s="20"/>
      <c r="K12" s="73" t="str">
        <f t="shared" si="0"/>
        <v/>
      </c>
      <c r="L12" s="73"/>
      <c r="M12" s="6" t="str">
        <f t="shared" si="2"/>
        <v/>
      </c>
      <c r="N12" s="20"/>
      <c r="O12" s="8"/>
      <c r="P12" s="74"/>
      <c r="Q12" s="74"/>
      <c r="R12" s="75" t="str">
        <f t="shared" si="3"/>
        <v/>
      </c>
      <c r="S12" s="75"/>
      <c r="T12" s="76" t="str">
        <f t="shared" si="4"/>
        <v/>
      </c>
      <c r="U12" s="76"/>
    </row>
    <row r="13" spans="2:21" x14ac:dyDescent="0.2">
      <c r="B13" s="20">
        <v>5</v>
      </c>
      <c r="C13" s="73" t="str">
        <f t="shared" si="1"/>
        <v/>
      </c>
      <c r="D13" s="73"/>
      <c r="E13" s="20"/>
      <c r="F13" s="8"/>
      <c r="G13" s="20" t="s">
        <v>3</v>
      </c>
      <c r="H13" s="74"/>
      <c r="I13" s="74"/>
      <c r="J13" s="20"/>
      <c r="K13" s="73" t="str">
        <f t="shared" si="0"/>
        <v/>
      </c>
      <c r="L13" s="73"/>
      <c r="M13" s="6" t="str">
        <f t="shared" si="2"/>
        <v/>
      </c>
      <c r="N13" s="20"/>
      <c r="O13" s="8"/>
      <c r="P13" s="74"/>
      <c r="Q13" s="74"/>
      <c r="R13" s="75" t="str">
        <f t="shared" si="3"/>
        <v/>
      </c>
      <c r="S13" s="75"/>
      <c r="T13" s="76" t="str">
        <f t="shared" si="4"/>
        <v/>
      </c>
      <c r="U13" s="76"/>
    </row>
    <row r="14" spans="2:21" x14ac:dyDescent="0.2">
      <c r="B14" s="20">
        <v>6</v>
      </c>
      <c r="C14" s="73" t="str">
        <f t="shared" si="1"/>
        <v/>
      </c>
      <c r="D14" s="73"/>
      <c r="E14" s="20"/>
      <c r="F14" s="8"/>
      <c r="G14" s="20" t="s">
        <v>4</v>
      </c>
      <c r="H14" s="74"/>
      <c r="I14" s="74"/>
      <c r="J14" s="20"/>
      <c r="K14" s="73" t="str">
        <f t="shared" si="0"/>
        <v/>
      </c>
      <c r="L14" s="73"/>
      <c r="M14" s="6" t="str">
        <f t="shared" si="2"/>
        <v/>
      </c>
      <c r="N14" s="20"/>
      <c r="O14" s="8"/>
      <c r="P14" s="74"/>
      <c r="Q14" s="74"/>
      <c r="R14" s="75" t="str">
        <f t="shared" si="3"/>
        <v/>
      </c>
      <c r="S14" s="75"/>
      <c r="T14" s="76" t="str">
        <f t="shared" si="4"/>
        <v/>
      </c>
      <c r="U14" s="76"/>
    </row>
    <row r="15" spans="2:21" x14ac:dyDescent="0.2">
      <c r="B15" s="20">
        <v>7</v>
      </c>
      <c r="C15" s="73" t="str">
        <f t="shared" si="1"/>
        <v/>
      </c>
      <c r="D15" s="73"/>
      <c r="E15" s="20"/>
      <c r="F15" s="8"/>
      <c r="G15" s="20" t="s">
        <v>4</v>
      </c>
      <c r="H15" s="74"/>
      <c r="I15" s="74"/>
      <c r="J15" s="20"/>
      <c r="K15" s="73" t="str">
        <f t="shared" si="0"/>
        <v/>
      </c>
      <c r="L15" s="73"/>
      <c r="M15" s="6" t="str">
        <f t="shared" si="2"/>
        <v/>
      </c>
      <c r="N15" s="20"/>
      <c r="O15" s="8"/>
      <c r="P15" s="74"/>
      <c r="Q15" s="74"/>
      <c r="R15" s="75" t="str">
        <f t="shared" si="3"/>
        <v/>
      </c>
      <c r="S15" s="75"/>
      <c r="T15" s="76" t="str">
        <f t="shared" si="4"/>
        <v/>
      </c>
      <c r="U15" s="76"/>
    </row>
    <row r="16" spans="2:21" x14ac:dyDescent="0.2">
      <c r="B16" s="20">
        <v>8</v>
      </c>
      <c r="C16" s="73" t="str">
        <f t="shared" si="1"/>
        <v/>
      </c>
      <c r="D16" s="73"/>
      <c r="E16" s="20"/>
      <c r="F16" s="8"/>
      <c r="G16" s="20" t="s">
        <v>4</v>
      </c>
      <c r="H16" s="74"/>
      <c r="I16" s="74"/>
      <c r="J16" s="20"/>
      <c r="K16" s="73" t="str">
        <f t="shared" si="0"/>
        <v/>
      </c>
      <c r="L16" s="73"/>
      <c r="M16" s="6" t="str">
        <f t="shared" si="2"/>
        <v/>
      </c>
      <c r="N16" s="20"/>
      <c r="O16" s="8"/>
      <c r="P16" s="74"/>
      <c r="Q16" s="74"/>
      <c r="R16" s="75" t="str">
        <f t="shared" si="3"/>
        <v/>
      </c>
      <c r="S16" s="75"/>
      <c r="T16" s="76" t="str">
        <f t="shared" si="4"/>
        <v/>
      </c>
      <c r="U16" s="76"/>
    </row>
    <row r="17" spans="2:21" x14ac:dyDescent="0.2">
      <c r="B17" s="20">
        <v>9</v>
      </c>
      <c r="C17" s="73" t="str">
        <f t="shared" si="1"/>
        <v/>
      </c>
      <c r="D17" s="73"/>
      <c r="E17" s="20"/>
      <c r="F17" s="8"/>
      <c r="G17" s="20" t="s">
        <v>4</v>
      </c>
      <c r="H17" s="74"/>
      <c r="I17" s="74"/>
      <c r="J17" s="20"/>
      <c r="K17" s="73" t="str">
        <f t="shared" si="0"/>
        <v/>
      </c>
      <c r="L17" s="73"/>
      <c r="M17" s="6" t="str">
        <f t="shared" si="2"/>
        <v/>
      </c>
      <c r="N17" s="20"/>
      <c r="O17" s="8"/>
      <c r="P17" s="74"/>
      <c r="Q17" s="74"/>
      <c r="R17" s="75" t="str">
        <f t="shared" si="3"/>
        <v/>
      </c>
      <c r="S17" s="75"/>
      <c r="T17" s="76" t="str">
        <f t="shared" si="4"/>
        <v/>
      </c>
      <c r="U17" s="76"/>
    </row>
    <row r="18" spans="2:21" x14ac:dyDescent="0.2">
      <c r="B18" s="20">
        <v>10</v>
      </c>
      <c r="C18" s="73" t="str">
        <f t="shared" si="1"/>
        <v/>
      </c>
      <c r="D18" s="73"/>
      <c r="E18" s="20"/>
      <c r="F18" s="8"/>
      <c r="G18" s="20" t="s">
        <v>4</v>
      </c>
      <c r="H18" s="74"/>
      <c r="I18" s="74"/>
      <c r="J18" s="20"/>
      <c r="K18" s="73" t="str">
        <f t="shared" si="0"/>
        <v/>
      </c>
      <c r="L18" s="73"/>
      <c r="M18" s="6" t="str">
        <f t="shared" si="2"/>
        <v/>
      </c>
      <c r="N18" s="20"/>
      <c r="O18" s="8"/>
      <c r="P18" s="74"/>
      <c r="Q18" s="74"/>
      <c r="R18" s="75" t="str">
        <f t="shared" si="3"/>
        <v/>
      </c>
      <c r="S18" s="75"/>
      <c r="T18" s="76" t="str">
        <f t="shared" si="4"/>
        <v/>
      </c>
      <c r="U18" s="76"/>
    </row>
    <row r="19" spans="2:21" x14ac:dyDescent="0.2">
      <c r="B19" s="20">
        <v>11</v>
      </c>
      <c r="C19" s="73" t="str">
        <f t="shared" si="1"/>
        <v/>
      </c>
      <c r="D19" s="73"/>
      <c r="E19" s="20"/>
      <c r="F19" s="8"/>
      <c r="G19" s="20" t="s">
        <v>4</v>
      </c>
      <c r="H19" s="74"/>
      <c r="I19" s="74"/>
      <c r="J19" s="20"/>
      <c r="K19" s="73" t="str">
        <f t="shared" si="0"/>
        <v/>
      </c>
      <c r="L19" s="73"/>
      <c r="M19" s="6" t="str">
        <f t="shared" si="2"/>
        <v/>
      </c>
      <c r="N19" s="20"/>
      <c r="O19" s="8"/>
      <c r="P19" s="74"/>
      <c r="Q19" s="74"/>
      <c r="R19" s="75" t="str">
        <f t="shared" si="3"/>
        <v/>
      </c>
      <c r="S19" s="75"/>
      <c r="T19" s="76" t="str">
        <f t="shared" si="4"/>
        <v/>
      </c>
      <c r="U19" s="76"/>
    </row>
    <row r="20" spans="2:21" x14ac:dyDescent="0.2">
      <c r="B20" s="20">
        <v>12</v>
      </c>
      <c r="C20" s="73" t="str">
        <f t="shared" si="1"/>
        <v/>
      </c>
      <c r="D20" s="73"/>
      <c r="E20" s="20"/>
      <c r="F20" s="8"/>
      <c r="G20" s="20" t="s">
        <v>4</v>
      </c>
      <c r="H20" s="74"/>
      <c r="I20" s="74"/>
      <c r="J20" s="20"/>
      <c r="K20" s="73" t="str">
        <f t="shared" si="0"/>
        <v/>
      </c>
      <c r="L20" s="73"/>
      <c r="M20" s="6" t="str">
        <f t="shared" si="2"/>
        <v/>
      </c>
      <c r="N20" s="20"/>
      <c r="O20" s="8"/>
      <c r="P20" s="74"/>
      <c r="Q20" s="74"/>
      <c r="R20" s="75" t="str">
        <f t="shared" si="3"/>
        <v/>
      </c>
      <c r="S20" s="75"/>
      <c r="T20" s="76" t="str">
        <f t="shared" si="4"/>
        <v/>
      </c>
      <c r="U20" s="76"/>
    </row>
    <row r="21" spans="2:21" x14ac:dyDescent="0.2">
      <c r="B21" s="20">
        <v>13</v>
      </c>
      <c r="C21" s="73" t="str">
        <f t="shared" si="1"/>
        <v/>
      </c>
      <c r="D21" s="73"/>
      <c r="E21" s="20"/>
      <c r="F21" s="8"/>
      <c r="G21" s="20" t="s">
        <v>4</v>
      </c>
      <c r="H21" s="74"/>
      <c r="I21" s="74"/>
      <c r="J21" s="20"/>
      <c r="K21" s="73" t="str">
        <f t="shared" si="0"/>
        <v/>
      </c>
      <c r="L21" s="73"/>
      <c r="M21" s="6" t="str">
        <f t="shared" si="2"/>
        <v/>
      </c>
      <c r="N21" s="20"/>
      <c r="O21" s="8"/>
      <c r="P21" s="74"/>
      <c r="Q21" s="74"/>
      <c r="R21" s="75" t="str">
        <f t="shared" si="3"/>
        <v/>
      </c>
      <c r="S21" s="75"/>
      <c r="T21" s="76" t="str">
        <f t="shared" si="4"/>
        <v/>
      </c>
      <c r="U21" s="76"/>
    </row>
    <row r="22" spans="2:21" x14ac:dyDescent="0.2">
      <c r="B22" s="20">
        <v>14</v>
      </c>
      <c r="C22" s="73" t="str">
        <f t="shared" si="1"/>
        <v/>
      </c>
      <c r="D22" s="73"/>
      <c r="E22" s="20"/>
      <c r="F22" s="8"/>
      <c r="G22" s="20" t="s">
        <v>3</v>
      </c>
      <c r="H22" s="74"/>
      <c r="I22" s="74"/>
      <c r="J22" s="20"/>
      <c r="K22" s="73" t="str">
        <f t="shared" si="0"/>
        <v/>
      </c>
      <c r="L22" s="73"/>
      <c r="M22" s="6" t="str">
        <f t="shared" si="2"/>
        <v/>
      </c>
      <c r="N22" s="20"/>
      <c r="O22" s="8"/>
      <c r="P22" s="74"/>
      <c r="Q22" s="74"/>
      <c r="R22" s="75" t="str">
        <f t="shared" si="3"/>
        <v/>
      </c>
      <c r="S22" s="75"/>
      <c r="T22" s="76" t="str">
        <f t="shared" si="4"/>
        <v/>
      </c>
      <c r="U22" s="76"/>
    </row>
    <row r="23" spans="2:21" x14ac:dyDescent="0.2">
      <c r="B23" s="20">
        <v>15</v>
      </c>
      <c r="C23" s="73" t="str">
        <f t="shared" si="1"/>
        <v/>
      </c>
      <c r="D23" s="73"/>
      <c r="E23" s="20"/>
      <c r="F23" s="8"/>
      <c r="G23" s="20" t="s">
        <v>4</v>
      </c>
      <c r="H23" s="74"/>
      <c r="I23" s="74"/>
      <c r="J23" s="20"/>
      <c r="K23" s="73" t="str">
        <f t="shared" si="0"/>
        <v/>
      </c>
      <c r="L23" s="73"/>
      <c r="M23" s="6" t="str">
        <f t="shared" si="2"/>
        <v/>
      </c>
      <c r="N23" s="20"/>
      <c r="O23" s="8"/>
      <c r="P23" s="74"/>
      <c r="Q23" s="74"/>
      <c r="R23" s="75" t="str">
        <f t="shared" si="3"/>
        <v/>
      </c>
      <c r="S23" s="75"/>
      <c r="T23" s="76" t="str">
        <f t="shared" si="4"/>
        <v/>
      </c>
      <c r="U23" s="76"/>
    </row>
    <row r="24" spans="2:21" x14ac:dyDescent="0.2">
      <c r="B24" s="20">
        <v>16</v>
      </c>
      <c r="C24" s="73" t="str">
        <f t="shared" si="1"/>
        <v/>
      </c>
      <c r="D24" s="73"/>
      <c r="E24" s="20"/>
      <c r="F24" s="8"/>
      <c r="G24" s="20" t="s">
        <v>4</v>
      </c>
      <c r="H24" s="74"/>
      <c r="I24" s="74"/>
      <c r="J24" s="20"/>
      <c r="K24" s="73" t="str">
        <f t="shared" si="0"/>
        <v/>
      </c>
      <c r="L24" s="73"/>
      <c r="M24" s="6" t="str">
        <f t="shared" si="2"/>
        <v/>
      </c>
      <c r="N24" s="20"/>
      <c r="O24" s="8"/>
      <c r="P24" s="74"/>
      <c r="Q24" s="74"/>
      <c r="R24" s="75" t="str">
        <f t="shared" si="3"/>
        <v/>
      </c>
      <c r="S24" s="75"/>
      <c r="T24" s="76" t="str">
        <f t="shared" si="4"/>
        <v/>
      </c>
      <c r="U24" s="76"/>
    </row>
    <row r="25" spans="2:21" x14ac:dyDescent="0.2">
      <c r="B25" s="20">
        <v>17</v>
      </c>
      <c r="C25" s="73" t="str">
        <f t="shared" si="1"/>
        <v/>
      </c>
      <c r="D25" s="73"/>
      <c r="E25" s="20"/>
      <c r="F25" s="8"/>
      <c r="G25" s="20" t="s">
        <v>4</v>
      </c>
      <c r="H25" s="74"/>
      <c r="I25" s="74"/>
      <c r="J25" s="20"/>
      <c r="K25" s="73" t="str">
        <f t="shared" si="0"/>
        <v/>
      </c>
      <c r="L25" s="73"/>
      <c r="M25" s="6" t="str">
        <f t="shared" si="2"/>
        <v/>
      </c>
      <c r="N25" s="20"/>
      <c r="O25" s="8"/>
      <c r="P25" s="74"/>
      <c r="Q25" s="74"/>
      <c r="R25" s="75" t="str">
        <f t="shared" si="3"/>
        <v/>
      </c>
      <c r="S25" s="75"/>
      <c r="T25" s="76" t="str">
        <f t="shared" si="4"/>
        <v/>
      </c>
      <c r="U25" s="76"/>
    </row>
    <row r="26" spans="2:21" x14ac:dyDescent="0.2">
      <c r="B26" s="20">
        <v>18</v>
      </c>
      <c r="C26" s="73" t="str">
        <f t="shared" si="1"/>
        <v/>
      </c>
      <c r="D26" s="73"/>
      <c r="E26" s="20"/>
      <c r="F26" s="8"/>
      <c r="G26" s="20" t="s">
        <v>4</v>
      </c>
      <c r="H26" s="74"/>
      <c r="I26" s="74"/>
      <c r="J26" s="20"/>
      <c r="K26" s="73" t="str">
        <f t="shared" si="0"/>
        <v/>
      </c>
      <c r="L26" s="73"/>
      <c r="M26" s="6" t="str">
        <f t="shared" si="2"/>
        <v/>
      </c>
      <c r="N26" s="20"/>
      <c r="O26" s="8"/>
      <c r="P26" s="74"/>
      <c r="Q26" s="74"/>
      <c r="R26" s="75" t="str">
        <f t="shared" si="3"/>
        <v/>
      </c>
      <c r="S26" s="75"/>
      <c r="T26" s="76" t="str">
        <f t="shared" si="4"/>
        <v/>
      </c>
      <c r="U26" s="76"/>
    </row>
    <row r="27" spans="2:21" x14ac:dyDescent="0.2">
      <c r="B27" s="20">
        <v>19</v>
      </c>
      <c r="C27" s="73" t="str">
        <f t="shared" si="1"/>
        <v/>
      </c>
      <c r="D27" s="73"/>
      <c r="E27" s="20"/>
      <c r="F27" s="8"/>
      <c r="G27" s="20" t="s">
        <v>3</v>
      </c>
      <c r="H27" s="74"/>
      <c r="I27" s="74"/>
      <c r="J27" s="20"/>
      <c r="K27" s="73" t="str">
        <f t="shared" si="0"/>
        <v/>
      </c>
      <c r="L27" s="73"/>
      <c r="M27" s="6" t="str">
        <f t="shared" si="2"/>
        <v/>
      </c>
      <c r="N27" s="20"/>
      <c r="O27" s="8"/>
      <c r="P27" s="74"/>
      <c r="Q27" s="74"/>
      <c r="R27" s="75" t="str">
        <f t="shared" si="3"/>
        <v/>
      </c>
      <c r="S27" s="75"/>
      <c r="T27" s="76" t="str">
        <f t="shared" si="4"/>
        <v/>
      </c>
      <c r="U27" s="76"/>
    </row>
    <row r="28" spans="2:21" x14ac:dyDescent="0.2">
      <c r="B28" s="20">
        <v>20</v>
      </c>
      <c r="C28" s="73" t="str">
        <f t="shared" si="1"/>
        <v/>
      </c>
      <c r="D28" s="73"/>
      <c r="E28" s="20"/>
      <c r="F28" s="8"/>
      <c r="G28" s="20" t="s">
        <v>4</v>
      </c>
      <c r="H28" s="74"/>
      <c r="I28" s="74"/>
      <c r="J28" s="20"/>
      <c r="K28" s="73" t="str">
        <f t="shared" si="0"/>
        <v/>
      </c>
      <c r="L28" s="73"/>
      <c r="M28" s="6" t="str">
        <f t="shared" si="2"/>
        <v/>
      </c>
      <c r="N28" s="20"/>
      <c r="O28" s="8"/>
      <c r="P28" s="74"/>
      <c r="Q28" s="74"/>
      <c r="R28" s="75" t="str">
        <f t="shared" si="3"/>
        <v/>
      </c>
      <c r="S28" s="75"/>
      <c r="T28" s="76" t="str">
        <f t="shared" si="4"/>
        <v/>
      </c>
      <c r="U28" s="76"/>
    </row>
    <row r="29" spans="2:21" x14ac:dyDescent="0.2">
      <c r="B29" s="20">
        <v>21</v>
      </c>
      <c r="C29" s="73" t="str">
        <f t="shared" si="1"/>
        <v/>
      </c>
      <c r="D29" s="73"/>
      <c r="E29" s="20"/>
      <c r="F29" s="8"/>
      <c r="G29" s="20" t="s">
        <v>3</v>
      </c>
      <c r="H29" s="74"/>
      <c r="I29" s="74"/>
      <c r="J29" s="20"/>
      <c r="K29" s="73" t="str">
        <f t="shared" si="0"/>
        <v/>
      </c>
      <c r="L29" s="73"/>
      <c r="M29" s="6" t="str">
        <f t="shared" si="2"/>
        <v/>
      </c>
      <c r="N29" s="20"/>
      <c r="O29" s="8"/>
      <c r="P29" s="74"/>
      <c r="Q29" s="74"/>
      <c r="R29" s="75" t="str">
        <f t="shared" si="3"/>
        <v/>
      </c>
      <c r="S29" s="75"/>
      <c r="T29" s="76" t="str">
        <f t="shared" si="4"/>
        <v/>
      </c>
      <c r="U29" s="76"/>
    </row>
    <row r="30" spans="2:21" x14ac:dyDescent="0.2">
      <c r="B30" s="20">
        <v>22</v>
      </c>
      <c r="C30" s="73" t="str">
        <f t="shared" si="1"/>
        <v/>
      </c>
      <c r="D30" s="73"/>
      <c r="E30" s="20"/>
      <c r="F30" s="8"/>
      <c r="G30" s="20" t="s">
        <v>3</v>
      </c>
      <c r="H30" s="74"/>
      <c r="I30" s="74"/>
      <c r="J30" s="20"/>
      <c r="K30" s="73" t="str">
        <f t="shared" si="0"/>
        <v/>
      </c>
      <c r="L30" s="73"/>
      <c r="M30" s="6" t="str">
        <f t="shared" si="2"/>
        <v/>
      </c>
      <c r="N30" s="20"/>
      <c r="O30" s="8"/>
      <c r="P30" s="74"/>
      <c r="Q30" s="74"/>
      <c r="R30" s="75" t="str">
        <f t="shared" si="3"/>
        <v/>
      </c>
      <c r="S30" s="75"/>
      <c r="T30" s="76" t="str">
        <f t="shared" si="4"/>
        <v/>
      </c>
      <c r="U30" s="76"/>
    </row>
    <row r="31" spans="2:21" x14ac:dyDescent="0.2">
      <c r="B31" s="20">
        <v>23</v>
      </c>
      <c r="C31" s="73" t="str">
        <f t="shared" si="1"/>
        <v/>
      </c>
      <c r="D31" s="73"/>
      <c r="E31" s="20"/>
      <c r="F31" s="8"/>
      <c r="G31" s="20" t="s">
        <v>3</v>
      </c>
      <c r="H31" s="74"/>
      <c r="I31" s="74"/>
      <c r="J31" s="20"/>
      <c r="K31" s="73" t="str">
        <f t="shared" si="0"/>
        <v/>
      </c>
      <c r="L31" s="73"/>
      <c r="M31" s="6" t="str">
        <f t="shared" si="2"/>
        <v/>
      </c>
      <c r="N31" s="20"/>
      <c r="O31" s="8"/>
      <c r="P31" s="74"/>
      <c r="Q31" s="74"/>
      <c r="R31" s="75" t="str">
        <f t="shared" si="3"/>
        <v/>
      </c>
      <c r="S31" s="75"/>
      <c r="T31" s="76" t="str">
        <f t="shared" si="4"/>
        <v/>
      </c>
      <c r="U31" s="76"/>
    </row>
    <row r="32" spans="2:21" x14ac:dyDescent="0.2">
      <c r="B32" s="20">
        <v>24</v>
      </c>
      <c r="C32" s="73" t="str">
        <f t="shared" si="1"/>
        <v/>
      </c>
      <c r="D32" s="73"/>
      <c r="E32" s="20"/>
      <c r="F32" s="8"/>
      <c r="G32" s="20" t="s">
        <v>3</v>
      </c>
      <c r="H32" s="74"/>
      <c r="I32" s="74"/>
      <c r="J32" s="20"/>
      <c r="K32" s="73" t="str">
        <f t="shared" si="0"/>
        <v/>
      </c>
      <c r="L32" s="73"/>
      <c r="M32" s="6" t="str">
        <f t="shared" si="2"/>
        <v/>
      </c>
      <c r="N32" s="20"/>
      <c r="O32" s="8"/>
      <c r="P32" s="74"/>
      <c r="Q32" s="74"/>
      <c r="R32" s="75" t="str">
        <f t="shared" si="3"/>
        <v/>
      </c>
      <c r="S32" s="75"/>
      <c r="T32" s="76" t="str">
        <f t="shared" si="4"/>
        <v/>
      </c>
      <c r="U32" s="76"/>
    </row>
    <row r="33" spans="2:21" x14ac:dyDescent="0.2">
      <c r="B33" s="20">
        <v>25</v>
      </c>
      <c r="C33" s="73" t="str">
        <f t="shared" si="1"/>
        <v/>
      </c>
      <c r="D33" s="73"/>
      <c r="E33" s="20"/>
      <c r="F33" s="8"/>
      <c r="G33" s="20" t="s">
        <v>4</v>
      </c>
      <c r="H33" s="74"/>
      <c r="I33" s="74"/>
      <c r="J33" s="20"/>
      <c r="K33" s="73" t="str">
        <f t="shared" si="0"/>
        <v/>
      </c>
      <c r="L33" s="73"/>
      <c r="M33" s="6" t="str">
        <f t="shared" si="2"/>
        <v/>
      </c>
      <c r="N33" s="20"/>
      <c r="O33" s="8"/>
      <c r="P33" s="74"/>
      <c r="Q33" s="74"/>
      <c r="R33" s="75" t="str">
        <f t="shared" si="3"/>
        <v/>
      </c>
      <c r="S33" s="75"/>
      <c r="T33" s="76" t="str">
        <f t="shared" si="4"/>
        <v/>
      </c>
      <c r="U33" s="76"/>
    </row>
    <row r="34" spans="2:21" x14ac:dyDescent="0.2">
      <c r="B34" s="20">
        <v>26</v>
      </c>
      <c r="C34" s="73" t="str">
        <f t="shared" si="1"/>
        <v/>
      </c>
      <c r="D34" s="73"/>
      <c r="E34" s="20"/>
      <c r="F34" s="8"/>
      <c r="G34" s="20" t="s">
        <v>3</v>
      </c>
      <c r="H34" s="74"/>
      <c r="I34" s="74"/>
      <c r="J34" s="20"/>
      <c r="K34" s="73" t="str">
        <f t="shared" si="0"/>
        <v/>
      </c>
      <c r="L34" s="73"/>
      <c r="M34" s="6" t="str">
        <f t="shared" si="2"/>
        <v/>
      </c>
      <c r="N34" s="20"/>
      <c r="O34" s="8"/>
      <c r="P34" s="74"/>
      <c r="Q34" s="74"/>
      <c r="R34" s="75" t="str">
        <f t="shared" si="3"/>
        <v/>
      </c>
      <c r="S34" s="75"/>
      <c r="T34" s="76" t="str">
        <f t="shared" si="4"/>
        <v/>
      </c>
      <c r="U34" s="76"/>
    </row>
    <row r="35" spans="2:21" x14ac:dyDescent="0.2">
      <c r="B35" s="20">
        <v>27</v>
      </c>
      <c r="C35" s="73" t="str">
        <f t="shared" si="1"/>
        <v/>
      </c>
      <c r="D35" s="73"/>
      <c r="E35" s="20"/>
      <c r="F35" s="8"/>
      <c r="G35" s="20" t="s">
        <v>3</v>
      </c>
      <c r="H35" s="74"/>
      <c r="I35" s="74"/>
      <c r="J35" s="20"/>
      <c r="K35" s="73" t="str">
        <f t="shared" si="0"/>
        <v/>
      </c>
      <c r="L35" s="73"/>
      <c r="M35" s="6" t="str">
        <f t="shared" si="2"/>
        <v/>
      </c>
      <c r="N35" s="20"/>
      <c r="O35" s="8"/>
      <c r="P35" s="74"/>
      <c r="Q35" s="74"/>
      <c r="R35" s="75" t="str">
        <f t="shared" si="3"/>
        <v/>
      </c>
      <c r="S35" s="75"/>
      <c r="T35" s="76" t="str">
        <f t="shared" si="4"/>
        <v/>
      </c>
      <c r="U35" s="76"/>
    </row>
    <row r="36" spans="2:21" x14ac:dyDescent="0.2">
      <c r="B36" s="20">
        <v>28</v>
      </c>
      <c r="C36" s="73" t="str">
        <f t="shared" si="1"/>
        <v/>
      </c>
      <c r="D36" s="73"/>
      <c r="E36" s="20"/>
      <c r="F36" s="8"/>
      <c r="G36" s="20" t="s">
        <v>3</v>
      </c>
      <c r="H36" s="74"/>
      <c r="I36" s="74"/>
      <c r="J36" s="20"/>
      <c r="K36" s="73" t="str">
        <f t="shared" si="0"/>
        <v/>
      </c>
      <c r="L36" s="73"/>
      <c r="M36" s="6" t="str">
        <f t="shared" si="2"/>
        <v/>
      </c>
      <c r="N36" s="20"/>
      <c r="O36" s="8"/>
      <c r="P36" s="74"/>
      <c r="Q36" s="74"/>
      <c r="R36" s="75" t="str">
        <f t="shared" si="3"/>
        <v/>
      </c>
      <c r="S36" s="75"/>
      <c r="T36" s="76" t="str">
        <f t="shared" si="4"/>
        <v/>
      </c>
      <c r="U36" s="76"/>
    </row>
    <row r="37" spans="2:21" x14ac:dyDescent="0.2">
      <c r="B37" s="20">
        <v>29</v>
      </c>
      <c r="C37" s="73" t="str">
        <f t="shared" si="1"/>
        <v/>
      </c>
      <c r="D37" s="73"/>
      <c r="E37" s="20"/>
      <c r="F37" s="8"/>
      <c r="G37" s="20" t="s">
        <v>3</v>
      </c>
      <c r="H37" s="74"/>
      <c r="I37" s="74"/>
      <c r="J37" s="20"/>
      <c r="K37" s="73" t="str">
        <f t="shared" si="0"/>
        <v/>
      </c>
      <c r="L37" s="73"/>
      <c r="M37" s="6" t="str">
        <f t="shared" si="2"/>
        <v/>
      </c>
      <c r="N37" s="20"/>
      <c r="O37" s="8"/>
      <c r="P37" s="74"/>
      <c r="Q37" s="74"/>
      <c r="R37" s="75" t="str">
        <f t="shared" si="3"/>
        <v/>
      </c>
      <c r="S37" s="75"/>
      <c r="T37" s="76" t="str">
        <f t="shared" si="4"/>
        <v/>
      </c>
      <c r="U37" s="76"/>
    </row>
    <row r="38" spans="2:21" x14ac:dyDescent="0.2">
      <c r="B38" s="20">
        <v>30</v>
      </c>
      <c r="C38" s="73" t="str">
        <f t="shared" si="1"/>
        <v/>
      </c>
      <c r="D38" s="73"/>
      <c r="E38" s="20"/>
      <c r="F38" s="8"/>
      <c r="G38" s="20" t="s">
        <v>4</v>
      </c>
      <c r="H38" s="74"/>
      <c r="I38" s="74"/>
      <c r="J38" s="20"/>
      <c r="K38" s="73" t="str">
        <f t="shared" si="0"/>
        <v/>
      </c>
      <c r="L38" s="73"/>
      <c r="M38" s="6" t="str">
        <f t="shared" si="2"/>
        <v/>
      </c>
      <c r="N38" s="20"/>
      <c r="O38" s="8"/>
      <c r="P38" s="74"/>
      <c r="Q38" s="74"/>
      <c r="R38" s="75" t="str">
        <f t="shared" si="3"/>
        <v/>
      </c>
      <c r="S38" s="75"/>
      <c r="T38" s="76" t="str">
        <f t="shared" si="4"/>
        <v/>
      </c>
      <c r="U38" s="76"/>
    </row>
    <row r="39" spans="2:21" x14ac:dyDescent="0.2">
      <c r="B39" s="20">
        <v>31</v>
      </c>
      <c r="C39" s="73" t="str">
        <f t="shared" si="1"/>
        <v/>
      </c>
      <c r="D39" s="73"/>
      <c r="E39" s="20"/>
      <c r="F39" s="8"/>
      <c r="G39" s="20" t="s">
        <v>4</v>
      </c>
      <c r="H39" s="74"/>
      <c r="I39" s="74"/>
      <c r="J39" s="20"/>
      <c r="K39" s="73" t="str">
        <f t="shared" si="0"/>
        <v/>
      </c>
      <c r="L39" s="73"/>
      <c r="M39" s="6" t="str">
        <f t="shared" si="2"/>
        <v/>
      </c>
      <c r="N39" s="20"/>
      <c r="O39" s="8"/>
      <c r="P39" s="74"/>
      <c r="Q39" s="74"/>
      <c r="R39" s="75" t="str">
        <f t="shared" si="3"/>
        <v/>
      </c>
      <c r="S39" s="75"/>
      <c r="T39" s="76" t="str">
        <f t="shared" si="4"/>
        <v/>
      </c>
      <c r="U39" s="76"/>
    </row>
    <row r="40" spans="2:21" x14ac:dyDescent="0.2">
      <c r="B40" s="20">
        <v>32</v>
      </c>
      <c r="C40" s="73" t="str">
        <f t="shared" si="1"/>
        <v/>
      </c>
      <c r="D40" s="73"/>
      <c r="E40" s="20"/>
      <c r="F40" s="8"/>
      <c r="G40" s="20" t="s">
        <v>4</v>
      </c>
      <c r="H40" s="74"/>
      <c r="I40" s="74"/>
      <c r="J40" s="20"/>
      <c r="K40" s="73" t="str">
        <f t="shared" si="0"/>
        <v/>
      </c>
      <c r="L40" s="73"/>
      <c r="M40" s="6" t="str">
        <f t="shared" si="2"/>
        <v/>
      </c>
      <c r="N40" s="20"/>
      <c r="O40" s="8"/>
      <c r="P40" s="74"/>
      <c r="Q40" s="74"/>
      <c r="R40" s="75" t="str">
        <f t="shared" si="3"/>
        <v/>
      </c>
      <c r="S40" s="75"/>
      <c r="T40" s="76" t="str">
        <f t="shared" si="4"/>
        <v/>
      </c>
      <c r="U40" s="76"/>
    </row>
    <row r="41" spans="2:21" x14ac:dyDescent="0.2">
      <c r="B41" s="20">
        <v>33</v>
      </c>
      <c r="C41" s="73" t="str">
        <f t="shared" si="1"/>
        <v/>
      </c>
      <c r="D41" s="73"/>
      <c r="E41" s="20"/>
      <c r="F41" s="8"/>
      <c r="G41" s="20" t="s">
        <v>3</v>
      </c>
      <c r="H41" s="74"/>
      <c r="I41" s="74"/>
      <c r="J41" s="20"/>
      <c r="K41" s="73" t="str">
        <f t="shared" si="0"/>
        <v/>
      </c>
      <c r="L41" s="73"/>
      <c r="M41" s="6" t="str">
        <f t="shared" si="2"/>
        <v/>
      </c>
      <c r="N41" s="20"/>
      <c r="O41" s="8"/>
      <c r="P41" s="74"/>
      <c r="Q41" s="74"/>
      <c r="R41" s="75" t="str">
        <f t="shared" si="3"/>
        <v/>
      </c>
      <c r="S41" s="75"/>
      <c r="T41" s="76" t="str">
        <f t="shared" si="4"/>
        <v/>
      </c>
      <c r="U41" s="76"/>
    </row>
    <row r="42" spans="2:21" x14ac:dyDescent="0.2">
      <c r="B42" s="20">
        <v>34</v>
      </c>
      <c r="C42" s="73" t="str">
        <f t="shared" si="1"/>
        <v/>
      </c>
      <c r="D42" s="73"/>
      <c r="E42" s="20"/>
      <c r="F42" s="8"/>
      <c r="G42" s="20" t="s">
        <v>4</v>
      </c>
      <c r="H42" s="74"/>
      <c r="I42" s="74"/>
      <c r="J42" s="20"/>
      <c r="K42" s="73" t="str">
        <f t="shared" si="0"/>
        <v/>
      </c>
      <c r="L42" s="73"/>
      <c r="M42" s="6" t="str">
        <f t="shared" si="2"/>
        <v/>
      </c>
      <c r="N42" s="20"/>
      <c r="O42" s="8"/>
      <c r="P42" s="74"/>
      <c r="Q42" s="74"/>
      <c r="R42" s="75" t="str">
        <f t="shared" si="3"/>
        <v/>
      </c>
      <c r="S42" s="75"/>
      <c r="T42" s="76" t="str">
        <f t="shared" si="4"/>
        <v/>
      </c>
      <c r="U42" s="76"/>
    </row>
    <row r="43" spans="2:21" x14ac:dyDescent="0.2">
      <c r="B43" s="20">
        <v>35</v>
      </c>
      <c r="C43" s="73" t="str">
        <f t="shared" si="1"/>
        <v/>
      </c>
      <c r="D43" s="73"/>
      <c r="E43" s="20"/>
      <c r="F43" s="8"/>
      <c r="G43" s="20" t="s">
        <v>3</v>
      </c>
      <c r="H43" s="74"/>
      <c r="I43" s="74"/>
      <c r="J43" s="20"/>
      <c r="K43" s="73" t="str">
        <f t="shared" si="0"/>
        <v/>
      </c>
      <c r="L43" s="73"/>
      <c r="M43" s="6" t="str">
        <f t="shared" si="2"/>
        <v/>
      </c>
      <c r="N43" s="20"/>
      <c r="O43" s="8"/>
      <c r="P43" s="74"/>
      <c r="Q43" s="74"/>
      <c r="R43" s="75" t="str">
        <f t="shared" si="3"/>
        <v/>
      </c>
      <c r="S43" s="75"/>
      <c r="T43" s="76" t="str">
        <f t="shared" si="4"/>
        <v/>
      </c>
      <c r="U43" s="76"/>
    </row>
    <row r="44" spans="2:21" x14ac:dyDescent="0.2">
      <c r="B44" s="20">
        <v>36</v>
      </c>
      <c r="C44" s="73" t="str">
        <f t="shared" si="1"/>
        <v/>
      </c>
      <c r="D44" s="73"/>
      <c r="E44" s="20"/>
      <c r="F44" s="8"/>
      <c r="G44" s="20" t="s">
        <v>4</v>
      </c>
      <c r="H44" s="74"/>
      <c r="I44" s="74"/>
      <c r="J44" s="20"/>
      <c r="K44" s="73" t="str">
        <f t="shared" si="0"/>
        <v/>
      </c>
      <c r="L44" s="73"/>
      <c r="M44" s="6" t="str">
        <f t="shared" si="2"/>
        <v/>
      </c>
      <c r="N44" s="20"/>
      <c r="O44" s="8"/>
      <c r="P44" s="74"/>
      <c r="Q44" s="74"/>
      <c r="R44" s="75" t="str">
        <f t="shared" si="3"/>
        <v/>
      </c>
      <c r="S44" s="75"/>
      <c r="T44" s="76" t="str">
        <f t="shared" si="4"/>
        <v/>
      </c>
      <c r="U44" s="76"/>
    </row>
    <row r="45" spans="2:21" x14ac:dyDescent="0.2">
      <c r="B45" s="20">
        <v>37</v>
      </c>
      <c r="C45" s="73" t="str">
        <f t="shared" si="1"/>
        <v/>
      </c>
      <c r="D45" s="73"/>
      <c r="E45" s="20"/>
      <c r="F45" s="8"/>
      <c r="G45" s="20" t="s">
        <v>3</v>
      </c>
      <c r="H45" s="74"/>
      <c r="I45" s="74"/>
      <c r="J45" s="20"/>
      <c r="K45" s="73" t="str">
        <f t="shared" si="0"/>
        <v/>
      </c>
      <c r="L45" s="73"/>
      <c r="M45" s="6" t="str">
        <f t="shared" si="2"/>
        <v/>
      </c>
      <c r="N45" s="20"/>
      <c r="O45" s="8"/>
      <c r="P45" s="74"/>
      <c r="Q45" s="74"/>
      <c r="R45" s="75" t="str">
        <f t="shared" si="3"/>
        <v/>
      </c>
      <c r="S45" s="75"/>
      <c r="T45" s="76" t="str">
        <f t="shared" si="4"/>
        <v/>
      </c>
      <c r="U45" s="76"/>
    </row>
    <row r="46" spans="2:21" x14ac:dyDescent="0.2">
      <c r="B46" s="20">
        <v>38</v>
      </c>
      <c r="C46" s="73" t="str">
        <f t="shared" si="1"/>
        <v/>
      </c>
      <c r="D46" s="73"/>
      <c r="E46" s="20"/>
      <c r="F46" s="8"/>
      <c r="G46" s="20" t="s">
        <v>4</v>
      </c>
      <c r="H46" s="74"/>
      <c r="I46" s="74"/>
      <c r="J46" s="20"/>
      <c r="K46" s="73" t="str">
        <f t="shared" si="0"/>
        <v/>
      </c>
      <c r="L46" s="73"/>
      <c r="M46" s="6" t="str">
        <f t="shared" si="2"/>
        <v/>
      </c>
      <c r="N46" s="20"/>
      <c r="O46" s="8"/>
      <c r="P46" s="74"/>
      <c r="Q46" s="74"/>
      <c r="R46" s="75" t="str">
        <f t="shared" si="3"/>
        <v/>
      </c>
      <c r="S46" s="75"/>
      <c r="T46" s="76" t="str">
        <f t="shared" si="4"/>
        <v/>
      </c>
      <c r="U46" s="76"/>
    </row>
    <row r="47" spans="2:21" x14ac:dyDescent="0.2">
      <c r="B47" s="20">
        <v>39</v>
      </c>
      <c r="C47" s="73" t="str">
        <f t="shared" si="1"/>
        <v/>
      </c>
      <c r="D47" s="73"/>
      <c r="E47" s="20"/>
      <c r="F47" s="8"/>
      <c r="G47" s="20" t="s">
        <v>4</v>
      </c>
      <c r="H47" s="74"/>
      <c r="I47" s="74"/>
      <c r="J47" s="20"/>
      <c r="K47" s="73" t="str">
        <f t="shared" si="0"/>
        <v/>
      </c>
      <c r="L47" s="73"/>
      <c r="M47" s="6" t="str">
        <f t="shared" si="2"/>
        <v/>
      </c>
      <c r="N47" s="20"/>
      <c r="O47" s="8"/>
      <c r="P47" s="74"/>
      <c r="Q47" s="74"/>
      <c r="R47" s="75" t="str">
        <f t="shared" si="3"/>
        <v/>
      </c>
      <c r="S47" s="75"/>
      <c r="T47" s="76" t="str">
        <f t="shared" si="4"/>
        <v/>
      </c>
      <c r="U47" s="76"/>
    </row>
    <row r="48" spans="2:21" x14ac:dyDescent="0.2">
      <c r="B48" s="20">
        <v>40</v>
      </c>
      <c r="C48" s="73" t="str">
        <f t="shared" si="1"/>
        <v/>
      </c>
      <c r="D48" s="73"/>
      <c r="E48" s="20"/>
      <c r="F48" s="8"/>
      <c r="G48" s="20" t="s">
        <v>37</v>
      </c>
      <c r="H48" s="74"/>
      <c r="I48" s="74"/>
      <c r="J48" s="20"/>
      <c r="K48" s="73" t="str">
        <f t="shared" si="0"/>
        <v/>
      </c>
      <c r="L48" s="73"/>
      <c r="M48" s="6" t="str">
        <f t="shared" si="2"/>
        <v/>
      </c>
      <c r="N48" s="20"/>
      <c r="O48" s="8"/>
      <c r="P48" s="74"/>
      <c r="Q48" s="74"/>
      <c r="R48" s="75" t="str">
        <f t="shared" si="3"/>
        <v/>
      </c>
      <c r="S48" s="75"/>
      <c r="T48" s="76" t="str">
        <f t="shared" si="4"/>
        <v/>
      </c>
      <c r="U48" s="76"/>
    </row>
    <row r="49" spans="2:21" x14ac:dyDescent="0.2">
      <c r="B49" s="20">
        <v>41</v>
      </c>
      <c r="C49" s="73" t="str">
        <f t="shared" si="1"/>
        <v/>
      </c>
      <c r="D49" s="73"/>
      <c r="E49" s="20"/>
      <c r="F49" s="8"/>
      <c r="G49" s="20" t="s">
        <v>4</v>
      </c>
      <c r="H49" s="74"/>
      <c r="I49" s="74"/>
      <c r="J49" s="20"/>
      <c r="K49" s="73" t="str">
        <f t="shared" si="0"/>
        <v/>
      </c>
      <c r="L49" s="73"/>
      <c r="M49" s="6" t="str">
        <f t="shared" si="2"/>
        <v/>
      </c>
      <c r="N49" s="20"/>
      <c r="O49" s="8"/>
      <c r="P49" s="74"/>
      <c r="Q49" s="74"/>
      <c r="R49" s="75" t="str">
        <f t="shared" si="3"/>
        <v/>
      </c>
      <c r="S49" s="75"/>
      <c r="T49" s="76" t="str">
        <f t="shared" si="4"/>
        <v/>
      </c>
      <c r="U49" s="76"/>
    </row>
    <row r="50" spans="2:21" x14ac:dyDescent="0.2">
      <c r="B50" s="20">
        <v>42</v>
      </c>
      <c r="C50" s="73" t="str">
        <f t="shared" si="1"/>
        <v/>
      </c>
      <c r="D50" s="73"/>
      <c r="E50" s="20"/>
      <c r="F50" s="8"/>
      <c r="G50" s="20" t="s">
        <v>4</v>
      </c>
      <c r="H50" s="74"/>
      <c r="I50" s="74"/>
      <c r="J50" s="20"/>
      <c r="K50" s="73" t="str">
        <f t="shared" si="0"/>
        <v/>
      </c>
      <c r="L50" s="73"/>
      <c r="M50" s="6" t="str">
        <f t="shared" si="2"/>
        <v/>
      </c>
      <c r="N50" s="20"/>
      <c r="O50" s="8"/>
      <c r="P50" s="74"/>
      <c r="Q50" s="74"/>
      <c r="R50" s="75" t="str">
        <f t="shared" si="3"/>
        <v/>
      </c>
      <c r="S50" s="75"/>
      <c r="T50" s="76" t="str">
        <f t="shared" si="4"/>
        <v/>
      </c>
      <c r="U50" s="76"/>
    </row>
    <row r="51" spans="2:21" x14ac:dyDescent="0.2">
      <c r="B51" s="20">
        <v>43</v>
      </c>
      <c r="C51" s="73" t="str">
        <f t="shared" si="1"/>
        <v/>
      </c>
      <c r="D51" s="73"/>
      <c r="E51" s="20"/>
      <c r="F51" s="8"/>
      <c r="G51" s="20" t="s">
        <v>3</v>
      </c>
      <c r="H51" s="74"/>
      <c r="I51" s="74"/>
      <c r="J51" s="20"/>
      <c r="K51" s="73" t="str">
        <f t="shared" si="0"/>
        <v/>
      </c>
      <c r="L51" s="73"/>
      <c r="M51" s="6" t="str">
        <f t="shared" si="2"/>
        <v/>
      </c>
      <c r="N51" s="20"/>
      <c r="O51" s="8"/>
      <c r="P51" s="74"/>
      <c r="Q51" s="74"/>
      <c r="R51" s="75" t="str">
        <f t="shared" si="3"/>
        <v/>
      </c>
      <c r="S51" s="75"/>
      <c r="T51" s="76" t="str">
        <f t="shared" si="4"/>
        <v/>
      </c>
      <c r="U51" s="76"/>
    </row>
    <row r="52" spans="2:21" x14ac:dyDescent="0.2">
      <c r="B52" s="20">
        <v>44</v>
      </c>
      <c r="C52" s="73" t="str">
        <f t="shared" si="1"/>
        <v/>
      </c>
      <c r="D52" s="73"/>
      <c r="E52" s="20"/>
      <c r="F52" s="8"/>
      <c r="G52" s="20" t="s">
        <v>3</v>
      </c>
      <c r="H52" s="74"/>
      <c r="I52" s="74"/>
      <c r="J52" s="20"/>
      <c r="K52" s="73" t="str">
        <f t="shared" si="0"/>
        <v/>
      </c>
      <c r="L52" s="73"/>
      <c r="M52" s="6" t="str">
        <f t="shared" si="2"/>
        <v/>
      </c>
      <c r="N52" s="20"/>
      <c r="O52" s="8"/>
      <c r="P52" s="74"/>
      <c r="Q52" s="74"/>
      <c r="R52" s="75" t="str">
        <f t="shared" si="3"/>
        <v/>
      </c>
      <c r="S52" s="75"/>
      <c r="T52" s="76" t="str">
        <f t="shared" si="4"/>
        <v/>
      </c>
      <c r="U52" s="76"/>
    </row>
    <row r="53" spans="2:21" x14ac:dyDescent="0.2">
      <c r="B53" s="20">
        <v>45</v>
      </c>
      <c r="C53" s="73" t="str">
        <f t="shared" si="1"/>
        <v/>
      </c>
      <c r="D53" s="73"/>
      <c r="E53" s="20"/>
      <c r="F53" s="8"/>
      <c r="G53" s="20" t="s">
        <v>4</v>
      </c>
      <c r="H53" s="74"/>
      <c r="I53" s="74"/>
      <c r="J53" s="20"/>
      <c r="K53" s="73" t="str">
        <f t="shared" si="0"/>
        <v/>
      </c>
      <c r="L53" s="73"/>
      <c r="M53" s="6" t="str">
        <f t="shared" si="2"/>
        <v/>
      </c>
      <c r="N53" s="20"/>
      <c r="O53" s="8"/>
      <c r="P53" s="74"/>
      <c r="Q53" s="74"/>
      <c r="R53" s="75" t="str">
        <f t="shared" si="3"/>
        <v/>
      </c>
      <c r="S53" s="75"/>
      <c r="T53" s="76" t="str">
        <f t="shared" si="4"/>
        <v/>
      </c>
      <c r="U53" s="76"/>
    </row>
    <row r="54" spans="2:21" x14ac:dyDescent="0.2">
      <c r="B54" s="20">
        <v>46</v>
      </c>
      <c r="C54" s="73" t="str">
        <f t="shared" si="1"/>
        <v/>
      </c>
      <c r="D54" s="73"/>
      <c r="E54" s="20"/>
      <c r="F54" s="8"/>
      <c r="G54" s="20" t="s">
        <v>4</v>
      </c>
      <c r="H54" s="74"/>
      <c r="I54" s="74"/>
      <c r="J54" s="20"/>
      <c r="K54" s="73" t="str">
        <f t="shared" si="0"/>
        <v/>
      </c>
      <c r="L54" s="73"/>
      <c r="M54" s="6" t="str">
        <f t="shared" si="2"/>
        <v/>
      </c>
      <c r="N54" s="20"/>
      <c r="O54" s="8"/>
      <c r="P54" s="74"/>
      <c r="Q54" s="74"/>
      <c r="R54" s="75" t="str">
        <f t="shared" si="3"/>
        <v/>
      </c>
      <c r="S54" s="75"/>
      <c r="T54" s="76" t="str">
        <f t="shared" si="4"/>
        <v/>
      </c>
      <c r="U54" s="76"/>
    </row>
    <row r="55" spans="2:21" x14ac:dyDescent="0.2">
      <c r="B55" s="20">
        <v>47</v>
      </c>
      <c r="C55" s="73" t="str">
        <f t="shared" si="1"/>
        <v/>
      </c>
      <c r="D55" s="73"/>
      <c r="E55" s="20"/>
      <c r="F55" s="8"/>
      <c r="G55" s="20" t="s">
        <v>3</v>
      </c>
      <c r="H55" s="74"/>
      <c r="I55" s="74"/>
      <c r="J55" s="20"/>
      <c r="K55" s="73" t="str">
        <f t="shared" si="0"/>
        <v/>
      </c>
      <c r="L55" s="73"/>
      <c r="M55" s="6" t="str">
        <f t="shared" si="2"/>
        <v/>
      </c>
      <c r="N55" s="20"/>
      <c r="O55" s="8"/>
      <c r="P55" s="74"/>
      <c r="Q55" s="74"/>
      <c r="R55" s="75" t="str">
        <f t="shared" si="3"/>
        <v/>
      </c>
      <c r="S55" s="75"/>
      <c r="T55" s="76" t="str">
        <f t="shared" si="4"/>
        <v/>
      </c>
      <c r="U55" s="76"/>
    </row>
    <row r="56" spans="2:21" x14ac:dyDescent="0.2">
      <c r="B56" s="20">
        <v>48</v>
      </c>
      <c r="C56" s="73" t="str">
        <f t="shared" si="1"/>
        <v/>
      </c>
      <c r="D56" s="73"/>
      <c r="E56" s="20"/>
      <c r="F56" s="8"/>
      <c r="G56" s="20" t="s">
        <v>3</v>
      </c>
      <c r="H56" s="74"/>
      <c r="I56" s="74"/>
      <c r="J56" s="20"/>
      <c r="K56" s="73" t="str">
        <f t="shared" si="0"/>
        <v/>
      </c>
      <c r="L56" s="73"/>
      <c r="M56" s="6" t="str">
        <f t="shared" si="2"/>
        <v/>
      </c>
      <c r="N56" s="20"/>
      <c r="O56" s="8"/>
      <c r="P56" s="74"/>
      <c r="Q56" s="74"/>
      <c r="R56" s="75" t="str">
        <f t="shared" si="3"/>
        <v/>
      </c>
      <c r="S56" s="75"/>
      <c r="T56" s="76" t="str">
        <f t="shared" si="4"/>
        <v/>
      </c>
      <c r="U56" s="76"/>
    </row>
    <row r="57" spans="2:21" x14ac:dyDescent="0.2">
      <c r="B57" s="20">
        <v>49</v>
      </c>
      <c r="C57" s="73" t="str">
        <f t="shared" si="1"/>
        <v/>
      </c>
      <c r="D57" s="73"/>
      <c r="E57" s="20"/>
      <c r="F57" s="8"/>
      <c r="G57" s="20" t="s">
        <v>3</v>
      </c>
      <c r="H57" s="74"/>
      <c r="I57" s="74"/>
      <c r="J57" s="20"/>
      <c r="K57" s="73" t="str">
        <f t="shared" si="0"/>
        <v/>
      </c>
      <c r="L57" s="73"/>
      <c r="M57" s="6" t="str">
        <f t="shared" si="2"/>
        <v/>
      </c>
      <c r="N57" s="20"/>
      <c r="O57" s="8"/>
      <c r="P57" s="74"/>
      <c r="Q57" s="74"/>
      <c r="R57" s="75" t="str">
        <f t="shared" si="3"/>
        <v/>
      </c>
      <c r="S57" s="75"/>
      <c r="T57" s="76" t="str">
        <f t="shared" si="4"/>
        <v/>
      </c>
      <c r="U57" s="76"/>
    </row>
    <row r="58" spans="2:21" x14ac:dyDescent="0.2">
      <c r="B58" s="20">
        <v>50</v>
      </c>
      <c r="C58" s="73" t="str">
        <f t="shared" si="1"/>
        <v/>
      </c>
      <c r="D58" s="73"/>
      <c r="E58" s="20"/>
      <c r="F58" s="8"/>
      <c r="G58" s="20" t="s">
        <v>3</v>
      </c>
      <c r="H58" s="74"/>
      <c r="I58" s="74"/>
      <c r="J58" s="20"/>
      <c r="K58" s="73" t="str">
        <f t="shared" si="0"/>
        <v/>
      </c>
      <c r="L58" s="73"/>
      <c r="M58" s="6" t="str">
        <f t="shared" si="2"/>
        <v/>
      </c>
      <c r="N58" s="20"/>
      <c r="O58" s="8"/>
      <c r="P58" s="74"/>
      <c r="Q58" s="74"/>
      <c r="R58" s="75" t="str">
        <f t="shared" si="3"/>
        <v/>
      </c>
      <c r="S58" s="75"/>
      <c r="T58" s="76" t="str">
        <f t="shared" si="4"/>
        <v/>
      </c>
      <c r="U58" s="76"/>
    </row>
    <row r="59" spans="2:21" x14ac:dyDescent="0.2">
      <c r="B59" s="20">
        <v>51</v>
      </c>
      <c r="C59" s="73" t="str">
        <f t="shared" si="1"/>
        <v/>
      </c>
      <c r="D59" s="73"/>
      <c r="E59" s="20"/>
      <c r="F59" s="8"/>
      <c r="G59" s="20" t="s">
        <v>3</v>
      </c>
      <c r="H59" s="74"/>
      <c r="I59" s="74"/>
      <c r="J59" s="20"/>
      <c r="K59" s="73" t="str">
        <f t="shared" si="0"/>
        <v/>
      </c>
      <c r="L59" s="73"/>
      <c r="M59" s="6" t="str">
        <f t="shared" si="2"/>
        <v/>
      </c>
      <c r="N59" s="20"/>
      <c r="O59" s="8"/>
      <c r="P59" s="74"/>
      <c r="Q59" s="74"/>
      <c r="R59" s="75" t="str">
        <f t="shared" si="3"/>
        <v/>
      </c>
      <c r="S59" s="75"/>
      <c r="T59" s="76" t="str">
        <f t="shared" si="4"/>
        <v/>
      </c>
      <c r="U59" s="76"/>
    </row>
    <row r="60" spans="2:21" x14ac:dyDescent="0.2">
      <c r="B60" s="20">
        <v>52</v>
      </c>
      <c r="C60" s="73" t="str">
        <f t="shared" si="1"/>
        <v/>
      </c>
      <c r="D60" s="73"/>
      <c r="E60" s="20"/>
      <c r="F60" s="8"/>
      <c r="G60" s="20" t="s">
        <v>3</v>
      </c>
      <c r="H60" s="74"/>
      <c r="I60" s="74"/>
      <c r="J60" s="20"/>
      <c r="K60" s="73" t="str">
        <f t="shared" si="0"/>
        <v/>
      </c>
      <c r="L60" s="73"/>
      <c r="M60" s="6" t="str">
        <f t="shared" si="2"/>
        <v/>
      </c>
      <c r="N60" s="20"/>
      <c r="O60" s="8"/>
      <c r="P60" s="74"/>
      <c r="Q60" s="74"/>
      <c r="R60" s="75" t="str">
        <f t="shared" si="3"/>
        <v/>
      </c>
      <c r="S60" s="75"/>
      <c r="T60" s="76" t="str">
        <f t="shared" si="4"/>
        <v/>
      </c>
      <c r="U60" s="76"/>
    </row>
    <row r="61" spans="2:21" x14ac:dyDescent="0.2">
      <c r="B61" s="20">
        <v>53</v>
      </c>
      <c r="C61" s="73" t="str">
        <f t="shared" si="1"/>
        <v/>
      </c>
      <c r="D61" s="73"/>
      <c r="E61" s="20"/>
      <c r="F61" s="8"/>
      <c r="G61" s="20" t="s">
        <v>3</v>
      </c>
      <c r="H61" s="74"/>
      <c r="I61" s="74"/>
      <c r="J61" s="20"/>
      <c r="K61" s="73" t="str">
        <f t="shared" si="0"/>
        <v/>
      </c>
      <c r="L61" s="73"/>
      <c r="M61" s="6" t="str">
        <f t="shared" si="2"/>
        <v/>
      </c>
      <c r="N61" s="20"/>
      <c r="O61" s="8"/>
      <c r="P61" s="74"/>
      <c r="Q61" s="74"/>
      <c r="R61" s="75" t="str">
        <f t="shared" si="3"/>
        <v/>
      </c>
      <c r="S61" s="75"/>
      <c r="T61" s="76" t="str">
        <f t="shared" si="4"/>
        <v/>
      </c>
      <c r="U61" s="76"/>
    </row>
    <row r="62" spans="2:21" x14ac:dyDescent="0.2">
      <c r="B62" s="20">
        <v>54</v>
      </c>
      <c r="C62" s="73" t="str">
        <f t="shared" si="1"/>
        <v/>
      </c>
      <c r="D62" s="73"/>
      <c r="E62" s="20"/>
      <c r="F62" s="8"/>
      <c r="G62" s="20" t="s">
        <v>3</v>
      </c>
      <c r="H62" s="74"/>
      <c r="I62" s="74"/>
      <c r="J62" s="20"/>
      <c r="K62" s="73" t="str">
        <f t="shared" si="0"/>
        <v/>
      </c>
      <c r="L62" s="73"/>
      <c r="M62" s="6" t="str">
        <f t="shared" si="2"/>
        <v/>
      </c>
      <c r="N62" s="20"/>
      <c r="O62" s="8"/>
      <c r="P62" s="74"/>
      <c r="Q62" s="74"/>
      <c r="R62" s="75" t="str">
        <f t="shared" si="3"/>
        <v/>
      </c>
      <c r="S62" s="75"/>
      <c r="T62" s="76" t="str">
        <f t="shared" si="4"/>
        <v/>
      </c>
      <c r="U62" s="76"/>
    </row>
    <row r="63" spans="2:21" x14ac:dyDescent="0.2">
      <c r="B63" s="20">
        <v>55</v>
      </c>
      <c r="C63" s="73" t="str">
        <f t="shared" si="1"/>
        <v/>
      </c>
      <c r="D63" s="73"/>
      <c r="E63" s="20"/>
      <c r="F63" s="8"/>
      <c r="G63" s="20" t="s">
        <v>4</v>
      </c>
      <c r="H63" s="74"/>
      <c r="I63" s="74"/>
      <c r="J63" s="20"/>
      <c r="K63" s="73" t="str">
        <f t="shared" si="0"/>
        <v/>
      </c>
      <c r="L63" s="73"/>
      <c r="M63" s="6" t="str">
        <f t="shared" si="2"/>
        <v/>
      </c>
      <c r="N63" s="20"/>
      <c r="O63" s="8"/>
      <c r="P63" s="74"/>
      <c r="Q63" s="74"/>
      <c r="R63" s="75" t="str">
        <f t="shared" si="3"/>
        <v/>
      </c>
      <c r="S63" s="75"/>
      <c r="T63" s="76" t="str">
        <f t="shared" si="4"/>
        <v/>
      </c>
      <c r="U63" s="76"/>
    </row>
    <row r="64" spans="2:21" x14ac:dyDescent="0.2">
      <c r="B64" s="20">
        <v>56</v>
      </c>
      <c r="C64" s="73" t="str">
        <f t="shared" si="1"/>
        <v/>
      </c>
      <c r="D64" s="73"/>
      <c r="E64" s="20"/>
      <c r="F64" s="8"/>
      <c r="G64" s="20" t="s">
        <v>3</v>
      </c>
      <c r="H64" s="74"/>
      <c r="I64" s="74"/>
      <c r="J64" s="20"/>
      <c r="K64" s="73" t="str">
        <f t="shared" si="0"/>
        <v/>
      </c>
      <c r="L64" s="73"/>
      <c r="M64" s="6" t="str">
        <f t="shared" si="2"/>
        <v/>
      </c>
      <c r="N64" s="20"/>
      <c r="O64" s="8"/>
      <c r="P64" s="74"/>
      <c r="Q64" s="74"/>
      <c r="R64" s="75" t="str">
        <f t="shared" si="3"/>
        <v/>
      </c>
      <c r="S64" s="75"/>
      <c r="T64" s="76" t="str">
        <f t="shared" si="4"/>
        <v/>
      </c>
      <c r="U64" s="76"/>
    </row>
    <row r="65" spans="2:21" x14ac:dyDescent="0.2">
      <c r="B65" s="20">
        <v>57</v>
      </c>
      <c r="C65" s="73" t="str">
        <f t="shared" si="1"/>
        <v/>
      </c>
      <c r="D65" s="73"/>
      <c r="E65" s="20"/>
      <c r="F65" s="8"/>
      <c r="G65" s="20" t="s">
        <v>3</v>
      </c>
      <c r="H65" s="74"/>
      <c r="I65" s="74"/>
      <c r="J65" s="20"/>
      <c r="K65" s="73" t="str">
        <f t="shared" si="0"/>
        <v/>
      </c>
      <c r="L65" s="73"/>
      <c r="M65" s="6" t="str">
        <f t="shared" si="2"/>
        <v/>
      </c>
      <c r="N65" s="20"/>
      <c r="O65" s="8"/>
      <c r="P65" s="74"/>
      <c r="Q65" s="74"/>
      <c r="R65" s="75" t="str">
        <f t="shared" si="3"/>
        <v/>
      </c>
      <c r="S65" s="75"/>
      <c r="T65" s="76" t="str">
        <f t="shared" si="4"/>
        <v/>
      </c>
      <c r="U65" s="76"/>
    </row>
    <row r="66" spans="2:21" x14ac:dyDescent="0.2">
      <c r="B66" s="20">
        <v>58</v>
      </c>
      <c r="C66" s="73" t="str">
        <f t="shared" si="1"/>
        <v/>
      </c>
      <c r="D66" s="73"/>
      <c r="E66" s="20"/>
      <c r="F66" s="8"/>
      <c r="G66" s="20" t="s">
        <v>3</v>
      </c>
      <c r="H66" s="74"/>
      <c r="I66" s="74"/>
      <c r="J66" s="20"/>
      <c r="K66" s="73" t="str">
        <f t="shared" si="0"/>
        <v/>
      </c>
      <c r="L66" s="73"/>
      <c r="M66" s="6" t="str">
        <f t="shared" si="2"/>
        <v/>
      </c>
      <c r="N66" s="20"/>
      <c r="O66" s="8"/>
      <c r="P66" s="74"/>
      <c r="Q66" s="74"/>
      <c r="R66" s="75" t="str">
        <f t="shared" si="3"/>
        <v/>
      </c>
      <c r="S66" s="75"/>
      <c r="T66" s="76" t="str">
        <f t="shared" si="4"/>
        <v/>
      </c>
      <c r="U66" s="76"/>
    </row>
    <row r="67" spans="2:21" x14ac:dyDescent="0.2">
      <c r="B67" s="20">
        <v>59</v>
      </c>
      <c r="C67" s="73" t="str">
        <f t="shared" si="1"/>
        <v/>
      </c>
      <c r="D67" s="73"/>
      <c r="E67" s="20"/>
      <c r="F67" s="8"/>
      <c r="G67" s="20" t="s">
        <v>3</v>
      </c>
      <c r="H67" s="74"/>
      <c r="I67" s="74"/>
      <c r="J67" s="20"/>
      <c r="K67" s="73" t="str">
        <f t="shared" si="0"/>
        <v/>
      </c>
      <c r="L67" s="73"/>
      <c r="M67" s="6" t="str">
        <f t="shared" si="2"/>
        <v/>
      </c>
      <c r="N67" s="20"/>
      <c r="O67" s="8"/>
      <c r="P67" s="74"/>
      <c r="Q67" s="74"/>
      <c r="R67" s="75" t="str">
        <f t="shared" si="3"/>
        <v/>
      </c>
      <c r="S67" s="75"/>
      <c r="T67" s="76" t="str">
        <f t="shared" si="4"/>
        <v/>
      </c>
      <c r="U67" s="76"/>
    </row>
    <row r="68" spans="2:21" x14ac:dyDescent="0.2">
      <c r="B68" s="20">
        <v>60</v>
      </c>
      <c r="C68" s="73" t="str">
        <f t="shared" si="1"/>
        <v/>
      </c>
      <c r="D68" s="73"/>
      <c r="E68" s="20"/>
      <c r="F68" s="8"/>
      <c r="G68" s="20" t="s">
        <v>4</v>
      </c>
      <c r="H68" s="74"/>
      <c r="I68" s="74"/>
      <c r="J68" s="20"/>
      <c r="K68" s="73" t="str">
        <f t="shared" si="0"/>
        <v/>
      </c>
      <c r="L68" s="73"/>
      <c r="M68" s="6" t="str">
        <f t="shared" si="2"/>
        <v/>
      </c>
      <c r="N68" s="20"/>
      <c r="O68" s="8"/>
      <c r="P68" s="74"/>
      <c r="Q68" s="74"/>
      <c r="R68" s="75" t="str">
        <f t="shared" si="3"/>
        <v/>
      </c>
      <c r="S68" s="75"/>
      <c r="T68" s="76" t="str">
        <f t="shared" si="4"/>
        <v/>
      </c>
      <c r="U68" s="76"/>
    </row>
    <row r="69" spans="2:21" x14ac:dyDescent="0.2">
      <c r="B69" s="20">
        <v>61</v>
      </c>
      <c r="C69" s="73" t="str">
        <f t="shared" si="1"/>
        <v/>
      </c>
      <c r="D69" s="73"/>
      <c r="E69" s="20"/>
      <c r="F69" s="8"/>
      <c r="G69" s="20" t="s">
        <v>4</v>
      </c>
      <c r="H69" s="74"/>
      <c r="I69" s="74"/>
      <c r="J69" s="20"/>
      <c r="K69" s="73" t="str">
        <f t="shared" si="0"/>
        <v/>
      </c>
      <c r="L69" s="73"/>
      <c r="M69" s="6" t="str">
        <f t="shared" si="2"/>
        <v/>
      </c>
      <c r="N69" s="20"/>
      <c r="O69" s="8"/>
      <c r="P69" s="74"/>
      <c r="Q69" s="74"/>
      <c r="R69" s="75" t="str">
        <f t="shared" si="3"/>
        <v/>
      </c>
      <c r="S69" s="75"/>
      <c r="T69" s="76" t="str">
        <f t="shared" si="4"/>
        <v/>
      </c>
      <c r="U69" s="76"/>
    </row>
    <row r="70" spans="2:21" x14ac:dyDescent="0.2">
      <c r="B70" s="20">
        <v>62</v>
      </c>
      <c r="C70" s="73" t="str">
        <f t="shared" si="1"/>
        <v/>
      </c>
      <c r="D70" s="73"/>
      <c r="E70" s="20"/>
      <c r="F70" s="8"/>
      <c r="G70" s="20" t="s">
        <v>3</v>
      </c>
      <c r="H70" s="74"/>
      <c r="I70" s="74"/>
      <c r="J70" s="20"/>
      <c r="K70" s="73" t="str">
        <f t="shared" si="0"/>
        <v/>
      </c>
      <c r="L70" s="73"/>
      <c r="M70" s="6" t="str">
        <f t="shared" si="2"/>
        <v/>
      </c>
      <c r="N70" s="20"/>
      <c r="O70" s="8"/>
      <c r="P70" s="74"/>
      <c r="Q70" s="74"/>
      <c r="R70" s="75" t="str">
        <f t="shared" si="3"/>
        <v/>
      </c>
      <c r="S70" s="75"/>
      <c r="T70" s="76" t="str">
        <f t="shared" si="4"/>
        <v/>
      </c>
      <c r="U70" s="76"/>
    </row>
    <row r="71" spans="2:21" x14ac:dyDescent="0.2">
      <c r="B71" s="20">
        <v>63</v>
      </c>
      <c r="C71" s="73" t="str">
        <f t="shared" si="1"/>
        <v/>
      </c>
      <c r="D71" s="73"/>
      <c r="E71" s="20"/>
      <c r="F71" s="8"/>
      <c r="G71" s="20" t="s">
        <v>4</v>
      </c>
      <c r="H71" s="74"/>
      <c r="I71" s="74"/>
      <c r="J71" s="20"/>
      <c r="K71" s="73" t="str">
        <f t="shared" si="0"/>
        <v/>
      </c>
      <c r="L71" s="73"/>
      <c r="M71" s="6" t="str">
        <f t="shared" si="2"/>
        <v/>
      </c>
      <c r="N71" s="20"/>
      <c r="O71" s="8"/>
      <c r="P71" s="74"/>
      <c r="Q71" s="74"/>
      <c r="R71" s="75" t="str">
        <f t="shared" si="3"/>
        <v/>
      </c>
      <c r="S71" s="75"/>
      <c r="T71" s="76" t="str">
        <f t="shared" si="4"/>
        <v/>
      </c>
      <c r="U71" s="76"/>
    </row>
    <row r="72" spans="2:21" x14ac:dyDescent="0.2">
      <c r="B72" s="20">
        <v>64</v>
      </c>
      <c r="C72" s="73" t="str">
        <f t="shared" si="1"/>
        <v/>
      </c>
      <c r="D72" s="73"/>
      <c r="E72" s="20"/>
      <c r="F72" s="8"/>
      <c r="G72" s="20" t="s">
        <v>3</v>
      </c>
      <c r="H72" s="74"/>
      <c r="I72" s="74"/>
      <c r="J72" s="20"/>
      <c r="K72" s="73" t="str">
        <f t="shared" si="0"/>
        <v/>
      </c>
      <c r="L72" s="73"/>
      <c r="M72" s="6" t="str">
        <f t="shared" si="2"/>
        <v/>
      </c>
      <c r="N72" s="20"/>
      <c r="O72" s="8"/>
      <c r="P72" s="74"/>
      <c r="Q72" s="74"/>
      <c r="R72" s="75" t="str">
        <f t="shared" si="3"/>
        <v/>
      </c>
      <c r="S72" s="75"/>
      <c r="T72" s="76" t="str">
        <f t="shared" si="4"/>
        <v/>
      </c>
      <c r="U72" s="76"/>
    </row>
    <row r="73" spans="2:21" x14ac:dyDescent="0.2">
      <c r="B73" s="20">
        <v>65</v>
      </c>
      <c r="C73" s="73" t="str">
        <f t="shared" si="1"/>
        <v/>
      </c>
      <c r="D73" s="73"/>
      <c r="E73" s="20"/>
      <c r="F73" s="8"/>
      <c r="G73" s="20" t="s">
        <v>4</v>
      </c>
      <c r="H73" s="74"/>
      <c r="I73" s="74"/>
      <c r="J73" s="20"/>
      <c r="K73" s="73" t="str">
        <f t="shared" ref="K73:K108" si="5">IF(F73="","",C73*0.03)</f>
        <v/>
      </c>
      <c r="L73" s="73"/>
      <c r="M73" s="6" t="str">
        <f t="shared" si="2"/>
        <v/>
      </c>
      <c r="N73" s="20"/>
      <c r="O73" s="8"/>
      <c r="P73" s="74"/>
      <c r="Q73" s="74"/>
      <c r="R73" s="75" t="str">
        <f t="shared" si="3"/>
        <v/>
      </c>
      <c r="S73" s="75"/>
      <c r="T73" s="76" t="str">
        <f t="shared" si="4"/>
        <v/>
      </c>
      <c r="U73" s="76"/>
    </row>
    <row r="74" spans="2:21" x14ac:dyDescent="0.2">
      <c r="B74" s="20">
        <v>66</v>
      </c>
      <c r="C74" s="73" t="str">
        <f t="shared" ref="C74:C108" si="6">IF(R73="","",C73+R73)</f>
        <v/>
      </c>
      <c r="D74" s="73"/>
      <c r="E74" s="20"/>
      <c r="F74" s="8"/>
      <c r="G74" s="20" t="s">
        <v>4</v>
      </c>
      <c r="H74" s="74"/>
      <c r="I74" s="74"/>
      <c r="J74" s="20"/>
      <c r="K74" s="73" t="str">
        <f t="shared" si="5"/>
        <v/>
      </c>
      <c r="L74" s="73"/>
      <c r="M74" s="6" t="str">
        <f t="shared" ref="M74:M108" si="7">IF(J74="","",(K74/J74)/1000)</f>
        <v/>
      </c>
      <c r="N74" s="20"/>
      <c r="O74" s="8"/>
      <c r="P74" s="74"/>
      <c r="Q74" s="74"/>
      <c r="R74" s="75" t="str">
        <f t="shared" ref="R74:R108" si="8">IF(O74="","",(IF(G74="売",H74-P74,P74-H74))*M74*100000)</f>
        <v/>
      </c>
      <c r="S74" s="75"/>
      <c r="T74" s="76" t="str">
        <f t="shared" ref="T74:T108" si="9">IF(O74="","",IF(R74&lt;0,J74*(-1),IF(G74="買",(P74-H74)*100,(H74-P74)*100)))</f>
        <v/>
      </c>
      <c r="U74" s="76"/>
    </row>
    <row r="75" spans="2:21" x14ac:dyDescent="0.2">
      <c r="B75" s="20">
        <v>67</v>
      </c>
      <c r="C75" s="73" t="str">
        <f t="shared" si="6"/>
        <v/>
      </c>
      <c r="D75" s="73"/>
      <c r="E75" s="20"/>
      <c r="F75" s="8"/>
      <c r="G75" s="20" t="s">
        <v>3</v>
      </c>
      <c r="H75" s="74"/>
      <c r="I75" s="74"/>
      <c r="J75" s="20"/>
      <c r="K75" s="73" t="str">
        <f t="shared" si="5"/>
        <v/>
      </c>
      <c r="L75" s="73"/>
      <c r="M75" s="6" t="str">
        <f t="shared" si="7"/>
        <v/>
      </c>
      <c r="N75" s="20"/>
      <c r="O75" s="8"/>
      <c r="P75" s="74"/>
      <c r="Q75" s="74"/>
      <c r="R75" s="75" t="str">
        <f t="shared" si="8"/>
        <v/>
      </c>
      <c r="S75" s="75"/>
      <c r="T75" s="76" t="str">
        <f t="shared" si="9"/>
        <v/>
      </c>
      <c r="U75" s="76"/>
    </row>
    <row r="76" spans="2:21" x14ac:dyDescent="0.2">
      <c r="B76" s="20">
        <v>68</v>
      </c>
      <c r="C76" s="73" t="str">
        <f t="shared" si="6"/>
        <v/>
      </c>
      <c r="D76" s="73"/>
      <c r="E76" s="20"/>
      <c r="F76" s="8"/>
      <c r="G76" s="20" t="s">
        <v>3</v>
      </c>
      <c r="H76" s="74"/>
      <c r="I76" s="74"/>
      <c r="J76" s="20"/>
      <c r="K76" s="73" t="str">
        <f t="shared" si="5"/>
        <v/>
      </c>
      <c r="L76" s="73"/>
      <c r="M76" s="6" t="str">
        <f t="shared" si="7"/>
        <v/>
      </c>
      <c r="N76" s="20"/>
      <c r="O76" s="8"/>
      <c r="P76" s="74"/>
      <c r="Q76" s="74"/>
      <c r="R76" s="75" t="str">
        <f t="shared" si="8"/>
        <v/>
      </c>
      <c r="S76" s="75"/>
      <c r="T76" s="76" t="str">
        <f t="shared" si="9"/>
        <v/>
      </c>
      <c r="U76" s="76"/>
    </row>
    <row r="77" spans="2:21" x14ac:dyDescent="0.2">
      <c r="B77" s="20">
        <v>69</v>
      </c>
      <c r="C77" s="73" t="str">
        <f t="shared" si="6"/>
        <v/>
      </c>
      <c r="D77" s="73"/>
      <c r="E77" s="20"/>
      <c r="F77" s="8"/>
      <c r="G77" s="20" t="s">
        <v>3</v>
      </c>
      <c r="H77" s="74"/>
      <c r="I77" s="74"/>
      <c r="J77" s="20"/>
      <c r="K77" s="73" t="str">
        <f t="shared" si="5"/>
        <v/>
      </c>
      <c r="L77" s="73"/>
      <c r="M77" s="6" t="str">
        <f t="shared" si="7"/>
        <v/>
      </c>
      <c r="N77" s="20"/>
      <c r="O77" s="8"/>
      <c r="P77" s="74"/>
      <c r="Q77" s="74"/>
      <c r="R77" s="75" t="str">
        <f t="shared" si="8"/>
        <v/>
      </c>
      <c r="S77" s="75"/>
      <c r="T77" s="76" t="str">
        <f t="shared" si="9"/>
        <v/>
      </c>
      <c r="U77" s="76"/>
    </row>
    <row r="78" spans="2:21" x14ac:dyDescent="0.2">
      <c r="B78" s="20">
        <v>70</v>
      </c>
      <c r="C78" s="73" t="str">
        <f t="shared" si="6"/>
        <v/>
      </c>
      <c r="D78" s="73"/>
      <c r="E78" s="20"/>
      <c r="F78" s="8"/>
      <c r="G78" s="20" t="s">
        <v>4</v>
      </c>
      <c r="H78" s="74"/>
      <c r="I78" s="74"/>
      <c r="J78" s="20"/>
      <c r="K78" s="73" t="str">
        <f t="shared" si="5"/>
        <v/>
      </c>
      <c r="L78" s="73"/>
      <c r="M78" s="6" t="str">
        <f t="shared" si="7"/>
        <v/>
      </c>
      <c r="N78" s="20"/>
      <c r="O78" s="8"/>
      <c r="P78" s="74"/>
      <c r="Q78" s="74"/>
      <c r="R78" s="75" t="str">
        <f t="shared" si="8"/>
        <v/>
      </c>
      <c r="S78" s="75"/>
      <c r="T78" s="76" t="str">
        <f t="shared" si="9"/>
        <v/>
      </c>
      <c r="U78" s="76"/>
    </row>
    <row r="79" spans="2:21" x14ac:dyDescent="0.2">
      <c r="B79" s="20">
        <v>71</v>
      </c>
      <c r="C79" s="73" t="str">
        <f t="shared" si="6"/>
        <v/>
      </c>
      <c r="D79" s="73"/>
      <c r="E79" s="20"/>
      <c r="F79" s="8"/>
      <c r="G79" s="20" t="s">
        <v>3</v>
      </c>
      <c r="H79" s="74"/>
      <c r="I79" s="74"/>
      <c r="J79" s="20"/>
      <c r="K79" s="73" t="str">
        <f t="shared" si="5"/>
        <v/>
      </c>
      <c r="L79" s="73"/>
      <c r="M79" s="6" t="str">
        <f t="shared" si="7"/>
        <v/>
      </c>
      <c r="N79" s="20"/>
      <c r="O79" s="8"/>
      <c r="P79" s="74"/>
      <c r="Q79" s="74"/>
      <c r="R79" s="75" t="str">
        <f t="shared" si="8"/>
        <v/>
      </c>
      <c r="S79" s="75"/>
      <c r="T79" s="76" t="str">
        <f t="shared" si="9"/>
        <v/>
      </c>
      <c r="U79" s="76"/>
    </row>
    <row r="80" spans="2:21" x14ac:dyDescent="0.2">
      <c r="B80" s="20">
        <v>72</v>
      </c>
      <c r="C80" s="73" t="str">
        <f t="shared" si="6"/>
        <v/>
      </c>
      <c r="D80" s="73"/>
      <c r="E80" s="20"/>
      <c r="F80" s="8"/>
      <c r="G80" s="20" t="s">
        <v>4</v>
      </c>
      <c r="H80" s="74"/>
      <c r="I80" s="74"/>
      <c r="J80" s="20"/>
      <c r="K80" s="73" t="str">
        <f t="shared" si="5"/>
        <v/>
      </c>
      <c r="L80" s="73"/>
      <c r="M80" s="6" t="str">
        <f t="shared" si="7"/>
        <v/>
      </c>
      <c r="N80" s="20"/>
      <c r="O80" s="8"/>
      <c r="P80" s="74"/>
      <c r="Q80" s="74"/>
      <c r="R80" s="75" t="str">
        <f t="shared" si="8"/>
        <v/>
      </c>
      <c r="S80" s="75"/>
      <c r="T80" s="76" t="str">
        <f t="shared" si="9"/>
        <v/>
      </c>
      <c r="U80" s="76"/>
    </row>
    <row r="81" spans="2:21" x14ac:dyDescent="0.2">
      <c r="B81" s="20">
        <v>73</v>
      </c>
      <c r="C81" s="73" t="str">
        <f t="shared" si="6"/>
        <v/>
      </c>
      <c r="D81" s="73"/>
      <c r="E81" s="20"/>
      <c r="F81" s="8"/>
      <c r="G81" s="20" t="s">
        <v>3</v>
      </c>
      <c r="H81" s="74"/>
      <c r="I81" s="74"/>
      <c r="J81" s="20"/>
      <c r="K81" s="73" t="str">
        <f t="shared" si="5"/>
        <v/>
      </c>
      <c r="L81" s="73"/>
      <c r="M81" s="6" t="str">
        <f t="shared" si="7"/>
        <v/>
      </c>
      <c r="N81" s="20"/>
      <c r="O81" s="8"/>
      <c r="P81" s="74"/>
      <c r="Q81" s="74"/>
      <c r="R81" s="75" t="str">
        <f t="shared" si="8"/>
        <v/>
      </c>
      <c r="S81" s="75"/>
      <c r="T81" s="76" t="str">
        <f t="shared" si="9"/>
        <v/>
      </c>
      <c r="U81" s="76"/>
    </row>
    <row r="82" spans="2:21" x14ac:dyDescent="0.2">
      <c r="B82" s="20">
        <v>74</v>
      </c>
      <c r="C82" s="73" t="str">
        <f t="shared" si="6"/>
        <v/>
      </c>
      <c r="D82" s="73"/>
      <c r="E82" s="20"/>
      <c r="F82" s="8"/>
      <c r="G82" s="20" t="s">
        <v>3</v>
      </c>
      <c r="H82" s="74"/>
      <c r="I82" s="74"/>
      <c r="J82" s="20"/>
      <c r="K82" s="73" t="str">
        <f t="shared" si="5"/>
        <v/>
      </c>
      <c r="L82" s="73"/>
      <c r="M82" s="6" t="str">
        <f t="shared" si="7"/>
        <v/>
      </c>
      <c r="N82" s="20"/>
      <c r="O82" s="8"/>
      <c r="P82" s="74"/>
      <c r="Q82" s="74"/>
      <c r="R82" s="75" t="str">
        <f t="shared" si="8"/>
        <v/>
      </c>
      <c r="S82" s="75"/>
      <c r="T82" s="76" t="str">
        <f t="shared" si="9"/>
        <v/>
      </c>
      <c r="U82" s="76"/>
    </row>
    <row r="83" spans="2:21" x14ac:dyDescent="0.2">
      <c r="B83" s="20">
        <v>75</v>
      </c>
      <c r="C83" s="73" t="str">
        <f t="shared" si="6"/>
        <v/>
      </c>
      <c r="D83" s="73"/>
      <c r="E83" s="20"/>
      <c r="F83" s="8"/>
      <c r="G83" s="20" t="s">
        <v>3</v>
      </c>
      <c r="H83" s="74"/>
      <c r="I83" s="74"/>
      <c r="J83" s="20"/>
      <c r="K83" s="73" t="str">
        <f t="shared" si="5"/>
        <v/>
      </c>
      <c r="L83" s="73"/>
      <c r="M83" s="6" t="str">
        <f t="shared" si="7"/>
        <v/>
      </c>
      <c r="N83" s="20"/>
      <c r="O83" s="8"/>
      <c r="P83" s="74"/>
      <c r="Q83" s="74"/>
      <c r="R83" s="75" t="str">
        <f t="shared" si="8"/>
        <v/>
      </c>
      <c r="S83" s="75"/>
      <c r="T83" s="76" t="str">
        <f t="shared" si="9"/>
        <v/>
      </c>
      <c r="U83" s="76"/>
    </row>
    <row r="84" spans="2:21" x14ac:dyDescent="0.2">
      <c r="B84" s="20">
        <v>76</v>
      </c>
      <c r="C84" s="73" t="str">
        <f t="shared" si="6"/>
        <v/>
      </c>
      <c r="D84" s="73"/>
      <c r="E84" s="20"/>
      <c r="F84" s="8"/>
      <c r="G84" s="20" t="s">
        <v>3</v>
      </c>
      <c r="H84" s="74"/>
      <c r="I84" s="74"/>
      <c r="J84" s="20"/>
      <c r="K84" s="73" t="str">
        <f t="shared" si="5"/>
        <v/>
      </c>
      <c r="L84" s="73"/>
      <c r="M84" s="6" t="str">
        <f t="shared" si="7"/>
        <v/>
      </c>
      <c r="N84" s="20"/>
      <c r="O84" s="8"/>
      <c r="P84" s="74"/>
      <c r="Q84" s="74"/>
      <c r="R84" s="75" t="str">
        <f t="shared" si="8"/>
        <v/>
      </c>
      <c r="S84" s="75"/>
      <c r="T84" s="76" t="str">
        <f t="shared" si="9"/>
        <v/>
      </c>
      <c r="U84" s="76"/>
    </row>
    <row r="85" spans="2:21" x14ac:dyDescent="0.2">
      <c r="B85" s="20">
        <v>77</v>
      </c>
      <c r="C85" s="73" t="str">
        <f t="shared" si="6"/>
        <v/>
      </c>
      <c r="D85" s="73"/>
      <c r="E85" s="20"/>
      <c r="F85" s="8"/>
      <c r="G85" s="20" t="s">
        <v>4</v>
      </c>
      <c r="H85" s="74"/>
      <c r="I85" s="74"/>
      <c r="J85" s="20"/>
      <c r="K85" s="73" t="str">
        <f t="shared" si="5"/>
        <v/>
      </c>
      <c r="L85" s="73"/>
      <c r="M85" s="6" t="str">
        <f t="shared" si="7"/>
        <v/>
      </c>
      <c r="N85" s="20"/>
      <c r="O85" s="8"/>
      <c r="P85" s="74"/>
      <c r="Q85" s="74"/>
      <c r="R85" s="75" t="str">
        <f t="shared" si="8"/>
        <v/>
      </c>
      <c r="S85" s="75"/>
      <c r="T85" s="76" t="str">
        <f t="shared" si="9"/>
        <v/>
      </c>
      <c r="U85" s="76"/>
    </row>
    <row r="86" spans="2:21" x14ac:dyDescent="0.2">
      <c r="B86" s="20">
        <v>78</v>
      </c>
      <c r="C86" s="73" t="str">
        <f t="shared" si="6"/>
        <v/>
      </c>
      <c r="D86" s="73"/>
      <c r="E86" s="20"/>
      <c r="F86" s="8"/>
      <c r="G86" s="20" t="s">
        <v>3</v>
      </c>
      <c r="H86" s="74"/>
      <c r="I86" s="74"/>
      <c r="J86" s="20"/>
      <c r="K86" s="73" t="str">
        <f t="shared" si="5"/>
        <v/>
      </c>
      <c r="L86" s="73"/>
      <c r="M86" s="6" t="str">
        <f t="shared" si="7"/>
        <v/>
      </c>
      <c r="N86" s="20"/>
      <c r="O86" s="8"/>
      <c r="P86" s="74"/>
      <c r="Q86" s="74"/>
      <c r="R86" s="75" t="str">
        <f t="shared" si="8"/>
        <v/>
      </c>
      <c r="S86" s="75"/>
      <c r="T86" s="76" t="str">
        <f t="shared" si="9"/>
        <v/>
      </c>
      <c r="U86" s="76"/>
    </row>
    <row r="87" spans="2:21" x14ac:dyDescent="0.2">
      <c r="B87" s="20">
        <v>79</v>
      </c>
      <c r="C87" s="73" t="str">
        <f t="shared" si="6"/>
        <v/>
      </c>
      <c r="D87" s="73"/>
      <c r="E87" s="20"/>
      <c r="F87" s="8"/>
      <c r="G87" s="20" t="s">
        <v>4</v>
      </c>
      <c r="H87" s="74"/>
      <c r="I87" s="74"/>
      <c r="J87" s="20"/>
      <c r="K87" s="73" t="str">
        <f t="shared" si="5"/>
        <v/>
      </c>
      <c r="L87" s="73"/>
      <c r="M87" s="6" t="str">
        <f t="shared" si="7"/>
        <v/>
      </c>
      <c r="N87" s="20"/>
      <c r="O87" s="8"/>
      <c r="P87" s="74"/>
      <c r="Q87" s="74"/>
      <c r="R87" s="75" t="str">
        <f t="shared" si="8"/>
        <v/>
      </c>
      <c r="S87" s="75"/>
      <c r="T87" s="76" t="str">
        <f t="shared" si="9"/>
        <v/>
      </c>
      <c r="U87" s="76"/>
    </row>
    <row r="88" spans="2:21" x14ac:dyDescent="0.2">
      <c r="B88" s="20">
        <v>80</v>
      </c>
      <c r="C88" s="73" t="str">
        <f t="shared" si="6"/>
        <v/>
      </c>
      <c r="D88" s="73"/>
      <c r="E88" s="20"/>
      <c r="F88" s="8"/>
      <c r="G88" s="20" t="s">
        <v>4</v>
      </c>
      <c r="H88" s="74"/>
      <c r="I88" s="74"/>
      <c r="J88" s="20"/>
      <c r="K88" s="73" t="str">
        <f t="shared" si="5"/>
        <v/>
      </c>
      <c r="L88" s="73"/>
      <c r="M88" s="6" t="str">
        <f t="shared" si="7"/>
        <v/>
      </c>
      <c r="N88" s="20"/>
      <c r="O88" s="8"/>
      <c r="P88" s="74"/>
      <c r="Q88" s="74"/>
      <c r="R88" s="75" t="str">
        <f t="shared" si="8"/>
        <v/>
      </c>
      <c r="S88" s="75"/>
      <c r="T88" s="76" t="str">
        <f t="shared" si="9"/>
        <v/>
      </c>
      <c r="U88" s="76"/>
    </row>
    <row r="89" spans="2:21" x14ac:dyDescent="0.2">
      <c r="B89" s="20">
        <v>81</v>
      </c>
      <c r="C89" s="73" t="str">
        <f t="shared" si="6"/>
        <v/>
      </c>
      <c r="D89" s="73"/>
      <c r="E89" s="20"/>
      <c r="F89" s="8"/>
      <c r="G89" s="20" t="s">
        <v>4</v>
      </c>
      <c r="H89" s="74"/>
      <c r="I89" s="74"/>
      <c r="J89" s="20"/>
      <c r="K89" s="73" t="str">
        <f t="shared" si="5"/>
        <v/>
      </c>
      <c r="L89" s="73"/>
      <c r="M89" s="6" t="str">
        <f t="shared" si="7"/>
        <v/>
      </c>
      <c r="N89" s="20"/>
      <c r="O89" s="8"/>
      <c r="P89" s="74"/>
      <c r="Q89" s="74"/>
      <c r="R89" s="75" t="str">
        <f t="shared" si="8"/>
        <v/>
      </c>
      <c r="S89" s="75"/>
      <c r="T89" s="76" t="str">
        <f t="shared" si="9"/>
        <v/>
      </c>
      <c r="U89" s="76"/>
    </row>
    <row r="90" spans="2:21" x14ac:dyDescent="0.2">
      <c r="B90" s="20">
        <v>82</v>
      </c>
      <c r="C90" s="73" t="str">
        <f t="shared" si="6"/>
        <v/>
      </c>
      <c r="D90" s="73"/>
      <c r="E90" s="20"/>
      <c r="F90" s="8"/>
      <c r="G90" s="20" t="s">
        <v>4</v>
      </c>
      <c r="H90" s="74"/>
      <c r="I90" s="74"/>
      <c r="J90" s="20"/>
      <c r="K90" s="73" t="str">
        <f t="shared" si="5"/>
        <v/>
      </c>
      <c r="L90" s="73"/>
      <c r="M90" s="6" t="str">
        <f t="shared" si="7"/>
        <v/>
      </c>
      <c r="N90" s="20"/>
      <c r="O90" s="8"/>
      <c r="P90" s="74"/>
      <c r="Q90" s="74"/>
      <c r="R90" s="75" t="str">
        <f t="shared" si="8"/>
        <v/>
      </c>
      <c r="S90" s="75"/>
      <c r="T90" s="76" t="str">
        <f t="shared" si="9"/>
        <v/>
      </c>
      <c r="U90" s="76"/>
    </row>
    <row r="91" spans="2:21" x14ac:dyDescent="0.2">
      <c r="B91" s="20">
        <v>83</v>
      </c>
      <c r="C91" s="73" t="str">
        <f t="shared" si="6"/>
        <v/>
      </c>
      <c r="D91" s="73"/>
      <c r="E91" s="20"/>
      <c r="F91" s="8"/>
      <c r="G91" s="20" t="s">
        <v>4</v>
      </c>
      <c r="H91" s="74"/>
      <c r="I91" s="74"/>
      <c r="J91" s="20"/>
      <c r="K91" s="73" t="str">
        <f t="shared" si="5"/>
        <v/>
      </c>
      <c r="L91" s="73"/>
      <c r="M91" s="6" t="str">
        <f t="shared" si="7"/>
        <v/>
      </c>
      <c r="N91" s="20"/>
      <c r="O91" s="8"/>
      <c r="P91" s="74"/>
      <c r="Q91" s="74"/>
      <c r="R91" s="75" t="str">
        <f t="shared" si="8"/>
        <v/>
      </c>
      <c r="S91" s="75"/>
      <c r="T91" s="76" t="str">
        <f t="shared" si="9"/>
        <v/>
      </c>
      <c r="U91" s="76"/>
    </row>
    <row r="92" spans="2:21" x14ac:dyDescent="0.2">
      <c r="B92" s="20">
        <v>84</v>
      </c>
      <c r="C92" s="73" t="str">
        <f t="shared" si="6"/>
        <v/>
      </c>
      <c r="D92" s="73"/>
      <c r="E92" s="20"/>
      <c r="F92" s="8"/>
      <c r="G92" s="20" t="s">
        <v>3</v>
      </c>
      <c r="H92" s="74"/>
      <c r="I92" s="74"/>
      <c r="J92" s="20"/>
      <c r="K92" s="73" t="str">
        <f t="shared" si="5"/>
        <v/>
      </c>
      <c r="L92" s="73"/>
      <c r="M92" s="6" t="str">
        <f t="shared" si="7"/>
        <v/>
      </c>
      <c r="N92" s="20"/>
      <c r="O92" s="8"/>
      <c r="P92" s="74"/>
      <c r="Q92" s="74"/>
      <c r="R92" s="75" t="str">
        <f t="shared" si="8"/>
        <v/>
      </c>
      <c r="S92" s="75"/>
      <c r="T92" s="76" t="str">
        <f t="shared" si="9"/>
        <v/>
      </c>
      <c r="U92" s="76"/>
    </row>
    <row r="93" spans="2:21" x14ac:dyDescent="0.2">
      <c r="B93" s="20">
        <v>85</v>
      </c>
      <c r="C93" s="73" t="str">
        <f t="shared" si="6"/>
        <v/>
      </c>
      <c r="D93" s="73"/>
      <c r="E93" s="20"/>
      <c r="F93" s="8"/>
      <c r="G93" s="20" t="s">
        <v>4</v>
      </c>
      <c r="H93" s="74"/>
      <c r="I93" s="74"/>
      <c r="J93" s="20"/>
      <c r="K93" s="73" t="str">
        <f t="shared" si="5"/>
        <v/>
      </c>
      <c r="L93" s="73"/>
      <c r="M93" s="6" t="str">
        <f t="shared" si="7"/>
        <v/>
      </c>
      <c r="N93" s="20"/>
      <c r="O93" s="8"/>
      <c r="P93" s="74"/>
      <c r="Q93" s="74"/>
      <c r="R93" s="75" t="str">
        <f t="shared" si="8"/>
        <v/>
      </c>
      <c r="S93" s="75"/>
      <c r="T93" s="76" t="str">
        <f t="shared" si="9"/>
        <v/>
      </c>
      <c r="U93" s="76"/>
    </row>
    <row r="94" spans="2:21" x14ac:dyDescent="0.2">
      <c r="B94" s="20">
        <v>86</v>
      </c>
      <c r="C94" s="73" t="str">
        <f t="shared" si="6"/>
        <v/>
      </c>
      <c r="D94" s="73"/>
      <c r="E94" s="20"/>
      <c r="F94" s="8"/>
      <c r="G94" s="20" t="s">
        <v>3</v>
      </c>
      <c r="H94" s="74"/>
      <c r="I94" s="74"/>
      <c r="J94" s="20"/>
      <c r="K94" s="73" t="str">
        <f t="shared" si="5"/>
        <v/>
      </c>
      <c r="L94" s="73"/>
      <c r="M94" s="6" t="str">
        <f t="shared" si="7"/>
        <v/>
      </c>
      <c r="N94" s="20"/>
      <c r="O94" s="8"/>
      <c r="P94" s="74"/>
      <c r="Q94" s="74"/>
      <c r="R94" s="75" t="str">
        <f t="shared" si="8"/>
        <v/>
      </c>
      <c r="S94" s="75"/>
      <c r="T94" s="76" t="str">
        <f t="shared" si="9"/>
        <v/>
      </c>
      <c r="U94" s="76"/>
    </row>
    <row r="95" spans="2:21" x14ac:dyDescent="0.2">
      <c r="B95" s="20">
        <v>87</v>
      </c>
      <c r="C95" s="73" t="str">
        <f t="shared" si="6"/>
        <v/>
      </c>
      <c r="D95" s="73"/>
      <c r="E95" s="20"/>
      <c r="F95" s="8"/>
      <c r="G95" s="20" t="s">
        <v>4</v>
      </c>
      <c r="H95" s="74"/>
      <c r="I95" s="74"/>
      <c r="J95" s="20"/>
      <c r="K95" s="73" t="str">
        <f t="shared" si="5"/>
        <v/>
      </c>
      <c r="L95" s="73"/>
      <c r="M95" s="6" t="str">
        <f t="shared" si="7"/>
        <v/>
      </c>
      <c r="N95" s="20"/>
      <c r="O95" s="8"/>
      <c r="P95" s="74"/>
      <c r="Q95" s="74"/>
      <c r="R95" s="75" t="str">
        <f t="shared" si="8"/>
        <v/>
      </c>
      <c r="S95" s="75"/>
      <c r="T95" s="76" t="str">
        <f t="shared" si="9"/>
        <v/>
      </c>
      <c r="U95" s="76"/>
    </row>
    <row r="96" spans="2:21" x14ac:dyDescent="0.2">
      <c r="B96" s="20">
        <v>88</v>
      </c>
      <c r="C96" s="73" t="str">
        <f t="shared" si="6"/>
        <v/>
      </c>
      <c r="D96" s="73"/>
      <c r="E96" s="20"/>
      <c r="F96" s="8"/>
      <c r="G96" s="20" t="s">
        <v>3</v>
      </c>
      <c r="H96" s="74"/>
      <c r="I96" s="74"/>
      <c r="J96" s="20"/>
      <c r="K96" s="73" t="str">
        <f t="shared" si="5"/>
        <v/>
      </c>
      <c r="L96" s="73"/>
      <c r="M96" s="6" t="str">
        <f t="shared" si="7"/>
        <v/>
      </c>
      <c r="N96" s="20"/>
      <c r="O96" s="8"/>
      <c r="P96" s="74"/>
      <c r="Q96" s="74"/>
      <c r="R96" s="75" t="str">
        <f t="shared" si="8"/>
        <v/>
      </c>
      <c r="S96" s="75"/>
      <c r="T96" s="76" t="str">
        <f t="shared" si="9"/>
        <v/>
      </c>
      <c r="U96" s="76"/>
    </row>
    <row r="97" spans="2:21" x14ac:dyDescent="0.2">
      <c r="B97" s="20">
        <v>89</v>
      </c>
      <c r="C97" s="73" t="str">
        <f t="shared" si="6"/>
        <v/>
      </c>
      <c r="D97" s="73"/>
      <c r="E97" s="20"/>
      <c r="F97" s="8"/>
      <c r="G97" s="20" t="s">
        <v>4</v>
      </c>
      <c r="H97" s="74"/>
      <c r="I97" s="74"/>
      <c r="J97" s="20"/>
      <c r="K97" s="73" t="str">
        <f t="shared" si="5"/>
        <v/>
      </c>
      <c r="L97" s="73"/>
      <c r="M97" s="6" t="str">
        <f t="shared" si="7"/>
        <v/>
      </c>
      <c r="N97" s="20"/>
      <c r="O97" s="8"/>
      <c r="P97" s="74"/>
      <c r="Q97" s="74"/>
      <c r="R97" s="75" t="str">
        <f t="shared" si="8"/>
        <v/>
      </c>
      <c r="S97" s="75"/>
      <c r="T97" s="76" t="str">
        <f t="shared" si="9"/>
        <v/>
      </c>
      <c r="U97" s="76"/>
    </row>
    <row r="98" spans="2:21" x14ac:dyDescent="0.2">
      <c r="B98" s="20">
        <v>90</v>
      </c>
      <c r="C98" s="73" t="str">
        <f t="shared" si="6"/>
        <v/>
      </c>
      <c r="D98" s="73"/>
      <c r="E98" s="20"/>
      <c r="F98" s="8"/>
      <c r="G98" s="20" t="s">
        <v>3</v>
      </c>
      <c r="H98" s="74"/>
      <c r="I98" s="74"/>
      <c r="J98" s="20"/>
      <c r="K98" s="73" t="str">
        <f t="shared" si="5"/>
        <v/>
      </c>
      <c r="L98" s="73"/>
      <c r="M98" s="6" t="str">
        <f t="shared" si="7"/>
        <v/>
      </c>
      <c r="N98" s="20"/>
      <c r="O98" s="8"/>
      <c r="P98" s="74"/>
      <c r="Q98" s="74"/>
      <c r="R98" s="75" t="str">
        <f t="shared" si="8"/>
        <v/>
      </c>
      <c r="S98" s="75"/>
      <c r="T98" s="76" t="str">
        <f t="shared" si="9"/>
        <v/>
      </c>
      <c r="U98" s="76"/>
    </row>
    <row r="99" spans="2:21" x14ac:dyDescent="0.2">
      <c r="B99" s="20">
        <v>91</v>
      </c>
      <c r="C99" s="73" t="str">
        <f t="shared" si="6"/>
        <v/>
      </c>
      <c r="D99" s="73"/>
      <c r="E99" s="20"/>
      <c r="F99" s="8"/>
      <c r="G99" s="20" t="s">
        <v>4</v>
      </c>
      <c r="H99" s="74"/>
      <c r="I99" s="74"/>
      <c r="J99" s="20"/>
      <c r="K99" s="73" t="str">
        <f t="shared" si="5"/>
        <v/>
      </c>
      <c r="L99" s="73"/>
      <c r="M99" s="6" t="str">
        <f t="shared" si="7"/>
        <v/>
      </c>
      <c r="N99" s="20"/>
      <c r="O99" s="8"/>
      <c r="P99" s="74"/>
      <c r="Q99" s="74"/>
      <c r="R99" s="75" t="str">
        <f t="shared" si="8"/>
        <v/>
      </c>
      <c r="S99" s="75"/>
      <c r="T99" s="76" t="str">
        <f t="shared" si="9"/>
        <v/>
      </c>
      <c r="U99" s="76"/>
    </row>
    <row r="100" spans="2:21" x14ac:dyDescent="0.2">
      <c r="B100" s="20">
        <v>92</v>
      </c>
      <c r="C100" s="73" t="str">
        <f t="shared" si="6"/>
        <v/>
      </c>
      <c r="D100" s="73"/>
      <c r="E100" s="20"/>
      <c r="F100" s="8"/>
      <c r="G100" s="20" t="s">
        <v>4</v>
      </c>
      <c r="H100" s="74"/>
      <c r="I100" s="74"/>
      <c r="J100" s="20"/>
      <c r="K100" s="73" t="str">
        <f t="shared" si="5"/>
        <v/>
      </c>
      <c r="L100" s="73"/>
      <c r="M100" s="6" t="str">
        <f t="shared" si="7"/>
        <v/>
      </c>
      <c r="N100" s="20"/>
      <c r="O100" s="8"/>
      <c r="P100" s="74"/>
      <c r="Q100" s="74"/>
      <c r="R100" s="75" t="str">
        <f t="shared" si="8"/>
        <v/>
      </c>
      <c r="S100" s="75"/>
      <c r="T100" s="76" t="str">
        <f t="shared" si="9"/>
        <v/>
      </c>
      <c r="U100" s="76"/>
    </row>
    <row r="101" spans="2:21" x14ac:dyDescent="0.2">
      <c r="B101" s="20">
        <v>93</v>
      </c>
      <c r="C101" s="73" t="str">
        <f t="shared" si="6"/>
        <v/>
      </c>
      <c r="D101" s="73"/>
      <c r="E101" s="20"/>
      <c r="F101" s="8"/>
      <c r="G101" s="20" t="s">
        <v>3</v>
      </c>
      <c r="H101" s="74"/>
      <c r="I101" s="74"/>
      <c r="J101" s="20"/>
      <c r="K101" s="73" t="str">
        <f t="shared" si="5"/>
        <v/>
      </c>
      <c r="L101" s="73"/>
      <c r="M101" s="6" t="str">
        <f t="shared" si="7"/>
        <v/>
      </c>
      <c r="N101" s="20"/>
      <c r="O101" s="8"/>
      <c r="P101" s="74"/>
      <c r="Q101" s="74"/>
      <c r="R101" s="75" t="str">
        <f t="shared" si="8"/>
        <v/>
      </c>
      <c r="S101" s="75"/>
      <c r="T101" s="76" t="str">
        <f t="shared" si="9"/>
        <v/>
      </c>
      <c r="U101" s="76"/>
    </row>
    <row r="102" spans="2:21" x14ac:dyDescent="0.2">
      <c r="B102" s="20">
        <v>94</v>
      </c>
      <c r="C102" s="73" t="str">
        <f t="shared" si="6"/>
        <v/>
      </c>
      <c r="D102" s="73"/>
      <c r="E102" s="20"/>
      <c r="F102" s="8"/>
      <c r="G102" s="20" t="s">
        <v>3</v>
      </c>
      <c r="H102" s="74"/>
      <c r="I102" s="74"/>
      <c r="J102" s="20"/>
      <c r="K102" s="73" t="str">
        <f t="shared" si="5"/>
        <v/>
      </c>
      <c r="L102" s="73"/>
      <c r="M102" s="6" t="str">
        <f t="shared" si="7"/>
        <v/>
      </c>
      <c r="N102" s="20"/>
      <c r="O102" s="8"/>
      <c r="P102" s="74"/>
      <c r="Q102" s="74"/>
      <c r="R102" s="75" t="str">
        <f t="shared" si="8"/>
        <v/>
      </c>
      <c r="S102" s="75"/>
      <c r="T102" s="76" t="str">
        <f t="shared" si="9"/>
        <v/>
      </c>
      <c r="U102" s="76"/>
    </row>
    <row r="103" spans="2:21" x14ac:dyDescent="0.2">
      <c r="B103" s="20">
        <v>95</v>
      </c>
      <c r="C103" s="73" t="str">
        <f t="shared" si="6"/>
        <v/>
      </c>
      <c r="D103" s="73"/>
      <c r="E103" s="20"/>
      <c r="F103" s="8"/>
      <c r="G103" s="20" t="s">
        <v>3</v>
      </c>
      <c r="H103" s="74"/>
      <c r="I103" s="74"/>
      <c r="J103" s="20"/>
      <c r="K103" s="73" t="str">
        <f t="shared" si="5"/>
        <v/>
      </c>
      <c r="L103" s="73"/>
      <c r="M103" s="6" t="str">
        <f t="shared" si="7"/>
        <v/>
      </c>
      <c r="N103" s="20"/>
      <c r="O103" s="8"/>
      <c r="P103" s="74"/>
      <c r="Q103" s="74"/>
      <c r="R103" s="75" t="str">
        <f t="shared" si="8"/>
        <v/>
      </c>
      <c r="S103" s="75"/>
      <c r="T103" s="76" t="str">
        <f t="shared" si="9"/>
        <v/>
      </c>
      <c r="U103" s="76"/>
    </row>
    <row r="104" spans="2:21" x14ac:dyDescent="0.2">
      <c r="B104" s="20">
        <v>96</v>
      </c>
      <c r="C104" s="73" t="str">
        <f t="shared" si="6"/>
        <v/>
      </c>
      <c r="D104" s="73"/>
      <c r="E104" s="20"/>
      <c r="F104" s="8"/>
      <c r="G104" s="20" t="s">
        <v>4</v>
      </c>
      <c r="H104" s="74"/>
      <c r="I104" s="74"/>
      <c r="J104" s="20"/>
      <c r="K104" s="73" t="str">
        <f t="shared" si="5"/>
        <v/>
      </c>
      <c r="L104" s="73"/>
      <c r="M104" s="6" t="str">
        <f t="shared" si="7"/>
        <v/>
      </c>
      <c r="N104" s="20"/>
      <c r="O104" s="8"/>
      <c r="P104" s="74"/>
      <c r="Q104" s="74"/>
      <c r="R104" s="75" t="str">
        <f t="shared" si="8"/>
        <v/>
      </c>
      <c r="S104" s="75"/>
      <c r="T104" s="76" t="str">
        <f t="shared" si="9"/>
        <v/>
      </c>
      <c r="U104" s="76"/>
    </row>
    <row r="105" spans="2:21" x14ac:dyDescent="0.2">
      <c r="B105" s="20">
        <v>97</v>
      </c>
      <c r="C105" s="73" t="str">
        <f t="shared" si="6"/>
        <v/>
      </c>
      <c r="D105" s="73"/>
      <c r="E105" s="20"/>
      <c r="F105" s="8"/>
      <c r="G105" s="20" t="s">
        <v>3</v>
      </c>
      <c r="H105" s="74"/>
      <c r="I105" s="74"/>
      <c r="J105" s="20"/>
      <c r="K105" s="73" t="str">
        <f t="shared" si="5"/>
        <v/>
      </c>
      <c r="L105" s="73"/>
      <c r="M105" s="6" t="str">
        <f t="shared" si="7"/>
        <v/>
      </c>
      <c r="N105" s="20"/>
      <c r="O105" s="8"/>
      <c r="P105" s="74"/>
      <c r="Q105" s="74"/>
      <c r="R105" s="75" t="str">
        <f t="shared" si="8"/>
        <v/>
      </c>
      <c r="S105" s="75"/>
      <c r="T105" s="76" t="str">
        <f t="shared" si="9"/>
        <v/>
      </c>
      <c r="U105" s="76"/>
    </row>
    <row r="106" spans="2:21" x14ac:dyDescent="0.2">
      <c r="B106" s="20">
        <v>98</v>
      </c>
      <c r="C106" s="73" t="str">
        <f t="shared" si="6"/>
        <v/>
      </c>
      <c r="D106" s="73"/>
      <c r="E106" s="20"/>
      <c r="F106" s="8"/>
      <c r="G106" s="20" t="s">
        <v>4</v>
      </c>
      <c r="H106" s="74"/>
      <c r="I106" s="74"/>
      <c r="J106" s="20"/>
      <c r="K106" s="73" t="str">
        <f t="shared" si="5"/>
        <v/>
      </c>
      <c r="L106" s="73"/>
      <c r="M106" s="6" t="str">
        <f t="shared" si="7"/>
        <v/>
      </c>
      <c r="N106" s="20"/>
      <c r="O106" s="8"/>
      <c r="P106" s="74"/>
      <c r="Q106" s="74"/>
      <c r="R106" s="75" t="str">
        <f t="shared" si="8"/>
        <v/>
      </c>
      <c r="S106" s="75"/>
      <c r="T106" s="76" t="str">
        <f t="shared" si="9"/>
        <v/>
      </c>
      <c r="U106" s="76"/>
    </row>
    <row r="107" spans="2:21" x14ac:dyDescent="0.2">
      <c r="B107" s="20">
        <v>99</v>
      </c>
      <c r="C107" s="73" t="str">
        <f t="shared" si="6"/>
        <v/>
      </c>
      <c r="D107" s="73"/>
      <c r="E107" s="20"/>
      <c r="F107" s="8"/>
      <c r="G107" s="20" t="s">
        <v>4</v>
      </c>
      <c r="H107" s="74"/>
      <c r="I107" s="74"/>
      <c r="J107" s="20"/>
      <c r="K107" s="73" t="str">
        <f t="shared" si="5"/>
        <v/>
      </c>
      <c r="L107" s="73"/>
      <c r="M107" s="6" t="str">
        <f t="shared" si="7"/>
        <v/>
      </c>
      <c r="N107" s="20"/>
      <c r="O107" s="8"/>
      <c r="P107" s="74"/>
      <c r="Q107" s="74"/>
      <c r="R107" s="75" t="str">
        <f t="shared" si="8"/>
        <v/>
      </c>
      <c r="S107" s="75"/>
      <c r="T107" s="76" t="str">
        <f t="shared" si="9"/>
        <v/>
      </c>
      <c r="U107" s="76"/>
    </row>
    <row r="108" spans="2:21" x14ac:dyDescent="0.2">
      <c r="B108" s="20">
        <v>100</v>
      </c>
      <c r="C108" s="73" t="str">
        <f t="shared" si="6"/>
        <v/>
      </c>
      <c r="D108" s="73"/>
      <c r="E108" s="20"/>
      <c r="F108" s="8"/>
      <c r="G108" s="20" t="s">
        <v>3</v>
      </c>
      <c r="H108" s="74"/>
      <c r="I108" s="74"/>
      <c r="J108" s="20"/>
      <c r="K108" s="73" t="str">
        <f t="shared" si="5"/>
        <v/>
      </c>
      <c r="L108" s="73"/>
      <c r="M108" s="6" t="str">
        <f t="shared" si="7"/>
        <v/>
      </c>
      <c r="N108" s="20"/>
      <c r="O108" s="8"/>
      <c r="P108" s="74"/>
      <c r="Q108" s="74"/>
      <c r="R108" s="75" t="str">
        <f t="shared" si="8"/>
        <v/>
      </c>
      <c r="S108" s="75"/>
      <c r="T108" s="76" t="str">
        <f t="shared" si="9"/>
        <v/>
      </c>
      <c r="U108" s="76"/>
    </row>
    <row r="109" spans="2:21" x14ac:dyDescent="0.2">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検証（USDJPY 日足）×1.27 </vt:lpstr>
      <vt:lpstr>検証（USDJPY 日足）×1.5</vt:lpstr>
      <vt:lpstr>検証（USDJPY 日足）×2</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大塚政美</cp:lastModifiedBy>
  <cp:revision/>
  <cp:lastPrinted>2019-01-08T17:46:56Z</cp:lastPrinted>
  <dcterms:created xsi:type="dcterms:W3CDTF">2013-10-09T23:04:08Z</dcterms:created>
  <dcterms:modified xsi:type="dcterms:W3CDTF">2019-01-10T04:25:57Z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