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
    </mc:Choice>
  </mc:AlternateContent>
  <bookViews>
    <workbookView xWindow="0" yWindow="0" windowWidth="13530" windowHeight="2985"/>
  </bookViews>
  <sheets>
    <sheet name="Sheet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01" i="1" l="1"/>
  <c r="W201" i="1" s="1"/>
  <c r="R201" i="1"/>
  <c r="M201" i="1"/>
  <c r="K201" i="1"/>
  <c r="T200" i="1"/>
  <c r="W200" i="1" s="1"/>
  <c r="T199" i="1"/>
  <c r="W199" i="1" s="1"/>
  <c r="T198" i="1"/>
  <c r="W198" i="1" s="1"/>
  <c r="T197" i="1"/>
  <c r="W197" i="1" s="1"/>
  <c r="T196" i="1"/>
  <c r="W196" i="1" s="1"/>
  <c r="C196" i="1"/>
  <c r="C197" i="1" s="1"/>
  <c r="T195" i="1"/>
  <c r="W195" i="1" s="1"/>
  <c r="T194" i="1"/>
  <c r="W194" i="1" s="1"/>
  <c r="K194" i="1"/>
  <c r="X193" i="1"/>
  <c r="X194" i="1" s="1"/>
  <c r="Y194" i="1" s="1"/>
  <c r="T193" i="1"/>
  <c r="W193" i="1" s="1"/>
  <c r="K193" i="1"/>
  <c r="Y192" i="1"/>
  <c r="T192" i="1"/>
  <c r="W192" i="1" s="1"/>
  <c r="K192" i="1"/>
  <c r="T191" i="1"/>
  <c r="W191" i="1" s="1"/>
  <c r="C191" i="1"/>
  <c r="H186" i="1"/>
  <c r="V191" i="1" l="1"/>
  <c r="V192" i="1" s="1"/>
  <c r="V193" i="1" s="1"/>
  <c r="V194" i="1" s="1"/>
  <c r="V195" i="1" s="1"/>
  <c r="V196" i="1" s="1"/>
  <c r="V197" i="1" s="1"/>
  <c r="V198" i="1" s="1"/>
  <c r="V199" i="1" s="1"/>
  <c r="V200" i="1" s="1"/>
  <c r="Y193" i="1"/>
  <c r="P187" i="1"/>
  <c r="V201" i="1"/>
  <c r="G187" i="1"/>
  <c r="D186" i="1"/>
  <c r="P184" i="1" s="1"/>
  <c r="X195" i="1"/>
  <c r="C187" i="1"/>
  <c r="L187" i="1" l="1"/>
  <c r="E187" i="1"/>
  <c r="X196" i="1"/>
  <c r="Y195" i="1"/>
  <c r="Y196" i="1" l="1"/>
  <c r="X197" i="1"/>
  <c r="X198" i="1" l="1"/>
  <c r="Y197" i="1"/>
  <c r="Y198" i="1" l="1"/>
  <c r="X199" i="1"/>
  <c r="X200" i="1" l="1"/>
  <c r="Y199" i="1"/>
  <c r="Y200" i="1" l="1"/>
  <c r="X201" i="1"/>
  <c r="Y201" i="1" s="1"/>
</calcChain>
</file>

<file path=xl/sharedStrings.xml><?xml version="1.0" encoding="utf-8"?>
<sst xmlns="http://schemas.openxmlformats.org/spreadsheetml/2006/main" count="85" uniqueCount="73">
  <si>
    <t>＜画　像＞</t>
    <rPh sb="1" eb="2">
      <t>ガ</t>
    </rPh>
    <rPh sb="3" eb="4">
      <t>ゾウ</t>
    </rPh>
    <phoneticPr fontId="1"/>
  </si>
  <si>
    <t>2018 .9. 6</t>
    <phoneticPr fontId="1"/>
  </si>
  <si>
    <t>2018. 8.27</t>
    <phoneticPr fontId="1"/>
  </si>
  <si>
    <t>2018. 8.16</t>
    <phoneticPr fontId="1"/>
  </si>
  <si>
    <t>2018.10. 4</t>
    <phoneticPr fontId="1"/>
  </si>
  <si>
    <t>2018.11. 8</t>
    <phoneticPr fontId="1"/>
  </si>
  <si>
    <t>2018.11.16</t>
    <phoneticPr fontId="1"/>
  </si>
  <si>
    <t>2018.11.22</t>
    <phoneticPr fontId="1"/>
  </si>
  <si>
    <t>2018.12. 4</t>
    <phoneticPr fontId="1"/>
  </si>
  <si>
    <t>2018,12.12</t>
    <phoneticPr fontId="1"/>
  </si>
  <si>
    <t>＜検証シート＞</t>
    <rPh sb="1" eb="3">
      <t>ケンショウ</t>
    </rPh>
    <phoneticPr fontId="1"/>
  </si>
  <si>
    <t>通貨ペア</t>
    <rPh sb="0" eb="2">
      <t>ツウカ</t>
    </rPh>
    <phoneticPr fontId="5"/>
  </si>
  <si>
    <t>USDJPY</t>
    <phoneticPr fontId="5"/>
  </si>
  <si>
    <t>時間足</t>
    <rPh sb="0" eb="2">
      <t>ジカン</t>
    </rPh>
    <rPh sb="2" eb="3">
      <t>アシ</t>
    </rPh>
    <phoneticPr fontId="5"/>
  </si>
  <si>
    <t>H4</t>
    <phoneticPr fontId="5"/>
  </si>
  <si>
    <t>当初資金</t>
    <rPh sb="0" eb="2">
      <t>トウショ</t>
    </rPh>
    <rPh sb="2" eb="4">
      <t>シキン</t>
    </rPh>
    <phoneticPr fontId="5"/>
  </si>
  <si>
    <t>最終資金</t>
    <rPh sb="0" eb="2">
      <t>サイシュウ</t>
    </rPh>
    <rPh sb="2" eb="4">
      <t>シキン</t>
    </rPh>
    <phoneticPr fontId="5"/>
  </si>
  <si>
    <t>エントリー理由</t>
    <rPh sb="5" eb="7">
      <t>リユウ</t>
    </rPh>
    <phoneticPr fontId="5"/>
  </si>
  <si>
    <t>買いＰＢで高値更新でエントリー</t>
    <rPh sb="0" eb="1">
      <t>カ</t>
    </rPh>
    <rPh sb="5" eb="7">
      <t>タカネ</t>
    </rPh>
    <rPh sb="7" eb="9">
      <t>コウシン</t>
    </rPh>
    <phoneticPr fontId="5"/>
  </si>
  <si>
    <t>決済理由</t>
    <rPh sb="0" eb="2">
      <t>ケッサイ</t>
    </rPh>
    <rPh sb="2" eb="4">
      <t>リユウ</t>
    </rPh>
    <phoneticPr fontId="5"/>
  </si>
  <si>
    <t>ＦＩＢ　127で決済</t>
    <rPh sb="8" eb="10">
      <t>ケッサイ</t>
    </rPh>
    <phoneticPr fontId="1"/>
  </si>
  <si>
    <t>損益金額</t>
    <rPh sb="0" eb="2">
      <t>ソンエキ</t>
    </rPh>
    <rPh sb="2" eb="4">
      <t>キンガク</t>
    </rPh>
    <phoneticPr fontId="5"/>
  </si>
  <si>
    <t>損益pips</t>
    <rPh sb="0" eb="2">
      <t>ソンエキ</t>
    </rPh>
    <phoneticPr fontId="5"/>
  </si>
  <si>
    <t>最大ドローダウン%</t>
    <rPh sb="0" eb="2">
      <t>サイダイ</t>
    </rPh>
    <phoneticPr fontId="5"/>
  </si>
  <si>
    <t>勝数</t>
    <rPh sb="0" eb="1">
      <t>カ</t>
    </rPh>
    <rPh sb="1" eb="2">
      <t>カズ</t>
    </rPh>
    <phoneticPr fontId="5"/>
  </si>
  <si>
    <t>負数</t>
    <rPh sb="0" eb="1">
      <t>マ</t>
    </rPh>
    <rPh sb="1" eb="2">
      <t>カズ</t>
    </rPh>
    <phoneticPr fontId="5"/>
  </si>
  <si>
    <t>引分</t>
    <rPh sb="0" eb="1">
      <t>ヒ</t>
    </rPh>
    <rPh sb="1" eb="2">
      <t>ワ</t>
    </rPh>
    <phoneticPr fontId="5"/>
  </si>
  <si>
    <t>勝率</t>
    <rPh sb="0" eb="2">
      <t>ショウリツ</t>
    </rPh>
    <phoneticPr fontId="5"/>
  </si>
  <si>
    <t>最大連勝</t>
    <rPh sb="0" eb="2">
      <t>サイダイ</t>
    </rPh>
    <rPh sb="2" eb="4">
      <t>レンショウ</t>
    </rPh>
    <phoneticPr fontId="5"/>
  </si>
  <si>
    <t>最大連敗</t>
    <rPh sb="0" eb="2">
      <t>サイダイ</t>
    </rPh>
    <rPh sb="2" eb="4">
      <t>レンパイ</t>
    </rPh>
    <phoneticPr fontId="5"/>
  </si>
  <si>
    <t>No.</t>
    <phoneticPr fontId="5"/>
  </si>
  <si>
    <t>資金</t>
    <rPh sb="0" eb="2">
      <t>シキン</t>
    </rPh>
    <phoneticPr fontId="5"/>
  </si>
  <si>
    <t>エントリー</t>
    <phoneticPr fontId="5"/>
  </si>
  <si>
    <t>リスク（3%）</t>
    <phoneticPr fontId="5"/>
  </si>
  <si>
    <t>ロット</t>
    <phoneticPr fontId="5"/>
  </si>
  <si>
    <t>決済</t>
    <rPh sb="0" eb="2">
      <t>ケッサイ</t>
    </rPh>
    <phoneticPr fontId="5"/>
  </si>
  <si>
    <t>損益</t>
    <rPh sb="0" eb="2">
      <t>ソンエキ</t>
    </rPh>
    <phoneticPr fontId="5"/>
  </si>
  <si>
    <t>西暦</t>
    <rPh sb="0" eb="2">
      <t>セイレキ</t>
    </rPh>
    <phoneticPr fontId="5"/>
  </si>
  <si>
    <t>日付</t>
    <rPh sb="0" eb="2">
      <t>ヒヅケ</t>
    </rPh>
    <phoneticPr fontId="5"/>
  </si>
  <si>
    <t>売買</t>
    <rPh sb="0" eb="2">
      <t>バイバイ</t>
    </rPh>
    <phoneticPr fontId="5"/>
  </si>
  <si>
    <t>レート</t>
    <phoneticPr fontId="5"/>
  </si>
  <si>
    <t>pips</t>
    <phoneticPr fontId="5"/>
  </si>
  <si>
    <t>損失上限</t>
    <rPh sb="0" eb="2">
      <t>ソンシツ</t>
    </rPh>
    <rPh sb="2" eb="4">
      <t>ジョウゲン</t>
    </rPh>
    <phoneticPr fontId="5"/>
  </si>
  <si>
    <t>金額</t>
    <rPh sb="0" eb="2">
      <t>キンガク</t>
    </rPh>
    <phoneticPr fontId="5"/>
  </si>
  <si>
    <t>ドローダウン％</t>
    <phoneticPr fontId="5"/>
  </si>
  <si>
    <t>買</t>
  </si>
  <si>
    <t>売</t>
  </si>
  <si>
    <t>＜気付き　・質問＞</t>
    <rPh sb="1" eb="3">
      <t>キヅ</t>
    </rPh>
    <rPh sb="6" eb="8">
      <t>シツモン</t>
    </rPh>
    <phoneticPr fontId="1"/>
  </si>
  <si>
    <t>　前回のアドバイスを活かしてＰＢを選択した。　ひげが実体の３倍以上あり、2本のＭＡの外に実体があるもの、ひげはタッチでも突き抜けていても良しとした。</t>
    <rPh sb="1" eb="3">
      <t>ゼンカイ</t>
    </rPh>
    <rPh sb="10" eb="11">
      <t>イ</t>
    </rPh>
    <rPh sb="17" eb="19">
      <t>センタク</t>
    </rPh>
    <rPh sb="26" eb="28">
      <t>ジッタイ</t>
    </rPh>
    <rPh sb="30" eb="31">
      <t>バイ</t>
    </rPh>
    <rPh sb="31" eb="33">
      <t>イジョウ</t>
    </rPh>
    <rPh sb="37" eb="38">
      <t>ホン</t>
    </rPh>
    <rPh sb="42" eb="43">
      <t>ソト</t>
    </rPh>
    <rPh sb="44" eb="46">
      <t>ジッタイ</t>
    </rPh>
    <rPh sb="68" eb="69">
      <t>ヨ</t>
    </rPh>
    <phoneticPr fontId="1"/>
  </si>
  <si>
    <t>・　気付き</t>
    <rPh sb="2" eb="4">
      <t>キツ</t>
    </rPh>
    <phoneticPr fontId="1"/>
  </si>
  <si>
    <t>・　質　問</t>
    <rPh sb="2" eb="3">
      <t>シツ</t>
    </rPh>
    <rPh sb="4" eb="5">
      <t>トイ</t>
    </rPh>
    <phoneticPr fontId="1"/>
  </si>
  <si>
    <t>１．　ＰＢを選択する際、中央部に実体があり上下にもひげが伸びている場合、１ｐｉｐｓでも長い方を売り或いは買いと捉えれば良いでしょうか？</t>
    <rPh sb="6" eb="8">
      <t>センタク</t>
    </rPh>
    <rPh sb="10" eb="11">
      <t>サイ</t>
    </rPh>
    <rPh sb="12" eb="14">
      <t>チュウオウ</t>
    </rPh>
    <rPh sb="14" eb="15">
      <t>ブ</t>
    </rPh>
    <rPh sb="16" eb="18">
      <t>ジッタイ</t>
    </rPh>
    <rPh sb="21" eb="23">
      <t>ジョウゲ</t>
    </rPh>
    <rPh sb="28" eb="29">
      <t>ノ</t>
    </rPh>
    <rPh sb="33" eb="35">
      <t>バアイ</t>
    </rPh>
    <rPh sb="43" eb="44">
      <t>ナガ</t>
    </rPh>
    <rPh sb="45" eb="46">
      <t>ホウ</t>
    </rPh>
    <rPh sb="47" eb="48">
      <t>ウ</t>
    </rPh>
    <rPh sb="49" eb="50">
      <t>アル</t>
    </rPh>
    <rPh sb="52" eb="53">
      <t>カ</t>
    </rPh>
    <rPh sb="55" eb="56">
      <t>トラ</t>
    </rPh>
    <rPh sb="59" eb="60">
      <t>ヨ</t>
    </rPh>
    <phoneticPr fontId="1"/>
  </si>
  <si>
    <t>　　次回ではＭＡに絡んだひげの長短にその後の影響の違いがあるかを見て行きたい。</t>
    <rPh sb="2" eb="4">
      <t>ジカイ</t>
    </rPh>
    <rPh sb="9" eb="10">
      <t>カラ</t>
    </rPh>
    <rPh sb="15" eb="17">
      <t>チョウタン</t>
    </rPh>
    <rPh sb="20" eb="21">
      <t>ゴ</t>
    </rPh>
    <rPh sb="22" eb="24">
      <t>エイキョウ</t>
    </rPh>
    <rPh sb="25" eb="26">
      <t>チガ</t>
    </rPh>
    <rPh sb="32" eb="33">
      <t>ミ</t>
    </rPh>
    <rPh sb="34" eb="35">
      <t>イ</t>
    </rPh>
    <phoneticPr fontId="1"/>
  </si>
  <si>
    <t>１．　今回検証したＰＢ10本は2本のＭＡを突き抜けているものは無かった。　検証していて、ひげの長いＰＢが勢いのあることは理解出来た。　</t>
    <rPh sb="3" eb="5">
      <t>コンカイ</t>
    </rPh>
    <rPh sb="5" eb="7">
      <t>ケンショウ</t>
    </rPh>
    <rPh sb="13" eb="14">
      <t>ホン</t>
    </rPh>
    <rPh sb="16" eb="17">
      <t>ホン</t>
    </rPh>
    <rPh sb="21" eb="22">
      <t>ツ</t>
    </rPh>
    <rPh sb="23" eb="24">
      <t>ヌ</t>
    </rPh>
    <rPh sb="31" eb="32">
      <t>ナ</t>
    </rPh>
    <rPh sb="37" eb="39">
      <t>ケンショウ</t>
    </rPh>
    <rPh sb="47" eb="48">
      <t>ナガ</t>
    </rPh>
    <rPh sb="52" eb="53">
      <t>イキオ</t>
    </rPh>
    <rPh sb="60" eb="64">
      <t>リカイデキ</t>
    </rPh>
    <phoneticPr fontId="1"/>
  </si>
  <si>
    <t>　　ありましたら教えてください。</t>
    <rPh sb="8" eb="9">
      <t>オシ</t>
    </rPh>
    <phoneticPr fontId="1"/>
  </si>
  <si>
    <t>２．　次回は時間足を変えてみる、或いは違う通貨ペアで行ってみようと考えている。</t>
    <rPh sb="3" eb="5">
      <t>ジカイ</t>
    </rPh>
    <rPh sb="6" eb="8">
      <t>ジカン</t>
    </rPh>
    <rPh sb="8" eb="9">
      <t>アシ</t>
    </rPh>
    <rPh sb="10" eb="11">
      <t>カ</t>
    </rPh>
    <rPh sb="16" eb="17">
      <t>アル</t>
    </rPh>
    <rPh sb="19" eb="20">
      <t>チガ</t>
    </rPh>
    <rPh sb="21" eb="23">
      <t>ツウカ</t>
    </rPh>
    <rPh sb="26" eb="27">
      <t>オコナ</t>
    </rPh>
    <rPh sb="33" eb="34">
      <t>カンガ</t>
    </rPh>
    <phoneticPr fontId="1"/>
  </si>
  <si>
    <t>通貨ペアは変えずに時間足を変える方が良いですか？　　それとも通貨ペアを変えてみる方が良いですか？</t>
    <rPh sb="0" eb="2">
      <t>ツウカ</t>
    </rPh>
    <rPh sb="5" eb="6">
      <t>カ</t>
    </rPh>
    <rPh sb="9" eb="11">
      <t>ジカン</t>
    </rPh>
    <rPh sb="11" eb="12">
      <t>アシ</t>
    </rPh>
    <rPh sb="13" eb="14">
      <t>カ</t>
    </rPh>
    <rPh sb="16" eb="17">
      <t>ホウ</t>
    </rPh>
    <rPh sb="18" eb="19">
      <t>ヨ</t>
    </rPh>
    <rPh sb="30" eb="32">
      <t>ツウカ</t>
    </rPh>
    <rPh sb="35" eb="36">
      <t>カ</t>
    </rPh>
    <rPh sb="40" eb="41">
      <t>ホウ</t>
    </rPh>
    <rPh sb="42" eb="43">
      <t>ヨ</t>
    </rPh>
    <phoneticPr fontId="1"/>
  </si>
  <si>
    <t>＜感　想＞</t>
    <rPh sb="1" eb="2">
      <t>カン</t>
    </rPh>
    <rPh sb="3" eb="4">
      <t>ソウ</t>
    </rPh>
    <phoneticPr fontId="1"/>
  </si>
  <si>
    <t>　今回2回目の検証をして、PBは選ぶ基準を決めて行ったが、何度も迷いFIBを引いてどうなるかを確認しながら行った。</t>
    <rPh sb="1" eb="3">
      <t>コンカイ</t>
    </rPh>
    <rPh sb="4" eb="6">
      <t>カイメ</t>
    </rPh>
    <rPh sb="7" eb="9">
      <t>ケンショウ</t>
    </rPh>
    <rPh sb="16" eb="17">
      <t>エラ</t>
    </rPh>
    <rPh sb="18" eb="20">
      <t>キジュン</t>
    </rPh>
    <rPh sb="21" eb="22">
      <t>キ</t>
    </rPh>
    <rPh sb="24" eb="25">
      <t>オコナ</t>
    </rPh>
    <rPh sb="29" eb="31">
      <t>ナンド</t>
    </rPh>
    <rPh sb="32" eb="33">
      <t>マヨ</t>
    </rPh>
    <rPh sb="38" eb="39">
      <t>ヒ</t>
    </rPh>
    <rPh sb="47" eb="49">
      <t>カクニン</t>
    </rPh>
    <rPh sb="53" eb="54">
      <t>オコナ</t>
    </rPh>
    <phoneticPr fontId="1"/>
  </si>
  <si>
    <t>東京の勉強会で先輩たちの話を聞き、検証するスピードがとても速いことに驚いた。　　今の私は自分のルールに合致するPBを選び、FIBを広げて確認し記録に残し、</t>
    <rPh sb="0" eb="2">
      <t>トウキョウ</t>
    </rPh>
    <rPh sb="3" eb="6">
      <t>ベンキョウカイ</t>
    </rPh>
    <rPh sb="7" eb="9">
      <t>センパイ</t>
    </rPh>
    <rPh sb="12" eb="13">
      <t>ハナシ</t>
    </rPh>
    <rPh sb="14" eb="15">
      <t>キ</t>
    </rPh>
    <rPh sb="17" eb="19">
      <t>ケンショウ</t>
    </rPh>
    <rPh sb="29" eb="30">
      <t>ハヤ</t>
    </rPh>
    <rPh sb="34" eb="35">
      <t>オドロ</t>
    </rPh>
    <rPh sb="40" eb="41">
      <t>イマ</t>
    </rPh>
    <rPh sb="42" eb="43">
      <t>ワタシ</t>
    </rPh>
    <rPh sb="44" eb="46">
      <t>ジブン</t>
    </rPh>
    <rPh sb="51" eb="53">
      <t>ガッチ</t>
    </rPh>
    <rPh sb="58" eb="59">
      <t>エラ</t>
    </rPh>
    <rPh sb="65" eb="66">
      <t>ヒロ</t>
    </rPh>
    <rPh sb="68" eb="70">
      <t>カクニン</t>
    </rPh>
    <rPh sb="71" eb="73">
      <t>キロク</t>
    </rPh>
    <rPh sb="74" eb="75">
      <t>ノコ</t>
    </rPh>
    <phoneticPr fontId="1"/>
  </si>
  <si>
    <t>それをコピーして用紙に貼り付け、記録から検証シートを作成しているが、半日くらいかかっている。　用紙の作成に関しては要領が分かって来たので、</t>
    <rPh sb="8" eb="10">
      <t>ヨウシ</t>
    </rPh>
    <rPh sb="11" eb="12">
      <t>ハ</t>
    </rPh>
    <rPh sb="13" eb="14">
      <t>ツ</t>
    </rPh>
    <rPh sb="16" eb="18">
      <t>キロク</t>
    </rPh>
    <rPh sb="20" eb="22">
      <t>ケンショウ</t>
    </rPh>
    <rPh sb="26" eb="28">
      <t>サクセイ</t>
    </rPh>
    <rPh sb="34" eb="36">
      <t>ハンニチ</t>
    </rPh>
    <rPh sb="47" eb="49">
      <t>ヨウシ</t>
    </rPh>
    <rPh sb="50" eb="52">
      <t>サクセイ</t>
    </rPh>
    <rPh sb="53" eb="54">
      <t>カン</t>
    </rPh>
    <rPh sb="57" eb="59">
      <t>ヨウリョウ</t>
    </rPh>
    <rPh sb="60" eb="61">
      <t>ワ</t>
    </rPh>
    <rPh sb="64" eb="65">
      <t>キ</t>
    </rPh>
    <phoneticPr fontId="1"/>
  </si>
  <si>
    <t>今後は</t>
    <rPh sb="0" eb="2">
      <t>コンゴ</t>
    </rPh>
    <phoneticPr fontId="1"/>
  </si>
  <si>
    <t>時間短縮できると考えている。</t>
    <rPh sb="0" eb="2">
      <t>ジカン</t>
    </rPh>
    <rPh sb="2" eb="4">
      <t>タンシュク</t>
    </rPh>
    <rPh sb="8" eb="9">
      <t>カンガ</t>
    </rPh>
    <phoneticPr fontId="1"/>
  </si>
  <si>
    <t>早くサクサク検証データを作れるようになるのが今の目標である。　今は土台作りだから我慢我慢！</t>
    <rPh sb="0" eb="1">
      <t>ハヤ</t>
    </rPh>
    <rPh sb="6" eb="8">
      <t>ケンショウ</t>
    </rPh>
    <rPh sb="12" eb="13">
      <t>ツク</t>
    </rPh>
    <rPh sb="22" eb="23">
      <t>イマ</t>
    </rPh>
    <rPh sb="24" eb="26">
      <t>モクヒョウ</t>
    </rPh>
    <rPh sb="31" eb="32">
      <t>イマ</t>
    </rPh>
    <rPh sb="33" eb="35">
      <t>ドダイ</t>
    </rPh>
    <rPh sb="35" eb="36">
      <t>ツク</t>
    </rPh>
    <rPh sb="40" eb="42">
      <t>ガマン</t>
    </rPh>
    <rPh sb="42" eb="44">
      <t>ガマン</t>
    </rPh>
    <phoneticPr fontId="1"/>
  </si>
  <si>
    <t>でも大変です。</t>
    <rPh sb="2" eb="4">
      <t>タイヘン</t>
    </rPh>
    <phoneticPr fontId="1"/>
  </si>
  <si>
    <t>２．　ＦＩＢを広げる際、前回コメント頂いたようにしていますが、ＰＢと重なると見難くますがなってしまいますす。　横に広げても見たい数字が見えるようにする何か良い方法が</t>
    <rPh sb="7" eb="8">
      <t>ヒロ</t>
    </rPh>
    <rPh sb="10" eb="11">
      <t>サイ</t>
    </rPh>
    <rPh sb="12" eb="14">
      <t>ゼンカイ</t>
    </rPh>
    <rPh sb="18" eb="19">
      <t>イタダ</t>
    </rPh>
    <rPh sb="34" eb="35">
      <t>カサ</t>
    </rPh>
    <rPh sb="38" eb="40">
      <t>ミニク</t>
    </rPh>
    <rPh sb="55" eb="56">
      <t>ヨコ</t>
    </rPh>
    <rPh sb="57" eb="58">
      <t>ヒロ</t>
    </rPh>
    <rPh sb="61" eb="62">
      <t>ミ</t>
    </rPh>
    <rPh sb="64" eb="66">
      <t>スウジ</t>
    </rPh>
    <rPh sb="67" eb="68">
      <t>ミ</t>
    </rPh>
    <rPh sb="75" eb="76">
      <t>ナニ</t>
    </rPh>
    <rPh sb="77" eb="78">
      <t>ヨ</t>
    </rPh>
    <rPh sb="79" eb="81">
      <t>ホウホウ</t>
    </rPh>
    <phoneticPr fontId="1"/>
  </si>
  <si>
    <t>＜今　後＞</t>
    <rPh sb="1" eb="2">
      <t>イマ</t>
    </rPh>
    <rPh sb="3" eb="4">
      <t>アト</t>
    </rPh>
    <phoneticPr fontId="1"/>
  </si>
  <si>
    <t>３．　今はPB探しをしているので、大きな流れを全く考えに入れていいませんが、急激に流れが変わるのを見ると、大きな時間足で全体を把握することも必要かなと思います。</t>
    <rPh sb="3" eb="4">
      <t>イマ</t>
    </rPh>
    <rPh sb="7" eb="8">
      <t>サガ</t>
    </rPh>
    <rPh sb="17" eb="18">
      <t>オオ</t>
    </rPh>
    <rPh sb="20" eb="21">
      <t>ナガ</t>
    </rPh>
    <rPh sb="23" eb="24">
      <t>マッタ</t>
    </rPh>
    <rPh sb="25" eb="26">
      <t>カンガ</t>
    </rPh>
    <rPh sb="28" eb="29">
      <t>イ</t>
    </rPh>
    <rPh sb="38" eb="40">
      <t>キュウゲキ</t>
    </rPh>
    <rPh sb="41" eb="42">
      <t>ナガ</t>
    </rPh>
    <rPh sb="44" eb="45">
      <t>カ</t>
    </rPh>
    <rPh sb="49" eb="50">
      <t>ミ</t>
    </rPh>
    <rPh sb="53" eb="54">
      <t>オオ</t>
    </rPh>
    <rPh sb="56" eb="59">
      <t>ジカンアシ</t>
    </rPh>
    <rPh sb="60" eb="62">
      <t>ゼンタイ</t>
    </rPh>
    <rPh sb="63" eb="65">
      <t>ハアク</t>
    </rPh>
    <rPh sb="70" eb="72">
      <t>ヒツヨウ</t>
    </rPh>
    <rPh sb="75" eb="76">
      <t>オモ</t>
    </rPh>
    <phoneticPr fontId="1"/>
  </si>
  <si>
    <t>　　全体を把握するのはもう少し力が付いてからでよいですか？</t>
    <rPh sb="2" eb="4">
      <t>ゼンタイ</t>
    </rPh>
    <rPh sb="5" eb="7">
      <t>ハアク</t>
    </rPh>
    <rPh sb="13" eb="14">
      <t>スコ</t>
    </rPh>
    <rPh sb="15" eb="16">
      <t>チカラ</t>
    </rPh>
    <rPh sb="17" eb="18">
      <t>ツ</t>
    </rPh>
    <phoneticPr fontId="1"/>
  </si>
  <si>
    <t>☆　　お手数を掛けますが、宜しくお願い致します。</t>
    <rPh sb="4" eb="6">
      <t>テスウ</t>
    </rPh>
    <rPh sb="7" eb="8">
      <t>カ</t>
    </rPh>
    <rPh sb="13" eb="14">
      <t>ヨロ</t>
    </rPh>
    <phoneticPr fontId="1"/>
  </si>
  <si>
    <t>４．　もし先に進めるようであったら</t>
    <rPh sb="5" eb="6">
      <t>サキ</t>
    </rPh>
    <rPh sb="7" eb="8">
      <t>スス</t>
    </rPh>
    <phoneticPr fontId="1"/>
  </si>
  <si>
    <t>１．　今は確認しながらPBを選んでいるので、非常に時間が掛かっているが少しずつ時間短縮し、幾つかの結果を比較検討出来るようになりたい。</t>
    <rPh sb="3" eb="4">
      <t>イマ</t>
    </rPh>
    <rPh sb="5" eb="7">
      <t>カクニン</t>
    </rPh>
    <rPh sb="14" eb="15">
      <t>エラ</t>
    </rPh>
    <rPh sb="22" eb="24">
      <t>ヒジョウ</t>
    </rPh>
    <rPh sb="25" eb="27">
      <t>ジカン</t>
    </rPh>
    <rPh sb="28" eb="29">
      <t>カ</t>
    </rPh>
    <rPh sb="35" eb="36">
      <t>スコ</t>
    </rPh>
    <rPh sb="39" eb="41">
      <t>ジカン</t>
    </rPh>
    <rPh sb="41" eb="43">
      <t>タンシュク</t>
    </rPh>
    <rPh sb="45" eb="46">
      <t>イク</t>
    </rPh>
    <rPh sb="49" eb="51">
      <t>ケッカ</t>
    </rPh>
    <rPh sb="52" eb="54">
      <t>ヒカク</t>
    </rPh>
    <rPh sb="54" eb="56">
      <t>ケントウ</t>
    </rPh>
    <rPh sb="56" eb="58">
      <t>デキ</t>
    </rPh>
    <phoneticPr fontId="1"/>
  </si>
  <si>
    <t>２．　サクサク情報を分析できるように、自分のルールを見つけて行きたい。　今は亀だから辛抱辛抱、でもそのうち脱皮したい。</t>
    <rPh sb="7" eb="9">
      <t>ジョウホウ</t>
    </rPh>
    <rPh sb="10" eb="12">
      <t>ブンセキ</t>
    </rPh>
    <rPh sb="30" eb="31">
      <t>イ</t>
    </rPh>
    <rPh sb="36" eb="37">
      <t>イマ</t>
    </rPh>
    <rPh sb="38" eb="39">
      <t>カメ</t>
    </rPh>
    <rPh sb="42" eb="44">
      <t>シンボウ</t>
    </rPh>
    <rPh sb="44" eb="46">
      <t>シンボウ</t>
    </rPh>
    <rPh sb="53" eb="55">
      <t>ダッピ</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</si>
</sst>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_ ;[Red]\-#,##0\ "/>
    <numFmt numFmtId="178" formatCode="0.0_ ;[Red]\-0.0\ "/>
    <numFmt numFmtId="179" formatCode="0.0%"/>
    <numFmt numFmtId="180" formatCode="m/d;@"/>
    <numFmt numFmtId="181" formatCode="0.00_ "/>
  </numFmts>
  <fonts count="7"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2"/>
      <charset val="128"/>
      <scheme val="minor"/>
    </font>
    <font>
      <b/>
      <sz val="11"/>
      <color indexed="8"/>
      <name val="ＭＳ Ｐゴシック"/>
      <family val="3"/>
      <charset val="128"/>
    </font>
    <font>
      <sz val="6"/>
      <name val="ＭＳ Ｐゴシック"/>
      <family val="3"/>
      <charset val="128"/>
    </font>
    <font>
      <sz val="11"/>
      <name val="ＭＳ Ｐゴシック"/>
      <family val="3"/>
      <charset val="128"/>
      <scheme val="minor"/>
    </font>
  </fonts>
  <fills count="11">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
      <patternFill patternType="solid">
        <fgColor rgb="FFCCFFFF"/>
        <bgColor indexed="64"/>
      </patternFill>
    </fill>
    <fill>
      <patternFill patternType="solid">
        <fgColor rgb="FFFFCCFF"/>
        <bgColor indexed="64"/>
      </patternFill>
    </fill>
    <fill>
      <patternFill patternType="solid">
        <fgColor rgb="FFFFFFCC"/>
        <bgColor indexed="64"/>
      </patternFill>
    </fill>
    <fill>
      <patternFill patternType="solid">
        <fgColor rgb="FFFFCC99"/>
        <bgColor indexed="64"/>
      </patternFill>
    </fill>
    <fill>
      <patternFill patternType="solid">
        <fgColor rgb="FFEAEAEA"/>
        <bgColor indexed="64"/>
      </patternFill>
    </fill>
    <fill>
      <patternFill patternType="solid">
        <fgColor rgb="FFCCFFCC"/>
        <bgColor indexed="64"/>
      </patternFill>
    </fill>
    <fill>
      <patternFill patternType="solid">
        <fgColor rgb="FFCCCC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9" fontId="3" fillId="0" borderId="0" applyFont="0" applyFill="0" applyBorder="0" applyAlignment="0" applyProtection="0">
      <alignment vertical="center"/>
    </xf>
  </cellStyleXfs>
  <cellXfs count="7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2" fillId="2" borderId="2" xfId="0" applyFont="1" applyFill="1" applyBorder="1" applyAlignment="1">
      <alignment horizontal="center" vertical="center"/>
    </xf>
    <xf numFmtId="0" fontId="0" fillId="0" borderId="1" xfId="0" applyBorder="1" applyAlignment="1">
      <alignment horizontal="center" vertical="center"/>
    </xf>
    <xf numFmtId="0" fontId="2" fillId="2" borderId="1" xfId="0" applyFont="1" applyFill="1" applyBorder="1" applyAlignment="1">
      <alignment horizontal="center" vertical="center"/>
    </xf>
    <xf numFmtId="0" fontId="0" fillId="0" borderId="2" xfId="0" applyBorder="1" applyAlignment="1">
      <alignment horizontal="center" vertical="center"/>
    </xf>
    <xf numFmtId="179" fontId="0" fillId="0" borderId="1" xfId="1" applyNumberFormat="1" applyFont="1" applyBorder="1" applyAlignment="1">
      <alignment horizontal="center" vertical="center"/>
    </xf>
    <xf numFmtId="0" fontId="2" fillId="2" borderId="5" xfId="0" applyFont="1" applyFill="1" applyBorder="1">
      <alignment vertical="center"/>
    </xf>
    <xf numFmtId="0" fontId="2" fillId="2" borderId="4" xfId="0" applyFont="1" applyFill="1" applyBorder="1">
      <alignment vertical="center"/>
    </xf>
    <xf numFmtId="0" fontId="2" fillId="0" borderId="6" xfId="0" applyFont="1" applyBorder="1" applyAlignment="1">
      <alignment horizontal="center" vertical="center"/>
    </xf>
    <xf numFmtId="0" fontId="0" fillId="0" borderId="7" xfId="0" applyBorder="1" applyAlignment="1">
      <alignment horizontal="center" vertical="center"/>
    </xf>
    <xf numFmtId="0" fontId="2" fillId="0" borderId="7" xfId="0" applyFont="1" applyBorder="1" applyAlignment="1">
      <alignment horizontal="center" vertical="center"/>
    </xf>
    <xf numFmtId="0" fontId="0" fillId="0" borderId="6" xfId="0" applyBorder="1" applyAlignment="1">
      <alignment horizontal="center" vertical="center"/>
    </xf>
    <xf numFmtId="179" fontId="0" fillId="0" borderId="6" xfId="1" applyNumberFormat="1" applyFont="1" applyBorder="1" applyAlignment="1">
      <alignment horizontal="center" vertical="center"/>
    </xf>
    <xf numFmtId="0" fontId="2" fillId="0" borderId="6" xfId="0" applyFont="1" applyBorder="1">
      <alignment vertical="center"/>
    </xf>
    <xf numFmtId="0" fontId="0" fillId="0" borderId="4" xfId="0" applyBorder="1" applyAlignment="1">
      <alignment horizontal="center" vertical="center"/>
    </xf>
    <xf numFmtId="0" fontId="2" fillId="6" borderId="1" xfId="0" applyFont="1" applyFill="1" applyBorder="1" applyAlignment="1">
      <alignment horizontal="center" vertical="center" shrinkToFit="1"/>
    </xf>
    <xf numFmtId="0" fontId="2" fillId="7" borderId="1" xfId="0" applyFont="1" applyFill="1" applyBorder="1" applyAlignment="1">
      <alignment horizontal="center" vertical="center" shrinkToFit="1"/>
    </xf>
    <xf numFmtId="0" fontId="2" fillId="9" borderId="1" xfId="0" applyFont="1" applyFill="1" applyBorder="1" applyAlignment="1">
      <alignment horizontal="center" vertical="center" shrinkToFit="1"/>
    </xf>
    <xf numFmtId="0" fontId="6" fillId="0" borderId="1" xfId="0" applyFont="1" applyBorder="1" applyAlignment="1">
      <alignment horizontal="center" vertical="center"/>
    </xf>
    <xf numFmtId="180" fontId="6" fillId="0" borderId="1" xfId="0" applyNumberFormat="1" applyFont="1" applyBorder="1" applyAlignment="1">
      <alignment horizontal="center" vertical="center"/>
    </xf>
    <xf numFmtId="181" fontId="6" fillId="0" borderId="1" xfId="0" applyNumberFormat="1" applyFont="1" applyBorder="1" applyAlignment="1">
      <alignment horizontal="center" vertical="center"/>
    </xf>
    <xf numFmtId="176" fontId="0" fillId="0" borderId="0" xfId="0" applyNumberFormat="1">
      <alignment vertical="center"/>
    </xf>
    <xf numFmtId="179" fontId="0" fillId="0" borderId="0" xfId="1" applyNumberFormat="1" applyFont="1">
      <alignment vertical="center"/>
    </xf>
    <xf numFmtId="176" fontId="6" fillId="0" borderId="3" xfId="0" applyNumberFormat="1" applyFont="1" applyBorder="1" applyAlignment="1">
      <alignment horizontal="center" vertical="center"/>
    </xf>
    <xf numFmtId="176" fontId="6" fillId="0" borderId="4" xfId="0" applyNumberFormat="1"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177" fontId="6" fillId="0" borderId="3" xfId="0" applyNumberFormat="1" applyFont="1" applyBorder="1" applyAlignment="1">
      <alignment horizontal="center" vertical="center"/>
    </xf>
    <xf numFmtId="177" fontId="6" fillId="0" borderId="4" xfId="0" applyNumberFormat="1" applyFont="1" applyBorder="1" applyAlignment="1">
      <alignment horizontal="center" vertical="center"/>
    </xf>
    <xf numFmtId="178" fontId="6" fillId="0" borderId="3" xfId="0" applyNumberFormat="1" applyFont="1" applyBorder="1" applyAlignment="1">
      <alignment horizontal="center" vertical="center"/>
    </xf>
    <xf numFmtId="178" fontId="6" fillId="0" borderId="4" xfId="0" applyNumberFormat="1" applyFont="1" applyBorder="1" applyAlignment="1">
      <alignment horizontal="center" vertical="center"/>
    </xf>
    <xf numFmtId="176" fontId="6" fillId="0" borderId="1" xfId="0" applyNumberFormat="1" applyFont="1" applyBorder="1" applyAlignment="1">
      <alignment horizontal="center" vertical="center"/>
    </xf>
    <xf numFmtId="0" fontId="6" fillId="0" borderId="1" xfId="0" applyFont="1" applyBorder="1" applyAlignment="1">
      <alignment horizontal="center" vertical="center"/>
    </xf>
    <xf numFmtId="177" fontId="6" fillId="0" borderId="1" xfId="0" applyNumberFormat="1" applyFont="1" applyBorder="1" applyAlignment="1">
      <alignment horizontal="center" vertical="center"/>
    </xf>
    <xf numFmtId="178" fontId="6" fillId="0" borderId="1" xfId="0" applyNumberFormat="1" applyFont="1" applyBorder="1" applyAlignment="1">
      <alignment horizontal="center" vertical="center"/>
    </xf>
    <xf numFmtId="0" fontId="2" fillId="9" borderId="10" xfId="0" applyFont="1" applyFill="1" applyBorder="1" applyAlignment="1">
      <alignment horizontal="center" vertical="center" shrinkToFit="1"/>
    </xf>
    <xf numFmtId="0" fontId="2" fillId="9" borderId="6" xfId="0" applyFont="1" applyFill="1" applyBorder="1" applyAlignment="1">
      <alignment horizontal="center" vertical="center" shrinkToFit="1"/>
    </xf>
    <xf numFmtId="0" fontId="2" fillId="9" borderId="4" xfId="0" applyFont="1" applyFill="1" applyBorder="1" applyAlignment="1">
      <alignment horizontal="center" vertical="center" shrinkToFit="1"/>
    </xf>
    <xf numFmtId="0" fontId="2" fillId="10" borderId="1" xfId="0" applyFont="1" applyFill="1" applyBorder="1" applyAlignment="1">
      <alignment horizontal="center" vertical="center" shrinkToFit="1"/>
    </xf>
    <xf numFmtId="0" fontId="2" fillId="6" borderId="3" xfId="0" applyFont="1" applyFill="1" applyBorder="1" applyAlignment="1">
      <alignment horizontal="center" vertical="center" shrinkToFit="1"/>
    </xf>
    <xf numFmtId="0" fontId="2" fillId="6" borderId="4" xfId="0" applyFont="1" applyFill="1" applyBorder="1" applyAlignment="1">
      <alignment horizontal="center" vertical="center" shrinkToFit="1"/>
    </xf>
    <xf numFmtId="0" fontId="2" fillId="7" borderId="3" xfId="0" applyFont="1" applyFill="1" applyBorder="1" applyAlignment="1">
      <alignment horizontal="center" vertical="center" shrinkToFit="1"/>
    </xf>
    <xf numFmtId="0" fontId="2" fillId="7" borderId="4" xfId="0" applyFont="1" applyFill="1" applyBorder="1" applyAlignment="1">
      <alignment horizontal="center" vertical="center" shrinkToFit="1"/>
    </xf>
    <xf numFmtId="0" fontId="2" fillId="9" borderId="3"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179" fontId="0" fillId="0" borderId="1" xfId="1" applyNumberFormat="1" applyFont="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4" borderId="8"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2" fillId="5" borderId="5" xfId="0" applyFont="1" applyFill="1" applyBorder="1" applyAlignment="1">
      <alignment horizontal="center" vertical="center" shrinkToFit="1"/>
    </xf>
    <xf numFmtId="0" fontId="2" fillId="5" borderId="9" xfId="0" applyFont="1" applyFill="1" applyBorder="1" applyAlignment="1">
      <alignment horizontal="center" vertical="center" shrinkToFit="1"/>
    </xf>
    <xf numFmtId="0" fontId="2" fillId="5" borderId="10" xfId="0" applyFont="1" applyFill="1" applyBorder="1" applyAlignment="1">
      <alignment horizontal="center" vertical="center" shrinkToFit="1"/>
    </xf>
    <xf numFmtId="0" fontId="2" fillId="5" borderId="11" xfId="0" applyFont="1" applyFill="1" applyBorder="1" applyAlignment="1">
      <alignment horizontal="center" vertical="center" shrinkToFit="1"/>
    </xf>
    <xf numFmtId="0" fontId="2" fillId="6" borderId="10" xfId="0" applyFont="1" applyFill="1" applyBorder="1" applyAlignment="1">
      <alignment horizontal="center" vertical="center" shrinkToFit="1"/>
    </xf>
    <xf numFmtId="0" fontId="2" fillId="6" borderId="6" xfId="0" applyFont="1" applyFill="1" applyBorder="1" applyAlignment="1">
      <alignment horizontal="center" vertical="center" shrinkToFit="1"/>
    </xf>
    <xf numFmtId="0" fontId="2" fillId="7" borderId="10" xfId="0" applyFont="1" applyFill="1" applyBorder="1" applyAlignment="1">
      <alignment horizontal="center" vertical="center" shrinkToFit="1"/>
    </xf>
    <xf numFmtId="0" fontId="2" fillId="7" borderId="6" xfId="0" applyFont="1" applyFill="1" applyBorder="1" applyAlignment="1">
      <alignment horizontal="center" vertical="center" shrinkToFit="1"/>
    </xf>
    <xf numFmtId="0" fontId="2" fillId="8" borderId="1" xfId="0" applyFont="1" applyFill="1" applyBorder="1" applyAlignment="1">
      <alignment horizontal="center" vertical="center" shrinkToFit="1"/>
    </xf>
    <xf numFmtId="177" fontId="0" fillId="0" borderId="1" xfId="0" applyNumberFormat="1" applyBorder="1" applyAlignment="1">
      <alignment horizontal="center" vertical="center"/>
    </xf>
    <xf numFmtId="178" fontId="0" fillId="0" borderId="1" xfId="0" applyNumberFormat="1" applyBorder="1" applyAlignment="1">
      <alignment horizontal="center"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0" fontId="0" fillId="3" borderId="1" xfId="0" applyFill="1" applyBorder="1" applyAlignment="1">
      <alignment horizontal="center" vertical="center"/>
    </xf>
    <xf numFmtId="176" fontId="0" fillId="3" borderId="1" xfId="0" applyNumberFormat="1" applyFill="1" applyBorder="1" applyAlignment="1">
      <alignment horizontal="center" vertical="center"/>
    </xf>
  </cellXfs>
  <cellStyles count="2">
    <cellStyle name="パーセント" xfId="1" builtinId="5"/>
    <cellStyle name="標準" xfId="0" builtinId="0"/>
  </cellStyles>
  <dxfs count="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295275</xdr:colOff>
      <xdr:row>1</xdr:row>
      <xdr:rowOff>0</xdr:rowOff>
    </xdr:from>
    <xdr:to>
      <xdr:col>10</xdr:col>
      <xdr:colOff>676275</xdr:colOff>
      <xdr:row>20</xdr:row>
      <xdr:rowOff>161925</xdr:rowOff>
    </xdr:to>
    <xdr:pic>
      <xdr:nvPicPr>
        <xdr:cNvPr id="3" name="図 2"/>
        <xdr:cNvPicPr>
          <a:picLocks noChangeAspect="1"/>
        </xdr:cNvPicPr>
      </xdr:nvPicPr>
      <xdr:blipFill>
        <a:blip xmlns:r="http://schemas.openxmlformats.org/officeDocument/2006/relationships" r:embed="rId1"/>
        <a:stretch>
          <a:fillRect/>
        </a:stretch>
      </xdr:blipFill>
      <xdr:spPr>
        <a:xfrm>
          <a:off x="295275" y="266700"/>
          <a:ext cx="6867525" cy="3419475"/>
        </a:xfrm>
        <a:prstGeom prst="rect">
          <a:avLst/>
        </a:prstGeom>
      </xdr:spPr>
    </xdr:pic>
    <xdr:clientData/>
  </xdr:twoCellAnchor>
  <xdr:twoCellAnchor editAs="oneCell">
    <xdr:from>
      <xdr:col>0</xdr:col>
      <xdr:colOff>285750</xdr:colOff>
      <xdr:row>23</xdr:row>
      <xdr:rowOff>9525</xdr:rowOff>
    </xdr:from>
    <xdr:to>
      <xdr:col>11</xdr:col>
      <xdr:colOff>19050</xdr:colOff>
      <xdr:row>43</xdr:row>
      <xdr:rowOff>9525</xdr:rowOff>
    </xdr:to>
    <xdr:pic>
      <xdr:nvPicPr>
        <xdr:cNvPr id="4" name="図 3"/>
        <xdr:cNvPicPr>
          <a:picLocks noChangeAspect="1"/>
        </xdr:cNvPicPr>
      </xdr:nvPicPr>
      <xdr:blipFill>
        <a:blip xmlns:r="http://schemas.openxmlformats.org/officeDocument/2006/relationships" r:embed="rId2"/>
        <a:stretch>
          <a:fillRect/>
        </a:stretch>
      </xdr:blipFill>
      <xdr:spPr>
        <a:xfrm>
          <a:off x="285750" y="4048125"/>
          <a:ext cx="6905625" cy="3429000"/>
        </a:xfrm>
        <a:prstGeom prst="rect">
          <a:avLst/>
        </a:prstGeom>
      </xdr:spPr>
    </xdr:pic>
    <xdr:clientData/>
  </xdr:twoCellAnchor>
  <xdr:twoCellAnchor editAs="oneCell">
    <xdr:from>
      <xdr:col>0</xdr:col>
      <xdr:colOff>295275</xdr:colOff>
      <xdr:row>45</xdr:row>
      <xdr:rowOff>9524</xdr:rowOff>
    </xdr:from>
    <xdr:to>
      <xdr:col>11</xdr:col>
      <xdr:colOff>0</xdr:colOff>
      <xdr:row>65</xdr:row>
      <xdr:rowOff>161925</xdr:rowOff>
    </xdr:to>
    <xdr:pic>
      <xdr:nvPicPr>
        <xdr:cNvPr id="5" name="図 4"/>
        <xdr:cNvPicPr>
          <a:picLocks noChangeAspect="1"/>
        </xdr:cNvPicPr>
      </xdr:nvPicPr>
      <xdr:blipFill>
        <a:blip xmlns:r="http://schemas.openxmlformats.org/officeDocument/2006/relationships" r:embed="rId3"/>
        <a:stretch>
          <a:fillRect/>
        </a:stretch>
      </xdr:blipFill>
      <xdr:spPr>
        <a:xfrm>
          <a:off x="295275" y="7820024"/>
          <a:ext cx="6877050" cy="3581401"/>
        </a:xfrm>
        <a:prstGeom prst="rect">
          <a:avLst/>
        </a:prstGeom>
      </xdr:spPr>
    </xdr:pic>
    <xdr:clientData/>
  </xdr:twoCellAnchor>
  <xdr:twoCellAnchor editAs="oneCell">
    <xdr:from>
      <xdr:col>1</xdr:col>
      <xdr:colOff>9525</xdr:colOff>
      <xdr:row>68</xdr:row>
      <xdr:rowOff>0</xdr:rowOff>
    </xdr:from>
    <xdr:to>
      <xdr:col>11</xdr:col>
      <xdr:colOff>9525</xdr:colOff>
      <xdr:row>88</xdr:row>
      <xdr:rowOff>47625</xdr:rowOff>
    </xdr:to>
    <xdr:pic>
      <xdr:nvPicPr>
        <xdr:cNvPr id="6" name="図 5"/>
        <xdr:cNvPicPr>
          <a:picLocks noChangeAspect="1"/>
        </xdr:cNvPicPr>
      </xdr:nvPicPr>
      <xdr:blipFill>
        <a:blip xmlns:r="http://schemas.openxmlformats.org/officeDocument/2006/relationships" r:embed="rId4"/>
        <a:stretch>
          <a:fillRect/>
        </a:stretch>
      </xdr:blipFill>
      <xdr:spPr>
        <a:xfrm>
          <a:off x="323850" y="11753850"/>
          <a:ext cx="6858000" cy="3476625"/>
        </a:xfrm>
        <a:prstGeom prst="rect">
          <a:avLst/>
        </a:prstGeom>
      </xdr:spPr>
    </xdr:pic>
    <xdr:clientData/>
  </xdr:twoCellAnchor>
  <xdr:twoCellAnchor editAs="oneCell">
    <xdr:from>
      <xdr:col>0</xdr:col>
      <xdr:colOff>304800</xdr:colOff>
      <xdr:row>90</xdr:row>
      <xdr:rowOff>19050</xdr:rowOff>
    </xdr:from>
    <xdr:to>
      <xdr:col>10</xdr:col>
      <xdr:colOff>676275</xdr:colOff>
      <xdr:row>111</xdr:row>
      <xdr:rowOff>28575</xdr:rowOff>
    </xdr:to>
    <xdr:pic>
      <xdr:nvPicPr>
        <xdr:cNvPr id="7" name="図 6"/>
        <xdr:cNvPicPr>
          <a:picLocks noChangeAspect="1"/>
        </xdr:cNvPicPr>
      </xdr:nvPicPr>
      <xdr:blipFill>
        <a:blip xmlns:r="http://schemas.openxmlformats.org/officeDocument/2006/relationships" r:embed="rId5"/>
        <a:stretch>
          <a:fillRect/>
        </a:stretch>
      </xdr:blipFill>
      <xdr:spPr>
        <a:xfrm>
          <a:off x="304800" y="15544800"/>
          <a:ext cx="6858000" cy="3609975"/>
        </a:xfrm>
        <a:prstGeom prst="rect">
          <a:avLst/>
        </a:prstGeom>
      </xdr:spPr>
    </xdr:pic>
    <xdr:clientData/>
  </xdr:twoCellAnchor>
  <xdr:twoCellAnchor editAs="oneCell">
    <xdr:from>
      <xdr:col>0</xdr:col>
      <xdr:colOff>314324</xdr:colOff>
      <xdr:row>112</xdr:row>
      <xdr:rowOff>171449</xdr:rowOff>
    </xdr:from>
    <xdr:to>
      <xdr:col>11</xdr:col>
      <xdr:colOff>9524</xdr:colOff>
      <xdr:row>134</xdr:row>
      <xdr:rowOff>9524</xdr:rowOff>
    </xdr:to>
    <xdr:pic>
      <xdr:nvPicPr>
        <xdr:cNvPr id="9" name="図 8"/>
        <xdr:cNvPicPr>
          <a:picLocks noChangeAspect="1"/>
        </xdr:cNvPicPr>
      </xdr:nvPicPr>
      <xdr:blipFill>
        <a:blip xmlns:r="http://schemas.openxmlformats.org/officeDocument/2006/relationships" r:embed="rId6"/>
        <a:stretch>
          <a:fillRect/>
        </a:stretch>
      </xdr:blipFill>
      <xdr:spPr>
        <a:xfrm>
          <a:off x="314324" y="19469099"/>
          <a:ext cx="6867525" cy="3609975"/>
        </a:xfrm>
        <a:prstGeom prst="rect">
          <a:avLst/>
        </a:prstGeom>
      </xdr:spPr>
    </xdr:pic>
    <xdr:clientData/>
  </xdr:twoCellAnchor>
  <xdr:twoCellAnchor editAs="oneCell">
    <xdr:from>
      <xdr:col>0</xdr:col>
      <xdr:colOff>314324</xdr:colOff>
      <xdr:row>136</xdr:row>
      <xdr:rowOff>9525</xdr:rowOff>
    </xdr:from>
    <xdr:to>
      <xdr:col>11</xdr:col>
      <xdr:colOff>9524</xdr:colOff>
      <xdr:row>157</xdr:row>
      <xdr:rowOff>19051</xdr:rowOff>
    </xdr:to>
    <xdr:pic>
      <xdr:nvPicPr>
        <xdr:cNvPr id="11" name="図 10"/>
        <xdr:cNvPicPr>
          <a:picLocks noChangeAspect="1"/>
        </xdr:cNvPicPr>
      </xdr:nvPicPr>
      <xdr:blipFill>
        <a:blip xmlns:r="http://schemas.openxmlformats.org/officeDocument/2006/relationships" r:embed="rId7"/>
        <a:stretch>
          <a:fillRect/>
        </a:stretch>
      </xdr:blipFill>
      <xdr:spPr>
        <a:xfrm>
          <a:off x="314324" y="23421975"/>
          <a:ext cx="6867525" cy="3609976"/>
        </a:xfrm>
        <a:prstGeom prst="rect">
          <a:avLst/>
        </a:prstGeom>
      </xdr:spPr>
    </xdr:pic>
    <xdr:clientData/>
  </xdr:twoCellAnchor>
  <xdr:twoCellAnchor editAs="oneCell">
    <xdr:from>
      <xdr:col>1</xdr:col>
      <xdr:colOff>28575</xdr:colOff>
      <xdr:row>159</xdr:row>
      <xdr:rowOff>0</xdr:rowOff>
    </xdr:from>
    <xdr:to>
      <xdr:col>11</xdr:col>
      <xdr:colOff>28575</xdr:colOff>
      <xdr:row>180</xdr:row>
      <xdr:rowOff>19050</xdr:rowOff>
    </xdr:to>
    <xdr:pic>
      <xdr:nvPicPr>
        <xdr:cNvPr id="16" name="図 15"/>
        <xdr:cNvPicPr>
          <a:picLocks noChangeAspect="1"/>
        </xdr:cNvPicPr>
      </xdr:nvPicPr>
      <xdr:blipFill>
        <a:blip xmlns:r="http://schemas.openxmlformats.org/officeDocument/2006/relationships" r:embed="rId8"/>
        <a:stretch>
          <a:fillRect/>
        </a:stretch>
      </xdr:blipFill>
      <xdr:spPr>
        <a:xfrm>
          <a:off x="342900" y="27355800"/>
          <a:ext cx="6858000" cy="3619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5104;&#23798;\AppData\Local\Temp\Temp2_&#12488;&#12524;&#12540;&#12489;&#31649;&#29702;&#12471;&#12540;&#12488;2.zip\&#12488;&#12524;&#12540;&#12489;&#31649;&#29702;&#12471;&#12540;&#12488;2\&#65288;&#21517;&#21069;&#12434;&#20837;&#21147;&#65289;&#26908;&#35388;&#29992;&#12456;&#12463;&#12475;&#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定数"/>
      <sheetName val="検証1 "/>
      <sheetName val="検証2"/>
      <sheetName val="検証3"/>
      <sheetName val="画像"/>
      <sheetName val="気づき"/>
      <sheetName val="検証終了通貨"/>
      <sheetName val="テンプレ"/>
    </sheetNames>
    <sheetDataSet>
      <sheetData sheetId="0" refreshError="1">
        <row r="6">
          <cell r="A6" t="str">
            <v>AUD</v>
          </cell>
          <cell r="B6">
            <v>90</v>
          </cell>
        </row>
        <row r="7">
          <cell r="A7" t="str">
            <v>CAD</v>
          </cell>
          <cell r="B7">
            <v>90</v>
          </cell>
        </row>
        <row r="8">
          <cell r="A8" t="str">
            <v>CHF</v>
          </cell>
          <cell r="B8">
            <v>110</v>
          </cell>
        </row>
        <row r="9">
          <cell r="A9" t="str">
            <v>EUR</v>
          </cell>
          <cell r="B9">
            <v>120</v>
          </cell>
        </row>
        <row r="10">
          <cell r="A10" t="str">
            <v>GBP</v>
          </cell>
          <cell r="B10">
            <v>150</v>
          </cell>
        </row>
        <row r="11">
          <cell r="A11" t="str">
            <v>JPY</v>
          </cell>
          <cell r="B11">
            <v>100</v>
          </cell>
        </row>
        <row r="12">
          <cell r="A12" t="str">
            <v>NZD</v>
          </cell>
          <cell r="B12">
            <v>80</v>
          </cell>
        </row>
        <row r="13">
          <cell r="A13" t="str">
            <v>USD</v>
          </cell>
          <cell r="B13">
            <v>120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9"/>
  <sheetViews>
    <sheetView tabSelected="1" topLeftCell="A163" zoomScale="115" zoomScaleNormal="115" workbookViewId="0">
      <selection activeCell="J227" sqref="J227"/>
    </sheetView>
  </sheetViews>
  <sheetFormatPr defaultRowHeight="13.5" x14ac:dyDescent="0.15"/>
  <cols>
    <col min="1" max="1" width="4.125" customWidth="1"/>
  </cols>
  <sheetData>
    <row r="1" spans="1:12" ht="21" customHeight="1" x14ac:dyDescent="0.15">
      <c r="B1" s="1" t="s">
        <v>0</v>
      </c>
    </row>
    <row r="2" spans="1:12" x14ac:dyDescent="0.15">
      <c r="L2" t="s">
        <v>3</v>
      </c>
    </row>
    <row r="11" spans="1:12" x14ac:dyDescent="0.15">
      <c r="A11" s="2">
        <v>1</v>
      </c>
    </row>
    <row r="24" spans="12:12" x14ac:dyDescent="0.15">
      <c r="L24" t="s">
        <v>2</v>
      </c>
    </row>
    <row r="33" spans="1:12" x14ac:dyDescent="0.15">
      <c r="A33" s="2">
        <v>2</v>
      </c>
    </row>
    <row r="46" spans="1:12" x14ac:dyDescent="0.15">
      <c r="L46" t="s">
        <v>1</v>
      </c>
    </row>
    <row r="56" spans="1:1" x14ac:dyDescent="0.15">
      <c r="A56" s="2">
        <v>3</v>
      </c>
    </row>
    <row r="69" spans="1:12" x14ac:dyDescent="0.15">
      <c r="L69" t="s">
        <v>4</v>
      </c>
    </row>
    <row r="79" spans="1:12" x14ac:dyDescent="0.15">
      <c r="A79" s="2">
        <v>4</v>
      </c>
    </row>
    <row r="91" spans="12:12" x14ac:dyDescent="0.15">
      <c r="L91" t="s">
        <v>5</v>
      </c>
    </row>
    <row r="101" spans="1:1" x14ac:dyDescent="0.15">
      <c r="A101" s="2">
        <v>5</v>
      </c>
    </row>
    <row r="114" spans="1:12" x14ac:dyDescent="0.15">
      <c r="L114" t="s">
        <v>6</v>
      </c>
    </row>
    <row r="115" spans="1:12" x14ac:dyDescent="0.15">
      <c r="L115" t="s">
        <v>7</v>
      </c>
    </row>
    <row r="123" spans="1:12" x14ac:dyDescent="0.15">
      <c r="A123" s="2">
        <v>6</v>
      </c>
    </row>
    <row r="124" spans="1:12" x14ac:dyDescent="0.15">
      <c r="A124" s="2">
        <v>7</v>
      </c>
    </row>
    <row r="135" spans="12:12" ht="13.5" customHeight="1" x14ac:dyDescent="0.15"/>
    <row r="137" spans="12:12" x14ac:dyDescent="0.15">
      <c r="L137" t="s">
        <v>8</v>
      </c>
    </row>
    <row r="147" spans="1:12" x14ac:dyDescent="0.15">
      <c r="A147" s="2">
        <v>8</v>
      </c>
    </row>
    <row r="160" spans="1:12" x14ac:dyDescent="0.15">
      <c r="L160" t="s">
        <v>9</v>
      </c>
    </row>
    <row r="170" spans="1:1" x14ac:dyDescent="0.15">
      <c r="A170" s="2">
        <v>9</v>
      </c>
    </row>
    <row r="171" spans="1:1" x14ac:dyDescent="0.15">
      <c r="A171" s="2">
        <v>10</v>
      </c>
    </row>
    <row r="182" spans="2:25" ht="21" customHeight="1" x14ac:dyDescent="0.15">
      <c r="B182" s="1" t="s">
        <v>10</v>
      </c>
    </row>
    <row r="183" spans="2:25" x14ac:dyDescent="0.15">
      <c r="V183" s="3"/>
    </row>
    <row r="184" spans="2:25" x14ac:dyDescent="0.15">
      <c r="B184" s="51" t="s">
        <v>11</v>
      </c>
      <c r="C184" s="51"/>
      <c r="D184" s="71" t="s">
        <v>12</v>
      </c>
      <c r="E184" s="71"/>
      <c r="F184" s="51" t="s">
        <v>13</v>
      </c>
      <c r="G184" s="51"/>
      <c r="H184" s="67" t="s">
        <v>14</v>
      </c>
      <c r="I184" s="67"/>
      <c r="J184" s="51" t="s">
        <v>15</v>
      </c>
      <c r="K184" s="51"/>
      <c r="L184" s="72">
        <v>100000</v>
      </c>
      <c r="M184" s="71"/>
      <c r="N184" s="51" t="s">
        <v>16</v>
      </c>
      <c r="O184" s="51"/>
      <c r="P184" s="68">
        <f>SUM(L184,D186)</f>
        <v>132363</v>
      </c>
      <c r="Q184" s="67"/>
      <c r="R184" s="4"/>
      <c r="S184" s="4"/>
      <c r="T184" s="4"/>
      <c r="V184" s="3"/>
    </row>
    <row r="185" spans="2:25" x14ac:dyDescent="0.15">
      <c r="B185" s="51" t="s">
        <v>17</v>
      </c>
      <c r="C185" s="51"/>
      <c r="D185" s="69" t="s">
        <v>18</v>
      </c>
      <c r="E185" s="69"/>
      <c r="F185" s="69"/>
      <c r="G185" s="69"/>
      <c r="H185" s="69"/>
      <c r="I185" s="69"/>
      <c r="J185" s="51" t="s">
        <v>19</v>
      </c>
      <c r="K185" s="51"/>
      <c r="L185" s="69" t="s">
        <v>20</v>
      </c>
      <c r="M185" s="70"/>
      <c r="N185" s="70"/>
      <c r="O185" s="70"/>
      <c r="P185" s="70"/>
      <c r="Q185" s="70"/>
      <c r="R185" s="4"/>
      <c r="S185" s="4"/>
      <c r="V185" s="3"/>
    </row>
    <row r="186" spans="2:25" x14ac:dyDescent="0.15">
      <c r="B186" s="51" t="s">
        <v>21</v>
      </c>
      <c r="C186" s="51"/>
      <c r="D186" s="65">
        <f>SUM($R$9:$S$996)</f>
        <v>32363</v>
      </c>
      <c r="E186" s="65"/>
      <c r="F186" s="51" t="s">
        <v>22</v>
      </c>
      <c r="G186" s="51"/>
      <c r="H186" s="66">
        <f>SUM($T$9:$U$109)</f>
        <v>0</v>
      </c>
      <c r="I186" s="67"/>
      <c r="J186" s="48"/>
      <c r="K186" s="48"/>
      <c r="L186" s="68"/>
      <c r="M186" s="68"/>
      <c r="N186" s="48" t="s">
        <v>23</v>
      </c>
      <c r="O186" s="48"/>
      <c r="P186" s="49"/>
      <c r="Q186" s="49"/>
      <c r="R186" s="4"/>
      <c r="S186" s="4"/>
      <c r="T186" s="4"/>
      <c r="V186" s="3"/>
    </row>
    <row r="187" spans="2:25" x14ac:dyDescent="0.15">
      <c r="B187" s="5" t="s">
        <v>24</v>
      </c>
      <c r="C187" s="6">
        <f>COUNTIF($R$9:$R$993,"&gt;0")</f>
        <v>10</v>
      </c>
      <c r="D187" s="7" t="s">
        <v>25</v>
      </c>
      <c r="E187" s="8">
        <f>COUNTIF($R$9:$R$993,"&lt;0")</f>
        <v>0</v>
      </c>
      <c r="F187" s="7" t="s">
        <v>26</v>
      </c>
      <c r="G187" s="6">
        <f>COUNTIF($R$9:$R$993,"=0")</f>
        <v>0</v>
      </c>
      <c r="H187" s="7" t="s">
        <v>27</v>
      </c>
      <c r="I187" s="9"/>
      <c r="J187" s="50" t="s">
        <v>28</v>
      </c>
      <c r="K187" s="51"/>
      <c r="L187" s="52">
        <f>MAX(V191:V1178)</f>
        <v>10</v>
      </c>
      <c r="M187" s="53"/>
      <c r="N187" s="10" t="s">
        <v>29</v>
      </c>
      <c r="O187" s="11"/>
      <c r="P187" s="52">
        <f>MAX(W191:W1178)</f>
        <v>0</v>
      </c>
      <c r="Q187" s="53"/>
      <c r="R187" s="4"/>
      <c r="S187" s="4"/>
      <c r="T187" s="4"/>
      <c r="V187" s="3"/>
    </row>
    <row r="188" spans="2:25" x14ac:dyDescent="0.15">
      <c r="B188" s="12"/>
      <c r="C188" s="13"/>
      <c r="D188" s="14"/>
      <c r="E188" s="15"/>
      <c r="F188" s="12"/>
      <c r="G188" s="15"/>
      <c r="H188" s="12"/>
      <c r="I188" s="16"/>
      <c r="J188" s="12"/>
      <c r="K188" s="12"/>
      <c r="L188" s="15"/>
      <c r="M188" s="15"/>
      <c r="N188" s="17"/>
      <c r="O188" s="17"/>
      <c r="P188" s="15"/>
      <c r="Q188" s="18"/>
      <c r="R188" s="4"/>
      <c r="S188" s="4"/>
      <c r="T188" s="4"/>
      <c r="V188" s="3"/>
    </row>
    <row r="189" spans="2:25" x14ac:dyDescent="0.15">
      <c r="B189" s="54" t="s">
        <v>30</v>
      </c>
      <c r="C189" s="56" t="s">
        <v>31</v>
      </c>
      <c r="D189" s="57"/>
      <c r="E189" s="60" t="s">
        <v>32</v>
      </c>
      <c r="F189" s="61"/>
      <c r="G189" s="61"/>
      <c r="H189" s="61"/>
      <c r="I189" s="44"/>
      <c r="J189" s="62" t="s">
        <v>33</v>
      </c>
      <c r="K189" s="63"/>
      <c r="L189" s="46"/>
      <c r="M189" s="64" t="s">
        <v>34</v>
      </c>
      <c r="N189" s="39" t="s">
        <v>35</v>
      </c>
      <c r="O189" s="40"/>
      <c r="P189" s="40"/>
      <c r="Q189" s="41"/>
      <c r="R189" s="42" t="s">
        <v>36</v>
      </c>
      <c r="S189" s="42"/>
      <c r="T189" s="42"/>
      <c r="U189" s="42"/>
      <c r="V189" s="3"/>
    </row>
    <row r="190" spans="2:25" x14ac:dyDescent="0.15">
      <c r="B190" s="55"/>
      <c r="C190" s="58"/>
      <c r="D190" s="59"/>
      <c r="E190" s="19" t="s">
        <v>37</v>
      </c>
      <c r="F190" s="19" t="s">
        <v>38</v>
      </c>
      <c r="G190" s="19" t="s">
        <v>39</v>
      </c>
      <c r="H190" s="43" t="s">
        <v>40</v>
      </c>
      <c r="I190" s="44"/>
      <c r="J190" s="20" t="s">
        <v>41</v>
      </c>
      <c r="K190" s="45" t="s">
        <v>42</v>
      </c>
      <c r="L190" s="46"/>
      <c r="M190" s="64"/>
      <c r="N190" s="21" t="s">
        <v>37</v>
      </c>
      <c r="O190" s="21" t="s">
        <v>38</v>
      </c>
      <c r="P190" s="47" t="s">
        <v>40</v>
      </c>
      <c r="Q190" s="41"/>
      <c r="R190" s="42" t="s">
        <v>43</v>
      </c>
      <c r="S190" s="42"/>
      <c r="T190" s="42" t="s">
        <v>41</v>
      </c>
      <c r="U190" s="42"/>
      <c r="V190" s="3"/>
      <c r="Y190" t="s">
        <v>44</v>
      </c>
    </row>
    <row r="191" spans="2:25" x14ac:dyDescent="0.15">
      <c r="B191" s="22">
        <v>1</v>
      </c>
      <c r="C191" s="35">
        <f>L184</f>
        <v>100000</v>
      </c>
      <c r="D191" s="35"/>
      <c r="E191" s="22">
        <v>2018</v>
      </c>
      <c r="F191" s="23">
        <v>43693</v>
      </c>
      <c r="G191" s="22" t="s">
        <v>45</v>
      </c>
      <c r="H191" s="36">
        <v>126.381</v>
      </c>
      <c r="I191" s="36"/>
      <c r="J191" s="22">
        <v>63</v>
      </c>
      <c r="K191" s="35">
        <v>3000</v>
      </c>
      <c r="L191" s="35"/>
      <c r="M191" s="24">
        <v>0.48</v>
      </c>
      <c r="N191" s="22">
        <v>2018</v>
      </c>
      <c r="O191" s="23">
        <v>43698</v>
      </c>
      <c r="P191" s="36">
        <v>127.014</v>
      </c>
      <c r="Q191" s="36"/>
      <c r="R191" s="37">
        <v>3010</v>
      </c>
      <c r="S191" s="37"/>
      <c r="T191" s="38">
        <f>IF(P191="","",IF(G191="買",(P191-H191),(H191-P191))*IF(RIGHT($D$2,3)="JPY",100,10000))</f>
        <v>6329.9999999999554</v>
      </c>
      <c r="U191" s="38"/>
      <c r="V191" s="4">
        <f>IF(T191&lt;&gt;"",IF(T191&gt;0,1+V190,0),"")</f>
        <v>1</v>
      </c>
      <c r="W191">
        <f>IF(T191&lt;&gt;"",IF(T191&lt;0,1+W190,0),"")</f>
        <v>0</v>
      </c>
    </row>
    <row r="192" spans="2:25" x14ac:dyDescent="0.15">
      <c r="B192" s="22">
        <v>2</v>
      </c>
      <c r="C192" s="35">
        <v>103010</v>
      </c>
      <c r="D192" s="35"/>
      <c r="E192" s="22">
        <v>2018</v>
      </c>
      <c r="F192" s="23">
        <v>43704</v>
      </c>
      <c r="G192" s="22" t="s">
        <v>45</v>
      </c>
      <c r="H192" s="36">
        <v>129.17699999999999</v>
      </c>
      <c r="I192" s="36"/>
      <c r="J192" s="22">
        <v>47</v>
      </c>
      <c r="K192" s="27">
        <f>IF(J192="","",C192*0.03)</f>
        <v>3090.2999999999997</v>
      </c>
      <c r="L192" s="28"/>
      <c r="M192" s="24">
        <v>0.66</v>
      </c>
      <c r="N192" s="22">
        <v>2018</v>
      </c>
      <c r="O192" s="23">
        <v>43704</v>
      </c>
      <c r="P192" s="36">
        <v>129.65100000000001</v>
      </c>
      <c r="Q192" s="36"/>
      <c r="R192" s="37">
        <v>3117</v>
      </c>
      <c r="S192" s="37"/>
      <c r="T192" s="38">
        <f>IF(P192="","",IF(G192="買",(P192-H192),(H192-P192))*IF(RIGHT($D$2,3)="JPY",100,10000))</f>
        <v>4740.0000000001801</v>
      </c>
      <c r="U192" s="38"/>
      <c r="V192" s="3">
        <f t="shared" ref="V192:V201" si="0">IF(T192&lt;&gt;"",IF(T192&gt;0,1+V191,0),"")</f>
        <v>2</v>
      </c>
      <c r="W192">
        <f t="shared" ref="W192:W201" si="1">IF(T192&lt;&gt;"",IF(T192&lt;0,1+W191,0),"")</f>
        <v>0</v>
      </c>
      <c r="X192" s="25">
        <v>103010</v>
      </c>
      <c r="Y192" s="26">
        <f>IF(X192&lt;&gt;"",1-(C192/X192),"")</f>
        <v>0</v>
      </c>
    </row>
    <row r="193" spans="2:25" x14ac:dyDescent="0.15">
      <c r="B193" s="22">
        <v>3</v>
      </c>
      <c r="C193" s="35">
        <v>106127</v>
      </c>
      <c r="D193" s="35"/>
      <c r="E193" s="22">
        <v>2018</v>
      </c>
      <c r="F193" s="23">
        <v>43714</v>
      </c>
      <c r="G193" s="22" t="s">
        <v>45</v>
      </c>
      <c r="H193" s="36">
        <v>129.63300000000001</v>
      </c>
      <c r="I193" s="36"/>
      <c r="J193" s="22">
        <v>42</v>
      </c>
      <c r="K193" s="27">
        <f t="shared" ref="K193:K201" si="2">IF(J193="","",C193*0.03)</f>
        <v>3183.81</v>
      </c>
      <c r="L193" s="28"/>
      <c r="M193" s="24">
        <v>0.76</v>
      </c>
      <c r="N193" s="22">
        <v>2018</v>
      </c>
      <c r="O193" s="23">
        <v>43721</v>
      </c>
      <c r="P193" s="36">
        <v>130.053</v>
      </c>
      <c r="Q193" s="36"/>
      <c r="R193" s="37">
        <v>3184</v>
      </c>
      <c r="S193" s="37"/>
      <c r="T193" s="38">
        <f>IF(P193="","",IF(G193="買",(P193-H193),(H193-P193))*IF(RIGHT($D$2,3)="JPY",100,10000))</f>
        <v>4199.9999999998745</v>
      </c>
      <c r="U193" s="38"/>
      <c r="V193" s="3">
        <f t="shared" si="0"/>
        <v>3</v>
      </c>
      <c r="W193">
        <f t="shared" si="1"/>
        <v>0</v>
      </c>
      <c r="X193" s="25">
        <f>IF(C193&lt;&gt;"",MAX(X192,C193),"")</f>
        <v>106127</v>
      </c>
      <c r="Y193" s="26">
        <f>IF(X193&lt;&gt;"",1-(C193/X193),"")</f>
        <v>0</v>
      </c>
    </row>
    <row r="194" spans="2:25" x14ac:dyDescent="0.15">
      <c r="B194" s="22">
        <v>4</v>
      </c>
      <c r="C194" s="27">
        <v>109311</v>
      </c>
      <c r="D194" s="28"/>
      <c r="E194" s="22">
        <v>2018</v>
      </c>
      <c r="F194" s="23">
        <v>43742</v>
      </c>
      <c r="G194" s="22" t="s">
        <v>46</v>
      </c>
      <c r="H194" s="36">
        <v>131.154</v>
      </c>
      <c r="I194" s="36"/>
      <c r="J194" s="22">
        <v>54</v>
      </c>
      <c r="K194" s="27">
        <f>IF(J194="","",C194*0.03)</f>
        <v>3279.33</v>
      </c>
      <c r="L194" s="28"/>
      <c r="M194" s="24">
        <v>0.61</v>
      </c>
      <c r="N194" s="22">
        <v>2018</v>
      </c>
      <c r="O194" s="23">
        <v>43746</v>
      </c>
      <c r="P194" s="36">
        <v>130.614</v>
      </c>
      <c r="Q194" s="36"/>
      <c r="R194" s="37">
        <v>3279</v>
      </c>
      <c r="S194" s="37"/>
      <c r="T194" s="38">
        <f t="shared" ref="T194:T201" si="3">IF(P194="","",IF(G194="買",(P194-H194),(H194-P194))*IF(RIGHT($D$2,3)="JPY",100,10000))</f>
        <v>5399.99999999992</v>
      </c>
      <c r="U194" s="38"/>
      <c r="V194" s="3">
        <f t="shared" si="0"/>
        <v>4</v>
      </c>
      <c r="W194">
        <f t="shared" si="1"/>
        <v>0</v>
      </c>
      <c r="X194" s="25">
        <f>IF(C194&lt;&gt;"",MAX(X193,C194),"")</f>
        <v>109311</v>
      </c>
      <c r="Y194" s="26">
        <f>IF(X194&lt;&gt;"",1-(C194/X194),"")</f>
        <v>0</v>
      </c>
    </row>
    <row r="195" spans="2:25" x14ac:dyDescent="0.15">
      <c r="B195" s="22">
        <v>5</v>
      </c>
      <c r="C195" s="35">
        <v>112495</v>
      </c>
      <c r="D195" s="35"/>
      <c r="E195" s="22">
        <v>2018</v>
      </c>
      <c r="F195" s="23">
        <v>43777</v>
      </c>
      <c r="G195" s="22" t="s">
        <v>46</v>
      </c>
      <c r="H195" s="36">
        <v>129.70599999999999</v>
      </c>
      <c r="I195" s="36"/>
      <c r="J195" s="22">
        <v>37</v>
      </c>
      <c r="K195" s="27">
        <v>3098</v>
      </c>
      <c r="L195" s="28"/>
      <c r="M195" s="24">
        <v>0.84</v>
      </c>
      <c r="N195" s="22">
        <v>2018</v>
      </c>
      <c r="O195" s="23">
        <v>43778</v>
      </c>
      <c r="P195" s="36">
        <v>129.34100000000001</v>
      </c>
      <c r="Q195" s="36"/>
      <c r="R195" s="37">
        <v>3057</v>
      </c>
      <c r="S195" s="37"/>
      <c r="T195" s="38">
        <f t="shared" si="3"/>
        <v>3649.9999999998067</v>
      </c>
      <c r="U195" s="38"/>
      <c r="V195" s="3">
        <f t="shared" si="0"/>
        <v>5</v>
      </c>
      <c r="W195">
        <f t="shared" si="1"/>
        <v>0</v>
      </c>
      <c r="X195" s="25">
        <f t="shared" ref="X195:X201" si="4">IF(C195&lt;&gt;"",MAX(X194,C195),"")</f>
        <v>112495</v>
      </c>
      <c r="Y195" s="26">
        <f t="shared" ref="Y195:Y201" si="5">IF(X195&lt;&gt;"",1-(C195/X195),"")</f>
        <v>0</v>
      </c>
    </row>
    <row r="196" spans="2:25" x14ac:dyDescent="0.15">
      <c r="B196" s="22">
        <v>6</v>
      </c>
      <c r="C196" s="35">
        <f>IF(R195="","",C195+R195)</f>
        <v>115552</v>
      </c>
      <c r="D196" s="35"/>
      <c r="E196" s="22">
        <v>2018</v>
      </c>
      <c r="F196" s="23">
        <v>43785</v>
      </c>
      <c r="G196" s="22" t="s">
        <v>45</v>
      </c>
      <c r="H196" s="36">
        <v>128.59</v>
      </c>
      <c r="I196" s="36"/>
      <c r="J196" s="22">
        <v>56</v>
      </c>
      <c r="K196" s="27">
        <v>3279</v>
      </c>
      <c r="L196" s="28"/>
      <c r="M196" s="24">
        <v>0.59</v>
      </c>
      <c r="N196" s="22">
        <v>2018</v>
      </c>
      <c r="O196" s="23">
        <v>43797</v>
      </c>
      <c r="P196" s="36">
        <v>129.15</v>
      </c>
      <c r="Q196" s="36"/>
      <c r="R196" s="37">
        <v>3279</v>
      </c>
      <c r="S196" s="37"/>
      <c r="T196" s="38">
        <f t="shared" si="3"/>
        <v>5600.0000000000227</v>
      </c>
      <c r="U196" s="38"/>
      <c r="V196" s="3">
        <f>IF(T196&lt;&gt;"",IF(T196&gt;0,1+V195,0),"")</f>
        <v>6</v>
      </c>
      <c r="W196">
        <f>IF(T196&lt;&gt;"",IF(T196&lt;0,1+W195,0),"")</f>
        <v>0</v>
      </c>
      <c r="X196" s="25">
        <f>IF(C196&lt;&gt;"",MAX(X195,C196),"")</f>
        <v>115552</v>
      </c>
      <c r="Y196" s="26">
        <f t="shared" si="5"/>
        <v>0</v>
      </c>
    </row>
    <row r="197" spans="2:25" x14ac:dyDescent="0.15">
      <c r="B197" s="22">
        <v>7</v>
      </c>
      <c r="C197" s="35">
        <f t="shared" ref="C197" si="6">IF(R196="","",C196+R196)</f>
        <v>118831</v>
      </c>
      <c r="D197" s="35"/>
      <c r="E197" s="22">
        <v>2018</v>
      </c>
      <c r="F197" s="23">
        <v>43791</v>
      </c>
      <c r="G197" s="22" t="s">
        <v>46</v>
      </c>
      <c r="H197" s="36">
        <v>128.71199999999999</v>
      </c>
      <c r="I197" s="36"/>
      <c r="J197" s="22">
        <v>26</v>
      </c>
      <c r="K197" s="27">
        <v>3190</v>
      </c>
      <c r="L197" s="28"/>
      <c r="M197" s="24">
        <v>1.23</v>
      </c>
      <c r="N197" s="22">
        <v>2018</v>
      </c>
      <c r="O197" s="23">
        <v>43792</v>
      </c>
      <c r="P197" s="36">
        <v>128.44800000000001</v>
      </c>
      <c r="Q197" s="36"/>
      <c r="R197" s="37">
        <v>3247</v>
      </c>
      <c r="S197" s="37"/>
      <c r="T197" s="38">
        <f t="shared" si="3"/>
        <v>2639.9999999998158</v>
      </c>
      <c r="U197" s="38"/>
      <c r="V197" s="3">
        <f t="shared" si="0"/>
        <v>7</v>
      </c>
      <c r="W197">
        <f t="shared" si="1"/>
        <v>0</v>
      </c>
      <c r="X197" s="25">
        <f t="shared" si="4"/>
        <v>118831</v>
      </c>
      <c r="Y197" s="26">
        <f t="shared" si="5"/>
        <v>0</v>
      </c>
    </row>
    <row r="198" spans="2:25" x14ac:dyDescent="0.15">
      <c r="B198" s="22">
        <v>8</v>
      </c>
      <c r="C198" s="35">
        <v>122126</v>
      </c>
      <c r="D198" s="35"/>
      <c r="E198" s="22">
        <v>2018</v>
      </c>
      <c r="F198" s="23">
        <v>43803</v>
      </c>
      <c r="G198" s="22" t="s">
        <v>46</v>
      </c>
      <c r="H198" s="36">
        <v>128.488</v>
      </c>
      <c r="I198" s="36"/>
      <c r="J198" s="22">
        <v>45</v>
      </c>
      <c r="K198" s="27">
        <v>3287</v>
      </c>
      <c r="L198" s="28"/>
      <c r="M198" s="24">
        <v>0.73</v>
      </c>
      <c r="N198" s="22">
        <v>2018</v>
      </c>
      <c r="O198" s="23">
        <v>43803</v>
      </c>
      <c r="P198" s="36">
        <v>128.03700000000001</v>
      </c>
      <c r="Q198" s="36"/>
      <c r="R198" s="37">
        <v>3295</v>
      </c>
      <c r="S198" s="37"/>
      <c r="T198" s="38">
        <f t="shared" si="3"/>
        <v>4509.9999999999345</v>
      </c>
      <c r="U198" s="38"/>
      <c r="V198" s="3">
        <f t="shared" si="0"/>
        <v>8</v>
      </c>
      <c r="W198">
        <f t="shared" si="1"/>
        <v>0</v>
      </c>
      <c r="X198" s="25">
        <f t="shared" si="4"/>
        <v>122126</v>
      </c>
      <c r="Y198" s="26">
        <f t="shared" si="5"/>
        <v>0</v>
      </c>
    </row>
    <row r="199" spans="2:25" x14ac:dyDescent="0.15">
      <c r="B199" s="22">
        <v>9</v>
      </c>
      <c r="C199" s="35">
        <v>125542</v>
      </c>
      <c r="D199" s="35"/>
      <c r="E199" s="22">
        <v>2018</v>
      </c>
      <c r="F199" s="23">
        <v>43811</v>
      </c>
      <c r="G199" s="22" t="s">
        <v>46</v>
      </c>
      <c r="H199" s="36">
        <v>128.36799999999999</v>
      </c>
      <c r="I199" s="36"/>
      <c r="J199" s="22">
        <v>34</v>
      </c>
      <c r="K199" s="27">
        <v>3386</v>
      </c>
      <c r="L199" s="28"/>
      <c r="M199" s="24">
        <v>1</v>
      </c>
      <c r="N199" s="22">
        <v>2018</v>
      </c>
      <c r="O199" s="23">
        <v>43816</v>
      </c>
      <c r="P199" s="36">
        <v>128.02500000000001</v>
      </c>
      <c r="Q199" s="36"/>
      <c r="R199" s="37">
        <v>3416</v>
      </c>
      <c r="S199" s="37"/>
      <c r="T199" s="38">
        <f t="shared" si="3"/>
        <v>3429.9999999998931</v>
      </c>
      <c r="U199" s="38"/>
      <c r="V199" s="3">
        <f t="shared" si="0"/>
        <v>9</v>
      </c>
      <c r="W199">
        <f t="shared" si="1"/>
        <v>0</v>
      </c>
      <c r="X199" s="25">
        <f t="shared" si="4"/>
        <v>125542</v>
      </c>
      <c r="Y199" s="26">
        <f t="shared" si="5"/>
        <v>0</v>
      </c>
    </row>
    <row r="200" spans="2:25" x14ac:dyDescent="0.15">
      <c r="B200" s="22">
        <v>10</v>
      </c>
      <c r="C200" s="35">
        <v>129021</v>
      </c>
      <c r="D200" s="35"/>
      <c r="E200" s="22">
        <v>2018</v>
      </c>
      <c r="F200" s="23">
        <v>43811</v>
      </c>
      <c r="G200" s="22" t="s">
        <v>46</v>
      </c>
      <c r="H200" s="36">
        <v>128.596</v>
      </c>
      <c r="I200" s="36"/>
      <c r="J200" s="22">
        <v>34</v>
      </c>
      <c r="K200" s="27">
        <v>3489</v>
      </c>
      <c r="L200" s="28"/>
      <c r="M200" s="24">
        <v>1.03</v>
      </c>
      <c r="N200" s="22">
        <v>2018</v>
      </c>
      <c r="O200" s="23">
        <v>43813</v>
      </c>
      <c r="P200" s="36">
        <v>128.25700000000001</v>
      </c>
      <c r="Q200" s="36"/>
      <c r="R200" s="37">
        <v>3479</v>
      </c>
      <c r="S200" s="37"/>
      <c r="T200" s="38">
        <f t="shared" si="3"/>
        <v>3389.9999999999864</v>
      </c>
      <c r="U200" s="38"/>
      <c r="V200" s="3">
        <f t="shared" si="0"/>
        <v>10</v>
      </c>
      <c r="W200">
        <f t="shared" si="1"/>
        <v>0</v>
      </c>
      <c r="X200" s="25">
        <f t="shared" si="4"/>
        <v>129021</v>
      </c>
      <c r="Y200" s="26">
        <f t="shared" si="5"/>
        <v>0</v>
      </c>
    </row>
    <row r="201" spans="2:25" x14ac:dyDescent="0.15">
      <c r="B201" s="22">
        <v>11</v>
      </c>
      <c r="C201" s="35">
        <v>132500</v>
      </c>
      <c r="D201" s="35"/>
      <c r="E201" s="22"/>
      <c r="F201" s="23"/>
      <c r="G201" s="22"/>
      <c r="H201" s="36"/>
      <c r="I201" s="36"/>
      <c r="J201" s="22"/>
      <c r="K201" s="27" t="str">
        <f t="shared" si="2"/>
        <v/>
      </c>
      <c r="L201" s="28"/>
      <c r="M201" s="24" t="str">
        <f>IF(J201="","",(K201/J201)/LOOKUP(RIGHT($D$2,3),[1]定数!$A$6:$A$13,[1]定数!$B$6:$B$13))</f>
        <v/>
      </c>
      <c r="N201" s="22"/>
      <c r="O201" s="23"/>
      <c r="P201" s="36"/>
      <c r="Q201" s="36"/>
      <c r="R201" s="37" t="str">
        <f>IF(P201="","",T201*M201*LOOKUP(RIGHT($D$2,3),[1]定数!$A$6:$A$13,[1]定数!$B$6:$B$13))</f>
        <v/>
      </c>
      <c r="S201" s="37"/>
      <c r="T201" s="38" t="str">
        <f t="shared" si="3"/>
        <v/>
      </c>
      <c r="U201" s="38"/>
      <c r="V201" s="3" t="str">
        <f t="shared" si="0"/>
        <v/>
      </c>
      <c r="W201" t="str">
        <f t="shared" si="1"/>
        <v/>
      </c>
      <c r="X201" s="25">
        <f t="shared" si="4"/>
        <v>132500</v>
      </c>
      <c r="Y201" s="26">
        <f t="shared" si="5"/>
        <v>0</v>
      </c>
    </row>
    <row r="202" spans="2:25" x14ac:dyDescent="0.15">
      <c r="B202" s="22"/>
      <c r="C202" s="27"/>
      <c r="D202" s="28"/>
      <c r="E202" s="22"/>
      <c r="F202" s="23"/>
      <c r="G202" s="22"/>
      <c r="H202" s="29"/>
      <c r="I202" s="30"/>
      <c r="J202" s="22"/>
      <c r="K202" s="27"/>
      <c r="L202" s="28"/>
      <c r="M202" s="24"/>
      <c r="N202" s="22"/>
      <c r="O202" s="23"/>
      <c r="P202" s="29"/>
      <c r="Q202" s="30"/>
      <c r="R202" s="31"/>
      <c r="S202" s="32"/>
      <c r="T202" s="33"/>
      <c r="U202" s="34"/>
      <c r="V202" s="3"/>
      <c r="X202" s="25"/>
      <c r="Y202" s="26"/>
    </row>
    <row r="204" spans="2:25" ht="20.25" customHeight="1" x14ac:dyDescent="0.15">
      <c r="B204" s="1" t="s">
        <v>47</v>
      </c>
      <c r="C204" s="1"/>
    </row>
    <row r="205" spans="2:25" ht="18" customHeight="1" x14ac:dyDescent="0.15">
      <c r="B205" s="1" t="s">
        <v>49</v>
      </c>
      <c r="C205" s="1"/>
    </row>
    <row r="206" spans="2:25" x14ac:dyDescent="0.15">
      <c r="B206" t="s">
        <v>48</v>
      </c>
    </row>
    <row r="207" spans="2:25" x14ac:dyDescent="0.15">
      <c r="B207" t="s">
        <v>53</v>
      </c>
    </row>
    <row r="208" spans="2:25" x14ac:dyDescent="0.15">
      <c r="B208" t="s">
        <v>52</v>
      </c>
    </row>
    <row r="209" spans="2:15" x14ac:dyDescent="0.15">
      <c r="B209" t="s">
        <v>55</v>
      </c>
    </row>
    <row r="210" spans="2:15" ht="18" customHeight="1" x14ac:dyDescent="0.15">
      <c r="B210" s="1" t="s">
        <v>50</v>
      </c>
    </row>
    <row r="211" spans="2:15" x14ac:dyDescent="0.15">
      <c r="B211" t="s">
        <v>51</v>
      </c>
    </row>
    <row r="212" spans="2:15" x14ac:dyDescent="0.15">
      <c r="B212" t="s">
        <v>65</v>
      </c>
    </row>
    <row r="213" spans="2:15" x14ac:dyDescent="0.15">
      <c r="B213" t="s">
        <v>54</v>
      </c>
    </row>
    <row r="214" spans="2:15" x14ac:dyDescent="0.15">
      <c r="B214" t="s">
        <v>67</v>
      </c>
    </row>
    <row r="215" spans="2:15" x14ac:dyDescent="0.15">
      <c r="B215" t="s">
        <v>68</v>
      </c>
    </row>
    <row r="216" spans="2:15" x14ac:dyDescent="0.15">
      <c r="B216" t="s">
        <v>70</v>
      </c>
      <c r="E216" t="s">
        <v>56</v>
      </c>
    </row>
    <row r="218" spans="2:15" ht="21" customHeight="1" x14ac:dyDescent="0.15">
      <c r="B218" s="1" t="s">
        <v>57</v>
      </c>
    </row>
    <row r="219" spans="2:15" x14ac:dyDescent="0.15">
      <c r="B219" t="s">
        <v>58</v>
      </c>
    </row>
    <row r="220" spans="2:15" x14ac:dyDescent="0.15">
      <c r="B220" t="s">
        <v>59</v>
      </c>
    </row>
    <row r="221" spans="2:15" x14ac:dyDescent="0.15">
      <c r="B221" t="s">
        <v>60</v>
      </c>
      <c r="O221" t="s">
        <v>61</v>
      </c>
    </row>
    <row r="222" spans="2:15" x14ac:dyDescent="0.15">
      <c r="B222" t="s">
        <v>62</v>
      </c>
      <c r="E222" t="s">
        <v>63</v>
      </c>
      <c r="N222" t="s">
        <v>64</v>
      </c>
    </row>
    <row r="224" spans="2:15" ht="18" customHeight="1" x14ac:dyDescent="0.15">
      <c r="B224" s="1" t="s">
        <v>66</v>
      </c>
    </row>
    <row r="225" spans="2:2" x14ac:dyDescent="0.15">
      <c r="B225" t="s">
        <v>71</v>
      </c>
    </row>
    <row r="226" spans="2:2" x14ac:dyDescent="0.15">
      <c r="B226" t="s">
        <v>72</v>
      </c>
    </row>
    <row r="229" spans="2:2" x14ac:dyDescent="0.15">
      <c r="B229" t="s">
        <v>69</v>
      </c>
    </row>
  </sheetData>
  <mergeCells count="107">
    <mergeCell ref="N184:O184"/>
    <mergeCell ref="P184:Q184"/>
    <mergeCell ref="B185:C185"/>
    <mergeCell ref="D185:I185"/>
    <mergeCell ref="J185:K185"/>
    <mergeCell ref="L185:Q185"/>
    <mergeCell ref="B184:C184"/>
    <mergeCell ref="D184:E184"/>
    <mergeCell ref="F184:G184"/>
    <mergeCell ref="H184:I184"/>
    <mergeCell ref="J184:K184"/>
    <mergeCell ref="L184:M184"/>
    <mergeCell ref="B189:B190"/>
    <mergeCell ref="C189:D190"/>
    <mergeCell ref="E189:I189"/>
    <mergeCell ref="J189:L189"/>
    <mergeCell ref="M189:M190"/>
    <mergeCell ref="B186:C186"/>
    <mergeCell ref="D186:E186"/>
    <mergeCell ref="F186:G186"/>
    <mergeCell ref="H186:I186"/>
    <mergeCell ref="J186:K186"/>
    <mergeCell ref="L186:M186"/>
    <mergeCell ref="N189:Q189"/>
    <mergeCell ref="R189:U189"/>
    <mergeCell ref="H190:I190"/>
    <mergeCell ref="K190:L190"/>
    <mergeCell ref="P190:Q190"/>
    <mergeCell ref="R190:S190"/>
    <mergeCell ref="T190:U190"/>
    <mergeCell ref="N186:O186"/>
    <mergeCell ref="P186:Q186"/>
    <mergeCell ref="J187:K187"/>
    <mergeCell ref="L187:M187"/>
    <mergeCell ref="P187:Q187"/>
    <mergeCell ref="C192:D192"/>
    <mergeCell ref="H192:I192"/>
    <mergeCell ref="K192:L192"/>
    <mergeCell ref="P192:Q192"/>
    <mergeCell ref="R192:S192"/>
    <mergeCell ref="T192:U192"/>
    <mergeCell ref="C191:D191"/>
    <mergeCell ref="H191:I191"/>
    <mergeCell ref="K191:L191"/>
    <mergeCell ref="P191:Q191"/>
    <mergeCell ref="R191:S191"/>
    <mergeCell ref="T191:U191"/>
    <mergeCell ref="C194:D194"/>
    <mergeCell ref="H194:I194"/>
    <mergeCell ref="K194:L194"/>
    <mergeCell ref="P194:Q194"/>
    <mergeCell ref="R194:S194"/>
    <mergeCell ref="T194:U194"/>
    <mergeCell ref="C193:D193"/>
    <mergeCell ref="H193:I193"/>
    <mergeCell ref="K193:L193"/>
    <mergeCell ref="P193:Q193"/>
    <mergeCell ref="R193:S193"/>
    <mergeCell ref="T193:U193"/>
    <mergeCell ref="C196:D196"/>
    <mergeCell ref="H196:I196"/>
    <mergeCell ref="K196:L196"/>
    <mergeCell ref="P196:Q196"/>
    <mergeCell ref="R196:S196"/>
    <mergeCell ref="T196:U196"/>
    <mergeCell ref="C195:D195"/>
    <mergeCell ref="H195:I195"/>
    <mergeCell ref="K195:L195"/>
    <mergeCell ref="P195:Q195"/>
    <mergeCell ref="R195:S195"/>
    <mergeCell ref="T195:U195"/>
    <mergeCell ref="C198:D198"/>
    <mergeCell ref="H198:I198"/>
    <mergeCell ref="K198:L198"/>
    <mergeCell ref="P198:Q198"/>
    <mergeCell ref="R198:S198"/>
    <mergeCell ref="T198:U198"/>
    <mergeCell ref="C197:D197"/>
    <mergeCell ref="H197:I197"/>
    <mergeCell ref="K197:L197"/>
    <mergeCell ref="P197:Q197"/>
    <mergeCell ref="R197:S197"/>
    <mergeCell ref="T197:U197"/>
    <mergeCell ref="C200:D200"/>
    <mergeCell ref="H200:I200"/>
    <mergeCell ref="K200:L200"/>
    <mergeCell ref="P200:Q200"/>
    <mergeCell ref="R200:S200"/>
    <mergeCell ref="T200:U200"/>
    <mergeCell ref="C199:D199"/>
    <mergeCell ref="H199:I199"/>
    <mergeCell ref="K199:L199"/>
    <mergeCell ref="P199:Q199"/>
    <mergeCell ref="R199:S199"/>
    <mergeCell ref="T199:U199"/>
    <mergeCell ref="C202:D202"/>
    <mergeCell ref="H202:I202"/>
    <mergeCell ref="K202:L202"/>
    <mergeCell ref="P202:Q202"/>
    <mergeCell ref="R202:S202"/>
    <mergeCell ref="T202:U202"/>
    <mergeCell ref="C201:D201"/>
    <mergeCell ref="H201:I201"/>
    <mergeCell ref="K201:L201"/>
    <mergeCell ref="P201:Q201"/>
    <mergeCell ref="R201:S201"/>
    <mergeCell ref="T201:U201"/>
  </mergeCells>
  <phoneticPr fontId="1"/>
  <conditionalFormatting sqref="G196:G202">
    <cfRule type="cellIs" dxfId="7" priority="5" stopIfTrue="1" operator="equal">
      <formula>"買"</formula>
    </cfRule>
    <cfRule type="cellIs" dxfId="6" priority="6" stopIfTrue="1" operator="equal">
      <formula>"売"</formula>
    </cfRule>
  </conditionalFormatting>
  <conditionalFormatting sqref="G191:G193">
    <cfRule type="cellIs" dxfId="5" priority="7" stopIfTrue="1" operator="equal">
      <formula>"買"</formula>
    </cfRule>
    <cfRule type="cellIs" dxfId="4" priority="8" stopIfTrue="1" operator="equal">
      <formula>"売"</formula>
    </cfRule>
  </conditionalFormatting>
  <conditionalFormatting sqref="G194">
    <cfRule type="cellIs" dxfId="3" priority="3" stopIfTrue="1" operator="equal">
      <formula>"買"</formula>
    </cfRule>
    <cfRule type="cellIs" dxfId="2" priority="4" stopIfTrue="1" operator="equal">
      <formula>"売"</formula>
    </cfRule>
  </conditionalFormatting>
  <conditionalFormatting sqref="G195">
    <cfRule type="cellIs" dxfId="1" priority="1" stopIfTrue="1" operator="equal">
      <formula>"買"</formula>
    </cfRule>
    <cfRule type="cellIs" dxfId="0" priority="2" stopIfTrue="1" operator="equal">
      <formula>"売"</formula>
    </cfRule>
  </conditionalFormatting>
  <dataValidations count="1">
    <dataValidation type="list" allowBlank="1" showInputMessage="1" showErrorMessage="1" sqref="G191:G202">
      <formula1>"買,売"</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成島</dc:creator>
  <cp:lastModifiedBy>成島</cp:lastModifiedBy>
  <dcterms:created xsi:type="dcterms:W3CDTF">2019-04-23T00:38:07Z</dcterms:created>
  <dcterms:modified xsi:type="dcterms:W3CDTF">2019-04-23T06:17:56Z</dcterms:modified>
</cp:coreProperties>
</file>