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760" yWindow="32760" windowWidth="21840" windowHeight="11676" firstSheet="1" activeTab="5"/>
  </bookViews>
  <sheets>
    <sheet name="定数" sheetId="29" state="hidden" r:id="rId1"/>
    <sheet name="検証1 " sheetId="33" r:id="rId2"/>
    <sheet name="検証2" sheetId="32" r:id="rId3"/>
    <sheet name="検証3" sheetId="31" r:id="rId4"/>
    <sheet name="気づき" sheetId="9" r:id="rId5"/>
    <sheet name="画像(1)" sheetId="26" r:id="rId6"/>
    <sheet name="画像 (2)" sheetId="34" r:id="rId7"/>
    <sheet name="画像 (3)" sheetId="35" r:id="rId8"/>
    <sheet name="検証終了通貨" sheetId="10" r:id="rId9"/>
    <sheet name="テンプレ" sheetId="17" state="hidden" r:id="rId10"/>
  </sheets>
  <calcPr calcId="145621"/>
</workbook>
</file>

<file path=xl/calcChain.xml><?xml version="1.0" encoding="utf-8"?>
<calcChain xmlns="http://schemas.openxmlformats.org/spreadsheetml/2006/main">
  <c r="K23" i="31" l="1"/>
  <c r="K25" i="31"/>
  <c r="K26" i="31"/>
  <c r="M26" i="31"/>
  <c r="K27" i="31"/>
  <c r="K10" i="31"/>
  <c r="M10" i="31"/>
  <c r="K11" i="31"/>
  <c r="K12" i="31"/>
  <c r="K13" i="31"/>
  <c r="K14" i="31"/>
  <c r="K15" i="31"/>
  <c r="M15" i="31"/>
  <c r="K16" i="31"/>
  <c r="K17" i="31"/>
  <c r="K18" i="31"/>
  <c r="M18" i="31"/>
  <c r="K19" i="31"/>
  <c r="K20" i="31"/>
  <c r="M20" i="31"/>
  <c r="K21" i="31"/>
  <c r="K22" i="31"/>
  <c r="K9" i="31"/>
  <c r="M9" i="31"/>
  <c r="K10" i="32"/>
  <c r="K11" i="32"/>
  <c r="K12" i="32"/>
  <c r="K13" i="32"/>
  <c r="K14" i="32"/>
  <c r="M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9" i="32"/>
  <c r="M9" i="32"/>
  <c r="L2" i="17"/>
  <c r="P2" i="17"/>
  <c r="D4" i="17"/>
  <c r="H4" i="17"/>
  <c r="L4" i="17"/>
  <c r="P4" i="17"/>
  <c r="C5" i="17"/>
  <c r="E5" i="17"/>
  <c r="G5" i="17"/>
  <c r="I5" i="17"/>
  <c r="K9" i="17"/>
  <c r="M9" i="17"/>
  <c r="R9" i="17"/>
  <c r="T9" i="17"/>
  <c r="C10" i="17"/>
  <c r="K10" i="17"/>
  <c r="M10" i="17"/>
  <c r="R10" i="17"/>
  <c r="T10" i="17"/>
  <c r="C11" i="17"/>
  <c r="K11" i="17"/>
  <c r="M11" i="17"/>
  <c r="R11" i="17"/>
  <c r="T11" i="17"/>
  <c r="C12" i="17"/>
  <c r="K12" i="17"/>
  <c r="M12" i="17"/>
  <c r="R12" i="17"/>
  <c r="T12" i="17"/>
  <c r="C13" i="17"/>
  <c r="K13" i="17"/>
  <c r="M13" i="17"/>
  <c r="R13" i="17"/>
  <c r="T13" i="17"/>
  <c r="C14" i="17"/>
  <c r="K14" i="17"/>
  <c r="M14" i="17"/>
  <c r="R14" i="17"/>
  <c r="T14" i="17"/>
  <c r="C15" i="17"/>
  <c r="K15" i="17"/>
  <c r="M15" i="17"/>
  <c r="R15" i="17"/>
  <c r="T15" i="17"/>
  <c r="C16" i="17"/>
  <c r="K16" i="17"/>
  <c r="M16" i="17"/>
  <c r="R16" i="17"/>
  <c r="T16" i="17"/>
  <c r="C17" i="17"/>
  <c r="K17" i="17"/>
  <c r="M17" i="17"/>
  <c r="R17" i="17"/>
  <c r="T17" i="17"/>
  <c r="C18" i="17"/>
  <c r="K18" i="17"/>
  <c r="M18" i="17"/>
  <c r="R18" i="17"/>
  <c r="T18" i="17"/>
  <c r="C19" i="17"/>
  <c r="K19" i="17"/>
  <c r="M19" i="17"/>
  <c r="R19" i="17"/>
  <c r="T19" i="17"/>
  <c r="C20" i="17"/>
  <c r="K20" i="17"/>
  <c r="M20" i="17"/>
  <c r="R20" i="17"/>
  <c r="T20" i="17"/>
  <c r="C21" i="17"/>
  <c r="K21" i="17"/>
  <c r="M21" i="17"/>
  <c r="R21" i="17"/>
  <c r="T21" i="17"/>
  <c r="C22" i="17"/>
  <c r="K22" i="17"/>
  <c r="M22" i="17"/>
  <c r="R22" i="17"/>
  <c r="T22" i="17"/>
  <c r="C23" i="17"/>
  <c r="K23" i="17"/>
  <c r="M23" i="17"/>
  <c r="R23" i="17"/>
  <c r="T23" i="17"/>
  <c r="C24" i="17"/>
  <c r="K24" i="17"/>
  <c r="M24" i="17"/>
  <c r="R24" i="17"/>
  <c r="T24" i="17"/>
  <c r="C25" i="17"/>
  <c r="K25" i="17"/>
  <c r="M25" i="17"/>
  <c r="R25" i="17"/>
  <c r="T25" i="17"/>
  <c r="C26" i="17"/>
  <c r="K26" i="17"/>
  <c r="M26" i="17"/>
  <c r="R26" i="17"/>
  <c r="T26" i="17"/>
  <c r="C27" i="17"/>
  <c r="K27" i="17"/>
  <c r="M27" i="17"/>
  <c r="R27" i="17"/>
  <c r="T27" i="17"/>
  <c r="C28" i="17"/>
  <c r="K28" i="17"/>
  <c r="M28" i="17"/>
  <c r="R28" i="17"/>
  <c r="T28" i="17"/>
  <c r="C29" i="17"/>
  <c r="K29" i="17"/>
  <c r="M29" i="17"/>
  <c r="R29" i="17"/>
  <c r="T29" i="17"/>
  <c r="C30" i="17"/>
  <c r="K30" i="17"/>
  <c r="M30" i="17"/>
  <c r="R30" i="17"/>
  <c r="T30" i="17"/>
  <c r="C31" i="17"/>
  <c r="K31" i="17"/>
  <c r="M31" i="17"/>
  <c r="R31" i="17"/>
  <c r="T31" i="17"/>
  <c r="C32" i="17"/>
  <c r="K32" i="17"/>
  <c r="M32" i="17"/>
  <c r="R32" i="17"/>
  <c r="T32" i="17"/>
  <c r="C33" i="17"/>
  <c r="K33" i="17"/>
  <c r="M33" i="17"/>
  <c r="R33" i="17"/>
  <c r="T33" i="17"/>
  <c r="C34" i="17"/>
  <c r="K34" i="17"/>
  <c r="M34" i="17"/>
  <c r="R34" i="17"/>
  <c r="T34" i="17"/>
  <c r="C35" i="17"/>
  <c r="K35" i="17"/>
  <c r="M35" i="17"/>
  <c r="R35" i="17"/>
  <c r="T35" i="17"/>
  <c r="C36" i="17"/>
  <c r="K36" i="17"/>
  <c r="M36" i="17"/>
  <c r="R36" i="17"/>
  <c r="T36" i="17"/>
  <c r="C37" i="17"/>
  <c r="K37" i="17"/>
  <c r="M37" i="17"/>
  <c r="R37" i="17"/>
  <c r="T37" i="17"/>
  <c r="C38" i="17"/>
  <c r="K38" i="17"/>
  <c r="M38" i="17"/>
  <c r="R38" i="17"/>
  <c r="T38" i="17"/>
  <c r="C39" i="17"/>
  <c r="K39" i="17"/>
  <c r="M39" i="17"/>
  <c r="R39" i="17"/>
  <c r="T39" i="17"/>
  <c r="C40" i="17"/>
  <c r="K40" i="17"/>
  <c r="M40" i="17"/>
  <c r="R40" i="17"/>
  <c r="T40" i="17"/>
  <c r="C41" i="17"/>
  <c r="K41" i="17"/>
  <c r="M41" i="17"/>
  <c r="R41" i="17"/>
  <c r="T41" i="17"/>
  <c r="C42" i="17"/>
  <c r="K42" i="17"/>
  <c r="M42" i="17"/>
  <c r="R42" i="17"/>
  <c r="T42" i="17"/>
  <c r="C43" i="17"/>
  <c r="K43" i="17"/>
  <c r="M43" i="17"/>
  <c r="R43" i="17"/>
  <c r="T43" i="17"/>
  <c r="C44" i="17"/>
  <c r="K44" i="17"/>
  <c r="M44" i="17"/>
  <c r="R44" i="17"/>
  <c r="T44" i="17"/>
  <c r="C45" i="17"/>
  <c r="K45" i="17"/>
  <c r="M45" i="17"/>
  <c r="R45" i="17"/>
  <c r="T45" i="17"/>
  <c r="C46" i="17"/>
  <c r="K46" i="17"/>
  <c r="M46" i="17"/>
  <c r="R46" i="17"/>
  <c r="T46" i="17"/>
  <c r="C47" i="17"/>
  <c r="K47" i="17"/>
  <c r="M47" i="17"/>
  <c r="R47" i="17"/>
  <c r="T47" i="17"/>
  <c r="C48" i="17"/>
  <c r="K48" i="17"/>
  <c r="M48" i="17"/>
  <c r="R48" i="17"/>
  <c r="T48" i="17"/>
  <c r="C49" i="17"/>
  <c r="K49" i="17"/>
  <c r="M49" i="17"/>
  <c r="R49" i="17"/>
  <c r="T49" i="17"/>
  <c r="C50" i="17"/>
  <c r="K50" i="17"/>
  <c r="M50" i="17"/>
  <c r="R50" i="17"/>
  <c r="T50" i="17"/>
  <c r="C51" i="17"/>
  <c r="K51" i="17"/>
  <c r="M51" i="17"/>
  <c r="R51" i="17"/>
  <c r="T51" i="17"/>
  <c r="C52" i="17"/>
  <c r="K52" i="17"/>
  <c r="M52" i="17"/>
  <c r="R52" i="17"/>
  <c r="T52" i="17"/>
  <c r="C53" i="17"/>
  <c r="K53" i="17"/>
  <c r="M53" i="17"/>
  <c r="R53" i="17"/>
  <c r="T53" i="17"/>
  <c r="C54" i="17"/>
  <c r="K54" i="17"/>
  <c r="M54" i="17"/>
  <c r="R54" i="17"/>
  <c r="T54" i="17"/>
  <c r="C55" i="17"/>
  <c r="K55" i="17"/>
  <c r="M55" i="17"/>
  <c r="R55" i="17"/>
  <c r="T55" i="17"/>
  <c r="C56" i="17"/>
  <c r="K56" i="17"/>
  <c r="M56" i="17"/>
  <c r="R56" i="17"/>
  <c r="T56" i="17"/>
  <c r="C57" i="17"/>
  <c r="K57" i="17"/>
  <c r="M57" i="17"/>
  <c r="R57" i="17"/>
  <c r="T57" i="17"/>
  <c r="C58" i="17"/>
  <c r="K58" i="17"/>
  <c r="M58" i="17"/>
  <c r="R58" i="17"/>
  <c r="T58" i="17"/>
  <c r="C59" i="17"/>
  <c r="K59" i="17"/>
  <c r="M59" i="17"/>
  <c r="R59" i="17"/>
  <c r="T59" i="17"/>
  <c r="C60" i="17"/>
  <c r="K60" i="17"/>
  <c r="M60" i="17"/>
  <c r="R60" i="17"/>
  <c r="T60" i="17"/>
  <c r="C61" i="17"/>
  <c r="K61" i="17"/>
  <c r="M61" i="17"/>
  <c r="R61" i="17"/>
  <c r="T61" i="17"/>
  <c r="C62" i="17"/>
  <c r="K62" i="17"/>
  <c r="M62" i="17"/>
  <c r="R62" i="17"/>
  <c r="T62" i="17"/>
  <c r="C63" i="17"/>
  <c r="K63" i="17"/>
  <c r="M63" i="17"/>
  <c r="R63" i="17"/>
  <c r="T63" i="17"/>
  <c r="C64" i="17"/>
  <c r="K64" i="17"/>
  <c r="M64" i="17"/>
  <c r="R64" i="17"/>
  <c r="T64" i="17"/>
  <c r="C65" i="17"/>
  <c r="K65" i="17"/>
  <c r="M65" i="17"/>
  <c r="R65" i="17"/>
  <c r="T65" i="17"/>
  <c r="C66" i="17"/>
  <c r="K66" i="17"/>
  <c r="M66" i="17"/>
  <c r="R66" i="17"/>
  <c r="T66" i="17"/>
  <c r="C67" i="17"/>
  <c r="K67" i="17"/>
  <c r="M67" i="17"/>
  <c r="R67" i="17"/>
  <c r="T67" i="17"/>
  <c r="C68" i="17"/>
  <c r="K68" i="17"/>
  <c r="M68" i="17"/>
  <c r="R68" i="17"/>
  <c r="T68" i="17"/>
  <c r="C69" i="17"/>
  <c r="K69" i="17"/>
  <c r="M69" i="17"/>
  <c r="R69" i="17"/>
  <c r="T69" i="17"/>
  <c r="C70" i="17"/>
  <c r="K70" i="17"/>
  <c r="M70" i="17"/>
  <c r="R70" i="17"/>
  <c r="T70" i="17"/>
  <c r="C71" i="17"/>
  <c r="K71" i="17"/>
  <c r="M71" i="17"/>
  <c r="R71" i="17"/>
  <c r="T71" i="17"/>
  <c r="C72" i="17"/>
  <c r="K72" i="17"/>
  <c r="M72" i="17"/>
  <c r="R72" i="17"/>
  <c r="T72" i="17"/>
  <c r="C73" i="17"/>
  <c r="K73" i="17"/>
  <c r="M73" i="17"/>
  <c r="R73" i="17"/>
  <c r="T73" i="17"/>
  <c r="C74" i="17"/>
  <c r="K74" i="17"/>
  <c r="M74" i="17"/>
  <c r="R74" i="17"/>
  <c r="T74" i="17"/>
  <c r="C75" i="17"/>
  <c r="K75" i="17"/>
  <c r="M75" i="17"/>
  <c r="R75" i="17"/>
  <c r="T75" i="17"/>
  <c r="C76" i="17"/>
  <c r="K76" i="17"/>
  <c r="M76" i="17"/>
  <c r="R76" i="17"/>
  <c r="T76" i="17"/>
  <c r="C77" i="17"/>
  <c r="K77" i="17"/>
  <c r="M77" i="17"/>
  <c r="R77" i="17"/>
  <c r="T77" i="17"/>
  <c r="C78" i="17"/>
  <c r="K78" i="17"/>
  <c r="M78" i="17"/>
  <c r="R78" i="17"/>
  <c r="T78" i="17"/>
  <c r="C79" i="17"/>
  <c r="K79" i="17"/>
  <c r="M79" i="17"/>
  <c r="R79" i="17"/>
  <c r="T79" i="17"/>
  <c r="C80" i="17"/>
  <c r="K80" i="17"/>
  <c r="M80" i="17"/>
  <c r="R80" i="17"/>
  <c r="T80" i="17"/>
  <c r="C81" i="17"/>
  <c r="K81" i="17"/>
  <c r="M81" i="17"/>
  <c r="R81" i="17"/>
  <c r="T81" i="17"/>
  <c r="C82" i="17"/>
  <c r="K82" i="17"/>
  <c r="M82" i="17"/>
  <c r="R82" i="17"/>
  <c r="T82" i="17"/>
  <c r="C83" i="17"/>
  <c r="K83" i="17"/>
  <c r="M83" i="17"/>
  <c r="R83" i="17"/>
  <c r="T83" i="17"/>
  <c r="C84" i="17"/>
  <c r="K84" i="17"/>
  <c r="M84" i="17"/>
  <c r="R84" i="17"/>
  <c r="T84" i="17"/>
  <c r="C85" i="17"/>
  <c r="K85" i="17"/>
  <c r="M85" i="17"/>
  <c r="R85" i="17"/>
  <c r="T85" i="17"/>
  <c r="C86" i="17"/>
  <c r="K86" i="17"/>
  <c r="M86" i="17"/>
  <c r="R86" i="17"/>
  <c r="T86" i="17"/>
  <c r="C87" i="17"/>
  <c r="K87" i="17"/>
  <c r="M87" i="17"/>
  <c r="R87" i="17"/>
  <c r="T87" i="17"/>
  <c r="C88" i="17"/>
  <c r="K88" i="17"/>
  <c r="M88" i="17"/>
  <c r="R88" i="17"/>
  <c r="T88" i="17"/>
  <c r="C89" i="17"/>
  <c r="K89" i="17"/>
  <c r="M89" i="17"/>
  <c r="R89" i="17"/>
  <c r="T89" i="17"/>
  <c r="C90" i="17"/>
  <c r="K90" i="17"/>
  <c r="M90" i="17"/>
  <c r="R90" i="17"/>
  <c r="T90" i="17"/>
  <c r="C91" i="17"/>
  <c r="K91" i="17"/>
  <c r="M91" i="17"/>
  <c r="R91" i="17"/>
  <c r="T91" i="17"/>
  <c r="C92" i="17"/>
  <c r="K92" i="17"/>
  <c r="M92" i="17"/>
  <c r="R92" i="17"/>
  <c r="T92" i="17"/>
  <c r="C93" i="17"/>
  <c r="K93" i="17"/>
  <c r="M93" i="17"/>
  <c r="R93" i="17"/>
  <c r="T93" i="17"/>
  <c r="C94" i="17"/>
  <c r="K94" i="17"/>
  <c r="M94" i="17"/>
  <c r="R94" i="17"/>
  <c r="T94" i="17"/>
  <c r="C95" i="17"/>
  <c r="K95" i="17"/>
  <c r="M95" i="17"/>
  <c r="R95" i="17"/>
  <c r="T95" i="17"/>
  <c r="C96" i="17"/>
  <c r="K96" i="17"/>
  <c r="M96" i="17"/>
  <c r="R96" i="17"/>
  <c r="T96" i="17"/>
  <c r="C97" i="17"/>
  <c r="K97" i="17"/>
  <c r="M97" i="17"/>
  <c r="R97" i="17"/>
  <c r="T97" i="17"/>
  <c r="C98" i="17"/>
  <c r="K98" i="17"/>
  <c r="M98" i="17"/>
  <c r="R98" i="17"/>
  <c r="T98" i="17"/>
  <c r="C99" i="17"/>
  <c r="K99" i="17"/>
  <c r="M99" i="17"/>
  <c r="R99" i="17"/>
  <c r="T99" i="17"/>
  <c r="C100" i="17"/>
  <c r="K100" i="17"/>
  <c r="M100" i="17"/>
  <c r="R100" i="17"/>
  <c r="T100" i="17"/>
  <c r="C101" i="17"/>
  <c r="K101" i="17"/>
  <c r="M101" i="17"/>
  <c r="R101" i="17"/>
  <c r="T101" i="17"/>
  <c r="C102" i="17"/>
  <c r="K102" i="17"/>
  <c r="M102" i="17"/>
  <c r="R102" i="17"/>
  <c r="T102" i="17"/>
  <c r="C103" i="17"/>
  <c r="K103" i="17"/>
  <c r="M103" i="17"/>
  <c r="R103" i="17"/>
  <c r="T103" i="17"/>
  <c r="C104" i="17"/>
  <c r="K104" i="17"/>
  <c r="M104" i="17"/>
  <c r="R104" i="17"/>
  <c r="T104" i="17"/>
  <c r="C105" i="17"/>
  <c r="K105" i="17"/>
  <c r="M105" i="17"/>
  <c r="R105" i="17"/>
  <c r="T105" i="17"/>
  <c r="C106" i="17"/>
  <c r="K106" i="17"/>
  <c r="M106" i="17"/>
  <c r="R106" i="17"/>
  <c r="T106" i="17"/>
  <c r="C107" i="17"/>
  <c r="K107" i="17"/>
  <c r="M107" i="17"/>
  <c r="R107" i="17"/>
  <c r="T107" i="17"/>
  <c r="C108" i="17"/>
  <c r="K108" i="17"/>
  <c r="M108" i="17"/>
  <c r="R108" i="17"/>
  <c r="T108" i="17"/>
  <c r="C9" i="31"/>
  <c r="T9" i="31"/>
  <c r="W9" i="31"/>
  <c r="T10" i="31"/>
  <c r="V10" i="31"/>
  <c r="M11" i="31"/>
  <c r="T11" i="31"/>
  <c r="W11" i="31"/>
  <c r="M12" i="31"/>
  <c r="T12" i="31"/>
  <c r="V12" i="31"/>
  <c r="M13" i="31"/>
  <c r="T13" i="31"/>
  <c r="W13" i="31"/>
  <c r="M14" i="31"/>
  <c r="T14" i="31"/>
  <c r="V14" i="31"/>
  <c r="T15" i="31"/>
  <c r="V15" i="31"/>
  <c r="M16" i="31"/>
  <c r="R16" i="31"/>
  <c r="C17" i="31"/>
  <c r="T16" i="31"/>
  <c r="V16" i="31"/>
  <c r="W16" i="31"/>
  <c r="M17" i="31"/>
  <c r="T17" i="31"/>
  <c r="V17" i="31"/>
  <c r="R18" i="31"/>
  <c r="C19" i="31"/>
  <c r="X19" i="31"/>
  <c r="Y19" i="31"/>
  <c r="T18" i="31"/>
  <c r="V18" i="31"/>
  <c r="M19" i="31"/>
  <c r="T19" i="31"/>
  <c r="V19" i="31"/>
  <c r="T20" i="31"/>
  <c r="V20" i="31"/>
  <c r="M21" i="31"/>
  <c r="T21" i="31"/>
  <c r="V21" i="31"/>
  <c r="M22" i="31"/>
  <c r="T22" i="31"/>
  <c r="W22" i="31"/>
  <c r="M23" i="31"/>
  <c r="T23" i="31"/>
  <c r="W23" i="31"/>
  <c r="V23" i="31"/>
  <c r="R24" i="31"/>
  <c r="C25" i="31"/>
  <c r="T24" i="31"/>
  <c r="W24" i="31"/>
  <c r="V24" i="31"/>
  <c r="M25" i="31"/>
  <c r="T25" i="31"/>
  <c r="W25" i="31"/>
  <c r="V25" i="31"/>
  <c r="T26" i="31"/>
  <c r="W26" i="31"/>
  <c r="V26" i="31"/>
  <c r="M27" i="31"/>
  <c r="R27" i="31"/>
  <c r="C28" i="31"/>
  <c r="X28" i="31"/>
  <c r="Y28" i="31"/>
  <c r="T27" i="31"/>
  <c r="V27" i="31"/>
  <c r="W27" i="31"/>
  <c r="K28" i="31"/>
  <c r="M28" i="31"/>
  <c r="R28" i="31"/>
  <c r="C29" i="31"/>
  <c r="X29" i="31"/>
  <c r="Y29" i="31"/>
  <c r="T28" i="31"/>
  <c r="V28" i="31"/>
  <c r="W28" i="31"/>
  <c r="K29" i="31"/>
  <c r="M29" i="31"/>
  <c r="R29" i="31"/>
  <c r="C30" i="31"/>
  <c r="X30" i="31"/>
  <c r="Y30" i="31"/>
  <c r="T29" i="31"/>
  <c r="V29" i="31"/>
  <c r="W29" i="31"/>
  <c r="K30" i="31"/>
  <c r="M30" i="31"/>
  <c r="R30" i="31"/>
  <c r="T30" i="31"/>
  <c r="V30" i="31"/>
  <c r="W30" i="31"/>
  <c r="C31" i="31"/>
  <c r="X31" i="31"/>
  <c r="Y31" i="31"/>
  <c r="K31" i="31"/>
  <c r="M31" i="31"/>
  <c r="R31" i="31"/>
  <c r="C32" i="31"/>
  <c r="X32" i="31"/>
  <c r="Y32" i="31"/>
  <c r="T31" i="31"/>
  <c r="V31" i="31"/>
  <c r="W31" i="31"/>
  <c r="K32" i="31"/>
  <c r="M32" i="31"/>
  <c r="R32" i="31"/>
  <c r="C33" i="31"/>
  <c r="X33" i="31"/>
  <c r="Y33" i="31"/>
  <c r="T32" i="31"/>
  <c r="V32" i="31"/>
  <c r="W32" i="31"/>
  <c r="K33" i="31"/>
  <c r="M33" i="31"/>
  <c r="R33" i="31"/>
  <c r="C34" i="31"/>
  <c r="X34" i="31"/>
  <c r="Y34" i="31"/>
  <c r="T33" i="31"/>
  <c r="V33" i="31"/>
  <c r="W33" i="31"/>
  <c r="K34" i="31"/>
  <c r="M34" i="31"/>
  <c r="R34" i="31"/>
  <c r="C35" i="31"/>
  <c r="X35" i="31"/>
  <c r="Y35" i="31"/>
  <c r="T34" i="31"/>
  <c r="V34" i="31"/>
  <c r="W34" i="31"/>
  <c r="K35" i="31"/>
  <c r="M35" i="31"/>
  <c r="R35" i="31"/>
  <c r="C36" i="31"/>
  <c r="X36" i="31"/>
  <c r="Y36" i="31"/>
  <c r="T35" i="31"/>
  <c r="V35" i="31"/>
  <c r="W35" i="31"/>
  <c r="K36" i="31"/>
  <c r="M36" i="31"/>
  <c r="R36" i="31"/>
  <c r="C37" i="31"/>
  <c r="X37" i="31"/>
  <c r="Y37" i="31"/>
  <c r="T36" i="31"/>
  <c r="V36" i="31"/>
  <c r="W36" i="31"/>
  <c r="K37" i="31"/>
  <c r="M37" i="31"/>
  <c r="R37" i="31"/>
  <c r="C38" i="31"/>
  <c r="X38" i="31"/>
  <c r="Y38" i="31"/>
  <c r="T37" i="31"/>
  <c r="V37" i="31"/>
  <c r="W37" i="31"/>
  <c r="K38" i="31"/>
  <c r="M38" i="31"/>
  <c r="R38" i="31"/>
  <c r="T38" i="31"/>
  <c r="V38" i="31"/>
  <c r="W38" i="31"/>
  <c r="C39" i="31"/>
  <c r="X39" i="31"/>
  <c r="Y39" i="31"/>
  <c r="K39" i="31"/>
  <c r="M39" i="31"/>
  <c r="R39" i="31"/>
  <c r="C40" i="31"/>
  <c r="X40" i="31"/>
  <c r="Y40" i="31"/>
  <c r="T39" i="31"/>
  <c r="V39" i="31"/>
  <c r="W39" i="31"/>
  <c r="K40" i="31"/>
  <c r="M40" i="31"/>
  <c r="R40" i="31"/>
  <c r="C41" i="31"/>
  <c r="X41" i="31"/>
  <c r="Y41" i="31"/>
  <c r="T40" i="31"/>
  <c r="V40" i="31"/>
  <c r="W40" i="31"/>
  <c r="K41" i="31"/>
  <c r="M41" i="31"/>
  <c r="R41" i="31"/>
  <c r="C42" i="31"/>
  <c r="X42" i="31"/>
  <c r="Y42" i="31"/>
  <c r="T41" i="31"/>
  <c r="V41" i="31"/>
  <c r="W41" i="31"/>
  <c r="K42" i="31"/>
  <c r="M42" i="31"/>
  <c r="R42" i="31"/>
  <c r="T42" i="31"/>
  <c r="V42" i="31"/>
  <c r="W42" i="31"/>
  <c r="C43" i="31"/>
  <c r="X43" i="31"/>
  <c r="Y43" i="31"/>
  <c r="K43" i="31"/>
  <c r="M43" i="31"/>
  <c r="R43" i="31"/>
  <c r="C44" i="31"/>
  <c r="X44" i="31"/>
  <c r="Y44" i="31"/>
  <c r="T43" i="31"/>
  <c r="V43" i="31"/>
  <c r="W43" i="31"/>
  <c r="K44" i="31"/>
  <c r="M44" i="31"/>
  <c r="R44" i="31"/>
  <c r="C45" i="31"/>
  <c r="X45" i="31"/>
  <c r="Y45" i="31"/>
  <c r="T44" i="31"/>
  <c r="V44" i="31"/>
  <c r="W44" i="31"/>
  <c r="K45" i="31"/>
  <c r="M45" i="31"/>
  <c r="R45" i="31"/>
  <c r="C46" i="31"/>
  <c r="X46" i="31"/>
  <c r="Y46" i="31"/>
  <c r="T45" i="31"/>
  <c r="V45" i="31"/>
  <c r="W45" i="31"/>
  <c r="K46" i="31"/>
  <c r="M46" i="31"/>
  <c r="R46" i="31"/>
  <c r="C47" i="31"/>
  <c r="X47" i="31"/>
  <c r="Y47" i="31"/>
  <c r="T46" i="31"/>
  <c r="V46" i="31"/>
  <c r="W46" i="31"/>
  <c r="K47" i="31"/>
  <c r="M47" i="31"/>
  <c r="R47" i="31"/>
  <c r="C48" i="31"/>
  <c r="X48" i="31"/>
  <c r="Y48" i="31"/>
  <c r="T47" i="31"/>
  <c r="V47" i="31"/>
  <c r="W47" i="31"/>
  <c r="K48" i="31"/>
  <c r="M48" i="31"/>
  <c r="R48" i="31"/>
  <c r="C49" i="31"/>
  <c r="X49" i="31"/>
  <c r="Y49" i="31"/>
  <c r="T48" i="31"/>
  <c r="V48" i="31"/>
  <c r="W48" i="31"/>
  <c r="K49" i="31"/>
  <c r="M49" i="31"/>
  <c r="R49" i="31"/>
  <c r="C50" i="31"/>
  <c r="X50" i="31"/>
  <c r="Y50" i="31"/>
  <c r="T49" i="31"/>
  <c r="V49" i="31"/>
  <c r="W49" i="31"/>
  <c r="K50" i="31"/>
  <c r="M50" i="31"/>
  <c r="R50" i="31"/>
  <c r="T50" i="31"/>
  <c r="V50" i="31"/>
  <c r="W50" i="31"/>
  <c r="C51" i="31"/>
  <c r="X51" i="31"/>
  <c r="Y51" i="31"/>
  <c r="K51" i="31"/>
  <c r="M51" i="31"/>
  <c r="R51" i="31"/>
  <c r="C52" i="31"/>
  <c r="X52" i="31"/>
  <c r="Y52" i="31"/>
  <c r="T51" i="31"/>
  <c r="V51" i="31"/>
  <c r="W51" i="31"/>
  <c r="K52" i="31"/>
  <c r="M52" i="31"/>
  <c r="R52" i="31"/>
  <c r="C53" i="31"/>
  <c r="X53" i="31"/>
  <c r="Y53" i="31"/>
  <c r="T52" i="31"/>
  <c r="V52" i="31"/>
  <c r="W52" i="31"/>
  <c r="K53" i="31"/>
  <c r="M53" i="31"/>
  <c r="R53" i="31"/>
  <c r="C54" i="31"/>
  <c r="X54" i="31"/>
  <c r="Y54" i="31"/>
  <c r="T53" i="31"/>
  <c r="V53" i="31"/>
  <c r="W53" i="31"/>
  <c r="K54" i="31"/>
  <c r="M54" i="31"/>
  <c r="R54" i="31"/>
  <c r="T54" i="31"/>
  <c r="V54" i="31"/>
  <c r="W54" i="31"/>
  <c r="C55" i="31"/>
  <c r="X55" i="31"/>
  <c r="Y55" i="31"/>
  <c r="K55" i="31"/>
  <c r="M55" i="31"/>
  <c r="R55" i="31"/>
  <c r="T55" i="31"/>
  <c r="V55" i="31"/>
  <c r="W55" i="31"/>
  <c r="C56" i="31"/>
  <c r="X56" i="31"/>
  <c r="Y56" i="31"/>
  <c r="K56" i="31"/>
  <c r="M56" i="31"/>
  <c r="R56" i="31"/>
  <c r="C57" i="31"/>
  <c r="X57" i="31"/>
  <c r="Y57" i="31"/>
  <c r="T56" i="31"/>
  <c r="V56" i="31"/>
  <c r="W56" i="31"/>
  <c r="K57" i="31"/>
  <c r="M57" i="31"/>
  <c r="R57" i="31"/>
  <c r="C58" i="31"/>
  <c r="X58" i="31"/>
  <c r="Y58" i="31"/>
  <c r="T57" i="31"/>
  <c r="V57" i="31"/>
  <c r="W57" i="31"/>
  <c r="K58" i="31"/>
  <c r="M58" i="31"/>
  <c r="R58" i="31"/>
  <c r="C59" i="31"/>
  <c r="X59" i="31"/>
  <c r="Y59" i="31"/>
  <c r="T58" i="31"/>
  <c r="V58" i="31"/>
  <c r="W58" i="31"/>
  <c r="K59" i="31"/>
  <c r="M59" i="31"/>
  <c r="R59" i="31"/>
  <c r="C60" i="31"/>
  <c r="X60" i="31"/>
  <c r="Y60" i="31"/>
  <c r="T59" i="31"/>
  <c r="V59" i="31"/>
  <c r="W59" i="31"/>
  <c r="K60" i="31"/>
  <c r="M60" i="31"/>
  <c r="R60" i="31"/>
  <c r="C61" i="31"/>
  <c r="X61" i="31"/>
  <c r="Y61" i="31"/>
  <c r="T60" i="31"/>
  <c r="V60" i="31"/>
  <c r="W60" i="31"/>
  <c r="K61" i="31"/>
  <c r="M61" i="31"/>
  <c r="R61" i="31"/>
  <c r="C62" i="31"/>
  <c r="X62" i="31"/>
  <c r="Y62" i="31"/>
  <c r="T61" i="31"/>
  <c r="V61" i="31"/>
  <c r="W61" i="31"/>
  <c r="K62" i="31"/>
  <c r="M62" i="31"/>
  <c r="R62" i="31"/>
  <c r="C63" i="31"/>
  <c r="X63" i="31"/>
  <c r="Y63" i="31"/>
  <c r="T62" i="31"/>
  <c r="V62" i="31"/>
  <c r="W62" i="31"/>
  <c r="K63" i="31"/>
  <c r="M63" i="31"/>
  <c r="R63" i="31"/>
  <c r="T63" i="31"/>
  <c r="V63" i="31"/>
  <c r="W63" i="31"/>
  <c r="C64" i="31"/>
  <c r="X64" i="31"/>
  <c r="Y64" i="31"/>
  <c r="K64" i="31"/>
  <c r="M64" i="31"/>
  <c r="R64" i="31"/>
  <c r="C65" i="31"/>
  <c r="X65" i="31"/>
  <c r="Y65" i="31"/>
  <c r="T64" i="31"/>
  <c r="V64" i="31"/>
  <c r="W64" i="31"/>
  <c r="K65" i="31"/>
  <c r="M65" i="31"/>
  <c r="R65" i="31"/>
  <c r="C66" i="31"/>
  <c r="X66" i="31"/>
  <c r="Y66" i="31"/>
  <c r="T65" i="31"/>
  <c r="V65" i="31"/>
  <c r="W65" i="31"/>
  <c r="K66" i="31"/>
  <c r="M66" i="31"/>
  <c r="R66" i="31"/>
  <c r="T66" i="31"/>
  <c r="V66" i="31"/>
  <c r="W66" i="31"/>
  <c r="C67" i="31"/>
  <c r="X67" i="31"/>
  <c r="Y67" i="31"/>
  <c r="K67" i="31"/>
  <c r="M67" i="31"/>
  <c r="R67" i="31"/>
  <c r="C68" i="31"/>
  <c r="X68" i="31"/>
  <c r="Y68" i="31"/>
  <c r="T67" i="31"/>
  <c r="V67" i="31"/>
  <c r="W67" i="31"/>
  <c r="K68" i="31"/>
  <c r="M68" i="31"/>
  <c r="R68" i="31"/>
  <c r="C69" i="31"/>
  <c r="X69" i="31"/>
  <c r="Y69" i="31"/>
  <c r="T68" i="31"/>
  <c r="V68" i="31"/>
  <c r="W68" i="31"/>
  <c r="K69" i="31"/>
  <c r="M69" i="31"/>
  <c r="R69" i="31"/>
  <c r="C70" i="31"/>
  <c r="X70" i="31"/>
  <c r="Y70" i="31"/>
  <c r="T69" i="31"/>
  <c r="V69" i="31"/>
  <c r="W69" i="31"/>
  <c r="K70" i="31"/>
  <c r="M70" i="31"/>
  <c r="R70" i="31"/>
  <c r="C71" i="31"/>
  <c r="X71" i="31"/>
  <c r="Y71" i="31"/>
  <c r="T70" i="31"/>
  <c r="V70" i="31"/>
  <c r="W70" i="31"/>
  <c r="K71" i="31"/>
  <c r="M71" i="31"/>
  <c r="R71" i="31"/>
  <c r="C72" i="31"/>
  <c r="X72" i="31"/>
  <c r="Y72" i="31"/>
  <c r="T71" i="31"/>
  <c r="V71" i="31"/>
  <c r="W71" i="31"/>
  <c r="K72" i="31"/>
  <c r="M72" i="31"/>
  <c r="R72" i="31"/>
  <c r="C73" i="31"/>
  <c r="X73" i="31"/>
  <c r="Y73" i="31"/>
  <c r="T72" i="31"/>
  <c r="V72" i="31"/>
  <c r="W72" i="31"/>
  <c r="K73" i="31"/>
  <c r="M73" i="31"/>
  <c r="R73" i="31"/>
  <c r="C74" i="31"/>
  <c r="X74" i="31"/>
  <c r="Y74" i="31"/>
  <c r="T73" i="31"/>
  <c r="V73" i="31"/>
  <c r="W73" i="31"/>
  <c r="K74" i="31"/>
  <c r="M74" i="31"/>
  <c r="R74" i="31"/>
  <c r="T74" i="31"/>
  <c r="V74" i="31"/>
  <c r="W74" i="31"/>
  <c r="C75" i="31"/>
  <c r="X75" i="31"/>
  <c r="Y75" i="31"/>
  <c r="K75" i="31"/>
  <c r="M75" i="31"/>
  <c r="R75" i="31"/>
  <c r="C76" i="31"/>
  <c r="X76" i="31"/>
  <c r="Y76" i="31"/>
  <c r="T75" i="31"/>
  <c r="V75" i="31"/>
  <c r="W75" i="31"/>
  <c r="K76" i="31"/>
  <c r="M76" i="31"/>
  <c r="R76" i="31"/>
  <c r="C77" i="31"/>
  <c r="X77" i="31"/>
  <c r="Y77" i="31"/>
  <c r="T76" i="31"/>
  <c r="V76" i="31"/>
  <c r="W76" i="31"/>
  <c r="K77" i="31"/>
  <c r="M77" i="31"/>
  <c r="R77" i="31"/>
  <c r="C78" i="31"/>
  <c r="X78" i="31"/>
  <c r="Y78" i="31"/>
  <c r="T77" i="31"/>
  <c r="V77" i="31"/>
  <c r="W77" i="31"/>
  <c r="K78" i="31"/>
  <c r="M78" i="31"/>
  <c r="R78" i="31"/>
  <c r="C79" i="31"/>
  <c r="X79" i="31"/>
  <c r="Y79" i="31"/>
  <c r="T78" i="31"/>
  <c r="V78" i="31"/>
  <c r="W78" i="31"/>
  <c r="K79" i="31"/>
  <c r="M79" i="31"/>
  <c r="R79" i="31"/>
  <c r="T79" i="31"/>
  <c r="V79" i="31"/>
  <c r="W79" i="31"/>
  <c r="C80" i="31"/>
  <c r="X80" i="31"/>
  <c r="Y80" i="31"/>
  <c r="K80" i="31"/>
  <c r="M80" i="31"/>
  <c r="R80" i="31"/>
  <c r="C81" i="31"/>
  <c r="X81" i="31"/>
  <c r="Y81" i="31"/>
  <c r="T80" i="31"/>
  <c r="V80" i="31"/>
  <c r="W80" i="31"/>
  <c r="K81" i="31"/>
  <c r="M81" i="31"/>
  <c r="R81" i="31"/>
  <c r="C82" i="31"/>
  <c r="X82" i="31"/>
  <c r="Y82" i="31"/>
  <c r="T81" i="31"/>
  <c r="V81" i="31"/>
  <c r="W81" i="31"/>
  <c r="K82" i="31"/>
  <c r="M82" i="31"/>
  <c r="R82" i="31"/>
  <c r="C83" i="31"/>
  <c r="X83" i="31"/>
  <c r="Y83" i="31"/>
  <c r="T82" i="31"/>
  <c r="V82" i="31"/>
  <c r="W82" i="31"/>
  <c r="K83" i="31"/>
  <c r="M83" i="31"/>
  <c r="R83" i="31"/>
  <c r="C84" i="31"/>
  <c r="X84" i="31"/>
  <c r="Y84" i="31"/>
  <c r="T83" i="31"/>
  <c r="V83" i="31"/>
  <c r="W83" i="31"/>
  <c r="K84" i="31"/>
  <c r="M84" i="31"/>
  <c r="R84" i="31"/>
  <c r="C85" i="31"/>
  <c r="X85" i="31"/>
  <c r="Y85" i="31"/>
  <c r="T84" i="31"/>
  <c r="V84" i="31"/>
  <c r="W84" i="31"/>
  <c r="K85" i="31"/>
  <c r="M85" i="31"/>
  <c r="R85" i="31"/>
  <c r="C86" i="31"/>
  <c r="X86" i="31"/>
  <c r="Y86" i="31"/>
  <c r="T85" i="31"/>
  <c r="V85" i="31"/>
  <c r="W85" i="31"/>
  <c r="K86" i="31"/>
  <c r="M86" i="31"/>
  <c r="R86" i="31"/>
  <c r="C87" i="31"/>
  <c r="X87" i="31"/>
  <c r="Y87" i="31"/>
  <c r="T86" i="31"/>
  <c r="V86" i="31"/>
  <c r="W86" i="31"/>
  <c r="K87" i="31"/>
  <c r="M87" i="31"/>
  <c r="R87" i="31"/>
  <c r="C88" i="31"/>
  <c r="X88" i="31"/>
  <c r="Y88" i="31"/>
  <c r="T87" i="31"/>
  <c r="V87" i="31"/>
  <c r="W87" i="31"/>
  <c r="K88" i="31"/>
  <c r="M88" i="31"/>
  <c r="R88" i="31"/>
  <c r="C89" i="31"/>
  <c r="X89" i="31"/>
  <c r="Y89" i="31"/>
  <c r="T88" i="31"/>
  <c r="V88" i="31"/>
  <c r="W88" i="31"/>
  <c r="K89" i="31"/>
  <c r="M89" i="31"/>
  <c r="R89" i="31"/>
  <c r="C90" i="31"/>
  <c r="X90" i="31"/>
  <c r="Y90" i="31"/>
  <c r="T89" i="31"/>
  <c r="V89" i="31"/>
  <c r="W89" i="31"/>
  <c r="K90" i="31"/>
  <c r="M90" i="31"/>
  <c r="R90" i="31"/>
  <c r="C91" i="31"/>
  <c r="X91" i="31"/>
  <c r="Y91" i="31"/>
  <c r="T90" i="31"/>
  <c r="V90" i="31"/>
  <c r="W90" i="31"/>
  <c r="K91" i="31"/>
  <c r="M91" i="31"/>
  <c r="R91" i="31"/>
  <c r="C92" i="31"/>
  <c r="X92" i="31"/>
  <c r="Y92" i="31"/>
  <c r="T91" i="31"/>
  <c r="V91" i="31"/>
  <c r="W91" i="31"/>
  <c r="K92" i="31"/>
  <c r="M92" i="31"/>
  <c r="R92" i="31"/>
  <c r="C93" i="31"/>
  <c r="X93" i="31"/>
  <c r="Y93" i="31"/>
  <c r="T92" i="31"/>
  <c r="V92" i="31"/>
  <c r="W92" i="31"/>
  <c r="K93" i="31"/>
  <c r="M93" i="31"/>
  <c r="R93" i="31"/>
  <c r="C94" i="31"/>
  <c r="X94" i="31"/>
  <c r="Y94" i="31"/>
  <c r="T93" i="31"/>
  <c r="V93" i="31"/>
  <c r="W93" i="31"/>
  <c r="K94" i="31"/>
  <c r="M94" i="31"/>
  <c r="R94" i="31"/>
  <c r="C95" i="31"/>
  <c r="X95" i="31"/>
  <c r="Y95" i="31"/>
  <c r="T94" i="31"/>
  <c r="V94" i="31"/>
  <c r="W94" i="31"/>
  <c r="K95" i="31"/>
  <c r="M95" i="31"/>
  <c r="R95" i="31"/>
  <c r="C96" i="31"/>
  <c r="X96" i="31"/>
  <c r="Y96" i="31"/>
  <c r="T95" i="31"/>
  <c r="V95" i="31"/>
  <c r="W95" i="31"/>
  <c r="K96" i="31"/>
  <c r="M96" i="31"/>
  <c r="R96" i="31"/>
  <c r="C97" i="31"/>
  <c r="X97" i="31"/>
  <c r="Y97" i="31"/>
  <c r="T96" i="31"/>
  <c r="V96" i="31"/>
  <c r="W96" i="31"/>
  <c r="K97" i="31"/>
  <c r="M97" i="31"/>
  <c r="R97" i="31"/>
  <c r="C98" i="31"/>
  <c r="X98" i="31"/>
  <c r="Y98" i="31"/>
  <c r="T97" i="31"/>
  <c r="V97" i="31"/>
  <c r="W97" i="31"/>
  <c r="K98" i="31"/>
  <c r="M98" i="31"/>
  <c r="R98" i="31"/>
  <c r="C99" i="31"/>
  <c r="X99" i="31"/>
  <c r="Y99" i="31"/>
  <c r="T98" i="31"/>
  <c r="V98" i="31"/>
  <c r="W98" i="31"/>
  <c r="K99" i="31"/>
  <c r="M99" i="31"/>
  <c r="R99" i="31"/>
  <c r="C100" i="31"/>
  <c r="X100" i="31"/>
  <c r="Y100" i="31"/>
  <c r="T99" i="31"/>
  <c r="V99" i="31"/>
  <c r="W99" i="31"/>
  <c r="K100" i="31"/>
  <c r="M100" i="31"/>
  <c r="R100" i="31"/>
  <c r="C101" i="31"/>
  <c r="X101" i="31"/>
  <c r="Y101" i="31"/>
  <c r="T100" i="31"/>
  <c r="V100" i="31"/>
  <c r="W100" i="31"/>
  <c r="K101" i="31"/>
  <c r="M101" i="31"/>
  <c r="R101" i="31"/>
  <c r="C102" i="31"/>
  <c r="X102" i="31"/>
  <c r="Y102" i="31"/>
  <c r="T101" i="31"/>
  <c r="V101" i="31"/>
  <c r="W101" i="31"/>
  <c r="K102" i="31"/>
  <c r="M102" i="31"/>
  <c r="R102" i="31"/>
  <c r="C103" i="31"/>
  <c r="X103" i="31"/>
  <c r="Y103" i="31"/>
  <c r="T102" i="31"/>
  <c r="V102" i="31"/>
  <c r="W102" i="31"/>
  <c r="K103" i="31"/>
  <c r="M103" i="31"/>
  <c r="R103" i="31"/>
  <c r="C104" i="31"/>
  <c r="X104" i="31"/>
  <c r="Y104" i="31"/>
  <c r="T103" i="31"/>
  <c r="V103" i="31"/>
  <c r="W103" i="31"/>
  <c r="K104" i="31"/>
  <c r="M104" i="31"/>
  <c r="R104" i="31"/>
  <c r="C105" i="31"/>
  <c r="X105" i="31"/>
  <c r="Y105" i="31"/>
  <c r="T104" i="31"/>
  <c r="V104" i="31"/>
  <c r="W104" i="31"/>
  <c r="K105" i="31"/>
  <c r="M105" i="31"/>
  <c r="R105" i="31"/>
  <c r="C106" i="31"/>
  <c r="X106" i="31"/>
  <c r="Y106" i="31"/>
  <c r="T105" i="31"/>
  <c r="V105" i="31"/>
  <c r="W105" i="31"/>
  <c r="K106" i="31"/>
  <c r="M106" i="31"/>
  <c r="R106" i="31"/>
  <c r="C107" i="31"/>
  <c r="X107" i="31"/>
  <c r="Y107" i="31"/>
  <c r="T106" i="31"/>
  <c r="V106" i="31"/>
  <c r="W106" i="31"/>
  <c r="K107" i="31"/>
  <c r="M107" i="31"/>
  <c r="R107" i="31"/>
  <c r="C108" i="31"/>
  <c r="X108" i="31"/>
  <c r="Y108" i="31"/>
  <c r="T107" i="31"/>
  <c r="V107" i="31"/>
  <c r="W107" i="31"/>
  <c r="K108" i="31"/>
  <c r="M108" i="31"/>
  <c r="R108" i="31"/>
  <c r="T108" i="31"/>
  <c r="V108" i="31"/>
  <c r="W108" i="31"/>
  <c r="C9" i="32"/>
  <c r="T9" i="32"/>
  <c r="V9" i="32"/>
  <c r="M10" i="32"/>
  <c r="T10" i="32"/>
  <c r="W10" i="32"/>
  <c r="M11" i="32"/>
  <c r="T11" i="32"/>
  <c r="V11" i="32"/>
  <c r="M12" i="32"/>
  <c r="T12" i="32"/>
  <c r="V12" i="32"/>
  <c r="M13" i="32"/>
  <c r="T13" i="32"/>
  <c r="V13" i="32"/>
  <c r="T14" i="32"/>
  <c r="V14" i="32"/>
  <c r="M15" i="32"/>
  <c r="T15" i="32"/>
  <c r="V15" i="32"/>
  <c r="M16" i="32"/>
  <c r="T16" i="32"/>
  <c r="V16" i="32"/>
  <c r="M17" i="32"/>
  <c r="T17" i="32"/>
  <c r="V17" i="32"/>
  <c r="M18" i="32"/>
  <c r="T18" i="32"/>
  <c r="W18" i="32"/>
  <c r="M19" i="32"/>
  <c r="T19" i="32"/>
  <c r="V19" i="32"/>
  <c r="M20" i="32"/>
  <c r="R20" i="32"/>
  <c r="C21" i="32"/>
  <c r="X21" i="32"/>
  <c r="Y21" i="32"/>
  <c r="T20" i="32"/>
  <c r="W20" i="32"/>
  <c r="M21" i="32"/>
  <c r="R21" i="32"/>
  <c r="C22" i="32"/>
  <c r="T21" i="32"/>
  <c r="V21" i="32"/>
  <c r="W21" i="32"/>
  <c r="M22" i="32"/>
  <c r="R22" i="32"/>
  <c r="C23" i="32"/>
  <c r="X23" i="32"/>
  <c r="Y23" i="32"/>
  <c r="T22" i="32"/>
  <c r="V22" i="32"/>
  <c r="W22" i="32"/>
  <c r="M23" i="32"/>
  <c r="R23" i="32"/>
  <c r="T23" i="32"/>
  <c r="V23" i="32"/>
  <c r="W23" i="32"/>
  <c r="C24" i="32"/>
  <c r="X24" i="32"/>
  <c r="Y24" i="32"/>
  <c r="M24" i="32"/>
  <c r="R24" i="32"/>
  <c r="T24" i="32"/>
  <c r="V24" i="32"/>
  <c r="W24" i="32"/>
  <c r="C25" i="32"/>
  <c r="X25" i="32"/>
  <c r="Y25" i="32"/>
  <c r="M25" i="32"/>
  <c r="R25" i="32"/>
  <c r="C26" i="32"/>
  <c r="X26" i="32"/>
  <c r="Y26" i="32"/>
  <c r="T25" i="32"/>
  <c r="V25" i="32"/>
  <c r="W25" i="32"/>
  <c r="M26" i="32"/>
  <c r="R26" i="32"/>
  <c r="C27" i="32"/>
  <c r="X27" i="32"/>
  <c r="Y27" i="32"/>
  <c r="T26" i="32"/>
  <c r="V26" i="32"/>
  <c r="W26" i="32"/>
  <c r="M27" i="32"/>
  <c r="R27" i="32"/>
  <c r="T27" i="32"/>
  <c r="V27" i="32"/>
  <c r="W27" i="32"/>
  <c r="C28" i="32"/>
  <c r="X28" i="32"/>
  <c r="Y28" i="32"/>
  <c r="M28" i="32"/>
  <c r="R28" i="32"/>
  <c r="T28" i="32"/>
  <c r="V28" i="32"/>
  <c r="W28" i="32"/>
  <c r="C29" i="32"/>
  <c r="X29" i="32"/>
  <c r="Y29" i="32"/>
  <c r="M29" i="32"/>
  <c r="R29" i="32"/>
  <c r="C30" i="32"/>
  <c r="X30" i="32"/>
  <c r="Y30" i="32"/>
  <c r="T29" i="32"/>
  <c r="V29" i="32"/>
  <c r="W29" i="32"/>
  <c r="M30" i="32"/>
  <c r="R30" i="32"/>
  <c r="C31" i="32"/>
  <c r="X31" i="32"/>
  <c r="Y31" i="32"/>
  <c r="T30" i="32"/>
  <c r="V30" i="32"/>
  <c r="W30" i="32"/>
  <c r="M31" i="32"/>
  <c r="R31" i="32"/>
  <c r="T31" i="32"/>
  <c r="V31" i="32"/>
  <c r="W31" i="32"/>
  <c r="C32" i="32"/>
  <c r="X32" i="32"/>
  <c r="Y32" i="32"/>
  <c r="M32" i="32"/>
  <c r="R32" i="32"/>
  <c r="C33" i="32"/>
  <c r="X33" i="32"/>
  <c r="Y33" i="32"/>
  <c r="T32" i="32"/>
  <c r="V32" i="32"/>
  <c r="W32" i="32"/>
  <c r="M33" i="32"/>
  <c r="R33" i="32"/>
  <c r="C34" i="32"/>
  <c r="X34" i="32"/>
  <c r="Y34" i="32"/>
  <c r="T33" i="32"/>
  <c r="V33" i="32"/>
  <c r="W33" i="32"/>
  <c r="M34" i="32"/>
  <c r="R34" i="32"/>
  <c r="C35" i="32"/>
  <c r="X35" i="32"/>
  <c r="Y35" i="32"/>
  <c r="T34" i="32"/>
  <c r="V34" i="32"/>
  <c r="W34" i="32"/>
  <c r="M35" i="32"/>
  <c r="R35" i="32"/>
  <c r="C36" i="32"/>
  <c r="X36" i="32"/>
  <c r="Y36" i="32"/>
  <c r="T35" i="32"/>
  <c r="V35" i="32"/>
  <c r="W35" i="32"/>
  <c r="M36" i="32"/>
  <c r="R36" i="32"/>
  <c r="T36" i="32"/>
  <c r="V36" i="32"/>
  <c r="W36" i="32"/>
  <c r="C37" i="32"/>
  <c r="X37" i="32"/>
  <c r="Y37" i="32"/>
  <c r="M37" i="32"/>
  <c r="R37" i="32"/>
  <c r="C38" i="32"/>
  <c r="X38" i="32"/>
  <c r="Y38" i="32"/>
  <c r="T37" i="32"/>
  <c r="V37" i="32"/>
  <c r="W37" i="32"/>
  <c r="M38" i="32"/>
  <c r="R38" i="32"/>
  <c r="C39" i="32"/>
  <c r="X39" i="32"/>
  <c r="Y39" i="32"/>
  <c r="T38" i="32"/>
  <c r="V38" i="32"/>
  <c r="W38" i="32"/>
  <c r="M39" i="32"/>
  <c r="R39" i="32"/>
  <c r="T39" i="32"/>
  <c r="V39" i="32"/>
  <c r="W39" i="32"/>
  <c r="C40" i="32"/>
  <c r="X40" i="32"/>
  <c r="Y40" i="32"/>
  <c r="M40" i="32"/>
  <c r="R40" i="32"/>
  <c r="T40" i="32"/>
  <c r="V40" i="32"/>
  <c r="W40" i="32"/>
  <c r="C41" i="32"/>
  <c r="X41" i="32"/>
  <c r="Y41" i="32"/>
  <c r="K41" i="32"/>
  <c r="M41" i="32"/>
  <c r="R41" i="32"/>
  <c r="C42" i="32"/>
  <c r="X42" i="32"/>
  <c r="Y42" i="32"/>
  <c r="T41" i="32"/>
  <c r="V41" i="32"/>
  <c r="W41" i="32"/>
  <c r="K42" i="32"/>
  <c r="M42" i="32"/>
  <c r="R42" i="32"/>
  <c r="C43" i="32"/>
  <c r="X43" i="32"/>
  <c r="Y43" i="32"/>
  <c r="T42" i="32"/>
  <c r="V42" i="32"/>
  <c r="W42" i="32"/>
  <c r="K43" i="32"/>
  <c r="M43" i="32"/>
  <c r="R43" i="32"/>
  <c r="T43" i="32"/>
  <c r="V43" i="32"/>
  <c r="W43" i="32"/>
  <c r="C44" i="32"/>
  <c r="X44" i="32"/>
  <c r="Y44" i="32"/>
  <c r="K44" i="32"/>
  <c r="M44" i="32"/>
  <c r="R44" i="32"/>
  <c r="T44" i="32"/>
  <c r="V44" i="32"/>
  <c r="W44" i="32"/>
  <c r="C45" i="32"/>
  <c r="X45" i="32"/>
  <c r="Y45" i="32"/>
  <c r="K45" i="32"/>
  <c r="M45" i="32"/>
  <c r="R45" i="32"/>
  <c r="C46" i="32"/>
  <c r="X46" i="32"/>
  <c r="Y46" i="32"/>
  <c r="T45" i="32"/>
  <c r="V45" i="32"/>
  <c r="W45" i="32"/>
  <c r="K46" i="32"/>
  <c r="M46" i="32"/>
  <c r="R46" i="32"/>
  <c r="C47" i="32"/>
  <c r="X47" i="32"/>
  <c r="Y47" i="32"/>
  <c r="T46" i="32"/>
  <c r="V46" i="32"/>
  <c r="W46" i="32"/>
  <c r="K47" i="32"/>
  <c r="M47" i="32"/>
  <c r="R47" i="32"/>
  <c r="T47" i="32"/>
  <c r="V47" i="32"/>
  <c r="W47" i="32"/>
  <c r="C48" i="32"/>
  <c r="X48" i="32"/>
  <c r="Y48" i="32"/>
  <c r="K48" i="32"/>
  <c r="M48" i="32"/>
  <c r="R48" i="32"/>
  <c r="T48" i="32"/>
  <c r="V48" i="32"/>
  <c r="W48" i="32"/>
  <c r="C49" i="32"/>
  <c r="X49" i="32"/>
  <c r="Y49" i="32"/>
  <c r="K49" i="32"/>
  <c r="M49" i="32"/>
  <c r="R49" i="32"/>
  <c r="C50" i="32"/>
  <c r="X50" i="32"/>
  <c r="Y50" i="32"/>
  <c r="T49" i="32"/>
  <c r="V49" i="32"/>
  <c r="W49" i="32"/>
  <c r="K50" i="32"/>
  <c r="M50" i="32"/>
  <c r="R50" i="32"/>
  <c r="C51" i="32"/>
  <c r="X51" i="32"/>
  <c r="Y51" i="32"/>
  <c r="T50" i="32"/>
  <c r="V50" i="32"/>
  <c r="W50" i="32"/>
  <c r="K51" i="32"/>
  <c r="M51" i="32"/>
  <c r="R51" i="32"/>
  <c r="C52" i="32"/>
  <c r="X52" i="32"/>
  <c r="Y52" i="32"/>
  <c r="T51" i="32"/>
  <c r="V51" i="32"/>
  <c r="W51" i="32"/>
  <c r="K52" i="32"/>
  <c r="M52" i="32"/>
  <c r="R52" i="32"/>
  <c r="T52" i="32"/>
  <c r="V52" i="32"/>
  <c r="W52" i="32"/>
  <c r="C53" i="32"/>
  <c r="X53" i="32"/>
  <c r="Y53" i="32"/>
  <c r="K53" i="32"/>
  <c r="M53" i="32"/>
  <c r="R53" i="32"/>
  <c r="C54" i="32"/>
  <c r="X54" i="32"/>
  <c r="Y54" i="32"/>
  <c r="T53" i="32"/>
  <c r="V53" i="32"/>
  <c r="W53" i="32"/>
  <c r="K54" i="32"/>
  <c r="M54" i="32"/>
  <c r="R54" i="32"/>
  <c r="C55" i="32"/>
  <c r="X55" i="32"/>
  <c r="Y55" i="32"/>
  <c r="T54" i="32"/>
  <c r="V54" i="32"/>
  <c r="W54" i="32"/>
  <c r="K55" i="32"/>
  <c r="M55" i="32"/>
  <c r="R55" i="32"/>
  <c r="T55" i="32"/>
  <c r="V55" i="32"/>
  <c r="W55" i="32"/>
  <c r="C56" i="32"/>
  <c r="X56" i="32"/>
  <c r="Y56" i="32"/>
  <c r="K56" i="32"/>
  <c r="M56" i="32"/>
  <c r="R56" i="32"/>
  <c r="T56" i="32"/>
  <c r="V56" i="32"/>
  <c r="W56" i="32"/>
  <c r="C57" i="32"/>
  <c r="X57" i="32"/>
  <c r="Y57" i="32"/>
  <c r="K57" i="32"/>
  <c r="M57" i="32"/>
  <c r="R57" i="32"/>
  <c r="C58" i="32"/>
  <c r="X58" i="32"/>
  <c r="Y58" i="32"/>
  <c r="T57" i="32"/>
  <c r="V57" i="32"/>
  <c r="W57" i="32"/>
  <c r="K58" i="32"/>
  <c r="M58" i="32"/>
  <c r="R58" i="32"/>
  <c r="C59" i="32"/>
  <c r="X59" i="32"/>
  <c r="Y59" i="32"/>
  <c r="T58" i="32"/>
  <c r="V58" i="32"/>
  <c r="W58" i="32"/>
  <c r="K59" i="32"/>
  <c r="M59" i="32"/>
  <c r="R59" i="32"/>
  <c r="T59" i="32"/>
  <c r="V59" i="32"/>
  <c r="W59" i="32"/>
  <c r="C60" i="32"/>
  <c r="X60" i="32"/>
  <c r="Y60" i="32"/>
  <c r="K60" i="32"/>
  <c r="M60" i="32"/>
  <c r="R60" i="32"/>
  <c r="C61" i="32"/>
  <c r="X61" i="32"/>
  <c r="Y61" i="32"/>
  <c r="T60" i="32"/>
  <c r="V60" i="32"/>
  <c r="W60" i="32"/>
  <c r="K61" i="32"/>
  <c r="M61" i="32"/>
  <c r="R61" i="32"/>
  <c r="C62" i="32"/>
  <c r="X62" i="32"/>
  <c r="Y62" i="32"/>
  <c r="T61" i="32"/>
  <c r="V61" i="32"/>
  <c r="W61" i="32"/>
  <c r="K62" i="32"/>
  <c r="M62" i="32"/>
  <c r="R62" i="32"/>
  <c r="C63" i="32"/>
  <c r="X63" i="32"/>
  <c r="Y63" i="32"/>
  <c r="T62" i="32"/>
  <c r="V62" i="32"/>
  <c r="W62" i="32"/>
  <c r="K63" i="32"/>
  <c r="M63" i="32"/>
  <c r="R63" i="32"/>
  <c r="T63" i="32"/>
  <c r="V63" i="32"/>
  <c r="W63" i="32"/>
  <c r="C64" i="32"/>
  <c r="X64" i="32"/>
  <c r="Y64" i="32"/>
  <c r="K64" i="32"/>
  <c r="M64" i="32"/>
  <c r="R64" i="32"/>
  <c r="T64" i="32"/>
  <c r="V64" i="32"/>
  <c r="W64" i="32"/>
  <c r="C65" i="32"/>
  <c r="X65" i="32"/>
  <c r="Y65" i="32"/>
  <c r="K65" i="32"/>
  <c r="M65" i="32"/>
  <c r="R65" i="32"/>
  <c r="C66" i="32"/>
  <c r="X66" i="32"/>
  <c r="Y66" i="32"/>
  <c r="T65" i="32"/>
  <c r="V65" i="32"/>
  <c r="W65" i="32"/>
  <c r="K66" i="32"/>
  <c r="M66" i="32"/>
  <c r="R66" i="32"/>
  <c r="C67" i="32"/>
  <c r="X67" i="32"/>
  <c r="Y67" i="32"/>
  <c r="T66" i="32"/>
  <c r="V66" i="32"/>
  <c r="W66" i="32"/>
  <c r="K67" i="32"/>
  <c r="M67" i="32"/>
  <c r="R67" i="32"/>
  <c r="T67" i="32"/>
  <c r="V67" i="32"/>
  <c r="W67" i="32"/>
  <c r="C68" i="32"/>
  <c r="X68" i="32"/>
  <c r="Y68" i="32"/>
  <c r="K68" i="32"/>
  <c r="M68" i="32"/>
  <c r="R68" i="32"/>
  <c r="T68" i="32"/>
  <c r="V68" i="32"/>
  <c r="W68" i="32"/>
  <c r="C69" i="32"/>
  <c r="X69" i="32"/>
  <c r="Y69" i="32"/>
  <c r="K69" i="32"/>
  <c r="M69" i="32"/>
  <c r="R69" i="32"/>
  <c r="C70" i="32"/>
  <c r="X70" i="32"/>
  <c r="Y70" i="32"/>
  <c r="T69" i="32"/>
  <c r="V69" i="32"/>
  <c r="W69" i="32"/>
  <c r="K70" i="32"/>
  <c r="M70" i="32"/>
  <c r="R70" i="32"/>
  <c r="C71" i="32"/>
  <c r="X71" i="32"/>
  <c r="Y71" i="32"/>
  <c r="T70" i="32"/>
  <c r="V70" i="32"/>
  <c r="W70" i="32"/>
  <c r="K71" i="32"/>
  <c r="M71" i="32"/>
  <c r="R71" i="32"/>
  <c r="C72" i="32"/>
  <c r="X72" i="32"/>
  <c r="Y72" i="32"/>
  <c r="T71" i="32"/>
  <c r="V71" i="32"/>
  <c r="W71" i="32"/>
  <c r="K72" i="32"/>
  <c r="M72" i="32"/>
  <c r="R72" i="32"/>
  <c r="T72" i="32"/>
  <c r="V72" i="32"/>
  <c r="W72" i="32"/>
  <c r="C73" i="32"/>
  <c r="X73" i="32"/>
  <c r="Y73" i="32"/>
  <c r="K73" i="32"/>
  <c r="M73" i="32"/>
  <c r="R73" i="32"/>
  <c r="C74" i="32"/>
  <c r="X74" i="32"/>
  <c r="Y74" i="32"/>
  <c r="T73" i="32"/>
  <c r="V73" i="32"/>
  <c r="W73" i="32"/>
  <c r="K74" i="32"/>
  <c r="M74" i="32"/>
  <c r="R74" i="32"/>
  <c r="C75" i="32"/>
  <c r="X75" i="32"/>
  <c r="Y75" i="32"/>
  <c r="T74" i="32"/>
  <c r="V74" i="32"/>
  <c r="W74" i="32"/>
  <c r="K75" i="32"/>
  <c r="M75" i="32"/>
  <c r="R75" i="32"/>
  <c r="C76" i="32"/>
  <c r="X76" i="32"/>
  <c r="Y76" i="32"/>
  <c r="T75" i="32"/>
  <c r="V75" i="32"/>
  <c r="W75" i="32"/>
  <c r="K76" i="32"/>
  <c r="M76" i="32"/>
  <c r="R76" i="32"/>
  <c r="T76" i="32"/>
  <c r="V76" i="32"/>
  <c r="W76" i="32"/>
  <c r="C77" i="32"/>
  <c r="X77" i="32"/>
  <c r="Y77" i="32"/>
  <c r="K77" i="32"/>
  <c r="M77" i="32"/>
  <c r="R77" i="32"/>
  <c r="C78" i="32"/>
  <c r="X78" i="32"/>
  <c r="Y78" i="32"/>
  <c r="T77" i="32"/>
  <c r="V77" i="32"/>
  <c r="W77" i="32"/>
  <c r="K78" i="32"/>
  <c r="M78" i="32"/>
  <c r="R78" i="32"/>
  <c r="C79" i="32"/>
  <c r="X79" i="32"/>
  <c r="Y79" i="32"/>
  <c r="T78" i="32"/>
  <c r="V78" i="32"/>
  <c r="W78" i="32"/>
  <c r="K79" i="32"/>
  <c r="M79" i="32"/>
  <c r="R79" i="32"/>
  <c r="T79" i="32"/>
  <c r="V79" i="32"/>
  <c r="W79" i="32"/>
  <c r="C80" i="32"/>
  <c r="X80" i="32"/>
  <c r="Y80" i="32"/>
  <c r="K80" i="32"/>
  <c r="M80" i="32"/>
  <c r="R80" i="32"/>
  <c r="C81" i="32"/>
  <c r="X81" i="32"/>
  <c r="Y81" i="32"/>
  <c r="T80" i="32"/>
  <c r="V80" i="32"/>
  <c r="W80" i="32"/>
  <c r="K81" i="32"/>
  <c r="M81" i="32"/>
  <c r="R81" i="32"/>
  <c r="C82" i="32"/>
  <c r="X82" i="32"/>
  <c r="Y82" i="32"/>
  <c r="T81" i="32"/>
  <c r="V81" i="32"/>
  <c r="W81" i="32"/>
  <c r="K82" i="32"/>
  <c r="M82" i="32"/>
  <c r="R82" i="32"/>
  <c r="C83" i="32"/>
  <c r="X83" i="32"/>
  <c r="Y83" i="32"/>
  <c r="T82" i="32"/>
  <c r="V82" i="32"/>
  <c r="W82" i="32"/>
  <c r="K83" i="32"/>
  <c r="M83" i="32"/>
  <c r="R83" i="32"/>
  <c r="C84" i="32"/>
  <c r="X84" i="32"/>
  <c r="Y84" i="32"/>
  <c r="T83" i="32"/>
  <c r="V83" i="32"/>
  <c r="W83" i="32"/>
  <c r="K84" i="32"/>
  <c r="M84" i="32"/>
  <c r="R84" i="32"/>
  <c r="C85" i="32"/>
  <c r="X85" i="32"/>
  <c r="Y85" i="32"/>
  <c r="T84" i="32"/>
  <c r="V84" i="32"/>
  <c r="W84" i="32"/>
  <c r="K85" i="32"/>
  <c r="M85" i="32"/>
  <c r="R85" i="32"/>
  <c r="C86" i="32"/>
  <c r="X86" i="32"/>
  <c r="Y86" i="32"/>
  <c r="T85" i="32"/>
  <c r="V85" i="32"/>
  <c r="W85" i="32"/>
  <c r="K86" i="32"/>
  <c r="M86" i="32"/>
  <c r="R86" i="32"/>
  <c r="C87" i="32"/>
  <c r="X87" i="32"/>
  <c r="Y87" i="32"/>
  <c r="T86" i="32"/>
  <c r="V86" i="32"/>
  <c r="W86" i="32"/>
  <c r="K87" i="32"/>
  <c r="M87" i="32"/>
  <c r="R87" i="32"/>
  <c r="C88" i="32"/>
  <c r="X88" i="32"/>
  <c r="Y88" i="32"/>
  <c r="T87" i="32"/>
  <c r="V87" i="32"/>
  <c r="W87" i="32"/>
  <c r="K88" i="32"/>
  <c r="M88" i="32"/>
  <c r="R88" i="32"/>
  <c r="C89" i="32"/>
  <c r="X89" i="32"/>
  <c r="Y89" i="32"/>
  <c r="T88" i="32"/>
  <c r="V88" i="32"/>
  <c r="W88" i="32"/>
  <c r="K89" i="32"/>
  <c r="M89" i="32"/>
  <c r="R89" i="32"/>
  <c r="C90" i="32"/>
  <c r="X90" i="32"/>
  <c r="Y90" i="32"/>
  <c r="T89" i="32"/>
  <c r="V89" i="32"/>
  <c r="W89" i="32"/>
  <c r="K90" i="32"/>
  <c r="M90" i="32"/>
  <c r="R90" i="32"/>
  <c r="C91" i="32"/>
  <c r="X91" i="32"/>
  <c r="Y91" i="32"/>
  <c r="T90" i="32"/>
  <c r="V90" i="32"/>
  <c r="W90" i="32"/>
  <c r="K91" i="32"/>
  <c r="M91" i="32"/>
  <c r="R91" i="32"/>
  <c r="C92" i="32"/>
  <c r="X92" i="32"/>
  <c r="Y92" i="32"/>
  <c r="T91" i="32"/>
  <c r="V91" i="32"/>
  <c r="W91" i="32"/>
  <c r="K92" i="32"/>
  <c r="M92" i="32"/>
  <c r="R92" i="32"/>
  <c r="T92" i="32"/>
  <c r="V92" i="32"/>
  <c r="W92" i="32"/>
  <c r="C93" i="32"/>
  <c r="X93" i="32"/>
  <c r="Y93" i="32"/>
  <c r="K93" i="32"/>
  <c r="M93" i="32"/>
  <c r="R93" i="32"/>
  <c r="C94" i="32"/>
  <c r="X94" i="32"/>
  <c r="Y94" i="32"/>
  <c r="T93" i="32"/>
  <c r="V93" i="32"/>
  <c r="W93" i="32"/>
  <c r="K94" i="32"/>
  <c r="M94" i="32"/>
  <c r="R94" i="32"/>
  <c r="C95" i="32"/>
  <c r="X95" i="32"/>
  <c r="Y95" i="32"/>
  <c r="T94" i="32"/>
  <c r="V94" i="32"/>
  <c r="W94" i="32"/>
  <c r="K95" i="32"/>
  <c r="M95" i="32"/>
  <c r="R95" i="32"/>
  <c r="C96" i="32"/>
  <c r="X96" i="32"/>
  <c r="Y96" i="32"/>
  <c r="T95" i="32"/>
  <c r="V95" i="32"/>
  <c r="W95" i="32"/>
  <c r="K96" i="32"/>
  <c r="M96" i="32"/>
  <c r="R96" i="32"/>
  <c r="C97" i="32"/>
  <c r="X97" i="32"/>
  <c r="Y97" i="32"/>
  <c r="T96" i="32"/>
  <c r="V96" i="32"/>
  <c r="W96" i="32"/>
  <c r="K97" i="32"/>
  <c r="M97" i="32"/>
  <c r="R97" i="32"/>
  <c r="C98" i="32"/>
  <c r="X98" i="32"/>
  <c r="Y98" i="32"/>
  <c r="T97" i="32"/>
  <c r="V97" i="32"/>
  <c r="W97" i="32"/>
  <c r="K98" i="32"/>
  <c r="M98" i="32"/>
  <c r="R98" i="32"/>
  <c r="C99" i="32"/>
  <c r="X99" i="32"/>
  <c r="Y99" i="32"/>
  <c r="T98" i="32"/>
  <c r="V98" i="32"/>
  <c r="W98" i="32"/>
  <c r="K99" i="32"/>
  <c r="M99" i="32"/>
  <c r="R99" i="32"/>
  <c r="C100" i="32"/>
  <c r="X100" i="32"/>
  <c r="Y100" i="32"/>
  <c r="T99" i="32"/>
  <c r="V99" i="32"/>
  <c r="W99" i="32"/>
  <c r="K100" i="32"/>
  <c r="M100" i="32"/>
  <c r="R100" i="32"/>
  <c r="C101" i="32"/>
  <c r="X101" i="32"/>
  <c r="Y101" i="32"/>
  <c r="T100" i="32"/>
  <c r="V100" i="32"/>
  <c r="W100" i="32"/>
  <c r="K101" i="32"/>
  <c r="M101" i="32"/>
  <c r="R101" i="32"/>
  <c r="C102" i="32"/>
  <c r="X102" i="32"/>
  <c r="Y102" i="32"/>
  <c r="T101" i="32"/>
  <c r="V101" i="32"/>
  <c r="W101" i="32"/>
  <c r="K102" i="32"/>
  <c r="M102" i="32"/>
  <c r="R102" i="32"/>
  <c r="C103" i="32"/>
  <c r="X103" i="32"/>
  <c r="Y103" i="32"/>
  <c r="T102" i="32"/>
  <c r="V102" i="32"/>
  <c r="W102" i="32"/>
  <c r="K103" i="32"/>
  <c r="M103" i="32"/>
  <c r="R103" i="32"/>
  <c r="T103" i="32"/>
  <c r="V103" i="32"/>
  <c r="W103" i="32"/>
  <c r="K104" i="32"/>
  <c r="M104" i="32"/>
  <c r="R104" i="32"/>
  <c r="C105" i="32"/>
  <c r="X105" i="32"/>
  <c r="Y105" i="32"/>
  <c r="T104" i="32"/>
  <c r="V104" i="32"/>
  <c r="W104" i="32"/>
  <c r="K105" i="32"/>
  <c r="M105" i="32"/>
  <c r="R105" i="32"/>
  <c r="C106" i="32"/>
  <c r="X106" i="32"/>
  <c r="Y106" i="32"/>
  <c r="T105" i="32"/>
  <c r="V105" i="32"/>
  <c r="W105" i="32"/>
  <c r="K106" i="32"/>
  <c r="M106" i="32"/>
  <c r="R106" i="32"/>
  <c r="C107" i="32"/>
  <c r="X107" i="32"/>
  <c r="Y107" i="32"/>
  <c r="T106" i="32"/>
  <c r="V106" i="32"/>
  <c r="W106" i="32"/>
  <c r="K107" i="32"/>
  <c r="M107" i="32"/>
  <c r="R107" i="32"/>
  <c r="C108" i="32"/>
  <c r="X108" i="32"/>
  <c r="Y108" i="32"/>
  <c r="T107" i="32"/>
  <c r="V107" i="32"/>
  <c r="W107" i="32"/>
  <c r="K108" i="32"/>
  <c r="M108" i="32"/>
  <c r="R108" i="32"/>
  <c r="T108" i="32"/>
  <c r="V108" i="32"/>
  <c r="W108" i="32"/>
  <c r="C9" i="33"/>
  <c r="K9" i="33"/>
  <c r="M9" i="33"/>
  <c r="R9" i="33"/>
  <c r="T9" i="33"/>
  <c r="V9" i="33"/>
  <c r="W9" i="33"/>
  <c r="C10" i="33"/>
  <c r="K10" i="33"/>
  <c r="M10" i="33"/>
  <c r="R10" i="33"/>
  <c r="T10" i="33"/>
  <c r="V10" i="33"/>
  <c r="W10" i="33"/>
  <c r="X10" i="33"/>
  <c r="C11" i="33"/>
  <c r="K11" i="33"/>
  <c r="M11" i="33"/>
  <c r="R11" i="33"/>
  <c r="T11" i="33"/>
  <c r="V11" i="33"/>
  <c r="W11" i="33"/>
  <c r="X11" i="33"/>
  <c r="Y11" i="33"/>
  <c r="C12" i="33"/>
  <c r="K12" i="33"/>
  <c r="M12" i="33"/>
  <c r="R12" i="33"/>
  <c r="C13" i="33"/>
  <c r="T12" i="33"/>
  <c r="V12" i="33"/>
  <c r="V13" i="33"/>
  <c r="V14" i="33"/>
  <c r="X12" i="33"/>
  <c r="Y12" i="33"/>
  <c r="T13" i="33"/>
  <c r="W13" i="33"/>
  <c r="T14" i="33"/>
  <c r="W14" i="33"/>
  <c r="W15" i="33"/>
  <c r="W16" i="33"/>
  <c r="T15" i="33"/>
  <c r="V15" i="33"/>
  <c r="T16" i="33"/>
  <c r="V16" i="33"/>
  <c r="T17" i="33"/>
  <c r="T18" i="33"/>
  <c r="T19" i="33"/>
  <c r="V19" i="33"/>
  <c r="K20" i="33"/>
  <c r="M20" i="33"/>
  <c r="T20" i="33"/>
  <c r="V20" i="33"/>
  <c r="K21" i="33"/>
  <c r="M21" i="33"/>
  <c r="T21" i="33"/>
  <c r="V21" i="33"/>
  <c r="K22" i="33"/>
  <c r="M22" i="33"/>
  <c r="T22" i="33"/>
  <c r="V22" i="33"/>
  <c r="K23" i="33"/>
  <c r="M23" i="33"/>
  <c r="T23" i="33"/>
  <c r="W23" i="33"/>
  <c r="V23" i="33"/>
  <c r="K24" i="33"/>
  <c r="M24" i="33"/>
  <c r="T24" i="33"/>
  <c r="W24" i="33"/>
  <c r="V24" i="33"/>
  <c r="K25" i="33"/>
  <c r="M25" i="33"/>
  <c r="T25" i="33"/>
  <c r="W25" i="33"/>
  <c r="V25" i="33"/>
  <c r="K26" i="33"/>
  <c r="M26" i="33"/>
  <c r="T26" i="33"/>
  <c r="W26" i="33"/>
  <c r="V26" i="33"/>
  <c r="K27" i="33"/>
  <c r="M27" i="33"/>
  <c r="R27" i="33"/>
  <c r="C28" i="33"/>
  <c r="X28" i="33"/>
  <c r="Y28" i="33"/>
  <c r="T27" i="33"/>
  <c r="W27" i="33"/>
  <c r="V27" i="33"/>
  <c r="K28" i="33"/>
  <c r="M28" i="33"/>
  <c r="T28" i="33"/>
  <c r="W28" i="33"/>
  <c r="V28" i="33"/>
  <c r="K29" i="33"/>
  <c r="M29" i="33"/>
  <c r="T29" i="33"/>
  <c r="W29" i="33"/>
  <c r="V29" i="33"/>
  <c r="K30" i="33"/>
  <c r="M30" i="33"/>
  <c r="R30" i="33"/>
  <c r="T30" i="33"/>
  <c r="V30" i="33"/>
  <c r="W30" i="33"/>
  <c r="C31" i="33"/>
  <c r="X31" i="33"/>
  <c r="Y31" i="33"/>
  <c r="K31" i="33"/>
  <c r="M31" i="33"/>
  <c r="R31" i="33"/>
  <c r="T31" i="33"/>
  <c r="V31" i="33"/>
  <c r="W31" i="33"/>
  <c r="C32" i="33"/>
  <c r="X32" i="33"/>
  <c r="Y32" i="33"/>
  <c r="K32" i="33"/>
  <c r="M32" i="33"/>
  <c r="R32" i="33"/>
  <c r="C33" i="33"/>
  <c r="X33" i="33"/>
  <c r="Y33" i="33"/>
  <c r="T32" i="33"/>
  <c r="V32" i="33"/>
  <c r="W32" i="33"/>
  <c r="K33" i="33"/>
  <c r="M33" i="33"/>
  <c r="R33" i="33"/>
  <c r="C34" i="33"/>
  <c r="X34" i="33"/>
  <c r="Y34" i="33"/>
  <c r="T33" i="33"/>
  <c r="V33" i="33"/>
  <c r="W33" i="33"/>
  <c r="K34" i="33"/>
  <c r="M34" i="33"/>
  <c r="R34" i="33"/>
  <c r="T34" i="33"/>
  <c r="V34" i="33"/>
  <c r="W34" i="33"/>
  <c r="C35" i="33"/>
  <c r="X35" i="33"/>
  <c r="Y35" i="33"/>
  <c r="K35" i="33"/>
  <c r="M35" i="33"/>
  <c r="R35" i="33"/>
  <c r="T35" i="33"/>
  <c r="V35" i="33"/>
  <c r="W35" i="33"/>
  <c r="C36" i="33"/>
  <c r="X36" i="33"/>
  <c r="Y36" i="33"/>
  <c r="K36" i="33"/>
  <c r="M36" i="33"/>
  <c r="R36" i="33"/>
  <c r="C37" i="33"/>
  <c r="X37" i="33"/>
  <c r="Y37" i="33"/>
  <c r="T36" i="33"/>
  <c r="V36" i="33"/>
  <c r="W36" i="33"/>
  <c r="K37" i="33"/>
  <c r="M37" i="33"/>
  <c r="R37" i="33"/>
  <c r="C38" i="33"/>
  <c r="X38" i="33"/>
  <c r="Y38" i="33"/>
  <c r="T37" i="33"/>
  <c r="V37" i="33"/>
  <c r="W37" i="33"/>
  <c r="K38" i="33"/>
  <c r="M38" i="33"/>
  <c r="R38" i="33"/>
  <c r="T38" i="33"/>
  <c r="V38" i="33"/>
  <c r="W38" i="33"/>
  <c r="C39" i="33"/>
  <c r="X39" i="33"/>
  <c r="Y39" i="33"/>
  <c r="K39" i="33"/>
  <c r="M39" i="33"/>
  <c r="R39" i="33"/>
  <c r="T39" i="33"/>
  <c r="V39" i="33"/>
  <c r="W39" i="33"/>
  <c r="C40" i="33"/>
  <c r="X40" i="33"/>
  <c r="Y40" i="33"/>
  <c r="K40" i="33"/>
  <c r="M40" i="33"/>
  <c r="R40" i="33"/>
  <c r="C41" i="33"/>
  <c r="X41" i="33"/>
  <c r="Y41" i="33"/>
  <c r="T40" i="33"/>
  <c r="V40" i="33"/>
  <c r="W40" i="33"/>
  <c r="K41" i="33"/>
  <c r="M41" i="33"/>
  <c r="R41" i="33"/>
  <c r="C42" i="33"/>
  <c r="X42" i="33"/>
  <c r="Y42" i="33"/>
  <c r="T41" i="33"/>
  <c r="V41" i="33"/>
  <c r="W41" i="33"/>
  <c r="K42" i="33"/>
  <c r="M42" i="33"/>
  <c r="R42" i="33"/>
  <c r="T42" i="33"/>
  <c r="V42" i="33"/>
  <c r="W42" i="33"/>
  <c r="C43" i="33"/>
  <c r="X43" i="33"/>
  <c r="Y43" i="33"/>
  <c r="K43" i="33"/>
  <c r="M43" i="33"/>
  <c r="R43" i="33"/>
  <c r="C44" i="33"/>
  <c r="X44" i="33"/>
  <c r="Y44" i="33"/>
  <c r="T43" i="33"/>
  <c r="V43" i="33"/>
  <c r="W43" i="33"/>
  <c r="K44" i="33"/>
  <c r="M44" i="33"/>
  <c r="R44" i="33"/>
  <c r="C45" i="33"/>
  <c r="X45" i="33"/>
  <c r="Y45" i="33"/>
  <c r="T44" i="33"/>
  <c r="V44" i="33"/>
  <c r="W44" i="33"/>
  <c r="K45" i="33"/>
  <c r="M45" i="33"/>
  <c r="R45" i="33"/>
  <c r="C46" i="33"/>
  <c r="X46" i="33"/>
  <c r="Y46" i="33"/>
  <c r="T45" i="33"/>
  <c r="V45" i="33"/>
  <c r="W45" i="33"/>
  <c r="K46" i="33"/>
  <c r="M46" i="33"/>
  <c r="R46" i="33"/>
  <c r="T46" i="33"/>
  <c r="V46" i="33"/>
  <c r="W46" i="33"/>
  <c r="C47" i="33"/>
  <c r="X47" i="33"/>
  <c r="Y47" i="33"/>
  <c r="K47" i="33"/>
  <c r="M47" i="33"/>
  <c r="R47" i="33"/>
  <c r="T47" i="33"/>
  <c r="V47" i="33"/>
  <c r="W47" i="33"/>
  <c r="C48" i="33"/>
  <c r="X48" i="33"/>
  <c r="Y48" i="33"/>
  <c r="K48" i="33"/>
  <c r="M48" i="33"/>
  <c r="R48" i="33"/>
  <c r="C49" i="33"/>
  <c r="X49" i="33"/>
  <c r="Y49" i="33"/>
  <c r="T48" i="33"/>
  <c r="V48" i="33"/>
  <c r="W48" i="33"/>
  <c r="K49" i="33"/>
  <c r="M49" i="33"/>
  <c r="R49" i="33"/>
  <c r="C50" i="33"/>
  <c r="X50" i="33"/>
  <c r="Y50" i="33"/>
  <c r="T49" i="33"/>
  <c r="V49" i="33"/>
  <c r="W49" i="33"/>
  <c r="K50" i="33"/>
  <c r="M50" i="33"/>
  <c r="R50" i="33"/>
  <c r="T50" i="33"/>
  <c r="V50" i="33"/>
  <c r="W50" i="33"/>
  <c r="C51" i="33"/>
  <c r="X51" i="33"/>
  <c r="Y51" i="33"/>
  <c r="K51" i="33"/>
  <c r="M51" i="33"/>
  <c r="R51" i="33"/>
  <c r="C52" i="33"/>
  <c r="X52" i="33"/>
  <c r="Y52" i="33"/>
  <c r="T51" i="33"/>
  <c r="V51" i="33"/>
  <c r="W51" i="33"/>
  <c r="K52" i="33"/>
  <c r="M52" i="33"/>
  <c r="R52" i="33"/>
  <c r="C53" i="33"/>
  <c r="X53" i="33"/>
  <c r="Y53" i="33"/>
  <c r="T52" i="33"/>
  <c r="V52" i="33"/>
  <c r="W52" i="33"/>
  <c r="K53" i="33"/>
  <c r="M53" i="33"/>
  <c r="R53" i="33"/>
  <c r="C54" i="33"/>
  <c r="X54" i="33"/>
  <c r="Y54" i="33"/>
  <c r="T53" i="33"/>
  <c r="V53" i="33"/>
  <c r="W53" i="33"/>
  <c r="K54" i="33"/>
  <c r="M54" i="33"/>
  <c r="R54" i="33"/>
  <c r="T54" i="33"/>
  <c r="V54" i="33"/>
  <c r="W54" i="33"/>
  <c r="C55" i="33"/>
  <c r="X55" i="33"/>
  <c r="Y55" i="33"/>
  <c r="K55" i="33"/>
  <c r="M55" i="33"/>
  <c r="R55" i="33"/>
  <c r="C56" i="33"/>
  <c r="X56" i="33"/>
  <c r="Y56" i="33"/>
  <c r="T55" i="33"/>
  <c r="V55" i="33"/>
  <c r="W55" i="33"/>
  <c r="K56" i="33"/>
  <c r="M56" i="33"/>
  <c r="R56" i="33"/>
  <c r="C57" i="33"/>
  <c r="X57" i="33"/>
  <c r="Y57" i="33"/>
  <c r="T56" i="33"/>
  <c r="V56" i="33"/>
  <c r="W56" i="33"/>
  <c r="K57" i="33"/>
  <c r="M57" i="33"/>
  <c r="R57" i="33"/>
  <c r="C58" i="33"/>
  <c r="X58" i="33"/>
  <c r="Y58" i="33"/>
  <c r="T57" i="33"/>
  <c r="V57" i="33"/>
  <c r="W57" i="33"/>
  <c r="K58" i="33"/>
  <c r="M58" i="33"/>
  <c r="R58" i="33"/>
  <c r="C59" i="33"/>
  <c r="X59" i="33"/>
  <c r="Y59" i="33"/>
  <c r="T58" i="33"/>
  <c r="V58" i="33"/>
  <c r="W58" i="33"/>
  <c r="K59" i="33"/>
  <c r="M59" i="33"/>
  <c r="R59" i="33"/>
  <c r="T59" i="33"/>
  <c r="V59" i="33"/>
  <c r="W59" i="33"/>
  <c r="C60" i="33"/>
  <c r="X60" i="33"/>
  <c r="Y60" i="33"/>
  <c r="K60" i="33"/>
  <c r="M60" i="33"/>
  <c r="R60" i="33"/>
  <c r="C61" i="33"/>
  <c r="X61" i="33"/>
  <c r="Y61" i="33"/>
  <c r="T60" i="33"/>
  <c r="V60" i="33"/>
  <c r="W60" i="33"/>
  <c r="K61" i="33"/>
  <c r="M61" i="33"/>
  <c r="R61" i="33"/>
  <c r="C62" i="33"/>
  <c r="X62" i="33"/>
  <c r="Y62" i="33"/>
  <c r="T61" i="33"/>
  <c r="V61" i="33"/>
  <c r="W61" i="33"/>
  <c r="K62" i="33"/>
  <c r="M62" i="33"/>
  <c r="R62" i="33"/>
  <c r="C63" i="33"/>
  <c r="X63" i="33"/>
  <c r="Y63" i="33"/>
  <c r="T62" i="33"/>
  <c r="V62" i="33"/>
  <c r="W62" i="33"/>
  <c r="K63" i="33"/>
  <c r="M63" i="33"/>
  <c r="R63" i="33"/>
  <c r="T63" i="33"/>
  <c r="V63" i="33"/>
  <c r="W63" i="33"/>
  <c r="C64" i="33"/>
  <c r="X64" i="33"/>
  <c r="Y64" i="33"/>
  <c r="K64" i="33"/>
  <c r="M64" i="33"/>
  <c r="R64" i="33"/>
  <c r="C65" i="33"/>
  <c r="X65" i="33"/>
  <c r="Y65" i="33"/>
  <c r="T64" i="33"/>
  <c r="V64" i="33"/>
  <c r="W64" i="33"/>
  <c r="K65" i="33"/>
  <c r="M65" i="33"/>
  <c r="R65" i="33"/>
  <c r="C66" i="33"/>
  <c r="X66" i="33"/>
  <c r="Y66" i="33"/>
  <c r="T65" i="33"/>
  <c r="V65" i="33"/>
  <c r="W65" i="33"/>
  <c r="K66" i="33"/>
  <c r="M66" i="33"/>
  <c r="R66" i="33"/>
  <c r="T66" i="33"/>
  <c r="V66" i="33"/>
  <c r="W66" i="33"/>
  <c r="C67" i="33"/>
  <c r="X67" i="33"/>
  <c r="Y67" i="33"/>
  <c r="K67" i="33"/>
  <c r="M67" i="33"/>
  <c r="R67" i="33"/>
  <c r="T67" i="33"/>
  <c r="V67" i="33"/>
  <c r="W67" i="33"/>
  <c r="C68" i="33"/>
  <c r="X68" i="33"/>
  <c r="Y68" i="33"/>
  <c r="K68" i="33"/>
  <c r="M68" i="33"/>
  <c r="R68" i="33"/>
  <c r="C69" i="33"/>
  <c r="X69" i="33"/>
  <c r="Y69" i="33"/>
  <c r="T68" i="33"/>
  <c r="V68" i="33"/>
  <c r="W68" i="33"/>
  <c r="K69" i="33"/>
  <c r="M69" i="33"/>
  <c r="R69" i="33"/>
  <c r="C70" i="33"/>
  <c r="X70" i="33"/>
  <c r="Y70" i="33"/>
  <c r="T69" i="33"/>
  <c r="V69" i="33"/>
  <c r="W69" i="33"/>
  <c r="K70" i="33"/>
  <c r="M70" i="33"/>
  <c r="R70" i="33"/>
  <c r="C71" i="33"/>
  <c r="X71" i="33"/>
  <c r="Y71" i="33"/>
  <c r="T70" i="33"/>
  <c r="V70" i="33"/>
  <c r="W70" i="33"/>
  <c r="K71" i="33"/>
  <c r="M71" i="33"/>
  <c r="R71" i="33"/>
  <c r="C72" i="33"/>
  <c r="X72" i="33"/>
  <c r="Y72" i="33"/>
  <c r="T71" i="33"/>
  <c r="V71" i="33"/>
  <c r="W71" i="33"/>
  <c r="K72" i="33"/>
  <c r="M72" i="33"/>
  <c r="R72" i="33"/>
  <c r="C73" i="33"/>
  <c r="X73" i="33"/>
  <c r="Y73" i="33"/>
  <c r="T72" i="33"/>
  <c r="V72" i="33"/>
  <c r="W72" i="33"/>
  <c r="K73" i="33"/>
  <c r="M73" i="33"/>
  <c r="R73" i="33"/>
  <c r="C74" i="33"/>
  <c r="X74" i="33"/>
  <c r="Y74" i="33"/>
  <c r="T73" i="33"/>
  <c r="V73" i="33"/>
  <c r="W73" i="33"/>
  <c r="K74" i="33"/>
  <c r="M74" i="33"/>
  <c r="R74" i="33"/>
  <c r="C75" i="33"/>
  <c r="X75" i="33"/>
  <c r="Y75" i="33"/>
  <c r="T74" i="33"/>
  <c r="V74" i="33"/>
  <c r="W74" i="33"/>
  <c r="K75" i="33"/>
  <c r="M75" i="33"/>
  <c r="R75" i="33"/>
  <c r="C76" i="33"/>
  <c r="X76" i="33"/>
  <c r="Y76" i="33"/>
  <c r="T75" i="33"/>
  <c r="V75" i="33"/>
  <c r="W75" i="33"/>
  <c r="K76" i="33"/>
  <c r="M76" i="33"/>
  <c r="R76" i="33"/>
  <c r="C77" i="33"/>
  <c r="X77" i="33"/>
  <c r="Y77" i="33"/>
  <c r="T76" i="33"/>
  <c r="V76" i="33"/>
  <c r="W76" i="33"/>
  <c r="K77" i="33"/>
  <c r="M77" i="33"/>
  <c r="R77" i="33"/>
  <c r="C78" i="33"/>
  <c r="X78" i="33"/>
  <c r="Y78" i="33"/>
  <c r="T77" i="33"/>
  <c r="V77" i="33"/>
  <c r="W77" i="33"/>
  <c r="K78" i="33"/>
  <c r="M78" i="33"/>
  <c r="R78" i="33"/>
  <c r="C79" i="33"/>
  <c r="X79" i="33"/>
  <c r="Y79" i="33"/>
  <c r="T78" i="33"/>
  <c r="V78" i="33"/>
  <c r="W78" i="33"/>
  <c r="K79" i="33"/>
  <c r="M79" i="33"/>
  <c r="R79" i="33"/>
  <c r="C80" i="33"/>
  <c r="X80" i="33"/>
  <c r="Y80" i="33"/>
  <c r="T79" i="33"/>
  <c r="V79" i="33"/>
  <c r="W79" i="33"/>
  <c r="K80" i="33"/>
  <c r="M80" i="33"/>
  <c r="R80" i="33"/>
  <c r="C81" i="33"/>
  <c r="X81" i="33"/>
  <c r="Y81" i="33"/>
  <c r="T80" i="33"/>
  <c r="V80" i="33"/>
  <c r="W80" i="33"/>
  <c r="K81" i="33"/>
  <c r="M81" i="33"/>
  <c r="R81" i="33"/>
  <c r="C82" i="33"/>
  <c r="X82" i="33"/>
  <c r="Y82" i="33"/>
  <c r="T81" i="33"/>
  <c r="V81" i="33"/>
  <c r="W81" i="33"/>
  <c r="K82" i="33"/>
  <c r="M82" i="33"/>
  <c r="R82" i="33"/>
  <c r="C83" i="33"/>
  <c r="X83" i="33"/>
  <c r="Y83" i="33"/>
  <c r="T82" i="33"/>
  <c r="V82" i="33"/>
  <c r="W82" i="33"/>
  <c r="K83" i="33"/>
  <c r="M83" i="33"/>
  <c r="R83" i="33"/>
  <c r="C84" i="33"/>
  <c r="X84" i="33"/>
  <c r="Y84" i="33"/>
  <c r="T83" i="33"/>
  <c r="V83" i="33"/>
  <c r="W83" i="33"/>
  <c r="K84" i="33"/>
  <c r="M84" i="33"/>
  <c r="R84" i="33"/>
  <c r="C85" i="33"/>
  <c r="X85" i="33"/>
  <c r="Y85" i="33"/>
  <c r="T84" i="33"/>
  <c r="V84" i="33"/>
  <c r="W84" i="33"/>
  <c r="K85" i="33"/>
  <c r="M85" i="33"/>
  <c r="R85" i="33"/>
  <c r="C86" i="33"/>
  <c r="X86" i="33"/>
  <c r="Y86" i="33"/>
  <c r="T85" i="33"/>
  <c r="V85" i="33"/>
  <c r="W85" i="33"/>
  <c r="K86" i="33"/>
  <c r="M86" i="33"/>
  <c r="R86" i="33"/>
  <c r="C87" i="33"/>
  <c r="X87" i="33"/>
  <c r="Y87" i="33"/>
  <c r="T86" i="33"/>
  <c r="V86" i="33"/>
  <c r="W86" i="33"/>
  <c r="K87" i="33"/>
  <c r="M87" i="33"/>
  <c r="R87" i="33"/>
  <c r="C88" i="33"/>
  <c r="X88" i="33"/>
  <c r="Y88" i="33"/>
  <c r="T87" i="33"/>
  <c r="V87" i="33"/>
  <c r="W87" i="33"/>
  <c r="K88" i="33"/>
  <c r="M88" i="33"/>
  <c r="R88" i="33"/>
  <c r="C89" i="33"/>
  <c r="X89" i="33"/>
  <c r="Y89" i="33"/>
  <c r="T88" i="33"/>
  <c r="V88" i="33"/>
  <c r="W88" i="33"/>
  <c r="K89" i="33"/>
  <c r="M89" i="33"/>
  <c r="R89" i="33"/>
  <c r="C90" i="33"/>
  <c r="X90" i="33"/>
  <c r="Y90" i="33"/>
  <c r="T89" i="33"/>
  <c r="V89" i="33"/>
  <c r="W89" i="33"/>
  <c r="K90" i="33"/>
  <c r="M90" i="33"/>
  <c r="R90" i="33"/>
  <c r="C91" i="33"/>
  <c r="X91" i="33"/>
  <c r="Y91" i="33"/>
  <c r="T90" i="33"/>
  <c r="V90" i="33"/>
  <c r="W90" i="33"/>
  <c r="K91" i="33"/>
  <c r="M91" i="33"/>
  <c r="R91" i="33"/>
  <c r="C92" i="33"/>
  <c r="X92" i="33"/>
  <c r="Y92" i="33"/>
  <c r="T91" i="33"/>
  <c r="V91" i="33"/>
  <c r="W91" i="33"/>
  <c r="K92" i="33"/>
  <c r="M92" i="33"/>
  <c r="R92" i="33"/>
  <c r="C93" i="33"/>
  <c r="X93" i="33"/>
  <c r="Y93" i="33"/>
  <c r="T92" i="33"/>
  <c r="V92" i="33"/>
  <c r="W92" i="33"/>
  <c r="K93" i="33"/>
  <c r="M93" i="33"/>
  <c r="R93" i="33"/>
  <c r="C94" i="33"/>
  <c r="X94" i="33"/>
  <c r="Y94" i="33"/>
  <c r="T93" i="33"/>
  <c r="V93" i="33"/>
  <c r="W93" i="33"/>
  <c r="K94" i="33"/>
  <c r="M94" i="33"/>
  <c r="R94" i="33"/>
  <c r="C95" i="33"/>
  <c r="X95" i="33"/>
  <c r="Y95" i="33"/>
  <c r="T94" i="33"/>
  <c r="V94" i="33"/>
  <c r="W94" i="33"/>
  <c r="K95" i="33"/>
  <c r="M95" i="33"/>
  <c r="R95" i="33"/>
  <c r="C96" i="33"/>
  <c r="X96" i="33"/>
  <c r="Y96" i="33"/>
  <c r="T95" i="33"/>
  <c r="V95" i="33"/>
  <c r="W95" i="33"/>
  <c r="K96" i="33"/>
  <c r="M96" i="33"/>
  <c r="R96" i="33"/>
  <c r="C97" i="33"/>
  <c r="X97" i="33"/>
  <c r="Y97" i="33"/>
  <c r="T96" i="33"/>
  <c r="V96" i="33"/>
  <c r="W96" i="33"/>
  <c r="K97" i="33"/>
  <c r="M97" i="33"/>
  <c r="R97" i="33"/>
  <c r="C98" i="33"/>
  <c r="X98" i="33"/>
  <c r="Y98" i="33"/>
  <c r="T97" i="33"/>
  <c r="V97" i="33"/>
  <c r="W97" i="33"/>
  <c r="K98" i="33"/>
  <c r="M98" i="33"/>
  <c r="R98" i="33"/>
  <c r="C99" i="33"/>
  <c r="X99" i="33"/>
  <c r="Y99" i="33"/>
  <c r="T98" i="33"/>
  <c r="V98" i="33"/>
  <c r="W98" i="33"/>
  <c r="K99" i="33"/>
  <c r="M99" i="33"/>
  <c r="R99" i="33"/>
  <c r="C100" i="33"/>
  <c r="X100" i="33"/>
  <c r="Y100" i="33"/>
  <c r="T99" i="33"/>
  <c r="V99" i="33"/>
  <c r="W99" i="33"/>
  <c r="K100" i="33"/>
  <c r="M100" i="33"/>
  <c r="R100" i="33"/>
  <c r="C101" i="33"/>
  <c r="X101" i="33"/>
  <c r="Y101" i="33"/>
  <c r="T100" i="33"/>
  <c r="V100" i="33"/>
  <c r="W100" i="33"/>
  <c r="K101" i="33"/>
  <c r="M101" i="33"/>
  <c r="R101" i="33"/>
  <c r="C102" i="33"/>
  <c r="X102" i="33"/>
  <c r="Y102" i="33"/>
  <c r="T101" i="33"/>
  <c r="V101" i="33"/>
  <c r="W101" i="33"/>
  <c r="K102" i="33"/>
  <c r="M102" i="33"/>
  <c r="R102" i="33"/>
  <c r="C103" i="33"/>
  <c r="X103" i="33"/>
  <c r="Y103" i="33"/>
  <c r="T102" i="33"/>
  <c r="V102" i="33"/>
  <c r="W102" i="33"/>
  <c r="K103" i="33"/>
  <c r="M103" i="33"/>
  <c r="R103" i="33"/>
  <c r="C104" i="33"/>
  <c r="X104" i="33"/>
  <c r="Y104" i="33"/>
  <c r="T103" i="33"/>
  <c r="V103" i="33"/>
  <c r="W103" i="33"/>
  <c r="K104" i="33"/>
  <c r="M104" i="33"/>
  <c r="R104" i="33"/>
  <c r="C105" i="33"/>
  <c r="X105" i="33"/>
  <c r="Y105" i="33"/>
  <c r="T104" i="33"/>
  <c r="V104" i="33"/>
  <c r="W104" i="33"/>
  <c r="K105" i="33"/>
  <c r="M105" i="33"/>
  <c r="R105" i="33"/>
  <c r="C106" i="33"/>
  <c r="X106" i="33"/>
  <c r="Y106" i="33"/>
  <c r="T105" i="33"/>
  <c r="V105" i="33"/>
  <c r="W105" i="33"/>
  <c r="K106" i="33"/>
  <c r="M106" i="33"/>
  <c r="R106" i="33"/>
  <c r="C107" i="33"/>
  <c r="X107" i="33"/>
  <c r="Y107" i="33"/>
  <c r="T106" i="33"/>
  <c r="V106" i="33"/>
  <c r="W106" i="33"/>
  <c r="K107" i="33"/>
  <c r="M107" i="33"/>
  <c r="R107" i="33"/>
  <c r="C108" i="33"/>
  <c r="X108" i="33"/>
  <c r="Y108" i="33"/>
  <c r="T107" i="33"/>
  <c r="V107" i="33"/>
  <c r="W107" i="33"/>
  <c r="K108" i="33"/>
  <c r="M108" i="33"/>
  <c r="R108" i="33"/>
  <c r="T108" i="33"/>
  <c r="V108" i="33"/>
  <c r="W108" i="33"/>
  <c r="X13" i="33"/>
  <c r="Y13" i="33"/>
  <c r="K13" i="33"/>
  <c r="M13" i="33"/>
  <c r="R13" i="33"/>
  <c r="C14" i="33"/>
  <c r="W12" i="33"/>
  <c r="V18" i="33"/>
  <c r="W18" i="33"/>
  <c r="W19" i="33"/>
  <c r="V17" i="33"/>
  <c r="W17" i="33"/>
  <c r="K14" i="33"/>
  <c r="M14" i="33"/>
  <c r="R14" i="33"/>
  <c r="C15" i="33"/>
  <c r="X14" i="33"/>
  <c r="Y14" i="33"/>
  <c r="K15" i="33"/>
  <c r="M15" i="33"/>
  <c r="R15" i="33"/>
  <c r="C16" i="33"/>
  <c r="X15" i="33"/>
  <c r="Y15" i="33"/>
  <c r="X16" i="33"/>
  <c r="Y16" i="33"/>
  <c r="K16" i="33"/>
  <c r="M16" i="33"/>
  <c r="R16" i="33"/>
  <c r="C17" i="33"/>
  <c r="X17" i="33"/>
  <c r="Y17" i="33"/>
  <c r="K17" i="33"/>
  <c r="M17" i="33"/>
  <c r="R17" i="33"/>
  <c r="C18" i="33"/>
  <c r="X18" i="33"/>
  <c r="Y18" i="33"/>
  <c r="K18" i="33"/>
  <c r="M18" i="33"/>
  <c r="R18" i="33"/>
  <c r="C19" i="33"/>
  <c r="X19" i="33"/>
  <c r="Y19" i="33"/>
  <c r="K19" i="33"/>
  <c r="M19" i="33"/>
  <c r="R19" i="33"/>
  <c r="C20" i="33"/>
  <c r="X20" i="33"/>
  <c r="Y20" i="33"/>
  <c r="R24" i="33"/>
  <c r="C25" i="33"/>
  <c r="X25" i="33"/>
  <c r="Y25" i="33"/>
  <c r="R23" i="33"/>
  <c r="C24" i="33"/>
  <c r="X24" i="33"/>
  <c r="Y24" i="33"/>
  <c r="R22" i="33"/>
  <c r="C23" i="33"/>
  <c r="X23" i="33"/>
  <c r="Y23" i="33"/>
  <c r="W22" i="33"/>
  <c r="R21" i="33"/>
  <c r="C22" i="33"/>
  <c r="X22" i="33"/>
  <c r="Y22" i="33"/>
  <c r="W21" i="33"/>
  <c r="R20" i="33"/>
  <c r="L5" i="33"/>
  <c r="H4" i="33"/>
  <c r="W20" i="33"/>
  <c r="C21" i="33"/>
  <c r="X21" i="33"/>
  <c r="Y21" i="33"/>
  <c r="R13" i="32"/>
  <c r="C14" i="32"/>
  <c r="X14" i="32"/>
  <c r="Y14" i="32"/>
  <c r="W13" i="32"/>
  <c r="R12" i="32"/>
  <c r="C13" i="32"/>
  <c r="X13" i="32"/>
  <c r="Y13" i="32"/>
  <c r="W12" i="32"/>
  <c r="R11" i="32"/>
  <c r="C12" i="32"/>
  <c r="X12" i="32"/>
  <c r="Y12" i="32"/>
  <c r="W11" i="32"/>
  <c r="V10" i="32"/>
  <c r="R10" i="32"/>
  <c r="C11" i="32"/>
  <c r="X11" i="32"/>
  <c r="Y11" i="32"/>
  <c r="R9" i="32"/>
  <c r="H4" i="32"/>
  <c r="W9" i="32"/>
  <c r="R29" i="33"/>
  <c r="C30" i="33"/>
  <c r="X30" i="33"/>
  <c r="Y30" i="33"/>
  <c r="R28" i="33"/>
  <c r="C29" i="33"/>
  <c r="X29" i="33"/>
  <c r="Y29" i="33"/>
  <c r="R26" i="33"/>
  <c r="C27" i="33"/>
  <c r="X27" i="33"/>
  <c r="Y27" i="33"/>
  <c r="R25" i="33"/>
  <c r="P5" i="33"/>
  <c r="C10" i="32"/>
  <c r="E5" i="33"/>
  <c r="D4" i="33"/>
  <c r="P2" i="33"/>
  <c r="C5" i="33"/>
  <c r="C26" i="33"/>
  <c r="X26" i="33"/>
  <c r="Y26" i="33"/>
  <c r="P4" i="33"/>
  <c r="G5" i="33"/>
  <c r="X10" i="32"/>
  <c r="I5" i="33"/>
  <c r="R19" i="32"/>
  <c r="C20" i="32"/>
  <c r="X20" i="32"/>
  <c r="Y20" i="32"/>
  <c r="W19" i="32"/>
  <c r="R18" i="32"/>
  <c r="C19" i="32"/>
  <c r="X19" i="32"/>
  <c r="Y19" i="32"/>
  <c r="V18" i="32"/>
  <c r="R17" i="32"/>
  <c r="C18" i="32"/>
  <c r="X18" i="32"/>
  <c r="Y18" i="32"/>
  <c r="W17" i="32"/>
  <c r="R16" i="32"/>
  <c r="C17" i="32"/>
  <c r="X17" i="32"/>
  <c r="Y17" i="32"/>
  <c r="W16" i="32"/>
  <c r="R15" i="32"/>
  <c r="C16" i="32"/>
  <c r="X16" i="32"/>
  <c r="Y16" i="32"/>
  <c r="W15" i="32"/>
  <c r="R14" i="32"/>
  <c r="C104" i="32"/>
  <c r="X104" i="32"/>
  <c r="Y104" i="32"/>
  <c r="W14" i="32"/>
  <c r="C15" i="32"/>
  <c r="X15" i="32"/>
  <c r="Y15" i="32"/>
  <c r="C5" i="32"/>
  <c r="G5" i="32"/>
  <c r="V20" i="32"/>
  <c r="L5" i="32"/>
  <c r="P5" i="32"/>
  <c r="E5" i="32"/>
  <c r="I5" i="32"/>
  <c r="L4" i="32"/>
  <c r="X22" i="32"/>
  <c r="Y22" i="32"/>
  <c r="P4" i="32"/>
  <c r="D4" i="32"/>
  <c r="P2" i="32"/>
  <c r="R13" i="31"/>
  <c r="C14" i="31"/>
  <c r="X14" i="31"/>
  <c r="Y14" i="31"/>
  <c r="V13" i="31"/>
  <c r="R12" i="31"/>
  <c r="C13" i="31"/>
  <c r="X13" i="31"/>
  <c r="Y13" i="31"/>
  <c r="W12" i="31"/>
  <c r="R11" i="31"/>
  <c r="C12" i="31"/>
  <c r="X12" i="31"/>
  <c r="Y12" i="31"/>
  <c r="V11" i="31"/>
  <c r="R10" i="31"/>
  <c r="C11" i="31"/>
  <c r="X11" i="31"/>
  <c r="Y11" i="31"/>
  <c r="W10" i="31"/>
  <c r="V9" i="31"/>
  <c r="R9" i="31"/>
  <c r="H4" i="31"/>
  <c r="C10" i="31"/>
  <c r="X10" i="31"/>
  <c r="R15" i="31"/>
  <c r="C16" i="31"/>
  <c r="X16" i="31"/>
  <c r="Y16" i="31"/>
  <c r="W15" i="31"/>
  <c r="R14" i="31"/>
  <c r="W14" i="31"/>
  <c r="C15" i="31"/>
  <c r="X15" i="31"/>
  <c r="Y15" i="31"/>
  <c r="R23" i="31"/>
  <c r="C24" i="31"/>
  <c r="K24" i="31"/>
  <c r="M24" i="31"/>
  <c r="R22" i="31"/>
  <c r="C23" i="31"/>
  <c r="X23" i="31"/>
  <c r="Y23" i="31"/>
  <c r="V22" i="31"/>
  <c r="L5" i="31"/>
  <c r="R21" i="31"/>
  <c r="C22" i="31"/>
  <c r="X22" i="31"/>
  <c r="Y22" i="31"/>
  <c r="W21" i="31"/>
  <c r="R20" i="31"/>
  <c r="C21" i="31"/>
  <c r="X21" i="31"/>
  <c r="Y21" i="31"/>
  <c r="W20" i="31"/>
  <c r="R19" i="31"/>
  <c r="C20" i="31"/>
  <c r="X20" i="31"/>
  <c r="Y20" i="31"/>
  <c r="W19" i="31"/>
  <c r="W18" i="31"/>
  <c r="R17" i="31"/>
  <c r="C18" i="31"/>
  <c r="X18" i="31"/>
  <c r="Y18" i="31"/>
  <c r="W17" i="31"/>
  <c r="X17" i="31"/>
  <c r="Y17" i="31"/>
  <c r="R26" i="31"/>
  <c r="C27" i="31"/>
  <c r="X27" i="31"/>
  <c r="Y27" i="31"/>
  <c r="R25" i="31"/>
  <c r="C26" i="31"/>
  <c r="X26" i="31"/>
  <c r="Y26" i="31"/>
  <c r="E5" i="31"/>
  <c r="G5" i="31"/>
  <c r="X24" i="31"/>
  <c r="Y24" i="31"/>
  <c r="C5" i="31"/>
  <c r="P5" i="31"/>
  <c r="X25" i="31"/>
  <c r="Y25" i="31"/>
  <c r="P4" i="31"/>
  <c r="L4" i="31"/>
  <c r="D4" i="31"/>
  <c r="P2" i="31"/>
  <c r="I5" i="31"/>
</calcChain>
</file>

<file path=xl/sharedStrings.xml><?xml version="1.0" encoding="utf-8"?>
<sst xmlns="http://schemas.openxmlformats.org/spreadsheetml/2006/main" count="387" uniqueCount="110">
  <si>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</si>
  <si>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</si>
  <si>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</si>
  <si>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</si>
  <si>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</si>
  <si>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</si>
  <si>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</si>
  <si>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</si>
  <si>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</si>
  <si>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</si>
  <si>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</si>
  <si>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</si>
  <si>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</si>
  <si>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</si>
  <si>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</si>
  <si>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</si>
  <si>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</si>
  <si>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</si>
  <si>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</si>
  <si>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</si>
  <si>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</si>
  <si>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</si>
  <si>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</si>
  <si>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</si>
  <si>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</si>
  <si>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</si>
  <si>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</si>
  <si>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</si>
  <si>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</si>
  <si>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</si>
  <si>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</si>
  <si>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</si>
  <si>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</si>
  <si>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</si>
  <si>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</si>
  <si>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</si>
  <si>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</si>
  <si>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</si>
  <si>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</si>
  <si>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</si>
  <si>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</si>
  <si>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</si>
  <si>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</si>
  <si>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</si>
  <si>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</si>
  <si>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</si>
  <si>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</si>
  <si>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</si>
  <si>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</si>
  <si>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</si>
  <si>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</si>
  <si>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</si>
  <si>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</si>
  <si>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</si>
  <si>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</si>
  <si>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</si>
  <si>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</si>
  <si>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</si>
  <si>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</si>
  <si>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</si>
  <si>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</si>
  <si>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</si>
  <si>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</si>
  <si>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USDJPY</t>
    <phoneticPr fontId="2"/>
  </si>
  <si>
    <t>リスク（2%）</t>
    <phoneticPr fontId="3"/>
  </si>
  <si>
    <t>2009.8.4</t>
    <phoneticPr fontId="2"/>
  </si>
  <si>
    <t>2009.5.19</t>
    <phoneticPr fontId="2"/>
  </si>
  <si>
    <t>2009.3.6</t>
    <phoneticPr fontId="2"/>
  </si>
  <si>
    <t>2009.10.20</t>
    <phoneticPr fontId="2"/>
  </si>
  <si>
    <t>2010.1.14</t>
    <phoneticPr fontId="2"/>
  </si>
  <si>
    <t>2011.5.2</t>
    <phoneticPr fontId="2"/>
  </si>
  <si>
    <t>2011.6.30</t>
    <phoneticPr fontId="2"/>
  </si>
  <si>
    <t>・PB+FIB(1.27)で決済</t>
    <rPh sb="14" eb="16">
      <t>ケッサイ</t>
    </rPh>
    <phoneticPr fontId="3"/>
  </si>
  <si>
    <t>2011.12.13</t>
    <phoneticPr fontId="2"/>
  </si>
  <si>
    <t>2012.7.4</t>
    <phoneticPr fontId="2"/>
  </si>
  <si>
    <t>2013.1.16</t>
    <phoneticPr fontId="2"/>
  </si>
  <si>
    <t>2013.2.20</t>
    <phoneticPr fontId="2"/>
  </si>
  <si>
    <t>2009.10.26</t>
    <phoneticPr fontId="2"/>
  </si>
  <si>
    <t>2014..1.3</t>
    <phoneticPr fontId="2"/>
  </si>
  <si>
    <t>リスク（2%）</t>
  </si>
  <si>
    <t>2011.3.15</t>
    <phoneticPr fontId="2"/>
  </si>
  <si>
    <t>2011.4.5</t>
    <phoneticPr fontId="2"/>
  </si>
  <si>
    <t>2011.10.26</t>
    <phoneticPr fontId="2"/>
  </si>
  <si>
    <t>2012.11.28</t>
    <phoneticPr fontId="2"/>
  </si>
  <si>
    <t>2013.8.22</t>
    <phoneticPr fontId="2"/>
  </si>
  <si>
    <t>2013.12.4</t>
    <phoneticPr fontId="2"/>
  </si>
  <si>
    <t>2014.5.2</t>
    <phoneticPr fontId="2"/>
  </si>
  <si>
    <t>22014.5.2</t>
    <phoneticPr fontId="2"/>
  </si>
  <si>
    <t>2015.6.12</t>
    <phoneticPr fontId="2"/>
  </si>
  <si>
    <t>2009.1.19</t>
    <phoneticPr fontId="2"/>
  </si>
  <si>
    <t>2009.2.27</t>
    <phoneticPr fontId="2"/>
  </si>
  <si>
    <t>2010.1/19</t>
    <phoneticPr fontId="2"/>
  </si>
  <si>
    <t>2010.5.3</t>
    <phoneticPr fontId="2"/>
  </si>
  <si>
    <t>2010.10.5</t>
    <phoneticPr fontId="2"/>
  </si>
  <si>
    <t>2011.7.8</t>
    <phoneticPr fontId="2"/>
  </si>
  <si>
    <t>2011.11.9</t>
    <phoneticPr fontId="2"/>
  </si>
  <si>
    <t>2012.8.28</t>
    <phoneticPr fontId="2"/>
  </si>
  <si>
    <t>2012.8.31</t>
    <phoneticPr fontId="2"/>
  </si>
  <si>
    <t>2012.11.7</t>
    <phoneticPr fontId="2"/>
  </si>
  <si>
    <t>2013.8.6</t>
    <phoneticPr fontId="2"/>
  </si>
  <si>
    <t>2014.9.4</t>
    <phoneticPr fontId="2"/>
  </si>
  <si>
    <t>2014.9.19</t>
    <phoneticPr fontId="2"/>
  </si>
  <si>
    <t>2015.1.22</t>
    <phoneticPr fontId="2"/>
  </si>
  <si>
    <t>2015.7.15</t>
    <phoneticPr fontId="2"/>
  </si>
  <si>
    <t>2017.5.4</t>
    <phoneticPr fontId="2"/>
  </si>
  <si>
    <t>2018.8.9</t>
    <phoneticPr fontId="2"/>
  </si>
  <si>
    <t>・EB+FIB(1.27)で決済</t>
    <rPh sb="14" eb="16">
      <t>ケッサイ</t>
    </rPh>
    <phoneticPr fontId="3"/>
  </si>
  <si>
    <t xml:space="preserve"> 検証1では、PB出たら、エントリーという単純な形で検証を行いました。その結果、PBのみでのエントリーではほぼ、利益を伸ばすことは難しいという結果となりました。ただ、何か間違っていたのかもしれませんが。検証2では、通貨ペアを変えて実践し、結果はほぼ同じでした。検証3は、EBで実践したところ、利益が伸びました。理由ははっきりとわかりませんが、特に売りの時に、利益が拡大しています。3つの検証を終えて気づいたのは、高値安値の幅によって、利益が出るまでに時間がかかったり、あるいは、トレンドが続かず、損切りになってしまうような印象を持ちました。そのあたりは、まだ、チャートパターンを踏まえていないので、勝率に影響しているのかなと思っています。</t>
    <rPh sb="1" eb="3">
      <t>ケンショウ</t>
    </rPh>
    <rPh sb="9" eb="10">
      <t>デ</t>
    </rPh>
    <rPh sb="21" eb="23">
      <t>タンジュン</t>
    </rPh>
    <rPh sb="24" eb="25">
      <t>カタチ</t>
    </rPh>
    <rPh sb="26" eb="28">
      <t>ケンショウ</t>
    </rPh>
    <rPh sb="29" eb="30">
      <t>オコナ</t>
    </rPh>
    <rPh sb="37" eb="39">
      <t>ケッカ</t>
    </rPh>
    <rPh sb="56" eb="58">
      <t>リエキ</t>
    </rPh>
    <rPh sb="59" eb="60">
      <t>ノ</t>
    </rPh>
    <rPh sb="65" eb="66">
      <t>ムズカ</t>
    </rPh>
    <rPh sb="71" eb="73">
      <t>ケッカ</t>
    </rPh>
    <rPh sb="83" eb="84">
      <t>ナニ</t>
    </rPh>
    <rPh sb="85" eb="87">
      <t>マチガ</t>
    </rPh>
    <rPh sb="101" eb="103">
      <t>ケンショウ</t>
    </rPh>
    <rPh sb="107" eb="109">
      <t>ツウカ</t>
    </rPh>
    <rPh sb="112" eb="113">
      <t>カ</t>
    </rPh>
    <rPh sb="115" eb="117">
      <t>ジッセン</t>
    </rPh>
    <rPh sb="119" eb="121">
      <t>ケッカ</t>
    </rPh>
    <rPh sb="124" eb="125">
      <t>オナ</t>
    </rPh>
    <rPh sb="130" eb="132">
      <t>ケンショウ</t>
    </rPh>
    <rPh sb="138" eb="140">
      <t>ジッセン</t>
    </rPh>
    <rPh sb="146" eb="148">
      <t>リエキ</t>
    </rPh>
    <rPh sb="149" eb="150">
      <t>ノ</t>
    </rPh>
    <rPh sb="155" eb="157">
      <t>リユウ</t>
    </rPh>
    <rPh sb="171" eb="172">
      <t>トク</t>
    </rPh>
    <rPh sb="173" eb="174">
      <t>ウ</t>
    </rPh>
    <rPh sb="176" eb="177">
      <t>トキ</t>
    </rPh>
    <rPh sb="179" eb="181">
      <t>リエキ</t>
    </rPh>
    <rPh sb="182" eb="184">
      <t>カクダイ</t>
    </rPh>
    <rPh sb="193" eb="195">
      <t>ケンショウ</t>
    </rPh>
    <rPh sb="196" eb="197">
      <t>オ</t>
    </rPh>
    <rPh sb="199" eb="200">
      <t>キ</t>
    </rPh>
    <rPh sb="206" eb="208">
      <t>タカネ</t>
    </rPh>
    <rPh sb="208" eb="210">
      <t>ヤスネ</t>
    </rPh>
    <rPh sb="211" eb="212">
      <t>ハバ</t>
    </rPh>
    <rPh sb="217" eb="219">
      <t>リエキ</t>
    </rPh>
    <rPh sb="220" eb="221">
      <t>デ</t>
    </rPh>
    <rPh sb="225" eb="227">
      <t>ジカン</t>
    </rPh>
    <rPh sb="244" eb="245">
      <t>ツヅ</t>
    </rPh>
    <rPh sb="248" eb="250">
      <t>ソンギ</t>
    </rPh>
    <rPh sb="261" eb="263">
      <t>インショウ</t>
    </rPh>
    <rPh sb="264" eb="265">
      <t>モ</t>
    </rPh>
    <rPh sb="289" eb="290">
      <t>フ</t>
    </rPh>
    <rPh sb="299" eb="301">
      <t>ショウリツ</t>
    </rPh>
    <rPh sb="302" eb="304">
      <t>エイキョウ</t>
    </rPh>
    <rPh sb="312" eb="313">
      <t>オモ</t>
    </rPh>
    <phoneticPr fontId="2"/>
  </si>
  <si>
    <t>フィボナッチを利用するということで、なんとなくですが、利益がでるのか損切りに合うのか、わかるような気がしました。今回は、1.27で確定したので、状況によっては、利益を伸ばせたと思います。特に、トレンドラインに乗っている場合は、トレーリングストップは有効であるということが実感としてあります。</t>
    <rPh sb="7" eb="9">
      <t>リヨウ</t>
    </rPh>
    <rPh sb="27" eb="29">
      <t>リエキ</t>
    </rPh>
    <rPh sb="34" eb="36">
      <t>ソンギ</t>
    </rPh>
    <rPh sb="38" eb="39">
      <t>ア</t>
    </rPh>
    <rPh sb="49" eb="50">
      <t>キ</t>
    </rPh>
    <rPh sb="56" eb="58">
      <t>コンカイ</t>
    </rPh>
    <rPh sb="65" eb="67">
      <t>カクテイ</t>
    </rPh>
    <rPh sb="72" eb="74">
      <t>ジョウキョウ</t>
    </rPh>
    <rPh sb="80" eb="82">
      <t>リエキ</t>
    </rPh>
    <rPh sb="83" eb="84">
      <t>ノ</t>
    </rPh>
    <rPh sb="88" eb="89">
      <t>オモ</t>
    </rPh>
    <rPh sb="93" eb="94">
      <t>トク</t>
    </rPh>
    <rPh sb="104" eb="105">
      <t>ノ</t>
    </rPh>
    <rPh sb="109" eb="111">
      <t>バアイ</t>
    </rPh>
    <rPh sb="124" eb="126">
      <t>ユウコウ</t>
    </rPh>
    <rPh sb="135" eb="137">
      <t>ジッカン</t>
    </rPh>
    <phoneticPr fontId="2"/>
  </si>
  <si>
    <t>まだ読みが甘い部分はありますが、大まかなやり方はわかってきました。今回は日足のみで検証してきましたが、これだと、チャンスがなかなか来ない場合もあるので、時間足を落として検証も行っていきます。また、EBシステムの検証作業にも行っていき、より精度を上げていけるようにしていきたいと思います。</t>
    <rPh sb="2" eb="3">
      <t>ヨ</t>
    </rPh>
    <rPh sb="5" eb="6">
      <t>アマ</t>
    </rPh>
    <rPh sb="7" eb="9">
      <t>ブブン</t>
    </rPh>
    <rPh sb="16" eb="17">
      <t>オオ</t>
    </rPh>
    <rPh sb="22" eb="23">
      <t>カタ</t>
    </rPh>
    <rPh sb="33" eb="35">
      <t>コンカイ</t>
    </rPh>
    <rPh sb="36" eb="37">
      <t>ニチ</t>
    </rPh>
    <rPh sb="37" eb="38">
      <t>ソク</t>
    </rPh>
    <rPh sb="41" eb="43">
      <t>ケンショウ</t>
    </rPh>
    <rPh sb="65" eb="66">
      <t>コ</t>
    </rPh>
    <rPh sb="68" eb="70">
      <t>バアイ</t>
    </rPh>
    <rPh sb="76" eb="78">
      <t>ジカン</t>
    </rPh>
    <rPh sb="78" eb="79">
      <t>ソク</t>
    </rPh>
    <rPh sb="80" eb="81">
      <t>オ</t>
    </rPh>
    <rPh sb="84" eb="86">
      <t>ケンショウ</t>
    </rPh>
    <rPh sb="87" eb="88">
      <t>オコナ</t>
    </rPh>
    <rPh sb="105" eb="107">
      <t>ケンショウ</t>
    </rPh>
    <rPh sb="107" eb="109">
      <t>サギョウ</t>
    </rPh>
    <rPh sb="111" eb="112">
      <t>オコナ</t>
    </rPh>
    <rPh sb="119" eb="121">
      <t>セイド</t>
    </rPh>
    <rPh sb="122" eb="123">
      <t>ア</t>
    </rPh>
    <rPh sb="138" eb="139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</si>
</sst>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81" formatCode="0.00_ "/>
    <numFmt numFmtId="183" formatCode="m/d;@"/>
    <numFmt numFmtId="186" formatCode="#,##0_ ;[Red]\-#,##0\ "/>
    <numFmt numFmtId="187" formatCode="0.0%"/>
    <numFmt numFmtId="189" formatCode="#,##0_ "/>
    <numFmt numFmtId="190" formatCode="0.0_ ;[Red]\-0.0\ "/>
  </numFmts>
  <fonts count="1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87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81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3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87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9" fontId="0" fillId="0" borderId="0" xfId="0" applyNumberFormat="1">
      <alignment vertical="center"/>
    </xf>
    <xf numFmtId="187" fontId="0" fillId="0" borderId="0" xfId="1" applyNumberFormat="1" applyFont="1">
      <alignment vertical="center"/>
    </xf>
    <xf numFmtId="56" fontId="0" fillId="0" borderId="0" xfId="0" applyNumberFormat="1">
      <alignment vertical="center"/>
    </xf>
    <xf numFmtId="18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9" fontId="9" fillId="0" borderId="7" xfId="0" applyNumberFormat="1" applyFont="1" applyBorder="1" applyAlignment="1">
      <alignment horizontal="center" vertical="center"/>
    </xf>
    <xf numFmtId="189" fontId="9" fillId="0" borderId="2" xfId="0" applyNumberFormat="1" applyFont="1" applyBorder="1" applyAlignment="1">
      <alignment horizontal="center" vertical="center"/>
    </xf>
    <xf numFmtId="186" fontId="9" fillId="0" borderId="1" xfId="0" applyNumberFormat="1" applyFont="1" applyBorder="1" applyAlignment="1">
      <alignment horizontal="center" vertical="center"/>
    </xf>
    <xf numFmtId="190" fontId="9" fillId="0" borderId="1" xfId="0" applyNumberFormat="1" applyFont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89" fontId="0" fillId="0" borderId="1" xfId="0" applyNumberFormat="1" applyBorder="1" applyAlignment="1">
      <alignment horizontal="center" vertical="center"/>
    </xf>
    <xf numFmtId="187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6" fontId="0" fillId="0" borderId="1" xfId="0" applyNumberFormat="1" applyBorder="1" applyAlignment="1">
      <alignment horizontal="center" vertical="center"/>
    </xf>
    <xf numFmtId="190" fontId="0" fillId="0" borderId="1" xfId="0" applyNumberFormat="1" applyBorder="1" applyAlignment="1">
      <alignment horizontal="center" vertical="center"/>
    </xf>
    <xf numFmtId="189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152400</xdr:colOff>
      <xdr:row>25</xdr:row>
      <xdr:rowOff>129540</xdr:rowOff>
    </xdr:to>
    <xdr:pic>
      <xdr:nvPicPr>
        <xdr:cNvPr id="2714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21</xdr:col>
      <xdr:colOff>45720</xdr:colOff>
      <xdr:row>52</xdr:row>
      <xdr:rowOff>129540</xdr:rowOff>
    </xdr:to>
    <xdr:pic>
      <xdr:nvPicPr>
        <xdr:cNvPr id="2715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4937760"/>
          <a:ext cx="121843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21</xdr:col>
      <xdr:colOff>45720</xdr:colOff>
      <xdr:row>79</xdr:row>
      <xdr:rowOff>129540</xdr:rowOff>
    </xdr:to>
    <xdr:pic>
      <xdr:nvPicPr>
        <xdr:cNvPr id="2716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9875520"/>
          <a:ext cx="121843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9</xdr:col>
      <xdr:colOff>144780</xdr:colOff>
      <xdr:row>106</xdr:row>
      <xdr:rowOff>129540</xdr:rowOff>
    </xdr:to>
    <xdr:pic>
      <xdr:nvPicPr>
        <xdr:cNvPr id="2717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14813280"/>
          <a:ext cx="496824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19</xdr:col>
      <xdr:colOff>15240</xdr:colOff>
      <xdr:row>142</xdr:row>
      <xdr:rowOff>0</xdr:rowOff>
    </xdr:to>
    <xdr:pic>
      <xdr:nvPicPr>
        <xdr:cNvPr id="2718" name="図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19751040"/>
          <a:ext cx="10934700" cy="621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19</xdr:col>
      <xdr:colOff>15240</xdr:colOff>
      <xdr:row>177</xdr:row>
      <xdr:rowOff>0</xdr:rowOff>
    </xdr:to>
    <xdr:pic>
      <xdr:nvPicPr>
        <xdr:cNvPr id="2719" name="図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26151840"/>
          <a:ext cx="10934700" cy="621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19</xdr:col>
      <xdr:colOff>15240</xdr:colOff>
      <xdr:row>213</xdr:row>
      <xdr:rowOff>0</xdr:rowOff>
    </xdr:to>
    <xdr:pic>
      <xdr:nvPicPr>
        <xdr:cNvPr id="2720" name="図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32735520"/>
          <a:ext cx="10934700" cy="621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19</xdr:col>
      <xdr:colOff>15240</xdr:colOff>
      <xdr:row>248</xdr:row>
      <xdr:rowOff>0</xdr:rowOff>
    </xdr:to>
    <xdr:pic>
      <xdr:nvPicPr>
        <xdr:cNvPr id="2721" name="図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39136320"/>
          <a:ext cx="10934700" cy="621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19</xdr:col>
      <xdr:colOff>541020</xdr:colOff>
      <xdr:row>274</xdr:row>
      <xdr:rowOff>129540</xdr:rowOff>
    </xdr:to>
    <xdr:pic>
      <xdr:nvPicPr>
        <xdr:cNvPr id="2722" name="図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45537120"/>
          <a:ext cx="114604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19</xdr:col>
      <xdr:colOff>541020</xdr:colOff>
      <xdr:row>301</xdr:row>
      <xdr:rowOff>129540</xdr:rowOff>
    </xdr:to>
    <xdr:pic>
      <xdr:nvPicPr>
        <xdr:cNvPr id="2723" name="図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50474880"/>
          <a:ext cx="114604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19</xdr:col>
      <xdr:colOff>541020</xdr:colOff>
      <xdr:row>328</xdr:row>
      <xdr:rowOff>129540</xdr:rowOff>
    </xdr:to>
    <xdr:pic>
      <xdr:nvPicPr>
        <xdr:cNvPr id="2724" name="図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55412640"/>
          <a:ext cx="114604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19</xdr:col>
      <xdr:colOff>541020</xdr:colOff>
      <xdr:row>106</xdr:row>
      <xdr:rowOff>129540</xdr:rowOff>
    </xdr:to>
    <xdr:pic>
      <xdr:nvPicPr>
        <xdr:cNvPr id="2725" name="図 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14813280"/>
          <a:ext cx="11460480" cy="470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22</xdr:col>
      <xdr:colOff>220980</xdr:colOff>
      <xdr:row>359</xdr:row>
      <xdr:rowOff>167640</xdr:rowOff>
    </xdr:to>
    <xdr:pic>
      <xdr:nvPicPr>
        <xdr:cNvPr id="2726" name="図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60350400"/>
          <a:ext cx="12969240" cy="547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68580</xdr:colOff>
      <xdr:row>35</xdr:row>
      <xdr:rowOff>106680</xdr:rowOff>
    </xdr:to>
    <xdr:pic>
      <xdr:nvPicPr>
        <xdr:cNvPr id="3342" name="図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9369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175260</xdr:rowOff>
    </xdr:from>
    <xdr:to>
      <xdr:col>23</xdr:col>
      <xdr:colOff>68580</xdr:colOff>
      <xdr:row>73</xdr:row>
      <xdr:rowOff>99060</xdr:rowOff>
    </xdr:to>
    <xdr:pic>
      <xdr:nvPicPr>
        <xdr:cNvPr id="3343" name="図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139369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22860</xdr:rowOff>
    </xdr:from>
    <xdr:to>
      <xdr:col>23</xdr:col>
      <xdr:colOff>68580</xdr:colOff>
      <xdr:row>110</xdr:row>
      <xdr:rowOff>129540</xdr:rowOff>
    </xdr:to>
    <xdr:pic>
      <xdr:nvPicPr>
        <xdr:cNvPr id="3344" name="図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8860"/>
          <a:ext cx="139369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23</xdr:col>
      <xdr:colOff>68580</xdr:colOff>
      <xdr:row>147</xdr:row>
      <xdr:rowOff>106680</xdr:rowOff>
    </xdr:to>
    <xdr:pic>
      <xdr:nvPicPr>
        <xdr:cNvPr id="3345" name="図 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2560"/>
          <a:ext cx="139369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21</xdr:col>
      <xdr:colOff>198120</xdr:colOff>
      <xdr:row>184</xdr:row>
      <xdr:rowOff>106680</xdr:rowOff>
    </xdr:to>
    <xdr:pic>
      <xdr:nvPicPr>
        <xdr:cNvPr id="3346" name="図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9120"/>
          <a:ext cx="128473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129540</xdr:rowOff>
    </xdr:from>
    <xdr:to>
      <xdr:col>21</xdr:col>
      <xdr:colOff>198120</xdr:colOff>
      <xdr:row>221</xdr:row>
      <xdr:rowOff>53340</xdr:rowOff>
    </xdr:to>
    <xdr:pic>
      <xdr:nvPicPr>
        <xdr:cNvPr id="3347" name="図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62340"/>
          <a:ext cx="128473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21</xdr:col>
      <xdr:colOff>198120</xdr:colOff>
      <xdr:row>258</xdr:row>
      <xdr:rowOff>106680</xdr:rowOff>
    </xdr:to>
    <xdr:pic>
      <xdr:nvPicPr>
        <xdr:cNvPr id="3348" name="図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82240"/>
          <a:ext cx="128473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114300</xdr:colOff>
      <xdr:row>35</xdr:row>
      <xdr:rowOff>106680</xdr:rowOff>
    </xdr:to>
    <xdr:pic>
      <xdr:nvPicPr>
        <xdr:cNvPr id="6403" name="図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21</xdr:col>
      <xdr:colOff>114300</xdr:colOff>
      <xdr:row>72</xdr:row>
      <xdr:rowOff>106680</xdr:rowOff>
    </xdr:to>
    <xdr:pic>
      <xdr:nvPicPr>
        <xdr:cNvPr id="6404" name="図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6560"/>
          <a:ext cx="1276350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21</xdr:col>
      <xdr:colOff>114300</xdr:colOff>
      <xdr:row>109</xdr:row>
      <xdr:rowOff>106680</xdr:rowOff>
    </xdr:to>
    <xdr:pic>
      <xdr:nvPicPr>
        <xdr:cNvPr id="6405" name="図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33120"/>
          <a:ext cx="1276350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16</xdr:col>
      <xdr:colOff>297180</xdr:colOff>
      <xdr:row>146</xdr:row>
      <xdr:rowOff>106680</xdr:rowOff>
    </xdr:to>
    <xdr:pic>
      <xdr:nvPicPr>
        <xdr:cNvPr id="6406" name="図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99680"/>
          <a:ext cx="98983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16</xdr:col>
      <xdr:colOff>449580</xdr:colOff>
      <xdr:row>183</xdr:row>
      <xdr:rowOff>106680</xdr:rowOff>
    </xdr:to>
    <xdr:pic>
      <xdr:nvPicPr>
        <xdr:cNvPr id="6407" name="図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66240"/>
          <a:ext cx="100507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15</xdr:col>
      <xdr:colOff>289560</xdr:colOff>
      <xdr:row>220</xdr:row>
      <xdr:rowOff>106680</xdr:rowOff>
    </xdr:to>
    <xdr:pic>
      <xdr:nvPicPr>
        <xdr:cNvPr id="6408" name="図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32800"/>
          <a:ext cx="928116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17</xdr:col>
      <xdr:colOff>144780</xdr:colOff>
      <xdr:row>257</xdr:row>
      <xdr:rowOff>106680</xdr:rowOff>
    </xdr:to>
    <xdr:pic>
      <xdr:nvPicPr>
        <xdr:cNvPr id="6409" name="図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99360"/>
          <a:ext cx="1035558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14</xdr:col>
      <xdr:colOff>472440</xdr:colOff>
      <xdr:row>294</xdr:row>
      <xdr:rowOff>106680</xdr:rowOff>
    </xdr:to>
    <xdr:pic>
      <xdr:nvPicPr>
        <xdr:cNvPr id="6410" name="図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6592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14</xdr:col>
      <xdr:colOff>480060</xdr:colOff>
      <xdr:row>331</xdr:row>
      <xdr:rowOff>106680</xdr:rowOff>
    </xdr:to>
    <xdr:pic>
      <xdr:nvPicPr>
        <xdr:cNvPr id="6411" name="図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32480"/>
          <a:ext cx="886206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14</xdr:col>
      <xdr:colOff>472440</xdr:colOff>
      <xdr:row>368</xdr:row>
      <xdr:rowOff>106680</xdr:rowOff>
    </xdr:to>
    <xdr:pic>
      <xdr:nvPicPr>
        <xdr:cNvPr id="6412" name="図 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9904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14</xdr:col>
      <xdr:colOff>472440</xdr:colOff>
      <xdr:row>405</xdr:row>
      <xdr:rowOff>106680</xdr:rowOff>
    </xdr:to>
    <xdr:pic>
      <xdr:nvPicPr>
        <xdr:cNvPr id="6413" name="図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6560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14</xdr:col>
      <xdr:colOff>472440</xdr:colOff>
      <xdr:row>442</xdr:row>
      <xdr:rowOff>106680</xdr:rowOff>
    </xdr:to>
    <xdr:pic>
      <xdr:nvPicPr>
        <xdr:cNvPr id="6414" name="図 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43216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14</xdr:col>
      <xdr:colOff>472440</xdr:colOff>
      <xdr:row>479</xdr:row>
      <xdr:rowOff>106680</xdr:rowOff>
    </xdr:to>
    <xdr:pic>
      <xdr:nvPicPr>
        <xdr:cNvPr id="6415" name="図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19872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14</xdr:col>
      <xdr:colOff>472440</xdr:colOff>
      <xdr:row>516</xdr:row>
      <xdr:rowOff>106680</xdr:rowOff>
    </xdr:to>
    <xdr:pic>
      <xdr:nvPicPr>
        <xdr:cNvPr id="6416" name="図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65280"/>
          <a:ext cx="885444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14</xdr:col>
      <xdr:colOff>541020</xdr:colOff>
      <xdr:row>553</xdr:row>
      <xdr:rowOff>106680</xdr:rowOff>
    </xdr:to>
    <xdr:pic>
      <xdr:nvPicPr>
        <xdr:cNvPr id="6417" name="図 1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31840"/>
          <a:ext cx="89230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14</xdr:col>
      <xdr:colOff>541020</xdr:colOff>
      <xdr:row>590</xdr:row>
      <xdr:rowOff>106680</xdr:rowOff>
    </xdr:to>
    <xdr:pic>
      <xdr:nvPicPr>
        <xdr:cNvPr id="6418" name="図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98400"/>
          <a:ext cx="89230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14</xdr:col>
      <xdr:colOff>541020</xdr:colOff>
      <xdr:row>627</xdr:row>
      <xdr:rowOff>106680</xdr:rowOff>
    </xdr:to>
    <xdr:pic>
      <xdr:nvPicPr>
        <xdr:cNvPr id="6419" name="図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64960"/>
          <a:ext cx="89230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14</xdr:col>
      <xdr:colOff>541020</xdr:colOff>
      <xdr:row>664</xdr:row>
      <xdr:rowOff>106680</xdr:rowOff>
    </xdr:to>
    <xdr:pic>
      <xdr:nvPicPr>
        <xdr:cNvPr id="6420" name="図 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31520"/>
          <a:ext cx="8923020" cy="650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/>
  <sheetData>
    <row r="2" spans="1:2">
      <c r="A2" t="s">
        <v>50</v>
      </c>
    </row>
    <row r="3" spans="1:2">
      <c r="A3">
        <v>100000</v>
      </c>
    </row>
    <row r="5" spans="1:2">
      <c r="A5" t="s">
        <v>51</v>
      </c>
    </row>
    <row r="6" spans="1:2">
      <c r="A6" t="s">
        <v>58</v>
      </c>
      <c r="B6">
        <v>90</v>
      </c>
    </row>
    <row r="7" spans="1:2">
      <c r="A7" t="s">
        <v>57</v>
      </c>
      <c r="B7">
        <v>90</v>
      </c>
    </row>
    <row r="8" spans="1:2">
      <c r="A8" t="s">
        <v>55</v>
      </c>
      <c r="B8">
        <v>110</v>
      </c>
    </row>
    <row r="9" spans="1:2">
      <c r="A9" t="s">
        <v>53</v>
      </c>
      <c r="B9">
        <v>120</v>
      </c>
    </row>
    <row r="10" spans="1:2">
      <c r="A10" t="s">
        <v>54</v>
      </c>
      <c r="B10">
        <v>150</v>
      </c>
    </row>
    <row r="11" spans="1:2">
      <c r="A11" t="s">
        <v>59</v>
      </c>
      <c r="B11">
        <v>100</v>
      </c>
    </row>
    <row r="12" spans="1:2">
      <c r="A12" t="s">
        <v>56</v>
      </c>
      <c r="B12">
        <v>80</v>
      </c>
    </row>
    <row r="13" spans="1: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4" t="s">
        <v>5</v>
      </c>
      <c r="C2" s="74"/>
      <c r="D2" s="77"/>
      <c r="E2" s="77"/>
      <c r="F2" s="74" t="s">
        <v>6</v>
      </c>
      <c r="G2" s="74"/>
      <c r="H2" s="77" t="s">
        <v>36</v>
      </c>
      <c r="I2" s="77"/>
      <c r="J2" s="74" t="s">
        <v>7</v>
      </c>
      <c r="K2" s="74"/>
      <c r="L2" s="71">
        <f>C9</f>
        <v>1000000</v>
      </c>
      <c r="M2" s="77"/>
      <c r="N2" s="74" t="s">
        <v>8</v>
      </c>
      <c r="O2" s="74"/>
      <c r="P2" s="71" t="e">
        <f>C108+R108</f>
        <v>#VALUE!</v>
      </c>
      <c r="Q2" s="77"/>
      <c r="R2" s="1"/>
      <c r="S2" s="1"/>
      <c r="T2" s="1"/>
    </row>
    <row r="3" spans="2:21" ht="57" customHeight="1">
      <c r="B3" s="74" t="s">
        <v>9</v>
      </c>
      <c r="C3" s="74"/>
      <c r="D3" s="82" t="s">
        <v>38</v>
      </c>
      <c r="E3" s="82"/>
      <c r="F3" s="82"/>
      <c r="G3" s="82"/>
      <c r="H3" s="82"/>
      <c r="I3" s="82"/>
      <c r="J3" s="74" t="s">
        <v>10</v>
      </c>
      <c r="K3" s="74"/>
      <c r="L3" s="82" t="s">
        <v>35</v>
      </c>
      <c r="M3" s="83"/>
      <c r="N3" s="83"/>
      <c r="O3" s="83"/>
      <c r="P3" s="83"/>
      <c r="Q3" s="83"/>
      <c r="R3" s="1"/>
      <c r="S3" s="1"/>
    </row>
    <row r="4" spans="2:21">
      <c r="B4" s="74" t="s">
        <v>11</v>
      </c>
      <c r="C4" s="74"/>
      <c r="D4" s="78">
        <f>SUM($R$9:$S$993)</f>
        <v>153684.21052631587</v>
      </c>
      <c r="E4" s="78"/>
      <c r="F4" s="74" t="s">
        <v>12</v>
      </c>
      <c r="G4" s="74"/>
      <c r="H4" s="79">
        <f>SUM($T$9:$U$108)</f>
        <v>292.00000000000017</v>
      </c>
      <c r="I4" s="77"/>
      <c r="J4" s="70" t="s">
        <v>13</v>
      </c>
      <c r="K4" s="70"/>
      <c r="L4" s="71">
        <f>MAX($C$9:$D$990)-C9</f>
        <v>153684.21052631596</v>
      </c>
      <c r="M4" s="71"/>
      <c r="N4" s="70" t="s">
        <v>14</v>
      </c>
      <c r="O4" s="70"/>
      <c r="P4" s="78">
        <f>MIN($C$9:$D$990)-C9</f>
        <v>0</v>
      </c>
      <c r="Q4" s="78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3" t="s">
        <v>19</v>
      </c>
      <c r="K5" s="74"/>
      <c r="L5" s="75"/>
      <c r="M5" s="76"/>
      <c r="N5" s="17" t="s">
        <v>20</v>
      </c>
      <c r="O5" s="9"/>
      <c r="P5" s="75"/>
      <c r="Q5" s="76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52"/>
      <c r="J7" s="65" t="s">
        <v>24</v>
      </c>
      <c r="K7" s="66"/>
      <c r="L7" s="54"/>
      <c r="M7" s="67" t="s">
        <v>25</v>
      </c>
      <c r="N7" s="68" t="s">
        <v>26</v>
      </c>
      <c r="O7" s="69"/>
      <c r="P7" s="69"/>
      <c r="Q7" s="56"/>
      <c r="R7" s="50" t="s">
        <v>27</v>
      </c>
      <c r="S7" s="50"/>
      <c r="T7" s="50"/>
      <c r="U7" s="50"/>
    </row>
    <row r="8" spans="2:21">
      <c r="B8" s="58"/>
      <c r="C8" s="61"/>
      <c r="D8" s="62"/>
      <c r="E8" s="18" t="s">
        <v>28</v>
      </c>
      <c r="F8" s="18" t="s">
        <v>29</v>
      </c>
      <c r="G8" s="18" t="s">
        <v>30</v>
      </c>
      <c r="H8" s="51" t="s">
        <v>31</v>
      </c>
      <c r="I8" s="52"/>
      <c r="J8" s="4" t="s">
        <v>32</v>
      </c>
      <c r="K8" s="53" t="s">
        <v>33</v>
      </c>
      <c r="L8" s="54"/>
      <c r="M8" s="67"/>
      <c r="N8" s="5" t="s">
        <v>28</v>
      </c>
      <c r="O8" s="5" t="s">
        <v>29</v>
      </c>
      <c r="P8" s="55" t="s">
        <v>31</v>
      </c>
      <c r="Q8" s="56"/>
      <c r="R8" s="50" t="s">
        <v>34</v>
      </c>
      <c r="S8" s="50"/>
      <c r="T8" s="50" t="s">
        <v>32</v>
      </c>
      <c r="U8" s="50"/>
    </row>
    <row r="9" spans="2:21">
      <c r="B9" s="19">
        <v>1</v>
      </c>
      <c r="C9" s="44">
        <v>1000000</v>
      </c>
      <c r="D9" s="44"/>
      <c r="E9" s="19">
        <v>2001</v>
      </c>
      <c r="F9" s="8">
        <v>42111</v>
      </c>
      <c r="G9" s="19" t="s">
        <v>4</v>
      </c>
      <c r="H9" s="45">
        <v>105.33</v>
      </c>
      <c r="I9" s="45"/>
      <c r="J9" s="19">
        <v>57</v>
      </c>
      <c r="K9" s="44">
        <f t="shared" ref="K9:K72" si="0">IF(F9="","",C9*0.03)</f>
        <v>30000</v>
      </c>
      <c r="L9" s="44"/>
      <c r="M9" s="6">
        <f>IF(J9="","",(K9/J9)/1000)</f>
        <v>0.52631578947368418</v>
      </c>
      <c r="N9" s="19">
        <v>2001</v>
      </c>
      <c r="O9" s="8">
        <v>42111</v>
      </c>
      <c r="P9" s="45">
        <v>108.25</v>
      </c>
      <c r="Q9" s="45"/>
      <c r="R9" s="48">
        <f>IF(O9="","",(IF(G9="売",H9-P9,P9-H9))*M9*100000)</f>
        <v>153684.21052631587</v>
      </c>
      <c r="S9" s="48"/>
      <c r="T9" s="49">
        <f>IF(O9="","",IF(R9&lt;0,J9*(-1),IF(G9="買",(P9-H9)*100,(H9-P9)*100)))</f>
        <v>292.00000000000017</v>
      </c>
      <c r="U9" s="49"/>
    </row>
    <row r="10" spans="2:21">
      <c r="B10" s="19">
        <v>2</v>
      </c>
      <c r="C10" s="44">
        <f t="shared" ref="C10:C73" si="1">IF(R9="","",C9+R9)</f>
        <v>1153684.210526316</v>
      </c>
      <c r="D10" s="44"/>
      <c r="E10" s="19"/>
      <c r="F10" s="8"/>
      <c r="G10" s="19" t="s">
        <v>4</v>
      </c>
      <c r="H10" s="45"/>
      <c r="I10" s="45"/>
      <c r="J10" s="19"/>
      <c r="K10" s="44" t="str">
        <f t="shared" si="0"/>
        <v/>
      </c>
      <c r="L10" s="44"/>
      <c r="M10" s="6" t="str">
        <f t="shared" ref="M10:M73" si="2">IF(J10="","",(K10/J10)/1000)</f>
        <v/>
      </c>
      <c r="N10" s="19"/>
      <c r="O10" s="8"/>
      <c r="P10" s="45"/>
      <c r="Q10" s="45"/>
      <c r="R10" s="48" t="str">
        <f t="shared" ref="R10:R73" si="3">IF(O10="","",(IF(G10="売",H10-P10,P10-H10))*M10*100000)</f>
        <v/>
      </c>
      <c r="S10" s="48"/>
      <c r="T10" s="49" t="str">
        <f t="shared" ref="T10:T73" si="4">IF(O10="","",IF(R10&lt;0,J10*(-1),IF(G10="買",(P10-H10)*100,(H10-P10)*100)))</f>
        <v/>
      </c>
      <c r="U10" s="49"/>
    </row>
    <row r="11" spans="2:21">
      <c r="B11" s="19">
        <v>3</v>
      </c>
      <c r="C11" s="44" t="str">
        <f t="shared" si="1"/>
        <v/>
      </c>
      <c r="D11" s="44"/>
      <c r="E11" s="19"/>
      <c r="F11" s="8"/>
      <c r="G11" s="19" t="s">
        <v>4</v>
      </c>
      <c r="H11" s="45"/>
      <c r="I11" s="45"/>
      <c r="J11" s="19"/>
      <c r="K11" s="44" t="str">
        <f t="shared" si="0"/>
        <v/>
      </c>
      <c r="L11" s="44"/>
      <c r="M11" s="6" t="str">
        <f t="shared" si="2"/>
        <v/>
      </c>
      <c r="N11" s="19"/>
      <c r="O11" s="8"/>
      <c r="P11" s="45"/>
      <c r="Q11" s="45"/>
      <c r="R11" s="48" t="str">
        <f t="shared" si="3"/>
        <v/>
      </c>
      <c r="S11" s="48"/>
      <c r="T11" s="49" t="str">
        <f t="shared" si="4"/>
        <v/>
      </c>
      <c r="U11" s="49"/>
    </row>
    <row r="12" spans="2:21">
      <c r="B12" s="19">
        <v>4</v>
      </c>
      <c r="C12" s="44" t="str">
        <f t="shared" si="1"/>
        <v/>
      </c>
      <c r="D12" s="44"/>
      <c r="E12" s="19"/>
      <c r="F12" s="8"/>
      <c r="G12" s="19" t="s">
        <v>3</v>
      </c>
      <c r="H12" s="45"/>
      <c r="I12" s="45"/>
      <c r="J12" s="19"/>
      <c r="K12" s="44" t="str">
        <f t="shared" si="0"/>
        <v/>
      </c>
      <c r="L12" s="44"/>
      <c r="M12" s="6" t="str">
        <f t="shared" si="2"/>
        <v/>
      </c>
      <c r="N12" s="19"/>
      <c r="O12" s="8"/>
      <c r="P12" s="45"/>
      <c r="Q12" s="45"/>
      <c r="R12" s="48" t="str">
        <f t="shared" si="3"/>
        <v/>
      </c>
      <c r="S12" s="48"/>
      <c r="T12" s="49" t="str">
        <f t="shared" si="4"/>
        <v/>
      </c>
      <c r="U12" s="49"/>
    </row>
    <row r="13" spans="2:21">
      <c r="B13" s="19">
        <v>5</v>
      </c>
      <c r="C13" s="44" t="str">
        <f t="shared" si="1"/>
        <v/>
      </c>
      <c r="D13" s="44"/>
      <c r="E13" s="19"/>
      <c r="F13" s="8"/>
      <c r="G13" s="19" t="s">
        <v>3</v>
      </c>
      <c r="H13" s="45"/>
      <c r="I13" s="45"/>
      <c r="J13" s="19"/>
      <c r="K13" s="44" t="str">
        <f t="shared" si="0"/>
        <v/>
      </c>
      <c r="L13" s="44"/>
      <c r="M13" s="6" t="str">
        <f t="shared" si="2"/>
        <v/>
      </c>
      <c r="N13" s="19"/>
      <c r="O13" s="8"/>
      <c r="P13" s="45"/>
      <c r="Q13" s="45"/>
      <c r="R13" s="48" t="str">
        <f t="shared" si="3"/>
        <v/>
      </c>
      <c r="S13" s="48"/>
      <c r="T13" s="49" t="str">
        <f t="shared" si="4"/>
        <v/>
      </c>
      <c r="U13" s="49"/>
    </row>
    <row r="14" spans="2:21">
      <c r="B14" s="19">
        <v>6</v>
      </c>
      <c r="C14" s="44" t="str">
        <f t="shared" si="1"/>
        <v/>
      </c>
      <c r="D14" s="44"/>
      <c r="E14" s="19"/>
      <c r="F14" s="8"/>
      <c r="G14" s="19" t="s">
        <v>4</v>
      </c>
      <c r="H14" s="45"/>
      <c r="I14" s="45"/>
      <c r="J14" s="19"/>
      <c r="K14" s="44" t="str">
        <f t="shared" si="0"/>
        <v/>
      </c>
      <c r="L14" s="44"/>
      <c r="M14" s="6" t="str">
        <f t="shared" si="2"/>
        <v/>
      </c>
      <c r="N14" s="19"/>
      <c r="O14" s="8"/>
      <c r="P14" s="45"/>
      <c r="Q14" s="45"/>
      <c r="R14" s="48" t="str">
        <f t="shared" si="3"/>
        <v/>
      </c>
      <c r="S14" s="48"/>
      <c r="T14" s="49" t="str">
        <f t="shared" si="4"/>
        <v/>
      </c>
      <c r="U14" s="49"/>
    </row>
    <row r="15" spans="2:21">
      <c r="B15" s="19">
        <v>7</v>
      </c>
      <c r="C15" s="44" t="str">
        <f t="shared" si="1"/>
        <v/>
      </c>
      <c r="D15" s="44"/>
      <c r="E15" s="19"/>
      <c r="F15" s="8"/>
      <c r="G15" s="19" t="s">
        <v>4</v>
      </c>
      <c r="H15" s="45"/>
      <c r="I15" s="45"/>
      <c r="J15" s="19"/>
      <c r="K15" s="44" t="str">
        <f t="shared" si="0"/>
        <v/>
      </c>
      <c r="L15" s="44"/>
      <c r="M15" s="6" t="str">
        <f t="shared" si="2"/>
        <v/>
      </c>
      <c r="N15" s="19"/>
      <c r="O15" s="8"/>
      <c r="P15" s="45"/>
      <c r="Q15" s="45"/>
      <c r="R15" s="48" t="str">
        <f t="shared" si="3"/>
        <v/>
      </c>
      <c r="S15" s="48"/>
      <c r="T15" s="49" t="str">
        <f t="shared" si="4"/>
        <v/>
      </c>
      <c r="U15" s="49"/>
    </row>
    <row r="16" spans="2:21">
      <c r="B16" s="19">
        <v>8</v>
      </c>
      <c r="C16" s="44" t="str">
        <f t="shared" si="1"/>
        <v/>
      </c>
      <c r="D16" s="44"/>
      <c r="E16" s="19"/>
      <c r="F16" s="8"/>
      <c r="G16" s="19" t="s">
        <v>4</v>
      </c>
      <c r="H16" s="45"/>
      <c r="I16" s="45"/>
      <c r="J16" s="19"/>
      <c r="K16" s="44" t="str">
        <f t="shared" si="0"/>
        <v/>
      </c>
      <c r="L16" s="44"/>
      <c r="M16" s="6" t="str">
        <f t="shared" si="2"/>
        <v/>
      </c>
      <c r="N16" s="19"/>
      <c r="O16" s="8"/>
      <c r="P16" s="45"/>
      <c r="Q16" s="45"/>
      <c r="R16" s="48" t="str">
        <f t="shared" si="3"/>
        <v/>
      </c>
      <c r="S16" s="48"/>
      <c r="T16" s="49" t="str">
        <f t="shared" si="4"/>
        <v/>
      </c>
      <c r="U16" s="49"/>
    </row>
    <row r="17" spans="2:21">
      <c r="B17" s="19">
        <v>9</v>
      </c>
      <c r="C17" s="44" t="str">
        <f t="shared" si="1"/>
        <v/>
      </c>
      <c r="D17" s="44"/>
      <c r="E17" s="19"/>
      <c r="F17" s="8"/>
      <c r="G17" s="19" t="s">
        <v>4</v>
      </c>
      <c r="H17" s="45"/>
      <c r="I17" s="45"/>
      <c r="J17" s="19"/>
      <c r="K17" s="44" t="str">
        <f t="shared" si="0"/>
        <v/>
      </c>
      <c r="L17" s="44"/>
      <c r="M17" s="6" t="str">
        <f t="shared" si="2"/>
        <v/>
      </c>
      <c r="N17" s="19"/>
      <c r="O17" s="8"/>
      <c r="P17" s="45"/>
      <c r="Q17" s="45"/>
      <c r="R17" s="48" t="str">
        <f t="shared" si="3"/>
        <v/>
      </c>
      <c r="S17" s="48"/>
      <c r="T17" s="49" t="str">
        <f t="shared" si="4"/>
        <v/>
      </c>
      <c r="U17" s="49"/>
    </row>
    <row r="18" spans="2:21">
      <c r="B18" s="19">
        <v>10</v>
      </c>
      <c r="C18" s="44" t="str">
        <f t="shared" si="1"/>
        <v/>
      </c>
      <c r="D18" s="44"/>
      <c r="E18" s="19"/>
      <c r="F18" s="8"/>
      <c r="G18" s="19" t="s">
        <v>4</v>
      </c>
      <c r="H18" s="45"/>
      <c r="I18" s="45"/>
      <c r="J18" s="19"/>
      <c r="K18" s="44" t="str">
        <f t="shared" si="0"/>
        <v/>
      </c>
      <c r="L18" s="44"/>
      <c r="M18" s="6" t="str">
        <f t="shared" si="2"/>
        <v/>
      </c>
      <c r="N18" s="19"/>
      <c r="O18" s="8"/>
      <c r="P18" s="45"/>
      <c r="Q18" s="45"/>
      <c r="R18" s="48" t="str">
        <f t="shared" si="3"/>
        <v/>
      </c>
      <c r="S18" s="48"/>
      <c r="T18" s="49" t="str">
        <f t="shared" si="4"/>
        <v/>
      </c>
      <c r="U18" s="49"/>
    </row>
    <row r="19" spans="2:21">
      <c r="B19" s="19">
        <v>11</v>
      </c>
      <c r="C19" s="44" t="str">
        <f t="shared" si="1"/>
        <v/>
      </c>
      <c r="D19" s="44"/>
      <c r="E19" s="19"/>
      <c r="F19" s="8"/>
      <c r="G19" s="19" t="s">
        <v>4</v>
      </c>
      <c r="H19" s="45"/>
      <c r="I19" s="45"/>
      <c r="J19" s="19"/>
      <c r="K19" s="44" t="str">
        <f t="shared" si="0"/>
        <v/>
      </c>
      <c r="L19" s="44"/>
      <c r="M19" s="6" t="str">
        <f t="shared" si="2"/>
        <v/>
      </c>
      <c r="N19" s="19"/>
      <c r="O19" s="8"/>
      <c r="P19" s="45"/>
      <c r="Q19" s="45"/>
      <c r="R19" s="48" t="str">
        <f t="shared" si="3"/>
        <v/>
      </c>
      <c r="S19" s="48"/>
      <c r="T19" s="49" t="str">
        <f t="shared" si="4"/>
        <v/>
      </c>
      <c r="U19" s="49"/>
    </row>
    <row r="20" spans="2:21">
      <c r="B20" s="19">
        <v>12</v>
      </c>
      <c r="C20" s="44" t="str">
        <f t="shared" si="1"/>
        <v/>
      </c>
      <c r="D20" s="44"/>
      <c r="E20" s="19"/>
      <c r="F20" s="8"/>
      <c r="G20" s="19" t="s">
        <v>4</v>
      </c>
      <c r="H20" s="45"/>
      <c r="I20" s="45"/>
      <c r="J20" s="19"/>
      <c r="K20" s="44" t="str">
        <f t="shared" si="0"/>
        <v/>
      </c>
      <c r="L20" s="44"/>
      <c r="M20" s="6" t="str">
        <f t="shared" si="2"/>
        <v/>
      </c>
      <c r="N20" s="19"/>
      <c r="O20" s="8"/>
      <c r="P20" s="45"/>
      <c r="Q20" s="45"/>
      <c r="R20" s="48" t="str">
        <f t="shared" si="3"/>
        <v/>
      </c>
      <c r="S20" s="48"/>
      <c r="T20" s="49" t="str">
        <f t="shared" si="4"/>
        <v/>
      </c>
      <c r="U20" s="49"/>
    </row>
    <row r="21" spans="2:21">
      <c r="B21" s="19">
        <v>13</v>
      </c>
      <c r="C21" s="44" t="str">
        <f t="shared" si="1"/>
        <v/>
      </c>
      <c r="D21" s="44"/>
      <c r="E21" s="19"/>
      <c r="F21" s="8"/>
      <c r="G21" s="19" t="s">
        <v>4</v>
      </c>
      <c r="H21" s="45"/>
      <c r="I21" s="45"/>
      <c r="J21" s="19"/>
      <c r="K21" s="44" t="str">
        <f t="shared" si="0"/>
        <v/>
      </c>
      <c r="L21" s="44"/>
      <c r="M21" s="6" t="str">
        <f t="shared" si="2"/>
        <v/>
      </c>
      <c r="N21" s="19"/>
      <c r="O21" s="8"/>
      <c r="P21" s="45"/>
      <c r="Q21" s="45"/>
      <c r="R21" s="48" t="str">
        <f t="shared" si="3"/>
        <v/>
      </c>
      <c r="S21" s="48"/>
      <c r="T21" s="49" t="str">
        <f t="shared" si="4"/>
        <v/>
      </c>
      <c r="U21" s="49"/>
    </row>
    <row r="22" spans="2:21">
      <c r="B22" s="19">
        <v>14</v>
      </c>
      <c r="C22" s="44" t="str">
        <f t="shared" si="1"/>
        <v/>
      </c>
      <c r="D22" s="44"/>
      <c r="E22" s="19"/>
      <c r="F22" s="8"/>
      <c r="G22" s="19" t="s">
        <v>3</v>
      </c>
      <c r="H22" s="45"/>
      <c r="I22" s="45"/>
      <c r="J22" s="19"/>
      <c r="K22" s="44" t="str">
        <f t="shared" si="0"/>
        <v/>
      </c>
      <c r="L22" s="44"/>
      <c r="M22" s="6" t="str">
        <f t="shared" si="2"/>
        <v/>
      </c>
      <c r="N22" s="19"/>
      <c r="O22" s="8"/>
      <c r="P22" s="45"/>
      <c r="Q22" s="45"/>
      <c r="R22" s="48" t="str">
        <f t="shared" si="3"/>
        <v/>
      </c>
      <c r="S22" s="48"/>
      <c r="T22" s="49" t="str">
        <f t="shared" si="4"/>
        <v/>
      </c>
      <c r="U22" s="49"/>
    </row>
    <row r="23" spans="2:21">
      <c r="B23" s="19">
        <v>15</v>
      </c>
      <c r="C23" s="44" t="str">
        <f t="shared" si="1"/>
        <v/>
      </c>
      <c r="D23" s="44"/>
      <c r="E23" s="19"/>
      <c r="F23" s="8"/>
      <c r="G23" s="19" t="s">
        <v>4</v>
      </c>
      <c r="H23" s="45"/>
      <c r="I23" s="45"/>
      <c r="J23" s="19"/>
      <c r="K23" s="44" t="str">
        <f t="shared" si="0"/>
        <v/>
      </c>
      <c r="L23" s="44"/>
      <c r="M23" s="6" t="str">
        <f t="shared" si="2"/>
        <v/>
      </c>
      <c r="N23" s="19"/>
      <c r="O23" s="8"/>
      <c r="P23" s="45"/>
      <c r="Q23" s="45"/>
      <c r="R23" s="48" t="str">
        <f t="shared" si="3"/>
        <v/>
      </c>
      <c r="S23" s="48"/>
      <c r="T23" s="49" t="str">
        <f t="shared" si="4"/>
        <v/>
      </c>
      <c r="U23" s="49"/>
    </row>
    <row r="24" spans="2:21">
      <c r="B24" s="19">
        <v>16</v>
      </c>
      <c r="C24" s="44" t="str">
        <f t="shared" si="1"/>
        <v/>
      </c>
      <c r="D24" s="44"/>
      <c r="E24" s="19"/>
      <c r="F24" s="8"/>
      <c r="G24" s="19" t="s">
        <v>4</v>
      </c>
      <c r="H24" s="45"/>
      <c r="I24" s="45"/>
      <c r="J24" s="19"/>
      <c r="K24" s="44" t="str">
        <f t="shared" si="0"/>
        <v/>
      </c>
      <c r="L24" s="44"/>
      <c r="M24" s="6" t="str">
        <f t="shared" si="2"/>
        <v/>
      </c>
      <c r="N24" s="19"/>
      <c r="O24" s="8"/>
      <c r="P24" s="45"/>
      <c r="Q24" s="45"/>
      <c r="R24" s="48" t="str">
        <f t="shared" si="3"/>
        <v/>
      </c>
      <c r="S24" s="48"/>
      <c r="T24" s="49" t="str">
        <f t="shared" si="4"/>
        <v/>
      </c>
      <c r="U24" s="49"/>
    </row>
    <row r="25" spans="2:21">
      <c r="B25" s="19">
        <v>17</v>
      </c>
      <c r="C25" s="44" t="str">
        <f t="shared" si="1"/>
        <v/>
      </c>
      <c r="D25" s="44"/>
      <c r="E25" s="19"/>
      <c r="F25" s="8"/>
      <c r="G25" s="19" t="s">
        <v>4</v>
      </c>
      <c r="H25" s="45"/>
      <c r="I25" s="45"/>
      <c r="J25" s="19"/>
      <c r="K25" s="44" t="str">
        <f t="shared" si="0"/>
        <v/>
      </c>
      <c r="L25" s="44"/>
      <c r="M25" s="6" t="str">
        <f t="shared" si="2"/>
        <v/>
      </c>
      <c r="N25" s="19"/>
      <c r="O25" s="8"/>
      <c r="P25" s="45"/>
      <c r="Q25" s="45"/>
      <c r="R25" s="48" t="str">
        <f t="shared" si="3"/>
        <v/>
      </c>
      <c r="S25" s="48"/>
      <c r="T25" s="49" t="str">
        <f t="shared" si="4"/>
        <v/>
      </c>
      <c r="U25" s="49"/>
    </row>
    <row r="26" spans="2:21">
      <c r="B26" s="19">
        <v>18</v>
      </c>
      <c r="C26" s="44" t="str">
        <f t="shared" si="1"/>
        <v/>
      </c>
      <c r="D26" s="44"/>
      <c r="E26" s="19"/>
      <c r="F26" s="8"/>
      <c r="G26" s="19" t="s">
        <v>4</v>
      </c>
      <c r="H26" s="45"/>
      <c r="I26" s="45"/>
      <c r="J26" s="19"/>
      <c r="K26" s="44" t="str">
        <f t="shared" si="0"/>
        <v/>
      </c>
      <c r="L26" s="44"/>
      <c r="M26" s="6" t="str">
        <f t="shared" si="2"/>
        <v/>
      </c>
      <c r="N26" s="19"/>
      <c r="O26" s="8"/>
      <c r="P26" s="45"/>
      <c r="Q26" s="45"/>
      <c r="R26" s="48" t="str">
        <f t="shared" si="3"/>
        <v/>
      </c>
      <c r="S26" s="48"/>
      <c r="T26" s="49" t="str">
        <f t="shared" si="4"/>
        <v/>
      </c>
      <c r="U26" s="49"/>
    </row>
    <row r="27" spans="2:21">
      <c r="B27" s="19">
        <v>19</v>
      </c>
      <c r="C27" s="44" t="str">
        <f t="shared" si="1"/>
        <v/>
      </c>
      <c r="D27" s="44"/>
      <c r="E27" s="19"/>
      <c r="F27" s="8"/>
      <c r="G27" s="19" t="s">
        <v>3</v>
      </c>
      <c r="H27" s="45"/>
      <c r="I27" s="45"/>
      <c r="J27" s="19"/>
      <c r="K27" s="44" t="str">
        <f t="shared" si="0"/>
        <v/>
      </c>
      <c r="L27" s="44"/>
      <c r="M27" s="6" t="str">
        <f t="shared" si="2"/>
        <v/>
      </c>
      <c r="N27" s="19"/>
      <c r="O27" s="8"/>
      <c r="P27" s="45"/>
      <c r="Q27" s="45"/>
      <c r="R27" s="48" t="str">
        <f t="shared" si="3"/>
        <v/>
      </c>
      <c r="S27" s="48"/>
      <c r="T27" s="49" t="str">
        <f t="shared" si="4"/>
        <v/>
      </c>
      <c r="U27" s="49"/>
    </row>
    <row r="28" spans="2:21">
      <c r="B28" s="19">
        <v>20</v>
      </c>
      <c r="C28" s="44" t="str">
        <f t="shared" si="1"/>
        <v/>
      </c>
      <c r="D28" s="44"/>
      <c r="E28" s="19"/>
      <c r="F28" s="8"/>
      <c r="G28" s="19" t="s">
        <v>4</v>
      </c>
      <c r="H28" s="45"/>
      <c r="I28" s="45"/>
      <c r="J28" s="19"/>
      <c r="K28" s="44" t="str">
        <f t="shared" si="0"/>
        <v/>
      </c>
      <c r="L28" s="44"/>
      <c r="M28" s="6" t="str">
        <f t="shared" si="2"/>
        <v/>
      </c>
      <c r="N28" s="19"/>
      <c r="O28" s="8"/>
      <c r="P28" s="45"/>
      <c r="Q28" s="45"/>
      <c r="R28" s="48" t="str">
        <f t="shared" si="3"/>
        <v/>
      </c>
      <c r="S28" s="48"/>
      <c r="T28" s="49" t="str">
        <f t="shared" si="4"/>
        <v/>
      </c>
      <c r="U28" s="49"/>
    </row>
    <row r="29" spans="2:21">
      <c r="B29" s="19">
        <v>21</v>
      </c>
      <c r="C29" s="44" t="str">
        <f t="shared" si="1"/>
        <v/>
      </c>
      <c r="D29" s="44"/>
      <c r="E29" s="19"/>
      <c r="F29" s="8"/>
      <c r="G29" s="19" t="s">
        <v>3</v>
      </c>
      <c r="H29" s="45"/>
      <c r="I29" s="45"/>
      <c r="J29" s="19"/>
      <c r="K29" s="44" t="str">
        <f t="shared" si="0"/>
        <v/>
      </c>
      <c r="L29" s="44"/>
      <c r="M29" s="6" t="str">
        <f t="shared" si="2"/>
        <v/>
      </c>
      <c r="N29" s="19"/>
      <c r="O29" s="8"/>
      <c r="P29" s="45"/>
      <c r="Q29" s="45"/>
      <c r="R29" s="48" t="str">
        <f t="shared" si="3"/>
        <v/>
      </c>
      <c r="S29" s="48"/>
      <c r="T29" s="49" t="str">
        <f t="shared" si="4"/>
        <v/>
      </c>
      <c r="U29" s="49"/>
    </row>
    <row r="30" spans="2:21">
      <c r="B30" s="19">
        <v>22</v>
      </c>
      <c r="C30" s="44" t="str">
        <f t="shared" si="1"/>
        <v/>
      </c>
      <c r="D30" s="44"/>
      <c r="E30" s="19"/>
      <c r="F30" s="8"/>
      <c r="G30" s="19" t="s">
        <v>3</v>
      </c>
      <c r="H30" s="45"/>
      <c r="I30" s="45"/>
      <c r="J30" s="19"/>
      <c r="K30" s="44" t="str">
        <f t="shared" si="0"/>
        <v/>
      </c>
      <c r="L30" s="44"/>
      <c r="M30" s="6" t="str">
        <f t="shared" si="2"/>
        <v/>
      </c>
      <c r="N30" s="19"/>
      <c r="O30" s="8"/>
      <c r="P30" s="45"/>
      <c r="Q30" s="45"/>
      <c r="R30" s="48" t="str">
        <f t="shared" si="3"/>
        <v/>
      </c>
      <c r="S30" s="48"/>
      <c r="T30" s="49" t="str">
        <f t="shared" si="4"/>
        <v/>
      </c>
      <c r="U30" s="49"/>
    </row>
    <row r="31" spans="2:21">
      <c r="B31" s="19">
        <v>23</v>
      </c>
      <c r="C31" s="44" t="str">
        <f t="shared" si="1"/>
        <v/>
      </c>
      <c r="D31" s="44"/>
      <c r="E31" s="19"/>
      <c r="F31" s="8"/>
      <c r="G31" s="19" t="s">
        <v>3</v>
      </c>
      <c r="H31" s="45"/>
      <c r="I31" s="45"/>
      <c r="J31" s="19"/>
      <c r="K31" s="44" t="str">
        <f t="shared" si="0"/>
        <v/>
      </c>
      <c r="L31" s="44"/>
      <c r="M31" s="6" t="str">
        <f t="shared" si="2"/>
        <v/>
      </c>
      <c r="N31" s="19"/>
      <c r="O31" s="8"/>
      <c r="P31" s="45"/>
      <c r="Q31" s="45"/>
      <c r="R31" s="48" t="str">
        <f t="shared" si="3"/>
        <v/>
      </c>
      <c r="S31" s="48"/>
      <c r="T31" s="49" t="str">
        <f t="shared" si="4"/>
        <v/>
      </c>
      <c r="U31" s="49"/>
    </row>
    <row r="32" spans="2:21">
      <c r="B32" s="19">
        <v>24</v>
      </c>
      <c r="C32" s="44" t="str">
        <f t="shared" si="1"/>
        <v/>
      </c>
      <c r="D32" s="44"/>
      <c r="E32" s="19"/>
      <c r="F32" s="8"/>
      <c r="G32" s="19" t="s">
        <v>3</v>
      </c>
      <c r="H32" s="45"/>
      <c r="I32" s="45"/>
      <c r="J32" s="19"/>
      <c r="K32" s="44" t="str">
        <f t="shared" si="0"/>
        <v/>
      </c>
      <c r="L32" s="44"/>
      <c r="M32" s="6" t="str">
        <f t="shared" si="2"/>
        <v/>
      </c>
      <c r="N32" s="19"/>
      <c r="O32" s="8"/>
      <c r="P32" s="45"/>
      <c r="Q32" s="45"/>
      <c r="R32" s="48" t="str">
        <f t="shared" si="3"/>
        <v/>
      </c>
      <c r="S32" s="48"/>
      <c r="T32" s="49" t="str">
        <f t="shared" si="4"/>
        <v/>
      </c>
      <c r="U32" s="49"/>
    </row>
    <row r="33" spans="2:21">
      <c r="B33" s="19">
        <v>25</v>
      </c>
      <c r="C33" s="44" t="str">
        <f t="shared" si="1"/>
        <v/>
      </c>
      <c r="D33" s="44"/>
      <c r="E33" s="19"/>
      <c r="F33" s="8"/>
      <c r="G33" s="19" t="s">
        <v>4</v>
      </c>
      <c r="H33" s="45"/>
      <c r="I33" s="45"/>
      <c r="J33" s="19"/>
      <c r="K33" s="44" t="str">
        <f t="shared" si="0"/>
        <v/>
      </c>
      <c r="L33" s="44"/>
      <c r="M33" s="6" t="str">
        <f t="shared" si="2"/>
        <v/>
      </c>
      <c r="N33" s="19"/>
      <c r="O33" s="8"/>
      <c r="P33" s="45"/>
      <c r="Q33" s="45"/>
      <c r="R33" s="48" t="str">
        <f t="shared" si="3"/>
        <v/>
      </c>
      <c r="S33" s="48"/>
      <c r="T33" s="49" t="str">
        <f t="shared" si="4"/>
        <v/>
      </c>
      <c r="U33" s="49"/>
    </row>
    <row r="34" spans="2:21">
      <c r="B34" s="19">
        <v>26</v>
      </c>
      <c r="C34" s="44" t="str">
        <f t="shared" si="1"/>
        <v/>
      </c>
      <c r="D34" s="44"/>
      <c r="E34" s="19"/>
      <c r="F34" s="8"/>
      <c r="G34" s="19" t="s">
        <v>3</v>
      </c>
      <c r="H34" s="45"/>
      <c r="I34" s="45"/>
      <c r="J34" s="19"/>
      <c r="K34" s="44" t="str">
        <f t="shared" si="0"/>
        <v/>
      </c>
      <c r="L34" s="44"/>
      <c r="M34" s="6" t="str">
        <f t="shared" si="2"/>
        <v/>
      </c>
      <c r="N34" s="19"/>
      <c r="O34" s="8"/>
      <c r="P34" s="45"/>
      <c r="Q34" s="45"/>
      <c r="R34" s="48" t="str">
        <f t="shared" si="3"/>
        <v/>
      </c>
      <c r="S34" s="48"/>
      <c r="T34" s="49" t="str">
        <f t="shared" si="4"/>
        <v/>
      </c>
      <c r="U34" s="49"/>
    </row>
    <row r="35" spans="2:21">
      <c r="B35" s="19">
        <v>27</v>
      </c>
      <c r="C35" s="44" t="str">
        <f t="shared" si="1"/>
        <v/>
      </c>
      <c r="D35" s="44"/>
      <c r="E35" s="19"/>
      <c r="F35" s="8"/>
      <c r="G35" s="19" t="s">
        <v>3</v>
      </c>
      <c r="H35" s="45"/>
      <c r="I35" s="45"/>
      <c r="J35" s="19"/>
      <c r="K35" s="44" t="str">
        <f t="shared" si="0"/>
        <v/>
      </c>
      <c r="L35" s="44"/>
      <c r="M35" s="6" t="str">
        <f t="shared" si="2"/>
        <v/>
      </c>
      <c r="N35" s="19"/>
      <c r="O35" s="8"/>
      <c r="P35" s="45"/>
      <c r="Q35" s="45"/>
      <c r="R35" s="48" t="str">
        <f t="shared" si="3"/>
        <v/>
      </c>
      <c r="S35" s="48"/>
      <c r="T35" s="49" t="str">
        <f t="shared" si="4"/>
        <v/>
      </c>
      <c r="U35" s="49"/>
    </row>
    <row r="36" spans="2:21">
      <c r="B36" s="19">
        <v>28</v>
      </c>
      <c r="C36" s="44" t="str">
        <f t="shared" si="1"/>
        <v/>
      </c>
      <c r="D36" s="44"/>
      <c r="E36" s="19"/>
      <c r="F36" s="8"/>
      <c r="G36" s="19" t="s">
        <v>3</v>
      </c>
      <c r="H36" s="45"/>
      <c r="I36" s="45"/>
      <c r="J36" s="19"/>
      <c r="K36" s="44" t="str">
        <f t="shared" si="0"/>
        <v/>
      </c>
      <c r="L36" s="44"/>
      <c r="M36" s="6" t="str">
        <f t="shared" si="2"/>
        <v/>
      </c>
      <c r="N36" s="19"/>
      <c r="O36" s="8"/>
      <c r="P36" s="45"/>
      <c r="Q36" s="45"/>
      <c r="R36" s="48" t="str">
        <f t="shared" si="3"/>
        <v/>
      </c>
      <c r="S36" s="48"/>
      <c r="T36" s="49" t="str">
        <f t="shared" si="4"/>
        <v/>
      </c>
      <c r="U36" s="49"/>
    </row>
    <row r="37" spans="2:21">
      <c r="B37" s="19">
        <v>29</v>
      </c>
      <c r="C37" s="44" t="str">
        <f t="shared" si="1"/>
        <v/>
      </c>
      <c r="D37" s="44"/>
      <c r="E37" s="19"/>
      <c r="F37" s="8"/>
      <c r="G37" s="19" t="s">
        <v>3</v>
      </c>
      <c r="H37" s="45"/>
      <c r="I37" s="45"/>
      <c r="J37" s="19"/>
      <c r="K37" s="44" t="str">
        <f t="shared" si="0"/>
        <v/>
      </c>
      <c r="L37" s="44"/>
      <c r="M37" s="6" t="str">
        <f t="shared" si="2"/>
        <v/>
      </c>
      <c r="N37" s="19"/>
      <c r="O37" s="8"/>
      <c r="P37" s="45"/>
      <c r="Q37" s="45"/>
      <c r="R37" s="48" t="str">
        <f t="shared" si="3"/>
        <v/>
      </c>
      <c r="S37" s="48"/>
      <c r="T37" s="49" t="str">
        <f t="shared" si="4"/>
        <v/>
      </c>
      <c r="U37" s="49"/>
    </row>
    <row r="38" spans="2:21">
      <c r="B38" s="19">
        <v>30</v>
      </c>
      <c r="C38" s="44" t="str">
        <f t="shared" si="1"/>
        <v/>
      </c>
      <c r="D38" s="44"/>
      <c r="E38" s="19"/>
      <c r="F38" s="8"/>
      <c r="G38" s="19" t="s">
        <v>4</v>
      </c>
      <c r="H38" s="45"/>
      <c r="I38" s="45"/>
      <c r="J38" s="19"/>
      <c r="K38" s="44" t="str">
        <f t="shared" si="0"/>
        <v/>
      </c>
      <c r="L38" s="44"/>
      <c r="M38" s="6" t="str">
        <f t="shared" si="2"/>
        <v/>
      </c>
      <c r="N38" s="19"/>
      <c r="O38" s="8"/>
      <c r="P38" s="45"/>
      <c r="Q38" s="45"/>
      <c r="R38" s="48" t="str">
        <f t="shared" si="3"/>
        <v/>
      </c>
      <c r="S38" s="48"/>
      <c r="T38" s="49" t="str">
        <f t="shared" si="4"/>
        <v/>
      </c>
      <c r="U38" s="49"/>
    </row>
    <row r="39" spans="2:21">
      <c r="B39" s="19">
        <v>31</v>
      </c>
      <c r="C39" s="44" t="str">
        <f t="shared" si="1"/>
        <v/>
      </c>
      <c r="D39" s="44"/>
      <c r="E39" s="19"/>
      <c r="F39" s="8"/>
      <c r="G39" s="19" t="s">
        <v>4</v>
      </c>
      <c r="H39" s="45"/>
      <c r="I39" s="45"/>
      <c r="J39" s="19"/>
      <c r="K39" s="44" t="str">
        <f t="shared" si="0"/>
        <v/>
      </c>
      <c r="L39" s="44"/>
      <c r="M39" s="6" t="str">
        <f t="shared" si="2"/>
        <v/>
      </c>
      <c r="N39" s="19"/>
      <c r="O39" s="8"/>
      <c r="P39" s="45"/>
      <c r="Q39" s="45"/>
      <c r="R39" s="48" t="str">
        <f t="shared" si="3"/>
        <v/>
      </c>
      <c r="S39" s="48"/>
      <c r="T39" s="49" t="str">
        <f t="shared" si="4"/>
        <v/>
      </c>
      <c r="U39" s="49"/>
    </row>
    <row r="40" spans="2:21">
      <c r="B40" s="19">
        <v>32</v>
      </c>
      <c r="C40" s="44" t="str">
        <f t="shared" si="1"/>
        <v/>
      </c>
      <c r="D40" s="44"/>
      <c r="E40" s="19"/>
      <c r="F40" s="8"/>
      <c r="G40" s="19" t="s">
        <v>4</v>
      </c>
      <c r="H40" s="45"/>
      <c r="I40" s="45"/>
      <c r="J40" s="19"/>
      <c r="K40" s="44" t="str">
        <f t="shared" si="0"/>
        <v/>
      </c>
      <c r="L40" s="44"/>
      <c r="M40" s="6" t="str">
        <f t="shared" si="2"/>
        <v/>
      </c>
      <c r="N40" s="19"/>
      <c r="O40" s="8"/>
      <c r="P40" s="45"/>
      <c r="Q40" s="45"/>
      <c r="R40" s="48" t="str">
        <f t="shared" si="3"/>
        <v/>
      </c>
      <c r="S40" s="48"/>
      <c r="T40" s="49" t="str">
        <f t="shared" si="4"/>
        <v/>
      </c>
      <c r="U40" s="49"/>
    </row>
    <row r="41" spans="2:21">
      <c r="B41" s="19">
        <v>33</v>
      </c>
      <c r="C41" s="44" t="str">
        <f t="shared" si="1"/>
        <v/>
      </c>
      <c r="D41" s="44"/>
      <c r="E41" s="19"/>
      <c r="F41" s="8"/>
      <c r="G41" s="19" t="s">
        <v>3</v>
      </c>
      <c r="H41" s="45"/>
      <c r="I41" s="45"/>
      <c r="J41" s="19"/>
      <c r="K41" s="44" t="str">
        <f t="shared" si="0"/>
        <v/>
      </c>
      <c r="L41" s="44"/>
      <c r="M41" s="6" t="str">
        <f t="shared" si="2"/>
        <v/>
      </c>
      <c r="N41" s="19"/>
      <c r="O41" s="8"/>
      <c r="P41" s="45"/>
      <c r="Q41" s="45"/>
      <c r="R41" s="48" t="str">
        <f t="shared" si="3"/>
        <v/>
      </c>
      <c r="S41" s="48"/>
      <c r="T41" s="49" t="str">
        <f t="shared" si="4"/>
        <v/>
      </c>
      <c r="U41" s="49"/>
    </row>
    <row r="42" spans="2:21">
      <c r="B42" s="19">
        <v>34</v>
      </c>
      <c r="C42" s="44" t="str">
        <f t="shared" si="1"/>
        <v/>
      </c>
      <c r="D42" s="44"/>
      <c r="E42" s="19"/>
      <c r="F42" s="8"/>
      <c r="G42" s="19" t="s">
        <v>4</v>
      </c>
      <c r="H42" s="45"/>
      <c r="I42" s="45"/>
      <c r="J42" s="19"/>
      <c r="K42" s="44" t="str">
        <f t="shared" si="0"/>
        <v/>
      </c>
      <c r="L42" s="44"/>
      <c r="M42" s="6" t="str">
        <f t="shared" si="2"/>
        <v/>
      </c>
      <c r="N42" s="19"/>
      <c r="O42" s="8"/>
      <c r="P42" s="45"/>
      <c r="Q42" s="45"/>
      <c r="R42" s="48" t="str">
        <f t="shared" si="3"/>
        <v/>
      </c>
      <c r="S42" s="48"/>
      <c r="T42" s="49" t="str">
        <f t="shared" si="4"/>
        <v/>
      </c>
      <c r="U42" s="49"/>
    </row>
    <row r="43" spans="2:21">
      <c r="B43" s="19">
        <v>35</v>
      </c>
      <c r="C43" s="44" t="str">
        <f t="shared" si="1"/>
        <v/>
      </c>
      <c r="D43" s="44"/>
      <c r="E43" s="19"/>
      <c r="F43" s="8"/>
      <c r="G43" s="19" t="s">
        <v>3</v>
      </c>
      <c r="H43" s="45"/>
      <c r="I43" s="45"/>
      <c r="J43" s="19"/>
      <c r="K43" s="44" t="str">
        <f t="shared" si="0"/>
        <v/>
      </c>
      <c r="L43" s="44"/>
      <c r="M43" s="6" t="str">
        <f t="shared" si="2"/>
        <v/>
      </c>
      <c r="N43" s="19"/>
      <c r="O43" s="8"/>
      <c r="P43" s="45"/>
      <c r="Q43" s="45"/>
      <c r="R43" s="48" t="str">
        <f t="shared" si="3"/>
        <v/>
      </c>
      <c r="S43" s="48"/>
      <c r="T43" s="49" t="str">
        <f t="shared" si="4"/>
        <v/>
      </c>
      <c r="U43" s="49"/>
    </row>
    <row r="44" spans="2:21">
      <c r="B44" s="19">
        <v>36</v>
      </c>
      <c r="C44" s="44" t="str">
        <f t="shared" si="1"/>
        <v/>
      </c>
      <c r="D44" s="44"/>
      <c r="E44" s="19"/>
      <c r="F44" s="8"/>
      <c r="G44" s="19" t="s">
        <v>4</v>
      </c>
      <c r="H44" s="45"/>
      <c r="I44" s="45"/>
      <c r="J44" s="19"/>
      <c r="K44" s="44" t="str">
        <f t="shared" si="0"/>
        <v/>
      </c>
      <c r="L44" s="44"/>
      <c r="M44" s="6" t="str">
        <f t="shared" si="2"/>
        <v/>
      </c>
      <c r="N44" s="19"/>
      <c r="O44" s="8"/>
      <c r="P44" s="45"/>
      <c r="Q44" s="45"/>
      <c r="R44" s="48" t="str">
        <f t="shared" si="3"/>
        <v/>
      </c>
      <c r="S44" s="48"/>
      <c r="T44" s="49" t="str">
        <f t="shared" si="4"/>
        <v/>
      </c>
      <c r="U44" s="49"/>
    </row>
    <row r="45" spans="2:21">
      <c r="B45" s="19">
        <v>37</v>
      </c>
      <c r="C45" s="44" t="str">
        <f t="shared" si="1"/>
        <v/>
      </c>
      <c r="D45" s="44"/>
      <c r="E45" s="19"/>
      <c r="F45" s="8"/>
      <c r="G45" s="19" t="s">
        <v>3</v>
      </c>
      <c r="H45" s="45"/>
      <c r="I45" s="45"/>
      <c r="J45" s="19"/>
      <c r="K45" s="44" t="str">
        <f t="shared" si="0"/>
        <v/>
      </c>
      <c r="L45" s="44"/>
      <c r="M45" s="6" t="str">
        <f t="shared" si="2"/>
        <v/>
      </c>
      <c r="N45" s="19"/>
      <c r="O45" s="8"/>
      <c r="P45" s="45"/>
      <c r="Q45" s="45"/>
      <c r="R45" s="48" t="str">
        <f t="shared" si="3"/>
        <v/>
      </c>
      <c r="S45" s="48"/>
      <c r="T45" s="49" t="str">
        <f t="shared" si="4"/>
        <v/>
      </c>
      <c r="U45" s="49"/>
    </row>
    <row r="46" spans="2:21">
      <c r="B46" s="19">
        <v>38</v>
      </c>
      <c r="C46" s="44" t="str">
        <f t="shared" si="1"/>
        <v/>
      </c>
      <c r="D46" s="44"/>
      <c r="E46" s="19"/>
      <c r="F46" s="8"/>
      <c r="G46" s="19" t="s">
        <v>4</v>
      </c>
      <c r="H46" s="45"/>
      <c r="I46" s="45"/>
      <c r="J46" s="19"/>
      <c r="K46" s="44" t="str">
        <f t="shared" si="0"/>
        <v/>
      </c>
      <c r="L46" s="44"/>
      <c r="M46" s="6" t="str">
        <f t="shared" si="2"/>
        <v/>
      </c>
      <c r="N46" s="19"/>
      <c r="O46" s="8"/>
      <c r="P46" s="45"/>
      <c r="Q46" s="45"/>
      <c r="R46" s="48" t="str">
        <f t="shared" si="3"/>
        <v/>
      </c>
      <c r="S46" s="48"/>
      <c r="T46" s="49" t="str">
        <f t="shared" si="4"/>
        <v/>
      </c>
      <c r="U46" s="49"/>
    </row>
    <row r="47" spans="2:21">
      <c r="B47" s="19">
        <v>39</v>
      </c>
      <c r="C47" s="44" t="str">
        <f t="shared" si="1"/>
        <v/>
      </c>
      <c r="D47" s="44"/>
      <c r="E47" s="19"/>
      <c r="F47" s="8"/>
      <c r="G47" s="19" t="s">
        <v>4</v>
      </c>
      <c r="H47" s="45"/>
      <c r="I47" s="45"/>
      <c r="J47" s="19"/>
      <c r="K47" s="44" t="str">
        <f t="shared" si="0"/>
        <v/>
      </c>
      <c r="L47" s="44"/>
      <c r="M47" s="6" t="str">
        <f t="shared" si="2"/>
        <v/>
      </c>
      <c r="N47" s="19"/>
      <c r="O47" s="8"/>
      <c r="P47" s="45"/>
      <c r="Q47" s="45"/>
      <c r="R47" s="48" t="str">
        <f t="shared" si="3"/>
        <v/>
      </c>
      <c r="S47" s="48"/>
      <c r="T47" s="49" t="str">
        <f t="shared" si="4"/>
        <v/>
      </c>
      <c r="U47" s="49"/>
    </row>
    <row r="48" spans="2:21">
      <c r="B48" s="19">
        <v>40</v>
      </c>
      <c r="C48" s="44" t="str">
        <f t="shared" si="1"/>
        <v/>
      </c>
      <c r="D48" s="44"/>
      <c r="E48" s="19"/>
      <c r="F48" s="8"/>
      <c r="G48" s="19" t="s">
        <v>37</v>
      </c>
      <c r="H48" s="45"/>
      <c r="I48" s="45"/>
      <c r="J48" s="19"/>
      <c r="K48" s="44" t="str">
        <f t="shared" si="0"/>
        <v/>
      </c>
      <c r="L48" s="44"/>
      <c r="M48" s="6" t="str">
        <f t="shared" si="2"/>
        <v/>
      </c>
      <c r="N48" s="19"/>
      <c r="O48" s="8"/>
      <c r="P48" s="45"/>
      <c r="Q48" s="45"/>
      <c r="R48" s="48" t="str">
        <f t="shared" si="3"/>
        <v/>
      </c>
      <c r="S48" s="48"/>
      <c r="T48" s="49" t="str">
        <f t="shared" si="4"/>
        <v/>
      </c>
      <c r="U48" s="49"/>
    </row>
    <row r="49" spans="2:21">
      <c r="B49" s="19">
        <v>41</v>
      </c>
      <c r="C49" s="44" t="str">
        <f t="shared" si="1"/>
        <v/>
      </c>
      <c r="D49" s="44"/>
      <c r="E49" s="19"/>
      <c r="F49" s="8"/>
      <c r="G49" s="19" t="s">
        <v>4</v>
      </c>
      <c r="H49" s="45"/>
      <c r="I49" s="45"/>
      <c r="J49" s="19"/>
      <c r="K49" s="44" t="str">
        <f t="shared" si="0"/>
        <v/>
      </c>
      <c r="L49" s="44"/>
      <c r="M49" s="6" t="str">
        <f t="shared" si="2"/>
        <v/>
      </c>
      <c r="N49" s="19"/>
      <c r="O49" s="8"/>
      <c r="P49" s="45"/>
      <c r="Q49" s="45"/>
      <c r="R49" s="48" t="str">
        <f t="shared" si="3"/>
        <v/>
      </c>
      <c r="S49" s="48"/>
      <c r="T49" s="49" t="str">
        <f t="shared" si="4"/>
        <v/>
      </c>
      <c r="U49" s="49"/>
    </row>
    <row r="50" spans="2:21">
      <c r="B50" s="19">
        <v>42</v>
      </c>
      <c r="C50" s="44" t="str">
        <f t="shared" si="1"/>
        <v/>
      </c>
      <c r="D50" s="44"/>
      <c r="E50" s="19"/>
      <c r="F50" s="8"/>
      <c r="G50" s="19" t="s">
        <v>4</v>
      </c>
      <c r="H50" s="45"/>
      <c r="I50" s="45"/>
      <c r="J50" s="19"/>
      <c r="K50" s="44" t="str">
        <f t="shared" si="0"/>
        <v/>
      </c>
      <c r="L50" s="44"/>
      <c r="M50" s="6" t="str">
        <f t="shared" si="2"/>
        <v/>
      </c>
      <c r="N50" s="19"/>
      <c r="O50" s="8"/>
      <c r="P50" s="45"/>
      <c r="Q50" s="45"/>
      <c r="R50" s="48" t="str">
        <f t="shared" si="3"/>
        <v/>
      </c>
      <c r="S50" s="48"/>
      <c r="T50" s="49" t="str">
        <f t="shared" si="4"/>
        <v/>
      </c>
      <c r="U50" s="49"/>
    </row>
    <row r="51" spans="2:21">
      <c r="B51" s="19">
        <v>43</v>
      </c>
      <c r="C51" s="44" t="str">
        <f t="shared" si="1"/>
        <v/>
      </c>
      <c r="D51" s="44"/>
      <c r="E51" s="19"/>
      <c r="F51" s="8"/>
      <c r="G51" s="19" t="s">
        <v>3</v>
      </c>
      <c r="H51" s="45"/>
      <c r="I51" s="45"/>
      <c r="J51" s="19"/>
      <c r="K51" s="44" t="str">
        <f t="shared" si="0"/>
        <v/>
      </c>
      <c r="L51" s="44"/>
      <c r="M51" s="6" t="str">
        <f t="shared" si="2"/>
        <v/>
      </c>
      <c r="N51" s="19"/>
      <c r="O51" s="8"/>
      <c r="P51" s="45"/>
      <c r="Q51" s="45"/>
      <c r="R51" s="48" t="str">
        <f t="shared" si="3"/>
        <v/>
      </c>
      <c r="S51" s="48"/>
      <c r="T51" s="49" t="str">
        <f t="shared" si="4"/>
        <v/>
      </c>
      <c r="U51" s="49"/>
    </row>
    <row r="52" spans="2:21">
      <c r="B52" s="19">
        <v>44</v>
      </c>
      <c r="C52" s="44" t="str">
        <f t="shared" si="1"/>
        <v/>
      </c>
      <c r="D52" s="44"/>
      <c r="E52" s="19"/>
      <c r="F52" s="8"/>
      <c r="G52" s="19" t="s">
        <v>3</v>
      </c>
      <c r="H52" s="45"/>
      <c r="I52" s="45"/>
      <c r="J52" s="19"/>
      <c r="K52" s="44" t="str">
        <f t="shared" si="0"/>
        <v/>
      </c>
      <c r="L52" s="44"/>
      <c r="M52" s="6" t="str">
        <f t="shared" si="2"/>
        <v/>
      </c>
      <c r="N52" s="19"/>
      <c r="O52" s="8"/>
      <c r="P52" s="45"/>
      <c r="Q52" s="45"/>
      <c r="R52" s="48" t="str">
        <f t="shared" si="3"/>
        <v/>
      </c>
      <c r="S52" s="48"/>
      <c r="T52" s="49" t="str">
        <f t="shared" si="4"/>
        <v/>
      </c>
      <c r="U52" s="49"/>
    </row>
    <row r="53" spans="2:21">
      <c r="B53" s="19">
        <v>45</v>
      </c>
      <c r="C53" s="44" t="str">
        <f t="shared" si="1"/>
        <v/>
      </c>
      <c r="D53" s="44"/>
      <c r="E53" s="19"/>
      <c r="F53" s="8"/>
      <c r="G53" s="19" t="s">
        <v>4</v>
      </c>
      <c r="H53" s="45"/>
      <c r="I53" s="45"/>
      <c r="J53" s="19"/>
      <c r="K53" s="44" t="str">
        <f t="shared" si="0"/>
        <v/>
      </c>
      <c r="L53" s="44"/>
      <c r="M53" s="6" t="str">
        <f t="shared" si="2"/>
        <v/>
      </c>
      <c r="N53" s="19"/>
      <c r="O53" s="8"/>
      <c r="P53" s="45"/>
      <c r="Q53" s="45"/>
      <c r="R53" s="48" t="str">
        <f t="shared" si="3"/>
        <v/>
      </c>
      <c r="S53" s="48"/>
      <c r="T53" s="49" t="str">
        <f t="shared" si="4"/>
        <v/>
      </c>
      <c r="U53" s="49"/>
    </row>
    <row r="54" spans="2:21">
      <c r="B54" s="19">
        <v>46</v>
      </c>
      <c r="C54" s="44" t="str">
        <f t="shared" si="1"/>
        <v/>
      </c>
      <c r="D54" s="44"/>
      <c r="E54" s="19"/>
      <c r="F54" s="8"/>
      <c r="G54" s="19" t="s">
        <v>4</v>
      </c>
      <c r="H54" s="45"/>
      <c r="I54" s="45"/>
      <c r="J54" s="19"/>
      <c r="K54" s="44" t="str">
        <f t="shared" si="0"/>
        <v/>
      </c>
      <c r="L54" s="44"/>
      <c r="M54" s="6" t="str">
        <f t="shared" si="2"/>
        <v/>
      </c>
      <c r="N54" s="19"/>
      <c r="O54" s="8"/>
      <c r="P54" s="45"/>
      <c r="Q54" s="45"/>
      <c r="R54" s="48" t="str">
        <f t="shared" si="3"/>
        <v/>
      </c>
      <c r="S54" s="48"/>
      <c r="T54" s="49" t="str">
        <f t="shared" si="4"/>
        <v/>
      </c>
      <c r="U54" s="49"/>
    </row>
    <row r="55" spans="2:21">
      <c r="B55" s="19">
        <v>47</v>
      </c>
      <c r="C55" s="44" t="str">
        <f t="shared" si="1"/>
        <v/>
      </c>
      <c r="D55" s="44"/>
      <c r="E55" s="19"/>
      <c r="F55" s="8"/>
      <c r="G55" s="19" t="s">
        <v>3</v>
      </c>
      <c r="H55" s="45"/>
      <c r="I55" s="45"/>
      <c r="J55" s="19"/>
      <c r="K55" s="44" t="str">
        <f t="shared" si="0"/>
        <v/>
      </c>
      <c r="L55" s="44"/>
      <c r="M55" s="6" t="str">
        <f t="shared" si="2"/>
        <v/>
      </c>
      <c r="N55" s="19"/>
      <c r="O55" s="8"/>
      <c r="P55" s="45"/>
      <c r="Q55" s="45"/>
      <c r="R55" s="48" t="str">
        <f t="shared" si="3"/>
        <v/>
      </c>
      <c r="S55" s="48"/>
      <c r="T55" s="49" t="str">
        <f t="shared" si="4"/>
        <v/>
      </c>
      <c r="U55" s="49"/>
    </row>
    <row r="56" spans="2:21">
      <c r="B56" s="19">
        <v>48</v>
      </c>
      <c r="C56" s="44" t="str">
        <f t="shared" si="1"/>
        <v/>
      </c>
      <c r="D56" s="44"/>
      <c r="E56" s="19"/>
      <c r="F56" s="8"/>
      <c r="G56" s="19" t="s">
        <v>3</v>
      </c>
      <c r="H56" s="45"/>
      <c r="I56" s="45"/>
      <c r="J56" s="19"/>
      <c r="K56" s="44" t="str">
        <f t="shared" si="0"/>
        <v/>
      </c>
      <c r="L56" s="44"/>
      <c r="M56" s="6" t="str">
        <f t="shared" si="2"/>
        <v/>
      </c>
      <c r="N56" s="19"/>
      <c r="O56" s="8"/>
      <c r="P56" s="45"/>
      <c r="Q56" s="45"/>
      <c r="R56" s="48" t="str">
        <f t="shared" si="3"/>
        <v/>
      </c>
      <c r="S56" s="48"/>
      <c r="T56" s="49" t="str">
        <f t="shared" si="4"/>
        <v/>
      </c>
      <c r="U56" s="49"/>
    </row>
    <row r="57" spans="2:21">
      <c r="B57" s="19">
        <v>49</v>
      </c>
      <c r="C57" s="44" t="str">
        <f t="shared" si="1"/>
        <v/>
      </c>
      <c r="D57" s="44"/>
      <c r="E57" s="19"/>
      <c r="F57" s="8"/>
      <c r="G57" s="19" t="s">
        <v>3</v>
      </c>
      <c r="H57" s="45"/>
      <c r="I57" s="45"/>
      <c r="J57" s="19"/>
      <c r="K57" s="44" t="str">
        <f t="shared" si="0"/>
        <v/>
      </c>
      <c r="L57" s="44"/>
      <c r="M57" s="6" t="str">
        <f t="shared" si="2"/>
        <v/>
      </c>
      <c r="N57" s="19"/>
      <c r="O57" s="8"/>
      <c r="P57" s="45"/>
      <c r="Q57" s="45"/>
      <c r="R57" s="48" t="str">
        <f t="shared" si="3"/>
        <v/>
      </c>
      <c r="S57" s="48"/>
      <c r="T57" s="49" t="str">
        <f t="shared" si="4"/>
        <v/>
      </c>
      <c r="U57" s="49"/>
    </row>
    <row r="58" spans="2:21">
      <c r="B58" s="19">
        <v>50</v>
      </c>
      <c r="C58" s="44" t="str">
        <f t="shared" si="1"/>
        <v/>
      </c>
      <c r="D58" s="44"/>
      <c r="E58" s="19"/>
      <c r="F58" s="8"/>
      <c r="G58" s="19" t="s">
        <v>3</v>
      </c>
      <c r="H58" s="45"/>
      <c r="I58" s="45"/>
      <c r="J58" s="19"/>
      <c r="K58" s="44" t="str">
        <f t="shared" si="0"/>
        <v/>
      </c>
      <c r="L58" s="44"/>
      <c r="M58" s="6" t="str">
        <f t="shared" si="2"/>
        <v/>
      </c>
      <c r="N58" s="19"/>
      <c r="O58" s="8"/>
      <c r="P58" s="45"/>
      <c r="Q58" s="45"/>
      <c r="R58" s="48" t="str">
        <f t="shared" si="3"/>
        <v/>
      </c>
      <c r="S58" s="48"/>
      <c r="T58" s="49" t="str">
        <f t="shared" si="4"/>
        <v/>
      </c>
      <c r="U58" s="49"/>
    </row>
    <row r="59" spans="2:21">
      <c r="B59" s="19">
        <v>51</v>
      </c>
      <c r="C59" s="44" t="str">
        <f t="shared" si="1"/>
        <v/>
      </c>
      <c r="D59" s="44"/>
      <c r="E59" s="19"/>
      <c r="F59" s="8"/>
      <c r="G59" s="19" t="s">
        <v>3</v>
      </c>
      <c r="H59" s="45"/>
      <c r="I59" s="45"/>
      <c r="J59" s="19"/>
      <c r="K59" s="44" t="str">
        <f t="shared" si="0"/>
        <v/>
      </c>
      <c r="L59" s="44"/>
      <c r="M59" s="6" t="str">
        <f t="shared" si="2"/>
        <v/>
      </c>
      <c r="N59" s="19"/>
      <c r="O59" s="8"/>
      <c r="P59" s="45"/>
      <c r="Q59" s="45"/>
      <c r="R59" s="48" t="str">
        <f t="shared" si="3"/>
        <v/>
      </c>
      <c r="S59" s="48"/>
      <c r="T59" s="49" t="str">
        <f t="shared" si="4"/>
        <v/>
      </c>
      <c r="U59" s="49"/>
    </row>
    <row r="60" spans="2:21">
      <c r="B60" s="19">
        <v>52</v>
      </c>
      <c r="C60" s="44" t="str">
        <f t="shared" si="1"/>
        <v/>
      </c>
      <c r="D60" s="44"/>
      <c r="E60" s="19"/>
      <c r="F60" s="8"/>
      <c r="G60" s="19" t="s">
        <v>3</v>
      </c>
      <c r="H60" s="45"/>
      <c r="I60" s="45"/>
      <c r="J60" s="19"/>
      <c r="K60" s="44" t="str">
        <f t="shared" si="0"/>
        <v/>
      </c>
      <c r="L60" s="44"/>
      <c r="M60" s="6" t="str">
        <f t="shared" si="2"/>
        <v/>
      </c>
      <c r="N60" s="19"/>
      <c r="O60" s="8"/>
      <c r="P60" s="45"/>
      <c r="Q60" s="45"/>
      <c r="R60" s="48" t="str">
        <f t="shared" si="3"/>
        <v/>
      </c>
      <c r="S60" s="48"/>
      <c r="T60" s="49" t="str">
        <f t="shared" si="4"/>
        <v/>
      </c>
      <c r="U60" s="49"/>
    </row>
    <row r="61" spans="2:21">
      <c r="B61" s="19">
        <v>53</v>
      </c>
      <c r="C61" s="44" t="str">
        <f t="shared" si="1"/>
        <v/>
      </c>
      <c r="D61" s="44"/>
      <c r="E61" s="19"/>
      <c r="F61" s="8"/>
      <c r="G61" s="19" t="s">
        <v>3</v>
      </c>
      <c r="H61" s="45"/>
      <c r="I61" s="45"/>
      <c r="J61" s="19"/>
      <c r="K61" s="44" t="str">
        <f t="shared" si="0"/>
        <v/>
      </c>
      <c r="L61" s="44"/>
      <c r="M61" s="6" t="str">
        <f t="shared" si="2"/>
        <v/>
      </c>
      <c r="N61" s="19"/>
      <c r="O61" s="8"/>
      <c r="P61" s="45"/>
      <c r="Q61" s="45"/>
      <c r="R61" s="48" t="str">
        <f t="shared" si="3"/>
        <v/>
      </c>
      <c r="S61" s="48"/>
      <c r="T61" s="49" t="str">
        <f t="shared" si="4"/>
        <v/>
      </c>
      <c r="U61" s="49"/>
    </row>
    <row r="62" spans="2:21">
      <c r="B62" s="19">
        <v>54</v>
      </c>
      <c r="C62" s="44" t="str">
        <f t="shared" si="1"/>
        <v/>
      </c>
      <c r="D62" s="44"/>
      <c r="E62" s="19"/>
      <c r="F62" s="8"/>
      <c r="G62" s="19" t="s">
        <v>3</v>
      </c>
      <c r="H62" s="45"/>
      <c r="I62" s="45"/>
      <c r="J62" s="19"/>
      <c r="K62" s="44" t="str">
        <f t="shared" si="0"/>
        <v/>
      </c>
      <c r="L62" s="44"/>
      <c r="M62" s="6" t="str">
        <f t="shared" si="2"/>
        <v/>
      </c>
      <c r="N62" s="19"/>
      <c r="O62" s="8"/>
      <c r="P62" s="45"/>
      <c r="Q62" s="45"/>
      <c r="R62" s="48" t="str">
        <f t="shared" si="3"/>
        <v/>
      </c>
      <c r="S62" s="48"/>
      <c r="T62" s="49" t="str">
        <f t="shared" si="4"/>
        <v/>
      </c>
      <c r="U62" s="49"/>
    </row>
    <row r="63" spans="2:21">
      <c r="B63" s="19">
        <v>55</v>
      </c>
      <c r="C63" s="44" t="str">
        <f t="shared" si="1"/>
        <v/>
      </c>
      <c r="D63" s="44"/>
      <c r="E63" s="19"/>
      <c r="F63" s="8"/>
      <c r="G63" s="19" t="s">
        <v>4</v>
      </c>
      <c r="H63" s="45"/>
      <c r="I63" s="45"/>
      <c r="J63" s="19"/>
      <c r="K63" s="44" t="str">
        <f t="shared" si="0"/>
        <v/>
      </c>
      <c r="L63" s="44"/>
      <c r="M63" s="6" t="str">
        <f t="shared" si="2"/>
        <v/>
      </c>
      <c r="N63" s="19"/>
      <c r="O63" s="8"/>
      <c r="P63" s="45"/>
      <c r="Q63" s="45"/>
      <c r="R63" s="48" t="str">
        <f t="shared" si="3"/>
        <v/>
      </c>
      <c r="S63" s="48"/>
      <c r="T63" s="49" t="str">
        <f t="shared" si="4"/>
        <v/>
      </c>
      <c r="U63" s="49"/>
    </row>
    <row r="64" spans="2:21">
      <c r="B64" s="19">
        <v>56</v>
      </c>
      <c r="C64" s="44" t="str">
        <f t="shared" si="1"/>
        <v/>
      </c>
      <c r="D64" s="44"/>
      <c r="E64" s="19"/>
      <c r="F64" s="8"/>
      <c r="G64" s="19" t="s">
        <v>3</v>
      </c>
      <c r="H64" s="45"/>
      <c r="I64" s="45"/>
      <c r="J64" s="19"/>
      <c r="K64" s="44" t="str">
        <f t="shared" si="0"/>
        <v/>
      </c>
      <c r="L64" s="44"/>
      <c r="M64" s="6" t="str">
        <f t="shared" si="2"/>
        <v/>
      </c>
      <c r="N64" s="19"/>
      <c r="O64" s="8"/>
      <c r="P64" s="45"/>
      <c r="Q64" s="45"/>
      <c r="R64" s="48" t="str">
        <f t="shared" si="3"/>
        <v/>
      </c>
      <c r="S64" s="48"/>
      <c r="T64" s="49" t="str">
        <f t="shared" si="4"/>
        <v/>
      </c>
      <c r="U64" s="49"/>
    </row>
    <row r="65" spans="2:21">
      <c r="B65" s="19">
        <v>57</v>
      </c>
      <c r="C65" s="44" t="str">
        <f t="shared" si="1"/>
        <v/>
      </c>
      <c r="D65" s="44"/>
      <c r="E65" s="19"/>
      <c r="F65" s="8"/>
      <c r="G65" s="19" t="s">
        <v>3</v>
      </c>
      <c r="H65" s="45"/>
      <c r="I65" s="45"/>
      <c r="J65" s="19"/>
      <c r="K65" s="44" t="str">
        <f t="shared" si="0"/>
        <v/>
      </c>
      <c r="L65" s="44"/>
      <c r="M65" s="6" t="str">
        <f t="shared" si="2"/>
        <v/>
      </c>
      <c r="N65" s="19"/>
      <c r="O65" s="8"/>
      <c r="P65" s="45"/>
      <c r="Q65" s="45"/>
      <c r="R65" s="48" t="str">
        <f t="shared" si="3"/>
        <v/>
      </c>
      <c r="S65" s="48"/>
      <c r="T65" s="49" t="str">
        <f t="shared" si="4"/>
        <v/>
      </c>
      <c r="U65" s="49"/>
    </row>
    <row r="66" spans="2:21">
      <c r="B66" s="19">
        <v>58</v>
      </c>
      <c r="C66" s="44" t="str">
        <f t="shared" si="1"/>
        <v/>
      </c>
      <c r="D66" s="44"/>
      <c r="E66" s="19"/>
      <c r="F66" s="8"/>
      <c r="G66" s="19" t="s">
        <v>3</v>
      </c>
      <c r="H66" s="45"/>
      <c r="I66" s="45"/>
      <c r="J66" s="19"/>
      <c r="K66" s="44" t="str">
        <f t="shared" si="0"/>
        <v/>
      </c>
      <c r="L66" s="44"/>
      <c r="M66" s="6" t="str">
        <f t="shared" si="2"/>
        <v/>
      </c>
      <c r="N66" s="19"/>
      <c r="O66" s="8"/>
      <c r="P66" s="45"/>
      <c r="Q66" s="45"/>
      <c r="R66" s="48" t="str">
        <f t="shared" si="3"/>
        <v/>
      </c>
      <c r="S66" s="48"/>
      <c r="T66" s="49" t="str">
        <f t="shared" si="4"/>
        <v/>
      </c>
      <c r="U66" s="49"/>
    </row>
    <row r="67" spans="2:21">
      <c r="B67" s="19">
        <v>59</v>
      </c>
      <c r="C67" s="44" t="str">
        <f t="shared" si="1"/>
        <v/>
      </c>
      <c r="D67" s="44"/>
      <c r="E67" s="19"/>
      <c r="F67" s="8"/>
      <c r="G67" s="19" t="s">
        <v>3</v>
      </c>
      <c r="H67" s="45"/>
      <c r="I67" s="45"/>
      <c r="J67" s="19"/>
      <c r="K67" s="44" t="str">
        <f t="shared" si="0"/>
        <v/>
      </c>
      <c r="L67" s="44"/>
      <c r="M67" s="6" t="str">
        <f t="shared" si="2"/>
        <v/>
      </c>
      <c r="N67" s="19"/>
      <c r="O67" s="8"/>
      <c r="P67" s="45"/>
      <c r="Q67" s="45"/>
      <c r="R67" s="48" t="str">
        <f t="shared" si="3"/>
        <v/>
      </c>
      <c r="S67" s="48"/>
      <c r="T67" s="49" t="str">
        <f t="shared" si="4"/>
        <v/>
      </c>
      <c r="U67" s="49"/>
    </row>
    <row r="68" spans="2:21">
      <c r="B68" s="19">
        <v>60</v>
      </c>
      <c r="C68" s="44" t="str">
        <f t="shared" si="1"/>
        <v/>
      </c>
      <c r="D68" s="44"/>
      <c r="E68" s="19"/>
      <c r="F68" s="8"/>
      <c r="G68" s="19" t="s">
        <v>4</v>
      </c>
      <c r="H68" s="45"/>
      <c r="I68" s="45"/>
      <c r="J68" s="19"/>
      <c r="K68" s="44" t="str">
        <f t="shared" si="0"/>
        <v/>
      </c>
      <c r="L68" s="44"/>
      <c r="M68" s="6" t="str">
        <f t="shared" si="2"/>
        <v/>
      </c>
      <c r="N68" s="19"/>
      <c r="O68" s="8"/>
      <c r="P68" s="45"/>
      <c r="Q68" s="45"/>
      <c r="R68" s="48" t="str">
        <f t="shared" si="3"/>
        <v/>
      </c>
      <c r="S68" s="48"/>
      <c r="T68" s="49" t="str">
        <f t="shared" si="4"/>
        <v/>
      </c>
      <c r="U68" s="49"/>
    </row>
    <row r="69" spans="2:21">
      <c r="B69" s="19">
        <v>61</v>
      </c>
      <c r="C69" s="44" t="str">
        <f t="shared" si="1"/>
        <v/>
      </c>
      <c r="D69" s="44"/>
      <c r="E69" s="19"/>
      <c r="F69" s="8"/>
      <c r="G69" s="19" t="s">
        <v>4</v>
      </c>
      <c r="H69" s="45"/>
      <c r="I69" s="45"/>
      <c r="J69" s="19"/>
      <c r="K69" s="44" t="str">
        <f t="shared" si="0"/>
        <v/>
      </c>
      <c r="L69" s="44"/>
      <c r="M69" s="6" t="str">
        <f t="shared" si="2"/>
        <v/>
      </c>
      <c r="N69" s="19"/>
      <c r="O69" s="8"/>
      <c r="P69" s="45"/>
      <c r="Q69" s="45"/>
      <c r="R69" s="48" t="str">
        <f t="shared" si="3"/>
        <v/>
      </c>
      <c r="S69" s="48"/>
      <c r="T69" s="49" t="str">
        <f t="shared" si="4"/>
        <v/>
      </c>
      <c r="U69" s="49"/>
    </row>
    <row r="70" spans="2:21">
      <c r="B70" s="19">
        <v>62</v>
      </c>
      <c r="C70" s="44" t="str">
        <f t="shared" si="1"/>
        <v/>
      </c>
      <c r="D70" s="44"/>
      <c r="E70" s="19"/>
      <c r="F70" s="8"/>
      <c r="G70" s="19" t="s">
        <v>3</v>
      </c>
      <c r="H70" s="45"/>
      <c r="I70" s="45"/>
      <c r="J70" s="19"/>
      <c r="K70" s="44" t="str">
        <f t="shared" si="0"/>
        <v/>
      </c>
      <c r="L70" s="44"/>
      <c r="M70" s="6" t="str">
        <f t="shared" si="2"/>
        <v/>
      </c>
      <c r="N70" s="19"/>
      <c r="O70" s="8"/>
      <c r="P70" s="45"/>
      <c r="Q70" s="45"/>
      <c r="R70" s="48" t="str">
        <f t="shared" si="3"/>
        <v/>
      </c>
      <c r="S70" s="48"/>
      <c r="T70" s="49" t="str">
        <f t="shared" si="4"/>
        <v/>
      </c>
      <c r="U70" s="49"/>
    </row>
    <row r="71" spans="2:21">
      <c r="B71" s="19">
        <v>63</v>
      </c>
      <c r="C71" s="44" t="str">
        <f t="shared" si="1"/>
        <v/>
      </c>
      <c r="D71" s="44"/>
      <c r="E71" s="19"/>
      <c r="F71" s="8"/>
      <c r="G71" s="19" t="s">
        <v>4</v>
      </c>
      <c r="H71" s="45"/>
      <c r="I71" s="45"/>
      <c r="J71" s="19"/>
      <c r="K71" s="44" t="str">
        <f t="shared" si="0"/>
        <v/>
      </c>
      <c r="L71" s="44"/>
      <c r="M71" s="6" t="str">
        <f t="shared" si="2"/>
        <v/>
      </c>
      <c r="N71" s="19"/>
      <c r="O71" s="8"/>
      <c r="P71" s="45"/>
      <c r="Q71" s="45"/>
      <c r="R71" s="48" t="str">
        <f t="shared" si="3"/>
        <v/>
      </c>
      <c r="S71" s="48"/>
      <c r="T71" s="49" t="str">
        <f t="shared" si="4"/>
        <v/>
      </c>
      <c r="U71" s="49"/>
    </row>
    <row r="72" spans="2:21">
      <c r="B72" s="19">
        <v>64</v>
      </c>
      <c r="C72" s="44" t="str">
        <f t="shared" si="1"/>
        <v/>
      </c>
      <c r="D72" s="44"/>
      <c r="E72" s="19"/>
      <c r="F72" s="8"/>
      <c r="G72" s="19" t="s">
        <v>3</v>
      </c>
      <c r="H72" s="45"/>
      <c r="I72" s="45"/>
      <c r="J72" s="19"/>
      <c r="K72" s="44" t="str">
        <f t="shared" si="0"/>
        <v/>
      </c>
      <c r="L72" s="44"/>
      <c r="M72" s="6" t="str">
        <f t="shared" si="2"/>
        <v/>
      </c>
      <c r="N72" s="19"/>
      <c r="O72" s="8"/>
      <c r="P72" s="45"/>
      <c r="Q72" s="45"/>
      <c r="R72" s="48" t="str">
        <f t="shared" si="3"/>
        <v/>
      </c>
      <c r="S72" s="48"/>
      <c r="T72" s="49" t="str">
        <f t="shared" si="4"/>
        <v/>
      </c>
      <c r="U72" s="49"/>
    </row>
    <row r="73" spans="2:21">
      <c r="B73" s="19">
        <v>65</v>
      </c>
      <c r="C73" s="44" t="str">
        <f t="shared" si="1"/>
        <v/>
      </c>
      <c r="D73" s="44"/>
      <c r="E73" s="19"/>
      <c r="F73" s="8"/>
      <c r="G73" s="19" t="s">
        <v>4</v>
      </c>
      <c r="H73" s="45"/>
      <c r="I73" s="45"/>
      <c r="J73" s="19"/>
      <c r="K73" s="44" t="str">
        <f t="shared" ref="K73:K108" si="5">IF(F73="","",C73*0.03)</f>
        <v/>
      </c>
      <c r="L73" s="44"/>
      <c r="M73" s="6" t="str">
        <f t="shared" si="2"/>
        <v/>
      </c>
      <c r="N73" s="19"/>
      <c r="O73" s="8"/>
      <c r="P73" s="45"/>
      <c r="Q73" s="45"/>
      <c r="R73" s="48" t="str">
        <f t="shared" si="3"/>
        <v/>
      </c>
      <c r="S73" s="48"/>
      <c r="T73" s="49" t="str">
        <f t="shared" si="4"/>
        <v/>
      </c>
      <c r="U73" s="49"/>
    </row>
    <row r="74" spans="2:21">
      <c r="B74" s="19">
        <v>66</v>
      </c>
      <c r="C74" s="44" t="str">
        <f t="shared" ref="C74:C108" si="6">IF(R73="","",C73+R73)</f>
        <v/>
      </c>
      <c r="D74" s="44"/>
      <c r="E74" s="19"/>
      <c r="F74" s="8"/>
      <c r="G74" s="19" t="s">
        <v>4</v>
      </c>
      <c r="H74" s="45"/>
      <c r="I74" s="45"/>
      <c r="J74" s="19"/>
      <c r="K74" s="44" t="str">
        <f t="shared" si="5"/>
        <v/>
      </c>
      <c r="L74" s="44"/>
      <c r="M74" s="6" t="str">
        <f t="shared" ref="M74:M108" si="7">IF(J74="","",(K74/J74)/1000)</f>
        <v/>
      </c>
      <c r="N74" s="19"/>
      <c r="O74" s="8"/>
      <c r="P74" s="45"/>
      <c r="Q74" s="45"/>
      <c r="R74" s="48" t="str">
        <f t="shared" ref="R74:R108" si="8">IF(O74="","",(IF(G74="売",H74-P74,P74-H74))*M74*100000)</f>
        <v/>
      </c>
      <c r="S74" s="48"/>
      <c r="T74" s="49" t="str">
        <f t="shared" ref="T74:T108" si="9">IF(O74="","",IF(R74&lt;0,J74*(-1),IF(G74="買",(P74-H74)*100,(H74-P74)*100)))</f>
        <v/>
      </c>
      <c r="U74" s="49"/>
    </row>
    <row r="75" spans="2:21">
      <c r="B75" s="19">
        <v>67</v>
      </c>
      <c r="C75" s="44" t="str">
        <f t="shared" si="6"/>
        <v/>
      </c>
      <c r="D75" s="44"/>
      <c r="E75" s="19"/>
      <c r="F75" s="8"/>
      <c r="G75" s="19" t="s">
        <v>3</v>
      </c>
      <c r="H75" s="45"/>
      <c r="I75" s="45"/>
      <c r="J75" s="19"/>
      <c r="K75" s="44" t="str">
        <f t="shared" si="5"/>
        <v/>
      </c>
      <c r="L75" s="44"/>
      <c r="M75" s="6" t="str">
        <f t="shared" si="7"/>
        <v/>
      </c>
      <c r="N75" s="19"/>
      <c r="O75" s="8"/>
      <c r="P75" s="45"/>
      <c r="Q75" s="45"/>
      <c r="R75" s="48" t="str">
        <f t="shared" si="8"/>
        <v/>
      </c>
      <c r="S75" s="48"/>
      <c r="T75" s="49" t="str">
        <f t="shared" si="9"/>
        <v/>
      </c>
      <c r="U75" s="49"/>
    </row>
    <row r="76" spans="2:21">
      <c r="B76" s="19">
        <v>68</v>
      </c>
      <c r="C76" s="44" t="str">
        <f t="shared" si="6"/>
        <v/>
      </c>
      <c r="D76" s="44"/>
      <c r="E76" s="19"/>
      <c r="F76" s="8"/>
      <c r="G76" s="19" t="s">
        <v>3</v>
      </c>
      <c r="H76" s="45"/>
      <c r="I76" s="45"/>
      <c r="J76" s="19"/>
      <c r="K76" s="44" t="str">
        <f t="shared" si="5"/>
        <v/>
      </c>
      <c r="L76" s="44"/>
      <c r="M76" s="6" t="str">
        <f t="shared" si="7"/>
        <v/>
      </c>
      <c r="N76" s="19"/>
      <c r="O76" s="8"/>
      <c r="P76" s="45"/>
      <c r="Q76" s="45"/>
      <c r="R76" s="48" t="str">
        <f t="shared" si="8"/>
        <v/>
      </c>
      <c r="S76" s="48"/>
      <c r="T76" s="49" t="str">
        <f t="shared" si="9"/>
        <v/>
      </c>
      <c r="U76" s="49"/>
    </row>
    <row r="77" spans="2:21">
      <c r="B77" s="19">
        <v>69</v>
      </c>
      <c r="C77" s="44" t="str">
        <f t="shared" si="6"/>
        <v/>
      </c>
      <c r="D77" s="44"/>
      <c r="E77" s="19"/>
      <c r="F77" s="8"/>
      <c r="G77" s="19" t="s">
        <v>3</v>
      </c>
      <c r="H77" s="45"/>
      <c r="I77" s="45"/>
      <c r="J77" s="19"/>
      <c r="K77" s="44" t="str">
        <f t="shared" si="5"/>
        <v/>
      </c>
      <c r="L77" s="44"/>
      <c r="M77" s="6" t="str">
        <f t="shared" si="7"/>
        <v/>
      </c>
      <c r="N77" s="19"/>
      <c r="O77" s="8"/>
      <c r="P77" s="45"/>
      <c r="Q77" s="45"/>
      <c r="R77" s="48" t="str">
        <f t="shared" si="8"/>
        <v/>
      </c>
      <c r="S77" s="48"/>
      <c r="T77" s="49" t="str">
        <f t="shared" si="9"/>
        <v/>
      </c>
      <c r="U77" s="49"/>
    </row>
    <row r="78" spans="2:21">
      <c r="B78" s="19">
        <v>70</v>
      </c>
      <c r="C78" s="44" t="str">
        <f t="shared" si="6"/>
        <v/>
      </c>
      <c r="D78" s="44"/>
      <c r="E78" s="19"/>
      <c r="F78" s="8"/>
      <c r="G78" s="19" t="s">
        <v>4</v>
      </c>
      <c r="H78" s="45"/>
      <c r="I78" s="45"/>
      <c r="J78" s="19"/>
      <c r="K78" s="44" t="str">
        <f t="shared" si="5"/>
        <v/>
      </c>
      <c r="L78" s="44"/>
      <c r="M78" s="6" t="str">
        <f t="shared" si="7"/>
        <v/>
      </c>
      <c r="N78" s="19"/>
      <c r="O78" s="8"/>
      <c r="P78" s="45"/>
      <c r="Q78" s="45"/>
      <c r="R78" s="48" t="str">
        <f t="shared" si="8"/>
        <v/>
      </c>
      <c r="S78" s="48"/>
      <c r="T78" s="49" t="str">
        <f t="shared" si="9"/>
        <v/>
      </c>
      <c r="U78" s="49"/>
    </row>
    <row r="79" spans="2:21">
      <c r="B79" s="19">
        <v>71</v>
      </c>
      <c r="C79" s="44" t="str">
        <f t="shared" si="6"/>
        <v/>
      </c>
      <c r="D79" s="44"/>
      <c r="E79" s="19"/>
      <c r="F79" s="8"/>
      <c r="G79" s="19" t="s">
        <v>3</v>
      </c>
      <c r="H79" s="45"/>
      <c r="I79" s="45"/>
      <c r="J79" s="19"/>
      <c r="K79" s="44" t="str">
        <f t="shared" si="5"/>
        <v/>
      </c>
      <c r="L79" s="44"/>
      <c r="M79" s="6" t="str">
        <f t="shared" si="7"/>
        <v/>
      </c>
      <c r="N79" s="19"/>
      <c r="O79" s="8"/>
      <c r="P79" s="45"/>
      <c r="Q79" s="45"/>
      <c r="R79" s="48" t="str">
        <f t="shared" si="8"/>
        <v/>
      </c>
      <c r="S79" s="48"/>
      <c r="T79" s="49" t="str">
        <f t="shared" si="9"/>
        <v/>
      </c>
      <c r="U79" s="49"/>
    </row>
    <row r="80" spans="2:21">
      <c r="B80" s="19">
        <v>72</v>
      </c>
      <c r="C80" s="44" t="str">
        <f t="shared" si="6"/>
        <v/>
      </c>
      <c r="D80" s="44"/>
      <c r="E80" s="19"/>
      <c r="F80" s="8"/>
      <c r="G80" s="19" t="s">
        <v>4</v>
      </c>
      <c r="H80" s="45"/>
      <c r="I80" s="45"/>
      <c r="J80" s="19"/>
      <c r="K80" s="44" t="str">
        <f t="shared" si="5"/>
        <v/>
      </c>
      <c r="L80" s="44"/>
      <c r="M80" s="6" t="str">
        <f t="shared" si="7"/>
        <v/>
      </c>
      <c r="N80" s="19"/>
      <c r="O80" s="8"/>
      <c r="P80" s="45"/>
      <c r="Q80" s="45"/>
      <c r="R80" s="48" t="str">
        <f t="shared" si="8"/>
        <v/>
      </c>
      <c r="S80" s="48"/>
      <c r="T80" s="49" t="str">
        <f t="shared" si="9"/>
        <v/>
      </c>
      <c r="U80" s="49"/>
    </row>
    <row r="81" spans="2:21">
      <c r="B81" s="19">
        <v>73</v>
      </c>
      <c r="C81" s="44" t="str">
        <f t="shared" si="6"/>
        <v/>
      </c>
      <c r="D81" s="44"/>
      <c r="E81" s="19"/>
      <c r="F81" s="8"/>
      <c r="G81" s="19" t="s">
        <v>3</v>
      </c>
      <c r="H81" s="45"/>
      <c r="I81" s="45"/>
      <c r="J81" s="19"/>
      <c r="K81" s="44" t="str">
        <f t="shared" si="5"/>
        <v/>
      </c>
      <c r="L81" s="44"/>
      <c r="M81" s="6" t="str">
        <f t="shared" si="7"/>
        <v/>
      </c>
      <c r="N81" s="19"/>
      <c r="O81" s="8"/>
      <c r="P81" s="45"/>
      <c r="Q81" s="45"/>
      <c r="R81" s="48" t="str">
        <f t="shared" si="8"/>
        <v/>
      </c>
      <c r="S81" s="48"/>
      <c r="T81" s="49" t="str">
        <f t="shared" si="9"/>
        <v/>
      </c>
      <c r="U81" s="49"/>
    </row>
    <row r="82" spans="2:21">
      <c r="B82" s="19">
        <v>74</v>
      </c>
      <c r="C82" s="44" t="str">
        <f t="shared" si="6"/>
        <v/>
      </c>
      <c r="D82" s="44"/>
      <c r="E82" s="19"/>
      <c r="F82" s="8"/>
      <c r="G82" s="19" t="s">
        <v>3</v>
      </c>
      <c r="H82" s="45"/>
      <c r="I82" s="45"/>
      <c r="J82" s="19"/>
      <c r="K82" s="44" t="str">
        <f t="shared" si="5"/>
        <v/>
      </c>
      <c r="L82" s="44"/>
      <c r="M82" s="6" t="str">
        <f t="shared" si="7"/>
        <v/>
      </c>
      <c r="N82" s="19"/>
      <c r="O82" s="8"/>
      <c r="P82" s="45"/>
      <c r="Q82" s="45"/>
      <c r="R82" s="48" t="str">
        <f t="shared" si="8"/>
        <v/>
      </c>
      <c r="S82" s="48"/>
      <c r="T82" s="49" t="str">
        <f t="shared" si="9"/>
        <v/>
      </c>
      <c r="U82" s="49"/>
    </row>
    <row r="83" spans="2:21">
      <c r="B83" s="19">
        <v>75</v>
      </c>
      <c r="C83" s="44" t="str">
        <f t="shared" si="6"/>
        <v/>
      </c>
      <c r="D83" s="44"/>
      <c r="E83" s="19"/>
      <c r="F83" s="8"/>
      <c r="G83" s="19" t="s">
        <v>3</v>
      </c>
      <c r="H83" s="45"/>
      <c r="I83" s="45"/>
      <c r="J83" s="19"/>
      <c r="K83" s="44" t="str">
        <f t="shared" si="5"/>
        <v/>
      </c>
      <c r="L83" s="44"/>
      <c r="M83" s="6" t="str">
        <f t="shared" si="7"/>
        <v/>
      </c>
      <c r="N83" s="19"/>
      <c r="O83" s="8"/>
      <c r="P83" s="45"/>
      <c r="Q83" s="45"/>
      <c r="R83" s="48" t="str">
        <f t="shared" si="8"/>
        <v/>
      </c>
      <c r="S83" s="48"/>
      <c r="T83" s="49" t="str">
        <f t="shared" si="9"/>
        <v/>
      </c>
      <c r="U83" s="49"/>
    </row>
    <row r="84" spans="2:21">
      <c r="B84" s="19">
        <v>76</v>
      </c>
      <c r="C84" s="44" t="str">
        <f t="shared" si="6"/>
        <v/>
      </c>
      <c r="D84" s="44"/>
      <c r="E84" s="19"/>
      <c r="F84" s="8"/>
      <c r="G84" s="19" t="s">
        <v>3</v>
      </c>
      <c r="H84" s="45"/>
      <c r="I84" s="45"/>
      <c r="J84" s="19"/>
      <c r="K84" s="44" t="str">
        <f t="shared" si="5"/>
        <v/>
      </c>
      <c r="L84" s="44"/>
      <c r="M84" s="6" t="str">
        <f t="shared" si="7"/>
        <v/>
      </c>
      <c r="N84" s="19"/>
      <c r="O84" s="8"/>
      <c r="P84" s="45"/>
      <c r="Q84" s="45"/>
      <c r="R84" s="48" t="str">
        <f t="shared" si="8"/>
        <v/>
      </c>
      <c r="S84" s="48"/>
      <c r="T84" s="49" t="str">
        <f t="shared" si="9"/>
        <v/>
      </c>
      <c r="U84" s="49"/>
    </row>
    <row r="85" spans="2:21">
      <c r="B85" s="19">
        <v>77</v>
      </c>
      <c r="C85" s="44" t="str">
        <f t="shared" si="6"/>
        <v/>
      </c>
      <c r="D85" s="44"/>
      <c r="E85" s="19"/>
      <c r="F85" s="8"/>
      <c r="G85" s="19" t="s">
        <v>4</v>
      </c>
      <c r="H85" s="45"/>
      <c r="I85" s="45"/>
      <c r="J85" s="19"/>
      <c r="K85" s="44" t="str">
        <f t="shared" si="5"/>
        <v/>
      </c>
      <c r="L85" s="44"/>
      <c r="M85" s="6" t="str">
        <f t="shared" si="7"/>
        <v/>
      </c>
      <c r="N85" s="19"/>
      <c r="O85" s="8"/>
      <c r="P85" s="45"/>
      <c r="Q85" s="45"/>
      <c r="R85" s="48" t="str">
        <f t="shared" si="8"/>
        <v/>
      </c>
      <c r="S85" s="48"/>
      <c r="T85" s="49" t="str">
        <f t="shared" si="9"/>
        <v/>
      </c>
      <c r="U85" s="49"/>
    </row>
    <row r="86" spans="2:21">
      <c r="B86" s="19">
        <v>78</v>
      </c>
      <c r="C86" s="44" t="str">
        <f t="shared" si="6"/>
        <v/>
      </c>
      <c r="D86" s="44"/>
      <c r="E86" s="19"/>
      <c r="F86" s="8"/>
      <c r="G86" s="19" t="s">
        <v>3</v>
      </c>
      <c r="H86" s="45"/>
      <c r="I86" s="45"/>
      <c r="J86" s="19"/>
      <c r="K86" s="44" t="str">
        <f t="shared" si="5"/>
        <v/>
      </c>
      <c r="L86" s="44"/>
      <c r="M86" s="6" t="str">
        <f t="shared" si="7"/>
        <v/>
      </c>
      <c r="N86" s="19"/>
      <c r="O86" s="8"/>
      <c r="P86" s="45"/>
      <c r="Q86" s="45"/>
      <c r="R86" s="48" t="str">
        <f t="shared" si="8"/>
        <v/>
      </c>
      <c r="S86" s="48"/>
      <c r="T86" s="49" t="str">
        <f t="shared" si="9"/>
        <v/>
      </c>
      <c r="U86" s="49"/>
    </row>
    <row r="87" spans="2:21">
      <c r="B87" s="19">
        <v>79</v>
      </c>
      <c r="C87" s="44" t="str">
        <f t="shared" si="6"/>
        <v/>
      </c>
      <c r="D87" s="44"/>
      <c r="E87" s="19"/>
      <c r="F87" s="8"/>
      <c r="G87" s="19" t="s">
        <v>4</v>
      </c>
      <c r="H87" s="45"/>
      <c r="I87" s="45"/>
      <c r="J87" s="19"/>
      <c r="K87" s="44" t="str">
        <f t="shared" si="5"/>
        <v/>
      </c>
      <c r="L87" s="44"/>
      <c r="M87" s="6" t="str">
        <f t="shared" si="7"/>
        <v/>
      </c>
      <c r="N87" s="19"/>
      <c r="O87" s="8"/>
      <c r="P87" s="45"/>
      <c r="Q87" s="45"/>
      <c r="R87" s="48" t="str">
        <f t="shared" si="8"/>
        <v/>
      </c>
      <c r="S87" s="48"/>
      <c r="T87" s="49" t="str">
        <f t="shared" si="9"/>
        <v/>
      </c>
      <c r="U87" s="49"/>
    </row>
    <row r="88" spans="2:21">
      <c r="B88" s="19">
        <v>80</v>
      </c>
      <c r="C88" s="44" t="str">
        <f t="shared" si="6"/>
        <v/>
      </c>
      <c r="D88" s="44"/>
      <c r="E88" s="19"/>
      <c r="F88" s="8"/>
      <c r="G88" s="19" t="s">
        <v>4</v>
      </c>
      <c r="H88" s="45"/>
      <c r="I88" s="45"/>
      <c r="J88" s="19"/>
      <c r="K88" s="44" t="str">
        <f t="shared" si="5"/>
        <v/>
      </c>
      <c r="L88" s="44"/>
      <c r="M88" s="6" t="str">
        <f t="shared" si="7"/>
        <v/>
      </c>
      <c r="N88" s="19"/>
      <c r="O88" s="8"/>
      <c r="P88" s="45"/>
      <c r="Q88" s="45"/>
      <c r="R88" s="48" t="str">
        <f t="shared" si="8"/>
        <v/>
      </c>
      <c r="S88" s="48"/>
      <c r="T88" s="49" t="str">
        <f t="shared" si="9"/>
        <v/>
      </c>
      <c r="U88" s="49"/>
    </row>
    <row r="89" spans="2:21">
      <c r="B89" s="19">
        <v>81</v>
      </c>
      <c r="C89" s="44" t="str">
        <f t="shared" si="6"/>
        <v/>
      </c>
      <c r="D89" s="44"/>
      <c r="E89" s="19"/>
      <c r="F89" s="8"/>
      <c r="G89" s="19" t="s">
        <v>4</v>
      </c>
      <c r="H89" s="45"/>
      <c r="I89" s="45"/>
      <c r="J89" s="19"/>
      <c r="K89" s="44" t="str">
        <f t="shared" si="5"/>
        <v/>
      </c>
      <c r="L89" s="44"/>
      <c r="M89" s="6" t="str">
        <f t="shared" si="7"/>
        <v/>
      </c>
      <c r="N89" s="19"/>
      <c r="O89" s="8"/>
      <c r="P89" s="45"/>
      <c r="Q89" s="45"/>
      <c r="R89" s="48" t="str">
        <f t="shared" si="8"/>
        <v/>
      </c>
      <c r="S89" s="48"/>
      <c r="T89" s="49" t="str">
        <f t="shared" si="9"/>
        <v/>
      </c>
      <c r="U89" s="49"/>
    </row>
    <row r="90" spans="2:21">
      <c r="B90" s="19">
        <v>82</v>
      </c>
      <c r="C90" s="44" t="str">
        <f t="shared" si="6"/>
        <v/>
      </c>
      <c r="D90" s="44"/>
      <c r="E90" s="19"/>
      <c r="F90" s="8"/>
      <c r="G90" s="19" t="s">
        <v>4</v>
      </c>
      <c r="H90" s="45"/>
      <c r="I90" s="45"/>
      <c r="J90" s="19"/>
      <c r="K90" s="44" t="str">
        <f t="shared" si="5"/>
        <v/>
      </c>
      <c r="L90" s="44"/>
      <c r="M90" s="6" t="str">
        <f t="shared" si="7"/>
        <v/>
      </c>
      <c r="N90" s="19"/>
      <c r="O90" s="8"/>
      <c r="P90" s="45"/>
      <c r="Q90" s="45"/>
      <c r="R90" s="48" t="str">
        <f t="shared" si="8"/>
        <v/>
      </c>
      <c r="S90" s="48"/>
      <c r="T90" s="49" t="str">
        <f t="shared" si="9"/>
        <v/>
      </c>
      <c r="U90" s="49"/>
    </row>
    <row r="91" spans="2:21">
      <c r="B91" s="19">
        <v>83</v>
      </c>
      <c r="C91" s="44" t="str">
        <f t="shared" si="6"/>
        <v/>
      </c>
      <c r="D91" s="44"/>
      <c r="E91" s="19"/>
      <c r="F91" s="8"/>
      <c r="G91" s="19" t="s">
        <v>4</v>
      </c>
      <c r="H91" s="45"/>
      <c r="I91" s="45"/>
      <c r="J91" s="19"/>
      <c r="K91" s="44" t="str">
        <f t="shared" si="5"/>
        <v/>
      </c>
      <c r="L91" s="44"/>
      <c r="M91" s="6" t="str">
        <f t="shared" si="7"/>
        <v/>
      </c>
      <c r="N91" s="19"/>
      <c r="O91" s="8"/>
      <c r="P91" s="45"/>
      <c r="Q91" s="45"/>
      <c r="R91" s="48" t="str">
        <f t="shared" si="8"/>
        <v/>
      </c>
      <c r="S91" s="48"/>
      <c r="T91" s="49" t="str">
        <f t="shared" si="9"/>
        <v/>
      </c>
      <c r="U91" s="49"/>
    </row>
    <row r="92" spans="2:21">
      <c r="B92" s="19">
        <v>84</v>
      </c>
      <c r="C92" s="44" t="str">
        <f t="shared" si="6"/>
        <v/>
      </c>
      <c r="D92" s="44"/>
      <c r="E92" s="19"/>
      <c r="F92" s="8"/>
      <c r="G92" s="19" t="s">
        <v>3</v>
      </c>
      <c r="H92" s="45"/>
      <c r="I92" s="45"/>
      <c r="J92" s="19"/>
      <c r="K92" s="44" t="str">
        <f t="shared" si="5"/>
        <v/>
      </c>
      <c r="L92" s="44"/>
      <c r="M92" s="6" t="str">
        <f t="shared" si="7"/>
        <v/>
      </c>
      <c r="N92" s="19"/>
      <c r="O92" s="8"/>
      <c r="P92" s="45"/>
      <c r="Q92" s="45"/>
      <c r="R92" s="48" t="str">
        <f t="shared" si="8"/>
        <v/>
      </c>
      <c r="S92" s="48"/>
      <c r="T92" s="49" t="str">
        <f t="shared" si="9"/>
        <v/>
      </c>
      <c r="U92" s="49"/>
    </row>
    <row r="93" spans="2:21">
      <c r="B93" s="19">
        <v>85</v>
      </c>
      <c r="C93" s="44" t="str">
        <f t="shared" si="6"/>
        <v/>
      </c>
      <c r="D93" s="44"/>
      <c r="E93" s="19"/>
      <c r="F93" s="8"/>
      <c r="G93" s="19" t="s">
        <v>4</v>
      </c>
      <c r="H93" s="45"/>
      <c r="I93" s="45"/>
      <c r="J93" s="19"/>
      <c r="K93" s="44" t="str">
        <f t="shared" si="5"/>
        <v/>
      </c>
      <c r="L93" s="44"/>
      <c r="M93" s="6" t="str">
        <f t="shared" si="7"/>
        <v/>
      </c>
      <c r="N93" s="19"/>
      <c r="O93" s="8"/>
      <c r="P93" s="45"/>
      <c r="Q93" s="45"/>
      <c r="R93" s="48" t="str">
        <f t="shared" si="8"/>
        <v/>
      </c>
      <c r="S93" s="48"/>
      <c r="T93" s="49" t="str">
        <f t="shared" si="9"/>
        <v/>
      </c>
      <c r="U93" s="49"/>
    </row>
    <row r="94" spans="2:21">
      <c r="B94" s="19">
        <v>86</v>
      </c>
      <c r="C94" s="44" t="str">
        <f t="shared" si="6"/>
        <v/>
      </c>
      <c r="D94" s="44"/>
      <c r="E94" s="19"/>
      <c r="F94" s="8"/>
      <c r="G94" s="19" t="s">
        <v>3</v>
      </c>
      <c r="H94" s="45"/>
      <c r="I94" s="45"/>
      <c r="J94" s="19"/>
      <c r="K94" s="44" t="str">
        <f t="shared" si="5"/>
        <v/>
      </c>
      <c r="L94" s="44"/>
      <c r="M94" s="6" t="str">
        <f t="shared" si="7"/>
        <v/>
      </c>
      <c r="N94" s="19"/>
      <c r="O94" s="8"/>
      <c r="P94" s="45"/>
      <c r="Q94" s="45"/>
      <c r="R94" s="48" t="str">
        <f t="shared" si="8"/>
        <v/>
      </c>
      <c r="S94" s="48"/>
      <c r="T94" s="49" t="str">
        <f t="shared" si="9"/>
        <v/>
      </c>
      <c r="U94" s="49"/>
    </row>
    <row r="95" spans="2:21">
      <c r="B95" s="19">
        <v>87</v>
      </c>
      <c r="C95" s="44" t="str">
        <f t="shared" si="6"/>
        <v/>
      </c>
      <c r="D95" s="44"/>
      <c r="E95" s="19"/>
      <c r="F95" s="8"/>
      <c r="G95" s="19" t="s">
        <v>4</v>
      </c>
      <c r="H95" s="45"/>
      <c r="I95" s="45"/>
      <c r="J95" s="19"/>
      <c r="K95" s="44" t="str">
        <f t="shared" si="5"/>
        <v/>
      </c>
      <c r="L95" s="44"/>
      <c r="M95" s="6" t="str">
        <f t="shared" si="7"/>
        <v/>
      </c>
      <c r="N95" s="19"/>
      <c r="O95" s="8"/>
      <c r="P95" s="45"/>
      <c r="Q95" s="45"/>
      <c r="R95" s="48" t="str">
        <f t="shared" si="8"/>
        <v/>
      </c>
      <c r="S95" s="48"/>
      <c r="T95" s="49" t="str">
        <f t="shared" si="9"/>
        <v/>
      </c>
      <c r="U95" s="49"/>
    </row>
    <row r="96" spans="2:21">
      <c r="B96" s="19">
        <v>88</v>
      </c>
      <c r="C96" s="44" t="str">
        <f t="shared" si="6"/>
        <v/>
      </c>
      <c r="D96" s="44"/>
      <c r="E96" s="19"/>
      <c r="F96" s="8"/>
      <c r="G96" s="19" t="s">
        <v>3</v>
      </c>
      <c r="H96" s="45"/>
      <c r="I96" s="45"/>
      <c r="J96" s="19"/>
      <c r="K96" s="44" t="str">
        <f t="shared" si="5"/>
        <v/>
      </c>
      <c r="L96" s="44"/>
      <c r="M96" s="6" t="str">
        <f t="shared" si="7"/>
        <v/>
      </c>
      <c r="N96" s="19"/>
      <c r="O96" s="8"/>
      <c r="P96" s="45"/>
      <c r="Q96" s="45"/>
      <c r="R96" s="48" t="str">
        <f t="shared" si="8"/>
        <v/>
      </c>
      <c r="S96" s="48"/>
      <c r="T96" s="49" t="str">
        <f t="shared" si="9"/>
        <v/>
      </c>
      <c r="U96" s="49"/>
    </row>
    <row r="97" spans="2:21">
      <c r="B97" s="19">
        <v>89</v>
      </c>
      <c r="C97" s="44" t="str">
        <f t="shared" si="6"/>
        <v/>
      </c>
      <c r="D97" s="44"/>
      <c r="E97" s="19"/>
      <c r="F97" s="8"/>
      <c r="G97" s="19" t="s">
        <v>4</v>
      </c>
      <c r="H97" s="45"/>
      <c r="I97" s="45"/>
      <c r="J97" s="19"/>
      <c r="K97" s="44" t="str">
        <f t="shared" si="5"/>
        <v/>
      </c>
      <c r="L97" s="44"/>
      <c r="M97" s="6" t="str">
        <f t="shared" si="7"/>
        <v/>
      </c>
      <c r="N97" s="19"/>
      <c r="O97" s="8"/>
      <c r="P97" s="45"/>
      <c r="Q97" s="45"/>
      <c r="R97" s="48" t="str">
        <f t="shared" si="8"/>
        <v/>
      </c>
      <c r="S97" s="48"/>
      <c r="T97" s="49" t="str">
        <f t="shared" si="9"/>
        <v/>
      </c>
      <c r="U97" s="49"/>
    </row>
    <row r="98" spans="2:21">
      <c r="B98" s="19">
        <v>90</v>
      </c>
      <c r="C98" s="44" t="str">
        <f t="shared" si="6"/>
        <v/>
      </c>
      <c r="D98" s="44"/>
      <c r="E98" s="19"/>
      <c r="F98" s="8"/>
      <c r="G98" s="19" t="s">
        <v>3</v>
      </c>
      <c r="H98" s="45"/>
      <c r="I98" s="45"/>
      <c r="J98" s="19"/>
      <c r="K98" s="44" t="str">
        <f t="shared" si="5"/>
        <v/>
      </c>
      <c r="L98" s="44"/>
      <c r="M98" s="6" t="str">
        <f t="shared" si="7"/>
        <v/>
      </c>
      <c r="N98" s="19"/>
      <c r="O98" s="8"/>
      <c r="P98" s="45"/>
      <c r="Q98" s="45"/>
      <c r="R98" s="48" t="str">
        <f t="shared" si="8"/>
        <v/>
      </c>
      <c r="S98" s="48"/>
      <c r="T98" s="49" t="str">
        <f t="shared" si="9"/>
        <v/>
      </c>
      <c r="U98" s="49"/>
    </row>
    <row r="99" spans="2:21">
      <c r="B99" s="19">
        <v>91</v>
      </c>
      <c r="C99" s="44" t="str">
        <f t="shared" si="6"/>
        <v/>
      </c>
      <c r="D99" s="44"/>
      <c r="E99" s="19"/>
      <c r="F99" s="8"/>
      <c r="G99" s="19" t="s">
        <v>4</v>
      </c>
      <c r="H99" s="45"/>
      <c r="I99" s="45"/>
      <c r="J99" s="19"/>
      <c r="K99" s="44" t="str">
        <f t="shared" si="5"/>
        <v/>
      </c>
      <c r="L99" s="44"/>
      <c r="M99" s="6" t="str">
        <f t="shared" si="7"/>
        <v/>
      </c>
      <c r="N99" s="19"/>
      <c r="O99" s="8"/>
      <c r="P99" s="45"/>
      <c r="Q99" s="45"/>
      <c r="R99" s="48" t="str">
        <f t="shared" si="8"/>
        <v/>
      </c>
      <c r="S99" s="48"/>
      <c r="T99" s="49" t="str">
        <f t="shared" si="9"/>
        <v/>
      </c>
      <c r="U99" s="49"/>
    </row>
    <row r="100" spans="2:21">
      <c r="B100" s="19">
        <v>92</v>
      </c>
      <c r="C100" s="44" t="str">
        <f t="shared" si="6"/>
        <v/>
      </c>
      <c r="D100" s="44"/>
      <c r="E100" s="19"/>
      <c r="F100" s="8"/>
      <c r="G100" s="19" t="s">
        <v>4</v>
      </c>
      <c r="H100" s="45"/>
      <c r="I100" s="45"/>
      <c r="J100" s="19"/>
      <c r="K100" s="44" t="str">
        <f t="shared" si="5"/>
        <v/>
      </c>
      <c r="L100" s="44"/>
      <c r="M100" s="6" t="str">
        <f t="shared" si="7"/>
        <v/>
      </c>
      <c r="N100" s="19"/>
      <c r="O100" s="8"/>
      <c r="P100" s="45"/>
      <c r="Q100" s="45"/>
      <c r="R100" s="48" t="str">
        <f t="shared" si="8"/>
        <v/>
      </c>
      <c r="S100" s="48"/>
      <c r="T100" s="49" t="str">
        <f t="shared" si="9"/>
        <v/>
      </c>
      <c r="U100" s="49"/>
    </row>
    <row r="101" spans="2:21">
      <c r="B101" s="19">
        <v>93</v>
      </c>
      <c r="C101" s="44" t="str">
        <f t="shared" si="6"/>
        <v/>
      </c>
      <c r="D101" s="44"/>
      <c r="E101" s="19"/>
      <c r="F101" s="8"/>
      <c r="G101" s="19" t="s">
        <v>3</v>
      </c>
      <c r="H101" s="45"/>
      <c r="I101" s="45"/>
      <c r="J101" s="19"/>
      <c r="K101" s="44" t="str">
        <f t="shared" si="5"/>
        <v/>
      </c>
      <c r="L101" s="44"/>
      <c r="M101" s="6" t="str">
        <f t="shared" si="7"/>
        <v/>
      </c>
      <c r="N101" s="19"/>
      <c r="O101" s="8"/>
      <c r="P101" s="45"/>
      <c r="Q101" s="45"/>
      <c r="R101" s="48" t="str">
        <f t="shared" si="8"/>
        <v/>
      </c>
      <c r="S101" s="48"/>
      <c r="T101" s="49" t="str">
        <f t="shared" si="9"/>
        <v/>
      </c>
      <c r="U101" s="49"/>
    </row>
    <row r="102" spans="2:21">
      <c r="B102" s="19">
        <v>94</v>
      </c>
      <c r="C102" s="44" t="str">
        <f t="shared" si="6"/>
        <v/>
      </c>
      <c r="D102" s="44"/>
      <c r="E102" s="19"/>
      <c r="F102" s="8"/>
      <c r="G102" s="19" t="s">
        <v>3</v>
      </c>
      <c r="H102" s="45"/>
      <c r="I102" s="45"/>
      <c r="J102" s="19"/>
      <c r="K102" s="44" t="str">
        <f t="shared" si="5"/>
        <v/>
      </c>
      <c r="L102" s="44"/>
      <c r="M102" s="6" t="str">
        <f t="shared" si="7"/>
        <v/>
      </c>
      <c r="N102" s="19"/>
      <c r="O102" s="8"/>
      <c r="P102" s="45"/>
      <c r="Q102" s="45"/>
      <c r="R102" s="48" t="str">
        <f t="shared" si="8"/>
        <v/>
      </c>
      <c r="S102" s="48"/>
      <c r="T102" s="49" t="str">
        <f t="shared" si="9"/>
        <v/>
      </c>
      <c r="U102" s="49"/>
    </row>
    <row r="103" spans="2:21">
      <c r="B103" s="19">
        <v>95</v>
      </c>
      <c r="C103" s="44" t="str">
        <f t="shared" si="6"/>
        <v/>
      </c>
      <c r="D103" s="44"/>
      <c r="E103" s="19"/>
      <c r="F103" s="8"/>
      <c r="G103" s="19" t="s">
        <v>3</v>
      </c>
      <c r="H103" s="45"/>
      <c r="I103" s="45"/>
      <c r="J103" s="19"/>
      <c r="K103" s="44" t="str">
        <f t="shared" si="5"/>
        <v/>
      </c>
      <c r="L103" s="44"/>
      <c r="M103" s="6" t="str">
        <f t="shared" si="7"/>
        <v/>
      </c>
      <c r="N103" s="19"/>
      <c r="O103" s="8"/>
      <c r="P103" s="45"/>
      <c r="Q103" s="45"/>
      <c r="R103" s="48" t="str">
        <f t="shared" si="8"/>
        <v/>
      </c>
      <c r="S103" s="48"/>
      <c r="T103" s="49" t="str">
        <f t="shared" si="9"/>
        <v/>
      </c>
      <c r="U103" s="49"/>
    </row>
    <row r="104" spans="2:21">
      <c r="B104" s="19">
        <v>96</v>
      </c>
      <c r="C104" s="44" t="str">
        <f t="shared" si="6"/>
        <v/>
      </c>
      <c r="D104" s="44"/>
      <c r="E104" s="19"/>
      <c r="F104" s="8"/>
      <c r="G104" s="19" t="s">
        <v>4</v>
      </c>
      <c r="H104" s="45"/>
      <c r="I104" s="45"/>
      <c r="J104" s="19"/>
      <c r="K104" s="44" t="str">
        <f t="shared" si="5"/>
        <v/>
      </c>
      <c r="L104" s="44"/>
      <c r="M104" s="6" t="str">
        <f t="shared" si="7"/>
        <v/>
      </c>
      <c r="N104" s="19"/>
      <c r="O104" s="8"/>
      <c r="P104" s="45"/>
      <c r="Q104" s="45"/>
      <c r="R104" s="48" t="str">
        <f t="shared" si="8"/>
        <v/>
      </c>
      <c r="S104" s="48"/>
      <c r="T104" s="49" t="str">
        <f t="shared" si="9"/>
        <v/>
      </c>
      <c r="U104" s="49"/>
    </row>
    <row r="105" spans="2:21">
      <c r="B105" s="19">
        <v>97</v>
      </c>
      <c r="C105" s="44" t="str">
        <f t="shared" si="6"/>
        <v/>
      </c>
      <c r="D105" s="44"/>
      <c r="E105" s="19"/>
      <c r="F105" s="8"/>
      <c r="G105" s="19" t="s">
        <v>3</v>
      </c>
      <c r="H105" s="45"/>
      <c r="I105" s="45"/>
      <c r="J105" s="19"/>
      <c r="K105" s="44" t="str">
        <f t="shared" si="5"/>
        <v/>
      </c>
      <c r="L105" s="44"/>
      <c r="M105" s="6" t="str">
        <f t="shared" si="7"/>
        <v/>
      </c>
      <c r="N105" s="19"/>
      <c r="O105" s="8"/>
      <c r="P105" s="45"/>
      <c r="Q105" s="45"/>
      <c r="R105" s="48" t="str">
        <f t="shared" si="8"/>
        <v/>
      </c>
      <c r="S105" s="48"/>
      <c r="T105" s="49" t="str">
        <f t="shared" si="9"/>
        <v/>
      </c>
      <c r="U105" s="49"/>
    </row>
    <row r="106" spans="2:21">
      <c r="B106" s="19">
        <v>98</v>
      </c>
      <c r="C106" s="44" t="str">
        <f t="shared" si="6"/>
        <v/>
      </c>
      <c r="D106" s="44"/>
      <c r="E106" s="19"/>
      <c r="F106" s="8"/>
      <c r="G106" s="19" t="s">
        <v>4</v>
      </c>
      <c r="H106" s="45"/>
      <c r="I106" s="45"/>
      <c r="J106" s="19"/>
      <c r="K106" s="44" t="str">
        <f t="shared" si="5"/>
        <v/>
      </c>
      <c r="L106" s="44"/>
      <c r="M106" s="6" t="str">
        <f t="shared" si="7"/>
        <v/>
      </c>
      <c r="N106" s="19"/>
      <c r="O106" s="8"/>
      <c r="P106" s="45"/>
      <c r="Q106" s="45"/>
      <c r="R106" s="48" t="str">
        <f t="shared" si="8"/>
        <v/>
      </c>
      <c r="S106" s="48"/>
      <c r="T106" s="49" t="str">
        <f t="shared" si="9"/>
        <v/>
      </c>
      <c r="U106" s="49"/>
    </row>
    <row r="107" spans="2:21">
      <c r="B107" s="19">
        <v>99</v>
      </c>
      <c r="C107" s="44" t="str">
        <f t="shared" si="6"/>
        <v/>
      </c>
      <c r="D107" s="44"/>
      <c r="E107" s="19"/>
      <c r="F107" s="8"/>
      <c r="G107" s="19" t="s">
        <v>4</v>
      </c>
      <c r="H107" s="45"/>
      <c r="I107" s="45"/>
      <c r="J107" s="19"/>
      <c r="K107" s="44" t="str">
        <f t="shared" si="5"/>
        <v/>
      </c>
      <c r="L107" s="44"/>
      <c r="M107" s="6" t="str">
        <f t="shared" si="7"/>
        <v/>
      </c>
      <c r="N107" s="19"/>
      <c r="O107" s="8"/>
      <c r="P107" s="45"/>
      <c r="Q107" s="45"/>
      <c r="R107" s="48" t="str">
        <f t="shared" si="8"/>
        <v/>
      </c>
      <c r="S107" s="48"/>
      <c r="T107" s="49" t="str">
        <f t="shared" si="9"/>
        <v/>
      </c>
      <c r="U107" s="49"/>
    </row>
    <row r="108" spans="2:21">
      <c r="B108" s="19">
        <v>100</v>
      </c>
      <c r="C108" s="44" t="str">
        <f t="shared" si="6"/>
        <v/>
      </c>
      <c r="D108" s="44"/>
      <c r="E108" s="19"/>
      <c r="F108" s="8"/>
      <c r="G108" s="19" t="s">
        <v>3</v>
      </c>
      <c r="H108" s="45"/>
      <c r="I108" s="45"/>
      <c r="J108" s="19"/>
      <c r="K108" s="44" t="str">
        <f t="shared" si="5"/>
        <v/>
      </c>
      <c r="L108" s="44"/>
      <c r="M108" s="6" t="str">
        <f t="shared" si="7"/>
        <v/>
      </c>
      <c r="N108" s="19"/>
      <c r="O108" s="8"/>
      <c r="P108" s="45"/>
      <c r="Q108" s="45"/>
      <c r="R108" s="48" t="str">
        <f t="shared" si="8"/>
        <v/>
      </c>
      <c r="S108" s="48"/>
      <c r="T108" s="49" t="str">
        <f t="shared" si="9"/>
        <v/>
      </c>
      <c r="U108" s="49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topLeftCell="B1" zoomScale="110" zoomScaleNormal="110" workbookViewId="0">
      <pane ySplit="8" topLeftCell="A9" activePane="bottomLeft" state="frozen"/>
      <selection pane="bottomLeft" activeCell="L3" sqref="L3:Q3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4" t="s">
        <v>5</v>
      </c>
      <c r="C2" s="74"/>
      <c r="D2" s="81" t="s">
        <v>63</v>
      </c>
      <c r="E2" s="81"/>
      <c r="F2" s="74" t="s">
        <v>6</v>
      </c>
      <c r="G2" s="74"/>
      <c r="H2" s="77" t="s">
        <v>36</v>
      </c>
      <c r="I2" s="77"/>
      <c r="J2" s="74" t="s">
        <v>7</v>
      </c>
      <c r="K2" s="74"/>
      <c r="L2" s="80">
        <v>100000</v>
      </c>
      <c r="M2" s="81"/>
      <c r="N2" s="74" t="s">
        <v>8</v>
      </c>
      <c r="O2" s="74"/>
      <c r="P2" s="71">
        <f>SUM(L2,D4)</f>
        <v>105026.87102642479</v>
      </c>
      <c r="Q2" s="77"/>
      <c r="R2" s="1"/>
      <c r="S2" s="1"/>
      <c r="T2" s="1"/>
    </row>
    <row r="3" spans="2:25" ht="57" customHeight="1">
      <c r="B3" s="74" t="s">
        <v>9</v>
      </c>
      <c r="C3" s="74"/>
      <c r="D3" s="82" t="s">
        <v>38</v>
      </c>
      <c r="E3" s="82"/>
      <c r="F3" s="82"/>
      <c r="G3" s="82"/>
      <c r="H3" s="82"/>
      <c r="I3" s="82"/>
      <c r="J3" s="74" t="s">
        <v>10</v>
      </c>
      <c r="K3" s="74"/>
      <c r="L3" s="82" t="s">
        <v>72</v>
      </c>
      <c r="M3" s="83"/>
      <c r="N3" s="83"/>
      <c r="O3" s="83"/>
      <c r="P3" s="83"/>
      <c r="Q3" s="83"/>
      <c r="R3" s="1"/>
      <c r="S3" s="1"/>
    </row>
    <row r="4" spans="2:25">
      <c r="B4" s="74" t="s">
        <v>11</v>
      </c>
      <c r="C4" s="74"/>
      <c r="D4" s="78">
        <f>SUM($R$9:$S$993)</f>
        <v>5026.8710264247884</v>
      </c>
      <c r="E4" s="78"/>
      <c r="F4" s="74" t="s">
        <v>12</v>
      </c>
      <c r="G4" s="74"/>
      <c r="H4" s="79">
        <f>SUM($T$9:$U$108)</f>
        <v>1471.6999999999971</v>
      </c>
      <c r="I4" s="77"/>
      <c r="J4" s="70"/>
      <c r="K4" s="70"/>
      <c r="L4" s="71"/>
      <c r="M4" s="71"/>
      <c r="N4" s="70" t="s">
        <v>61</v>
      </c>
      <c r="O4" s="70"/>
      <c r="P4" s="72">
        <f>MAX(Y:Y)</f>
        <v>5.9100000000000152E-2</v>
      </c>
      <c r="Q4" s="72"/>
      <c r="R4" s="1"/>
      <c r="S4" s="1"/>
      <c r="T4" s="1"/>
    </row>
    <row r="5" spans="2:25">
      <c r="B5" s="39" t="s">
        <v>15</v>
      </c>
      <c r="C5" s="2">
        <f>COUNTIF($R$9:$R$990,"&gt;0")</f>
        <v>11</v>
      </c>
      <c r="D5" s="38" t="s">
        <v>16</v>
      </c>
      <c r="E5" s="15">
        <f>COUNTIF($R$9:$R$990,"&lt;0")</f>
        <v>10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0.52380952380952384</v>
      </c>
      <c r="J5" s="73" t="s">
        <v>19</v>
      </c>
      <c r="K5" s="74"/>
      <c r="L5" s="75">
        <f>MAX(V9:V993)</f>
        <v>5</v>
      </c>
      <c r="M5" s="76"/>
      <c r="N5" s="17" t="s">
        <v>20</v>
      </c>
      <c r="O5" s="9"/>
      <c r="P5" s="75">
        <f>MAX(W9:W993)</f>
        <v>3</v>
      </c>
      <c r="Q5" s="76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52"/>
      <c r="J7" s="65" t="s">
        <v>64</v>
      </c>
      <c r="K7" s="66"/>
      <c r="L7" s="54"/>
      <c r="M7" s="67" t="s">
        <v>25</v>
      </c>
      <c r="N7" s="68" t="s">
        <v>26</v>
      </c>
      <c r="O7" s="69"/>
      <c r="P7" s="69"/>
      <c r="Q7" s="56"/>
      <c r="R7" s="50" t="s">
        <v>27</v>
      </c>
      <c r="S7" s="50"/>
      <c r="T7" s="50"/>
      <c r="U7" s="50"/>
    </row>
    <row r="8" spans="2:25">
      <c r="B8" s="58"/>
      <c r="C8" s="61"/>
      <c r="D8" s="62"/>
      <c r="E8" s="18" t="s">
        <v>28</v>
      </c>
      <c r="F8" s="18" t="s">
        <v>29</v>
      </c>
      <c r="G8" s="18" t="s">
        <v>30</v>
      </c>
      <c r="H8" s="51" t="s">
        <v>31</v>
      </c>
      <c r="I8" s="52"/>
      <c r="J8" s="4" t="s">
        <v>32</v>
      </c>
      <c r="K8" s="53" t="s">
        <v>33</v>
      </c>
      <c r="L8" s="54"/>
      <c r="M8" s="67"/>
      <c r="N8" s="5" t="s">
        <v>28</v>
      </c>
      <c r="O8" s="5" t="s">
        <v>29</v>
      </c>
      <c r="P8" s="55" t="s">
        <v>31</v>
      </c>
      <c r="Q8" s="56"/>
      <c r="R8" s="50" t="s">
        <v>34</v>
      </c>
      <c r="S8" s="50"/>
      <c r="T8" s="50" t="s">
        <v>32</v>
      </c>
      <c r="U8" s="50"/>
      <c r="Y8" t="s">
        <v>60</v>
      </c>
    </row>
    <row r="9" spans="2:25">
      <c r="B9" s="40">
        <v>1</v>
      </c>
      <c r="C9" s="44">
        <f>L2</f>
        <v>100000</v>
      </c>
      <c r="D9" s="44"/>
      <c r="E9" s="40">
        <v>2009</v>
      </c>
      <c r="F9" s="8">
        <v>43530</v>
      </c>
      <c r="G9" s="40" t="s">
        <v>4</v>
      </c>
      <c r="H9" s="45">
        <v>98.498000000000005</v>
      </c>
      <c r="I9" s="45"/>
      <c r="J9" s="40">
        <v>193</v>
      </c>
      <c r="K9" s="44">
        <f>IF(J9="","",C9*0.02)</f>
        <v>2000</v>
      </c>
      <c r="L9" s="44"/>
      <c r="M9" s="6">
        <f>IF(J9="","",(K9/J9)/LOOKUP(RIGHT($D$2,3),定数!$A$6:$A$13,定数!$B$6:$B$13))</f>
        <v>0.10362694300518134</v>
      </c>
      <c r="N9" s="40">
        <v>2009</v>
      </c>
      <c r="O9" s="8">
        <v>43536</v>
      </c>
      <c r="P9" s="45">
        <v>96.569000000000003</v>
      </c>
      <c r="Q9" s="45"/>
      <c r="R9" s="48">
        <f>IF(P9="","",T9*M9*LOOKUP(RIGHT($D$2,3),定数!$A$6:$A$13,定数!$B$6:$B$13))</f>
        <v>-1998.9637305699503</v>
      </c>
      <c r="S9" s="48"/>
      <c r="T9" s="49">
        <f>IF(P9="","",IF(G9="買",(P9-H9),(H9-P9))*IF(RIGHT($D$2,3)="JPY",100,10000))</f>
        <v>-192.9000000000002</v>
      </c>
      <c r="U9" s="49"/>
      <c r="V9" s="1">
        <f>IF(T9&lt;&gt;"",IF(T9&gt;0,1+V8,0),"")</f>
        <v>0</v>
      </c>
      <c r="W9">
        <f>IF(T9&lt;&gt;"",IF(T9&lt;0,1+W8,0),"")</f>
        <v>1</v>
      </c>
    </row>
    <row r="10" spans="2:25">
      <c r="B10" s="40">
        <v>2</v>
      </c>
      <c r="C10" s="44">
        <f t="shared" ref="C10:C73" si="0">IF(R9="","",C9+R9)</f>
        <v>98001.036269430057</v>
      </c>
      <c r="D10" s="44"/>
      <c r="E10" s="40">
        <v>2009</v>
      </c>
      <c r="F10" s="8">
        <v>43604</v>
      </c>
      <c r="G10" s="40" t="s">
        <v>3</v>
      </c>
      <c r="H10" s="45">
        <v>95.9</v>
      </c>
      <c r="I10" s="45"/>
      <c r="J10" s="40">
        <v>791</v>
      </c>
      <c r="K10" s="46">
        <f>IF(J10="","",C10*0.03)</f>
        <v>2940.0310880829015</v>
      </c>
      <c r="L10" s="47"/>
      <c r="M10" s="6">
        <f>IF(J10="","",(K10/J10)/LOOKUP(RIGHT($D$2,3),定数!$A$6:$A$13,定数!$B$6:$B$13))</f>
        <v>3.7168534615460193E-2</v>
      </c>
      <c r="N10" s="40">
        <v>2009</v>
      </c>
      <c r="O10" s="8">
        <v>43605</v>
      </c>
      <c r="P10" s="45">
        <v>94.847999999999999</v>
      </c>
      <c r="Q10" s="45"/>
      <c r="R10" s="48">
        <f>IF(P10="","",T10*M10*LOOKUP(RIGHT($D$2,3),定数!$A$6:$A$13,定数!$B$6:$B$13))</f>
        <v>391.01298415464373</v>
      </c>
      <c r="S10" s="48"/>
      <c r="T10" s="49">
        <f>IF(P10="","",IF(G10="買",(P10-H10),(H10-P10))*IF(RIGHT($D$2,3)="JPY",100,10000))</f>
        <v>105.20000000000067</v>
      </c>
      <c r="U10" s="49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41">
        <f>IF(C10&lt;&gt;"",MAX(C10,C9),"")</f>
        <v>100000</v>
      </c>
    </row>
    <row r="11" spans="2:25">
      <c r="B11" s="40">
        <v>3</v>
      </c>
      <c r="C11" s="44">
        <f t="shared" si="0"/>
        <v>98392.049253584701</v>
      </c>
      <c r="D11" s="44"/>
      <c r="E11" s="40">
        <v>2009</v>
      </c>
      <c r="F11" s="8">
        <v>43681</v>
      </c>
      <c r="G11" s="40" t="s">
        <v>4</v>
      </c>
      <c r="H11" s="45">
        <v>94.454999999999998</v>
      </c>
      <c r="I11" s="45"/>
      <c r="J11" s="40">
        <v>1104</v>
      </c>
      <c r="K11" s="46">
        <f t="shared" ref="K11:K74" si="3">IF(J11="","",C11*0.03)</f>
        <v>2951.7614776075411</v>
      </c>
      <c r="L11" s="47"/>
      <c r="M11" s="6">
        <f>IF(J11="","",(K11/J11)/LOOKUP(RIGHT($D$2,3),定数!$A$6:$A$13,定数!$B$6:$B$13))</f>
        <v>2.673696990586541E-2</v>
      </c>
      <c r="N11" s="40">
        <v>2009</v>
      </c>
      <c r="O11" s="8">
        <v>43684</v>
      </c>
      <c r="P11" s="45">
        <v>96.91</v>
      </c>
      <c r="Q11" s="45"/>
      <c r="R11" s="48">
        <f>IF(P11="","",T11*M11*LOOKUP(RIGHT($D$2,3),定数!$A$6:$A$13,定数!$B$6:$B$13))</f>
        <v>656.39261118899537</v>
      </c>
      <c r="S11" s="48"/>
      <c r="T11" s="49">
        <f>IF(P11="","",IF(G11="買",(P11-H11),(H11-P11))*IF(RIGHT($D$2,3)="JPY",100,10000))</f>
        <v>245.49999999999983</v>
      </c>
      <c r="U11" s="49"/>
      <c r="V11" s="22">
        <f t="shared" si="1"/>
        <v>2</v>
      </c>
      <c r="W11">
        <f t="shared" si="2"/>
        <v>0</v>
      </c>
      <c r="X11" s="41">
        <f>IF(C11&lt;&gt;"",MAX(X10,C11),"")</f>
        <v>100000</v>
      </c>
      <c r="Y11" s="42">
        <f>IF(X11&lt;&gt;"",1-(C11/X11),"")</f>
        <v>1.6079507464152987E-2</v>
      </c>
    </row>
    <row r="12" spans="2:25">
      <c r="B12" s="40">
        <v>4</v>
      </c>
      <c r="C12" s="44">
        <f t="shared" si="0"/>
        <v>99048.441864773689</v>
      </c>
      <c r="D12" s="44"/>
      <c r="E12" s="40">
        <v>2009</v>
      </c>
      <c r="F12" s="8">
        <v>43758</v>
      </c>
      <c r="G12" s="40" t="s">
        <v>4</v>
      </c>
      <c r="H12" s="45">
        <v>91.058999999999997</v>
      </c>
      <c r="I12" s="45"/>
      <c r="J12" s="40">
        <v>982</v>
      </c>
      <c r="K12" s="46">
        <f t="shared" si="3"/>
        <v>2971.4532559432105</v>
      </c>
      <c r="L12" s="47"/>
      <c r="M12" s="6">
        <f>IF(J12="","",(K12/J12)/LOOKUP(RIGHT($D$2,3),定数!$A$6:$A$13,定数!$B$6:$B$13))</f>
        <v>3.0259198125694605E-2</v>
      </c>
      <c r="N12" s="40">
        <v>2009</v>
      </c>
      <c r="O12" s="8">
        <v>43764</v>
      </c>
      <c r="P12" s="45">
        <v>92.269000000000005</v>
      </c>
      <c r="Q12" s="45"/>
      <c r="R12" s="48">
        <f>IF(P12="","",T12*M12*LOOKUP(RIGHT($D$2,3),定数!$A$6:$A$13,定数!$B$6:$B$13))</f>
        <v>366.13629732090709</v>
      </c>
      <c r="S12" s="48"/>
      <c r="T12" s="49">
        <f t="shared" ref="T12:T75" si="4">IF(P12="","",IF(G12="買",(P12-H12),(H12-P12))*IF(RIGHT($D$2,3)="JPY",100,10000))</f>
        <v>121.0000000000008</v>
      </c>
      <c r="U12" s="49"/>
      <c r="V12" s="22">
        <f t="shared" si="1"/>
        <v>3</v>
      </c>
      <c r="W12">
        <f t="shared" si="2"/>
        <v>0</v>
      </c>
      <c r="X12" s="41">
        <f t="shared" ref="X12:X75" si="5">IF(C12&lt;&gt;"",MAX(X11,C12),"")</f>
        <v>100000</v>
      </c>
      <c r="Y12" s="42">
        <f t="shared" ref="Y12:Y75" si="6">IF(X12&lt;&gt;"",1-(C12/X12),"")</f>
        <v>9.5155813522631583E-3</v>
      </c>
    </row>
    <row r="13" spans="2:25">
      <c r="B13" s="40">
        <v>5</v>
      </c>
      <c r="C13" s="44">
        <f t="shared" si="0"/>
        <v>99414.578162094593</v>
      </c>
      <c r="D13" s="44"/>
      <c r="E13" s="40">
        <v>2010</v>
      </c>
      <c r="F13" s="8">
        <v>43479</v>
      </c>
      <c r="G13" s="40" t="s">
        <v>3</v>
      </c>
      <c r="H13" s="45">
        <v>90.83</v>
      </c>
      <c r="I13" s="45"/>
      <c r="J13" s="40">
        <v>1198</v>
      </c>
      <c r="K13" s="46">
        <f t="shared" si="3"/>
        <v>2982.4373448628376</v>
      </c>
      <c r="L13" s="47"/>
      <c r="M13" s="6">
        <f>IF(J13="","",(K13/J13)/LOOKUP(RIGHT($D$2,3),定数!$A$6:$A$13,定数!$B$6:$B$13))</f>
        <v>2.4895136434581282E-2</v>
      </c>
      <c r="N13" s="40">
        <v>2010</v>
      </c>
      <c r="O13" s="8">
        <v>43492</v>
      </c>
      <c r="P13" s="45">
        <v>89.289000000000001</v>
      </c>
      <c r="Q13" s="45"/>
      <c r="R13" s="48">
        <f>IF(P13="","",T13*M13*LOOKUP(RIGHT($D$2,3),定数!$A$6:$A$13,定数!$B$6:$B$13))</f>
        <v>383.63405245689677</v>
      </c>
      <c r="S13" s="48"/>
      <c r="T13" s="49">
        <f t="shared" si="4"/>
        <v>154.09999999999968</v>
      </c>
      <c r="U13" s="49"/>
      <c r="V13" s="22">
        <f t="shared" si="1"/>
        <v>4</v>
      </c>
      <c r="W13">
        <f t="shared" si="2"/>
        <v>0</v>
      </c>
      <c r="X13" s="41">
        <f t="shared" si="5"/>
        <v>100000</v>
      </c>
      <c r="Y13" s="42">
        <f t="shared" si="6"/>
        <v>5.854218379054088E-3</v>
      </c>
    </row>
    <row r="14" spans="2:25">
      <c r="B14" s="40">
        <v>6</v>
      </c>
      <c r="C14" s="44">
        <f t="shared" si="0"/>
        <v>99798.212214551488</v>
      </c>
      <c r="D14" s="44"/>
      <c r="E14" s="40">
        <v>2011</v>
      </c>
      <c r="F14" s="8">
        <v>43587</v>
      </c>
      <c r="G14" s="40" t="s">
        <v>3</v>
      </c>
      <c r="H14" s="45">
        <v>80.991</v>
      </c>
      <c r="I14" s="45"/>
      <c r="J14" s="40">
        <v>692</v>
      </c>
      <c r="K14" s="46">
        <f t="shared" si="3"/>
        <v>2993.9463664365444</v>
      </c>
      <c r="L14" s="47"/>
      <c r="M14" s="6">
        <f>IF(J14="","",(K14/J14)/LOOKUP(RIGHT($D$2,3),定数!$A$6:$A$13,定数!$B$6:$B$13))</f>
        <v>4.3265120902262207E-2</v>
      </c>
      <c r="N14" s="40">
        <v>2010</v>
      </c>
      <c r="O14" s="8">
        <v>43590</v>
      </c>
      <c r="P14" s="45">
        <v>80.2</v>
      </c>
      <c r="Q14" s="45"/>
      <c r="R14" s="48">
        <f>IF(P14="","",T14*M14*LOOKUP(RIGHT($D$2,3),定数!$A$6:$A$13,定数!$B$6:$B$13))</f>
        <v>342.22710633689269</v>
      </c>
      <c r="S14" s="48"/>
      <c r="T14" s="49">
        <f t="shared" si="4"/>
        <v>79.099999999999682</v>
      </c>
      <c r="U14" s="49"/>
      <c r="V14" s="22">
        <f t="shared" si="1"/>
        <v>5</v>
      </c>
      <c r="W14">
        <f t="shared" si="2"/>
        <v>0</v>
      </c>
      <c r="X14" s="41">
        <f t="shared" si="5"/>
        <v>100000</v>
      </c>
      <c r="Y14" s="42">
        <f t="shared" si="6"/>
        <v>2.0178778544851506E-3</v>
      </c>
    </row>
    <row r="15" spans="2:25">
      <c r="B15" s="40">
        <v>7</v>
      </c>
      <c r="C15" s="44">
        <f t="shared" si="0"/>
        <v>100140.43932088838</v>
      </c>
      <c r="D15" s="44"/>
      <c r="E15" s="40">
        <v>2011</v>
      </c>
      <c r="F15" s="8">
        <v>43646</v>
      </c>
      <c r="G15" s="40" t="s">
        <v>4</v>
      </c>
      <c r="H15" s="45">
        <v>80.847999999999999</v>
      </c>
      <c r="I15" s="45"/>
      <c r="J15" s="40">
        <v>593</v>
      </c>
      <c r="K15" s="46">
        <f t="shared" si="3"/>
        <v>3004.2131796266513</v>
      </c>
      <c r="L15" s="47"/>
      <c r="M15" s="6">
        <f>IF(J15="","",(K15/J15)/LOOKUP(RIGHT($D$2,3),定数!$A$6:$A$13,定数!$B$6:$B$13))</f>
        <v>5.0661267784597827E-2</v>
      </c>
      <c r="N15" s="40">
        <v>2011</v>
      </c>
      <c r="O15" s="8">
        <v>43657</v>
      </c>
      <c r="P15" s="45">
        <v>80.254999999999995</v>
      </c>
      <c r="Q15" s="45"/>
      <c r="R15" s="48">
        <f>IF(P15="","",T15*M15*LOOKUP(RIGHT($D$2,3),定数!$A$6:$A$13,定数!$B$6:$B$13))</f>
        <v>-300.42131796266693</v>
      </c>
      <c r="S15" s="48"/>
      <c r="T15" s="49">
        <f t="shared" si="4"/>
        <v>-59.300000000000352</v>
      </c>
      <c r="U15" s="49"/>
      <c r="V15" s="22">
        <f t="shared" si="1"/>
        <v>0</v>
      </c>
      <c r="W15">
        <f t="shared" si="2"/>
        <v>1</v>
      </c>
      <c r="X15" s="41">
        <f t="shared" si="5"/>
        <v>100140.43932088838</v>
      </c>
      <c r="Y15" s="42">
        <f t="shared" si="6"/>
        <v>0</v>
      </c>
    </row>
    <row r="16" spans="2:25">
      <c r="B16" s="40">
        <v>8</v>
      </c>
      <c r="C16" s="44">
        <f t="shared" si="0"/>
        <v>99840.018002925717</v>
      </c>
      <c r="D16" s="44"/>
      <c r="E16" s="40">
        <v>2011</v>
      </c>
      <c r="F16" s="8">
        <v>43812</v>
      </c>
      <c r="G16" s="40" t="s">
        <v>4</v>
      </c>
      <c r="H16" s="45">
        <v>78.013000000000005</v>
      </c>
      <c r="I16" s="45"/>
      <c r="J16" s="40">
        <v>381</v>
      </c>
      <c r="K16" s="46">
        <f t="shared" si="3"/>
        <v>2995.2005400877715</v>
      </c>
      <c r="L16" s="47"/>
      <c r="M16" s="6">
        <f>IF(J16="","",(K16/J16)/LOOKUP(RIGHT($D$2,3),定数!$A$6:$A$13,定数!$B$6:$B$13))</f>
        <v>7.8614187403878516E-2</v>
      </c>
      <c r="N16" s="40">
        <v>2011</v>
      </c>
      <c r="O16" s="8">
        <v>43827</v>
      </c>
      <c r="P16" s="45">
        <v>77.956999999999994</v>
      </c>
      <c r="Q16" s="45"/>
      <c r="R16" s="48">
        <f>IF(P16="","",T16*M16*LOOKUP(RIGHT($D$2,3),定数!$A$6:$A$13,定数!$B$6:$B$13))</f>
        <v>-44.023944946181089</v>
      </c>
      <c r="S16" s="48"/>
      <c r="T16" s="49">
        <f t="shared" si="4"/>
        <v>-5.6000000000011596</v>
      </c>
      <c r="U16" s="49"/>
      <c r="V16" s="22">
        <f t="shared" si="1"/>
        <v>0</v>
      </c>
      <c r="W16">
        <f t="shared" si="2"/>
        <v>2</v>
      </c>
      <c r="X16" s="41">
        <f t="shared" si="5"/>
        <v>100140.43932088838</v>
      </c>
      <c r="Y16" s="42">
        <f t="shared" si="6"/>
        <v>3.0000000000000027E-3</v>
      </c>
    </row>
    <row r="17" spans="2:25">
      <c r="B17" s="40">
        <v>9</v>
      </c>
      <c r="C17" s="44">
        <f t="shared" si="0"/>
        <v>99795.994057979537</v>
      </c>
      <c r="D17" s="44"/>
      <c r="E17" s="40">
        <v>2012</v>
      </c>
      <c r="F17" s="8">
        <v>43650</v>
      </c>
      <c r="G17" s="40" t="s">
        <v>4</v>
      </c>
      <c r="H17" s="45">
        <v>79.957999999999998</v>
      </c>
      <c r="I17" s="45"/>
      <c r="J17" s="40">
        <v>326</v>
      </c>
      <c r="K17" s="46">
        <f t="shared" si="3"/>
        <v>2993.879821739386</v>
      </c>
      <c r="L17" s="47"/>
      <c r="M17" s="6">
        <f>IF(J17="","",(K17/J17)/LOOKUP(RIGHT($D$2,3),定数!$A$6:$A$13,定数!$B$6:$B$13))</f>
        <v>9.1836804347833922E-2</v>
      </c>
      <c r="N17" s="40">
        <v>2012</v>
      </c>
      <c r="O17" s="8">
        <v>43651</v>
      </c>
      <c r="P17" s="45">
        <v>79.582999999999998</v>
      </c>
      <c r="Q17" s="45"/>
      <c r="R17" s="48">
        <f>IF(P17="","",T17*M17*LOOKUP(RIGHT($D$2,3),定数!$A$6:$A$13,定数!$B$6:$B$13))</f>
        <v>-344.38801630437723</v>
      </c>
      <c r="S17" s="48"/>
      <c r="T17" s="49">
        <f t="shared" si="4"/>
        <v>-37.5</v>
      </c>
      <c r="U17" s="49"/>
      <c r="V17" s="22">
        <f t="shared" si="1"/>
        <v>0</v>
      </c>
      <c r="W17">
        <f t="shared" si="2"/>
        <v>3</v>
      </c>
      <c r="X17" s="41">
        <f t="shared" si="5"/>
        <v>100140.43932088838</v>
      </c>
      <c r="Y17" s="42">
        <f t="shared" si="6"/>
        <v>3.4396220472442396E-3</v>
      </c>
    </row>
    <row r="18" spans="2:25">
      <c r="B18" s="40">
        <v>10</v>
      </c>
      <c r="C18" s="44">
        <f t="shared" si="0"/>
        <v>99451.606041675157</v>
      </c>
      <c r="D18" s="44"/>
      <c r="E18" s="40">
        <v>2013</v>
      </c>
      <c r="F18" s="8">
        <v>43481</v>
      </c>
      <c r="G18" s="40" t="s">
        <v>4</v>
      </c>
      <c r="H18" s="45">
        <v>88.77</v>
      </c>
      <c r="I18" s="45"/>
      <c r="J18" s="40">
        <v>986</v>
      </c>
      <c r="K18" s="46">
        <f t="shared" si="3"/>
        <v>2983.5481812502544</v>
      </c>
      <c r="L18" s="47"/>
      <c r="M18" s="6">
        <f>IF(J18="","",(K18/J18)/LOOKUP(RIGHT($D$2,3),定数!$A$6:$A$13,定数!$B$6:$B$13))</f>
        <v>3.025910934330887E-2</v>
      </c>
      <c r="N18" s="40">
        <v>2013</v>
      </c>
      <c r="O18" s="8">
        <v>43491</v>
      </c>
      <c r="P18" s="45">
        <v>90.262</v>
      </c>
      <c r="Q18" s="45"/>
      <c r="R18" s="48">
        <f>IF(P18="","",T18*M18*LOOKUP(RIGHT($D$2,3),定数!$A$6:$A$13,定数!$B$6:$B$13))</f>
        <v>451.4659114021697</v>
      </c>
      <c r="S18" s="48"/>
      <c r="T18" s="49">
        <f t="shared" si="4"/>
        <v>149.20000000000044</v>
      </c>
      <c r="U18" s="49"/>
      <c r="V18" s="22">
        <f t="shared" si="1"/>
        <v>1</v>
      </c>
      <c r="W18">
        <f t="shared" si="2"/>
        <v>0</v>
      </c>
      <c r="X18" s="41">
        <f t="shared" si="5"/>
        <v>100140.43932088838</v>
      </c>
      <c r="Y18" s="42">
        <f t="shared" si="6"/>
        <v>6.8786724312835945E-3</v>
      </c>
    </row>
    <row r="19" spans="2:25">
      <c r="B19" s="40">
        <v>11</v>
      </c>
      <c r="C19" s="44">
        <f t="shared" si="0"/>
        <v>99903.07195307732</v>
      </c>
      <c r="D19" s="44"/>
      <c r="E19" s="40">
        <v>2013</v>
      </c>
      <c r="F19" s="8">
        <v>43516</v>
      </c>
      <c r="G19" s="40" t="s">
        <v>4</v>
      </c>
      <c r="H19" s="45">
        <v>94.028999999999996</v>
      </c>
      <c r="I19" s="45"/>
      <c r="J19" s="40">
        <v>901</v>
      </c>
      <c r="K19" s="46">
        <f t="shared" si="3"/>
        <v>2997.0921585923197</v>
      </c>
      <c r="L19" s="47"/>
      <c r="M19" s="6">
        <f>IF(J19="","",(K19/J19)/LOOKUP(RIGHT($D$2,3),定数!$A$6:$A$13,定数!$B$6:$B$13))</f>
        <v>3.3264063913344279E-2</v>
      </c>
      <c r="N19" s="40">
        <v>2013</v>
      </c>
      <c r="O19" s="8">
        <v>43517</v>
      </c>
      <c r="P19" s="45">
        <v>93.128</v>
      </c>
      <c r="Q19" s="45"/>
      <c r="R19" s="48">
        <f>IF(P19="","",T19*M19*LOOKUP(RIGHT($D$2,3),定数!$A$6:$A$13,定数!$B$6:$B$13))</f>
        <v>-299.70921585923071</v>
      </c>
      <c r="S19" s="48"/>
      <c r="T19" s="49">
        <f t="shared" si="4"/>
        <v>-90.099999999999625</v>
      </c>
      <c r="U19" s="49"/>
      <c r="V19" s="22">
        <f t="shared" si="1"/>
        <v>0</v>
      </c>
      <c r="W19">
        <f t="shared" si="2"/>
        <v>1</v>
      </c>
      <c r="X19" s="41">
        <f t="shared" si="5"/>
        <v>100140.43932088838</v>
      </c>
      <c r="Y19" s="42">
        <f t="shared" si="6"/>
        <v>2.3703447819960477E-3</v>
      </c>
    </row>
    <row r="20" spans="2:25">
      <c r="B20" s="40">
        <v>12</v>
      </c>
      <c r="C20" s="44">
        <f t="shared" si="0"/>
        <v>99603.362737218093</v>
      </c>
      <c r="D20" s="44"/>
      <c r="E20" s="40">
        <v>2014</v>
      </c>
      <c r="F20" s="8">
        <v>43468</v>
      </c>
      <c r="G20" s="40" t="s">
        <v>4</v>
      </c>
      <c r="H20" s="45">
        <v>104.89</v>
      </c>
      <c r="I20" s="45"/>
      <c r="J20" s="40">
        <v>83</v>
      </c>
      <c r="K20" s="46">
        <f t="shared" si="3"/>
        <v>2988.1008821165428</v>
      </c>
      <c r="L20" s="47"/>
      <c r="M20" s="6">
        <f>IF(J20="","",(K20/J20)/LOOKUP(RIGHT($D$2,3),定数!$A$6:$A$13,定数!$B$6:$B$13))</f>
        <v>0.36001215447187263</v>
      </c>
      <c r="N20" s="40">
        <v>2014</v>
      </c>
      <c r="O20" s="8">
        <v>43471</v>
      </c>
      <c r="P20" s="45">
        <v>104.77</v>
      </c>
      <c r="Q20" s="45"/>
      <c r="R20" s="48">
        <f>IF(P20="","",T20*M20*LOOKUP(RIGHT($D$2,3),定数!$A$6:$A$13,定数!$B$6:$B$13))</f>
        <v>-432.01458536626347</v>
      </c>
      <c r="S20" s="48"/>
      <c r="T20" s="49">
        <f t="shared" si="4"/>
        <v>-12.000000000000455</v>
      </c>
      <c r="U20" s="49"/>
      <c r="V20" s="22">
        <f t="shared" si="1"/>
        <v>0</v>
      </c>
      <c r="W20">
        <f t="shared" si="2"/>
        <v>2</v>
      </c>
      <c r="X20" s="41">
        <f t="shared" si="5"/>
        <v>100140.43932088838</v>
      </c>
      <c r="Y20" s="42">
        <f t="shared" si="6"/>
        <v>5.3632337476500203E-3</v>
      </c>
    </row>
    <row r="21" spans="2:25">
      <c r="B21" s="40">
        <v>13</v>
      </c>
      <c r="C21" s="44">
        <f t="shared" si="0"/>
        <v>99171.348151851824</v>
      </c>
      <c r="D21" s="44"/>
      <c r="E21" s="40">
        <v>2014</v>
      </c>
      <c r="F21" s="8">
        <v>43622</v>
      </c>
      <c r="G21" s="40" t="s">
        <v>4</v>
      </c>
      <c r="H21" s="45">
        <v>102.62</v>
      </c>
      <c r="I21" s="45"/>
      <c r="J21" s="40">
        <v>52</v>
      </c>
      <c r="K21" s="46">
        <f t="shared" si="3"/>
        <v>2975.1404445555545</v>
      </c>
      <c r="L21" s="47"/>
      <c r="M21" s="6">
        <f>IF(J21="","",(K21/J21)/LOOKUP(RIGHT($D$2,3),定数!$A$6:$A$13,定数!$B$6:$B$13))</f>
        <v>0.57214239318376048</v>
      </c>
      <c r="N21" s="40">
        <v>2014</v>
      </c>
      <c r="O21" s="8">
        <v>43632</v>
      </c>
      <c r="P21" s="45">
        <v>102.1</v>
      </c>
      <c r="Q21" s="45"/>
      <c r="R21" s="48">
        <f>IF(P21="","",T21*M21*LOOKUP(RIGHT($D$2,3),定数!$A$6:$A$13,定数!$B$6:$B$13))</f>
        <v>-2975.1404445556132</v>
      </c>
      <c r="S21" s="48"/>
      <c r="T21" s="49">
        <f t="shared" si="4"/>
        <v>-52.000000000001023</v>
      </c>
      <c r="U21" s="49"/>
      <c r="V21" s="22">
        <f t="shared" si="1"/>
        <v>0</v>
      </c>
      <c r="W21">
        <f t="shared" si="2"/>
        <v>3</v>
      </c>
      <c r="X21" s="41">
        <f t="shared" si="5"/>
        <v>100140.43932088838</v>
      </c>
      <c r="Y21" s="42">
        <f t="shared" si="6"/>
        <v>9.6773209265761384E-3</v>
      </c>
    </row>
    <row r="22" spans="2:25">
      <c r="B22" s="40">
        <v>14</v>
      </c>
      <c r="C22" s="44">
        <f t="shared" si="0"/>
        <v>96196.207707296213</v>
      </c>
      <c r="D22" s="44"/>
      <c r="E22" s="40">
        <v>2014</v>
      </c>
      <c r="F22" s="8">
        <v>43796</v>
      </c>
      <c r="G22" s="40" t="s">
        <v>4</v>
      </c>
      <c r="H22" s="45">
        <v>117.89</v>
      </c>
      <c r="I22" s="45"/>
      <c r="J22" s="40">
        <v>67</v>
      </c>
      <c r="K22" s="46">
        <f t="shared" si="3"/>
        <v>2885.8862312188862</v>
      </c>
      <c r="L22" s="47"/>
      <c r="M22" s="6">
        <f>IF(J22="","",(K22/J22)/LOOKUP(RIGHT($D$2,3),定数!$A$6:$A$13,定数!$B$6:$B$13))</f>
        <v>0.43072928824162482</v>
      </c>
      <c r="N22" s="40">
        <v>2014</v>
      </c>
      <c r="O22" s="8">
        <v>43797</v>
      </c>
      <c r="P22" s="45">
        <v>118.34</v>
      </c>
      <c r="Q22" s="45"/>
      <c r="R22" s="48">
        <f>IF(P22="","",T22*M22*LOOKUP(RIGHT($D$2,3),定数!$A$6:$A$13,定数!$B$6:$B$13))</f>
        <v>1938.2817970873241</v>
      </c>
      <c r="S22" s="48"/>
      <c r="T22" s="49">
        <f t="shared" si="4"/>
        <v>45.000000000000284</v>
      </c>
      <c r="U22" s="49"/>
      <c r="V22" s="22">
        <f t="shared" si="1"/>
        <v>1</v>
      </c>
      <c r="W22">
        <f t="shared" si="2"/>
        <v>0</v>
      </c>
      <c r="X22" s="41">
        <f t="shared" si="5"/>
        <v>100140.43932088838</v>
      </c>
      <c r="Y22" s="42">
        <f t="shared" si="6"/>
        <v>3.9387001298779367E-2</v>
      </c>
    </row>
    <row r="23" spans="2:25">
      <c r="B23" s="40">
        <v>15</v>
      </c>
      <c r="C23" s="44">
        <f t="shared" si="0"/>
        <v>98134.489504383542</v>
      </c>
      <c r="D23" s="44"/>
      <c r="E23" s="40">
        <v>2015</v>
      </c>
      <c r="F23" s="8">
        <v>43477</v>
      </c>
      <c r="G23" s="40" t="s">
        <v>3</v>
      </c>
      <c r="H23" s="45">
        <v>118.09</v>
      </c>
      <c r="I23" s="45"/>
      <c r="J23" s="40">
        <v>123</v>
      </c>
      <c r="K23" s="46">
        <f t="shared" si="3"/>
        <v>2944.0346851315062</v>
      </c>
      <c r="L23" s="47"/>
      <c r="M23" s="6">
        <f>IF(J23="","",(K23/J23)/LOOKUP(RIGHT($D$2,3),定数!$A$6:$A$13,定数!$B$6:$B$13))</f>
        <v>0.23935241342532571</v>
      </c>
      <c r="N23" s="40">
        <v>2015</v>
      </c>
      <c r="O23" s="8">
        <v>43479</v>
      </c>
      <c r="P23" s="45">
        <v>116.54</v>
      </c>
      <c r="Q23" s="45"/>
      <c r="R23" s="48">
        <f>IF(P23="","",T23*M23*LOOKUP(RIGHT($D$2,3),定数!$A$6:$A$13,定数!$B$6:$B$13))</f>
        <v>3709.9624080925414</v>
      </c>
      <c r="S23" s="48"/>
      <c r="T23" s="49">
        <f t="shared" si="4"/>
        <v>154.99999999999972</v>
      </c>
      <c r="U23" s="49"/>
      <c r="V23" t="str">
        <f t="shared" ref="V23:W74" si="7">IF(S23&lt;&gt;"",IF(S23&lt;0,1+V22,0),"")</f>
        <v/>
      </c>
      <c r="W23">
        <f t="shared" si="2"/>
        <v>0</v>
      </c>
      <c r="X23" s="41">
        <f t="shared" si="5"/>
        <v>100140.43932088838</v>
      </c>
      <c r="Y23" s="42">
        <f t="shared" si="6"/>
        <v>2.0031366250321758E-2</v>
      </c>
    </row>
    <row r="24" spans="2:25">
      <c r="B24" s="40">
        <v>16</v>
      </c>
      <c r="C24" s="44">
        <f t="shared" si="0"/>
        <v>101844.45191247608</v>
      </c>
      <c r="D24" s="44"/>
      <c r="E24" s="40">
        <v>2016</v>
      </c>
      <c r="F24" s="8">
        <v>43778</v>
      </c>
      <c r="G24" s="40" t="s">
        <v>4</v>
      </c>
      <c r="H24" s="45">
        <v>105.9</v>
      </c>
      <c r="I24" s="45"/>
      <c r="J24" s="40">
        <v>473</v>
      </c>
      <c r="K24" s="46">
        <f t="shared" si="3"/>
        <v>3055.3335573742825</v>
      </c>
      <c r="L24" s="47"/>
      <c r="M24" s="6">
        <f>IF(J24="","",(K24/J24)/LOOKUP(RIGHT($D$2,3),定数!$A$6:$A$13,定数!$B$6:$B$13))</f>
        <v>6.4594789796496452E-2</v>
      </c>
      <c r="N24" s="40">
        <v>2016</v>
      </c>
      <c r="O24" s="8">
        <v>43792</v>
      </c>
      <c r="P24" s="45">
        <v>111.86</v>
      </c>
      <c r="Q24" s="45"/>
      <c r="R24" s="48">
        <f>IF(P24="","",T24*M24*LOOKUP(RIGHT($D$2,3),定数!$A$6:$A$13,定数!$B$6:$B$13))</f>
        <v>3849.8494718711841</v>
      </c>
      <c r="S24" s="48"/>
      <c r="T24" s="49">
        <f t="shared" si="4"/>
        <v>595.99999999999932</v>
      </c>
      <c r="U24" s="49"/>
      <c r="V24" t="str">
        <f t="shared" si="7"/>
        <v/>
      </c>
      <c r="W24">
        <f t="shared" si="2"/>
        <v>0</v>
      </c>
      <c r="X24" s="41">
        <f t="shared" si="5"/>
        <v>101844.45191247608</v>
      </c>
      <c r="Y24" s="42">
        <f t="shared" si="6"/>
        <v>0</v>
      </c>
    </row>
    <row r="25" spans="2:25">
      <c r="B25" s="40">
        <v>17</v>
      </c>
      <c r="C25" s="44">
        <f t="shared" si="0"/>
        <v>105694.30138434727</v>
      </c>
      <c r="D25" s="44"/>
      <c r="E25" s="40">
        <v>2017</v>
      </c>
      <c r="F25" s="8">
        <v>43742</v>
      </c>
      <c r="G25" s="40" t="s">
        <v>4</v>
      </c>
      <c r="H25" s="45">
        <v>112.95</v>
      </c>
      <c r="I25" s="45"/>
      <c r="J25" s="40">
        <v>64</v>
      </c>
      <c r="K25" s="46">
        <f t="shared" si="3"/>
        <v>3170.8290415304182</v>
      </c>
      <c r="L25" s="47"/>
      <c r="M25" s="6">
        <f>IF(J25="","",(K25/J25)/LOOKUP(RIGHT($D$2,3),定数!$A$6:$A$13,定数!$B$6:$B$13))</f>
        <v>0.49544203773912782</v>
      </c>
      <c r="N25" s="40">
        <v>2017</v>
      </c>
      <c r="O25" s="8">
        <v>43747</v>
      </c>
      <c r="P25" s="45">
        <v>112.31</v>
      </c>
      <c r="Q25" s="45"/>
      <c r="R25" s="48">
        <f>IF(P25="","",T25*M25*LOOKUP(RIGHT($D$2,3),定数!$A$6:$A$13,定数!$B$6:$B$13))</f>
        <v>-3170.8290415304209</v>
      </c>
      <c r="S25" s="48"/>
      <c r="T25" s="49">
        <f t="shared" si="4"/>
        <v>-64.000000000000057</v>
      </c>
      <c r="U25" s="49"/>
      <c r="V25" t="str">
        <f t="shared" si="7"/>
        <v/>
      </c>
      <c r="W25">
        <f t="shared" si="2"/>
        <v>1</v>
      </c>
      <c r="X25" s="41">
        <f t="shared" si="5"/>
        <v>105694.30138434727</v>
      </c>
      <c r="Y25" s="42">
        <f t="shared" si="6"/>
        <v>0</v>
      </c>
    </row>
    <row r="26" spans="2:25">
      <c r="B26" s="40">
        <v>18</v>
      </c>
      <c r="C26" s="44">
        <f t="shared" si="0"/>
        <v>102523.47234281685</v>
      </c>
      <c r="D26" s="44"/>
      <c r="E26" s="40">
        <v>2017</v>
      </c>
      <c r="F26" s="8">
        <v>43771</v>
      </c>
      <c r="G26" s="40" t="s">
        <v>4</v>
      </c>
      <c r="H26" s="45">
        <v>114.22</v>
      </c>
      <c r="I26" s="45"/>
      <c r="J26" s="40">
        <v>70</v>
      </c>
      <c r="K26" s="46">
        <f t="shared" si="3"/>
        <v>3075.7041702845054</v>
      </c>
      <c r="L26" s="47"/>
      <c r="M26" s="6">
        <f>IF(J26="","",(K26/J26)/LOOKUP(RIGHT($D$2,3),定数!$A$6:$A$13,定数!$B$6:$B$13))</f>
        <v>0.4393863100406436</v>
      </c>
      <c r="N26" s="40">
        <v>2017</v>
      </c>
      <c r="O26" s="8">
        <v>43777</v>
      </c>
      <c r="P26" s="45">
        <v>113.52</v>
      </c>
      <c r="Q26" s="45"/>
      <c r="R26" s="48">
        <f>IF(P26="","",T26*M26*LOOKUP(RIGHT($D$2,3),定数!$A$6:$A$13,定数!$B$6:$B$13))</f>
        <v>-3075.7041702845177</v>
      </c>
      <c r="S26" s="48"/>
      <c r="T26" s="49">
        <f t="shared" si="4"/>
        <v>-70.000000000000284</v>
      </c>
      <c r="U26" s="49"/>
      <c r="V26" t="str">
        <f t="shared" si="7"/>
        <v/>
      </c>
      <c r="W26">
        <f t="shared" si="2"/>
        <v>2</v>
      </c>
      <c r="X26" s="41">
        <f t="shared" si="5"/>
        <v>105694.30138434727</v>
      </c>
      <c r="Y26" s="42">
        <f t="shared" si="6"/>
        <v>3.0000000000000027E-2</v>
      </c>
    </row>
    <row r="27" spans="2:25">
      <c r="B27" s="40">
        <v>19</v>
      </c>
      <c r="C27" s="44">
        <f t="shared" si="0"/>
        <v>99447.768172532335</v>
      </c>
      <c r="D27" s="44"/>
      <c r="E27" s="40">
        <v>2018</v>
      </c>
      <c r="F27" s="8">
        <v>43559</v>
      </c>
      <c r="G27" s="40" t="s">
        <v>4</v>
      </c>
      <c r="H27" s="45">
        <v>106.86</v>
      </c>
      <c r="I27" s="45"/>
      <c r="J27" s="40">
        <v>86</v>
      </c>
      <c r="K27" s="46">
        <f t="shared" si="3"/>
        <v>2983.4330451759697</v>
      </c>
      <c r="L27" s="47"/>
      <c r="M27" s="6">
        <f>IF(J27="","",(K27/J27)/LOOKUP(RIGHT($D$2,3),定数!$A$6:$A$13,定数!$B$6:$B$13))</f>
        <v>0.34691081920650807</v>
      </c>
      <c r="N27" s="40">
        <v>2018</v>
      </c>
      <c r="O27" s="8">
        <v>43578</v>
      </c>
      <c r="P27" s="45">
        <v>107.94</v>
      </c>
      <c r="Q27" s="45"/>
      <c r="R27" s="48">
        <f>IF(P27="","",T27*M27*LOOKUP(RIGHT($D$2,3),定数!$A$6:$A$13,定数!$B$6:$B$13))</f>
        <v>3746.6368474302813</v>
      </c>
      <c r="S27" s="48"/>
      <c r="T27" s="49">
        <f t="shared" si="4"/>
        <v>107.99999999999983</v>
      </c>
      <c r="U27" s="49"/>
      <c r="V27" t="str">
        <f t="shared" si="7"/>
        <v/>
      </c>
      <c r="W27">
        <f t="shared" si="2"/>
        <v>0</v>
      </c>
      <c r="X27" s="41">
        <f t="shared" si="5"/>
        <v>105694.30138434727</v>
      </c>
      <c r="Y27" s="42">
        <f t="shared" si="6"/>
        <v>5.9100000000000152E-2</v>
      </c>
    </row>
    <row r="28" spans="2:25">
      <c r="B28" s="40">
        <v>20</v>
      </c>
      <c r="C28" s="44">
        <f t="shared" si="0"/>
        <v>103194.40501996262</v>
      </c>
      <c r="D28" s="44"/>
      <c r="E28" s="40">
        <v>2018</v>
      </c>
      <c r="F28" s="8">
        <v>43810</v>
      </c>
      <c r="G28" s="40" t="s">
        <v>4</v>
      </c>
      <c r="H28" s="45">
        <v>113.47</v>
      </c>
      <c r="I28" s="45"/>
      <c r="J28" s="40">
        <v>46</v>
      </c>
      <c r="K28" s="46">
        <f t="shared" si="3"/>
        <v>3095.8321505988783</v>
      </c>
      <c r="L28" s="47"/>
      <c r="M28" s="6">
        <f>IF(J28="","",(K28/J28)/LOOKUP(RIGHT($D$2,3),定数!$A$6:$A$13,定数!$B$6:$B$13))</f>
        <v>0.67300698926062563</v>
      </c>
      <c r="N28" s="40">
        <v>2018</v>
      </c>
      <c r="O28" s="8">
        <v>43816</v>
      </c>
      <c r="P28" s="45">
        <v>113.01</v>
      </c>
      <c r="Q28" s="45"/>
      <c r="R28" s="48">
        <f>IF(P28="","",T28*M28*LOOKUP(RIGHT($D$2,3),定数!$A$6:$A$13,定数!$B$6:$B$13))</f>
        <v>-3095.8321505988361</v>
      </c>
      <c r="S28" s="48"/>
      <c r="T28" s="49">
        <f t="shared" si="4"/>
        <v>-45.999999999999375</v>
      </c>
      <c r="U28" s="49"/>
      <c r="V28" t="str">
        <f t="shared" si="7"/>
        <v/>
      </c>
      <c r="W28">
        <f t="shared" si="2"/>
        <v>1</v>
      </c>
      <c r="X28" s="41">
        <f t="shared" si="5"/>
        <v>105694.30138434727</v>
      </c>
      <c r="Y28" s="42">
        <f t="shared" si="6"/>
        <v>2.3652139534883876E-2</v>
      </c>
    </row>
    <row r="29" spans="2:25">
      <c r="B29" s="40">
        <v>21</v>
      </c>
      <c r="C29" s="44">
        <f t="shared" si="0"/>
        <v>100098.57286936378</v>
      </c>
      <c r="D29" s="44"/>
      <c r="E29" s="40">
        <v>2019</v>
      </c>
      <c r="F29" s="8">
        <v>43581</v>
      </c>
      <c r="G29" s="40" t="s">
        <v>3</v>
      </c>
      <c r="H29" s="45">
        <v>114.11</v>
      </c>
      <c r="I29" s="45"/>
      <c r="J29" s="40">
        <v>209</v>
      </c>
      <c r="K29" s="46">
        <f t="shared" si="3"/>
        <v>3002.9571860809133</v>
      </c>
      <c r="L29" s="47"/>
      <c r="M29" s="6">
        <f>IF(J29="","",(K29/J29)/LOOKUP(RIGHT($D$2,3),定数!$A$6:$A$13,定数!$B$6:$B$13))</f>
        <v>0.14368216201344083</v>
      </c>
      <c r="N29" s="40">
        <v>2018</v>
      </c>
      <c r="O29" s="8">
        <v>43591</v>
      </c>
      <c r="P29" s="45">
        <v>110.68</v>
      </c>
      <c r="Q29" s="45"/>
      <c r="R29" s="48">
        <f>IF(P29="","",T29*M29*LOOKUP(RIGHT($D$2,3),定数!$A$6:$A$13,定数!$B$6:$B$13))</f>
        <v>4928.29815706101</v>
      </c>
      <c r="S29" s="48"/>
      <c r="T29" s="49">
        <f t="shared" si="4"/>
        <v>342.99999999999926</v>
      </c>
      <c r="U29" s="49"/>
      <c r="V29" t="str">
        <f t="shared" si="7"/>
        <v/>
      </c>
      <c r="W29">
        <f t="shared" si="2"/>
        <v>0</v>
      </c>
      <c r="X29" s="41">
        <f t="shared" si="5"/>
        <v>105694.30138434727</v>
      </c>
      <c r="Y29" s="42">
        <f t="shared" si="6"/>
        <v>5.2942575348837062E-2</v>
      </c>
    </row>
    <row r="30" spans="2:25">
      <c r="B30" s="40">
        <v>22</v>
      </c>
      <c r="C30" s="44">
        <f t="shared" si="0"/>
        <v>105026.87102642479</v>
      </c>
      <c r="D30" s="44"/>
      <c r="E30" s="40"/>
      <c r="F30" s="8"/>
      <c r="G30" s="40"/>
      <c r="H30" s="45"/>
      <c r="I30" s="45"/>
      <c r="J30" s="40"/>
      <c r="K30" s="46" t="str">
        <f t="shared" si="3"/>
        <v/>
      </c>
      <c r="L30" s="47"/>
      <c r="M30" s="6" t="str">
        <f>IF(J30="","",(K30/J30)/LOOKUP(RIGHT($D$2,3),定数!$A$6:$A$13,定数!$B$6:$B$13))</f>
        <v/>
      </c>
      <c r="N30" s="40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4"/>
        <v/>
      </c>
      <c r="U30" s="49"/>
      <c r="V30" t="str">
        <f t="shared" si="7"/>
        <v/>
      </c>
      <c r="W30" t="str">
        <f t="shared" si="2"/>
        <v/>
      </c>
      <c r="X30" s="41">
        <f t="shared" si="5"/>
        <v>105694.30138434727</v>
      </c>
      <c r="Y30" s="42">
        <f t="shared" si="6"/>
        <v>6.3147241542893529E-3</v>
      </c>
    </row>
    <row r="31" spans="2:25">
      <c r="B31" s="40">
        <v>23</v>
      </c>
      <c r="C31" s="44" t="str">
        <f t="shared" si="0"/>
        <v/>
      </c>
      <c r="D31" s="44"/>
      <c r="E31" s="40"/>
      <c r="F31" s="8"/>
      <c r="G31" s="40"/>
      <c r="H31" s="45"/>
      <c r="I31" s="45"/>
      <c r="J31" s="40"/>
      <c r="K31" s="46" t="str">
        <f t="shared" si="3"/>
        <v/>
      </c>
      <c r="L31" s="47"/>
      <c r="M31" s="6" t="str">
        <f>IF(J31="","",(K31/J31)/LOOKUP(RIGHT($D$2,3),定数!$A$6:$A$13,定数!$B$6:$B$13))</f>
        <v/>
      </c>
      <c r="N31" s="40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4"/>
        <v/>
      </c>
      <c r="U31" s="49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>
      <c r="B32" s="40">
        <v>24</v>
      </c>
      <c r="C32" s="44" t="str">
        <f t="shared" si="0"/>
        <v/>
      </c>
      <c r="D32" s="44"/>
      <c r="E32" s="40"/>
      <c r="F32" s="8"/>
      <c r="G32" s="40"/>
      <c r="H32" s="45"/>
      <c r="I32" s="45"/>
      <c r="J32" s="40"/>
      <c r="K32" s="46" t="str">
        <f t="shared" si="3"/>
        <v/>
      </c>
      <c r="L32" s="47"/>
      <c r="M32" s="6" t="str">
        <f>IF(J32="","",(K32/J32)/LOOKUP(RIGHT($D$2,3),定数!$A$6:$A$13,定数!$B$6:$B$13))</f>
        <v/>
      </c>
      <c r="N32" s="40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4"/>
        <v/>
      </c>
      <c r="U32" s="49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>
      <c r="B33" s="40">
        <v>25</v>
      </c>
      <c r="C33" s="44" t="str">
        <f t="shared" si="0"/>
        <v/>
      </c>
      <c r="D33" s="44"/>
      <c r="E33" s="40"/>
      <c r="F33" s="8"/>
      <c r="G33" s="40"/>
      <c r="H33" s="45"/>
      <c r="I33" s="45"/>
      <c r="J33" s="40"/>
      <c r="K33" s="46" t="str">
        <f t="shared" si="3"/>
        <v/>
      </c>
      <c r="L33" s="47"/>
      <c r="M33" s="6" t="str">
        <f>IF(J33="","",(K33/J33)/LOOKUP(RIGHT($D$2,3),定数!$A$6:$A$13,定数!$B$6:$B$13))</f>
        <v/>
      </c>
      <c r="N33" s="40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4"/>
        <v/>
      </c>
      <c r="U33" s="49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>
      <c r="B34" s="40">
        <v>26</v>
      </c>
      <c r="C34" s="44" t="str">
        <f t="shared" si="0"/>
        <v/>
      </c>
      <c r="D34" s="44"/>
      <c r="E34" s="40"/>
      <c r="F34" s="8"/>
      <c r="G34" s="40"/>
      <c r="H34" s="45"/>
      <c r="I34" s="45"/>
      <c r="J34" s="40"/>
      <c r="K34" s="46" t="str">
        <f t="shared" si="3"/>
        <v/>
      </c>
      <c r="L34" s="47"/>
      <c r="M34" s="6" t="str">
        <f>IF(J34="","",(K34/J34)/LOOKUP(RIGHT($D$2,3),定数!$A$6:$A$13,定数!$B$6:$B$13))</f>
        <v/>
      </c>
      <c r="N34" s="40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4"/>
        <v/>
      </c>
      <c r="U34" s="49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>
      <c r="B35" s="40">
        <v>27</v>
      </c>
      <c r="C35" s="44" t="str">
        <f t="shared" si="0"/>
        <v/>
      </c>
      <c r="D35" s="44"/>
      <c r="E35" s="40"/>
      <c r="F35" s="8"/>
      <c r="G35" s="40"/>
      <c r="H35" s="45"/>
      <c r="I35" s="45"/>
      <c r="J35" s="40"/>
      <c r="K35" s="46" t="str">
        <f t="shared" si="3"/>
        <v/>
      </c>
      <c r="L35" s="47"/>
      <c r="M35" s="6" t="str">
        <f>IF(J35="","",(K35/J35)/LOOKUP(RIGHT($D$2,3),定数!$A$6:$A$13,定数!$B$6:$B$13))</f>
        <v/>
      </c>
      <c r="N35" s="40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4"/>
        <v/>
      </c>
      <c r="U35" s="49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>
      <c r="B36" s="40">
        <v>28</v>
      </c>
      <c r="C36" s="44" t="str">
        <f t="shared" si="0"/>
        <v/>
      </c>
      <c r="D36" s="44"/>
      <c r="E36" s="40"/>
      <c r="F36" s="8"/>
      <c r="G36" s="40"/>
      <c r="H36" s="45"/>
      <c r="I36" s="45"/>
      <c r="J36" s="40"/>
      <c r="K36" s="46" t="str">
        <f t="shared" si="3"/>
        <v/>
      </c>
      <c r="L36" s="47"/>
      <c r="M36" s="6" t="str">
        <f>IF(J36="","",(K36/J36)/LOOKUP(RIGHT($D$2,3),定数!$A$6:$A$13,定数!$B$6:$B$13))</f>
        <v/>
      </c>
      <c r="N36" s="40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4"/>
        <v/>
      </c>
      <c r="U36" s="49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>
      <c r="B37" s="40">
        <v>29</v>
      </c>
      <c r="C37" s="44" t="str">
        <f t="shared" si="0"/>
        <v/>
      </c>
      <c r="D37" s="44"/>
      <c r="E37" s="40"/>
      <c r="F37" s="8"/>
      <c r="G37" s="40"/>
      <c r="H37" s="45"/>
      <c r="I37" s="45"/>
      <c r="J37" s="40"/>
      <c r="K37" s="46" t="str">
        <f t="shared" si="3"/>
        <v/>
      </c>
      <c r="L37" s="47"/>
      <c r="M37" s="6" t="str">
        <f>IF(J37="","",(K37/J37)/LOOKUP(RIGHT($D$2,3),定数!$A$6:$A$13,定数!$B$6:$B$13))</f>
        <v/>
      </c>
      <c r="N37" s="40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4"/>
        <v/>
      </c>
      <c r="U37" s="49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>
      <c r="B38" s="40">
        <v>30</v>
      </c>
      <c r="C38" s="44" t="str">
        <f t="shared" si="0"/>
        <v/>
      </c>
      <c r="D38" s="44"/>
      <c r="E38" s="40"/>
      <c r="F38" s="8"/>
      <c r="G38" s="40"/>
      <c r="H38" s="45"/>
      <c r="I38" s="45"/>
      <c r="J38" s="40"/>
      <c r="K38" s="46" t="str">
        <f t="shared" si="3"/>
        <v/>
      </c>
      <c r="L38" s="47"/>
      <c r="M38" s="6" t="str">
        <f>IF(J38="","",(K38/J38)/LOOKUP(RIGHT($D$2,3),定数!$A$6:$A$13,定数!$B$6:$B$13))</f>
        <v/>
      </c>
      <c r="N38" s="40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4"/>
        <v/>
      </c>
      <c r="U38" s="49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>
      <c r="B39" s="40">
        <v>31</v>
      </c>
      <c r="C39" s="44" t="str">
        <f t="shared" si="0"/>
        <v/>
      </c>
      <c r="D39" s="44"/>
      <c r="E39" s="40"/>
      <c r="F39" s="8"/>
      <c r="G39" s="40"/>
      <c r="H39" s="45"/>
      <c r="I39" s="45"/>
      <c r="J39" s="40"/>
      <c r="K39" s="46" t="str">
        <f t="shared" si="3"/>
        <v/>
      </c>
      <c r="L39" s="47"/>
      <c r="M39" s="6" t="str">
        <f>IF(J39="","",(K39/J39)/LOOKUP(RIGHT($D$2,3),定数!$A$6:$A$13,定数!$B$6:$B$13))</f>
        <v/>
      </c>
      <c r="N39" s="40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4"/>
        <v/>
      </c>
      <c r="U39" s="49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>
      <c r="B40" s="40">
        <v>32</v>
      </c>
      <c r="C40" s="44" t="str">
        <f t="shared" si="0"/>
        <v/>
      </c>
      <c r="D40" s="44"/>
      <c r="E40" s="40"/>
      <c r="F40" s="8"/>
      <c r="G40" s="40"/>
      <c r="H40" s="45"/>
      <c r="I40" s="45"/>
      <c r="J40" s="40"/>
      <c r="K40" s="46" t="str">
        <f t="shared" si="3"/>
        <v/>
      </c>
      <c r="L40" s="47"/>
      <c r="M40" s="6" t="str">
        <f>IF(J40="","",(K40/J40)/LOOKUP(RIGHT($D$2,3),定数!$A$6:$A$13,定数!$B$6:$B$13))</f>
        <v/>
      </c>
      <c r="N40" s="40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4"/>
        <v/>
      </c>
      <c r="U40" s="49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>
      <c r="B41" s="40">
        <v>33</v>
      </c>
      <c r="C41" s="44" t="str">
        <f t="shared" si="0"/>
        <v/>
      </c>
      <c r="D41" s="44"/>
      <c r="E41" s="40"/>
      <c r="F41" s="8"/>
      <c r="G41" s="40"/>
      <c r="H41" s="45"/>
      <c r="I41" s="45"/>
      <c r="J41" s="40"/>
      <c r="K41" s="46" t="str">
        <f t="shared" si="3"/>
        <v/>
      </c>
      <c r="L41" s="47"/>
      <c r="M41" s="6" t="str">
        <f>IF(J41="","",(K41/J41)/LOOKUP(RIGHT($D$2,3),定数!$A$6:$A$13,定数!$B$6:$B$13))</f>
        <v/>
      </c>
      <c r="N41" s="40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4"/>
        <v/>
      </c>
      <c r="U41" s="49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>
      <c r="B42" s="40">
        <v>34</v>
      </c>
      <c r="C42" s="44" t="str">
        <f t="shared" si="0"/>
        <v/>
      </c>
      <c r="D42" s="44"/>
      <c r="E42" s="40"/>
      <c r="F42" s="8"/>
      <c r="G42" s="40"/>
      <c r="H42" s="45"/>
      <c r="I42" s="45"/>
      <c r="J42" s="40"/>
      <c r="K42" s="46" t="str">
        <f t="shared" si="3"/>
        <v/>
      </c>
      <c r="L42" s="47"/>
      <c r="M42" s="6" t="str">
        <f>IF(J42="","",(K42/J42)/LOOKUP(RIGHT($D$2,3),定数!$A$6:$A$13,定数!$B$6:$B$13))</f>
        <v/>
      </c>
      <c r="N42" s="40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4"/>
        <v/>
      </c>
      <c r="U42" s="49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>
      <c r="B43" s="40">
        <v>35</v>
      </c>
      <c r="C43" s="44" t="str">
        <f t="shared" si="0"/>
        <v/>
      </c>
      <c r="D43" s="44"/>
      <c r="E43" s="40"/>
      <c r="F43" s="8"/>
      <c r="G43" s="40"/>
      <c r="H43" s="45"/>
      <c r="I43" s="45"/>
      <c r="J43" s="40"/>
      <c r="K43" s="46" t="str">
        <f t="shared" si="3"/>
        <v/>
      </c>
      <c r="L43" s="47"/>
      <c r="M43" s="6" t="str">
        <f>IF(J43="","",(K43/J43)/LOOKUP(RIGHT($D$2,3),定数!$A$6:$A$13,定数!$B$6:$B$13))</f>
        <v/>
      </c>
      <c r="N43" s="40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4"/>
        <v/>
      </c>
      <c r="U43" s="49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>
      <c r="B44" s="40">
        <v>36</v>
      </c>
      <c r="C44" s="44" t="str">
        <f t="shared" si="0"/>
        <v/>
      </c>
      <c r="D44" s="44"/>
      <c r="E44" s="40"/>
      <c r="F44" s="8"/>
      <c r="G44" s="40"/>
      <c r="H44" s="45"/>
      <c r="I44" s="45"/>
      <c r="J44" s="40"/>
      <c r="K44" s="46" t="str">
        <f t="shared" si="3"/>
        <v/>
      </c>
      <c r="L44" s="47"/>
      <c r="M44" s="6" t="str">
        <f>IF(J44="","",(K44/J44)/LOOKUP(RIGHT($D$2,3),定数!$A$6:$A$13,定数!$B$6:$B$13))</f>
        <v/>
      </c>
      <c r="N44" s="40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4"/>
        <v/>
      </c>
      <c r="U44" s="49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>
      <c r="B45" s="40">
        <v>37</v>
      </c>
      <c r="C45" s="44" t="str">
        <f t="shared" si="0"/>
        <v/>
      </c>
      <c r="D45" s="44"/>
      <c r="E45" s="40"/>
      <c r="F45" s="8"/>
      <c r="G45" s="40"/>
      <c r="H45" s="45"/>
      <c r="I45" s="45"/>
      <c r="J45" s="40"/>
      <c r="K45" s="46" t="str">
        <f t="shared" si="3"/>
        <v/>
      </c>
      <c r="L45" s="47"/>
      <c r="M45" s="6" t="str">
        <f>IF(J45="","",(K45/J45)/LOOKUP(RIGHT($D$2,3),定数!$A$6:$A$13,定数!$B$6:$B$13))</f>
        <v/>
      </c>
      <c r="N45" s="40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4"/>
        <v/>
      </c>
      <c r="U45" s="49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>
      <c r="B46" s="40">
        <v>38</v>
      </c>
      <c r="C46" s="44" t="str">
        <f t="shared" si="0"/>
        <v/>
      </c>
      <c r="D46" s="44"/>
      <c r="E46" s="40"/>
      <c r="F46" s="8"/>
      <c r="G46" s="40"/>
      <c r="H46" s="45"/>
      <c r="I46" s="45"/>
      <c r="J46" s="40"/>
      <c r="K46" s="46" t="str">
        <f t="shared" si="3"/>
        <v/>
      </c>
      <c r="L46" s="47"/>
      <c r="M46" s="6" t="str">
        <f>IF(J46="","",(K46/J46)/LOOKUP(RIGHT($D$2,3),定数!$A$6:$A$13,定数!$B$6:$B$13))</f>
        <v/>
      </c>
      <c r="N46" s="40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4"/>
        <v/>
      </c>
      <c r="U46" s="49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>
      <c r="B47" s="40">
        <v>39</v>
      </c>
      <c r="C47" s="44" t="str">
        <f t="shared" si="0"/>
        <v/>
      </c>
      <c r="D47" s="44"/>
      <c r="E47" s="40"/>
      <c r="F47" s="8"/>
      <c r="G47" s="40"/>
      <c r="H47" s="45"/>
      <c r="I47" s="45"/>
      <c r="J47" s="40"/>
      <c r="K47" s="46" t="str">
        <f t="shared" si="3"/>
        <v/>
      </c>
      <c r="L47" s="47"/>
      <c r="M47" s="6" t="str">
        <f>IF(J47="","",(K47/J47)/LOOKUP(RIGHT($D$2,3),定数!$A$6:$A$13,定数!$B$6:$B$13))</f>
        <v/>
      </c>
      <c r="N47" s="40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4"/>
        <v/>
      </c>
      <c r="U47" s="49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>
      <c r="B48" s="40">
        <v>40</v>
      </c>
      <c r="C48" s="44" t="str">
        <f t="shared" si="0"/>
        <v/>
      </c>
      <c r="D48" s="44"/>
      <c r="E48" s="40"/>
      <c r="F48" s="8"/>
      <c r="G48" s="40"/>
      <c r="H48" s="45"/>
      <c r="I48" s="45"/>
      <c r="J48" s="40"/>
      <c r="K48" s="46" t="str">
        <f t="shared" si="3"/>
        <v/>
      </c>
      <c r="L48" s="47"/>
      <c r="M48" s="6" t="str">
        <f>IF(J48="","",(K48/J48)/LOOKUP(RIGHT($D$2,3),定数!$A$6:$A$13,定数!$B$6:$B$13))</f>
        <v/>
      </c>
      <c r="N48" s="40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4"/>
        <v/>
      </c>
      <c r="U48" s="49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>
      <c r="B49" s="40">
        <v>41</v>
      </c>
      <c r="C49" s="44" t="str">
        <f t="shared" si="0"/>
        <v/>
      </c>
      <c r="D49" s="44"/>
      <c r="E49" s="40"/>
      <c r="F49" s="8"/>
      <c r="G49" s="40"/>
      <c r="H49" s="45"/>
      <c r="I49" s="45"/>
      <c r="J49" s="40"/>
      <c r="K49" s="46" t="str">
        <f t="shared" si="3"/>
        <v/>
      </c>
      <c r="L49" s="47"/>
      <c r="M49" s="6" t="str">
        <f>IF(J49="","",(K49/J49)/LOOKUP(RIGHT($D$2,3),定数!$A$6:$A$13,定数!$B$6:$B$13))</f>
        <v/>
      </c>
      <c r="N49" s="40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4"/>
        <v/>
      </c>
      <c r="U49" s="49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>
      <c r="B50" s="40">
        <v>42</v>
      </c>
      <c r="C50" s="44" t="str">
        <f t="shared" si="0"/>
        <v/>
      </c>
      <c r="D50" s="44"/>
      <c r="E50" s="40"/>
      <c r="F50" s="8"/>
      <c r="G50" s="40"/>
      <c r="H50" s="45"/>
      <c r="I50" s="45"/>
      <c r="J50" s="40"/>
      <c r="K50" s="46" t="str">
        <f t="shared" si="3"/>
        <v/>
      </c>
      <c r="L50" s="47"/>
      <c r="M50" s="6" t="str">
        <f>IF(J50="","",(K50/J50)/LOOKUP(RIGHT($D$2,3),定数!$A$6:$A$13,定数!$B$6:$B$13))</f>
        <v/>
      </c>
      <c r="N50" s="40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4"/>
        <v/>
      </c>
      <c r="U50" s="49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>
      <c r="B51" s="40">
        <v>43</v>
      </c>
      <c r="C51" s="44" t="str">
        <f t="shared" si="0"/>
        <v/>
      </c>
      <c r="D51" s="44"/>
      <c r="E51" s="40"/>
      <c r="F51" s="8"/>
      <c r="G51" s="40"/>
      <c r="H51" s="45"/>
      <c r="I51" s="45"/>
      <c r="J51" s="40"/>
      <c r="K51" s="46" t="str">
        <f t="shared" si="3"/>
        <v/>
      </c>
      <c r="L51" s="47"/>
      <c r="M51" s="6" t="str">
        <f>IF(J51="","",(K51/J51)/LOOKUP(RIGHT($D$2,3),定数!$A$6:$A$13,定数!$B$6:$B$13))</f>
        <v/>
      </c>
      <c r="N51" s="40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4"/>
        <v/>
      </c>
      <c r="U51" s="49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>
      <c r="B52" s="40">
        <v>44</v>
      </c>
      <c r="C52" s="44" t="str">
        <f t="shared" si="0"/>
        <v/>
      </c>
      <c r="D52" s="44"/>
      <c r="E52" s="40"/>
      <c r="F52" s="8"/>
      <c r="G52" s="40"/>
      <c r="H52" s="45"/>
      <c r="I52" s="45"/>
      <c r="J52" s="40"/>
      <c r="K52" s="46" t="str">
        <f t="shared" si="3"/>
        <v/>
      </c>
      <c r="L52" s="47"/>
      <c r="M52" s="6" t="str">
        <f>IF(J52="","",(K52/J52)/LOOKUP(RIGHT($D$2,3),定数!$A$6:$A$13,定数!$B$6:$B$13))</f>
        <v/>
      </c>
      <c r="N52" s="40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4"/>
        <v/>
      </c>
      <c r="U52" s="49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>
      <c r="B53" s="40">
        <v>45</v>
      </c>
      <c r="C53" s="44" t="str">
        <f t="shared" si="0"/>
        <v/>
      </c>
      <c r="D53" s="44"/>
      <c r="E53" s="40"/>
      <c r="F53" s="8"/>
      <c r="G53" s="40"/>
      <c r="H53" s="45"/>
      <c r="I53" s="45"/>
      <c r="J53" s="40"/>
      <c r="K53" s="46" t="str">
        <f t="shared" si="3"/>
        <v/>
      </c>
      <c r="L53" s="47"/>
      <c r="M53" s="6" t="str">
        <f>IF(J53="","",(K53/J53)/LOOKUP(RIGHT($D$2,3),定数!$A$6:$A$13,定数!$B$6:$B$13))</f>
        <v/>
      </c>
      <c r="N53" s="40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4"/>
        <v/>
      </c>
      <c r="U53" s="49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>
      <c r="B54" s="40">
        <v>46</v>
      </c>
      <c r="C54" s="44" t="str">
        <f t="shared" si="0"/>
        <v/>
      </c>
      <c r="D54" s="44"/>
      <c r="E54" s="40"/>
      <c r="F54" s="8"/>
      <c r="G54" s="40"/>
      <c r="H54" s="45"/>
      <c r="I54" s="45"/>
      <c r="J54" s="40"/>
      <c r="K54" s="46" t="str">
        <f t="shared" si="3"/>
        <v/>
      </c>
      <c r="L54" s="47"/>
      <c r="M54" s="6" t="str">
        <f>IF(J54="","",(K54/J54)/LOOKUP(RIGHT($D$2,3),定数!$A$6:$A$13,定数!$B$6:$B$13))</f>
        <v/>
      </c>
      <c r="N54" s="40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4"/>
        <v/>
      </c>
      <c r="U54" s="49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>
      <c r="B55" s="40">
        <v>47</v>
      </c>
      <c r="C55" s="44" t="str">
        <f t="shared" si="0"/>
        <v/>
      </c>
      <c r="D55" s="44"/>
      <c r="E55" s="40"/>
      <c r="F55" s="8"/>
      <c r="G55" s="40"/>
      <c r="H55" s="45"/>
      <c r="I55" s="45"/>
      <c r="J55" s="40"/>
      <c r="K55" s="46" t="str">
        <f t="shared" si="3"/>
        <v/>
      </c>
      <c r="L55" s="47"/>
      <c r="M55" s="6" t="str">
        <f>IF(J55="","",(K55/J55)/LOOKUP(RIGHT($D$2,3),定数!$A$6:$A$13,定数!$B$6:$B$13))</f>
        <v/>
      </c>
      <c r="N55" s="40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4"/>
        <v/>
      </c>
      <c r="U55" s="49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>
      <c r="B56" s="40">
        <v>48</v>
      </c>
      <c r="C56" s="44" t="str">
        <f t="shared" si="0"/>
        <v/>
      </c>
      <c r="D56" s="44"/>
      <c r="E56" s="40"/>
      <c r="F56" s="8"/>
      <c r="G56" s="40"/>
      <c r="H56" s="45"/>
      <c r="I56" s="45"/>
      <c r="J56" s="40"/>
      <c r="K56" s="46" t="str">
        <f t="shared" si="3"/>
        <v/>
      </c>
      <c r="L56" s="47"/>
      <c r="M56" s="6" t="str">
        <f>IF(J56="","",(K56/J56)/LOOKUP(RIGHT($D$2,3),定数!$A$6:$A$13,定数!$B$6:$B$13))</f>
        <v/>
      </c>
      <c r="N56" s="40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4"/>
        <v/>
      </c>
      <c r="U56" s="49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>
      <c r="B57" s="40">
        <v>49</v>
      </c>
      <c r="C57" s="44" t="str">
        <f t="shared" si="0"/>
        <v/>
      </c>
      <c r="D57" s="44"/>
      <c r="E57" s="40"/>
      <c r="F57" s="8"/>
      <c r="G57" s="40"/>
      <c r="H57" s="45"/>
      <c r="I57" s="45"/>
      <c r="J57" s="40"/>
      <c r="K57" s="46" t="str">
        <f t="shared" si="3"/>
        <v/>
      </c>
      <c r="L57" s="47"/>
      <c r="M57" s="6" t="str">
        <f>IF(J57="","",(K57/J57)/LOOKUP(RIGHT($D$2,3),定数!$A$6:$A$13,定数!$B$6:$B$13))</f>
        <v/>
      </c>
      <c r="N57" s="40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4"/>
        <v/>
      </c>
      <c r="U57" s="49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>
      <c r="B58" s="40">
        <v>50</v>
      </c>
      <c r="C58" s="44" t="str">
        <f t="shared" si="0"/>
        <v/>
      </c>
      <c r="D58" s="44"/>
      <c r="E58" s="40"/>
      <c r="F58" s="8"/>
      <c r="G58" s="40"/>
      <c r="H58" s="45"/>
      <c r="I58" s="45"/>
      <c r="J58" s="40"/>
      <c r="K58" s="46" t="str">
        <f t="shared" si="3"/>
        <v/>
      </c>
      <c r="L58" s="47"/>
      <c r="M58" s="6" t="str">
        <f>IF(J58="","",(K58/J58)/LOOKUP(RIGHT($D$2,3),定数!$A$6:$A$13,定数!$B$6:$B$13))</f>
        <v/>
      </c>
      <c r="N58" s="40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4"/>
        <v/>
      </c>
      <c r="U58" s="49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>
      <c r="B59" s="40">
        <v>51</v>
      </c>
      <c r="C59" s="44" t="str">
        <f t="shared" si="0"/>
        <v/>
      </c>
      <c r="D59" s="44"/>
      <c r="E59" s="40"/>
      <c r="F59" s="8"/>
      <c r="G59" s="40"/>
      <c r="H59" s="45"/>
      <c r="I59" s="45"/>
      <c r="J59" s="40"/>
      <c r="K59" s="46" t="str">
        <f t="shared" si="3"/>
        <v/>
      </c>
      <c r="L59" s="47"/>
      <c r="M59" s="6" t="str">
        <f>IF(J59="","",(K59/J59)/LOOKUP(RIGHT($D$2,3),定数!$A$6:$A$13,定数!$B$6:$B$13))</f>
        <v/>
      </c>
      <c r="N59" s="40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4"/>
        <v/>
      </c>
      <c r="U59" s="49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>
      <c r="B60" s="40">
        <v>52</v>
      </c>
      <c r="C60" s="44" t="str">
        <f t="shared" si="0"/>
        <v/>
      </c>
      <c r="D60" s="44"/>
      <c r="E60" s="40"/>
      <c r="F60" s="8"/>
      <c r="G60" s="40"/>
      <c r="H60" s="45"/>
      <c r="I60" s="45"/>
      <c r="J60" s="40"/>
      <c r="K60" s="46" t="str">
        <f t="shared" si="3"/>
        <v/>
      </c>
      <c r="L60" s="47"/>
      <c r="M60" s="6" t="str">
        <f>IF(J60="","",(K60/J60)/LOOKUP(RIGHT($D$2,3),定数!$A$6:$A$13,定数!$B$6:$B$13))</f>
        <v/>
      </c>
      <c r="N60" s="40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4"/>
        <v/>
      </c>
      <c r="U60" s="49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>
      <c r="B61" s="40">
        <v>53</v>
      </c>
      <c r="C61" s="44" t="str">
        <f t="shared" si="0"/>
        <v/>
      </c>
      <c r="D61" s="44"/>
      <c r="E61" s="40"/>
      <c r="F61" s="8"/>
      <c r="G61" s="40"/>
      <c r="H61" s="45"/>
      <c r="I61" s="45"/>
      <c r="J61" s="40"/>
      <c r="K61" s="46" t="str">
        <f t="shared" si="3"/>
        <v/>
      </c>
      <c r="L61" s="47"/>
      <c r="M61" s="6" t="str">
        <f>IF(J61="","",(K61/J61)/LOOKUP(RIGHT($D$2,3),定数!$A$6:$A$13,定数!$B$6:$B$13))</f>
        <v/>
      </c>
      <c r="N61" s="40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4"/>
        <v/>
      </c>
      <c r="U61" s="49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>
      <c r="B62" s="40">
        <v>54</v>
      </c>
      <c r="C62" s="44" t="str">
        <f t="shared" si="0"/>
        <v/>
      </c>
      <c r="D62" s="44"/>
      <c r="E62" s="40"/>
      <c r="F62" s="8"/>
      <c r="G62" s="40"/>
      <c r="H62" s="45"/>
      <c r="I62" s="45"/>
      <c r="J62" s="40"/>
      <c r="K62" s="46" t="str">
        <f t="shared" si="3"/>
        <v/>
      </c>
      <c r="L62" s="47"/>
      <c r="M62" s="6" t="str">
        <f>IF(J62="","",(K62/J62)/LOOKUP(RIGHT($D$2,3),定数!$A$6:$A$13,定数!$B$6:$B$13))</f>
        <v/>
      </c>
      <c r="N62" s="40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4"/>
        <v/>
      </c>
      <c r="U62" s="49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>
      <c r="B63" s="40">
        <v>55</v>
      </c>
      <c r="C63" s="44" t="str">
        <f t="shared" si="0"/>
        <v/>
      </c>
      <c r="D63" s="44"/>
      <c r="E63" s="40"/>
      <c r="F63" s="8"/>
      <c r="G63" s="40"/>
      <c r="H63" s="45"/>
      <c r="I63" s="45"/>
      <c r="J63" s="40"/>
      <c r="K63" s="46" t="str">
        <f t="shared" si="3"/>
        <v/>
      </c>
      <c r="L63" s="47"/>
      <c r="M63" s="6" t="str">
        <f>IF(J63="","",(K63/J63)/LOOKUP(RIGHT($D$2,3),定数!$A$6:$A$13,定数!$B$6:$B$13))</f>
        <v/>
      </c>
      <c r="N63" s="40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4"/>
        <v/>
      </c>
      <c r="U63" s="49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>
      <c r="B64" s="40">
        <v>56</v>
      </c>
      <c r="C64" s="44" t="str">
        <f t="shared" si="0"/>
        <v/>
      </c>
      <c r="D64" s="44"/>
      <c r="E64" s="40"/>
      <c r="F64" s="8"/>
      <c r="G64" s="40"/>
      <c r="H64" s="45"/>
      <c r="I64" s="45"/>
      <c r="J64" s="40"/>
      <c r="K64" s="46" t="str">
        <f t="shared" si="3"/>
        <v/>
      </c>
      <c r="L64" s="47"/>
      <c r="M64" s="6" t="str">
        <f>IF(J64="","",(K64/J64)/LOOKUP(RIGHT($D$2,3),定数!$A$6:$A$13,定数!$B$6:$B$13))</f>
        <v/>
      </c>
      <c r="N64" s="40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4"/>
        <v/>
      </c>
      <c r="U64" s="49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>
      <c r="B65" s="40">
        <v>57</v>
      </c>
      <c r="C65" s="44" t="str">
        <f t="shared" si="0"/>
        <v/>
      </c>
      <c r="D65" s="44"/>
      <c r="E65" s="40"/>
      <c r="F65" s="8"/>
      <c r="G65" s="40"/>
      <c r="H65" s="45"/>
      <c r="I65" s="45"/>
      <c r="J65" s="40"/>
      <c r="K65" s="46" t="str">
        <f t="shared" si="3"/>
        <v/>
      </c>
      <c r="L65" s="47"/>
      <c r="M65" s="6" t="str">
        <f>IF(J65="","",(K65/J65)/LOOKUP(RIGHT($D$2,3),定数!$A$6:$A$13,定数!$B$6:$B$13))</f>
        <v/>
      </c>
      <c r="N65" s="40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4"/>
        <v/>
      </c>
      <c r="U65" s="49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>
      <c r="B66" s="40">
        <v>58</v>
      </c>
      <c r="C66" s="44" t="str">
        <f t="shared" si="0"/>
        <v/>
      </c>
      <c r="D66" s="44"/>
      <c r="E66" s="40"/>
      <c r="F66" s="8"/>
      <c r="G66" s="40"/>
      <c r="H66" s="45"/>
      <c r="I66" s="45"/>
      <c r="J66" s="40"/>
      <c r="K66" s="46" t="str">
        <f t="shared" si="3"/>
        <v/>
      </c>
      <c r="L66" s="47"/>
      <c r="M66" s="6" t="str">
        <f>IF(J66="","",(K66/J66)/LOOKUP(RIGHT($D$2,3),定数!$A$6:$A$13,定数!$B$6:$B$13))</f>
        <v/>
      </c>
      <c r="N66" s="40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4"/>
        <v/>
      </c>
      <c r="U66" s="49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>
      <c r="B67" s="40">
        <v>59</v>
      </c>
      <c r="C67" s="44" t="str">
        <f t="shared" si="0"/>
        <v/>
      </c>
      <c r="D67" s="44"/>
      <c r="E67" s="40"/>
      <c r="F67" s="8"/>
      <c r="G67" s="40"/>
      <c r="H67" s="45"/>
      <c r="I67" s="45"/>
      <c r="J67" s="40"/>
      <c r="K67" s="46" t="str">
        <f t="shared" si="3"/>
        <v/>
      </c>
      <c r="L67" s="47"/>
      <c r="M67" s="6" t="str">
        <f>IF(J67="","",(K67/J67)/LOOKUP(RIGHT($D$2,3),定数!$A$6:$A$13,定数!$B$6:$B$13))</f>
        <v/>
      </c>
      <c r="N67" s="40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4"/>
        <v/>
      </c>
      <c r="U67" s="49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>
      <c r="B68" s="40">
        <v>60</v>
      </c>
      <c r="C68" s="44" t="str">
        <f t="shared" si="0"/>
        <v/>
      </c>
      <c r="D68" s="44"/>
      <c r="E68" s="40"/>
      <c r="F68" s="8"/>
      <c r="G68" s="40"/>
      <c r="H68" s="45"/>
      <c r="I68" s="45"/>
      <c r="J68" s="40"/>
      <c r="K68" s="46" t="str">
        <f t="shared" si="3"/>
        <v/>
      </c>
      <c r="L68" s="47"/>
      <c r="M68" s="6" t="str">
        <f>IF(J68="","",(K68/J68)/LOOKUP(RIGHT($D$2,3),定数!$A$6:$A$13,定数!$B$6:$B$13))</f>
        <v/>
      </c>
      <c r="N68" s="40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4"/>
        <v/>
      </c>
      <c r="U68" s="49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>
      <c r="B69" s="40">
        <v>61</v>
      </c>
      <c r="C69" s="44" t="str">
        <f t="shared" si="0"/>
        <v/>
      </c>
      <c r="D69" s="44"/>
      <c r="E69" s="40"/>
      <c r="F69" s="8"/>
      <c r="G69" s="40"/>
      <c r="H69" s="45"/>
      <c r="I69" s="45"/>
      <c r="J69" s="40"/>
      <c r="K69" s="46" t="str">
        <f t="shared" si="3"/>
        <v/>
      </c>
      <c r="L69" s="47"/>
      <c r="M69" s="6" t="str">
        <f>IF(J69="","",(K69/J69)/LOOKUP(RIGHT($D$2,3),定数!$A$6:$A$13,定数!$B$6:$B$13))</f>
        <v/>
      </c>
      <c r="N69" s="40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4"/>
        <v/>
      </c>
      <c r="U69" s="49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>
      <c r="B70" s="40">
        <v>62</v>
      </c>
      <c r="C70" s="44" t="str">
        <f t="shared" si="0"/>
        <v/>
      </c>
      <c r="D70" s="44"/>
      <c r="E70" s="40"/>
      <c r="F70" s="8"/>
      <c r="G70" s="40"/>
      <c r="H70" s="45"/>
      <c r="I70" s="45"/>
      <c r="J70" s="40"/>
      <c r="K70" s="46" t="str">
        <f t="shared" si="3"/>
        <v/>
      </c>
      <c r="L70" s="47"/>
      <c r="M70" s="6" t="str">
        <f>IF(J70="","",(K70/J70)/LOOKUP(RIGHT($D$2,3),定数!$A$6:$A$13,定数!$B$6:$B$13))</f>
        <v/>
      </c>
      <c r="N70" s="40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4"/>
        <v/>
      </c>
      <c r="U70" s="49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>
      <c r="B71" s="40">
        <v>63</v>
      </c>
      <c r="C71" s="44" t="str">
        <f t="shared" si="0"/>
        <v/>
      </c>
      <c r="D71" s="44"/>
      <c r="E71" s="40"/>
      <c r="F71" s="8"/>
      <c r="G71" s="40"/>
      <c r="H71" s="45"/>
      <c r="I71" s="45"/>
      <c r="J71" s="40"/>
      <c r="K71" s="46" t="str">
        <f t="shared" si="3"/>
        <v/>
      </c>
      <c r="L71" s="47"/>
      <c r="M71" s="6" t="str">
        <f>IF(J71="","",(K71/J71)/LOOKUP(RIGHT($D$2,3),定数!$A$6:$A$13,定数!$B$6:$B$13))</f>
        <v/>
      </c>
      <c r="N71" s="40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4"/>
        <v/>
      </c>
      <c r="U71" s="49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>
      <c r="B72" s="40">
        <v>64</v>
      </c>
      <c r="C72" s="44" t="str">
        <f t="shared" si="0"/>
        <v/>
      </c>
      <c r="D72" s="44"/>
      <c r="E72" s="40"/>
      <c r="F72" s="8"/>
      <c r="G72" s="40"/>
      <c r="H72" s="45"/>
      <c r="I72" s="45"/>
      <c r="J72" s="40"/>
      <c r="K72" s="46" t="str">
        <f t="shared" si="3"/>
        <v/>
      </c>
      <c r="L72" s="47"/>
      <c r="M72" s="6" t="str">
        <f>IF(J72="","",(K72/J72)/LOOKUP(RIGHT($D$2,3),定数!$A$6:$A$13,定数!$B$6:$B$13))</f>
        <v/>
      </c>
      <c r="N72" s="40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4"/>
        <v/>
      </c>
      <c r="U72" s="49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>
      <c r="B73" s="40">
        <v>65</v>
      </c>
      <c r="C73" s="44" t="str">
        <f t="shared" si="0"/>
        <v/>
      </c>
      <c r="D73" s="44"/>
      <c r="E73" s="40"/>
      <c r="F73" s="8"/>
      <c r="G73" s="40"/>
      <c r="H73" s="45"/>
      <c r="I73" s="45"/>
      <c r="J73" s="40"/>
      <c r="K73" s="46" t="str">
        <f t="shared" si="3"/>
        <v/>
      </c>
      <c r="L73" s="47"/>
      <c r="M73" s="6" t="str">
        <f>IF(J73="","",(K73/J73)/LOOKUP(RIGHT($D$2,3),定数!$A$6:$A$13,定数!$B$6:$B$13))</f>
        <v/>
      </c>
      <c r="N73" s="40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4"/>
        <v/>
      </c>
      <c r="U73" s="49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>
      <c r="B74" s="40">
        <v>66</v>
      </c>
      <c r="C74" s="44" t="str">
        <f t="shared" ref="C74:C108" si="8">IF(R73="","",C73+R73)</f>
        <v/>
      </c>
      <c r="D74" s="44"/>
      <c r="E74" s="40"/>
      <c r="F74" s="8"/>
      <c r="G74" s="40"/>
      <c r="H74" s="45"/>
      <c r="I74" s="45"/>
      <c r="J74" s="40"/>
      <c r="K74" s="46" t="str">
        <f t="shared" si="3"/>
        <v/>
      </c>
      <c r="L74" s="47"/>
      <c r="M74" s="6" t="str">
        <f>IF(J74="","",(K74/J74)/LOOKUP(RIGHT($D$2,3),定数!$A$6:$A$13,定数!$B$6:$B$13))</f>
        <v/>
      </c>
      <c r="N74" s="40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4"/>
        <v/>
      </c>
      <c r="U74" s="49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>
      <c r="B75" s="40">
        <v>67</v>
      </c>
      <c r="C75" s="44" t="str">
        <f t="shared" si="8"/>
        <v/>
      </c>
      <c r="D75" s="44"/>
      <c r="E75" s="40"/>
      <c r="F75" s="8"/>
      <c r="G75" s="40"/>
      <c r="H75" s="45"/>
      <c r="I75" s="45"/>
      <c r="J75" s="40"/>
      <c r="K75" s="46" t="str">
        <f t="shared" ref="K75:K108" si="9">IF(J75="","",C75*0.03)</f>
        <v/>
      </c>
      <c r="L75" s="47"/>
      <c r="M75" s="6" t="str">
        <f>IF(J75="","",(K75/J75)/LOOKUP(RIGHT($D$2,3),定数!$A$6:$A$13,定数!$B$6:$B$13))</f>
        <v/>
      </c>
      <c r="N75" s="40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4"/>
        <v/>
      </c>
      <c r="U75" s="49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>
      <c r="B76" s="40">
        <v>68</v>
      </c>
      <c r="C76" s="44" t="str">
        <f t="shared" si="8"/>
        <v/>
      </c>
      <c r="D76" s="44"/>
      <c r="E76" s="40"/>
      <c r="F76" s="8"/>
      <c r="G76" s="40"/>
      <c r="H76" s="45"/>
      <c r="I76" s="45"/>
      <c r="J76" s="40"/>
      <c r="K76" s="46" t="str">
        <f t="shared" si="9"/>
        <v/>
      </c>
      <c r="L76" s="47"/>
      <c r="M76" s="6" t="str">
        <f>IF(J76="","",(K76/J76)/LOOKUP(RIGHT($D$2,3),定数!$A$6:$A$13,定数!$B$6:$B$13))</f>
        <v/>
      </c>
      <c r="N76" s="40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1">IF(P76="","",IF(G76="買",(P76-H76),(H76-P76))*IF(RIGHT($D$2,3)="JPY",100,10000))</f>
        <v/>
      </c>
      <c r="U76" s="49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>
      <c r="B77" s="40">
        <v>69</v>
      </c>
      <c r="C77" s="44" t="str">
        <f t="shared" si="8"/>
        <v/>
      </c>
      <c r="D77" s="44"/>
      <c r="E77" s="40"/>
      <c r="F77" s="8"/>
      <c r="G77" s="40"/>
      <c r="H77" s="45"/>
      <c r="I77" s="45"/>
      <c r="J77" s="40"/>
      <c r="K77" s="46" t="str">
        <f t="shared" si="9"/>
        <v/>
      </c>
      <c r="L77" s="47"/>
      <c r="M77" s="6" t="str">
        <f>IF(J77="","",(K77/J77)/LOOKUP(RIGHT($D$2,3),定数!$A$6:$A$13,定数!$B$6:$B$13))</f>
        <v/>
      </c>
      <c r="N77" s="40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1"/>
        <v/>
      </c>
      <c r="U77" s="49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>
      <c r="B78" s="40">
        <v>70</v>
      </c>
      <c r="C78" s="44" t="str">
        <f t="shared" si="8"/>
        <v/>
      </c>
      <c r="D78" s="44"/>
      <c r="E78" s="40"/>
      <c r="F78" s="8"/>
      <c r="G78" s="40"/>
      <c r="H78" s="45"/>
      <c r="I78" s="45"/>
      <c r="J78" s="40"/>
      <c r="K78" s="46" t="str">
        <f t="shared" si="9"/>
        <v/>
      </c>
      <c r="L78" s="47"/>
      <c r="M78" s="6" t="str">
        <f>IF(J78="","",(K78/J78)/LOOKUP(RIGHT($D$2,3),定数!$A$6:$A$13,定数!$B$6:$B$13))</f>
        <v/>
      </c>
      <c r="N78" s="40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1"/>
        <v/>
      </c>
      <c r="U78" s="49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>
      <c r="B79" s="40">
        <v>71</v>
      </c>
      <c r="C79" s="44" t="str">
        <f t="shared" si="8"/>
        <v/>
      </c>
      <c r="D79" s="44"/>
      <c r="E79" s="40"/>
      <c r="F79" s="8"/>
      <c r="G79" s="40"/>
      <c r="H79" s="45"/>
      <c r="I79" s="45"/>
      <c r="J79" s="40"/>
      <c r="K79" s="46" t="str">
        <f t="shared" si="9"/>
        <v/>
      </c>
      <c r="L79" s="47"/>
      <c r="M79" s="6" t="str">
        <f>IF(J79="","",(K79/J79)/LOOKUP(RIGHT($D$2,3),定数!$A$6:$A$13,定数!$B$6:$B$13))</f>
        <v/>
      </c>
      <c r="N79" s="40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1"/>
        <v/>
      </c>
      <c r="U79" s="49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>
      <c r="B80" s="40">
        <v>72</v>
      </c>
      <c r="C80" s="44" t="str">
        <f t="shared" si="8"/>
        <v/>
      </c>
      <c r="D80" s="44"/>
      <c r="E80" s="40"/>
      <c r="F80" s="8"/>
      <c r="G80" s="40"/>
      <c r="H80" s="45"/>
      <c r="I80" s="45"/>
      <c r="J80" s="40"/>
      <c r="K80" s="46" t="str">
        <f t="shared" si="9"/>
        <v/>
      </c>
      <c r="L80" s="47"/>
      <c r="M80" s="6" t="str">
        <f>IF(J80="","",(K80/J80)/LOOKUP(RIGHT($D$2,3),定数!$A$6:$A$13,定数!$B$6:$B$13))</f>
        <v/>
      </c>
      <c r="N80" s="40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1"/>
        <v/>
      </c>
      <c r="U80" s="49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>
      <c r="B81" s="40">
        <v>73</v>
      </c>
      <c r="C81" s="44" t="str">
        <f t="shared" si="8"/>
        <v/>
      </c>
      <c r="D81" s="44"/>
      <c r="E81" s="40"/>
      <c r="F81" s="8"/>
      <c r="G81" s="40"/>
      <c r="H81" s="45"/>
      <c r="I81" s="45"/>
      <c r="J81" s="40"/>
      <c r="K81" s="46" t="str">
        <f t="shared" si="9"/>
        <v/>
      </c>
      <c r="L81" s="47"/>
      <c r="M81" s="6" t="str">
        <f>IF(J81="","",(K81/J81)/LOOKUP(RIGHT($D$2,3),定数!$A$6:$A$13,定数!$B$6:$B$13))</f>
        <v/>
      </c>
      <c r="N81" s="40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1"/>
        <v/>
      </c>
      <c r="U81" s="49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>
      <c r="B82" s="40">
        <v>74</v>
      </c>
      <c r="C82" s="44" t="str">
        <f t="shared" si="8"/>
        <v/>
      </c>
      <c r="D82" s="44"/>
      <c r="E82" s="40"/>
      <c r="F82" s="8"/>
      <c r="G82" s="40"/>
      <c r="H82" s="45"/>
      <c r="I82" s="45"/>
      <c r="J82" s="40"/>
      <c r="K82" s="46" t="str">
        <f t="shared" si="9"/>
        <v/>
      </c>
      <c r="L82" s="47"/>
      <c r="M82" s="6" t="str">
        <f>IF(J82="","",(K82/J82)/LOOKUP(RIGHT($D$2,3),定数!$A$6:$A$13,定数!$B$6:$B$13))</f>
        <v/>
      </c>
      <c r="N82" s="40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1"/>
        <v/>
      </c>
      <c r="U82" s="49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>
      <c r="B83" s="40">
        <v>75</v>
      </c>
      <c r="C83" s="44" t="str">
        <f t="shared" si="8"/>
        <v/>
      </c>
      <c r="D83" s="44"/>
      <c r="E83" s="40"/>
      <c r="F83" s="8"/>
      <c r="G83" s="40"/>
      <c r="H83" s="45"/>
      <c r="I83" s="45"/>
      <c r="J83" s="40"/>
      <c r="K83" s="46" t="str">
        <f t="shared" si="9"/>
        <v/>
      </c>
      <c r="L83" s="47"/>
      <c r="M83" s="6" t="str">
        <f>IF(J83="","",(K83/J83)/LOOKUP(RIGHT($D$2,3),定数!$A$6:$A$13,定数!$B$6:$B$13))</f>
        <v/>
      </c>
      <c r="N83" s="40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1"/>
        <v/>
      </c>
      <c r="U83" s="49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>
      <c r="B84" s="40">
        <v>76</v>
      </c>
      <c r="C84" s="44" t="str">
        <f t="shared" si="8"/>
        <v/>
      </c>
      <c r="D84" s="44"/>
      <c r="E84" s="40"/>
      <c r="F84" s="8"/>
      <c r="G84" s="40"/>
      <c r="H84" s="45"/>
      <c r="I84" s="45"/>
      <c r="J84" s="40"/>
      <c r="K84" s="46" t="str">
        <f t="shared" si="9"/>
        <v/>
      </c>
      <c r="L84" s="47"/>
      <c r="M84" s="6" t="str">
        <f>IF(J84="","",(K84/J84)/LOOKUP(RIGHT($D$2,3),定数!$A$6:$A$13,定数!$B$6:$B$13))</f>
        <v/>
      </c>
      <c r="N84" s="40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1"/>
        <v/>
      </c>
      <c r="U84" s="49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>
      <c r="B85" s="40">
        <v>77</v>
      </c>
      <c r="C85" s="44" t="str">
        <f t="shared" si="8"/>
        <v/>
      </c>
      <c r="D85" s="44"/>
      <c r="E85" s="40"/>
      <c r="F85" s="8"/>
      <c r="G85" s="40"/>
      <c r="H85" s="45"/>
      <c r="I85" s="45"/>
      <c r="J85" s="40"/>
      <c r="K85" s="46" t="str">
        <f t="shared" si="9"/>
        <v/>
      </c>
      <c r="L85" s="47"/>
      <c r="M85" s="6" t="str">
        <f>IF(J85="","",(K85/J85)/LOOKUP(RIGHT($D$2,3),定数!$A$6:$A$13,定数!$B$6:$B$13))</f>
        <v/>
      </c>
      <c r="N85" s="40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1"/>
        <v/>
      </c>
      <c r="U85" s="49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>
      <c r="B86" s="40">
        <v>78</v>
      </c>
      <c r="C86" s="44" t="str">
        <f t="shared" si="8"/>
        <v/>
      </c>
      <c r="D86" s="44"/>
      <c r="E86" s="40"/>
      <c r="F86" s="8"/>
      <c r="G86" s="40"/>
      <c r="H86" s="45"/>
      <c r="I86" s="45"/>
      <c r="J86" s="40"/>
      <c r="K86" s="46" t="str">
        <f t="shared" si="9"/>
        <v/>
      </c>
      <c r="L86" s="47"/>
      <c r="M86" s="6" t="str">
        <f>IF(J86="","",(K86/J86)/LOOKUP(RIGHT($D$2,3),定数!$A$6:$A$13,定数!$B$6:$B$13))</f>
        <v/>
      </c>
      <c r="N86" s="40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1"/>
        <v/>
      </c>
      <c r="U86" s="49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>
      <c r="B87" s="40">
        <v>79</v>
      </c>
      <c r="C87" s="44" t="str">
        <f t="shared" si="8"/>
        <v/>
      </c>
      <c r="D87" s="44"/>
      <c r="E87" s="40"/>
      <c r="F87" s="8"/>
      <c r="G87" s="40"/>
      <c r="H87" s="45"/>
      <c r="I87" s="45"/>
      <c r="J87" s="40"/>
      <c r="K87" s="46" t="str">
        <f t="shared" si="9"/>
        <v/>
      </c>
      <c r="L87" s="47"/>
      <c r="M87" s="6" t="str">
        <f>IF(J87="","",(K87/J87)/LOOKUP(RIGHT($D$2,3),定数!$A$6:$A$13,定数!$B$6:$B$13))</f>
        <v/>
      </c>
      <c r="N87" s="40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1"/>
        <v/>
      </c>
      <c r="U87" s="49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>
      <c r="B88" s="40">
        <v>80</v>
      </c>
      <c r="C88" s="44" t="str">
        <f t="shared" si="8"/>
        <v/>
      </c>
      <c r="D88" s="44"/>
      <c r="E88" s="40"/>
      <c r="F88" s="8"/>
      <c r="G88" s="40"/>
      <c r="H88" s="45"/>
      <c r="I88" s="45"/>
      <c r="J88" s="40"/>
      <c r="K88" s="46" t="str">
        <f t="shared" si="9"/>
        <v/>
      </c>
      <c r="L88" s="47"/>
      <c r="M88" s="6" t="str">
        <f>IF(J88="","",(K88/J88)/LOOKUP(RIGHT($D$2,3),定数!$A$6:$A$13,定数!$B$6:$B$13))</f>
        <v/>
      </c>
      <c r="N88" s="40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1"/>
        <v/>
      </c>
      <c r="U88" s="49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>
      <c r="B89" s="40">
        <v>81</v>
      </c>
      <c r="C89" s="44" t="str">
        <f t="shared" si="8"/>
        <v/>
      </c>
      <c r="D89" s="44"/>
      <c r="E89" s="40"/>
      <c r="F89" s="8"/>
      <c r="G89" s="40"/>
      <c r="H89" s="45"/>
      <c r="I89" s="45"/>
      <c r="J89" s="40"/>
      <c r="K89" s="46" t="str">
        <f t="shared" si="9"/>
        <v/>
      </c>
      <c r="L89" s="47"/>
      <c r="M89" s="6" t="str">
        <f>IF(J89="","",(K89/J89)/LOOKUP(RIGHT($D$2,3),定数!$A$6:$A$13,定数!$B$6:$B$13))</f>
        <v/>
      </c>
      <c r="N89" s="40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1"/>
        <v/>
      </c>
      <c r="U89" s="49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>
      <c r="B90" s="40">
        <v>82</v>
      </c>
      <c r="C90" s="44" t="str">
        <f t="shared" si="8"/>
        <v/>
      </c>
      <c r="D90" s="44"/>
      <c r="E90" s="40"/>
      <c r="F90" s="8"/>
      <c r="G90" s="40"/>
      <c r="H90" s="45"/>
      <c r="I90" s="45"/>
      <c r="J90" s="40"/>
      <c r="K90" s="46" t="str">
        <f t="shared" si="9"/>
        <v/>
      </c>
      <c r="L90" s="47"/>
      <c r="M90" s="6" t="str">
        <f>IF(J90="","",(K90/J90)/LOOKUP(RIGHT($D$2,3),定数!$A$6:$A$13,定数!$B$6:$B$13))</f>
        <v/>
      </c>
      <c r="N90" s="40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1"/>
        <v/>
      </c>
      <c r="U90" s="49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>
      <c r="B91" s="40">
        <v>83</v>
      </c>
      <c r="C91" s="44" t="str">
        <f t="shared" si="8"/>
        <v/>
      </c>
      <c r="D91" s="44"/>
      <c r="E91" s="40"/>
      <c r="F91" s="8"/>
      <c r="G91" s="40"/>
      <c r="H91" s="45"/>
      <c r="I91" s="45"/>
      <c r="J91" s="40"/>
      <c r="K91" s="46" t="str">
        <f t="shared" si="9"/>
        <v/>
      </c>
      <c r="L91" s="47"/>
      <c r="M91" s="6" t="str">
        <f>IF(J91="","",(K91/J91)/LOOKUP(RIGHT($D$2,3),定数!$A$6:$A$13,定数!$B$6:$B$13))</f>
        <v/>
      </c>
      <c r="N91" s="40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1"/>
        <v/>
      </c>
      <c r="U91" s="49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>
      <c r="B92" s="40">
        <v>84</v>
      </c>
      <c r="C92" s="44" t="str">
        <f t="shared" si="8"/>
        <v/>
      </c>
      <c r="D92" s="44"/>
      <c r="E92" s="40"/>
      <c r="F92" s="8"/>
      <c r="G92" s="40"/>
      <c r="H92" s="45"/>
      <c r="I92" s="45"/>
      <c r="J92" s="40"/>
      <c r="K92" s="46" t="str">
        <f t="shared" si="9"/>
        <v/>
      </c>
      <c r="L92" s="47"/>
      <c r="M92" s="6" t="str">
        <f>IF(J92="","",(K92/J92)/LOOKUP(RIGHT($D$2,3),定数!$A$6:$A$13,定数!$B$6:$B$13))</f>
        <v/>
      </c>
      <c r="N92" s="40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1"/>
        <v/>
      </c>
      <c r="U92" s="49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>
      <c r="B93" s="40">
        <v>85</v>
      </c>
      <c r="C93" s="44" t="str">
        <f t="shared" si="8"/>
        <v/>
      </c>
      <c r="D93" s="44"/>
      <c r="E93" s="40"/>
      <c r="F93" s="8"/>
      <c r="G93" s="40"/>
      <c r="H93" s="45"/>
      <c r="I93" s="45"/>
      <c r="J93" s="40"/>
      <c r="K93" s="46" t="str">
        <f t="shared" si="9"/>
        <v/>
      </c>
      <c r="L93" s="47"/>
      <c r="M93" s="6" t="str">
        <f>IF(J93="","",(K93/J93)/LOOKUP(RIGHT($D$2,3),定数!$A$6:$A$13,定数!$B$6:$B$13))</f>
        <v/>
      </c>
      <c r="N93" s="40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1"/>
        <v/>
      </c>
      <c r="U93" s="49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>
      <c r="B94" s="40">
        <v>86</v>
      </c>
      <c r="C94" s="44" t="str">
        <f t="shared" si="8"/>
        <v/>
      </c>
      <c r="D94" s="44"/>
      <c r="E94" s="40"/>
      <c r="F94" s="8"/>
      <c r="G94" s="40"/>
      <c r="H94" s="45"/>
      <c r="I94" s="45"/>
      <c r="J94" s="40"/>
      <c r="K94" s="46" t="str">
        <f t="shared" si="9"/>
        <v/>
      </c>
      <c r="L94" s="47"/>
      <c r="M94" s="6" t="str">
        <f>IF(J94="","",(K94/J94)/LOOKUP(RIGHT($D$2,3),定数!$A$6:$A$13,定数!$B$6:$B$13))</f>
        <v/>
      </c>
      <c r="N94" s="40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1"/>
        <v/>
      </c>
      <c r="U94" s="49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>
      <c r="B95" s="40">
        <v>87</v>
      </c>
      <c r="C95" s="44" t="str">
        <f t="shared" si="8"/>
        <v/>
      </c>
      <c r="D95" s="44"/>
      <c r="E95" s="40"/>
      <c r="F95" s="8"/>
      <c r="G95" s="40"/>
      <c r="H95" s="45"/>
      <c r="I95" s="45"/>
      <c r="J95" s="40"/>
      <c r="K95" s="46" t="str">
        <f t="shared" si="9"/>
        <v/>
      </c>
      <c r="L95" s="47"/>
      <c r="M95" s="6" t="str">
        <f>IF(J95="","",(K95/J95)/LOOKUP(RIGHT($D$2,3),定数!$A$6:$A$13,定数!$B$6:$B$13))</f>
        <v/>
      </c>
      <c r="N95" s="40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1"/>
        <v/>
      </c>
      <c r="U95" s="49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>
      <c r="B96" s="40">
        <v>88</v>
      </c>
      <c r="C96" s="44" t="str">
        <f t="shared" si="8"/>
        <v/>
      </c>
      <c r="D96" s="44"/>
      <c r="E96" s="40"/>
      <c r="F96" s="8"/>
      <c r="G96" s="40"/>
      <c r="H96" s="45"/>
      <c r="I96" s="45"/>
      <c r="J96" s="40"/>
      <c r="K96" s="46" t="str">
        <f t="shared" si="9"/>
        <v/>
      </c>
      <c r="L96" s="47"/>
      <c r="M96" s="6" t="str">
        <f>IF(J96="","",(K96/J96)/LOOKUP(RIGHT($D$2,3),定数!$A$6:$A$13,定数!$B$6:$B$13))</f>
        <v/>
      </c>
      <c r="N96" s="40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1"/>
        <v/>
      </c>
      <c r="U96" s="49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>
      <c r="B97" s="40">
        <v>89</v>
      </c>
      <c r="C97" s="44" t="str">
        <f t="shared" si="8"/>
        <v/>
      </c>
      <c r="D97" s="44"/>
      <c r="E97" s="40"/>
      <c r="F97" s="8"/>
      <c r="G97" s="40"/>
      <c r="H97" s="45"/>
      <c r="I97" s="45"/>
      <c r="J97" s="40"/>
      <c r="K97" s="46" t="str">
        <f t="shared" si="9"/>
        <v/>
      </c>
      <c r="L97" s="47"/>
      <c r="M97" s="6" t="str">
        <f>IF(J97="","",(K97/J97)/LOOKUP(RIGHT($D$2,3),定数!$A$6:$A$13,定数!$B$6:$B$13))</f>
        <v/>
      </c>
      <c r="N97" s="40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1"/>
        <v/>
      </c>
      <c r="U97" s="49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>
      <c r="B98" s="40">
        <v>90</v>
      </c>
      <c r="C98" s="44" t="str">
        <f t="shared" si="8"/>
        <v/>
      </c>
      <c r="D98" s="44"/>
      <c r="E98" s="40"/>
      <c r="F98" s="8"/>
      <c r="G98" s="40"/>
      <c r="H98" s="45"/>
      <c r="I98" s="45"/>
      <c r="J98" s="40"/>
      <c r="K98" s="46" t="str">
        <f t="shared" si="9"/>
        <v/>
      </c>
      <c r="L98" s="47"/>
      <c r="M98" s="6" t="str">
        <f>IF(J98="","",(K98/J98)/LOOKUP(RIGHT($D$2,3),定数!$A$6:$A$13,定数!$B$6:$B$13))</f>
        <v/>
      </c>
      <c r="N98" s="40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1"/>
        <v/>
      </c>
      <c r="U98" s="49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>
      <c r="B99" s="40">
        <v>91</v>
      </c>
      <c r="C99" s="44" t="str">
        <f t="shared" si="8"/>
        <v/>
      </c>
      <c r="D99" s="44"/>
      <c r="E99" s="40"/>
      <c r="F99" s="8"/>
      <c r="G99" s="40"/>
      <c r="H99" s="45"/>
      <c r="I99" s="45"/>
      <c r="J99" s="40"/>
      <c r="K99" s="46" t="str">
        <f t="shared" si="9"/>
        <v/>
      </c>
      <c r="L99" s="47"/>
      <c r="M99" s="6" t="str">
        <f>IF(J99="","",(K99/J99)/LOOKUP(RIGHT($D$2,3),定数!$A$6:$A$13,定数!$B$6:$B$13))</f>
        <v/>
      </c>
      <c r="N99" s="40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1"/>
        <v/>
      </c>
      <c r="U99" s="49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>
      <c r="B100" s="40">
        <v>92</v>
      </c>
      <c r="C100" s="44" t="str">
        <f t="shared" si="8"/>
        <v/>
      </c>
      <c r="D100" s="44"/>
      <c r="E100" s="40"/>
      <c r="F100" s="8"/>
      <c r="G100" s="40"/>
      <c r="H100" s="45"/>
      <c r="I100" s="45"/>
      <c r="J100" s="40"/>
      <c r="K100" s="46" t="str">
        <f t="shared" si="9"/>
        <v/>
      </c>
      <c r="L100" s="47"/>
      <c r="M100" s="6" t="str">
        <f>IF(J100="","",(K100/J100)/LOOKUP(RIGHT($D$2,3),定数!$A$6:$A$13,定数!$B$6:$B$13))</f>
        <v/>
      </c>
      <c r="N100" s="40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1"/>
        <v/>
      </c>
      <c r="U100" s="49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>
      <c r="B101" s="40">
        <v>93</v>
      </c>
      <c r="C101" s="44" t="str">
        <f t="shared" si="8"/>
        <v/>
      </c>
      <c r="D101" s="44"/>
      <c r="E101" s="40"/>
      <c r="F101" s="8"/>
      <c r="G101" s="40"/>
      <c r="H101" s="45"/>
      <c r="I101" s="45"/>
      <c r="J101" s="40"/>
      <c r="K101" s="46" t="str">
        <f t="shared" si="9"/>
        <v/>
      </c>
      <c r="L101" s="47"/>
      <c r="M101" s="6" t="str">
        <f>IF(J101="","",(K101/J101)/LOOKUP(RIGHT($D$2,3),定数!$A$6:$A$13,定数!$B$6:$B$13))</f>
        <v/>
      </c>
      <c r="N101" s="40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1"/>
        <v/>
      </c>
      <c r="U101" s="49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>
      <c r="B102" s="40">
        <v>94</v>
      </c>
      <c r="C102" s="44" t="str">
        <f t="shared" si="8"/>
        <v/>
      </c>
      <c r="D102" s="44"/>
      <c r="E102" s="40"/>
      <c r="F102" s="8"/>
      <c r="G102" s="40"/>
      <c r="H102" s="45"/>
      <c r="I102" s="45"/>
      <c r="J102" s="40"/>
      <c r="K102" s="46" t="str">
        <f t="shared" si="9"/>
        <v/>
      </c>
      <c r="L102" s="47"/>
      <c r="M102" s="6" t="str">
        <f>IF(J102="","",(K102/J102)/LOOKUP(RIGHT($D$2,3),定数!$A$6:$A$13,定数!$B$6:$B$13))</f>
        <v/>
      </c>
      <c r="N102" s="40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1"/>
        <v/>
      </c>
      <c r="U102" s="49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>
      <c r="B103" s="40">
        <v>95</v>
      </c>
      <c r="C103" s="44" t="str">
        <f t="shared" si="8"/>
        <v/>
      </c>
      <c r="D103" s="44"/>
      <c r="E103" s="40"/>
      <c r="F103" s="8"/>
      <c r="G103" s="40"/>
      <c r="H103" s="45"/>
      <c r="I103" s="45"/>
      <c r="J103" s="40"/>
      <c r="K103" s="46" t="str">
        <f t="shared" si="9"/>
        <v/>
      </c>
      <c r="L103" s="47"/>
      <c r="M103" s="6" t="str">
        <f>IF(J103="","",(K103/J103)/LOOKUP(RIGHT($D$2,3),定数!$A$6:$A$13,定数!$B$6:$B$13))</f>
        <v/>
      </c>
      <c r="N103" s="40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1"/>
        <v/>
      </c>
      <c r="U103" s="49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>
      <c r="B104" s="40">
        <v>96</v>
      </c>
      <c r="C104" s="44" t="str">
        <f t="shared" si="8"/>
        <v/>
      </c>
      <c r="D104" s="44"/>
      <c r="E104" s="40"/>
      <c r="F104" s="8"/>
      <c r="G104" s="40"/>
      <c r="H104" s="45"/>
      <c r="I104" s="45"/>
      <c r="J104" s="40"/>
      <c r="K104" s="46" t="str">
        <f t="shared" si="9"/>
        <v/>
      </c>
      <c r="L104" s="47"/>
      <c r="M104" s="6" t="str">
        <f>IF(J104="","",(K104/J104)/LOOKUP(RIGHT($D$2,3),定数!$A$6:$A$13,定数!$B$6:$B$13))</f>
        <v/>
      </c>
      <c r="N104" s="40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1"/>
        <v/>
      </c>
      <c r="U104" s="49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>
      <c r="B105" s="40">
        <v>97</v>
      </c>
      <c r="C105" s="44" t="str">
        <f t="shared" si="8"/>
        <v/>
      </c>
      <c r="D105" s="44"/>
      <c r="E105" s="40"/>
      <c r="F105" s="8"/>
      <c r="G105" s="40"/>
      <c r="H105" s="45"/>
      <c r="I105" s="45"/>
      <c r="J105" s="40"/>
      <c r="K105" s="46" t="str">
        <f t="shared" si="9"/>
        <v/>
      </c>
      <c r="L105" s="47"/>
      <c r="M105" s="6" t="str">
        <f>IF(J105="","",(K105/J105)/LOOKUP(RIGHT($D$2,3),定数!$A$6:$A$13,定数!$B$6:$B$13))</f>
        <v/>
      </c>
      <c r="N105" s="40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1"/>
        <v/>
      </c>
      <c r="U105" s="49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>
      <c r="B106" s="40">
        <v>98</v>
      </c>
      <c r="C106" s="44" t="str">
        <f t="shared" si="8"/>
        <v/>
      </c>
      <c r="D106" s="44"/>
      <c r="E106" s="40"/>
      <c r="F106" s="8"/>
      <c r="G106" s="40"/>
      <c r="H106" s="45"/>
      <c r="I106" s="45"/>
      <c r="J106" s="40"/>
      <c r="K106" s="46" t="str">
        <f t="shared" si="9"/>
        <v/>
      </c>
      <c r="L106" s="47"/>
      <c r="M106" s="6" t="str">
        <f>IF(J106="","",(K106/J106)/LOOKUP(RIGHT($D$2,3),定数!$A$6:$A$13,定数!$B$6:$B$13))</f>
        <v/>
      </c>
      <c r="N106" s="40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1"/>
        <v/>
      </c>
      <c r="U106" s="49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>
      <c r="B107" s="40">
        <v>99</v>
      </c>
      <c r="C107" s="44" t="str">
        <f t="shared" si="8"/>
        <v/>
      </c>
      <c r="D107" s="44"/>
      <c r="E107" s="40"/>
      <c r="F107" s="8"/>
      <c r="G107" s="40"/>
      <c r="H107" s="45"/>
      <c r="I107" s="45"/>
      <c r="J107" s="40"/>
      <c r="K107" s="46" t="str">
        <f t="shared" si="9"/>
        <v/>
      </c>
      <c r="L107" s="47"/>
      <c r="M107" s="6" t="str">
        <f>IF(J107="","",(K107/J107)/LOOKUP(RIGHT($D$2,3),定数!$A$6:$A$13,定数!$B$6:$B$13))</f>
        <v/>
      </c>
      <c r="N107" s="40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1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>
      <c r="B108" s="40">
        <v>100</v>
      </c>
      <c r="C108" s="44" t="str">
        <f t="shared" si="8"/>
        <v/>
      </c>
      <c r="D108" s="44"/>
      <c r="E108" s="40"/>
      <c r="F108" s="8"/>
      <c r="G108" s="40"/>
      <c r="H108" s="45"/>
      <c r="I108" s="45"/>
      <c r="J108" s="40"/>
      <c r="K108" s="46" t="str">
        <f t="shared" si="9"/>
        <v/>
      </c>
      <c r="L108" s="47"/>
      <c r="M108" s="6" t="str">
        <f>IF(J108="","",(K108/J108)/LOOKUP(RIGHT($D$2,3),定数!$A$6:$A$13,定数!$B$6:$B$13))</f>
        <v/>
      </c>
      <c r="N108" s="40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1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sheetCalcPr fullCalcOnLoad="1"/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C25" sqref="C25:D25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4" t="s">
        <v>5</v>
      </c>
      <c r="C2" s="74"/>
      <c r="D2" s="81" t="s">
        <v>49</v>
      </c>
      <c r="E2" s="81"/>
      <c r="F2" s="74" t="s">
        <v>6</v>
      </c>
      <c r="G2" s="74"/>
      <c r="H2" s="77" t="s">
        <v>36</v>
      </c>
      <c r="I2" s="77"/>
      <c r="J2" s="74" t="s">
        <v>7</v>
      </c>
      <c r="K2" s="74"/>
      <c r="L2" s="80">
        <v>100000</v>
      </c>
      <c r="M2" s="81"/>
      <c r="N2" s="74" t="s">
        <v>8</v>
      </c>
      <c r="O2" s="74"/>
      <c r="P2" s="71">
        <f>SUM(L2,D4)</f>
        <v>113533.47145102223</v>
      </c>
      <c r="Q2" s="77"/>
      <c r="R2" s="1"/>
      <c r="S2" s="1"/>
      <c r="T2" s="1"/>
    </row>
    <row r="3" spans="2:25" ht="57" customHeight="1">
      <c r="B3" s="74" t="s">
        <v>9</v>
      </c>
      <c r="C3" s="74"/>
      <c r="D3" s="82" t="s">
        <v>38</v>
      </c>
      <c r="E3" s="82"/>
      <c r="F3" s="82"/>
      <c r="G3" s="82"/>
      <c r="H3" s="82"/>
      <c r="I3" s="82"/>
      <c r="J3" s="74" t="s">
        <v>10</v>
      </c>
      <c r="K3" s="74"/>
      <c r="L3" s="82" t="s">
        <v>72</v>
      </c>
      <c r="M3" s="83"/>
      <c r="N3" s="83"/>
      <c r="O3" s="83"/>
      <c r="P3" s="83"/>
      <c r="Q3" s="83"/>
      <c r="R3" s="1"/>
      <c r="S3" s="1"/>
    </row>
    <row r="4" spans="2:25">
      <c r="B4" s="74" t="s">
        <v>11</v>
      </c>
      <c r="C4" s="74"/>
      <c r="D4" s="78">
        <f>SUM($R$9:$S$993)</f>
        <v>13533.471451022233</v>
      </c>
      <c r="E4" s="78"/>
      <c r="F4" s="74" t="s">
        <v>12</v>
      </c>
      <c r="G4" s="74"/>
      <c r="H4" s="79">
        <f>SUM($T$9:$U$108)</f>
        <v>806.00000000000227</v>
      </c>
      <c r="I4" s="77"/>
      <c r="J4" s="70" t="s">
        <v>62</v>
      </c>
      <c r="K4" s="70"/>
      <c r="L4" s="71">
        <f>MAX($C$9:$D$990)-C9</f>
        <v>13533.47145102224</v>
      </c>
      <c r="M4" s="71"/>
      <c r="N4" s="70" t="s">
        <v>61</v>
      </c>
      <c r="O4" s="70"/>
      <c r="P4" s="72">
        <f>MAX(Y:Y)</f>
        <v>2.7017543859648496E-2</v>
      </c>
      <c r="Q4" s="72"/>
      <c r="R4" s="1"/>
      <c r="S4" s="1"/>
      <c r="T4" s="1"/>
    </row>
    <row r="5" spans="2:25">
      <c r="B5" s="39" t="s">
        <v>15</v>
      </c>
      <c r="C5" s="2">
        <f>COUNTIF($R$9:$R$990,"&gt;0")</f>
        <v>8</v>
      </c>
      <c r="D5" s="38" t="s">
        <v>16</v>
      </c>
      <c r="E5" s="15">
        <f>COUNTIF($R$9:$R$990,"&lt;0")</f>
        <v>3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0.72727272727272729</v>
      </c>
      <c r="J5" s="73" t="s">
        <v>19</v>
      </c>
      <c r="K5" s="74"/>
      <c r="L5" s="75">
        <f>MAX(V9:V993)</f>
        <v>4</v>
      </c>
      <c r="M5" s="76"/>
      <c r="N5" s="17" t="s">
        <v>20</v>
      </c>
      <c r="O5" s="9"/>
      <c r="P5" s="75">
        <f>MAX(W9:W993)</f>
        <v>1</v>
      </c>
      <c r="Q5" s="76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52"/>
      <c r="J7" s="65" t="s">
        <v>79</v>
      </c>
      <c r="K7" s="66"/>
      <c r="L7" s="54"/>
      <c r="M7" s="67" t="s">
        <v>25</v>
      </c>
      <c r="N7" s="68" t="s">
        <v>26</v>
      </c>
      <c r="O7" s="69"/>
      <c r="P7" s="69"/>
      <c r="Q7" s="56"/>
      <c r="R7" s="50" t="s">
        <v>27</v>
      </c>
      <c r="S7" s="50"/>
      <c r="T7" s="50"/>
      <c r="U7" s="50"/>
    </row>
    <row r="8" spans="2:25">
      <c r="B8" s="58"/>
      <c r="C8" s="61"/>
      <c r="D8" s="62"/>
      <c r="E8" s="18" t="s">
        <v>28</v>
      </c>
      <c r="F8" s="18" t="s">
        <v>29</v>
      </c>
      <c r="G8" s="18" t="s">
        <v>30</v>
      </c>
      <c r="H8" s="51" t="s">
        <v>31</v>
      </c>
      <c r="I8" s="52"/>
      <c r="J8" s="4" t="s">
        <v>32</v>
      </c>
      <c r="K8" s="53" t="s">
        <v>33</v>
      </c>
      <c r="L8" s="54"/>
      <c r="M8" s="67"/>
      <c r="N8" s="5" t="s">
        <v>28</v>
      </c>
      <c r="O8" s="5" t="s">
        <v>29</v>
      </c>
      <c r="P8" s="55" t="s">
        <v>31</v>
      </c>
      <c r="Q8" s="56"/>
      <c r="R8" s="50" t="s">
        <v>34</v>
      </c>
      <c r="S8" s="50"/>
      <c r="T8" s="50" t="s">
        <v>32</v>
      </c>
      <c r="U8" s="50"/>
      <c r="Y8" t="s">
        <v>60</v>
      </c>
    </row>
    <row r="9" spans="2:25">
      <c r="B9" s="40">
        <v>1</v>
      </c>
      <c r="C9" s="44">
        <f>L2</f>
        <v>100000</v>
      </c>
      <c r="D9" s="44"/>
      <c r="E9" s="40">
        <v>2011</v>
      </c>
      <c r="F9" s="8">
        <v>43539</v>
      </c>
      <c r="G9" s="40" t="s">
        <v>4</v>
      </c>
      <c r="H9" s="45">
        <v>1.4013</v>
      </c>
      <c r="I9" s="45"/>
      <c r="J9" s="40">
        <v>159</v>
      </c>
      <c r="K9" s="44">
        <f>IF(J9="","",C9*0.02)</f>
        <v>2000</v>
      </c>
      <c r="L9" s="44"/>
      <c r="M9" s="6">
        <f>IF(J9="","",(K9/J9)/LOOKUP(RIGHT($D$2,3),定数!$A$6:$A$13,定数!$B$6:$B$13))</f>
        <v>0.10482180293501049</v>
      </c>
      <c r="N9" s="40">
        <v>2011</v>
      </c>
      <c r="O9" s="8">
        <v>43545</v>
      </c>
      <c r="P9" s="45">
        <v>1.4212</v>
      </c>
      <c r="Q9" s="45"/>
      <c r="R9" s="48">
        <f>IF(P9="","",T9*M9*LOOKUP(RIGHT($D$2,3),定数!$A$6:$A$13,定数!$B$6:$B$13))</f>
        <v>2503.1446540880538</v>
      </c>
      <c r="S9" s="48"/>
      <c r="T9" s="49">
        <f>IF(P9="","",IF(G9="買",(P9-H9),(H9-P9))*IF(RIGHT($D$2,3)="JPY",100,10000))</f>
        <v>199.00000000000028</v>
      </c>
      <c r="U9" s="49"/>
      <c r="V9" s="1">
        <f>IF(T9&lt;&gt;"",IF(T9&gt;0,1+V8,0),"")</f>
        <v>1</v>
      </c>
      <c r="W9">
        <f>IF(T9&lt;&gt;"",IF(T9&lt;0,1+W8,0),"")</f>
        <v>0</v>
      </c>
    </row>
    <row r="10" spans="2:25">
      <c r="B10" s="40">
        <v>2</v>
      </c>
      <c r="C10" s="44">
        <f t="shared" ref="C10:C73" si="0">IF(R9="","",C9+R9)</f>
        <v>102503.14465408806</v>
      </c>
      <c r="D10" s="44"/>
      <c r="E10" s="40">
        <v>2011</v>
      </c>
      <c r="F10" s="8">
        <v>43560</v>
      </c>
      <c r="G10" s="40" t="s">
        <v>4</v>
      </c>
      <c r="H10" s="45">
        <v>1.4246000000000001</v>
      </c>
      <c r="I10" s="45"/>
      <c r="J10" s="40">
        <v>96</v>
      </c>
      <c r="K10" s="44">
        <f t="shared" ref="K10:K40" si="1">IF(J10="","",C10*0.02)</f>
        <v>2050.0628930817611</v>
      </c>
      <c r="L10" s="44"/>
      <c r="M10" s="6">
        <f>IF(J10="","",(K10/J10)/LOOKUP(RIGHT($D$2,3),定数!$A$6:$A$13,定数!$B$6:$B$13))</f>
        <v>0.17795684835779174</v>
      </c>
      <c r="N10" s="40">
        <v>2011</v>
      </c>
      <c r="O10" s="8">
        <v>43563</v>
      </c>
      <c r="P10" s="45">
        <v>1.4365000000000001</v>
      </c>
      <c r="Q10" s="45"/>
      <c r="R10" s="48">
        <f>IF(P10="","",T10*M10*LOOKUP(RIGHT($D$2,3),定数!$A$6:$A$13,定数!$B$6:$B$13))</f>
        <v>2541.2237945492707</v>
      </c>
      <c r="S10" s="48"/>
      <c r="T10" s="49">
        <f>IF(P10="","",IF(G10="買",(P10-H10),(H10-P10))*IF(RIGHT($D$2,3)="JPY",100,10000))</f>
        <v>119.00000000000021</v>
      </c>
      <c r="U10" s="49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1">
        <f>IF(C10&lt;&gt;"",MAX(C10,C9),"")</f>
        <v>102503.14465408806</v>
      </c>
    </row>
    <row r="11" spans="2:25">
      <c r="B11" s="40">
        <v>3</v>
      </c>
      <c r="C11" s="44">
        <f t="shared" si="0"/>
        <v>105044.36844863732</v>
      </c>
      <c r="D11" s="44"/>
      <c r="E11" s="40">
        <v>2011</v>
      </c>
      <c r="F11" s="8">
        <v>43764</v>
      </c>
      <c r="G11" s="40" t="s">
        <v>4</v>
      </c>
      <c r="H11" s="45">
        <v>1.3975</v>
      </c>
      <c r="I11" s="45"/>
      <c r="J11" s="40">
        <v>178</v>
      </c>
      <c r="K11" s="44">
        <f t="shared" si="1"/>
        <v>2100.8873689727466</v>
      </c>
      <c r="L11" s="44"/>
      <c r="M11" s="6">
        <f>IF(J11="","",(K11/J11)/LOOKUP(RIGHT($D$2,3),定数!$A$6:$A$13,定数!$B$6:$B$13))</f>
        <v>9.8356150232806486E-2</v>
      </c>
      <c r="N11" s="40">
        <v>2011</v>
      </c>
      <c r="O11" s="8">
        <v>43766</v>
      </c>
      <c r="P11" s="45">
        <v>1.4198999999999999</v>
      </c>
      <c r="Q11" s="45"/>
      <c r="R11" s="48">
        <f>IF(P11="","",T11*M11*LOOKUP(RIGHT($D$2,3),定数!$A$6:$A$13,定数!$B$6:$B$13))</f>
        <v>2643.8133182578354</v>
      </c>
      <c r="S11" s="48"/>
      <c r="T11" s="49">
        <f>IF(P11="","",IF(G11="買",(P11-H11),(H11-P11))*IF(RIGHT($D$2,3)="JPY",100,10000))</f>
        <v>223.99999999999974</v>
      </c>
      <c r="U11" s="49"/>
      <c r="V11" s="22">
        <f t="shared" si="2"/>
        <v>3</v>
      </c>
      <c r="W11">
        <f t="shared" si="3"/>
        <v>0</v>
      </c>
      <c r="X11" s="41">
        <f>IF(C11&lt;&gt;"",MAX(X10,C11),"")</f>
        <v>105044.36844863732</v>
      </c>
      <c r="Y11" s="42">
        <f>IF(X11&lt;&gt;"",1-(C11/X11),"")</f>
        <v>0</v>
      </c>
    </row>
    <row r="12" spans="2:25">
      <c r="B12" s="40">
        <v>4</v>
      </c>
      <c r="C12" s="44">
        <f t="shared" si="0"/>
        <v>107688.18176689516</v>
      </c>
      <c r="D12" s="44"/>
      <c r="E12" s="40">
        <v>2012</v>
      </c>
      <c r="F12" s="8">
        <v>43797</v>
      </c>
      <c r="G12" s="40" t="s">
        <v>4</v>
      </c>
      <c r="H12" s="45">
        <v>1.2955000000000001</v>
      </c>
      <c r="I12" s="45"/>
      <c r="J12" s="40">
        <v>76</v>
      </c>
      <c r="K12" s="44">
        <f t="shared" si="1"/>
        <v>2153.763635337903</v>
      </c>
      <c r="L12" s="44"/>
      <c r="M12" s="6">
        <f>IF(J12="","",(K12/J12)/LOOKUP(RIGHT($D$2,3),定数!$A$6:$A$13,定数!$B$6:$B$13))</f>
        <v>0.23615829334845426</v>
      </c>
      <c r="N12" s="40">
        <v>2011</v>
      </c>
      <c r="O12" s="8">
        <v>43802</v>
      </c>
      <c r="P12" s="45">
        <v>1.3048</v>
      </c>
      <c r="Q12" s="45"/>
      <c r="R12" s="48">
        <f>IF(P12="","",T12*M12*LOOKUP(RIGHT($D$2,3),定数!$A$6:$A$13,定数!$B$6:$B$13))</f>
        <v>2635.5265537687105</v>
      </c>
      <c r="S12" s="48"/>
      <c r="T12" s="49">
        <f t="shared" ref="T12:T75" si="4">IF(P12="","",IF(G12="買",(P12-H12),(H12-P12))*IF(RIGHT($D$2,3)="JPY",100,10000))</f>
        <v>92.999999999998636</v>
      </c>
      <c r="U12" s="49"/>
      <c r="V12" s="22">
        <f t="shared" si="2"/>
        <v>4</v>
      </c>
      <c r="W12">
        <f t="shared" si="3"/>
        <v>0</v>
      </c>
      <c r="X12" s="41">
        <f t="shared" ref="X12:X75" si="5">IF(C12&lt;&gt;"",MAX(X11,C12),"")</f>
        <v>107688.18176689516</v>
      </c>
      <c r="Y12" s="42">
        <f t="shared" ref="Y12:Y75" si="6">IF(X12&lt;&gt;"",1-(C12/X12),"")</f>
        <v>0</v>
      </c>
    </row>
    <row r="13" spans="2:25">
      <c r="B13" s="40">
        <v>5</v>
      </c>
      <c r="C13" s="44">
        <f t="shared" si="0"/>
        <v>110323.70832066386</v>
      </c>
      <c r="D13" s="44"/>
      <c r="E13" s="40">
        <v>2013</v>
      </c>
      <c r="F13" s="8">
        <v>43699</v>
      </c>
      <c r="G13" s="40" t="s">
        <v>4</v>
      </c>
      <c r="H13" s="45">
        <v>1.3373999999999999</v>
      </c>
      <c r="I13" s="45"/>
      <c r="J13" s="40">
        <v>57</v>
      </c>
      <c r="K13" s="44">
        <f t="shared" si="1"/>
        <v>2206.4741664132775</v>
      </c>
      <c r="L13" s="44"/>
      <c r="M13" s="6">
        <f>IF(J13="","",(K13/J13)/LOOKUP(RIGHT($D$2,3),定数!$A$6:$A$13,定数!$B$6:$B$13))</f>
        <v>0.32258394245808147</v>
      </c>
      <c r="N13" s="40">
        <v>2013</v>
      </c>
      <c r="O13" s="8">
        <v>43706</v>
      </c>
      <c r="P13" s="45">
        <v>1.3297000000000001</v>
      </c>
      <c r="Q13" s="45"/>
      <c r="R13" s="48">
        <f>IF(P13="","",T13*M13*LOOKUP(RIGHT($D$2,3),定数!$A$6:$A$13,定数!$B$6:$B$13))</f>
        <v>-2980.6756283126024</v>
      </c>
      <c r="S13" s="48"/>
      <c r="T13" s="49">
        <f t="shared" si="4"/>
        <v>-76.999999999998181</v>
      </c>
      <c r="U13" s="49"/>
      <c r="V13" s="22">
        <f t="shared" si="2"/>
        <v>0</v>
      </c>
      <c r="W13">
        <f t="shared" si="3"/>
        <v>1</v>
      </c>
      <c r="X13" s="41">
        <f t="shared" si="5"/>
        <v>110323.70832066386</v>
      </c>
      <c r="Y13" s="42">
        <f t="shared" si="6"/>
        <v>0</v>
      </c>
    </row>
    <row r="14" spans="2:25">
      <c r="B14" s="40">
        <v>6</v>
      </c>
      <c r="C14" s="44">
        <f t="shared" si="0"/>
        <v>107343.03269235126</v>
      </c>
      <c r="D14" s="44"/>
      <c r="E14" s="40">
        <v>2013</v>
      </c>
      <c r="F14" s="8">
        <v>43803</v>
      </c>
      <c r="G14" s="40" t="s">
        <v>4</v>
      </c>
      <c r="H14" s="45">
        <v>1.3606</v>
      </c>
      <c r="I14" s="45"/>
      <c r="J14" s="40">
        <v>79</v>
      </c>
      <c r="K14" s="44">
        <f t="shared" si="1"/>
        <v>2146.8606538470253</v>
      </c>
      <c r="L14" s="44"/>
      <c r="M14" s="6">
        <f>IF(J14="","",(K14/J14)/LOOKUP(RIGHT($D$2,3),定数!$A$6:$A$13,定数!$B$6:$B$13))</f>
        <v>0.2264620942876609</v>
      </c>
      <c r="N14" s="40">
        <v>2013</v>
      </c>
      <c r="O14" s="8">
        <v>43805</v>
      </c>
      <c r="P14" s="45">
        <v>1.3703000000000001</v>
      </c>
      <c r="Q14" s="45"/>
      <c r="R14" s="48">
        <f>IF(P14="","",T14*M14*LOOKUP(RIGHT($D$2,3),定数!$A$6:$A$13,定数!$B$6:$B$13))</f>
        <v>2636.0187775083841</v>
      </c>
      <c r="S14" s="48"/>
      <c r="T14" s="49">
        <f t="shared" si="4"/>
        <v>97.000000000000426</v>
      </c>
      <c r="U14" s="49"/>
      <c r="V14" s="22">
        <f t="shared" si="2"/>
        <v>1</v>
      </c>
      <c r="W14">
        <f t="shared" si="3"/>
        <v>0</v>
      </c>
      <c r="X14" s="41">
        <f t="shared" si="5"/>
        <v>110323.70832066386</v>
      </c>
      <c r="Y14" s="42">
        <f t="shared" si="6"/>
        <v>2.7017543859648496E-2</v>
      </c>
    </row>
    <row r="15" spans="2:25">
      <c r="B15" s="40">
        <v>7</v>
      </c>
      <c r="C15" s="44">
        <f t="shared" si="0"/>
        <v>109979.05146985965</v>
      </c>
      <c r="D15" s="44"/>
      <c r="E15" s="40">
        <v>2013</v>
      </c>
      <c r="F15" s="8">
        <v>43816</v>
      </c>
      <c r="G15" s="40" t="s">
        <v>4</v>
      </c>
      <c r="H15" s="45">
        <v>1.3783000000000001</v>
      </c>
      <c r="I15" s="45"/>
      <c r="J15" s="40">
        <v>61</v>
      </c>
      <c r="K15" s="44">
        <f t="shared" si="1"/>
        <v>2199.5810293971931</v>
      </c>
      <c r="L15" s="44"/>
      <c r="M15" s="6">
        <f>IF(J15="","",(K15/J15)/LOOKUP(RIGHT($D$2,3),定数!$A$6:$A$13,定数!$B$6:$B$13))</f>
        <v>0.30048921166628323</v>
      </c>
      <c r="N15" s="40">
        <v>2013</v>
      </c>
      <c r="O15" s="8">
        <v>43817</v>
      </c>
      <c r="P15" s="45">
        <v>1.3722000000000001</v>
      </c>
      <c r="Q15" s="45"/>
      <c r="R15" s="48">
        <f>IF(P15="","",T15*M15*LOOKUP(RIGHT($D$2,3),定数!$A$6:$A$13,定数!$B$6:$B$13))</f>
        <v>-2199.5810293971913</v>
      </c>
      <c r="S15" s="48"/>
      <c r="T15" s="49">
        <f t="shared" si="4"/>
        <v>-60.999999999999943</v>
      </c>
      <c r="U15" s="49"/>
      <c r="V15" s="22">
        <f t="shared" si="2"/>
        <v>0</v>
      </c>
      <c r="W15">
        <f t="shared" si="3"/>
        <v>1</v>
      </c>
      <c r="X15" s="41">
        <f t="shared" si="5"/>
        <v>110323.70832066386</v>
      </c>
      <c r="Y15" s="42">
        <f t="shared" si="6"/>
        <v>3.1240506329105466E-3</v>
      </c>
    </row>
    <row r="16" spans="2:25">
      <c r="B16" s="40">
        <v>8</v>
      </c>
      <c r="C16" s="44">
        <f t="shared" si="0"/>
        <v>107779.47044046246</v>
      </c>
      <c r="D16" s="44"/>
      <c r="E16" s="40">
        <v>2014</v>
      </c>
      <c r="F16" s="8">
        <v>43587</v>
      </c>
      <c r="G16" s="40" t="s">
        <v>4</v>
      </c>
      <c r="H16" s="45">
        <v>1.3882000000000001</v>
      </c>
      <c r="I16" s="45"/>
      <c r="J16" s="40">
        <v>74</v>
      </c>
      <c r="K16" s="44">
        <f t="shared" si="1"/>
        <v>2155.5894088092491</v>
      </c>
      <c r="L16" s="44"/>
      <c r="M16" s="6">
        <f>IF(J16="","",(K16/J16)/LOOKUP(RIGHT($D$2,3),定数!$A$6:$A$13,定数!$B$6:$B$13))</f>
        <v>0.24274655504608661</v>
      </c>
      <c r="N16" s="40">
        <v>2013</v>
      </c>
      <c r="O16" s="8">
        <v>43593</v>
      </c>
      <c r="P16" s="45">
        <v>1.3972</v>
      </c>
      <c r="Q16" s="45"/>
      <c r="R16" s="48">
        <f>IF(P16="","",T16*M16*LOOKUP(RIGHT($D$2,3),定数!$A$6:$A$13,定数!$B$6:$B$13))</f>
        <v>2621.6627944977054</v>
      </c>
      <c r="S16" s="48"/>
      <c r="T16" s="49">
        <f t="shared" si="4"/>
        <v>89.999999999998977</v>
      </c>
      <c r="U16" s="49"/>
      <c r="V16" s="22">
        <f t="shared" si="2"/>
        <v>1</v>
      </c>
      <c r="W16">
        <f t="shared" si="3"/>
        <v>0</v>
      </c>
      <c r="X16" s="41">
        <f t="shared" si="5"/>
        <v>110323.70832066386</v>
      </c>
      <c r="Y16" s="42">
        <f t="shared" si="6"/>
        <v>2.3061569620252298E-2</v>
      </c>
    </row>
    <row r="17" spans="2:25">
      <c r="B17" s="40">
        <v>9</v>
      </c>
      <c r="C17" s="44">
        <f t="shared" si="0"/>
        <v>110401.13323496017</v>
      </c>
      <c r="D17" s="44"/>
      <c r="E17" s="40">
        <v>2015</v>
      </c>
      <c r="F17" s="8">
        <v>43628</v>
      </c>
      <c r="G17" s="40" t="s">
        <v>4</v>
      </c>
      <c r="H17" s="45">
        <v>1.1296999999999999</v>
      </c>
      <c r="I17" s="45"/>
      <c r="J17" s="40">
        <v>148</v>
      </c>
      <c r="K17" s="44">
        <f t="shared" si="1"/>
        <v>2208.0226646992037</v>
      </c>
      <c r="L17" s="44"/>
      <c r="M17" s="6">
        <f>IF(J17="","",(K17/J17)/LOOKUP(RIGHT($D$2,3),定数!$A$6:$A$13,定数!$B$6:$B$13))</f>
        <v>0.12432560048982003</v>
      </c>
      <c r="N17" s="40">
        <v>2015</v>
      </c>
      <c r="O17" s="8">
        <v>43639</v>
      </c>
      <c r="P17" s="45">
        <v>1.115</v>
      </c>
      <c r="Q17" s="45"/>
      <c r="R17" s="48">
        <f>IF(P17="","",T17*M17*LOOKUP(RIGHT($D$2,3),定数!$A$6:$A$13,定数!$B$6:$B$13))</f>
        <v>-2193.1035926404156</v>
      </c>
      <c r="S17" s="48"/>
      <c r="T17" s="49">
        <f t="shared" si="4"/>
        <v>-146.99999999999935</v>
      </c>
      <c r="U17" s="49"/>
      <c r="V17" s="22">
        <f t="shared" si="2"/>
        <v>0</v>
      </c>
      <c r="W17">
        <f t="shared" si="3"/>
        <v>1</v>
      </c>
      <c r="X17" s="41">
        <f t="shared" si="5"/>
        <v>110401.13323496017</v>
      </c>
      <c r="Y17" s="42">
        <f t="shared" si="6"/>
        <v>0</v>
      </c>
    </row>
    <row r="18" spans="2:25">
      <c r="B18" s="40">
        <v>10</v>
      </c>
      <c r="C18" s="44">
        <f t="shared" si="0"/>
        <v>108208.02964231976</v>
      </c>
      <c r="D18" s="44"/>
      <c r="E18" s="40">
        <v>2016</v>
      </c>
      <c r="F18" s="8">
        <v>43743</v>
      </c>
      <c r="G18" s="40" t="s">
        <v>3</v>
      </c>
      <c r="H18" s="45">
        <v>1.1188</v>
      </c>
      <c r="I18" s="45"/>
      <c r="J18" s="40">
        <v>46</v>
      </c>
      <c r="K18" s="44">
        <f t="shared" si="1"/>
        <v>2164.160592846395</v>
      </c>
      <c r="L18" s="44"/>
      <c r="M18" s="6">
        <f>IF(J18="","",(K18/J18)/LOOKUP(RIGHT($D$2,3),定数!$A$6:$A$13,定数!$B$6:$B$13))</f>
        <v>0.39205807841420198</v>
      </c>
      <c r="N18" s="40">
        <v>2016</v>
      </c>
      <c r="O18" s="8">
        <v>43745</v>
      </c>
      <c r="P18" s="45">
        <v>1.1133999999999999</v>
      </c>
      <c r="Q18" s="45"/>
      <c r="R18" s="48">
        <f>IF(P18="","",T18*M18*LOOKUP(RIGHT($D$2,3),定数!$A$6:$A$13,定数!$B$6:$B$13))</f>
        <v>2540.5363481240624</v>
      </c>
      <c r="S18" s="48"/>
      <c r="T18" s="49">
        <f t="shared" si="4"/>
        <v>54.000000000000711</v>
      </c>
      <c r="U18" s="49"/>
      <c r="V18" s="22">
        <f t="shared" si="2"/>
        <v>1</v>
      </c>
      <c r="W18">
        <f t="shared" si="3"/>
        <v>0</v>
      </c>
      <c r="X18" s="41">
        <f t="shared" si="5"/>
        <v>110401.13323496017</v>
      </c>
      <c r="Y18" s="42">
        <f t="shared" si="6"/>
        <v>1.9864864864864717E-2</v>
      </c>
    </row>
    <row r="19" spans="2:25">
      <c r="B19" s="40">
        <v>11</v>
      </c>
      <c r="C19" s="44">
        <f t="shared" si="0"/>
        <v>110748.56599044382</v>
      </c>
      <c r="D19" s="44"/>
      <c r="E19" s="40">
        <v>2017</v>
      </c>
      <c r="F19" s="8">
        <v>43476</v>
      </c>
      <c r="G19" s="40" t="s">
        <v>4</v>
      </c>
      <c r="H19" s="45">
        <v>1.0623</v>
      </c>
      <c r="I19" s="45"/>
      <c r="J19" s="40">
        <v>171</v>
      </c>
      <c r="K19" s="44">
        <f t="shared" si="1"/>
        <v>2214.9713198088766</v>
      </c>
      <c r="L19" s="44"/>
      <c r="M19" s="6">
        <f>IF(J19="","",(K19/J19)/LOOKUP(RIGHT($D$2,3),定数!$A$6:$A$13,定数!$B$6:$B$13))</f>
        <v>0.10794207211544232</v>
      </c>
      <c r="N19" s="40">
        <v>2017</v>
      </c>
      <c r="O19" s="8">
        <v>43551</v>
      </c>
      <c r="P19" s="45">
        <v>1.0838000000000001</v>
      </c>
      <c r="Q19" s="45"/>
      <c r="R19" s="48">
        <f>IF(P19="","",T19*M19*LOOKUP(RIGHT($D$2,3),定数!$A$6:$A$13,定数!$B$6:$B$13))</f>
        <v>2784.9054605784213</v>
      </c>
      <c r="S19" s="48"/>
      <c r="T19" s="49">
        <f t="shared" si="4"/>
        <v>215.00000000000074</v>
      </c>
      <c r="U19" s="49"/>
      <c r="V19" s="22">
        <f t="shared" si="2"/>
        <v>2</v>
      </c>
      <c r="W19">
        <f t="shared" si="3"/>
        <v>0</v>
      </c>
      <c r="X19" s="41">
        <f t="shared" si="5"/>
        <v>110748.56599044382</v>
      </c>
      <c r="Y19" s="42">
        <f t="shared" si="6"/>
        <v>0</v>
      </c>
    </row>
    <row r="20" spans="2:25">
      <c r="B20" s="40">
        <v>12</v>
      </c>
      <c r="C20" s="44">
        <f t="shared" si="0"/>
        <v>113533.47145102224</v>
      </c>
      <c r="D20" s="44"/>
      <c r="E20" s="40"/>
      <c r="F20" s="8"/>
      <c r="G20" s="40"/>
      <c r="H20" s="45"/>
      <c r="I20" s="45"/>
      <c r="J20" s="40"/>
      <c r="K20" s="44" t="str">
        <f t="shared" si="1"/>
        <v/>
      </c>
      <c r="L20" s="44"/>
      <c r="M20" s="6" t="str">
        <f>IF(J20="","",(K20/J20)/LOOKUP(RIGHT($D$2,3),定数!$A$6:$A$13,定数!$B$6:$B$13))</f>
        <v/>
      </c>
      <c r="N20" s="40"/>
      <c r="O20" s="8"/>
      <c r="P20" s="45"/>
      <c r="Q20" s="45"/>
      <c r="R20" s="48" t="str">
        <f>IF(P20="","",T20*M20*LOOKUP(RIGHT($D$2,3),定数!$A$6:$A$13,定数!$B$6:$B$13))</f>
        <v/>
      </c>
      <c r="S20" s="48"/>
      <c r="T20" s="49" t="str">
        <f t="shared" si="4"/>
        <v/>
      </c>
      <c r="U20" s="49"/>
      <c r="V20" s="22" t="str">
        <f t="shared" si="2"/>
        <v/>
      </c>
      <c r="W20" t="str">
        <f t="shared" si="3"/>
        <v/>
      </c>
      <c r="X20" s="41">
        <f t="shared" si="5"/>
        <v>113533.47145102224</v>
      </c>
      <c r="Y20" s="42">
        <f t="shared" si="6"/>
        <v>0</v>
      </c>
    </row>
    <row r="21" spans="2:25">
      <c r="B21" s="40">
        <v>13</v>
      </c>
      <c r="C21" s="44" t="str">
        <f t="shared" si="0"/>
        <v/>
      </c>
      <c r="D21" s="44"/>
      <c r="E21" s="40"/>
      <c r="F21" s="8"/>
      <c r="G21" s="40"/>
      <c r="H21" s="45"/>
      <c r="I21" s="45"/>
      <c r="J21" s="40"/>
      <c r="K21" s="44" t="str">
        <f t="shared" si="1"/>
        <v/>
      </c>
      <c r="L21" s="44"/>
      <c r="M21" s="6" t="str">
        <f>IF(J21="","",(K21/J21)/LOOKUP(RIGHT($D$2,3),定数!$A$6:$A$13,定数!$B$6:$B$13))</f>
        <v/>
      </c>
      <c r="N21" s="40"/>
      <c r="O21" s="8"/>
      <c r="P21" s="45"/>
      <c r="Q21" s="45"/>
      <c r="R21" s="48" t="str">
        <f>IF(P21="","",T21*M21*LOOKUP(RIGHT($D$2,3),定数!$A$6:$A$13,定数!$B$6:$B$13))</f>
        <v/>
      </c>
      <c r="S21" s="48"/>
      <c r="T21" s="49" t="str">
        <f t="shared" si="4"/>
        <v/>
      </c>
      <c r="U21" s="49"/>
      <c r="V21" s="22" t="str">
        <f t="shared" si="2"/>
        <v/>
      </c>
      <c r="W21" t="str">
        <f t="shared" si="3"/>
        <v/>
      </c>
      <c r="X21" s="41" t="str">
        <f t="shared" si="5"/>
        <v/>
      </c>
      <c r="Y21" s="42" t="str">
        <f t="shared" si="6"/>
        <v/>
      </c>
    </row>
    <row r="22" spans="2:25">
      <c r="B22" s="40">
        <v>14</v>
      </c>
      <c r="C22" s="44" t="str">
        <f t="shared" si="0"/>
        <v/>
      </c>
      <c r="D22" s="44"/>
      <c r="E22" s="40"/>
      <c r="F22" s="8"/>
      <c r="G22" s="40"/>
      <c r="H22" s="45"/>
      <c r="I22" s="45"/>
      <c r="J22" s="40"/>
      <c r="K22" s="44" t="str">
        <f t="shared" si="1"/>
        <v/>
      </c>
      <c r="L22" s="44"/>
      <c r="M22" s="6" t="str">
        <f>IF(J22="","",(K22/J22)/LOOKUP(RIGHT($D$2,3),定数!$A$6:$A$13,定数!$B$6:$B$13))</f>
        <v/>
      </c>
      <c r="N22" s="40"/>
      <c r="O22" s="8"/>
      <c r="P22" s="45"/>
      <c r="Q22" s="45"/>
      <c r="R22" s="48" t="str">
        <f>IF(P22="","",T22*M22*LOOKUP(RIGHT($D$2,3),定数!$A$6:$A$13,定数!$B$6:$B$13))</f>
        <v/>
      </c>
      <c r="S22" s="48"/>
      <c r="T22" s="49" t="str">
        <f t="shared" si="4"/>
        <v/>
      </c>
      <c r="U22" s="49"/>
      <c r="V22" s="22" t="str">
        <f t="shared" si="2"/>
        <v/>
      </c>
      <c r="W22" t="str">
        <f t="shared" si="3"/>
        <v/>
      </c>
      <c r="X22" s="41" t="str">
        <f t="shared" si="5"/>
        <v/>
      </c>
      <c r="Y22" s="42" t="str">
        <f t="shared" si="6"/>
        <v/>
      </c>
    </row>
    <row r="23" spans="2:25">
      <c r="B23" s="40">
        <v>15</v>
      </c>
      <c r="C23" s="44" t="str">
        <f t="shared" si="0"/>
        <v/>
      </c>
      <c r="D23" s="44"/>
      <c r="E23" s="40"/>
      <c r="F23" s="8"/>
      <c r="G23" s="40"/>
      <c r="H23" s="45"/>
      <c r="I23" s="45"/>
      <c r="J23" s="40"/>
      <c r="K23" s="44" t="str">
        <f t="shared" si="1"/>
        <v/>
      </c>
      <c r="L23" s="44"/>
      <c r="M23" s="6" t="str">
        <f>IF(J23="","",(K23/J23)/LOOKUP(RIGHT($D$2,3),定数!$A$6:$A$13,定数!$B$6:$B$13))</f>
        <v/>
      </c>
      <c r="N23" s="40"/>
      <c r="O23" s="8"/>
      <c r="P23" s="45"/>
      <c r="Q23" s="45"/>
      <c r="R23" s="48" t="str">
        <f>IF(P23="","",T23*M23*LOOKUP(RIGHT($D$2,3),定数!$A$6:$A$13,定数!$B$6:$B$13))</f>
        <v/>
      </c>
      <c r="S23" s="48"/>
      <c r="T23" s="49" t="str">
        <f t="shared" si="4"/>
        <v/>
      </c>
      <c r="U23" s="49"/>
      <c r="V23" t="str">
        <f t="shared" ref="V23:W74" si="7">IF(S23&lt;&gt;"",IF(S23&lt;0,1+V22,0),"")</f>
        <v/>
      </c>
      <c r="W23" t="str">
        <f t="shared" si="3"/>
        <v/>
      </c>
      <c r="X23" s="41" t="str">
        <f t="shared" si="5"/>
        <v/>
      </c>
      <c r="Y23" s="42" t="str">
        <f t="shared" si="6"/>
        <v/>
      </c>
    </row>
    <row r="24" spans="2:25">
      <c r="B24" s="40">
        <v>16</v>
      </c>
      <c r="C24" s="44" t="str">
        <f t="shared" si="0"/>
        <v/>
      </c>
      <c r="D24" s="44"/>
      <c r="E24" s="40"/>
      <c r="F24" s="8"/>
      <c r="G24" s="40"/>
      <c r="H24" s="45"/>
      <c r="I24" s="45"/>
      <c r="J24" s="40"/>
      <c r="K24" s="44" t="str">
        <f t="shared" si="1"/>
        <v/>
      </c>
      <c r="L24" s="44"/>
      <c r="M24" s="6" t="str">
        <f>IF(J24="","",(K24/J24)/LOOKUP(RIGHT($D$2,3),定数!$A$6:$A$13,定数!$B$6:$B$13))</f>
        <v/>
      </c>
      <c r="N24" s="40"/>
      <c r="O24" s="8"/>
      <c r="P24" s="45"/>
      <c r="Q24" s="45"/>
      <c r="R24" s="48" t="str">
        <f>IF(P24="","",T24*M24*LOOKUP(RIGHT($D$2,3),定数!$A$6:$A$13,定数!$B$6:$B$13))</f>
        <v/>
      </c>
      <c r="S24" s="48"/>
      <c r="T24" s="49" t="str">
        <f t="shared" si="4"/>
        <v/>
      </c>
      <c r="U24" s="49"/>
      <c r="V24" t="str">
        <f t="shared" si="7"/>
        <v/>
      </c>
      <c r="W24" t="str">
        <f t="shared" si="3"/>
        <v/>
      </c>
      <c r="X24" s="41" t="str">
        <f t="shared" si="5"/>
        <v/>
      </c>
      <c r="Y24" s="42" t="str">
        <f t="shared" si="6"/>
        <v/>
      </c>
    </row>
    <row r="25" spans="2:25">
      <c r="B25" s="40">
        <v>17</v>
      </c>
      <c r="C25" s="44" t="str">
        <f t="shared" si="0"/>
        <v/>
      </c>
      <c r="D25" s="44"/>
      <c r="E25" s="40"/>
      <c r="F25" s="8"/>
      <c r="G25" s="40"/>
      <c r="H25" s="45"/>
      <c r="I25" s="45"/>
      <c r="J25" s="40"/>
      <c r="K25" s="44" t="str">
        <f t="shared" si="1"/>
        <v/>
      </c>
      <c r="L25" s="44"/>
      <c r="M25" s="6" t="str">
        <f>IF(J25="","",(K25/J25)/LOOKUP(RIGHT($D$2,3),定数!$A$6:$A$13,定数!$B$6:$B$13))</f>
        <v/>
      </c>
      <c r="N25" s="40"/>
      <c r="O25" s="8"/>
      <c r="P25" s="45"/>
      <c r="Q25" s="45"/>
      <c r="R25" s="48" t="str">
        <f>IF(P25="","",T25*M25*LOOKUP(RIGHT($D$2,3),定数!$A$6:$A$13,定数!$B$6:$B$13))</f>
        <v/>
      </c>
      <c r="S25" s="48"/>
      <c r="T25" s="49" t="str">
        <f t="shared" si="4"/>
        <v/>
      </c>
      <c r="U25" s="49"/>
      <c r="V25" t="str">
        <f t="shared" si="7"/>
        <v/>
      </c>
      <c r="W25" t="str">
        <f t="shared" si="3"/>
        <v/>
      </c>
      <c r="X25" s="41" t="str">
        <f t="shared" si="5"/>
        <v/>
      </c>
      <c r="Y25" s="42" t="str">
        <f t="shared" si="6"/>
        <v/>
      </c>
    </row>
    <row r="26" spans="2:25">
      <c r="B26" s="40">
        <v>18</v>
      </c>
      <c r="C26" s="44" t="str">
        <f t="shared" si="0"/>
        <v/>
      </c>
      <c r="D26" s="44"/>
      <c r="E26" s="40"/>
      <c r="F26" s="8"/>
      <c r="G26" s="40"/>
      <c r="H26" s="45"/>
      <c r="I26" s="45"/>
      <c r="J26" s="40"/>
      <c r="K26" s="44" t="str">
        <f t="shared" si="1"/>
        <v/>
      </c>
      <c r="L26" s="44"/>
      <c r="M26" s="6" t="str">
        <f>IF(J26="","",(K26/J26)/LOOKUP(RIGHT($D$2,3),定数!$A$6:$A$13,定数!$B$6:$B$13))</f>
        <v/>
      </c>
      <c r="N26" s="40"/>
      <c r="O26" s="8"/>
      <c r="P26" s="45"/>
      <c r="Q26" s="45"/>
      <c r="R26" s="48" t="str">
        <f>IF(P26="","",T26*M26*LOOKUP(RIGHT($D$2,3),定数!$A$6:$A$13,定数!$B$6:$B$13))</f>
        <v/>
      </c>
      <c r="S26" s="48"/>
      <c r="T26" s="49" t="str">
        <f t="shared" si="4"/>
        <v/>
      </c>
      <c r="U26" s="49"/>
      <c r="V26" t="str">
        <f t="shared" si="7"/>
        <v/>
      </c>
      <c r="W26" t="str">
        <f t="shared" si="3"/>
        <v/>
      </c>
      <c r="X26" s="41" t="str">
        <f t="shared" si="5"/>
        <v/>
      </c>
      <c r="Y26" s="42" t="str">
        <f t="shared" si="6"/>
        <v/>
      </c>
    </row>
    <row r="27" spans="2:25">
      <c r="B27" s="40">
        <v>19</v>
      </c>
      <c r="C27" s="44" t="str">
        <f t="shared" si="0"/>
        <v/>
      </c>
      <c r="D27" s="44"/>
      <c r="E27" s="40"/>
      <c r="F27" s="8"/>
      <c r="G27" s="40"/>
      <c r="H27" s="45"/>
      <c r="I27" s="45"/>
      <c r="J27" s="40"/>
      <c r="K27" s="44" t="str">
        <f t="shared" si="1"/>
        <v/>
      </c>
      <c r="L27" s="44"/>
      <c r="M27" s="6" t="str">
        <f>IF(J27="","",(K27/J27)/LOOKUP(RIGHT($D$2,3),定数!$A$6:$A$13,定数!$B$6:$B$13))</f>
        <v/>
      </c>
      <c r="N27" s="40"/>
      <c r="O27" s="8"/>
      <c r="P27" s="45"/>
      <c r="Q27" s="45"/>
      <c r="R27" s="48" t="str">
        <f>IF(P27="","",T27*M27*LOOKUP(RIGHT($D$2,3),定数!$A$6:$A$13,定数!$B$6:$B$13))</f>
        <v/>
      </c>
      <c r="S27" s="48"/>
      <c r="T27" s="49" t="str">
        <f t="shared" si="4"/>
        <v/>
      </c>
      <c r="U27" s="49"/>
      <c r="V27" t="str">
        <f t="shared" si="7"/>
        <v/>
      </c>
      <c r="W27" t="str">
        <f t="shared" si="3"/>
        <v/>
      </c>
      <c r="X27" s="41" t="str">
        <f t="shared" si="5"/>
        <v/>
      </c>
      <c r="Y27" s="42" t="str">
        <f t="shared" si="6"/>
        <v/>
      </c>
    </row>
    <row r="28" spans="2:25">
      <c r="B28" s="40">
        <v>20</v>
      </c>
      <c r="C28" s="44" t="str">
        <f t="shared" si="0"/>
        <v/>
      </c>
      <c r="D28" s="44"/>
      <c r="E28" s="40"/>
      <c r="F28" s="8"/>
      <c r="G28" s="40"/>
      <c r="H28" s="45"/>
      <c r="I28" s="45"/>
      <c r="J28" s="40"/>
      <c r="K28" s="44" t="str">
        <f t="shared" si="1"/>
        <v/>
      </c>
      <c r="L28" s="44"/>
      <c r="M28" s="6" t="str">
        <f>IF(J28="","",(K28/J28)/LOOKUP(RIGHT($D$2,3),定数!$A$6:$A$13,定数!$B$6:$B$13))</f>
        <v/>
      </c>
      <c r="N28" s="40"/>
      <c r="O28" s="8"/>
      <c r="P28" s="45"/>
      <c r="Q28" s="45"/>
      <c r="R28" s="48" t="str">
        <f>IF(P28="","",T28*M28*LOOKUP(RIGHT($D$2,3),定数!$A$6:$A$13,定数!$B$6:$B$13))</f>
        <v/>
      </c>
      <c r="S28" s="48"/>
      <c r="T28" s="49" t="str">
        <f t="shared" si="4"/>
        <v/>
      </c>
      <c r="U28" s="49"/>
      <c r="V28" t="str">
        <f t="shared" si="7"/>
        <v/>
      </c>
      <c r="W28" t="str">
        <f t="shared" si="3"/>
        <v/>
      </c>
      <c r="X28" s="41" t="str">
        <f t="shared" si="5"/>
        <v/>
      </c>
      <c r="Y28" s="42" t="str">
        <f t="shared" si="6"/>
        <v/>
      </c>
    </row>
    <row r="29" spans="2:25">
      <c r="B29" s="40">
        <v>21</v>
      </c>
      <c r="C29" s="44" t="str">
        <f t="shared" si="0"/>
        <v/>
      </c>
      <c r="D29" s="44"/>
      <c r="E29" s="40"/>
      <c r="F29" s="8"/>
      <c r="G29" s="40"/>
      <c r="H29" s="45"/>
      <c r="I29" s="45"/>
      <c r="J29" s="40"/>
      <c r="K29" s="44" t="str">
        <f t="shared" si="1"/>
        <v/>
      </c>
      <c r="L29" s="44"/>
      <c r="M29" s="6" t="str">
        <f>IF(J29="","",(K29/J29)/LOOKUP(RIGHT($D$2,3),定数!$A$6:$A$13,定数!$B$6:$B$13))</f>
        <v/>
      </c>
      <c r="N29" s="40"/>
      <c r="O29" s="8"/>
      <c r="P29" s="45"/>
      <c r="Q29" s="45"/>
      <c r="R29" s="48" t="str">
        <f>IF(P29="","",T29*M29*LOOKUP(RIGHT($D$2,3),定数!$A$6:$A$13,定数!$B$6:$B$13))</f>
        <v/>
      </c>
      <c r="S29" s="48"/>
      <c r="T29" s="49" t="str">
        <f t="shared" si="4"/>
        <v/>
      </c>
      <c r="U29" s="49"/>
      <c r="V29" t="str">
        <f t="shared" si="7"/>
        <v/>
      </c>
      <c r="W29" t="str">
        <f t="shared" si="3"/>
        <v/>
      </c>
      <c r="X29" s="41" t="str">
        <f t="shared" si="5"/>
        <v/>
      </c>
      <c r="Y29" s="42" t="str">
        <f t="shared" si="6"/>
        <v/>
      </c>
    </row>
    <row r="30" spans="2:25">
      <c r="B30" s="40">
        <v>22</v>
      </c>
      <c r="C30" s="44" t="str">
        <f t="shared" si="0"/>
        <v/>
      </c>
      <c r="D30" s="44"/>
      <c r="E30" s="40"/>
      <c r="F30" s="8"/>
      <c r="G30" s="40"/>
      <c r="H30" s="45"/>
      <c r="I30" s="45"/>
      <c r="J30" s="40"/>
      <c r="K30" s="44" t="str">
        <f t="shared" si="1"/>
        <v/>
      </c>
      <c r="L30" s="44"/>
      <c r="M30" s="6" t="str">
        <f>IF(J30="","",(K30/J30)/LOOKUP(RIGHT($D$2,3),定数!$A$6:$A$13,定数!$B$6:$B$13))</f>
        <v/>
      </c>
      <c r="N30" s="40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4"/>
        <v/>
      </c>
      <c r="U30" s="49"/>
      <c r="V30" t="str">
        <f t="shared" si="7"/>
        <v/>
      </c>
      <c r="W30" t="str">
        <f t="shared" si="3"/>
        <v/>
      </c>
      <c r="X30" s="41" t="str">
        <f t="shared" si="5"/>
        <v/>
      </c>
      <c r="Y30" s="42" t="str">
        <f t="shared" si="6"/>
        <v/>
      </c>
    </row>
    <row r="31" spans="2:25">
      <c r="B31" s="40">
        <v>23</v>
      </c>
      <c r="C31" s="44" t="str">
        <f t="shared" si="0"/>
        <v/>
      </c>
      <c r="D31" s="44"/>
      <c r="E31" s="40"/>
      <c r="F31" s="8"/>
      <c r="G31" s="40"/>
      <c r="H31" s="45"/>
      <c r="I31" s="45"/>
      <c r="J31" s="40"/>
      <c r="K31" s="44" t="str">
        <f t="shared" si="1"/>
        <v/>
      </c>
      <c r="L31" s="44"/>
      <c r="M31" s="6" t="str">
        <f>IF(J31="","",(K31/J31)/LOOKUP(RIGHT($D$2,3),定数!$A$6:$A$13,定数!$B$6:$B$13))</f>
        <v/>
      </c>
      <c r="N31" s="40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4"/>
        <v/>
      </c>
      <c r="U31" s="49"/>
      <c r="V31" t="str">
        <f t="shared" si="7"/>
        <v/>
      </c>
      <c r="W31" t="str">
        <f t="shared" si="3"/>
        <v/>
      </c>
      <c r="X31" s="41" t="str">
        <f t="shared" si="5"/>
        <v/>
      </c>
      <c r="Y31" s="42" t="str">
        <f t="shared" si="6"/>
        <v/>
      </c>
    </row>
    <row r="32" spans="2:25">
      <c r="B32" s="40">
        <v>24</v>
      </c>
      <c r="C32" s="44" t="str">
        <f t="shared" si="0"/>
        <v/>
      </c>
      <c r="D32" s="44"/>
      <c r="E32" s="40"/>
      <c r="F32" s="8"/>
      <c r="G32" s="40"/>
      <c r="H32" s="45"/>
      <c r="I32" s="45"/>
      <c r="J32" s="40"/>
      <c r="K32" s="44" t="str">
        <f t="shared" si="1"/>
        <v/>
      </c>
      <c r="L32" s="44"/>
      <c r="M32" s="6" t="str">
        <f>IF(J32="","",(K32/J32)/LOOKUP(RIGHT($D$2,3),定数!$A$6:$A$13,定数!$B$6:$B$13))</f>
        <v/>
      </c>
      <c r="N32" s="40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4"/>
        <v/>
      </c>
      <c r="U32" s="49"/>
      <c r="V32" t="str">
        <f t="shared" si="7"/>
        <v/>
      </c>
      <c r="W32" t="str">
        <f t="shared" si="3"/>
        <v/>
      </c>
      <c r="X32" s="41" t="str">
        <f t="shared" si="5"/>
        <v/>
      </c>
      <c r="Y32" s="42" t="str">
        <f t="shared" si="6"/>
        <v/>
      </c>
    </row>
    <row r="33" spans="2:25">
      <c r="B33" s="40">
        <v>25</v>
      </c>
      <c r="C33" s="44" t="str">
        <f t="shared" si="0"/>
        <v/>
      </c>
      <c r="D33" s="44"/>
      <c r="E33" s="40"/>
      <c r="F33" s="8"/>
      <c r="G33" s="40"/>
      <c r="H33" s="45"/>
      <c r="I33" s="45"/>
      <c r="J33" s="40"/>
      <c r="K33" s="44" t="str">
        <f t="shared" si="1"/>
        <v/>
      </c>
      <c r="L33" s="44"/>
      <c r="M33" s="6" t="str">
        <f>IF(J33="","",(K33/J33)/LOOKUP(RIGHT($D$2,3),定数!$A$6:$A$13,定数!$B$6:$B$13))</f>
        <v/>
      </c>
      <c r="N33" s="40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4"/>
        <v/>
      </c>
      <c r="U33" s="49"/>
      <c r="V33" t="str">
        <f t="shared" si="7"/>
        <v/>
      </c>
      <c r="W33" t="str">
        <f t="shared" si="3"/>
        <v/>
      </c>
      <c r="X33" s="41" t="str">
        <f t="shared" si="5"/>
        <v/>
      </c>
      <c r="Y33" s="42" t="str">
        <f t="shared" si="6"/>
        <v/>
      </c>
    </row>
    <row r="34" spans="2:25">
      <c r="B34" s="40">
        <v>26</v>
      </c>
      <c r="C34" s="44" t="str">
        <f t="shared" si="0"/>
        <v/>
      </c>
      <c r="D34" s="44"/>
      <c r="E34" s="40"/>
      <c r="F34" s="8"/>
      <c r="G34" s="40"/>
      <c r="H34" s="45"/>
      <c r="I34" s="45"/>
      <c r="J34" s="40"/>
      <c r="K34" s="44" t="str">
        <f t="shared" si="1"/>
        <v/>
      </c>
      <c r="L34" s="44"/>
      <c r="M34" s="6" t="str">
        <f>IF(J34="","",(K34/J34)/LOOKUP(RIGHT($D$2,3),定数!$A$6:$A$13,定数!$B$6:$B$13))</f>
        <v/>
      </c>
      <c r="N34" s="40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4"/>
        <v/>
      </c>
      <c r="U34" s="49"/>
      <c r="V34" t="str">
        <f t="shared" si="7"/>
        <v/>
      </c>
      <c r="W34" t="str">
        <f t="shared" si="3"/>
        <v/>
      </c>
      <c r="X34" s="41" t="str">
        <f t="shared" si="5"/>
        <v/>
      </c>
      <c r="Y34" s="42" t="str">
        <f t="shared" si="6"/>
        <v/>
      </c>
    </row>
    <row r="35" spans="2:25">
      <c r="B35" s="40">
        <v>27</v>
      </c>
      <c r="C35" s="44" t="str">
        <f t="shared" si="0"/>
        <v/>
      </c>
      <c r="D35" s="44"/>
      <c r="E35" s="40"/>
      <c r="F35" s="8"/>
      <c r="G35" s="40"/>
      <c r="H35" s="45"/>
      <c r="I35" s="45"/>
      <c r="J35" s="40"/>
      <c r="K35" s="44" t="str">
        <f t="shared" si="1"/>
        <v/>
      </c>
      <c r="L35" s="44"/>
      <c r="M35" s="6" t="str">
        <f>IF(J35="","",(K35/J35)/LOOKUP(RIGHT($D$2,3),定数!$A$6:$A$13,定数!$B$6:$B$13))</f>
        <v/>
      </c>
      <c r="N35" s="40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4"/>
        <v/>
      </c>
      <c r="U35" s="49"/>
      <c r="V35" t="str">
        <f t="shared" si="7"/>
        <v/>
      </c>
      <c r="W35" t="str">
        <f t="shared" si="3"/>
        <v/>
      </c>
      <c r="X35" s="41" t="str">
        <f t="shared" si="5"/>
        <v/>
      </c>
      <c r="Y35" s="42" t="str">
        <f t="shared" si="6"/>
        <v/>
      </c>
    </row>
    <row r="36" spans="2:25">
      <c r="B36" s="40">
        <v>28</v>
      </c>
      <c r="C36" s="44" t="str">
        <f t="shared" si="0"/>
        <v/>
      </c>
      <c r="D36" s="44"/>
      <c r="E36" s="40"/>
      <c r="F36" s="8"/>
      <c r="G36" s="40"/>
      <c r="H36" s="45"/>
      <c r="I36" s="45"/>
      <c r="J36" s="40"/>
      <c r="K36" s="44" t="str">
        <f t="shared" si="1"/>
        <v/>
      </c>
      <c r="L36" s="44"/>
      <c r="M36" s="6" t="str">
        <f>IF(J36="","",(K36/J36)/LOOKUP(RIGHT($D$2,3),定数!$A$6:$A$13,定数!$B$6:$B$13))</f>
        <v/>
      </c>
      <c r="N36" s="40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4"/>
        <v/>
      </c>
      <c r="U36" s="49"/>
      <c r="V36" t="str">
        <f t="shared" si="7"/>
        <v/>
      </c>
      <c r="W36" t="str">
        <f t="shared" si="3"/>
        <v/>
      </c>
      <c r="X36" s="41" t="str">
        <f t="shared" si="5"/>
        <v/>
      </c>
      <c r="Y36" s="42" t="str">
        <f t="shared" si="6"/>
        <v/>
      </c>
    </row>
    <row r="37" spans="2:25">
      <c r="B37" s="40">
        <v>29</v>
      </c>
      <c r="C37" s="44" t="str">
        <f t="shared" si="0"/>
        <v/>
      </c>
      <c r="D37" s="44"/>
      <c r="E37" s="40"/>
      <c r="F37" s="8"/>
      <c r="G37" s="40"/>
      <c r="H37" s="45"/>
      <c r="I37" s="45"/>
      <c r="J37" s="40"/>
      <c r="K37" s="44" t="str">
        <f t="shared" si="1"/>
        <v/>
      </c>
      <c r="L37" s="44"/>
      <c r="M37" s="6" t="str">
        <f>IF(J37="","",(K37/J37)/LOOKUP(RIGHT($D$2,3),定数!$A$6:$A$13,定数!$B$6:$B$13))</f>
        <v/>
      </c>
      <c r="N37" s="40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4"/>
        <v/>
      </c>
      <c r="U37" s="49"/>
      <c r="V37" t="str">
        <f t="shared" si="7"/>
        <v/>
      </c>
      <c r="W37" t="str">
        <f t="shared" si="3"/>
        <v/>
      </c>
      <c r="X37" s="41" t="str">
        <f t="shared" si="5"/>
        <v/>
      </c>
      <c r="Y37" s="42" t="str">
        <f t="shared" si="6"/>
        <v/>
      </c>
    </row>
    <row r="38" spans="2:25">
      <c r="B38" s="40">
        <v>30</v>
      </c>
      <c r="C38" s="44" t="str">
        <f t="shared" si="0"/>
        <v/>
      </c>
      <c r="D38" s="44"/>
      <c r="E38" s="40"/>
      <c r="F38" s="8"/>
      <c r="G38" s="40"/>
      <c r="H38" s="45"/>
      <c r="I38" s="45"/>
      <c r="J38" s="40"/>
      <c r="K38" s="44" t="str">
        <f t="shared" si="1"/>
        <v/>
      </c>
      <c r="L38" s="44"/>
      <c r="M38" s="6" t="str">
        <f>IF(J38="","",(K38/J38)/LOOKUP(RIGHT($D$2,3),定数!$A$6:$A$13,定数!$B$6:$B$13))</f>
        <v/>
      </c>
      <c r="N38" s="40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4"/>
        <v/>
      </c>
      <c r="U38" s="49"/>
      <c r="V38" t="str">
        <f t="shared" si="7"/>
        <v/>
      </c>
      <c r="W38" t="str">
        <f t="shared" si="3"/>
        <v/>
      </c>
      <c r="X38" s="41" t="str">
        <f t="shared" si="5"/>
        <v/>
      </c>
      <c r="Y38" s="42" t="str">
        <f t="shared" si="6"/>
        <v/>
      </c>
    </row>
    <row r="39" spans="2:25">
      <c r="B39" s="40">
        <v>31</v>
      </c>
      <c r="C39" s="44" t="str">
        <f t="shared" si="0"/>
        <v/>
      </c>
      <c r="D39" s="44"/>
      <c r="E39" s="40"/>
      <c r="F39" s="8"/>
      <c r="G39" s="40"/>
      <c r="H39" s="45"/>
      <c r="I39" s="45"/>
      <c r="J39" s="40"/>
      <c r="K39" s="44" t="str">
        <f t="shared" si="1"/>
        <v/>
      </c>
      <c r="L39" s="44"/>
      <c r="M39" s="6" t="str">
        <f>IF(J39="","",(K39/J39)/LOOKUP(RIGHT($D$2,3),定数!$A$6:$A$13,定数!$B$6:$B$13))</f>
        <v/>
      </c>
      <c r="N39" s="40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4"/>
        <v/>
      </c>
      <c r="U39" s="49"/>
      <c r="V39" t="str">
        <f t="shared" si="7"/>
        <v/>
      </c>
      <c r="W39" t="str">
        <f t="shared" si="3"/>
        <v/>
      </c>
      <c r="X39" s="41" t="str">
        <f t="shared" si="5"/>
        <v/>
      </c>
      <c r="Y39" s="42" t="str">
        <f t="shared" si="6"/>
        <v/>
      </c>
    </row>
    <row r="40" spans="2:25">
      <c r="B40" s="40">
        <v>32</v>
      </c>
      <c r="C40" s="44" t="str">
        <f t="shared" si="0"/>
        <v/>
      </c>
      <c r="D40" s="44"/>
      <c r="E40" s="40"/>
      <c r="F40" s="8"/>
      <c r="G40" s="40"/>
      <c r="H40" s="45"/>
      <c r="I40" s="45"/>
      <c r="J40" s="40"/>
      <c r="K40" s="44" t="str">
        <f t="shared" si="1"/>
        <v/>
      </c>
      <c r="L40" s="44"/>
      <c r="M40" s="6" t="str">
        <f>IF(J40="","",(K40/J40)/LOOKUP(RIGHT($D$2,3),定数!$A$6:$A$13,定数!$B$6:$B$13))</f>
        <v/>
      </c>
      <c r="N40" s="40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4"/>
        <v/>
      </c>
      <c r="U40" s="49"/>
      <c r="V40" t="str">
        <f t="shared" si="7"/>
        <v/>
      </c>
      <c r="W40" t="str">
        <f t="shared" si="3"/>
        <v/>
      </c>
      <c r="X40" s="41" t="str">
        <f t="shared" si="5"/>
        <v/>
      </c>
      <c r="Y40" s="42" t="str">
        <f t="shared" si="6"/>
        <v/>
      </c>
    </row>
    <row r="41" spans="2:25">
      <c r="B41" s="40">
        <v>33</v>
      </c>
      <c r="C41" s="44" t="str">
        <f t="shared" si="0"/>
        <v/>
      </c>
      <c r="D41" s="44"/>
      <c r="E41" s="40"/>
      <c r="F41" s="8"/>
      <c r="G41" s="40"/>
      <c r="H41" s="45"/>
      <c r="I41" s="45"/>
      <c r="J41" s="40"/>
      <c r="K41" s="46" t="str">
        <f t="shared" ref="K41:K74" si="8">IF(J41="","",C41*0.03)</f>
        <v/>
      </c>
      <c r="L41" s="47"/>
      <c r="M41" s="6" t="str">
        <f>IF(J41="","",(K41/J41)/LOOKUP(RIGHT($D$2,3),定数!$A$6:$A$13,定数!$B$6:$B$13))</f>
        <v/>
      </c>
      <c r="N41" s="40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4"/>
        <v/>
      </c>
      <c r="U41" s="49"/>
      <c r="V41" t="str">
        <f t="shared" si="7"/>
        <v/>
      </c>
      <c r="W41" t="str">
        <f t="shared" si="3"/>
        <v/>
      </c>
      <c r="X41" s="41" t="str">
        <f t="shared" si="5"/>
        <v/>
      </c>
      <c r="Y41" s="42" t="str">
        <f t="shared" si="6"/>
        <v/>
      </c>
    </row>
    <row r="42" spans="2:25">
      <c r="B42" s="40">
        <v>34</v>
      </c>
      <c r="C42" s="44" t="str">
        <f t="shared" si="0"/>
        <v/>
      </c>
      <c r="D42" s="44"/>
      <c r="E42" s="40"/>
      <c r="F42" s="8"/>
      <c r="G42" s="40"/>
      <c r="H42" s="45"/>
      <c r="I42" s="45"/>
      <c r="J42" s="40"/>
      <c r="K42" s="46" t="str">
        <f t="shared" si="8"/>
        <v/>
      </c>
      <c r="L42" s="47"/>
      <c r="M42" s="6" t="str">
        <f>IF(J42="","",(K42/J42)/LOOKUP(RIGHT($D$2,3),定数!$A$6:$A$13,定数!$B$6:$B$13))</f>
        <v/>
      </c>
      <c r="N42" s="40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4"/>
        <v/>
      </c>
      <c r="U42" s="49"/>
      <c r="V42" t="str">
        <f t="shared" si="7"/>
        <v/>
      </c>
      <c r="W42" t="str">
        <f t="shared" si="3"/>
        <v/>
      </c>
      <c r="X42" s="41" t="str">
        <f t="shared" si="5"/>
        <v/>
      </c>
      <c r="Y42" s="42" t="str">
        <f t="shared" si="6"/>
        <v/>
      </c>
    </row>
    <row r="43" spans="2:25">
      <c r="B43" s="40">
        <v>35</v>
      </c>
      <c r="C43" s="44" t="str">
        <f t="shared" si="0"/>
        <v/>
      </c>
      <c r="D43" s="44"/>
      <c r="E43" s="40"/>
      <c r="F43" s="8"/>
      <c r="G43" s="40"/>
      <c r="H43" s="45"/>
      <c r="I43" s="45"/>
      <c r="J43" s="40"/>
      <c r="K43" s="46" t="str">
        <f t="shared" si="8"/>
        <v/>
      </c>
      <c r="L43" s="47"/>
      <c r="M43" s="6" t="str">
        <f>IF(J43="","",(K43/J43)/LOOKUP(RIGHT($D$2,3),定数!$A$6:$A$13,定数!$B$6:$B$13))</f>
        <v/>
      </c>
      <c r="N43" s="40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4"/>
        <v/>
      </c>
      <c r="U43" s="49"/>
      <c r="V43" t="str">
        <f t="shared" si="7"/>
        <v/>
      </c>
      <c r="W43" t="str">
        <f t="shared" si="3"/>
        <v/>
      </c>
      <c r="X43" s="41" t="str">
        <f t="shared" si="5"/>
        <v/>
      </c>
      <c r="Y43" s="42" t="str">
        <f t="shared" si="6"/>
        <v/>
      </c>
    </row>
    <row r="44" spans="2:25">
      <c r="B44" s="40">
        <v>36</v>
      </c>
      <c r="C44" s="44" t="str">
        <f t="shared" si="0"/>
        <v/>
      </c>
      <c r="D44" s="44"/>
      <c r="E44" s="40"/>
      <c r="F44" s="8"/>
      <c r="G44" s="40"/>
      <c r="H44" s="45"/>
      <c r="I44" s="45"/>
      <c r="J44" s="40"/>
      <c r="K44" s="46" t="str">
        <f t="shared" si="8"/>
        <v/>
      </c>
      <c r="L44" s="47"/>
      <c r="M44" s="6" t="str">
        <f>IF(J44="","",(K44/J44)/LOOKUP(RIGHT($D$2,3),定数!$A$6:$A$13,定数!$B$6:$B$13))</f>
        <v/>
      </c>
      <c r="N44" s="40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4"/>
        <v/>
      </c>
      <c r="U44" s="49"/>
      <c r="V44" t="str">
        <f t="shared" si="7"/>
        <v/>
      </c>
      <c r="W44" t="str">
        <f t="shared" si="3"/>
        <v/>
      </c>
      <c r="X44" s="41" t="str">
        <f t="shared" si="5"/>
        <v/>
      </c>
      <c r="Y44" s="42" t="str">
        <f t="shared" si="6"/>
        <v/>
      </c>
    </row>
    <row r="45" spans="2:25">
      <c r="B45" s="40">
        <v>37</v>
      </c>
      <c r="C45" s="44" t="str">
        <f t="shared" si="0"/>
        <v/>
      </c>
      <c r="D45" s="44"/>
      <c r="E45" s="40"/>
      <c r="F45" s="8"/>
      <c r="G45" s="40"/>
      <c r="H45" s="45"/>
      <c r="I45" s="45"/>
      <c r="J45" s="40"/>
      <c r="K45" s="46" t="str">
        <f t="shared" si="8"/>
        <v/>
      </c>
      <c r="L45" s="47"/>
      <c r="M45" s="6" t="str">
        <f>IF(J45="","",(K45/J45)/LOOKUP(RIGHT($D$2,3),定数!$A$6:$A$13,定数!$B$6:$B$13))</f>
        <v/>
      </c>
      <c r="N45" s="40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4"/>
        <v/>
      </c>
      <c r="U45" s="49"/>
      <c r="V45" t="str">
        <f t="shared" si="7"/>
        <v/>
      </c>
      <c r="W45" t="str">
        <f t="shared" si="3"/>
        <v/>
      </c>
      <c r="X45" s="41" t="str">
        <f t="shared" si="5"/>
        <v/>
      </c>
      <c r="Y45" s="42" t="str">
        <f t="shared" si="6"/>
        <v/>
      </c>
    </row>
    <row r="46" spans="2:25">
      <c r="B46" s="40">
        <v>38</v>
      </c>
      <c r="C46" s="44" t="str">
        <f t="shared" si="0"/>
        <v/>
      </c>
      <c r="D46" s="44"/>
      <c r="E46" s="40"/>
      <c r="F46" s="8"/>
      <c r="G46" s="40"/>
      <c r="H46" s="45"/>
      <c r="I46" s="45"/>
      <c r="J46" s="40"/>
      <c r="K46" s="46" t="str">
        <f t="shared" si="8"/>
        <v/>
      </c>
      <c r="L46" s="47"/>
      <c r="M46" s="6" t="str">
        <f>IF(J46="","",(K46/J46)/LOOKUP(RIGHT($D$2,3),定数!$A$6:$A$13,定数!$B$6:$B$13))</f>
        <v/>
      </c>
      <c r="N46" s="40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4"/>
        <v/>
      </c>
      <c r="U46" s="49"/>
      <c r="V46" t="str">
        <f t="shared" si="7"/>
        <v/>
      </c>
      <c r="W46" t="str">
        <f t="shared" si="3"/>
        <v/>
      </c>
      <c r="X46" s="41" t="str">
        <f t="shared" si="5"/>
        <v/>
      </c>
      <c r="Y46" s="42" t="str">
        <f t="shared" si="6"/>
        <v/>
      </c>
    </row>
    <row r="47" spans="2:25">
      <c r="B47" s="40">
        <v>39</v>
      </c>
      <c r="C47" s="44" t="str">
        <f t="shared" si="0"/>
        <v/>
      </c>
      <c r="D47" s="44"/>
      <c r="E47" s="40"/>
      <c r="F47" s="8"/>
      <c r="G47" s="40"/>
      <c r="H47" s="45"/>
      <c r="I47" s="45"/>
      <c r="J47" s="40"/>
      <c r="K47" s="46" t="str">
        <f t="shared" si="8"/>
        <v/>
      </c>
      <c r="L47" s="47"/>
      <c r="M47" s="6" t="str">
        <f>IF(J47="","",(K47/J47)/LOOKUP(RIGHT($D$2,3),定数!$A$6:$A$13,定数!$B$6:$B$13))</f>
        <v/>
      </c>
      <c r="N47" s="40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4"/>
        <v/>
      </c>
      <c r="U47" s="49"/>
      <c r="V47" t="str">
        <f t="shared" si="7"/>
        <v/>
      </c>
      <c r="W47" t="str">
        <f t="shared" si="3"/>
        <v/>
      </c>
      <c r="X47" s="41" t="str">
        <f t="shared" si="5"/>
        <v/>
      </c>
      <c r="Y47" s="42" t="str">
        <f t="shared" si="6"/>
        <v/>
      </c>
    </row>
    <row r="48" spans="2:25">
      <c r="B48" s="40">
        <v>40</v>
      </c>
      <c r="C48" s="44" t="str">
        <f t="shared" si="0"/>
        <v/>
      </c>
      <c r="D48" s="44"/>
      <c r="E48" s="40"/>
      <c r="F48" s="8"/>
      <c r="G48" s="40"/>
      <c r="H48" s="45"/>
      <c r="I48" s="45"/>
      <c r="J48" s="40"/>
      <c r="K48" s="46" t="str">
        <f t="shared" si="8"/>
        <v/>
      </c>
      <c r="L48" s="47"/>
      <c r="M48" s="6" t="str">
        <f>IF(J48="","",(K48/J48)/LOOKUP(RIGHT($D$2,3),定数!$A$6:$A$13,定数!$B$6:$B$13))</f>
        <v/>
      </c>
      <c r="N48" s="40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4"/>
        <v/>
      </c>
      <c r="U48" s="49"/>
      <c r="V48" t="str">
        <f t="shared" si="7"/>
        <v/>
      </c>
      <c r="W48" t="str">
        <f t="shared" si="3"/>
        <v/>
      </c>
      <c r="X48" s="41" t="str">
        <f t="shared" si="5"/>
        <v/>
      </c>
      <c r="Y48" s="42" t="str">
        <f t="shared" si="6"/>
        <v/>
      </c>
    </row>
    <row r="49" spans="2:25">
      <c r="B49" s="40">
        <v>41</v>
      </c>
      <c r="C49" s="44" t="str">
        <f t="shared" si="0"/>
        <v/>
      </c>
      <c r="D49" s="44"/>
      <c r="E49" s="40"/>
      <c r="F49" s="8"/>
      <c r="G49" s="40"/>
      <c r="H49" s="45"/>
      <c r="I49" s="45"/>
      <c r="J49" s="40"/>
      <c r="K49" s="46" t="str">
        <f t="shared" si="8"/>
        <v/>
      </c>
      <c r="L49" s="47"/>
      <c r="M49" s="6" t="str">
        <f>IF(J49="","",(K49/J49)/LOOKUP(RIGHT($D$2,3),定数!$A$6:$A$13,定数!$B$6:$B$13))</f>
        <v/>
      </c>
      <c r="N49" s="40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4"/>
        <v/>
      </c>
      <c r="U49" s="49"/>
      <c r="V49" t="str">
        <f t="shared" si="7"/>
        <v/>
      </c>
      <c r="W49" t="str">
        <f t="shared" si="3"/>
        <v/>
      </c>
      <c r="X49" s="41" t="str">
        <f t="shared" si="5"/>
        <v/>
      </c>
      <c r="Y49" s="42" t="str">
        <f t="shared" si="6"/>
        <v/>
      </c>
    </row>
    <row r="50" spans="2:25">
      <c r="B50" s="40">
        <v>42</v>
      </c>
      <c r="C50" s="44" t="str">
        <f t="shared" si="0"/>
        <v/>
      </c>
      <c r="D50" s="44"/>
      <c r="E50" s="40"/>
      <c r="F50" s="8"/>
      <c r="G50" s="40"/>
      <c r="H50" s="45"/>
      <c r="I50" s="45"/>
      <c r="J50" s="40"/>
      <c r="K50" s="46" t="str">
        <f t="shared" si="8"/>
        <v/>
      </c>
      <c r="L50" s="47"/>
      <c r="M50" s="6" t="str">
        <f>IF(J50="","",(K50/J50)/LOOKUP(RIGHT($D$2,3),定数!$A$6:$A$13,定数!$B$6:$B$13))</f>
        <v/>
      </c>
      <c r="N50" s="40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4"/>
        <v/>
      </c>
      <c r="U50" s="49"/>
      <c r="V50" t="str">
        <f t="shared" si="7"/>
        <v/>
      </c>
      <c r="W50" t="str">
        <f t="shared" si="3"/>
        <v/>
      </c>
      <c r="X50" s="41" t="str">
        <f t="shared" si="5"/>
        <v/>
      </c>
      <c r="Y50" s="42" t="str">
        <f t="shared" si="6"/>
        <v/>
      </c>
    </row>
    <row r="51" spans="2:25">
      <c r="B51" s="40">
        <v>43</v>
      </c>
      <c r="C51" s="44" t="str">
        <f t="shared" si="0"/>
        <v/>
      </c>
      <c r="D51" s="44"/>
      <c r="E51" s="40"/>
      <c r="F51" s="8"/>
      <c r="G51" s="40"/>
      <c r="H51" s="45"/>
      <c r="I51" s="45"/>
      <c r="J51" s="40"/>
      <c r="K51" s="46" t="str">
        <f t="shared" si="8"/>
        <v/>
      </c>
      <c r="L51" s="47"/>
      <c r="M51" s="6" t="str">
        <f>IF(J51="","",(K51/J51)/LOOKUP(RIGHT($D$2,3),定数!$A$6:$A$13,定数!$B$6:$B$13))</f>
        <v/>
      </c>
      <c r="N51" s="40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4"/>
        <v/>
      </c>
      <c r="U51" s="49"/>
      <c r="V51" t="str">
        <f t="shared" si="7"/>
        <v/>
      </c>
      <c r="W51" t="str">
        <f t="shared" si="3"/>
        <v/>
      </c>
      <c r="X51" s="41" t="str">
        <f t="shared" si="5"/>
        <v/>
      </c>
      <c r="Y51" s="42" t="str">
        <f t="shared" si="6"/>
        <v/>
      </c>
    </row>
    <row r="52" spans="2:25">
      <c r="B52" s="40">
        <v>44</v>
      </c>
      <c r="C52" s="44" t="str">
        <f t="shared" si="0"/>
        <v/>
      </c>
      <c r="D52" s="44"/>
      <c r="E52" s="40"/>
      <c r="F52" s="8"/>
      <c r="G52" s="40"/>
      <c r="H52" s="45"/>
      <c r="I52" s="45"/>
      <c r="J52" s="40"/>
      <c r="K52" s="46" t="str">
        <f t="shared" si="8"/>
        <v/>
      </c>
      <c r="L52" s="47"/>
      <c r="M52" s="6" t="str">
        <f>IF(J52="","",(K52/J52)/LOOKUP(RIGHT($D$2,3),定数!$A$6:$A$13,定数!$B$6:$B$13))</f>
        <v/>
      </c>
      <c r="N52" s="40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4"/>
        <v/>
      </c>
      <c r="U52" s="49"/>
      <c r="V52" t="str">
        <f t="shared" si="7"/>
        <v/>
      </c>
      <c r="W52" t="str">
        <f t="shared" si="3"/>
        <v/>
      </c>
      <c r="X52" s="41" t="str">
        <f t="shared" si="5"/>
        <v/>
      </c>
      <c r="Y52" s="42" t="str">
        <f t="shared" si="6"/>
        <v/>
      </c>
    </row>
    <row r="53" spans="2:25">
      <c r="B53" s="40">
        <v>45</v>
      </c>
      <c r="C53" s="44" t="str">
        <f t="shared" si="0"/>
        <v/>
      </c>
      <c r="D53" s="44"/>
      <c r="E53" s="40"/>
      <c r="F53" s="8"/>
      <c r="G53" s="40"/>
      <c r="H53" s="45"/>
      <c r="I53" s="45"/>
      <c r="J53" s="40"/>
      <c r="K53" s="46" t="str">
        <f t="shared" si="8"/>
        <v/>
      </c>
      <c r="L53" s="47"/>
      <c r="M53" s="6" t="str">
        <f>IF(J53="","",(K53/J53)/LOOKUP(RIGHT($D$2,3),定数!$A$6:$A$13,定数!$B$6:$B$13))</f>
        <v/>
      </c>
      <c r="N53" s="40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4"/>
        <v/>
      </c>
      <c r="U53" s="49"/>
      <c r="V53" t="str">
        <f t="shared" si="7"/>
        <v/>
      </c>
      <c r="W53" t="str">
        <f t="shared" si="3"/>
        <v/>
      </c>
      <c r="X53" s="41" t="str">
        <f t="shared" si="5"/>
        <v/>
      </c>
      <c r="Y53" s="42" t="str">
        <f t="shared" si="6"/>
        <v/>
      </c>
    </row>
    <row r="54" spans="2:25">
      <c r="B54" s="40">
        <v>46</v>
      </c>
      <c r="C54" s="44" t="str">
        <f t="shared" si="0"/>
        <v/>
      </c>
      <c r="D54" s="44"/>
      <c r="E54" s="40"/>
      <c r="F54" s="8"/>
      <c r="G54" s="40"/>
      <c r="H54" s="45"/>
      <c r="I54" s="45"/>
      <c r="J54" s="40"/>
      <c r="K54" s="46" t="str">
        <f t="shared" si="8"/>
        <v/>
      </c>
      <c r="L54" s="47"/>
      <c r="M54" s="6" t="str">
        <f>IF(J54="","",(K54/J54)/LOOKUP(RIGHT($D$2,3),定数!$A$6:$A$13,定数!$B$6:$B$13))</f>
        <v/>
      </c>
      <c r="N54" s="40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4"/>
        <v/>
      </c>
      <c r="U54" s="49"/>
      <c r="V54" t="str">
        <f t="shared" si="7"/>
        <v/>
      </c>
      <c r="W54" t="str">
        <f t="shared" si="3"/>
        <v/>
      </c>
      <c r="X54" s="41" t="str">
        <f t="shared" si="5"/>
        <v/>
      </c>
      <c r="Y54" s="42" t="str">
        <f t="shared" si="6"/>
        <v/>
      </c>
    </row>
    <row r="55" spans="2:25">
      <c r="B55" s="40">
        <v>47</v>
      </c>
      <c r="C55" s="44" t="str">
        <f t="shared" si="0"/>
        <v/>
      </c>
      <c r="D55" s="44"/>
      <c r="E55" s="40"/>
      <c r="F55" s="8"/>
      <c r="G55" s="40"/>
      <c r="H55" s="45"/>
      <c r="I55" s="45"/>
      <c r="J55" s="40"/>
      <c r="K55" s="46" t="str">
        <f t="shared" si="8"/>
        <v/>
      </c>
      <c r="L55" s="47"/>
      <c r="M55" s="6" t="str">
        <f>IF(J55="","",(K55/J55)/LOOKUP(RIGHT($D$2,3),定数!$A$6:$A$13,定数!$B$6:$B$13))</f>
        <v/>
      </c>
      <c r="N55" s="40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4"/>
        <v/>
      </c>
      <c r="U55" s="49"/>
      <c r="V55" t="str">
        <f t="shared" si="7"/>
        <v/>
      </c>
      <c r="W55" t="str">
        <f t="shared" si="3"/>
        <v/>
      </c>
      <c r="X55" s="41" t="str">
        <f t="shared" si="5"/>
        <v/>
      </c>
      <c r="Y55" s="42" t="str">
        <f t="shared" si="6"/>
        <v/>
      </c>
    </row>
    <row r="56" spans="2:25">
      <c r="B56" s="40">
        <v>48</v>
      </c>
      <c r="C56" s="44" t="str">
        <f t="shared" si="0"/>
        <v/>
      </c>
      <c r="D56" s="44"/>
      <c r="E56" s="40"/>
      <c r="F56" s="8"/>
      <c r="G56" s="40"/>
      <c r="H56" s="45"/>
      <c r="I56" s="45"/>
      <c r="J56" s="40"/>
      <c r="K56" s="46" t="str">
        <f t="shared" si="8"/>
        <v/>
      </c>
      <c r="L56" s="47"/>
      <c r="M56" s="6" t="str">
        <f>IF(J56="","",(K56/J56)/LOOKUP(RIGHT($D$2,3),定数!$A$6:$A$13,定数!$B$6:$B$13))</f>
        <v/>
      </c>
      <c r="N56" s="40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4"/>
        <v/>
      </c>
      <c r="U56" s="49"/>
      <c r="V56" t="str">
        <f t="shared" si="7"/>
        <v/>
      </c>
      <c r="W56" t="str">
        <f t="shared" si="3"/>
        <v/>
      </c>
      <c r="X56" s="41" t="str">
        <f t="shared" si="5"/>
        <v/>
      </c>
      <c r="Y56" s="42" t="str">
        <f t="shared" si="6"/>
        <v/>
      </c>
    </row>
    <row r="57" spans="2:25">
      <c r="B57" s="40">
        <v>49</v>
      </c>
      <c r="C57" s="44" t="str">
        <f t="shared" si="0"/>
        <v/>
      </c>
      <c r="D57" s="44"/>
      <c r="E57" s="40"/>
      <c r="F57" s="8"/>
      <c r="G57" s="40"/>
      <c r="H57" s="45"/>
      <c r="I57" s="45"/>
      <c r="J57" s="40"/>
      <c r="K57" s="46" t="str">
        <f t="shared" si="8"/>
        <v/>
      </c>
      <c r="L57" s="47"/>
      <c r="M57" s="6" t="str">
        <f>IF(J57="","",(K57/J57)/LOOKUP(RIGHT($D$2,3),定数!$A$6:$A$13,定数!$B$6:$B$13))</f>
        <v/>
      </c>
      <c r="N57" s="40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4"/>
        <v/>
      </c>
      <c r="U57" s="49"/>
      <c r="V57" t="str">
        <f t="shared" si="7"/>
        <v/>
      </c>
      <c r="W57" t="str">
        <f t="shared" si="3"/>
        <v/>
      </c>
      <c r="X57" s="41" t="str">
        <f t="shared" si="5"/>
        <v/>
      </c>
      <c r="Y57" s="42" t="str">
        <f t="shared" si="6"/>
        <v/>
      </c>
    </row>
    <row r="58" spans="2:25">
      <c r="B58" s="40">
        <v>50</v>
      </c>
      <c r="C58" s="44" t="str">
        <f t="shared" si="0"/>
        <v/>
      </c>
      <c r="D58" s="44"/>
      <c r="E58" s="40"/>
      <c r="F58" s="8"/>
      <c r="G58" s="40"/>
      <c r="H58" s="45"/>
      <c r="I58" s="45"/>
      <c r="J58" s="40"/>
      <c r="K58" s="46" t="str">
        <f t="shared" si="8"/>
        <v/>
      </c>
      <c r="L58" s="47"/>
      <c r="M58" s="6" t="str">
        <f>IF(J58="","",(K58/J58)/LOOKUP(RIGHT($D$2,3),定数!$A$6:$A$13,定数!$B$6:$B$13))</f>
        <v/>
      </c>
      <c r="N58" s="40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4"/>
        <v/>
      </c>
      <c r="U58" s="49"/>
      <c r="V58" t="str">
        <f t="shared" si="7"/>
        <v/>
      </c>
      <c r="W58" t="str">
        <f t="shared" si="3"/>
        <v/>
      </c>
      <c r="X58" s="41" t="str">
        <f t="shared" si="5"/>
        <v/>
      </c>
      <c r="Y58" s="42" t="str">
        <f t="shared" si="6"/>
        <v/>
      </c>
    </row>
    <row r="59" spans="2:25">
      <c r="B59" s="40">
        <v>51</v>
      </c>
      <c r="C59" s="44" t="str">
        <f t="shared" si="0"/>
        <v/>
      </c>
      <c r="D59" s="44"/>
      <c r="E59" s="40"/>
      <c r="F59" s="8"/>
      <c r="G59" s="40"/>
      <c r="H59" s="45"/>
      <c r="I59" s="45"/>
      <c r="J59" s="40"/>
      <c r="K59" s="46" t="str">
        <f t="shared" si="8"/>
        <v/>
      </c>
      <c r="L59" s="47"/>
      <c r="M59" s="6" t="str">
        <f>IF(J59="","",(K59/J59)/LOOKUP(RIGHT($D$2,3),定数!$A$6:$A$13,定数!$B$6:$B$13))</f>
        <v/>
      </c>
      <c r="N59" s="40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4"/>
        <v/>
      </c>
      <c r="U59" s="49"/>
      <c r="V59" t="str">
        <f t="shared" si="7"/>
        <v/>
      </c>
      <c r="W59" t="str">
        <f t="shared" si="3"/>
        <v/>
      </c>
      <c r="X59" s="41" t="str">
        <f t="shared" si="5"/>
        <v/>
      </c>
      <c r="Y59" s="42" t="str">
        <f t="shared" si="6"/>
        <v/>
      </c>
    </row>
    <row r="60" spans="2:25">
      <c r="B60" s="40">
        <v>52</v>
      </c>
      <c r="C60" s="44" t="str">
        <f t="shared" si="0"/>
        <v/>
      </c>
      <c r="D60" s="44"/>
      <c r="E60" s="40"/>
      <c r="F60" s="8"/>
      <c r="G60" s="40"/>
      <c r="H60" s="45"/>
      <c r="I60" s="45"/>
      <c r="J60" s="40"/>
      <c r="K60" s="46" t="str">
        <f t="shared" si="8"/>
        <v/>
      </c>
      <c r="L60" s="47"/>
      <c r="M60" s="6" t="str">
        <f>IF(J60="","",(K60/J60)/LOOKUP(RIGHT($D$2,3),定数!$A$6:$A$13,定数!$B$6:$B$13))</f>
        <v/>
      </c>
      <c r="N60" s="40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4"/>
        <v/>
      </c>
      <c r="U60" s="49"/>
      <c r="V60" t="str">
        <f t="shared" si="7"/>
        <v/>
      </c>
      <c r="W60" t="str">
        <f t="shared" si="3"/>
        <v/>
      </c>
      <c r="X60" s="41" t="str">
        <f t="shared" si="5"/>
        <v/>
      </c>
      <c r="Y60" s="42" t="str">
        <f t="shared" si="6"/>
        <v/>
      </c>
    </row>
    <row r="61" spans="2:25">
      <c r="B61" s="40">
        <v>53</v>
      </c>
      <c r="C61" s="44" t="str">
        <f t="shared" si="0"/>
        <v/>
      </c>
      <c r="D61" s="44"/>
      <c r="E61" s="40"/>
      <c r="F61" s="8"/>
      <c r="G61" s="40"/>
      <c r="H61" s="45"/>
      <c r="I61" s="45"/>
      <c r="J61" s="40"/>
      <c r="K61" s="46" t="str">
        <f t="shared" si="8"/>
        <v/>
      </c>
      <c r="L61" s="47"/>
      <c r="M61" s="6" t="str">
        <f>IF(J61="","",(K61/J61)/LOOKUP(RIGHT($D$2,3),定数!$A$6:$A$13,定数!$B$6:$B$13))</f>
        <v/>
      </c>
      <c r="N61" s="40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4"/>
        <v/>
      </c>
      <c r="U61" s="49"/>
      <c r="V61" t="str">
        <f t="shared" si="7"/>
        <v/>
      </c>
      <c r="W61" t="str">
        <f t="shared" si="3"/>
        <v/>
      </c>
      <c r="X61" s="41" t="str">
        <f t="shared" si="5"/>
        <v/>
      </c>
      <c r="Y61" s="42" t="str">
        <f t="shared" si="6"/>
        <v/>
      </c>
    </row>
    <row r="62" spans="2:25">
      <c r="B62" s="40">
        <v>54</v>
      </c>
      <c r="C62" s="44" t="str">
        <f t="shared" si="0"/>
        <v/>
      </c>
      <c r="D62" s="44"/>
      <c r="E62" s="40"/>
      <c r="F62" s="8"/>
      <c r="G62" s="40"/>
      <c r="H62" s="45"/>
      <c r="I62" s="45"/>
      <c r="J62" s="40"/>
      <c r="K62" s="46" t="str">
        <f t="shared" si="8"/>
        <v/>
      </c>
      <c r="L62" s="47"/>
      <c r="M62" s="6" t="str">
        <f>IF(J62="","",(K62/J62)/LOOKUP(RIGHT($D$2,3),定数!$A$6:$A$13,定数!$B$6:$B$13))</f>
        <v/>
      </c>
      <c r="N62" s="40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4"/>
        <v/>
      </c>
      <c r="U62" s="49"/>
      <c r="V62" t="str">
        <f t="shared" si="7"/>
        <v/>
      </c>
      <c r="W62" t="str">
        <f t="shared" si="3"/>
        <v/>
      </c>
      <c r="X62" s="41" t="str">
        <f t="shared" si="5"/>
        <v/>
      </c>
      <c r="Y62" s="42" t="str">
        <f t="shared" si="6"/>
        <v/>
      </c>
    </row>
    <row r="63" spans="2:25">
      <c r="B63" s="40">
        <v>55</v>
      </c>
      <c r="C63" s="44" t="str">
        <f t="shared" si="0"/>
        <v/>
      </c>
      <c r="D63" s="44"/>
      <c r="E63" s="40"/>
      <c r="F63" s="8"/>
      <c r="G63" s="40"/>
      <c r="H63" s="45"/>
      <c r="I63" s="45"/>
      <c r="J63" s="40"/>
      <c r="K63" s="46" t="str">
        <f t="shared" si="8"/>
        <v/>
      </c>
      <c r="L63" s="47"/>
      <c r="M63" s="6" t="str">
        <f>IF(J63="","",(K63/J63)/LOOKUP(RIGHT($D$2,3),定数!$A$6:$A$13,定数!$B$6:$B$13))</f>
        <v/>
      </c>
      <c r="N63" s="40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4"/>
        <v/>
      </c>
      <c r="U63" s="49"/>
      <c r="V63" t="str">
        <f t="shared" si="7"/>
        <v/>
      </c>
      <c r="W63" t="str">
        <f t="shared" si="3"/>
        <v/>
      </c>
      <c r="X63" s="41" t="str">
        <f t="shared" si="5"/>
        <v/>
      </c>
      <c r="Y63" s="42" t="str">
        <f t="shared" si="6"/>
        <v/>
      </c>
    </row>
    <row r="64" spans="2:25">
      <c r="B64" s="40">
        <v>56</v>
      </c>
      <c r="C64" s="44" t="str">
        <f t="shared" si="0"/>
        <v/>
      </c>
      <c r="D64" s="44"/>
      <c r="E64" s="40"/>
      <c r="F64" s="8"/>
      <c r="G64" s="40"/>
      <c r="H64" s="45"/>
      <c r="I64" s="45"/>
      <c r="J64" s="40"/>
      <c r="K64" s="46" t="str">
        <f t="shared" si="8"/>
        <v/>
      </c>
      <c r="L64" s="47"/>
      <c r="M64" s="6" t="str">
        <f>IF(J64="","",(K64/J64)/LOOKUP(RIGHT($D$2,3),定数!$A$6:$A$13,定数!$B$6:$B$13))</f>
        <v/>
      </c>
      <c r="N64" s="40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4"/>
        <v/>
      </c>
      <c r="U64" s="49"/>
      <c r="V64" t="str">
        <f t="shared" si="7"/>
        <v/>
      </c>
      <c r="W64" t="str">
        <f t="shared" si="3"/>
        <v/>
      </c>
      <c r="X64" s="41" t="str">
        <f t="shared" si="5"/>
        <v/>
      </c>
      <c r="Y64" s="42" t="str">
        <f t="shared" si="6"/>
        <v/>
      </c>
    </row>
    <row r="65" spans="2:25">
      <c r="B65" s="40">
        <v>57</v>
      </c>
      <c r="C65" s="44" t="str">
        <f t="shared" si="0"/>
        <v/>
      </c>
      <c r="D65" s="44"/>
      <c r="E65" s="40"/>
      <c r="F65" s="8"/>
      <c r="G65" s="40"/>
      <c r="H65" s="45"/>
      <c r="I65" s="45"/>
      <c r="J65" s="40"/>
      <c r="K65" s="46" t="str">
        <f t="shared" si="8"/>
        <v/>
      </c>
      <c r="L65" s="47"/>
      <c r="M65" s="6" t="str">
        <f>IF(J65="","",(K65/J65)/LOOKUP(RIGHT($D$2,3),定数!$A$6:$A$13,定数!$B$6:$B$13))</f>
        <v/>
      </c>
      <c r="N65" s="40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4"/>
        <v/>
      </c>
      <c r="U65" s="49"/>
      <c r="V65" t="str">
        <f t="shared" si="7"/>
        <v/>
      </c>
      <c r="W65" t="str">
        <f t="shared" si="3"/>
        <v/>
      </c>
      <c r="X65" s="41" t="str">
        <f t="shared" si="5"/>
        <v/>
      </c>
      <c r="Y65" s="42" t="str">
        <f t="shared" si="6"/>
        <v/>
      </c>
    </row>
    <row r="66" spans="2:25">
      <c r="B66" s="40">
        <v>58</v>
      </c>
      <c r="C66" s="44" t="str">
        <f t="shared" si="0"/>
        <v/>
      </c>
      <c r="D66" s="44"/>
      <c r="E66" s="40"/>
      <c r="F66" s="8"/>
      <c r="G66" s="40"/>
      <c r="H66" s="45"/>
      <c r="I66" s="45"/>
      <c r="J66" s="40"/>
      <c r="K66" s="46" t="str">
        <f t="shared" si="8"/>
        <v/>
      </c>
      <c r="L66" s="47"/>
      <c r="M66" s="6" t="str">
        <f>IF(J66="","",(K66/J66)/LOOKUP(RIGHT($D$2,3),定数!$A$6:$A$13,定数!$B$6:$B$13))</f>
        <v/>
      </c>
      <c r="N66" s="40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4"/>
        <v/>
      </c>
      <c r="U66" s="49"/>
      <c r="V66" t="str">
        <f t="shared" si="7"/>
        <v/>
      </c>
      <c r="W66" t="str">
        <f t="shared" si="3"/>
        <v/>
      </c>
      <c r="X66" s="41" t="str">
        <f t="shared" si="5"/>
        <v/>
      </c>
      <c r="Y66" s="42" t="str">
        <f t="shared" si="6"/>
        <v/>
      </c>
    </row>
    <row r="67" spans="2:25">
      <c r="B67" s="40">
        <v>59</v>
      </c>
      <c r="C67" s="44" t="str">
        <f t="shared" si="0"/>
        <v/>
      </c>
      <c r="D67" s="44"/>
      <c r="E67" s="40"/>
      <c r="F67" s="8"/>
      <c r="G67" s="40"/>
      <c r="H67" s="45"/>
      <c r="I67" s="45"/>
      <c r="J67" s="40"/>
      <c r="K67" s="46" t="str">
        <f t="shared" si="8"/>
        <v/>
      </c>
      <c r="L67" s="47"/>
      <c r="M67" s="6" t="str">
        <f>IF(J67="","",(K67/J67)/LOOKUP(RIGHT($D$2,3),定数!$A$6:$A$13,定数!$B$6:$B$13))</f>
        <v/>
      </c>
      <c r="N67" s="40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4"/>
        <v/>
      </c>
      <c r="U67" s="49"/>
      <c r="V67" t="str">
        <f t="shared" si="7"/>
        <v/>
      </c>
      <c r="W67" t="str">
        <f t="shared" si="3"/>
        <v/>
      </c>
      <c r="X67" s="41" t="str">
        <f t="shared" si="5"/>
        <v/>
      </c>
      <c r="Y67" s="42" t="str">
        <f t="shared" si="6"/>
        <v/>
      </c>
    </row>
    <row r="68" spans="2:25">
      <c r="B68" s="40">
        <v>60</v>
      </c>
      <c r="C68" s="44" t="str">
        <f t="shared" si="0"/>
        <v/>
      </c>
      <c r="D68" s="44"/>
      <c r="E68" s="40"/>
      <c r="F68" s="8"/>
      <c r="G68" s="40"/>
      <c r="H68" s="45"/>
      <c r="I68" s="45"/>
      <c r="J68" s="40"/>
      <c r="K68" s="46" t="str">
        <f t="shared" si="8"/>
        <v/>
      </c>
      <c r="L68" s="47"/>
      <c r="M68" s="6" t="str">
        <f>IF(J68="","",(K68/J68)/LOOKUP(RIGHT($D$2,3),定数!$A$6:$A$13,定数!$B$6:$B$13))</f>
        <v/>
      </c>
      <c r="N68" s="40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4"/>
        <v/>
      </c>
      <c r="U68" s="49"/>
      <c r="V68" t="str">
        <f t="shared" si="7"/>
        <v/>
      </c>
      <c r="W68" t="str">
        <f t="shared" si="3"/>
        <v/>
      </c>
      <c r="X68" s="41" t="str">
        <f t="shared" si="5"/>
        <v/>
      </c>
      <c r="Y68" s="42" t="str">
        <f t="shared" si="6"/>
        <v/>
      </c>
    </row>
    <row r="69" spans="2:25">
      <c r="B69" s="40">
        <v>61</v>
      </c>
      <c r="C69" s="44" t="str">
        <f t="shared" si="0"/>
        <v/>
      </c>
      <c r="D69" s="44"/>
      <c r="E69" s="40"/>
      <c r="F69" s="8"/>
      <c r="G69" s="40"/>
      <c r="H69" s="45"/>
      <c r="I69" s="45"/>
      <c r="J69" s="40"/>
      <c r="K69" s="46" t="str">
        <f t="shared" si="8"/>
        <v/>
      </c>
      <c r="L69" s="47"/>
      <c r="M69" s="6" t="str">
        <f>IF(J69="","",(K69/J69)/LOOKUP(RIGHT($D$2,3),定数!$A$6:$A$13,定数!$B$6:$B$13))</f>
        <v/>
      </c>
      <c r="N69" s="40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4"/>
        <v/>
      </c>
      <c r="U69" s="49"/>
      <c r="V69" t="str">
        <f t="shared" si="7"/>
        <v/>
      </c>
      <c r="W69" t="str">
        <f t="shared" si="3"/>
        <v/>
      </c>
      <c r="X69" s="41" t="str">
        <f t="shared" si="5"/>
        <v/>
      </c>
      <c r="Y69" s="42" t="str">
        <f t="shared" si="6"/>
        <v/>
      </c>
    </row>
    <row r="70" spans="2:25">
      <c r="B70" s="40">
        <v>62</v>
      </c>
      <c r="C70" s="44" t="str">
        <f t="shared" si="0"/>
        <v/>
      </c>
      <c r="D70" s="44"/>
      <c r="E70" s="40"/>
      <c r="F70" s="8"/>
      <c r="G70" s="40"/>
      <c r="H70" s="45"/>
      <c r="I70" s="45"/>
      <c r="J70" s="40"/>
      <c r="K70" s="46" t="str">
        <f t="shared" si="8"/>
        <v/>
      </c>
      <c r="L70" s="47"/>
      <c r="M70" s="6" t="str">
        <f>IF(J70="","",(K70/J70)/LOOKUP(RIGHT($D$2,3),定数!$A$6:$A$13,定数!$B$6:$B$13))</f>
        <v/>
      </c>
      <c r="N70" s="40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4"/>
        <v/>
      </c>
      <c r="U70" s="49"/>
      <c r="V70" t="str">
        <f t="shared" si="7"/>
        <v/>
      </c>
      <c r="W70" t="str">
        <f t="shared" si="3"/>
        <v/>
      </c>
      <c r="X70" s="41" t="str">
        <f t="shared" si="5"/>
        <v/>
      </c>
      <c r="Y70" s="42" t="str">
        <f t="shared" si="6"/>
        <v/>
      </c>
    </row>
    <row r="71" spans="2:25">
      <c r="B71" s="40">
        <v>63</v>
      </c>
      <c r="C71" s="44" t="str">
        <f t="shared" si="0"/>
        <v/>
      </c>
      <c r="D71" s="44"/>
      <c r="E71" s="40"/>
      <c r="F71" s="8"/>
      <c r="G71" s="40"/>
      <c r="H71" s="45"/>
      <c r="I71" s="45"/>
      <c r="J71" s="40"/>
      <c r="K71" s="46" t="str">
        <f t="shared" si="8"/>
        <v/>
      </c>
      <c r="L71" s="47"/>
      <c r="M71" s="6" t="str">
        <f>IF(J71="","",(K71/J71)/LOOKUP(RIGHT($D$2,3),定数!$A$6:$A$13,定数!$B$6:$B$13))</f>
        <v/>
      </c>
      <c r="N71" s="40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4"/>
        <v/>
      </c>
      <c r="U71" s="49"/>
      <c r="V71" t="str">
        <f t="shared" si="7"/>
        <v/>
      </c>
      <c r="W71" t="str">
        <f t="shared" si="3"/>
        <v/>
      </c>
      <c r="X71" s="41" t="str">
        <f t="shared" si="5"/>
        <v/>
      </c>
      <c r="Y71" s="42" t="str">
        <f t="shared" si="6"/>
        <v/>
      </c>
    </row>
    <row r="72" spans="2:25">
      <c r="B72" s="40">
        <v>64</v>
      </c>
      <c r="C72" s="44" t="str">
        <f t="shared" si="0"/>
        <v/>
      </c>
      <c r="D72" s="44"/>
      <c r="E72" s="40"/>
      <c r="F72" s="8"/>
      <c r="G72" s="40"/>
      <c r="H72" s="45"/>
      <c r="I72" s="45"/>
      <c r="J72" s="40"/>
      <c r="K72" s="46" t="str">
        <f t="shared" si="8"/>
        <v/>
      </c>
      <c r="L72" s="47"/>
      <c r="M72" s="6" t="str">
        <f>IF(J72="","",(K72/J72)/LOOKUP(RIGHT($D$2,3),定数!$A$6:$A$13,定数!$B$6:$B$13))</f>
        <v/>
      </c>
      <c r="N72" s="40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4"/>
        <v/>
      </c>
      <c r="U72" s="49"/>
      <c r="V72" t="str">
        <f t="shared" si="7"/>
        <v/>
      </c>
      <c r="W72" t="str">
        <f t="shared" si="3"/>
        <v/>
      </c>
      <c r="X72" s="41" t="str">
        <f t="shared" si="5"/>
        <v/>
      </c>
      <c r="Y72" s="42" t="str">
        <f t="shared" si="6"/>
        <v/>
      </c>
    </row>
    <row r="73" spans="2:25">
      <c r="B73" s="40">
        <v>65</v>
      </c>
      <c r="C73" s="44" t="str">
        <f t="shared" si="0"/>
        <v/>
      </c>
      <c r="D73" s="44"/>
      <c r="E73" s="40"/>
      <c r="F73" s="8"/>
      <c r="G73" s="40"/>
      <c r="H73" s="45"/>
      <c r="I73" s="45"/>
      <c r="J73" s="40"/>
      <c r="K73" s="46" t="str">
        <f t="shared" si="8"/>
        <v/>
      </c>
      <c r="L73" s="47"/>
      <c r="M73" s="6" t="str">
        <f>IF(J73="","",(K73/J73)/LOOKUP(RIGHT($D$2,3),定数!$A$6:$A$13,定数!$B$6:$B$13))</f>
        <v/>
      </c>
      <c r="N73" s="40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4"/>
        <v/>
      </c>
      <c r="U73" s="49"/>
      <c r="V73" t="str">
        <f t="shared" si="7"/>
        <v/>
      </c>
      <c r="W73" t="str">
        <f t="shared" si="3"/>
        <v/>
      </c>
      <c r="X73" s="41" t="str">
        <f t="shared" si="5"/>
        <v/>
      </c>
      <c r="Y73" s="42" t="str">
        <f t="shared" si="6"/>
        <v/>
      </c>
    </row>
    <row r="74" spans="2:25">
      <c r="B74" s="40">
        <v>66</v>
      </c>
      <c r="C74" s="44" t="str">
        <f t="shared" ref="C74:C108" si="9">IF(R73="","",C73+R73)</f>
        <v/>
      </c>
      <c r="D74" s="44"/>
      <c r="E74" s="40"/>
      <c r="F74" s="8"/>
      <c r="G74" s="40"/>
      <c r="H74" s="45"/>
      <c r="I74" s="45"/>
      <c r="J74" s="40"/>
      <c r="K74" s="46" t="str">
        <f t="shared" si="8"/>
        <v/>
      </c>
      <c r="L74" s="47"/>
      <c r="M74" s="6" t="str">
        <f>IF(J74="","",(K74/J74)/LOOKUP(RIGHT($D$2,3),定数!$A$6:$A$13,定数!$B$6:$B$13))</f>
        <v/>
      </c>
      <c r="N74" s="40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4"/>
        <v/>
      </c>
      <c r="U74" s="49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>
      <c r="B75" s="40">
        <v>67</v>
      </c>
      <c r="C75" s="44" t="str">
        <f t="shared" si="9"/>
        <v/>
      </c>
      <c r="D75" s="44"/>
      <c r="E75" s="40"/>
      <c r="F75" s="8"/>
      <c r="G75" s="40"/>
      <c r="H75" s="45"/>
      <c r="I75" s="45"/>
      <c r="J75" s="40"/>
      <c r="K75" s="46" t="str">
        <f t="shared" ref="K75:K108" si="10">IF(J75="","",C75*0.03)</f>
        <v/>
      </c>
      <c r="L75" s="47"/>
      <c r="M75" s="6" t="str">
        <f>IF(J75="","",(K75/J75)/LOOKUP(RIGHT($D$2,3),定数!$A$6:$A$13,定数!$B$6:$B$13))</f>
        <v/>
      </c>
      <c r="N75" s="40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4"/>
        <v/>
      </c>
      <c r="U75" s="49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>
      <c r="B76" s="40">
        <v>68</v>
      </c>
      <c r="C76" s="44" t="str">
        <f t="shared" si="9"/>
        <v/>
      </c>
      <c r="D76" s="44"/>
      <c r="E76" s="40"/>
      <c r="F76" s="8"/>
      <c r="G76" s="40"/>
      <c r="H76" s="45"/>
      <c r="I76" s="45"/>
      <c r="J76" s="40"/>
      <c r="K76" s="46" t="str">
        <f t="shared" si="10"/>
        <v/>
      </c>
      <c r="L76" s="47"/>
      <c r="M76" s="6" t="str">
        <f>IF(J76="","",(K76/J76)/LOOKUP(RIGHT($D$2,3),定数!$A$6:$A$13,定数!$B$6:$B$13))</f>
        <v/>
      </c>
      <c r="N76" s="40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2">IF(P76="","",IF(G76="買",(P76-H76),(H76-P76))*IF(RIGHT($D$2,3)="JPY",100,10000))</f>
        <v/>
      </c>
      <c r="U76" s="49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>
      <c r="B77" s="40">
        <v>69</v>
      </c>
      <c r="C77" s="44" t="str">
        <f t="shared" si="9"/>
        <v/>
      </c>
      <c r="D77" s="44"/>
      <c r="E77" s="40"/>
      <c r="F77" s="8"/>
      <c r="G77" s="40"/>
      <c r="H77" s="45"/>
      <c r="I77" s="45"/>
      <c r="J77" s="40"/>
      <c r="K77" s="46" t="str">
        <f t="shared" si="10"/>
        <v/>
      </c>
      <c r="L77" s="47"/>
      <c r="M77" s="6" t="str">
        <f>IF(J77="","",(K77/J77)/LOOKUP(RIGHT($D$2,3),定数!$A$6:$A$13,定数!$B$6:$B$13))</f>
        <v/>
      </c>
      <c r="N77" s="40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2"/>
        <v/>
      </c>
      <c r="U77" s="49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>
      <c r="B78" s="40">
        <v>70</v>
      </c>
      <c r="C78" s="44" t="str">
        <f t="shared" si="9"/>
        <v/>
      </c>
      <c r="D78" s="44"/>
      <c r="E78" s="40"/>
      <c r="F78" s="8"/>
      <c r="G78" s="40"/>
      <c r="H78" s="45"/>
      <c r="I78" s="45"/>
      <c r="J78" s="40"/>
      <c r="K78" s="46" t="str">
        <f t="shared" si="10"/>
        <v/>
      </c>
      <c r="L78" s="47"/>
      <c r="M78" s="6" t="str">
        <f>IF(J78="","",(K78/J78)/LOOKUP(RIGHT($D$2,3),定数!$A$6:$A$13,定数!$B$6:$B$13))</f>
        <v/>
      </c>
      <c r="N78" s="40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2"/>
        <v/>
      </c>
      <c r="U78" s="49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>
      <c r="B79" s="40">
        <v>71</v>
      </c>
      <c r="C79" s="44" t="str">
        <f t="shared" si="9"/>
        <v/>
      </c>
      <c r="D79" s="44"/>
      <c r="E79" s="40"/>
      <c r="F79" s="8"/>
      <c r="G79" s="40"/>
      <c r="H79" s="45"/>
      <c r="I79" s="45"/>
      <c r="J79" s="40"/>
      <c r="K79" s="46" t="str">
        <f t="shared" si="10"/>
        <v/>
      </c>
      <c r="L79" s="47"/>
      <c r="M79" s="6" t="str">
        <f>IF(J79="","",(K79/J79)/LOOKUP(RIGHT($D$2,3),定数!$A$6:$A$13,定数!$B$6:$B$13))</f>
        <v/>
      </c>
      <c r="N79" s="40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2"/>
        <v/>
      </c>
      <c r="U79" s="49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>
      <c r="B80" s="40">
        <v>72</v>
      </c>
      <c r="C80" s="44" t="str">
        <f t="shared" si="9"/>
        <v/>
      </c>
      <c r="D80" s="44"/>
      <c r="E80" s="40"/>
      <c r="F80" s="8"/>
      <c r="G80" s="40"/>
      <c r="H80" s="45"/>
      <c r="I80" s="45"/>
      <c r="J80" s="40"/>
      <c r="K80" s="46" t="str">
        <f t="shared" si="10"/>
        <v/>
      </c>
      <c r="L80" s="47"/>
      <c r="M80" s="6" t="str">
        <f>IF(J80="","",(K80/J80)/LOOKUP(RIGHT($D$2,3),定数!$A$6:$A$13,定数!$B$6:$B$13))</f>
        <v/>
      </c>
      <c r="N80" s="40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2"/>
        <v/>
      </c>
      <c r="U80" s="49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>
      <c r="B81" s="40">
        <v>73</v>
      </c>
      <c r="C81" s="44" t="str">
        <f t="shared" si="9"/>
        <v/>
      </c>
      <c r="D81" s="44"/>
      <c r="E81" s="40"/>
      <c r="F81" s="8"/>
      <c r="G81" s="40"/>
      <c r="H81" s="45"/>
      <c r="I81" s="45"/>
      <c r="J81" s="40"/>
      <c r="K81" s="46" t="str">
        <f t="shared" si="10"/>
        <v/>
      </c>
      <c r="L81" s="47"/>
      <c r="M81" s="6" t="str">
        <f>IF(J81="","",(K81/J81)/LOOKUP(RIGHT($D$2,3),定数!$A$6:$A$13,定数!$B$6:$B$13))</f>
        <v/>
      </c>
      <c r="N81" s="40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2"/>
        <v/>
      </c>
      <c r="U81" s="49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>
      <c r="B82" s="40">
        <v>74</v>
      </c>
      <c r="C82" s="44" t="str">
        <f t="shared" si="9"/>
        <v/>
      </c>
      <c r="D82" s="44"/>
      <c r="E82" s="40"/>
      <c r="F82" s="8"/>
      <c r="G82" s="40"/>
      <c r="H82" s="45"/>
      <c r="I82" s="45"/>
      <c r="J82" s="40"/>
      <c r="K82" s="46" t="str">
        <f t="shared" si="10"/>
        <v/>
      </c>
      <c r="L82" s="47"/>
      <c r="M82" s="6" t="str">
        <f>IF(J82="","",(K82/J82)/LOOKUP(RIGHT($D$2,3),定数!$A$6:$A$13,定数!$B$6:$B$13))</f>
        <v/>
      </c>
      <c r="N82" s="40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2"/>
        <v/>
      </c>
      <c r="U82" s="49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>
      <c r="B83" s="40">
        <v>75</v>
      </c>
      <c r="C83" s="44" t="str">
        <f t="shared" si="9"/>
        <v/>
      </c>
      <c r="D83" s="44"/>
      <c r="E83" s="40"/>
      <c r="F83" s="8"/>
      <c r="G83" s="40"/>
      <c r="H83" s="45"/>
      <c r="I83" s="45"/>
      <c r="J83" s="40"/>
      <c r="K83" s="46" t="str">
        <f t="shared" si="10"/>
        <v/>
      </c>
      <c r="L83" s="47"/>
      <c r="M83" s="6" t="str">
        <f>IF(J83="","",(K83/J83)/LOOKUP(RIGHT($D$2,3),定数!$A$6:$A$13,定数!$B$6:$B$13))</f>
        <v/>
      </c>
      <c r="N83" s="40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2"/>
        <v/>
      </c>
      <c r="U83" s="49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>
      <c r="B84" s="40">
        <v>76</v>
      </c>
      <c r="C84" s="44" t="str">
        <f t="shared" si="9"/>
        <v/>
      </c>
      <c r="D84" s="44"/>
      <c r="E84" s="40"/>
      <c r="F84" s="8"/>
      <c r="G84" s="40"/>
      <c r="H84" s="45"/>
      <c r="I84" s="45"/>
      <c r="J84" s="40"/>
      <c r="K84" s="46" t="str">
        <f t="shared" si="10"/>
        <v/>
      </c>
      <c r="L84" s="47"/>
      <c r="M84" s="6" t="str">
        <f>IF(J84="","",(K84/J84)/LOOKUP(RIGHT($D$2,3),定数!$A$6:$A$13,定数!$B$6:$B$13))</f>
        <v/>
      </c>
      <c r="N84" s="40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2"/>
        <v/>
      </c>
      <c r="U84" s="49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>
      <c r="B85" s="40">
        <v>77</v>
      </c>
      <c r="C85" s="44" t="str">
        <f t="shared" si="9"/>
        <v/>
      </c>
      <c r="D85" s="44"/>
      <c r="E85" s="40"/>
      <c r="F85" s="8"/>
      <c r="G85" s="40"/>
      <c r="H85" s="45"/>
      <c r="I85" s="45"/>
      <c r="J85" s="40"/>
      <c r="K85" s="46" t="str">
        <f t="shared" si="10"/>
        <v/>
      </c>
      <c r="L85" s="47"/>
      <c r="M85" s="6" t="str">
        <f>IF(J85="","",(K85/J85)/LOOKUP(RIGHT($D$2,3),定数!$A$6:$A$13,定数!$B$6:$B$13))</f>
        <v/>
      </c>
      <c r="N85" s="40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2"/>
        <v/>
      </c>
      <c r="U85" s="49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>
      <c r="B86" s="40">
        <v>78</v>
      </c>
      <c r="C86" s="44" t="str">
        <f t="shared" si="9"/>
        <v/>
      </c>
      <c r="D86" s="44"/>
      <c r="E86" s="40"/>
      <c r="F86" s="8"/>
      <c r="G86" s="40"/>
      <c r="H86" s="45"/>
      <c r="I86" s="45"/>
      <c r="J86" s="40"/>
      <c r="K86" s="46" t="str">
        <f t="shared" si="10"/>
        <v/>
      </c>
      <c r="L86" s="47"/>
      <c r="M86" s="6" t="str">
        <f>IF(J86="","",(K86/J86)/LOOKUP(RIGHT($D$2,3),定数!$A$6:$A$13,定数!$B$6:$B$13))</f>
        <v/>
      </c>
      <c r="N86" s="40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2"/>
        <v/>
      </c>
      <c r="U86" s="49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>
      <c r="B87" s="40">
        <v>79</v>
      </c>
      <c r="C87" s="44" t="str">
        <f t="shared" si="9"/>
        <v/>
      </c>
      <c r="D87" s="44"/>
      <c r="E87" s="40"/>
      <c r="F87" s="8"/>
      <c r="G87" s="40"/>
      <c r="H87" s="45"/>
      <c r="I87" s="45"/>
      <c r="J87" s="40"/>
      <c r="K87" s="46" t="str">
        <f t="shared" si="10"/>
        <v/>
      </c>
      <c r="L87" s="47"/>
      <c r="M87" s="6" t="str">
        <f>IF(J87="","",(K87/J87)/LOOKUP(RIGHT($D$2,3),定数!$A$6:$A$13,定数!$B$6:$B$13))</f>
        <v/>
      </c>
      <c r="N87" s="40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2"/>
        <v/>
      </c>
      <c r="U87" s="49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>
      <c r="B88" s="40">
        <v>80</v>
      </c>
      <c r="C88" s="44" t="str">
        <f t="shared" si="9"/>
        <v/>
      </c>
      <c r="D88" s="44"/>
      <c r="E88" s="40"/>
      <c r="F88" s="8"/>
      <c r="G88" s="40"/>
      <c r="H88" s="45"/>
      <c r="I88" s="45"/>
      <c r="J88" s="40"/>
      <c r="K88" s="46" t="str">
        <f t="shared" si="10"/>
        <v/>
      </c>
      <c r="L88" s="47"/>
      <c r="M88" s="6" t="str">
        <f>IF(J88="","",(K88/J88)/LOOKUP(RIGHT($D$2,3),定数!$A$6:$A$13,定数!$B$6:$B$13))</f>
        <v/>
      </c>
      <c r="N88" s="40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2"/>
        <v/>
      </c>
      <c r="U88" s="49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>
      <c r="B89" s="40">
        <v>81</v>
      </c>
      <c r="C89" s="44" t="str">
        <f t="shared" si="9"/>
        <v/>
      </c>
      <c r="D89" s="44"/>
      <c r="E89" s="40"/>
      <c r="F89" s="8"/>
      <c r="G89" s="40"/>
      <c r="H89" s="45"/>
      <c r="I89" s="45"/>
      <c r="J89" s="40"/>
      <c r="K89" s="46" t="str">
        <f t="shared" si="10"/>
        <v/>
      </c>
      <c r="L89" s="47"/>
      <c r="M89" s="6" t="str">
        <f>IF(J89="","",(K89/J89)/LOOKUP(RIGHT($D$2,3),定数!$A$6:$A$13,定数!$B$6:$B$13))</f>
        <v/>
      </c>
      <c r="N89" s="40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2"/>
        <v/>
      </c>
      <c r="U89" s="49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>
      <c r="B90" s="40">
        <v>82</v>
      </c>
      <c r="C90" s="44" t="str">
        <f t="shared" si="9"/>
        <v/>
      </c>
      <c r="D90" s="44"/>
      <c r="E90" s="40"/>
      <c r="F90" s="8"/>
      <c r="G90" s="40"/>
      <c r="H90" s="45"/>
      <c r="I90" s="45"/>
      <c r="J90" s="40"/>
      <c r="K90" s="46" t="str">
        <f t="shared" si="10"/>
        <v/>
      </c>
      <c r="L90" s="47"/>
      <c r="M90" s="6" t="str">
        <f>IF(J90="","",(K90/J90)/LOOKUP(RIGHT($D$2,3),定数!$A$6:$A$13,定数!$B$6:$B$13))</f>
        <v/>
      </c>
      <c r="N90" s="40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2"/>
        <v/>
      </c>
      <c r="U90" s="49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>
      <c r="B91" s="40">
        <v>83</v>
      </c>
      <c r="C91" s="44" t="str">
        <f t="shared" si="9"/>
        <v/>
      </c>
      <c r="D91" s="44"/>
      <c r="E91" s="40"/>
      <c r="F91" s="8"/>
      <c r="G91" s="40"/>
      <c r="H91" s="45"/>
      <c r="I91" s="45"/>
      <c r="J91" s="40"/>
      <c r="K91" s="46" t="str">
        <f t="shared" si="10"/>
        <v/>
      </c>
      <c r="L91" s="47"/>
      <c r="M91" s="6" t="str">
        <f>IF(J91="","",(K91/J91)/LOOKUP(RIGHT($D$2,3),定数!$A$6:$A$13,定数!$B$6:$B$13))</f>
        <v/>
      </c>
      <c r="N91" s="40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2"/>
        <v/>
      </c>
      <c r="U91" s="49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>
      <c r="B92" s="40">
        <v>84</v>
      </c>
      <c r="C92" s="44" t="str">
        <f t="shared" si="9"/>
        <v/>
      </c>
      <c r="D92" s="44"/>
      <c r="E92" s="40"/>
      <c r="F92" s="8"/>
      <c r="G92" s="40"/>
      <c r="H92" s="45"/>
      <c r="I92" s="45"/>
      <c r="J92" s="40"/>
      <c r="K92" s="46" t="str">
        <f t="shared" si="10"/>
        <v/>
      </c>
      <c r="L92" s="47"/>
      <c r="M92" s="6" t="str">
        <f>IF(J92="","",(K92/J92)/LOOKUP(RIGHT($D$2,3),定数!$A$6:$A$13,定数!$B$6:$B$13))</f>
        <v/>
      </c>
      <c r="N92" s="40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2"/>
        <v/>
      </c>
      <c r="U92" s="49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>
      <c r="B93" s="40">
        <v>85</v>
      </c>
      <c r="C93" s="44" t="str">
        <f t="shared" si="9"/>
        <v/>
      </c>
      <c r="D93" s="44"/>
      <c r="E93" s="40"/>
      <c r="F93" s="8"/>
      <c r="G93" s="40"/>
      <c r="H93" s="45"/>
      <c r="I93" s="45"/>
      <c r="J93" s="40"/>
      <c r="K93" s="46" t="str">
        <f t="shared" si="10"/>
        <v/>
      </c>
      <c r="L93" s="47"/>
      <c r="M93" s="6" t="str">
        <f>IF(J93="","",(K93/J93)/LOOKUP(RIGHT($D$2,3),定数!$A$6:$A$13,定数!$B$6:$B$13))</f>
        <v/>
      </c>
      <c r="N93" s="40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2"/>
        <v/>
      </c>
      <c r="U93" s="49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>
      <c r="B94" s="40">
        <v>86</v>
      </c>
      <c r="C94" s="44" t="str">
        <f t="shared" si="9"/>
        <v/>
      </c>
      <c r="D94" s="44"/>
      <c r="E94" s="40"/>
      <c r="F94" s="8"/>
      <c r="G94" s="40"/>
      <c r="H94" s="45"/>
      <c r="I94" s="45"/>
      <c r="J94" s="40"/>
      <c r="K94" s="46" t="str">
        <f t="shared" si="10"/>
        <v/>
      </c>
      <c r="L94" s="47"/>
      <c r="M94" s="6" t="str">
        <f>IF(J94="","",(K94/J94)/LOOKUP(RIGHT($D$2,3),定数!$A$6:$A$13,定数!$B$6:$B$13))</f>
        <v/>
      </c>
      <c r="N94" s="40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2"/>
        <v/>
      </c>
      <c r="U94" s="49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>
      <c r="B95" s="40">
        <v>87</v>
      </c>
      <c r="C95" s="44" t="str">
        <f t="shared" si="9"/>
        <v/>
      </c>
      <c r="D95" s="44"/>
      <c r="E95" s="40"/>
      <c r="F95" s="8"/>
      <c r="G95" s="40"/>
      <c r="H95" s="45"/>
      <c r="I95" s="45"/>
      <c r="J95" s="40"/>
      <c r="K95" s="46" t="str">
        <f t="shared" si="10"/>
        <v/>
      </c>
      <c r="L95" s="47"/>
      <c r="M95" s="6" t="str">
        <f>IF(J95="","",(K95/J95)/LOOKUP(RIGHT($D$2,3),定数!$A$6:$A$13,定数!$B$6:$B$13))</f>
        <v/>
      </c>
      <c r="N95" s="40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2"/>
        <v/>
      </c>
      <c r="U95" s="49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>
      <c r="B96" s="40">
        <v>88</v>
      </c>
      <c r="C96" s="44" t="str">
        <f t="shared" si="9"/>
        <v/>
      </c>
      <c r="D96" s="44"/>
      <c r="E96" s="40"/>
      <c r="F96" s="8"/>
      <c r="G96" s="40"/>
      <c r="H96" s="45"/>
      <c r="I96" s="45"/>
      <c r="J96" s="40"/>
      <c r="K96" s="46" t="str">
        <f t="shared" si="10"/>
        <v/>
      </c>
      <c r="L96" s="47"/>
      <c r="M96" s="6" t="str">
        <f>IF(J96="","",(K96/J96)/LOOKUP(RIGHT($D$2,3),定数!$A$6:$A$13,定数!$B$6:$B$13))</f>
        <v/>
      </c>
      <c r="N96" s="40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2"/>
        <v/>
      </c>
      <c r="U96" s="49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>
      <c r="B97" s="40">
        <v>89</v>
      </c>
      <c r="C97" s="44" t="str">
        <f t="shared" si="9"/>
        <v/>
      </c>
      <c r="D97" s="44"/>
      <c r="E97" s="40"/>
      <c r="F97" s="8"/>
      <c r="G97" s="40"/>
      <c r="H97" s="45"/>
      <c r="I97" s="45"/>
      <c r="J97" s="40"/>
      <c r="K97" s="46" t="str">
        <f t="shared" si="10"/>
        <v/>
      </c>
      <c r="L97" s="47"/>
      <c r="M97" s="6" t="str">
        <f>IF(J97="","",(K97/J97)/LOOKUP(RIGHT($D$2,3),定数!$A$6:$A$13,定数!$B$6:$B$13))</f>
        <v/>
      </c>
      <c r="N97" s="40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2"/>
        <v/>
      </c>
      <c r="U97" s="49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>
      <c r="B98" s="40">
        <v>90</v>
      </c>
      <c r="C98" s="44" t="str">
        <f t="shared" si="9"/>
        <v/>
      </c>
      <c r="D98" s="44"/>
      <c r="E98" s="40"/>
      <c r="F98" s="8"/>
      <c r="G98" s="40"/>
      <c r="H98" s="45"/>
      <c r="I98" s="45"/>
      <c r="J98" s="40"/>
      <c r="K98" s="46" t="str">
        <f t="shared" si="10"/>
        <v/>
      </c>
      <c r="L98" s="47"/>
      <c r="M98" s="6" t="str">
        <f>IF(J98="","",(K98/J98)/LOOKUP(RIGHT($D$2,3),定数!$A$6:$A$13,定数!$B$6:$B$13))</f>
        <v/>
      </c>
      <c r="N98" s="40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2"/>
        <v/>
      </c>
      <c r="U98" s="49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>
      <c r="B99" s="40">
        <v>91</v>
      </c>
      <c r="C99" s="44" t="str">
        <f t="shared" si="9"/>
        <v/>
      </c>
      <c r="D99" s="44"/>
      <c r="E99" s="40"/>
      <c r="F99" s="8"/>
      <c r="G99" s="40"/>
      <c r="H99" s="45"/>
      <c r="I99" s="45"/>
      <c r="J99" s="40"/>
      <c r="K99" s="46" t="str">
        <f t="shared" si="10"/>
        <v/>
      </c>
      <c r="L99" s="47"/>
      <c r="M99" s="6" t="str">
        <f>IF(J99="","",(K99/J99)/LOOKUP(RIGHT($D$2,3),定数!$A$6:$A$13,定数!$B$6:$B$13))</f>
        <v/>
      </c>
      <c r="N99" s="40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2"/>
        <v/>
      </c>
      <c r="U99" s="49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>
      <c r="B100" s="40">
        <v>92</v>
      </c>
      <c r="C100" s="44" t="str">
        <f t="shared" si="9"/>
        <v/>
      </c>
      <c r="D100" s="44"/>
      <c r="E100" s="40"/>
      <c r="F100" s="8"/>
      <c r="G100" s="40"/>
      <c r="H100" s="45"/>
      <c r="I100" s="45"/>
      <c r="J100" s="40"/>
      <c r="K100" s="46" t="str">
        <f t="shared" si="10"/>
        <v/>
      </c>
      <c r="L100" s="47"/>
      <c r="M100" s="6" t="str">
        <f>IF(J100="","",(K100/J100)/LOOKUP(RIGHT($D$2,3),定数!$A$6:$A$13,定数!$B$6:$B$13))</f>
        <v/>
      </c>
      <c r="N100" s="40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2"/>
        <v/>
      </c>
      <c r="U100" s="49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>
      <c r="B101" s="40">
        <v>93</v>
      </c>
      <c r="C101" s="44" t="str">
        <f t="shared" si="9"/>
        <v/>
      </c>
      <c r="D101" s="44"/>
      <c r="E101" s="40"/>
      <c r="F101" s="8"/>
      <c r="G101" s="40"/>
      <c r="H101" s="45"/>
      <c r="I101" s="45"/>
      <c r="J101" s="40"/>
      <c r="K101" s="46" t="str">
        <f t="shared" si="10"/>
        <v/>
      </c>
      <c r="L101" s="47"/>
      <c r="M101" s="6" t="str">
        <f>IF(J101="","",(K101/J101)/LOOKUP(RIGHT($D$2,3),定数!$A$6:$A$13,定数!$B$6:$B$13))</f>
        <v/>
      </c>
      <c r="N101" s="40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2"/>
        <v/>
      </c>
      <c r="U101" s="49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>
      <c r="B102" s="40">
        <v>94</v>
      </c>
      <c r="C102" s="44" t="str">
        <f t="shared" si="9"/>
        <v/>
      </c>
      <c r="D102" s="44"/>
      <c r="E102" s="40"/>
      <c r="F102" s="8"/>
      <c r="G102" s="40"/>
      <c r="H102" s="45"/>
      <c r="I102" s="45"/>
      <c r="J102" s="40"/>
      <c r="K102" s="46" t="str">
        <f t="shared" si="10"/>
        <v/>
      </c>
      <c r="L102" s="47"/>
      <c r="M102" s="6" t="str">
        <f>IF(J102="","",(K102/J102)/LOOKUP(RIGHT($D$2,3),定数!$A$6:$A$13,定数!$B$6:$B$13))</f>
        <v/>
      </c>
      <c r="N102" s="40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2"/>
        <v/>
      </c>
      <c r="U102" s="49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>
      <c r="B103" s="40">
        <v>95</v>
      </c>
      <c r="C103" s="44" t="str">
        <f t="shared" si="9"/>
        <v/>
      </c>
      <c r="D103" s="44"/>
      <c r="E103" s="40"/>
      <c r="F103" s="8"/>
      <c r="G103" s="40"/>
      <c r="H103" s="45"/>
      <c r="I103" s="45"/>
      <c r="J103" s="40"/>
      <c r="K103" s="46" t="str">
        <f t="shared" si="10"/>
        <v/>
      </c>
      <c r="L103" s="47"/>
      <c r="M103" s="6" t="str">
        <f>IF(J103="","",(K103/J103)/LOOKUP(RIGHT($D$2,3),定数!$A$6:$A$13,定数!$B$6:$B$13))</f>
        <v/>
      </c>
      <c r="N103" s="40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2"/>
        <v/>
      </c>
      <c r="U103" s="49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>
      <c r="B104" s="40">
        <v>96</v>
      </c>
      <c r="C104" s="44" t="str">
        <f t="shared" si="9"/>
        <v/>
      </c>
      <c r="D104" s="44"/>
      <c r="E104" s="40"/>
      <c r="F104" s="8"/>
      <c r="G104" s="40"/>
      <c r="H104" s="45"/>
      <c r="I104" s="45"/>
      <c r="J104" s="40"/>
      <c r="K104" s="46" t="str">
        <f t="shared" si="10"/>
        <v/>
      </c>
      <c r="L104" s="47"/>
      <c r="M104" s="6" t="str">
        <f>IF(J104="","",(K104/J104)/LOOKUP(RIGHT($D$2,3),定数!$A$6:$A$13,定数!$B$6:$B$13))</f>
        <v/>
      </c>
      <c r="N104" s="40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2"/>
        <v/>
      </c>
      <c r="U104" s="49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>
      <c r="B105" s="40">
        <v>97</v>
      </c>
      <c r="C105" s="44" t="str">
        <f t="shared" si="9"/>
        <v/>
      </c>
      <c r="D105" s="44"/>
      <c r="E105" s="40"/>
      <c r="F105" s="8"/>
      <c r="G105" s="40"/>
      <c r="H105" s="45"/>
      <c r="I105" s="45"/>
      <c r="J105" s="40"/>
      <c r="K105" s="46" t="str">
        <f t="shared" si="10"/>
        <v/>
      </c>
      <c r="L105" s="47"/>
      <c r="M105" s="6" t="str">
        <f>IF(J105="","",(K105/J105)/LOOKUP(RIGHT($D$2,3),定数!$A$6:$A$13,定数!$B$6:$B$13))</f>
        <v/>
      </c>
      <c r="N105" s="40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2"/>
        <v/>
      </c>
      <c r="U105" s="49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>
      <c r="B106" s="40">
        <v>98</v>
      </c>
      <c r="C106" s="44" t="str">
        <f t="shared" si="9"/>
        <v/>
      </c>
      <c r="D106" s="44"/>
      <c r="E106" s="40"/>
      <c r="F106" s="8"/>
      <c r="G106" s="40"/>
      <c r="H106" s="45"/>
      <c r="I106" s="45"/>
      <c r="J106" s="40"/>
      <c r="K106" s="46" t="str">
        <f t="shared" si="10"/>
        <v/>
      </c>
      <c r="L106" s="47"/>
      <c r="M106" s="6" t="str">
        <f>IF(J106="","",(K106/J106)/LOOKUP(RIGHT($D$2,3),定数!$A$6:$A$13,定数!$B$6:$B$13))</f>
        <v/>
      </c>
      <c r="N106" s="40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2"/>
        <v/>
      </c>
      <c r="U106" s="49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>
      <c r="B107" s="40">
        <v>99</v>
      </c>
      <c r="C107" s="44" t="str">
        <f t="shared" si="9"/>
        <v/>
      </c>
      <c r="D107" s="44"/>
      <c r="E107" s="40"/>
      <c r="F107" s="8"/>
      <c r="G107" s="40"/>
      <c r="H107" s="45"/>
      <c r="I107" s="45"/>
      <c r="J107" s="40"/>
      <c r="K107" s="46" t="str">
        <f t="shared" si="10"/>
        <v/>
      </c>
      <c r="L107" s="47"/>
      <c r="M107" s="6" t="str">
        <f>IF(J107="","",(K107/J107)/LOOKUP(RIGHT($D$2,3),定数!$A$6:$A$13,定数!$B$6:$B$13))</f>
        <v/>
      </c>
      <c r="N107" s="40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2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>
      <c r="B108" s="40">
        <v>100</v>
      </c>
      <c r="C108" s="44" t="str">
        <f t="shared" si="9"/>
        <v/>
      </c>
      <c r="D108" s="44"/>
      <c r="E108" s="40"/>
      <c r="F108" s="8"/>
      <c r="G108" s="40"/>
      <c r="H108" s="45"/>
      <c r="I108" s="45"/>
      <c r="J108" s="40"/>
      <c r="K108" s="46" t="str">
        <f t="shared" si="10"/>
        <v/>
      </c>
      <c r="L108" s="47"/>
      <c r="M108" s="6" t="str">
        <f>IF(J108="","",(K108/J108)/LOOKUP(RIGHT($D$2,3),定数!$A$6:$A$13,定数!$B$6:$B$13))</f>
        <v/>
      </c>
      <c r="N108" s="40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2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sheetCalcPr fullCalcOnLoad="1"/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15" activePane="bottomLeft" state="frozen"/>
      <selection pane="bottomLeft" activeCell="D3" sqref="D3:I3"/>
    </sheetView>
  </sheetViews>
  <sheetFormatPr defaultRowHeight="13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>
      <c r="B2" s="74" t="s">
        <v>5</v>
      </c>
      <c r="C2" s="74"/>
      <c r="D2" s="81" t="s">
        <v>49</v>
      </c>
      <c r="E2" s="81"/>
      <c r="F2" s="74" t="s">
        <v>6</v>
      </c>
      <c r="G2" s="74"/>
      <c r="H2" s="77" t="s">
        <v>36</v>
      </c>
      <c r="I2" s="77"/>
      <c r="J2" s="74" t="s">
        <v>7</v>
      </c>
      <c r="K2" s="74"/>
      <c r="L2" s="80">
        <v>100000</v>
      </c>
      <c r="M2" s="81"/>
      <c r="N2" s="74" t="s">
        <v>8</v>
      </c>
      <c r="O2" s="74"/>
      <c r="P2" s="71">
        <f>SUM(L2,D4)</f>
        <v>134881.60242656333</v>
      </c>
      <c r="Q2" s="77"/>
      <c r="R2" s="1"/>
      <c r="S2" s="1"/>
      <c r="T2" s="1"/>
    </row>
    <row r="3" spans="2:25" ht="57" customHeight="1">
      <c r="B3" s="74" t="s">
        <v>9</v>
      </c>
      <c r="C3" s="74"/>
      <c r="D3" s="82" t="s">
        <v>38</v>
      </c>
      <c r="E3" s="82"/>
      <c r="F3" s="82"/>
      <c r="G3" s="82"/>
      <c r="H3" s="82"/>
      <c r="I3" s="82"/>
      <c r="J3" s="74" t="s">
        <v>10</v>
      </c>
      <c r="K3" s="74"/>
      <c r="L3" s="82" t="s">
        <v>106</v>
      </c>
      <c r="M3" s="83"/>
      <c r="N3" s="83"/>
      <c r="O3" s="83"/>
      <c r="P3" s="83"/>
      <c r="Q3" s="83"/>
      <c r="R3" s="1"/>
      <c r="S3" s="1"/>
    </row>
    <row r="4" spans="2:25">
      <c r="B4" s="74" t="s">
        <v>11</v>
      </c>
      <c r="C4" s="74"/>
      <c r="D4" s="78">
        <f>SUM($R$9:$S$993)</f>
        <v>34881.602426563331</v>
      </c>
      <c r="E4" s="78"/>
      <c r="F4" s="74" t="s">
        <v>12</v>
      </c>
      <c r="G4" s="74"/>
      <c r="H4" s="79">
        <f>SUM($T$9:$U$108)</f>
        <v>3116.0000000000005</v>
      </c>
      <c r="I4" s="77"/>
      <c r="J4" s="70" t="s">
        <v>62</v>
      </c>
      <c r="K4" s="70"/>
      <c r="L4" s="71">
        <f>MAX($C$9:$D$990)-C9</f>
        <v>34881.602426563302</v>
      </c>
      <c r="M4" s="71"/>
      <c r="N4" s="70" t="s">
        <v>61</v>
      </c>
      <c r="O4" s="70"/>
      <c r="P4" s="72">
        <f>MAX(Y:Y)</f>
        <v>1.9859154929577461E-2</v>
      </c>
      <c r="Q4" s="72"/>
      <c r="R4" s="1"/>
      <c r="S4" s="1"/>
      <c r="T4" s="1"/>
    </row>
    <row r="5" spans="2:25">
      <c r="B5" s="36" t="s">
        <v>15</v>
      </c>
      <c r="C5" s="2">
        <f>COUNTIF($R$9:$R$990,"&gt;0")</f>
        <v>14</v>
      </c>
      <c r="D5" s="37" t="s">
        <v>16</v>
      </c>
      <c r="E5" s="15">
        <f>COUNTIF($R$9:$R$990,"&lt;0")</f>
        <v>4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0.77777777777777779</v>
      </c>
      <c r="J5" s="73" t="s">
        <v>19</v>
      </c>
      <c r="K5" s="74"/>
      <c r="L5" s="75">
        <f>MAX(V9:V993)</f>
        <v>7</v>
      </c>
      <c r="M5" s="76"/>
      <c r="N5" s="17" t="s">
        <v>20</v>
      </c>
      <c r="O5" s="9"/>
      <c r="P5" s="75">
        <f>MAX(W9:W993)</f>
        <v>1</v>
      </c>
      <c r="Q5" s="76"/>
      <c r="R5" s="1"/>
      <c r="S5" s="1"/>
      <c r="T5" s="1"/>
    </row>
    <row r="6" spans="2:2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5">
      <c r="B7" s="57" t="s">
        <v>21</v>
      </c>
      <c r="C7" s="59" t="s">
        <v>22</v>
      </c>
      <c r="D7" s="60"/>
      <c r="E7" s="63" t="s">
        <v>23</v>
      </c>
      <c r="F7" s="64"/>
      <c r="G7" s="64"/>
      <c r="H7" s="64"/>
      <c r="I7" s="52"/>
      <c r="J7" s="65" t="s">
        <v>24</v>
      </c>
      <c r="K7" s="66"/>
      <c r="L7" s="54"/>
      <c r="M7" s="67" t="s">
        <v>25</v>
      </c>
      <c r="N7" s="68" t="s">
        <v>26</v>
      </c>
      <c r="O7" s="69"/>
      <c r="P7" s="69"/>
      <c r="Q7" s="56"/>
      <c r="R7" s="50" t="s">
        <v>27</v>
      </c>
      <c r="S7" s="50"/>
      <c r="T7" s="50"/>
      <c r="U7" s="50"/>
    </row>
    <row r="8" spans="2:25">
      <c r="B8" s="58"/>
      <c r="C8" s="61"/>
      <c r="D8" s="62"/>
      <c r="E8" s="18" t="s">
        <v>28</v>
      </c>
      <c r="F8" s="18" t="s">
        <v>29</v>
      </c>
      <c r="G8" s="18" t="s">
        <v>30</v>
      </c>
      <c r="H8" s="51" t="s">
        <v>31</v>
      </c>
      <c r="I8" s="52"/>
      <c r="J8" s="4" t="s">
        <v>32</v>
      </c>
      <c r="K8" s="53" t="s">
        <v>33</v>
      </c>
      <c r="L8" s="54"/>
      <c r="M8" s="67"/>
      <c r="N8" s="5" t="s">
        <v>28</v>
      </c>
      <c r="O8" s="5" t="s">
        <v>29</v>
      </c>
      <c r="P8" s="55" t="s">
        <v>31</v>
      </c>
      <c r="Q8" s="56"/>
      <c r="R8" s="50" t="s">
        <v>34</v>
      </c>
      <c r="S8" s="50"/>
      <c r="T8" s="50" t="s">
        <v>32</v>
      </c>
      <c r="U8" s="50"/>
      <c r="Y8" t="s">
        <v>60</v>
      </c>
    </row>
    <row r="9" spans="2:25">
      <c r="B9" s="35">
        <v>1</v>
      </c>
      <c r="C9" s="44">
        <f>L2</f>
        <v>100000</v>
      </c>
      <c r="D9" s="44"/>
      <c r="E9" s="35">
        <v>2009</v>
      </c>
      <c r="F9" s="8">
        <v>43484</v>
      </c>
      <c r="G9" s="35" t="s">
        <v>3</v>
      </c>
      <c r="H9" s="45">
        <v>1.3065</v>
      </c>
      <c r="I9" s="45"/>
      <c r="J9" s="35">
        <v>321</v>
      </c>
      <c r="K9" s="44">
        <f>IF(J9="","",C9*0.02)</f>
        <v>2000</v>
      </c>
      <c r="L9" s="44"/>
      <c r="M9" s="6">
        <f>IF(J9="","",(K9/J9)/LOOKUP(RIGHT($D$2,3),定数!$A$6:$A$13,定数!$B$6:$B$13))</f>
        <v>5.1921079958463137E-2</v>
      </c>
      <c r="N9" s="35">
        <v>2009</v>
      </c>
      <c r="O9" s="8">
        <v>43513</v>
      </c>
      <c r="P9" s="45">
        <v>1.2662</v>
      </c>
      <c r="Q9" s="45"/>
      <c r="R9" s="48">
        <f>IF(P9="","",T9*M9*LOOKUP(RIGHT($D$2,3),定数!$A$6:$A$13,定数!$B$6:$B$13))</f>
        <v>2510.9034267912771</v>
      </c>
      <c r="S9" s="48"/>
      <c r="T9" s="49">
        <f>IF(P9="","",IF(G9="買",(P9-H9),(H9-P9))*IF(RIGHT($D$2,3)="JPY",100,10000))</f>
        <v>403</v>
      </c>
      <c r="U9" s="49"/>
      <c r="V9" s="1">
        <f>IF(T9&lt;&gt;"",IF(T9&gt;0,1+V8,0),"")</f>
        <v>1</v>
      </c>
      <c r="W9">
        <f>IF(T9&lt;&gt;"",IF(T9&lt;0,1+W8,0),"")</f>
        <v>0</v>
      </c>
    </row>
    <row r="10" spans="2:25">
      <c r="B10" s="35">
        <v>2</v>
      </c>
      <c r="C10" s="44">
        <f t="shared" ref="C10:C73" si="0">IF(R9="","",C9+R9)</f>
        <v>102510.90342679128</v>
      </c>
      <c r="D10" s="44"/>
      <c r="E10" s="35">
        <v>2009</v>
      </c>
      <c r="F10" s="8">
        <v>43523</v>
      </c>
      <c r="G10" s="35" t="s">
        <v>3</v>
      </c>
      <c r="H10" s="45">
        <v>1.2659</v>
      </c>
      <c r="I10" s="45"/>
      <c r="J10" s="35">
        <v>93</v>
      </c>
      <c r="K10" s="44">
        <f t="shared" ref="K10:K22" si="1">IF(J10="","",C10*0.02)</f>
        <v>2050.2180685358258</v>
      </c>
      <c r="L10" s="44"/>
      <c r="M10" s="6">
        <f>IF(J10="","",(K10/J10)/LOOKUP(RIGHT($D$2,3),定数!$A$6:$A$13,定数!$B$6:$B$13))</f>
        <v>0.18371129646378365</v>
      </c>
      <c r="N10" s="35">
        <v>2009</v>
      </c>
      <c r="O10" s="8">
        <v>43530</v>
      </c>
      <c r="P10" s="45">
        <v>1.2750999999999999</v>
      </c>
      <c r="Q10" s="45"/>
      <c r="R10" s="48">
        <f>IF(P10="","",T10*M10*LOOKUP(RIGHT($D$2,3),定数!$A$6:$A$13,定数!$B$6:$B$13))</f>
        <v>-2028.1727129601438</v>
      </c>
      <c r="S10" s="48"/>
      <c r="T10" s="49">
        <f>IF(P10="","",IF(G10="買",(P10-H10),(H10-P10))*IF(RIGHT($D$2,3)="JPY",100,10000))</f>
        <v>-91.999999999998749</v>
      </c>
      <c r="U10" s="49"/>
      <c r="V10" s="22">
        <f t="shared" ref="V10:V22" si="2">IF(T10&lt;&gt;"",IF(T10&gt;0,1+V9,0),"")</f>
        <v>0</v>
      </c>
      <c r="W10">
        <f t="shared" ref="W10:W73" si="3">IF(T10&lt;&gt;"",IF(T10&lt;0,1+W9,0),"")</f>
        <v>1</v>
      </c>
      <c r="X10" s="41">
        <f>IF(C10&lt;&gt;"",MAX(C10,C9),"")</f>
        <v>102510.90342679128</v>
      </c>
    </row>
    <row r="11" spans="2:25">
      <c r="B11" s="35">
        <v>3</v>
      </c>
      <c r="C11" s="44">
        <f t="shared" ref="C11:C16" si="4">IF(R10="","",C10+R10)</f>
        <v>100482.73071383113</v>
      </c>
      <c r="D11" s="44"/>
      <c r="E11" s="35">
        <v>2010</v>
      </c>
      <c r="F11" s="8">
        <v>43484</v>
      </c>
      <c r="G11" s="35" t="s">
        <v>3</v>
      </c>
      <c r="H11" s="45">
        <v>1.4252</v>
      </c>
      <c r="I11" s="45"/>
      <c r="J11" s="35">
        <v>163</v>
      </c>
      <c r="K11" s="44">
        <f t="shared" si="1"/>
        <v>2009.6546142766226</v>
      </c>
      <c r="L11" s="44"/>
      <c r="M11" s="6">
        <f>IF(J11="","",(K11/J11)/LOOKUP(RIGHT($D$2,3),定数!$A$6:$A$13,定数!$B$6:$B$13))</f>
        <v>0.10274307843950013</v>
      </c>
      <c r="N11" s="35">
        <v>2010</v>
      </c>
      <c r="O11" s="8">
        <v>43486</v>
      </c>
      <c r="P11" s="45">
        <v>1.4048</v>
      </c>
      <c r="Q11" s="45"/>
      <c r="R11" s="48">
        <f>IF(P11="","",T11*M11*LOOKUP(RIGHT($D$2,3),定数!$A$6:$A$13,定数!$B$6:$B$13))</f>
        <v>2515.1505601989602</v>
      </c>
      <c r="S11" s="48"/>
      <c r="T11" s="49">
        <f>IF(P11="","",IF(G11="買",(P11-H11),(H11-P11))*IF(RIGHT($D$2,3)="JPY",100,10000))</f>
        <v>203.99999999999974</v>
      </c>
      <c r="U11" s="49"/>
      <c r="V11" s="22">
        <f t="shared" si="2"/>
        <v>1</v>
      </c>
      <c r="W11">
        <f t="shared" si="3"/>
        <v>0</v>
      </c>
      <c r="X11" s="41">
        <f>IF(C11&lt;&gt;"",MAX(X10,C11),"")</f>
        <v>102510.90342679128</v>
      </c>
      <c r="Y11" s="42">
        <f>IF(X11&lt;&gt;"",1-(C11/X11),"")</f>
        <v>1.9784946236558909E-2</v>
      </c>
    </row>
    <row r="12" spans="2:25">
      <c r="B12" s="35">
        <v>4</v>
      </c>
      <c r="C12" s="44">
        <f t="shared" si="4"/>
        <v>102997.88127403009</v>
      </c>
      <c r="D12" s="44"/>
      <c r="E12" s="35">
        <v>2010</v>
      </c>
      <c r="F12" s="8">
        <v>43588</v>
      </c>
      <c r="G12" s="35" t="s">
        <v>3</v>
      </c>
      <c r="H12" s="45">
        <v>1.3152999999999999</v>
      </c>
      <c r="I12" s="45"/>
      <c r="J12" s="35">
        <v>263</v>
      </c>
      <c r="K12" s="44">
        <f t="shared" si="1"/>
        <v>2059.957625480602</v>
      </c>
      <c r="L12" s="44"/>
      <c r="M12" s="6">
        <f>IF(J12="","",(K12/J12)/LOOKUP(RIGHT($D$2,3),定数!$A$6:$A$13,定数!$B$6:$B$13))</f>
        <v>6.5271154166052031E-2</v>
      </c>
      <c r="N12" s="35">
        <v>2010</v>
      </c>
      <c r="O12" s="8">
        <v>43590</v>
      </c>
      <c r="P12" s="45">
        <v>1.2898000000000001</v>
      </c>
      <c r="Q12" s="45"/>
      <c r="R12" s="48">
        <f>IF(P12="","",T12*M12*LOOKUP(RIGHT($D$2,3),定数!$A$6:$A$13,定数!$B$6:$B$13))</f>
        <v>1997.2973174811807</v>
      </c>
      <c r="S12" s="48"/>
      <c r="T12" s="49">
        <f t="shared" ref="T12:T75" si="5">IF(P12="","",IF(G12="買",(P12-H12),(H12-P12))*IF(RIGHT($D$2,3)="JPY",100,10000))</f>
        <v>254.99999999999855</v>
      </c>
      <c r="U12" s="49"/>
      <c r="V12" s="22">
        <f t="shared" si="2"/>
        <v>2</v>
      </c>
      <c r="W12">
        <f t="shared" si="3"/>
        <v>0</v>
      </c>
      <c r="X12" s="41">
        <f t="shared" ref="X12:X75" si="6">IF(C12&lt;&gt;"",MAX(X11,C12),"")</f>
        <v>102997.88127403009</v>
      </c>
      <c r="Y12" s="42">
        <f t="shared" ref="Y12:Y75" si="7">IF(X12&lt;&gt;"",1-(C12/X12),"")</f>
        <v>0</v>
      </c>
    </row>
    <row r="13" spans="2:25">
      <c r="B13" s="35">
        <v>5</v>
      </c>
      <c r="C13" s="44">
        <f t="shared" si="4"/>
        <v>104995.17859151127</v>
      </c>
      <c r="D13" s="44"/>
      <c r="E13" s="35">
        <v>2010</v>
      </c>
      <c r="F13" s="8">
        <v>43743</v>
      </c>
      <c r="G13" s="35" t="s">
        <v>4</v>
      </c>
      <c r="H13" s="45">
        <v>1.3859999999999999</v>
      </c>
      <c r="I13" s="45"/>
      <c r="J13" s="35">
        <v>224</v>
      </c>
      <c r="K13" s="44">
        <f t="shared" si="1"/>
        <v>2099.9035718302252</v>
      </c>
      <c r="L13" s="44"/>
      <c r="M13" s="6">
        <f>IF(J13="","",(K13/J13)/LOOKUP(RIGHT($D$2,3),定数!$A$6:$A$13,定数!$B$6:$B$13))</f>
        <v>7.812141264249349E-2</v>
      </c>
      <c r="N13" s="35">
        <v>2010</v>
      </c>
      <c r="O13" s="8">
        <v>43753</v>
      </c>
      <c r="P13" s="45">
        <v>1.4139999999999999</v>
      </c>
      <c r="Q13" s="45"/>
      <c r="R13" s="48">
        <f>IF(P13="","",T13*M13*LOOKUP(RIGHT($D$2,3),定数!$A$6:$A$13,定数!$B$6:$B$13))</f>
        <v>2624.8794647877835</v>
      </c>
      <c r="S13" s="48"/>
      <c r="T13" s="49">
        <f t="shared" si="5"/>
        <v>280.00000000000023</v>
      </c>
      <c r="U13" s="49"/>
      <c r="V13" s="22">
        <f t="shared" si="2"/>
        <v>3</v>
      </c>
      <c r="W13">
        <f t="shared" si="3"/>
        <v>0</v>
      </c>
      <c r="X13" s="41">
        <f t="shared" si="6"/>
        <v>104995.17859151127</v>
      </c>
      <c r="Y13" s="42">
        <f t="shared" si="7"/>
        <v>0</v>
      </c>
    </row>
    <row r="14" spans="2:25">
      <c r="B14" s="35">
        <v>6</v>
      </c>
      <c r="C14" s="44">
        <f t="shared" si="4"/>
        <v>107620.05805629905</v>
      </c>
      <c r="D14" s="44"/>
      <c r="E14" s="35">
        <v>2011</v>
      </c>
      <c r="F14" s="8">
        <v>43654</v>
      </c>
      <c r="G14" s="35" t="s">
        <v>3</v>
      </c>
      <c r="H14" s="45">
        <v>1.4204000000000001</v>
      </c>
      <c r="I14" s="45"/>
      <c r="J14" s="35">
        <v>166</v>
      </c>
      <c r="K14" s="44">
        <f t="shared" si="1"/>
        <v>2152.4011611259812</v>
      </c>
      <c r="L14" s="44"/>
      <c r="M14" s="6">
        <f>IF(J14="","",(K14/J14)/LOOKUP(RIGHT($D$2,3),定数!$A$6:$A$13,定数!$B$6:$B$13))</f>
        <v>0.10805226712479825</v>
      </c>
      <c r="N14" s="35">
        <v>2011</v>
      </c>
      <c r="O14" s="8">
        <v>43657</v>
      </c>
      <c r="P14" s="45">
        <v>1.3996999999999999</v>
      </c>
      <c r="Q14" s="45"/>
      <c r="R14" s="48">
        <f>IF(P14="","",T14*M14*LOOKUP(RIGHT($D$2,3),定数!$A$6:$A$13,定数!$B$6:$B$13))</f>
        <v>2684.0183153800094</v>
      </c>
      <c r="S14" s="48"/>
      <c r="T14" s="49">
        <f t="shared" si="5"/>
        <v>207.00000000000162</v>
      </c>
      <c r="U14" s="49"/>
      <c r="V14" s="22">
        <f t="shared" si="2"/>
        <v>4</v>
      </c>
      <c r="W14">
        <f t="shared" si="3"/>
        <v>0</v>
      </c>
      <c r="X14" s="41">
        <f t="shared" si="6"/>
        <v>107620.05805629905</v>
      </c>
      <c r="Y14" s="42">
        <f t="shared" si="7"/>
        <v>0</v>
      </c>
    </row>
    <row r="15" spans="2:25">
      <c r="B15" s="35">
        <v>7</v>
      </c>
      <c r="C15" s="44">
        <f t="shared" si="4"/>
        <v>110304.07637167905</v>
      </c>
      <c r="D15" s="44"/>
      <c r="E15" s="35">
        <v>2011</v>
      </c>
      <c r="F15" s="8">
        <v>43778</v>
      </c>
      <c r="G15" s="35" t="s">
        <v>3</v>
      </c>
      <c r="H15" s="45">
        <v>1.3652</v>
      </c>
      <c r="I15" s="45"/>
      <c r="J15" s="35">
        <v>166</v>
      </c>
      <c r="K15" s="44">
        <f t="shared" si="1"/>
        <v>2206.081527433581</v>
      </c>
      <c r="L15" s="44"/>
      <c r="M15" s="6">
        <f>IF(J15="","",(K15/J15)/LOOKUP(RIGHT($D$2,3),定数!$A$6:$A$13,定数!$B$6:$B$13))</f>
        <v>0.11074706463019984</v>
      </c>
      <c r="N15" s="35">
        <v>2011</v>
      </c>
      <c r="O15" s="8">
        <v>43812</v>
      </c>
      <c r="P15" s="45">
        <v>1.3097000000000001</v>
      </c>
      <c r="Q15" s="45"/>
      <c r="R15" s="48">
        <f>IF(P15="","",T15*M15*LOOKUP(RIGHT($D$2,3),定数!$A$6:$A$13,定数!$B$6:$B$13))</f>
        <v>7375.7545043712944</v>
      </c>
      <c r="S15" s="48"/>
      <c r="T15" s="49">
        <f t="shared" si="5"/>
        <v>554.99999999999886</v>
      </c>
      <c r="U15" s="49"/>
      <c r="V15" s="22">
        <f t="shared" si="2"/>
        <v>5</v>
      </c>
      <c r="W15">
        <f t="shared" si="3"/>
        <v>0</v>
      </c>
      <c r="X15" s="41">
        <f t="shared" si="6"/>
        <v>110304.07637167905</v>
      </c>
      <c r="Y15" s="42">
        <f t="shared" si="7"/>
        <v>0</v>
      </c>
    </row>
    <row r="16" spans="2:25">
      <c r="B16" s="35">
        <v>8</v>
      </c>
      <c r="C16" s="44">
        <f t="shared" si="4"/>
        <v>117679.83087605034</v>
      </c>
      <c r="D16" s="44"/>
      <c r="E16" s="35">
        <v>2012</v>
      </c>
      <c r="F16" s="8">
        <v>43705</v>
      </c>
      <c r="G16" s="35" t="s">
        <v>4</v>
      </c>
      <c r="H16" s="45">
        <v>1.2578</v>
      </c>
      <c r="I16" s="45"/>
      <c r="J16" s="35">
        <v>114</v>
      </c>
      <c r="K16" s="44">
        <f t="shared" si="1"/>
        <v>2353.5966175210069</v>
      </c>
      <c r="L16" s="44"/>
      <c r="M16" s="6">
        <f>IF(J16="","",(K16/J16)/LOOKUP(RIGHT($D$2,3),定数!$A$6:$A$13,定数!$B$6:$B$13))</f>
        <v>0.17204653636849468</v>
      </c>
      <c r="N16" s="35">
        <v>2012</v>
      </c>
      <c r="O16" s="8">
        <v>43715</v>
      </c>
      <c r="P16" s="45">
        <v>1.2718</v>
      </c>
      <c r="Q16" s="45"/>
      <c r="R16" s="48">
        <f>IF(P16="","",T16*M16*LOOKUP(RIGHT($D$2,3),定数!$A$6:$A$13,定数!$B$6:$B$13))</f>
        <v>2890.3818109907129</v>
      </c>
      <c r="S16" s="48"/>
      <c r="T16" s="49">
        <f t="shared" si="5"/>
        <v>140.00000000000011</v>
      </c>
      <c r="U16" s="49"/>
      <c r="V16" s="22">
        <f t="shared" si="2"/>
        <v>6</v>
      </c>
      <c r="W16">
        <f t="shared" si="3"/>
        <v>0</v>
      </c>
      <c r="X16" s="41">
        <f t="shared" si="6"/>
        <v>117679.83087605034</v>
      </c>
      <c r="Y16" s="42">
        <f t="shared" si="7"/>
        <v>0</v>
      </c>
    </row>
    <row r="17" spans="2:25">
      <c r="B17" s="35">
        <v>9</v>
      </c>
      <c r="C17" s="44">
        <f t="shared" si="0"/>
        <v>120570.21268704106</v>
      </c>
      <c r="D17" s="44"/>
      <c r="E17" s="35">
        <v>2012</v>
      </c>
      <c r="F17" s="8">
        <v>43708</v>
      </c>
      <c r="G17" s="35" t="s">
        <v>4</v>
      </c>
      <c r="H17" s="45">
        <v>1.2638</v>
      </c>
      <c r="I17" s="45"/>
      <c r="J17" s="35">
        <v>145</v>
      </c>
      <c r="K17" s="44">
        <f t="shared" si="1"/>
        <v>2411.4042537408213</v>
      </c>
      <c r="L17" s="44"/>
      <c r="M17" s="6">
        <f>IF(J17="","",(K17/J17)/LOOKUP(RIGHT($D$2,3),定数!$A$6:$A$13,定数!$B$6:$B$13))</f>
        <v>0.138586451364415</v>
      </c>
      <c r="N17" s="35">
        <v>2012</v>
      </c>
      <c r="O17" s="8">
        <v>43719</v>
      </c>
      <c r="P17" s="45">
        <v>1.2819</v>
      </c>
      <c r="Q17" s="45"/>
      <c r="R17" s="48">
        <f>IF(P17="","",T17*M17*LOOKUP(RIGHT($D$2,3),定数!$A$6:$A$13,定数!$B$6:$B$13))</f>
        <v>3010.0977236350946</v>
      </c>
      <c r="S17" s="48"/>
      <c r="T17" s="49">
        <f t="shared" si="5"/>
        <v>181.00000000000006</v>
      </c>
      <c r="U17" s="49"/>
      <c r="V17" s="22">
        <f t="shared" si="2"/>
        <v>7</v>
      </c>
      <c r="W17">
        <f t="shared" si="3"/>
        <v>0</v>
      </c>
      <c r="X17" s="41">
        <f t="shared" si="6"/>
        <v>120570.21268704106</v>
      </c>
      <c r="Y17" s="42">
        <f t="shared" si="7"/>
        <v>0</v>
      </c>
    </row>
    <row r="18" spans="2:25">
      <c r="B18" s="35">
        <v>10</v>
      </c>
      <c r="C18" s="44">
        <f t="shared" si="0"/>
        <v>123580.31041067615</v>
      </c>
      <c r="D18" s="44"/>
      <c r="E18" s="35">
        <v>2012</v>
      </c>
      <c r="F18" s="8">
        <v>43776</v>
      </c>
      <c r="G18" s="35" t="s">
        <v>3</v>
      </c>
      <c r="H18" s="45">
        <v>1.2735000000000001</v>
      </c>
      <c r="I18" s="45"/>
      <c r="J18" s="35">
        <v>142</v>
      </c>
      <c r="K18" s="44">
        <f t="shared" si="1"/>
        <v>2471.6062082135231</v>
      </c>
      <c r="L18" s="44"/>
      <c r="M18" s="6">
        <f>IF(J18="","",(K18/J18)/LOOKUP(RIGHT($D$2,3),定数!$A$6:$A$13,定数!$B$6:$B$13))</f>
        <v>0.14504731268858703</v>
      </c>
      <c r="N18" s="35">
        <v>2012</v>
      </c>
      <c r="O18" s="8">
        <v>43791</v>
      </c>
      <c r="P18" s="45">
        <v>1.2876000000000001</v>
      </c>
      <c r="Q18" s="45"/>
      <c r="R18" s="48">
        <f>IF(P18="","",T18*M18*LOOKUP(RIGHT($D$2,3),定数!$A$6:$A$13,定数!$B$6:$B$13))</f>
        <v>-2454.2005306908927</v>
      </c>
      <c r="S18" s="48"/>
      <c r="T18" s="49">
        <f t="shared" si="5"/>
        <v>-141</v>
      </c>
      <c r="U18" s="49"/>
      <c r="V18" s="22">
        <f t="shared" si="2"/>
        <v>0</v>
      </c>
      <c r="W18">
        <f t="shared" si="3"/>
        <v>1</v>
      </c>
      <c r="X18" s="41">
        <f t="shared" si="6"/>
        <v>123580.31041067615</v>
      </c>
      <c r="Y18" s="42">
        <f t="shared" si="7"/>
        <v>0</v>
      </c>
    </row>
    <row r="19" spans="2:25">
      <c r="B19" s="35">
        <v>11</v>
      </c>
      <c r="C19" s="44">
        <f t="shared" si="0"/>
        <v>121126.10987998525</v>
      </c>
      <c r="D19" s="44"/>
      <c r="E19" s="35">
        <v>2013</v>
      </c>
      <c r="F19" s="8">
        <v>43516</v>
      </c>
      <c r="G19" s="35" t="s">
        <v>3</v>
      </c>
      <c r="H19" s="45">
        <v>1.3269</v>
      </c>
      <c r="I19" s="45"/>
      <c r="J19" s="35">
        <v>166</v>
      </c>
      <c r="K19" s="44">
        <f t="shared" si="1"/>
        <v>2422.5221975997051</v>
      </c>
      <c r="L19" s="44"/>
      <c r="M19" s="6">
        <f>IF(J19="","",(K19/J19)/LOOKUP(RIGHT($D$2,3),定数!$A$6:$A$13,定数!$B$6:$B$13))</f>
        <v>0.12161256012046713</v>
      </c>
      <c r="N19" s="35">
        <v>2013</v>
      </c>
      <c r="O19" s="8">
        <v>43521</v>
      </c>
      <c r="P19" s="45">
        <v>1.3064</v>
      </c>
      <c r="Q19" s="45"/>
      <c r="R19" s="48">
        <f>IF(P19="","",T19*M19*LOOKUP(RIGHT($D$2,3),定数!$A$6:$A$13,定数!$B$6:$B$13))</f>
        <v>2991.6689789634861</v>
      </c>
      <c r="S19" s="48"/>
      <c r="T19" s="49">
        <f t="shared" si="5"/>
        <v>204.99999999999963</v>
      </c>
      <c r="U19" s="49"/>
      <c r="V19" s="22">
        <f t="shared" si="2"/>
        <v>1</v>
      </c>
      <c r="W19">
        <f t="shared" si="3"/>
        <v>0</v>
      </c>
      <c r="X19" s="41">
        <f t="shared" si="6"/>
        <v>123580.31041067615</v>
      </c>
      <c r="Y19" s="42">
        <f t="shared" si="7"/>
        <v>1.9859154929577461E-2</v>
      </c>
    </row>
    <row r="20" spans="2:25">
      <c r="B20" s="35">
        <v>12</v>
      </c>
      <c r="C20" s="44">
        <f t="shared" si="0"/>
        <v>124117.77885894873</v>
      </c>
      <c r="D20" s="44"/>
      <c r="E20" s="35">
        <v>2013</v>
      </c>
      <c r="F20" s="8">
        <v>43683</v>
      </c>
      <c r="G20" s="35" t="s">
        <v>4</v>
      </c>
      <c r="H20" s="45">
        <v>1.3324</v>
      </c>
      <c r="I20" s="45"/>
      <c r="J20" s="35">
        <v>79</v>
      </c>
      <c r="K20" s="44">
        <f t="shared" si="1"/>
        <v>2482.3555771789747</v>
      </c>
      <c r="L20" s="44"/>
      <c r="M20" s="6">
        <f>IF(J20="","",(K20/J20)/LOOKUP(RIGHT($D$2,3),定数!$A$6:$A$13,定数!$B$6:$B$13))</f>
        <v>0.26185185413280326</v>
      </c>
      <c r="N20" s="35">
        <v>2013</v>
      </c>
      <c r="O20" s="8">
        <v>43690</v>
      </c>
      <c r="P20" s="45">
        <v>1.3246</v>
      </c>
      <c r="Q20" s="45"/>
      <c r="R20" s="48">
        <f>IF(P20="","",T20*M20*LOOKUP(RIGHT($D$2,3),定数!$A$6:$A$13,定数!$B$6:$B$13))</f>
        <v>-2450.9333546830471</v>
      </c>
      <c r="S20" s="48"/>
      <c r="T20" s="49">
        <f t="shared" si="5"/>
        <v>-78.000000000000284</v>
      </c>
      <c r="U20" s="49"/>
      <c r="V20" s="22">
        <f t="shared" si="2"/>
        <v>0</v>
      </c>
      <c r="W20">
        <f t="shared" si="3"/>
        <v>1</v>
      </c>
      <c r="X20" s="41">
        <f t="shared" si="6"/>
        <v>124117.77885894873</v>
      </c>
      <c r="Y20" s="42">
        <f t="shared" si="7"/>
        <v>0</v>
      </c>
    </row>
    <row r="21" spans="2:25">
      <c r="B21" s="35">
        <v>13</v>
      </c>
      <c r="C21" s="44">
        <f t="shared" si="0"/>
        <v>121666.84550426569</v>
      </c>
      <c r="D21" s="44"/>
      <c r="E21" s="35">
        <v>2014</v>
      </c>
      <c r="F21" s="8">
        <v>43712</v>
      </c>
      <c r="G21" s="35" t="s">
        <v>3</v>
      </c>
      <c r="H21" s="45">
        <v>1.2919</v>
      </c>
      <c r="I21" s="45"/>
      <c r="J21" s="35">
        <v>236</v>
      </c>
      <c r="K21" s="44">
        <f t="shared" si="1"/>
        <v>2433.3369100853138</v>
      </c>
      <c r="L21" s="44"/>
      <c r="M21" s="6">
        <f>IF(J21="","",(K21/J21)/LOOKUP(RIGHT($D$2,3),定数!$A$6:$A$13,定数!$B$6:$B$13))</f>
        <v>8.5922913491713049E-2</v>
      </c>
      <c r="N21" s="35">
        <v>2013</v>
      </c>
      <c r="O21" s="8">
        <v>43741</v>
      </c>
      <c r="P21" s="45">
        <v>1.2623</v>
      </c>
      <c r="Q21" s="45"/>
      <c r="R21" s="48">
        <f>IF(P21="","",T21*M21*LOOKUP(RIGHT($D$2,3),定数!$A$6:$A$13,定数!$B$6:$B$13))</f>
        <v>3051.9818872256546</v>
      </c>
      <c r="S21" s="48"/>
      <c r="T21" s="49">
        <f t="shared" si="5"/>
        <v>296.00000000000068</v>
      </c>
      <c r="U21" s="49"/>
      <c r="V21" s="22">
        <f t="shared" si="2"/>
        <v>1</v>
      </c>
      <c r="W21">
        <f t="shared" si="3"/>
        <v>0</v>
      </c>
      <c r="X21" s="41">
        <f t="shared" si="6"/>
        <v>124117.77885894873</v>
      </c>
      <c r="Y21" s="42">
        <f t="shared" si="7"/>
        <v>1.9746835443038013E-2</v>
      </c>
    </row>
    <row r="22" spans="2:25">
      <c r="B22" s="35">
        <v>14</v>
      </c>
      <c r="C22" s="44">
        <f t="shared" si="0"/>
        <v>124718.82739149134</v>
      </c>
      <c r="D22" s="44"/>
      <c r="E22" s="35">
        <v>2014</v>
      </c>
      <c r="F22" s="8">
        <v>43727</v>
      </c>
      <c r="G22" s="35" t="s">
        <v>3</v>
      </c>
      <c r="H22" s="45">
        <v>1.2826</v>
      </c>
      <c r="I22" s="45"/>
      <c r="J22" s="35">
        <v>103</v>
      </c>
      <c r="K22" s="44">
        <f t="shared" si="1"/>
        <v>2494.3765478298269</v>
      </c>
      <c r="L22" s="44"/>
      <c r="M22" s="6">
        <f>IF(J22="","",(K22/J22)/LOOKUP(RIGHT($D$2,3),定数!$A$6:$A$13,定数!$B$6:$B$13))</f>
        <v>0.20181040030985653</v>
      </c>
      <c r="N22" s="35">
        <v>2013</v>
      </c>
      <c r="O22" s="8">
        <v>43733</v>
      </c>
      <c r="P22" s="45">
        <v>1.2697000000000001</v>
      </c>
      <c r="Q22" s="45"/>
      <c r="R22" s="48">
        <f>IF(P22="","",T22*M22*LOOKUP(RIGHT($D$2,3),定数!$A$6:$A$13,定数!$B$6:$B$13))</f>
        <v>3124.0249967965578</v>
      </c>
      <c r="S22" s="48"/>
      <c r="T22" s="49">
        <f t="shared" si="5"/>
        <v>128.99999999999912</v>
      </c>
      <c r="U22" s="49"/>
      <c r="V22" s="22">
        <f t="shared" si="2"/>
        <v>2</v>
      </c>
      <c r="W22">
        <f t="shared" si="3"/>
        <v>0</v>
      </c>
      <c r="X22" s="41">
        <f t="shared" si="6"/>
        <v>124718.82739149134</v>
      </c>
      <c r="Y22" s="42">
        <f t="shared" si="7"/>
        <v>0</v>
      </c>
    </row>
    <row r="23" spans="2:25">
      <c r="B23" s="35">
        <v>15</v>
      </c>
      <c r="C23" s="44">
        <f t="shared" si="0"/>
        <v>127842.85238828791</v>
      </c>
      <c r="D23" s="44"/>
      <c r="E23" s="35">
        <v>2015</v>
      </c>
      <c r="F23" s="8">
        <v>43487</v>
      </c>
      <c r="G23" s="35" t="s">
        <v>3</v>
      </c>
      <c r="H23" s="45">
        <v>1.1314</v>
      </c>
      <c r="I23" s="45"/>
      <c r="J23" s="35">
        <v>332</v>
      </c>
      <c r="K23" s="44">
        <f>IF(J23="","",C23*0.02)</f>
        <v>2556.8570477657581</v>
      </c>
      <c r="L23" s="44"/>
      <c r="M23" s="6">
        <f>IF(J23="","",(K23/J23)/LOOKUP(RIGHT($D$2,3),定数!$A$6:$A$13,定数!$B$6:$B$13))</f>
        <v>6.4178138749140509E-2</v>
      </c>
      <c r="N23" s="35">
        <v>2015</v>
      </c>
      <c r="O23" s="8">
        <v>43530</v>
      </c>
      <c r="P23" s="45">
        <v>1.0894999999999999</v>
      </c>
      <c r="Q23" s="45"/>
      <c r="R23" s="48">
        <f>IF(P23="","",T23*M23*LOOKUP(RIGHT($D$2,3),定数!$A$6:$A$13,定数!$B$6:$B$13))</f>
        <v>3226.8768163067884</v>
      </c>
      <c r="S23" s="48"/>
      <c r="T23" s="49">
        <f t="shared" si="5"/>
        <v>419.00000000000045</v>
      </c>
      <c r="U23" s="49"/>
      <c r="V23" t="str">
        <f t="shared" ref="V23:W74" si="8">IF(S23&lt;&gt;"",IF(S23&lt;0,1+V22,0),"")</f>
        <v/>
      </c>
      <c r="W23">
        <f t="shared" si="3"/>
        <v>0</v>
      </c>
      <c r="X23" s="41">
        <f t="shared" si="6"/>
        <v>127842.85238828791</v>
      </c>
      <c r="Y23" s="42">
        <f t="shared" si="7"/>
        <v>0</v>
      </c>
    </row>
    <row r="24" spans="2:25">
      <c r="B24" s="35">
        <v>16</v>
      </c>
      <c r="C24" s="44">
        <f t="shared" si="0"/>
        <v>131069.7292045947</v>
      </c>
      <c r="D24" s="44"/>
      <c r="E24" s="35">
        <v>2015</v>
      </c>
      <c r="F24" s="8">
        <v>43661</v>
      </c>
      <c r="G24" s="35" t="s">
        <v>3</v>
      </c>
      <c r="H24" s="45">
        <v>1.0928</v>
      </c>
      <c r="I24" s="45"/>
      <c r="J24" s="35">
        <v>108</v>
      </c>
      <c r="K24" s="44">
        <f>IF(J24="","",C24*0.02)</f>
        <v>2621.3945840918941</v>
      </c>
      <c r="L24" s="44"/>
      <c r="M24" s="6">
        <f>IF(J24="","",(K24/J24)/LOOKUP(RIGHT($D$2,3),定数!$A$6:$A$13,定数!$B$6:$B$13))</f>
        <v>0.20226810062437456</v>
      </c>
      <c r="N24" s="35">
        <v>2015</v>
      </c>
      <c r="O24" s="8">
        <v>43673</v>
      </c>
      <c r="P24" s="45">
        <v>1.1034999999999999</v>
      </c>
      <c r="Q24" s="45"/>
      <c r="R24" s="48">
        <f>IF(P24="","",T24*M24*LOOKUP(RIGHT($D$2,3),定数!$A$6:$A$13,定数!$B$6:$B$13))</f>
        <v>-2597.1224120169527</v>
      </c>
      <c r="S24" s="48"/>
      <c r="T24" s="49">
        <f t="shared" si="5"/>
        <v>-106.99999999999932</v>
      </c>
      <c r="U24" s="49"/>
      <c r="V24" t="str">
        <f t="shared" si="8"/>
        <v/>
      </c>
      <c r="W24">
        <f t="shared" si="3"/>
        <v>1</v>
      </c>
      <c r="X24" s="41">
        <f t="shared" si="6"/>
        <v>131069.7292045947</v>
      </c>
      <c r="Y24" s="42">
        <f t="shared" si="7"/>
        <v>0</v>
      </c>
    </row>
    <row r="25" spans="2:25">
      <c r="B25" s="35">
        <v>17</v>
      </c>
      <c r="C25" s="44">
        <f t="shared" si="0"/>
        <v>128472.60679257775</v>
      </c>
      <c r="D25" s="44"/>
      <c r="E25" s="35">
        <v>2017</v>
      </c>
      <c r="F25" s="8">
        <v>43589</v>
      </c>
      <c r="G25" s="35" t="s">
        <v>4</v>
      </c>
      <c r="H25" s="45">
        <v>1.0988</v>
      </c>
      <c r="I25" s="45"/>
      <c r="J25" s="35">
        <v>115</v>
      </c>
      <c r="K25" s="44">
        <f>IF(J25="","",C25*0.02)</f>
        <v>2569.4521358515549</v>
      </c>
      <c r="L25" s="44"/>
      <c r="M25" s="6">
        <f>IF(J25="","",(K25/J25)/LOOKUP(RIGHT($D$2,3),定数!$A$6:$A$13,定数!$B$6:$B$13))</f>
        <v>0.18619218375735908</v>
      </c>
      <c r="N25" s="35">
        <v>2017</v>
      </c>
      <c r="O25" s="8">
        <v>43602</v>
      </c>
      <c r="P25" s="45">
        <v>1.113</v>
      </c>
      <c r="Q25" s="45"/>
      <c r="R25" s="48">
        <f>IF(P25="","",T25*M25*LOOKUP(RIGHT($D$2,3),定数!$A$6:$A$13,定数!$B$6:$B$13))</f>
        <v>3172.7148112253967</v>
      </c>
      <c r="S25" s="48"/>
      <c r="T25" s="49">
        <f t="shared" si="5"/>
        <v>141.99999999999991</v>
      </c>
      <c r="U25" s="49"/>
      <c r="V25" t="str">
        <f t="shared" si="8"/>
        <v/>
      </c>
      <c r="W25">
        <f t="shared" si="3"/>
        <v>0</v>
      </c>
      <c r="X25" s="41">
        <f t="shared" si="6"/>
        <v>131069.7292045947</v>
      </c>
      <c r="Y25" s="42">
        <f t="shared" si="7"/>
        <v>1.9814814814814619E-2</v>
      </c>
    </row>
    <row r="26" spans="2:25">
      <c r="B26" s="35">
        <v>18</v>
      </c>
      <c r="C26" s="44">
        <f t="shared" si="0"/>
        <v>131645.32160380314</v>
      </c>
      <c r="D26" s="44"/>
      <c r="E26" s="35">
        <v>2018</v>
      </c>
      <c r="F26" s="8">
        <v>43686</v>
      </c>
      <c r="G26" s="35" t="s">
        <v>3</v>
      </c>
      <c r="H26" s="45">
        <v>1.1524000000000001</v>
      </c>
      <c r="I26" s="45"/>
      <c r="J26" s="35">
        <v>96</v>
      </c>
      <c r="K26" s="44">
        <f>IF(J26="","",C26*0.02)</f>
        <v>2632.9064320760626</v>
      </c>
      <c r="L26" s="44"/>
      <c r="M26" s="6">
        <f>IF(J26="","",(K26/J26)/LOOKUP(RIGHT($D$2,3),定数!$A$6:$A$13,定数!$B$6:$B$13))</f>
        <v>0.22855090556215824</v>
      </c>
      <c r="N26" s="35">
        <v>2018</v>
      </c>
      <c r="O26" s="8">
        <v>43687</v>
      </c>
      <c r="P26" s="45">
        <v>1.1406000000000001</v>
      </c>
      <c r="Q26" s="45"/>
      <c r="R26" s="48">
        <f>IF(P26="","",T26*M26*LOOKUP(RIGHT($D$2,3),定数!$A$6:$A$13,定数!$B$6:$B$13))</f>
        <v>3236.2808227601695</v>
      </c>
      <c r="S26" s="48"/>
      <c r="T26" s="49">
        <f t="shared" si="5"/>
        <v>118.00000000000033</v>
      </c>
      <c r="U26" s="49"/>
      <c r="V26" t="str">
        <f t="shared" si="8"/>
        <v/>
      </c>
      <c r="W26">
        <f t="shared" si="3"/>
        <v>0</v>
      </c>
      <c r="X26" s="41">
        <f t="shared" si="6"/>
        <v>131645.32160380314</v>
      </c>
      <c r="Y26" s="42">
        <f t="shared" si="7"/>
        <v>0</v>
      </c>
    </row>
    <row r="27" spans="2:25">
      <c r="B27" s="35">
        <v>19</v>
      </c>
      <c r="C27" s="44">
        <f t="shared" si="0"/>
        <v>134881.6024265633</v>
      </c>
      <c r="D27" s="44"/>
      <c r="E27" s="35"/>
      <c r="F27" s="8"/>
      <c r="G27" s="35"/>
      <c r="H27" s="45"/>
      <c r="I27" s="45"/>
      <c r="J27" s="35"/>
      <c r="K27" s="44" t="str">
        <f>IF(J27="","",C27*0.02)</f>
        <v/>
      </c>
      <c r="L27" s="44"/>
      <c r="M27" s="6" t="str">
        <f>IF(J27="","",(K27/J27)/LOOKUP(RIGHT($D$2,3),定数!$A$6:$A$13,定数!$B$6:$B$13))</f>
        <v/>
      </c>
      <c r="N27" s="35"/>
      <c r="O27" s="8"/>
      <c r="P27" s="45"/>
      <c r="Q27" s="45"/>
      <c r="R27" s="48" t="str">
        <f>IF(P27="","",T27*M27*LOOKUP(RIGHT($D$2,3),定数!$A$6:$A$13,定数!$B$6:$B$13))</f>
        <v/>
      </c>
      <c r="S27" s="48"/>
      <c r="T27" s="49" t="str">
        <f t="shared" si="5"/>
        <v/>
      </c>
      <c r="U27" s="49"/>
      <c r="V27" t="str">
        <f t="shared" si="8"/>
        <v/>
      </c>
      <c r="W27" t="str">
        <f t="shared" si="3"/>
        <v/>
      </c>
      <c r="X27" s="41">
        <f t="shared" si="6"/>
        <v>134881.6024265633</v>
      </c>
      <c r="Y27" s="42">
        <f t="shared" si="7"/>
        <v>0</v>
      </c>
    </row>
    <row r="28" spans="2:25">
      <c r="B28" s="35">
        <v>20</v>
      </c>
      <c r="C28" s="44" t="str">
        <f t="shared" si="0"/>
        <v/>
      </c>
      <c r="D28" s="44"/>
      <c r="E28" s="35"/>
      <c r="F28" s="8"/>
      <c r="G28" s="35"/>
      <c r="H28" s="45"/>
      <c r="I28" s="45"/>
      <c r="J28" s="35"/>
      <c r="K28" s="46" t="str">
        <f t="shared" ref="K28:K74" si="9">IF(J28="","",C28*0.03)</f>
        <v/>
      </c>
      <c r="L28" s="47"/>
      <c r="M28" s="6" t="str">
        <f>IF(J28="","",(K28/J28)/LOOKUP(RIGHT($D$2,3),定数!$A$6:$A$13,定数!$B$6:$B$13))</f>
        <v/>
      </c>
      <c r="N28" s="35"/>
      <c r="O28" s="8"/>
      <c r="P28" s="45"/>
      <c r="Q28" s="45"/>
      <c r="R28" s="48" t="str">
        <f>IF(P28="","",T28*M28*LOOKUP(RIGHT($D$2,3),定数!$A$6:$A$13,定数!$B$6:$B$13))</f>
        <v/>
      </c>
      <c r="S28" s="48"/>
      <c r="T28" s="49" t="str">
        <f t="shared" si="5"/>
        <v/>
      </c>
      <c r="U28" s="49"/>
      <c r="V28" t="str">
        <f t="shared" si="8"/>
        <v/>
      </c>
      <c r="W28" t="str">
        <f t="shared" si="3"/>
        <v/>
      </c>
      <c r="X28" s="41" t="str">
        <f t="shared" si="6"/>
        <v/>
      </c>
      <c r="Y28" s="42" t="str">
        <f t="shared" si="7"/>
        <v/>
      </c>
    </row>
    <row r="29" spans="2:25">
      <c r="B29" s="35">
        <v>21</v>
      </c>
      <c r="C29" s="44" t="str">
        <f t="shared" si="0"/>
        <v/>
      </c>
      <c r="D29" s="44"/>
      <c r="E29" s="35"/>
      <c r="F29" s="8"/>
      <c r="G29" s="35"/>
      <c r="H29" s="45"/>
      <c r="I29" s="45"/>
      <c r="J29" s="35"/>
      <c r="K29" s="46" t="str">
        <f t="shared" si="9"/>
        <v/>
      </c>
      <c r="L29" s="47"/>
      <c r="M29" s="6" t="str">
        <f>IF(J29="","",(K29/J29)/LOOKUP(RIGHT($D$2,3),定数!$A$6:$A$13,定数!$B$6:$B$13))</f>
        <v/>
      </c>
      <c r="N29" s="35"/>
      <c r="O29" s="8"/>
      <c r="P29" s="45"/>
      <c r="Q29" s="45"/>
      <c r="R29" s="48" t="str">
        <f>IF(P29="","",T29*M29*LOOKUP(RIGHT($D$2,3),定数!$A$6:$A$13,定数!$B$6:$B$13))</f>
        <v/>
      </c>
      <c r="S29" s="48"/>
      <c r="T29" s="49" t="str">
        <f t="shared" si="5"/>
        <v/>
      </c>
      <c r="U29" s="49"/>
      <c r="V29" t="str">
        <f t="shared" si="8"/>
        <v/>
      </c>
      <c r="W29" t="str">
        <f t="shared" si="3"/>
        <v/>
      </c>
      <c r="X29" s="41" t="str">
        <f t="shared" si="6"/>
        <v/>
      </c>
      <c r="Y29" s="42" t="str">
        <f t="shared" si="7"/>
        <v/>
      </c>
    </row>
    <row r="30" spans="2:25">
      <c r="B30" s="35">
        <v>22</v>
      </c>
      <c r="C30" s="44" t="str">
        <f t="shared" si="0"/>
        <v/>
      </c>
      <c r="D30" s="44"/>
      <c r="E30" s="35"/>
      <c r="F30" s="8"/>
      <c r="G30" s="35"/>
      <c r="H30" s="45"/>
      <c r="I30" s="45"/>
      <c r="J30" s="35"/>
      <c r="K30" s="46" t="str">
        <f t="shared" si="9"/>
        <v/>
      </c>
      <c r="L30" s="47"/>
      <c r="M30" s="6" t="str">
        <f>IF(J30="","",(K30/J30)/LOOKUP(RIGHT($D$2,3),定数!$A$6:$A$13,定数!$B$6:$B$13))</f>
        <v/>
      </c>
      <c r="N30" s="35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5"/>
        <v/>
      </c>
      <c r="U30" s="49"/>
      <c r="V30" t="str">
        <f t="shared" si="8"/>
        <v/>
      </c>
      <c r="W30" t="str">
        <f t="shared" si="3"/>
        <v/>
      </c>
      <c r="X30" s="41" t="str">
        <f t="shared" si="6"/>
        <v/>
      </c>
      <c r="Y30" s="42" t="str">
        <f t="shared" si="7"/>
        <v/>
      </c>
    </row>
    <row r="31" spans="2:25">
      <c r="B31" s="35">
        <v>23</v>
      </c>
      <c r="C31" s="44" t="str">
        <f t="shared" si="0"/>
        <v/>
      </c>
      <c r="D31" s="44"/>
      <c r="E31" s="35"/>
      <c r="F31" s="8"/>
      <c r="G31" s="35"/>
      <c r="H31" s="45"/>
      <c r="I31" s="45"/>
      <c r="J31" s="35"/>
      <c r="K31" s="46" t="str">
        <f t="shared" si="9"/>
        <v/>
      </c>
      <c r="L31" s="47"/>
      <c r="M31" s="6" t="str">
        <f>IF(J31="","",(K31/J31)/LOOKUP(RIGHT($D$2,3),定数!$A$6:$A$13,定数!$B$6:$B$13))</f>
        <v/>
      </c>
      <c r="N31" s="35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5"/>
        <v/>
      </c>
      <c r="U31" s="49"/>
      <c r="V31" t="str">
        <f t="shared" si="8"/>
        <v/>
      </c>
      <c r="W31" t="str">
        <f t="shared" si="3"/>
        <v/>
      </c>
      <c r="X31" s="41" t="str">
        <f t="shared" si="6"/>
        <v/>
      </c>
      <c r="Y31" s="42" t="str">
        <f t="shared" si="7"/>
        <v/>
      </c>
    </row>
    <row r="32" spans="2:25">
      <c r="B32" s="35">
        <v>24</v>
      </c>
      <c r="C32" s="44" t="str">
        <f t="shared" si="0"/>
        <v/>
      </c>
      <c r="D32" s="44"/>
      <c r="E32" s="35"/>
      <c r="F32" s="8"/>
      <c r="G32" s="35"/>
      <c r="H32" s="45"/>
      <c r="I32" s="45"/>
      <c r="J32" s="35"/>
      <c r="K32" s="46" t="str">
        <f t="shared" si="9"/>
        <v/>
      </c>
      <c r="L32" s="47"/>
      <c r="M32" s="6" t="str">
        <f>IF(J32="","",(K32/J32)/LOOKUP(RIGHT($D$2,3),定数!$A$6:$A$13,定数!$B$6:$B$13))</f>
        <v/>
      </c>
      <c r="N32" s="35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5"/>
        <v/>
      </c>
      <c r="U32" s="49"/>
      <c r="V32" t="str">
        <f t="shared" si="8"/>
        <v/>
      </c>
      <c r="W32" t="str">
        <f t="shared" si="3"/>
        <v/>
      </c>
      <c r="X32" s="41" t="str">
        <f t="shared" si="6"/>
        <v/>
      </c>
      <c r="Y32" s="42" t="str">
        <f t="shared" si="7"/>
        <v/>
      </c>
    </row>
    <row r="33" spans="2:25">
      <c r="B33" s="35">
        <v>25</v>
      </c>
      <c r="C33" s="44" t="str">
        <f t="shared" si="0"/>
        <v/>
      </c>
      <c r="D33" s="44"/>
      <c r="E33" s="35"/>
      <c r="F33" s="8"/>
      <c r="G33" s="35"/>
      <c r="H33" s="45"/>
      <c r="I33" s="45"/>
      <c r="J33" s="35"/>
      <c r="K33" s="46" t="str">
        <f t="shared" si="9"/>
        <v/>
      </c>
      <c r="L33" s="47"/>
      <c r="M33" s="6" t="str">
        <f>IF(J33="","",(K33/J33)/LOOKUP(RIGHT($D$2,3),定数!$A$6:$A$13,定数!$B$6:$B$13))</f>
        <v/>
      </c>
      <c r="N33" s="35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5"/>
        <v/>
      </c>
      <c r="U33" s="49"/>
      <c r="V33" t="str">
        <f t="shared" si="8"/>
        <v/>
      </c>
      <c r="W33" t="str">
        <f t="shared" si="3"/>
        <v/>
      </c>
      <c r="X33" s="41" t="str">
        <f t="shared" si="6"/>
        <v/>
      </c>
      <c r="Y33" s="42" t="str">
        <f t="shared" si="7"/>
        <v/>
      </c>
    </row>
    <row r="34" spans="2:25">
      <c r="B34" s="35">
        <v>26</v>
      </c>
      <c r="C34" s="44" t="str">
        <f t="shared" si="0"/>
        <v/>
      </c>
      <c r="D34" s="44"/>
      <c r="E34" s="35"/>
      <c r="F34" s="8"/>
      <c r="G34" s="35"/>
      <c r="H34" s="45"/>
      <c r="I34" s="45"/>
      <c r="J34" s="35"/>
      <c r="K34" s="46" t="str">
        <f t="shared" si="9"/>
        <v/>
      </c>
      <c r="L34" s="47"/>
      <c r="M34" s="6" t="str">
        <f>IF(J34="","",(K34/J34)/LOOKUP(RIGHT($D$2,3),定数!$A$6:$A$13,定数!$B$6:$B$13))</f>
        <v/>
      </c>
      <c r="N34" s="35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5"/>
        <v/>
      </c>
      <c r="U34" s="49"/>
      <c r="V34" t="str">
        <f t="shared" si="8"/>
        <v/>
      </c>
      <c r="W34" t="str">
        <f t="shared" si="3"/>
        <v/>
      </c>
      <c r="X34" s="41" t="str">
        <f t="shared" si="6"/>
        <v/>
      </c>
      <c r="Y34" s="42" t="str">
        <f t="shared" si="7"/>
        <v/>
      </c>
    </row>
    <row r="35" spans="2:25">
      <c r="B35" s="35">
        <v>27</v>
      </c>
      <c r="C35" s="44" t="str">
        <f t="shared" si="0"/>
        <v/>
      </c>
      <c r="D35" s="44"/>
      <c r="E35" s="35"/>
      <c r="F35" s="8"/>
      <c r="G35" s="35"/>
      <c r="H35" s="45"/>
      <c r="I35" s="45"/>
      <c r="J35" s="35"/>
      <c r="K35" s="46" t="str">
        <f t="shared" si="9"/>
        <v/>
      </c>
      <c r="L35" s="47"/>
      <c r="M35" s="6" t="str">
        <f>IF(J35="","",(K35/J35)/LOOKUP(RIGHT($D$2,3),定数!$A$6:$A$13,定数!$B$6:$B$13))</f>
        <v/>
      </c>
      <c r="N35" s="35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5"/>
        <v/>
      </c>
      <c r="U35" s="49"/>
      <c r="V35" t="str">
        <f t="shared" si="8"/>
        <v/>
      </c>
      <c r="W35" t="str">
        <f t="shared" si="3"/>
        <v/>
      </c>
      <c r="X35" s="41" t="str">
        <f t="shared" si="6"/>
        <v/>
      </c>
      <c r="Y35" s="42" t="str">
        <f t="shared" si="7"/>
        <v/>
      </c>
    </row>
    <row r="36" spans="2:25">
      <c r="B36" s="35">
        <v>28</v>
      </c>
      <c r="C36" s="44" t="str">
        <f t="shared" si="0"/>
        <v/>
      </c>
      <c r="D36" s="44"/>
      <c r="E36" s="35"/>
      <c r="F36" s="8"/>
      <c r="G36" s="35"/>
      <c r="H36" s="45"/>
      <c r="I36" s="45"/>
      <c r="J36" s="35"/>
      <c r="K36" s="46" t="str">
        <f t="shared" si="9"/>
        <v/>
      </c>
      <c r="L36" s="47"/>
      <c r="M36" s="6" t="str">
        <f>IF(J36="","",(K36/J36)/LOOKUP(RIGHT($D$2,3),定数!$A$6:$A$13,定数!$B$6:$B$13))</f>
        <v/>
      </c>
      <c r="N36" s="35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5"/>
        <v/>
      </c>
      <c r="U36" s="49"/>
      <c r="V36" t="str">
        <f t="shared" si="8"/>
        <v/>
      </c>
      <c r="W36" t="str">
        <f t="shared" si="3"/>
        <v/>
      </c>
      <c r="X36" s="41" t="str">
        <f t="shared" si="6"/>
        <v/>
      </c>
      <c r="Y36" s="42" t="str">
        <f t="shared" si="7"/>
        <v/>
      </c>
    </row>
    <row r="37" spans="2:25">
      <c r="B37" s="35">
        <v>29</v>
      </c>
      <c r="C37" s="44" t="str">
        <f t="shared" si="0"/>
        <v/>
      </c>
      <c r="D37" s="44"/>
      <c r="E37" s="35"/>
      <c r="F37" s="8"/>
      <c r="G37" s="35"/>
      <c r="H37" s="45"/>
      <c r="I37" s="45"/>
      <c r="J37" s="35"/>
      <c r="K37" s="46" t="str">
        <f t="shared" si="9"/>
        <v/>
      </c>
      <c r="L37" s="47"/>
      <c r="M37" s="6" t="str">
        <f>IF(J37="","",(K37/J37)/LOOKUP(RIGHT($D$2,3),定数!$A$6:$A$13,定数!$B$6:$B$13))</f>
        <v/>
      </c>
      <c r="N37" s="35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5"/>
        <v/>
      </c>
      <c r="U37" s="49"/>
      <c r="V37" t="str">
        <f t="shared" si="8"/>
        <v/>
      </c>
      <c r="W37" t="str">
        <f t="shared" si="3"/>
        <v/>
      </c>
      <c r="X37" s="41" t="str">
        <f t="shared" si="6"/>
        <v/>
      </c>
      <c r="Y37" s="42" t="str">
        <f t="shared" si="7"/>
        <v/>
      </c>
    </row>
    <row r="38" spans="2:25">
      <c r="B38" s="35">
        <v>30</v>
      </c>
      <c r="C38" s="44" t="str">
        <f t="shared" si="0"/>
        <v/>
      </c>
      <c r="D38" s="44"/>
      <c r="E38" s="35"/>
      <c r="F38" s="8"/>
      <c r="G38" s="35"/>
      <c r="H38" s="45"/>
      <c r="I38" s="45"/>
      <c r="J38" s="35"/>
      <c r="K38" s="46" t="str">
        <f t="shared" si="9"/>
        <v/>
      </c>
      <c r="L38" s="47"/>
      <c r="M38" s="6" t="str">
        <f>IF(J38="","",(K38/J38)/LOOKUP(RIGHT($D$2,3),定数!$A$6:$A$13,定数!$B$6:$B$13))</f>
        <v/>
      </c>
      <c r="N38" s="35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5"/>
        <v/>
      </c>
      <c r="U38" s="49"/>
      <c r="V38" t="str">
        <f t="shared" si="8"/>
        <v/>
      </c>
      <c r="W38" t="str">
        <f t="shared" si="3"/>
        <v/>
      </c>
      <c r="X38" s="41" t="str">
        <f t="shared" si="6"/>
        <v/>
      </c>
      <c r="Y38" s="42" t="str">
        <f t="shared" si="7"/>
        <v/>
      </c>
    </row>
    <row r="39" spans="2:25">
      <c r="B39" s="35">
        <v>31</v>
      </c>
      <c r="C39" s="44" t="str">
        <f t="shared" si="0"/>
        <v/>
      </c>
      <c r="D39" s="44"/>
      <c r="E39" s="35"/>
      <c r="F39" s="8"/>
      <c r="G39" s="35"/>
      <c r="H39" s="45"/>
      <c r="I39" s="45"/>
      <c r="J39" s="35"/>
      <c r="K39" s="46" t="str">
        <f t="shared" si="9"/>
        <v/>
      </c>
      <c r="L39" s="47"/>
      <c r="M39" s="6" t="str">
        <f>IF(J39="","",(K39/J39)/LOOKUP(RIGHT($D$2,3),定数!$A$6:$A$13,定数!$B$6:$B$13))</f>
        <v/>
      </c>
      <c r="N39" s="35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5"/>
        <v/>
      </c>
      <c r="U39" s="49"/>
      <c r="V39" t="str">
        <f t="shared" si="8"/>
        <v/>
      </c>
      <c r="W39" t="str">
        <f t="shared" si="3"/>
        <v/>
      </c>
      <c r="X39" s="41" t="str">
        <f t="shared" si="6"/>
        <v/>
      </c>
      <c r="Y39" s="42" t="str">
        <f t="shared" si="7"/>
        <v/>
      </c>
    </row>
    <row r="40" spans="2:25">
      <c r="B40" s="35">
        <v>32</v>
      </c>
      <c r="C40" s="44" t="str">
        <f t="shared" si="0"/>
        <v/>
      </c>
      <c r="D40" s="44"/>
      <c r="E40" s="35"/>
      <c r="F40" s="8"/>
      <c r="G40" s="35"/>
      <c r="H40" s="45"/>
      <c r="I40" s="45"/>
      <c r="J40" s="35"/>
      <c r="K40" s="46" t="str">
        <f t="shared" si="9"/>
        <v/>
      </c>
      <c r="L40" s="47"/>
      <c r="M40" s="6" t="str">
        <f>IF(J40="","",(K40/J40)/LOOKUP(RIGHT($D$2,3),定数!$A$6:$A$13,定数!$B$6:$B$13))</f>
        <v/>
      </c>
      <c r="N40" s="35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5"/>
        <v/>
      </c>
      <c r="U40" s="49"/>
      <c r="V40" t="str">
        <f t="shared" si="8"/>
        <v/>
      </c>
      <c r="W40" t="str">
        <f t="shared" si="3"/>
        <v/>
      </c>
      <c r="X40" s="41" t="str">
        <f t="shared" si="6"/>
        <v/>
      </c>
      <c r="Y40" s="42" t="str">
        <f t="shared" si="7"/>
        <v/>
      </c>
    </row>
    <row r="41" spans="2:25">
      <c r="B41" s="35">
        <v>33</v>
      </c>
      <c r="C41" s="44" t="str">
        <f t="shared" si="0"/>
        <v/>
      </c>
      <c r="D41" s="44"/>
      <c r="E41" s="35"/>
      <c r="F41" s="8"/>
      <c r="G41" s="35"/>
      <c r="H41" s="45"/>
      <c r="I41" s="45"/>
      <c r="J41" s="35"/>
      <c r="K41" s="46" t="str">
        <f t="shared" si="9"/>
        <v/>
      </c>
      <c r="L41" s="47"/>
      <c r="M41" s="6" t="str">
        <f>IF(J41="","",(K41/J41)/LOOKUP(RIGHT($D$2,3),定数!$A$6:$A$13,定数!$B$6:$B$13))</f>
        <v/>
      </c>
      <c r="N41" s="35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5"/>
        <v/>
      </c>
      <c r="U41" s="49"/>
      <c r="V41" t="str">
        <f t="shared" si="8"/>
        <v/>
      </c>
      <c r="W41" t="str">
        <f t="shared" si="3"/>
        <v/>
      </c>
      <c r="X41" s="41" t="str">
        <f t="shared" si="6"/>
        <v/>
      </c>
      <c r="Y41" s="42" t="str">
        <f t="shared" si="7"/>
        <v/>
      </c>
    </row>
    <row r="42" spans="2:25">
      <c r="B42" s="35">
        <v>34</v>
      </c>
      <c r="C42" s="44" t="str">
        <f t="shared" si="0"/>
        <v/>
      </c>
      <c r="D42" s="44"/>
      <c r="E42" s="35"/>
      <c r="F42" s="8"/>
      <c r="G42" s="35"/>
      <c r="H42" s="45"/>
      <c r="I42" s="45"/>
      <c r="J42" s="35"/>
      <c r="K42" s="46" t="str">
        <f t="shared" si="9"/>
        <v/>
      </c>
      <c r="L42" s="47"/>
      <c r="M42" s="6" t="str">
        <f>IF(J42="","",(K42/J42)/LOOKUP(RIGHT($D$2,3),定数!$A$6:$A$13,定数!$B$6:$B$13))</f>
        <v/>
      </c>
      <c r="N42" s="35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5"/>
        <v/>
      </c>
      <c r="U42" s="49"/>
      <c r="V42" t="str">
        <f t="shared" si="8"/>
        <v/>
      </c>
      <c r="W42" t="str">
        <f t="shared" si="3"/>
        <v/>
      </c>
      <c r="X42" s="41" t="str">
        <f t="shared" si="6"/>
        <v/>
      </c>
      <c r="Y42" s="42" t="str">
        <f t="shared" si="7"/>
        <v/>
      </c>
    </row>
    <row r="43" spans="2:25">
      <c r="B43" s="35">
        <v>35</v>
      </c>
      <c r="C43" s="44" t="str">
        <f t="shared" si="0"/>
        <v/>
      </c>
      <c r="D43" s="44"/>
      <c r="E43" s="35"/>
      <c r="F43" s="8"/>
      <c r="G43" s="35"/>
      <c r="H43" s="45"/>
      <c r="I43" s="45"/>
      <c r="J43" s="35"/>
      <c r="K43" s="46" t="str">
        <f t="shared" si="9"/>
        <v/>
      </c>
      <c r="L43" s="47"/>
      <c r="M43" s="6" t="str">
        <f>IF(J43="","",(K43/J43)/LOOKUP(RIGHT($D$2,3),定数!$A$6:$A$13,定数!$B$6:$B$13))</f>
        <v/>
      </c>
      <c r="N43" s="35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5"/>
        <v/>
      </c>
      <c r="U43" s="49"/>
      <c r="V43" t="str">
        <f t="shared" si="8"/>
        <v/>
      </c>
      <c r="W43" t="str">
        <f t="shared" si="3"/>
        <v/>
      </c>
      <c r="X43" s="41" t="str">
        <f t="shared" si="6"/>
        <v/>
      </c>
      <c r="Y43" s="42" t="str">
        <f t="shared" si="7"/>
        <v/>
      </c>
    </row>
    <row r="44" spans="2:25">
      <c r="B44" s="35">
        <v>36</v>
      </c>
      <c r="C44" s="44" t="str">
        <f t="shared" si="0"/>
        <v/>
      </c>
      <c r="D44" s="44"/>
      <c r="E44" s="35"/>
      <c r="F44" s="8"/>
      <c r="G44" s="35"/>
      <c r="H44" s="45"/>
      <c r="I44" s="45"/>
      <c r="J44" s="35"/>
      <c r="K44" s="46" t="str">
        <f t="shared" si="9"/>
        <v/>
      </c>
      <c r="L44" s="47"/>
      <c r="M44" s="6" t="str">
        <f>IF(J44="","",(K44/J44)/LOOKUP(RIGHT($D$2,3),定数!$A$6:$A$13,定数!$B$6:$B$13))</f>
        <v/>
      </c>
      <c r="N44" s="35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5"/>
        <v/>
      </c>
      <c r="U44" s="49"/>
      <c r="V44" t="str">
        <f t="shared" si="8"/>
        <v/>
      </c>
      <c r="W44" t="str">
        <f t="shared" si="3"/>
        <v/>
      </c>
      <c r="X44" s="41" t="str">
        <f t="shared" si="6"/>
        <v/>
      </c>
      <c r="Y44" s="42" t="str">
        <f t="shared" si="7"/>
        <v/>
      </c>
    </row>
    <row r="45" spans="2:25">
      <c r="B45" s="35">
        <v>37</v>
      </c>
      <c r="C45" s="44" t="str">
        <f t="shared" si="0"/>
        <v/>
      </c>
      <c r="D45" s="44"/>
      <c r="E45" s="35"/>
      <c r="F45" s="8"/>
      <c r="G45" s="35"/>
      <c r="H45" s="45"/>
      <c r="I45" s="45"/>
      <c r="J45" s="35"/>
      <c r="K45" s="46" t="str">
        <f t="shared" si="9"/>
        <v/>
      </c>
      <c r="L45" s="47"/>
      <c r="M45" s="6" t="str">
        <f>IF(J45="","",(K45/J45)/LOOKUP(RIGHT($D$2,3),定数!$A$6:$A$13,定数!$B$6:$B$13))</f>
        <v/>
      </c>
      <c r="N45" s="35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5"/>
        <v/>
      </c>
      <c r="U45" s="49"/>
      <c r="V45" t="str">
        <f t="shared" si="8"/>
        <v/>
      </c>
      <c r="W45" t="str">
        <f t="shared" si="3"/>
        <v/>
      </c>
      <c r="X45" s="41" t="str">
        <f t="shared" si="6"/>
        <v/>
      </c>
      <c r="Y45" s="42" t="str">
        <f t="shared" si="7"/>
        <v/>
      </c>
    </row>
    <row r="46" spans="2:25">
      <c r="B46" s="35">
        <v>38</v>
      </c>
      <c r="C46" s="44" t="str">
        <f t="shared" si="0"/>
        <v/>
      </c>
      <c r="D46" s="44"/>
      <c r="E46" s="35"/>
      <c r="F46" s="8"/>
      <c r="G46" s="35"/>
      <c r="H46" s="45"/>
      <c r="I46" s="45"/>
      <c r="J46" s="35"/>
      <c r="K46" s="46" t="str">
        <f t="shared" si="9"/>
        <v/>
      </c>
      <c r="L46" s="47"/>
      <c r="M46" s="6" t="str">
        <f>IF(J46="","",(K46/J46)/LOOKUP(RIGHT($D$2,3),定数!$A$6:$A$13,定数!$B$6:$B$13))</f>
        <v/>
      </c>
      <c r="N46" s="35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5"/>
        <v/>
      </c>
      <c r="U46" s="49"/>
      <c r="V46" t="str">
        <f t="shared" si="8"/>
        <v/>
      </c>
      <c r="W46" t="str">
        <f t="shared" si="3"/>
        <v/>
      </c>
      <c r="X46" s="41" t="str">
        <f t="shared" si="6"/>
        <v/>
      </c>
      <c r="Y46" s="42" t="str">
        <f t="shared" si="7"/>
        <v/>
      </c>
    </row>
    <row r="47" spans="2:25">
      <c r="B47" s="35">
        <v>39</v>
      </c>
      <c r="C47" s="44" t="str">
        <f t="shared" si="0"/>
        <v/>
      </c>
      <c r="D47" s="44"/>
      <c r="E47" s="35"/>
      <c r="F47" s="8"/>
      <c r="G47" s="35"/>
      <c r="H47" s="45"/>
      <c r="I47" s="45"/>
      <c r="J47" s="35"/>
      <c r="K47" s="46" t="str">
        <f t="shared" si="9"/>
        <v/>
      </c>
      <c r="L47" s="47"/>
      <c r="M47" s="6" t="str">
        <f>IF(J47="","",(K47/J47)/LOOKUP(RIGHT($D$2,3),定数!$A$6:$A$13,定数!$B$6:$B$13))</f>
        <v/>
      </c>
      <c r="N47" s="35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5"/>
        <v/>
      </c>
      <c r="U47" s="49"/>
      <c r="V47" t="str">
        <f t="shared" si="8"/>
        <v/>
      </c>
      <c r="W47" t="str">
        <f t="shared" si="3"/>
        <v/>
      </c>
      <c r="X47" s="41" t="str">
        <f t="shared" si="6"/>
        <v/>
      </c>
      <c r="Y47" s="42" t="str">
        <f t="shared" si="7"/>
        <v/>
      </c>
    </row>
    <row r="48" spans="2:25">
      <c r="B48" s="35">
        <v>40</v>
      </c>
      <c r="C48" s="44" t="str">
        <f t="shared" si="0"/>
        <v/>
      </c>
      <c r="D48" s="44"/>
      <c r="E48" s="35"/>
      <c r="F48" s="8"/>
      <c r="G48" s="35"/>
      <c r="H48" s="45"/>
      <c r="I48" s="45"/>
      <c r="J48" s="35"/>
      <c r="K48" s="46" t="str">
        <f t="shared" si="9"/>
        <v/>
      </c>
      <c r="L48" s="47"/>
      <c r="M48" s="6" t="str">
        <f>IF(J48="","",(K48/J48)/LOOKUP(RIGHT($D$2,3),定数!$A$6:$A$13,定数!$B$6:$B$13))</f>
        <v/>
      </c>
      <c r="N48" s="35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5"/>
        <v/>
      </c>
      <c r="U48" s="49"/>
      <c r="V48" t="str">
        <f t="shared" si="8"/>
        <v/>
      </c>
      <c r="W48" t="str">
        <f t="shared" si="3"/>
        <v/>
      </c>
      <c r="X48" s="41" t="str">
        <f t="shared" si="6"/>
        <v/>
      </c>
      <c r="Y48" s="42" t="str">
        <f t="shared" si="7"/>
        <v/>
      </c>
    </row>
    <row r="49" spans="2:25">
      <c r="B49" s="35">
        <v>41</v>
      </c>
      <c r="C49" s="44" t="str">
        <f t="shared" si="0"/>
        <v/>
      </c>
      <c r="D49" s="44"/>
      <c r="E49" s="35"/>
      <c r="F49" s="8"/>
      <c r="G49" s="35"/>
      <c r="H49" s="45"/>
      <c r="I49" s="45"/>
      <c r="J49" s="35"/>
      <c r="K49" s="46" t="str">
        <f t="shared" si="9"/>
        <v/>
      </c>
      <c r="L49" s="47"/>
      <c r="M49" s="6" t="str">
        <f>IF(J49="","",(K49/J49)/LOOKUP(RIGHT($D$2,3),定数!$A$6:$A$13,定数!$B$6:$B$13))</f>
        <v/>
      </c>
      <c r="N49" s="35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5"/>
        <v/>
      </c>
      <c r="U49" s="49"/>
      <c r="V49" t="str">
        <f t="shared" si="8"/>
        <v/>
      </c>
      <c r="W49" t="str">
        <f t="shared" si="3"/>
        <v/>
      </c>
      <c r="X49" s="41" t="str">
        <f t="shared" si="6"/>
        <v/>
      </c>
      <c r="Y49" s="42" t="str">
        <f t="shared" si="7"/>
        <v/>
      </c>
    </row>
    <row r="50" spans="2:25">
      <c r="B50" s="35">
        <v>42</v>
      </c>
      <c r="C50" s="44" t="str">
        <f t="shared" si="0"/>
        <v/>
      </c>
      <c r="D50" s="44"/>
      <c r="E50" s="35"/>
      <c r="F50" s="8"/>
      <c r="G50" s="35"/>
      <c r="H50" s="45"/>
      <c r="I50" s="45"/>
      <c r="J50" s="35"/>
      <c r="K50" s="46" t="str">
        <f t="shared" si="9"/>
        <v/>
      </c>
      <c r="L50" s="47"/>
      <c r="M50" s="6" t="str">
        <f>IF(J50="","",(K50/J50)/LOOKUP(RIGHT($D$2,3),定数!$A$6:$A$13,定数!$B$6:$B$13))</f>
        <v/>
      </c>
      <c r="N50" s="35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5"/>
        <v/>
      </c>
      <c r="U50" s="49"/>
      <c r="V50" t="str">
        <f t="shared" si="8"/>
        <v/>
      </c>
      <c r="W50" t="str">
        <f t="shared" si="3"/>
        <v/>
      </c>
      <c r="X50" s="41" t="str">
        <f t="shared" si="6"/>
        <v/>
      </c>
      <c r="Y50" s="42" t="str">
        <f t="shared" si="7"/>
        <v/>
      </c>
    </row>
    <row r="51" spans="2:25">
      <c r="B51" s="35">
        <v>43</v>
      </c>
      <c r="C51" s="44" t="str">
        <f t="shared" si="0"/>
        <v/>
      </c>
      <c r="D51" s="44"/>
      <c r="E51" s="35"/>
      <c r="F51" s="8"/>
      <c r="G51" s="35"/>
      <c r="H51" s="45"/>
      <c r="I51" s="45"/>
      <c r="J51" s="35"/>
      <c r="K51" s="46" t="str">
        <f t="shared" si="9"/>
        <v/>
      </c>
      <c r="L51" s="47"/>
      <c r="M51" s="6" t="str">
        <f>IF(J51="","",(K51/J51)/LOOKUP(RIGHT($D$2,3),定数!$A$6:$A$13,定数!$B$6:$B$13))</f>
        <v/>
      </c>
      <c r="N51" s="35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5"/>
        <v/>
      </c>
      <c r="U51" s="49"/>
      <c r="V51" t="str">
        <f t="shared" si="8"/>
        <v/>
      </c>
      <c r="W51" t="str">
        <f t="shared" si="3"/>
        <v/>
      </c>
      <c r="X51" s="41" t="str">
        <f t="shared" si="6"/>
        <v/>
      </c>
      <c r="Y51" s="42" t="str">
        <f t="shared" si="7"/>
        <v/>
      </c>
    </row>
    <row r="52" spans="2:25">
      <c r="B52" s="35">
        <v>44</v>
      </c>
      <c r="C52" s="44" t="str">
        <f t="shared" si="0"/>
        <v/>
      </c>
      <c r="D52" s="44"/>
      <c r="E52" s="35"/>
      <c r="F52" s="8"/>
      <c r="G52" s="35"/>
      <c r="H52" s="45"/>
      <c r="I52" s="45"/>
      <c r="J52" s="35"/>
      <c r="K52" s="46" t="str">
        <f t="shared" si="9"/>
        <v/>
      </c>
      <c r="L52" s="47"/>
      <c r="M52" s="6" t="str">
        <f>IF(J52="","",(K52/J52)/LOOKUP(RIGHT($D$2,3),定数!$A$6:$A$13,定数!$B$6:$B$13))</f>
        <v/>
      </c>
      <c r="N52" s="35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5"/>
        <v/>
      </c>
      <c r="U52" s="49"/>
      <c r="V52" t="str">
        <f t="shared" si="8"/>
        <v/>
      </c>
      <c r="W52" t="str">
        <f t="shared" si="3"/>
        <v/>
      </c>
      <c r="X52" s="41" t="str">
        <f t="shared" si="6"/>
        <v/>
      </c>
      <c r="Y52" s="42" t="str">
        <f t="shared" si="7"/>
        <v/>
      </c>
    </row>
    <row r="53" spans="2:25">
      <c r="B53" s="35">
        <v>45</v>
      </c>
      <c r="C53" s="44" t="str">
        <f t="shared" si="0"/>
        <v/>
      </c>
      <c r="D53" s="44"/>
      <c r="E53" s="35"/>
      <c r="F53" s="8"/>
      <c r="G53" s="35"/>
      <c r="H53" s="45"/>
      <c r="I53" s="45"/>
      <c r="J53" s="35"/>
      <c r="K53" s="46" t="str">
        <f t="shared" si="9"/>
        <v/>
      </c>
      <c r="L53" s="47"/>
      <c r="M53" s="6" t="str">
        <f>IF(J53="","",(K53/J53)/LOOKUP(RIGHT($D$2,3),定数!$A$6:$A$13,定数!$B$6:$B$13))</f>
        <v/>
      </c>
      <c r="N53" s="35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5"/>
        <v/>
      </c>
      <c r="U53" s="49"/>
      <c r="V53" t="str">
        <f t="shared" si="8"/>
        <v/>
      </c>
      <c r="W53" t="str">
        <f t="shared" si="3"/>
        <v/>
      </c>
      <c r="X53" s="41" t="str">
        <f t="shared" si="6"/>
        <v/>
      </c>
      <c r="Y53" s="42" t="str">
        <f t="shared" si="7"/>
        <v/>
      </c>
    </row>
    <row r="54" spans="2:25">
      <c r="B54" s="35">
        <v>46</v>
      </c>
      <c r="C54" s="44" t="str">
        <f t="shared" si="0"/>
        <v/>
      </c>
      <c r="D54" s="44"/>
      <c r="E54" s="35"/>
      <c r="F54" s="8"/>
      <c r="G54" s="35"/>
      <c r="H54" s="45"/>
      <c r="I54" s="45"/>
      <c r="J54" s="35"/>
      <c r="K54" s="46" t="str">
        <f t="shared" si="9"/>
        <v/>
      </c>
      <c r="L54" s="47"/>
      <c r="M54" s="6" t="str">
        <f>IF(J54="","",(K54/J54)/LOOKUP(RIGHT($D$2,3),定数!$A$6:$A$13,定数!$B$6:$B$13))</f>
        <v/>
      </c>
      <c r="N54" s="35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5"/>
        <v/>
      </c>
      <c r="U54" s="49"/>
      <c r="V54" t="str">
        <f t="shared" si="8"/>
        <v/>
      </c>
      <c r="W54" t="str">
        <f t="shared" si="3"/>
        <v/>
      </c>
      <c r="X54" s="41" t="str">
        <f t="shared" si="6"/>
        <v/>
      </c>
      <c r="Y54" s="42" t="str">
        <f t="shared" si="7"/>
        <v/>
      </c>
    </row>
    <row r="55" spans="2:25">
      <c r="B55" s="35">
        <v>47</v>
      </c>
      <c r="C55" s="44" t="str">
        <f t="shared" si="0"/>
        <v/>
      </c>
      <c r="D55" s="44"/>
      <c r="E55" s="35"/>
      <c r="F55" s="8"/>
      <c r="G55" s="35"/>
      <c r="H55" s="45"/>
      <c r="I55" s="45"/>
      <c r="J55" s="35"/>
      <c r="K55" s="46" t="str">
        <f t="shared" si="9"/>
        <v/>
      </c>
      <c r="L55" s="47"/>
      <c r="M55" s="6" t="str">
        <f>IF(J55="","",(K55/J55)/LOOKUP(RIGHT($D$2,3),定数!$A$6:$A$13,定数!$B$6:$B$13))</f>
        <v/>
      </c>
      <c r="N55" s="35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5"/>
        <v/>
      </c>
      <c r="U55" s="49"/>
      <c r="V55" t="str">
        <f t="shared" si="8"/>
        <v/>
      </c>
      <c r="W55" t="str">
        <f t="shared" si="3"/>
        <v/>
      </c>
      <c r="X55" s="41" t="str">
        <f t="shared" si="6"/>
        <v/>
      </c>
      <c r="Y55" s="42" t="str">
        <f t="shared" si="7"/>
        <v/>
      </c>
    </row>
    <row r="56" spans="2:25">
      <c r="B56" s="35">
        <v>48</v>
      </c>
      <c r="C56" s="44" t="str">
        <f t="shared" si="0"/>
        <v/>
      </c>
      <c r="D56" s="44"/>
      <c r="E56" s="35"/>
      <c r="F56" s="8"/>
      <c r="G56" s="35"/>
      <c r="H56" s="45"/>
      <c r="I56" s="45"/>
      <c r="J56" s="35"/>
      <c r="K56" s="46" t="str">
        <f t="shared" si="9"/>
        <v/>
      </c>
      <c r="L56" s="47"/>
      <c r="M56" s="6" t="str">
        <f>IF(J56="","",(K56/J56)/LOOKUP(RIGHT($D$2,3),定数!$A$6:$A$13,定数!$B$6:$B$13))</f>
        <v/>
      </c>
      <c r="N56" s="35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5"/>
        <v/>
      </c>
      <c r="U56" s="49"/>
      <c r="V56" t="str">
        <f t="shared" si="8"/>
        <v/>
      </c>
      <c r="W56" t="str">
        <f t="shared" si="3"/>
        <v/>
      </c>
      <c r="X56" s="41" t="str">
        <f t="shared" si="6"/>
        <v/>
      </c>
      <c r="Y56" s="42" t="str">
        <f t="shared" si="7"/>
        <v/>
      </c>
    </row>
    <row r="57" spans="2:25">
      <c r="B57" s="35">
        <v>49</v>
      </c>
      <c r="C57" s="44" t="str">
        <f t="shared" si="0"/>
        <v/>
      </c>
      <c r="D57" s="44"/>
      <c r="E57" s="35"/>
      <c r="F57" s="8"/>
      <c r="G57" s="35"/>
      <c r="H57" s="45"/>
      <c r="I57" s="45"/>
      <c r="J57" s="35"/>
      <c r="K57" s="46" t="str">
        <f t="shared" si="9"/>
        <v/>
      </c>
      <c r="L57" s="47"/>
      <c r="M57" s="6" t="str">
        <f>IF(J57="","",(K57/J57)/LOOKUP(RIGHT($D$2,3),定数!$A$6:$A$13,定数!$B$6:$B$13))</f>
        <v/>
      </c>
      <c r="N57" s="35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5"/>
        <v/>
      </c>
      <c r="U57" s="49"/>
      <c r="V57" t="str">
        <f t="shared" si="8"/>
        <v/>
      </c>
      <c r="W57" t="str">
        <f t="shared" si="3"/>
        <v/>
      </c>
      <c r="X57" s="41" t="str">
        <f t="shared" si="6"/>
        <v/>
      </c>
      <c r="Y57" s="42" t="str">
        <f t="shared" si="7"/>
        <v/>
      </c>
    </row>
    <row r="58" spans="2:25">
      <c r="B58" s="35">
        <v>50</v>
      </c>
      <c r="C58" s="44" t="str">
        <f t="shared" si="0"/>
        <v/>
      </c>
      <c r="D58" s="44"/>
      <c r="E58" s="35"/>
      <c r="F58" s="8"/>
      <c r="G58" s="35"/>
      <c r="H58" s="45"/>
      <c r="I58" s="45"/>
      <c r="J58" s="35"/>
      <c r="K58" s="46" t="str">
        <f t="shared" si="9"/>
        <v/>
      </c>
      <c r="L58" s="47"/>
      <c r="M58" s="6" t="str">
        <f>IF(J58="","",(K58/J58)/LOOKUP(RIGHT($D$2,3),定数!$A$6:$A$13,定数!$B$6:$B$13))</f>
        <v/>
      </c>
      <c r="N58" s="35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5"/>
        <v/>
      </c>
      <c r="U58" s="49"/>
      <c r="V58" t="str">
        <f t="shared" si="8"/>
        <v/>
      </c>
      <c r="W58" t="str">
        <f t="shared" si="3"/>
        <v/>
      </c>
      <c r="X58" s="41" t="str">
        <f t="shared" si="6"/>
        <v/>
      </c>
      <c r="Y58" s="42" t="str">
        <f t="shared" si="7"/>
        <v/>
      </c>
    </row>
    <row r="59" spans="2:25">
      <c r="B59" s="35">
        <v>51</v>
      </c>
      <c r="C59" s="44" t="str">
        <f t="shared" si="0"/>
        <v/>
      </c>
      <c r="D59" s="44"/>
      <c r="E59" s="35"/>
      <c r="F59" s="8"/>
      <c r="G59" s="35"/>
      <c r="H59" s="45"/>
      <c r="I59" s="45"/>
      <c r="J59" s="35"/>
      <c r="K59" s="46" t="str">
        <f t="shared" si="9"/>
        <v/>
      </c>
      <c r="L59" s="47"/>
      <c r="M59" s="6" t="str">
        <f>IF(J59="","",(K59/J59)/LOOKUP(RIGHT($D$2,3),定数!$A$6:$A$13,定数!$B$6:$B$13))</f>
        <v/>
      </c>
      <c r="N59" s="35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5"/>
        <v/>
      </c>
      <c r="U59" s="49"/>
      <c r="V59" t="str">
        <f t="shared" si="8"/>
        <v/>
      </c>
      <c r="W59" t="str">
        <f t="shared" si="3"/>
        <v/>
      </c>
      <c r="X59" s="41" t="str">
        <f t="shared" si="6"/>
        <v/>
      </c>
      <c r="Y59" s="42" t="str">
        <f t="shared" si="7"/>
        <v/>
      </c>
    </row>
    <row r="60" spans="2:25">
      <c r="B60" s="35">
        <v>52</v>
      </c>
      <c r="C60" s="44" t="str">
        <f t="shared" si="0"/>
        <v/>
      </c>
      <c r="D60" s="44"/>
      <c r="E60" s="35"/>
      <c r="F60" s="8"/>
      <c r="G60" s="35"/>
      <c r="H60" s="45"/>
      <c r="I60" s="45"/>
      <c r="J60" s="35"/>
      <c r="K60" s="46" t="str">
        <f t="shared" si="9"/>
        <v/>
      </c>
      <c r="L60" s="47"/>
      <c r="M60" s="6" t="str">
        <f>IF(J60="","",(K60/J60)/LOOKUP(RIGHT($D$2,3),定数!$A$6:$A$13,定数!$B$6:$B$13))</f>
        <v/>
      </c>
      <c r="N60" s="35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5"/>
        <v/>
      </c>
      <c r="U60" s="49"/>
      <c r="V60" t="str">
        <f t="shared" si="8"/>
        <v/>
      </c>
      <c r="W60" t="str">
        <f t="shared" si="3"/>
        <v/>
      </c>
      <c r="X60" s="41" t="str">
        <f t="shared" si="6"/>
        <v/>
      </c>
      <c r="Y60" s="42" t="str">
        <f t="shared" si="7"/>
        <v/>
      </c>
    </row>
    <row r="61" spans="2:25">
      <c r="B61" s="35">
        <v>53</v>
      </c>
      <c r="C61" s="44" t="str">
        <f t="shared" si="0"/>
        <v/>
      </c>
      <c r="D61" s="44"/>
      <c r="E61" s="35"/>
      <c r="F61" s="8"/>
      <c r="G61" s="35"/>
      <c r="H61" s="45"/>
      <c r="I61" s="45"/>
      <c r="J61" s="35"/>
      <c r="K61" s="46" t="str">
        <f t="shared" si="9"/>
        <v/>
      </c>
      <c r="L61" s="47"/>
      <c r="M61" s="6" t="str">
        <f>IF(J61="","",(K61/J61)/LOOKUP(RIGHT($D$2,3),定数!$A$6:$A$13,定数!$B$6:$B$13))</f>
        <v/>
      </c>
      <c r="N61" s="35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5"/>
        <v/>
      </c>
      <c r="U61" s="49"/>
      <c r="V61" t="str">
        <f t="shared" si="8"/>
        <v/>
      </c>
      <c r="W61" t="str">
        <f t="shared" si="3"/>
        <v/>
      </c>
      <c r="X61" s="41" t="str">
        <f t="shared" si="6"/>
        <v/>
      </c>
      <c r="Y61" s="42" t="str">
        <f t="shared" si="7"/>
        <v/>
      </c>
    </row>
    <row r="62" spans="2:25">
      <c r="B62" s="35">
        <v>54</v>
      </c>
      <c r="C62" s="44" t="str">
        <f t="shared" si="0"/>
        <v/>
      </c>
      <c r="D62" s="44"/>
      <c r="E62" s="35"/>
      <c r="F62" s="8"/>
      <c r="G62" s="35"/>
      <c r="H62" s="45"/>
      <c r="I62" s="45"/>
      <c r="J62" s="35"/>
      <c r="K62" s="46" t="str">
        <f t="shared" si="9"/>
        <v/>
      </c>
      <c r="L62" s="47"/>
      <c r="M62" s="6" t="str">
        <f>IF(J62="","",(K62/J62)/LOOKUP(RIGHT($D$2,3),定数!$A$6:$A$13,定数!$B$6:$B$13))</f>
        <v/>
      </c>
      <c r="N62" s="35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5"/>
        <v/>
      </c>
      <c r="U62" s="49"/>
      <c r="V62" t="str">
        <f t="shared" si="8"/>
        <v/>
      </c>
      <c r="W62" t="str">
        <f t="shared" si="3"/>
        <v/>
      </c>
      <c r="X62" s="41" t="str">
        <f t="shared" si="6"/>
        <v/>
      </c>
      <c r="Y62" s="42" t="str">
        <f t="shared" si="7"/>
        <v/>
      </c>
    </row>
    <row r="63" spans="2:25">
      <c r="B63" s="35">
        <v>55</v>
      </c>
      <c r="C63" s="44" t="str">
        <f t="shared" si="0"/>
        <v/>
      </c>
      <c r="D63" s="44"/>
      <c r="E63" s="35"/>
      <c r="F63" s="8"/>
      <c r="G63" s="35"/>
      <c r="H63" s="45"/>
      <c r="I63" s="45"/>
      <c r="J63" s="35"/>
      <c r="K63" s="46" t="str">
        <f t="shared" si="9"/>
        <v/>
      </c>
      <c r="L63" s="47"/>
      <c r="M63" s="6" t="str">
        <f>IF(J63="","",(K63/J63)/LOOKUP(RIGHT($D$2,3),定数!$A$6:$A$13,定数!$B$6:$B$13))</f>
        <v/>
      </c>
      <c r="N63" s="35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5"/>
        <v/>
      </c>
      <c r="U63" s="49"/>
      <c r="V63" t="str">
        <f t="shared" si="8"/>
        <v/>
      </c>
      <c r="W63" t="str">
        <f t="shared" si="3"/>
        <v/>
      </c>
      <c r="X63" s="41" t="str">
        <f t="shared" si="6"/>
        <v/>
      </c>
      <c r="Y63" s="42" t="str">
        <f t="shared" si="7"/>
        <v/>
      </c>
    </row>
    <row r="64" spans="2:25">
      <c r="B64" s="35">
        <v>56</v>
      </c>
      <c r="C64" s="44" t="str">
        <f t="shared" si="0"/>
        <v/>
      </c>
      <c r="D64" s="44"/>
      <c r="E64" s="35"/>
      <c r="F64" s="8"/>
      <c r="G64" s="35"/>
      <c r="H64" s="45"/>
      <c r="I64" s="45"/>
      <c r="J64" s="35"/>
      <c r="K64" s="46" t="str">
        <f t="shared" si="9"/>
        <v/>
      </c>
      <c r="L64" s="47"/>
      <c r="M64" s="6" t="str">
        <f>IF(J64="","",(K64/J64)/LOOKUP(RIGHT($D$2,3),定数!$A$6:$A$13,定数!$B$6:$B$13))</f>
        <v/>
      </c>
      <c r="N64" s="35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5"/>
        <v/>
      </c>
      <c r="U64" s="49"/>
      <c r="V64" t="str">
        <f t="shared" si="8"/>
        <v/>
      </c>
      <c r="W64" t="str">
        <f t="shared" si="3"/>
        <v/>
      </c>
      <c r="X64" s="41" t="str">
        <f t="shared" si="6"/>
        <v/>
      </c>
      <c r="Y64" s="42" t="str">
        <f t="shared" si="7"/>
        <v/>
      </c>
    </row>
    <row r="65" spans="2:25">
      <c r="B65" s="35">
        <v>57</v>
      </c>
      <c r="C65" s="44" t="str">
        <f t="shared" si="0"/>
        <v/>
      </c>
      <c r="D65" s="44"/>
      <c r="E65" s="35"/>
      <c r="F65" s="8"/>
      <c r="G65" s="35"/>
      <c r="H65" s="45"/>
      <c r="I65" s="45"/>
      <c r="J65" s="35"/>
      <c r="K65" s="46" t="str">
        <f t="shared" si="9"/>
        <v/>
      </c>
      <c r="L65" s="47"/>
      <c r="M65" s="6" t="str">
        <f>IF(J65="","",(K65/J65)/LOOKUP(RIGHT($D$2,3),定数!$A$6:$A$13,定数!$B$6:$B$13))</f>
        <v/>
      </c>
      <c r="N65" s="35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5"/>
        <v/>
      </c>
      <c r="U65" s="49"/>
      <c r="V65" t="str">
        <f t="shared" si="8"/>
        <v/>
      </c>
      <c r="W65" t="str">
        <f t="shared" si="3"/>
        <v/>
      </c>
      <c r="X65" s="41" t="str">
        <f t="shared" si="6"/>
        <v/>
      </c>
      <c r="Y65" s="42" t="str">
        <f t="shared" si="7"/>
        <v/>
      </c>
    </row>
    <row r="66" spans="2:25">
      <c r="B66" s="35">
        <v>58</v>
      </c>
      <c r="C66" s="44" t="str">
        <f t="shared" si="0"/>
        <v/>
      </c>
      <c r="D66" s="44"/>
      <c r="E66" s="35"/>
      <c r="F66" s="8"/>
      <c r="G66" s="35"/>
      <c r="H66" s="45"/>
      <c r="I66" s="45"/>
      <c r="J66" s="35"/>
      <c r="K66" s="46" t="str">
        <f t="shared" si="9"/>
        <v/>
      </c>
      <c r="L66" s="47"/>
      <c r="M66" s="6" t="str">
        <f>IF(J66="","",(K66/J66)/LOOKUP(RIGHT($D$2,3),定数!$A$6:$A$13,定数!$B$6:$B$13))</f>
        <v/>
      </c>
      <c r="N66" s="35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5"/>
        <v/>
      </c>
      <c r="U66" s="49"/>
      <c r="V66" t="str">
        <f t="shared" si="8"/>
        <v/>
      </c>
      <c r="W66" t="str">
        <f t="shared" si="3"/>
        <v/>
      </c>
      <c r="X66" s="41" t="str">
        <f t="shared" si="6"/>
        <v/>
      </c>
      <c r="Y66" s="42" t="str">
        <f t="shared" si="7"/>
        <v/>
      </c>
    </row>
    <row r="67" spans="2:25">
      <c r="B67" s="35">
        <v>59</v>
      </c>
      <c r="C67" s="44" t="str">
        <f t="shared" si="0"/>
        <v/>
      </c>
      <c r="D67" s="44"/>
      <c r="E67" s="35"/>
      <c r="F67" s="8"/>
      <c r="G67" s="35"/>
      <c r="H67" s="45"/>
      <c r="I67" s="45"/>
      <c r="J67" s="35"/>
      <c r="K67" s="46" t="str">
        <f t="shared" si="9"/>
        <v/>
      </c>
      <c r="L67" s="47"/>
      <c r="M67" s="6" t="str">
        <f>IF(J67="","",(K67/J67)/LOOKUP(RIGHT($D$2,3),定数!$A$6:$A$13,定数!$B$6:$B$13))</f>
        <v/>
      </c>
      <c r="N67" s="35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5"/>
        <v/>
      </c>
      <c r="U67" s="49"/>
      <c r="V67" t="str">
        <f t="shared" si="8"/>
        <v/>
      </c>
      <c r="W67" t="str">
        <f t="shared" si="3"/>
        <v/>
      </c>
      <c r="X67" s="41" t="str">
        <f t="shared" si="6"/>
        <v/>
      </c>
      <c r="Y67" s="42" t="str">
        <f t="shared" si="7"/>
        <v/>
      </c>
    </row>
    <row r="68" spans="2:25">
      <c r="B68" s="35">
        <v>60</v>
      </c>
      <c r="C68" s="44" t="str">
        <f t="shared" si="0"/>
        <v/>
      </c>
      <c r="D68" s="44"/>
      <c r="E68" s="35"/>
      <c r="F68" s="8"/>
      <c r="G68" s="35"/>
      <c r="H68" s="45"/>
      <c r="I68" s="45"/>
      <c r="J68" s="35"/>
      <c r="K68" s="46" t="str">
        <f t="shared" si="9"/>
        <v/>
      </c>
      <c r="L68" s="47"/>
      <c r="M68" s="6" t="str">
        <f>IF(J68="","",(K68/J68)/LOOKUP(RIGHT($D$2,3),定数!$A$6:$A$13,定数!$B$6:$B$13))</f>
        <v/>
      </c>
      <c r="N68" s="35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5"/>
        <v/>
      </c>
      <c r="U68" s="49"/>
      <c r="V68" t="str">
        <f t="shared" si="8"/>
        <v/>
      </c>
      <c r="W68" t="str">
        <f t="shared" si="3"/>
        <v/>
      </c>
      <c r="X68" s="41" t="str">
        <f t="shared" si="6"/>
        <v/>
      </c>
      <c r="Y68" s="42" t="str">
        <f t="shared" si="7"/>
        <v/>
      </c>
    </row>
    <row r="69" spans="2:25">
      <c r="B69" s="35">
        <v>61</v>
      </c>
      <c r="C69" s="44" t="str">
        <f t="shared" si="0"/>
        <v/>
      </c>
      <c r="D69" s="44"/>
      <c r="E69" s="35"/>
      <c r="F69" s="8"/>
      <c r="G69" s="35"/>
      <c r="H69" s="45"/>
      <c r="I69" s="45"/>
      <c r="J69" s="35"/>
      <c r="K69" s="46" t="str">
        <f t="shared" si="9"/>
        <v/>
      </c>
      <c r="L69" s="47"/>
      <c r="M69" s="6" t="str">
        <f>IF(J69="","",(K69/J69)/LOOKUP(RIGHT($D$2,3),定数!$A$6:$A$13,定数!$B$6:$B$13))</f>
        <v/>
      </c>
      <c r="N69" s="35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5"/>
        <v/>
      </c>
      <c r="U69" s="49"/>
      <c r="V69" t="str">
        <f t="shared" si="8"/>
        <v/>
      </c>
      <c r="W69" t="str">
        <f t="shared" si="3"/>
        <v/>
      </c>
      <c r="X69" s="41" t="str">
        <f t="shared" si="6"/>
        <v/>
      </c>
      <c r="Y69" s="42" t="str">
        <f t="shared" si="7"/>
        <v/>
      </c>
    </row>
    <row r="70" spans="2:25">
      <c r="B70" s="35">
        <v>62</v>
      </c>
      <c r="C70" s="44" t="str">
        <f t="shared" si="0"/>
        <v/>
      </c>
      <c r="D70" s="44"/>
      <c r="E70" s="35"/>
      <c r="F70" s="8"/>
      <c r="G70" s="35"/>
      <c r="H70" s="45"/>
      <c r="I70" s="45"/>
      <c r="J70" s="35"/>
      <c r="K70" s="46" t="str">
        <f t="shared" si="9"/>
        <v/>
      </c>
      <c r="L70" s="47"/>
      <c r="M70" s="6" t="str">
        <f>IF(J70="","",(K70/J70)/LOOKUP(RIGHT($D$2,3),定数!$A$6:$A$13,定数!$B$6:$B$13))</f>
        <v/>
      </c>
      <c r="N70" s="35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5"/>
        <v/>
      </c>
      <c r="U70" s="49"/>
      <c r="V70" t="str">
        <f t="shared" si="8"/>
        <v/>
      </c>
      <c r="W70" t="str">
        <f t="shared" si="3"/>
        <v/>
      </c>
      <c r="X70" s="41" t="str">
        <f t="shared" si="6"/>
        <v/>
      </c>
      <c r="Y70" s="42" t="str">
        <f t="shared" si="7"/>
        <v/>
      </c>
    </row>
    <row r="71" spans="2:25">
      <c r="B71" s="35">
        <v>63</v>
      </c>
      <c r="C71" s="44" t="str">
        <f t="shared" si="0"/>
        <v/>
      </c>
      <c r="D71" s="44"/>
      <c r="E71" s="35"/>
      <c r="F71" s="8"/>
      <c r="G71" s="35"/>
      <c r="H71" s="45"/>
      <c r="I71" s="45"/>
      <c r="J71" s="35"/>
      <c r="K71" s="46" t="str">
        <f t="shared" si="9"/>
        <v/>
      </c>
      <c r="L71" s="47"/>
      <c r="M71" s="6" t="str">
        <f>IF(J71="","",(K71/J71)/LOOKUP(RIGHT($D$2,3),定数!$A$6:$A$13,定数!$B$6:$B$13))</f>
        <v/>
      </c>
      <c r="N71" s="35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5"/>
        <v/>
      </c>
      <c r="U71" s="49"/>
      <c r="V71" t="str">
        <f t="shared" si="8"/>
        <v/>
      </c>
      <c r="W71" t="str">
        <f t="shared" si="3"/>
        <v/>
      </c>
      <c r="X71" s="41" t="str">
        <f t="shared" si="6"/>
        <v/>
      </c>
      <c r="Y71" s="42" t="str">
        <f t="shared" si="7"/>
        <v/>
      </c>
    </row>
    <row r="72" spans="2:25">
      <c r="B72" s="35">
        <v>64</v>
      </c>
      <c r="C72" s="44" t="str">
        <f t="shared" si="0"/>
        <v/>
      </c>
      <c r="D72" s="44"/>
      <c r="E72" s="35"/>
      <c r="F72" s="8"/>
      <c r="G72" s="35"/>
      <c r="H72" s="45"/>
      <c r="I72" s="45"/>
      <c r="J72" s="35"/>
      <c r="K72" s="46" t="str">
        <f t="shared" si="9"/>
        <v/>
      </c>
      <c r="L72" s="47"/>
      <c r="M72" s="6" t="str">
        <f>IF(J72="","",(K72/J72)/LOOKUP(RIGHT($D$2,3),定数!$A$6:$A$13,定数!$B$6:$B$13))</f>
        <v/>
      </c>
      <c r="N72" s="35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5"/>
        <v/>
      </c>
      <c r="U72" s="49"/>
      <c r="V72" t="str">
        <f t="shared" si="8"/>
        <v/>
      </c>
      <c r="W72" t="str">
        <f t="shared" si="3"/>
        <v/>
      </c>
      <c r="X72" s="41" t="str">
        <f t="shared" si="6"/>
        <v/>
      </c>
      <c r="Y72" s="42" t="str">
        <f t="shared" si="7"/>
        <v/>
      </c>
    </row>
    <row r="73" spans="2:25">
      <c r="B73" s="35">
        <v>65</v>
      </c>
      <c r="C73" s="44" t="str">
        <f t="shared" si="0"/>
        <v/>
      </c>
      <c r="D73" s="44"/>
      <c r="E73" s="35"/>
      <c r="F73" s="8"/>
      <c r="G73" s="35"/>
      <c r="H73" s="45"/>
      <c r="I73" s="45"/>
      <c r="J73" s="35"/>
      <c r="K73" s="46" t="str">
        <f t="shared" si="9"/>
        <v/>
      </c>
      <c r="L73" s="47"/>
      <c r="M73" s="6" t="str">
        <f>IF(J73="","",(K73/J73)/LOOKUP(RIGHT($D$2,3),定数!$A$6:$A$13,定数!$B$6:$B$13))</f>
        <v/>
      </c>
      <c r="N73" s="35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5"/>
        <v/>
      </c>
      <c r="U73" s="49"/>
      <c r="V73" t="str">
        <f t="shared" si="8"/>
        <v/>
      </c>
      <c r="W73" t="str">
        <f t="shared" si="3"/>
        <v/>
      </c>
      <c r="X73" s="41" t="str">
        <f t="shared" si="6"/>
        <v/>
      </c>
      <c r="Y73" s="42" t="str">
        <f t="shared" si="7"/>
        <v/>
      </c>
    </row>
    <row r="74" spans="2:25">
      <c r="B74" s="35">
        <v>66</v>
      </c>
      <c r="C74" s="44" t="str">
        <f t="shared" ref="C74:C108" si="10">IF(R73="","",C73+R73)</f>
        <v/>
      </c>
      <c r="D74" s="44"/>
      <c r="E74" s="35"/>
      <c r="F74" s="8"/>
      <c r="G74" s="35"/>
      <c r="H74" s="45"/>
      <c r="I74" s="45"/>
      <c r="J74" s="35"/>
      <c r="K74" s="46" t="str">
        <f t="shared" si="9"/>
        <v/>
      </c>
      <c r="L74" s="47"/>
      <c r="M74" s="6" t="str">
        <f>IF(J74="","",(K74/J74)/LOOKUP(RIGHT($D$2,3),定数!$A$6:$A$13,定数!$B$6:$B$13))</f>
        <v/>
      </c>
      <c r="N74" s="35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5"/>
        <v/>
      </c>
      <c r="U74" s="49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>
      <c r="B75" s="35">
        <v>67</v>
      </c>
      <c r="C75" s="44" t="str">
        <f t="shared" si="10"/>
        <v/>
      </c>
      <c r="D75" s="44"/>
      <c r="E75" s="35"/>
      <c r="F75" s="8"/>
      <c r="G75" s="35"/>
      <c r="H75" s="45"/>
      <c r="I75" s="45"/>
      <c r="J75" s="35"/>
      <c r="K75" s="46" t="str">
        <f t="shared" ref="K75:K108" si="11">IF(J75="","",C75*0.03)</f>
        <v/>
      </c>
      <c r="L75" s="47"/>
      <c r="M75" s="6" t="str">
        <f>IF(J75="","",(K75/J75)/LOOKUP(RIGHT($D$2,3),定数!$A$6:$A$13,定数!$B$6:$B$13))</f>
        <v/>
      </c>
      <c r="N75" s="35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5"/>
        <v/>
      </c>
      <c r="U75" s="49"/>
      <c r="V75" t="str">
        <f t="shared" ref="V75:W90" si="12">IF(S75&lt;&gt;"",IF(S75&lt;0,1+V74,0),"")</f>
        <v/>
      </c>
      <c r="W75" t="str">
        <f t="shared" si="12"/>
        <v/>
      </c>
      <c r="X75" s="41" t="str">
        <f t="shared" si="6"/>
        <v/>
      </c>
      <c r="Y75" s="42" t="str">
        <f t="shared" si="7"/>
        <v/>
      </c>
    </row>
    <row r="76" spans="2:25">
      <c r="B76" s="35">
        <v>68</v>
      </c>
      <c r="C76" s="44" t="str">
        <f t="shared" si="10"/>
        <v/>
      </c>
      <c r="D76" s="44"/>
      <c r="E76" s="35"/>
      <c r="F76" s="8"/>
      <c r="G76" s="35"/>
      <c r="H76" s="45"/>
      <c r="I76" s="45"/>
      <c r="J76" s="35"/>
      <c r="K76" s="46" t="str">
        <f t="shared" si="11"/>
        <v/>
      </c>
      <c r="L76" s="47"/>
      <c r="M76" s="6" t="str">
        <f>IF(J76="","",(K76/J76)/LOOKUP(RIGHT($D$2,3),定数!$A$6:$A$13,定数!$B$6:$B$13))</f>
        <v/>
      </c>
      <c r="N76" s="35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3">IF(P76="","",IF(G76="買",(P76-H76),(H76-P76))*IF(RIGHT($D$2,3)="JPY",100,10000))</f>
        <v/>
      </c>
      <c r="U76" s="49"/>
      <c r="V76" t="str">
        <f t="shared" si="12"/>
        <v/>
      </c>
      <c r="W76" t="str">
        <f t="shared" si="12"/>
        <v/>
      </c>
      <c r="X76" s="41" t="str">
        <f t="shared" ref="X76:X108" si="14">IF(C76&lt;&gt;"",MAX(X75,C76),"")</f>
        <v/>
      </c>
      <c r="Y76" s="42" t="str">
        <f t="shared" ref="Y76:Y108" si="15">IF(X76&lt;&gt;"",1-(C76/X76),"")</f>
        <v/>
      </c>
    </row>
    <row r="77" spans="2:25">
      <c r="B77" s="35">
        <v>69</v>
      </c>
      <c r="C77" s="44" t="str">
        <f t="shared" si="10"/>
        <v/>
      </c>
      <c r="D77" s="44"/>
      <c r="E77" s="35"/>
      <c r="F77" s="8"/>
      <c r="G77" s="35"/>
      <c r="H77" s="45"/>
      <c r="I77" s="45"/>
      <c r="J77" s="35"/>
      <c r="K77" s="46" t="str">
        <f t="shared" si="11"/>
        <v/>
      </c>
      <c r="L77" s="47"/>
      <c r="M77" s="6" t="str">
        <f>IF(J77="","",(K77/J77)/LOOKUP(RIGHT($D$2,3),定数!$A$6:$A$13,定数!$B$6:$B$13))</f>
        <v/>
      </c>
      <c r="N77" s="35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3"/>
        <v/>
      </c>
      <c r="U77" s="49"/>
      <c r="V77" t="str">
        <f t="shared" si="12"/>
        <v/>
      </c>
      <c r="W77" t="str">
        <f t="shared" si="12"/>
        <v/>
      </c>
      <c r="X77" s="41" t="str">
        <f t="shared" si="14"/>
        <v/>
      </c>
      <c r="Y77" s="42" t="str">
        <f t="shared" si="15"/>
        <v/>
      </c>
    </row>
    <row r="78" spans="2:25">
      <c r="B78" s="35">
        <v>70</v>
      </c>
      <c r="C78" s="44" t="str">
        <f t="shared" si="10"/>
        <v/>
      </c>
      <c r="D78" s="44"/>
      <c r="E78" s="35"/>
      <c r="F78" s="8"/>
      <c r="G78" s="35"/>
      <c r="H78" s="45"/>
      <c r="I78" s="45"/>
      <c r="J78" s="35"/>
      <c r="K78" s="46" t="str">
        <f t="shared" si="11"/>
        <v/>
      </c>
      <c r="L78" s="47"/>
      <c r="M78" s="6" t="str">
        <f>IF(J78="","",(K78/J78)/LOOKUP(RIGHT($D$2,3),定数!$A$6:$A$13,定数!$B$6:$B$13))</f>
        <v/>
      </c>
      <c r="N78" s="35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3"/>
        <v/>
      </c>
      <c r="U78" s="49"/>
      <c r="V78" t="str">
        <f t="shared" si="12"/>
        <v/>
      </c>
      <c r="W78" t="str">
        <f t="shared" si="12"/>
        <v/>
      </c>
      <c r="X78" s="41" t="str">
        <f t="shared" si="14"/>
        <v/>
      </c>
      <c r="Y78" s="42" t="str">
        <f t="shared" si="15"/>
        <v/>
      </c>
    </row>
    <row r="79" spans="2:25">
      <c r="B79" s="35">
        <v>71</v>
      </c>
      <c r="C79" s="44" t="str">
        <f t="shared" si="10"/>
        <v/>
      </c>
      <c r="D79" s="44"/>
      <c r="E79" s="35"/>
      <c r="F79" s="8"/>
      <c r="G79" s="35"/>
      <c r="H79" s="45"/>
      <c r="I79" s="45"/>
      <c r="J79" s="35"/>
      <c r="K79" s="46" t="str">
        <f t="shared" si="11"/>
        <v/>
      </c>
      <c r="L79" s="47"/>
      <c r="M79" s="6" t="str">
        <f>IF(J79="","",(K79/J79)/LOOKUP(RIGHT($D$2,3),定数!$A$6:$A$13,定数!$B$6:$B$13))</f>
        <v/>
      </c>
      <c r="N79" s="35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3"/>
        <v/>
      </c>
      <c r="U79" s="49"/>
      <c r="V79" t="str">
        <f t="shared" si="12"/>
        <v/>
      </c>
      <c r="W79" t="str">
        <f t="shared" si="12"/>
        <v/>
      </c>
      <c r="X79" s="41" t="str">
        <f t="shared" si="14"/>
        <v/>
      </c>
      <c r="Y79" s="42" t="str">
        <f t="shared" si="15"/>
        <v/>
      </c>
    </row>
    <row r="80" spans="2:25">
      <c r="B80" s="35">
        <v>72</v>
      </c>
      <c r="C80" s="44" t="str">
        <f t="shared" si="10"/>
        <v/>
      </c>
      <c r="D80" s="44"/>
      <c r="E80" s="35"/>
      <c r="F80" s="8"/>
      <c r="G80" s="35"/>
      <c r="H80" s="45"/>
      <c r="I80" s="45"/>
      <c r="J80" s="35"/>
      <c r="K80" s="46" t="str">
        <f t="shared" si="11"/>
        <v/>
      </c>
      <c r="L80" s="47"/>
      <c r="M80" s="6" t="str">
        <f>IF(J80="","",(K80/J80)/LOOKUP(RIGHT($D$2,3),定数!$A$6:$A$13,定数!$B$6:$B$13))</f>
        <v/>
      </c>
      <c r="N80" s="35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3"/>
        <v/>
      </c>
      <c r="U80" s="49"/>
      <c r="V80" t="str">
        <f t="shared" si="12"/>
        <v/>
      </c>
      <c r="W80" t="str">
        <f t="shared" si="12"/>
        <v/>
      </c>
      <c r="X80" s="41" t="str">
        <f t="shared" si="14"/>
        <v/>
      </c>
      <c r="Y80" s="42" t="str">
        <f t="shared" si="15"/>
        <v/>
      </c>
    </row>
    <row r="81" spans="2:25">
      <c r="B81" s="35">
        <v>73</v>
      </c>
      <c r="C81" s="44" t="str">
        <f t="shared" si="10"/>
        <v/>
      </c>
      <c r="D81" s="44"/>
      <c r="E81" s="35"/>
      <c r="F81" s="8"/>
      <c r="G81" s="35"/>
      <c r="H81" s="45"/>
      <c r="I81" s="45"/>
      <c r="J81" s="35"/>
      <c r="K81" s="46" t="str">
        <f t="shared" si="11"/>
        <v/>
      </c>
      <c r="L81" s="47"/>
      <c r="M81" s="6" t="str">
        <f>IF(J81="","",(K81/J81)/LOOKUP(RIGHT($D$2,3),定数!$A$6:$A$13,定数!$B$6:$B$13))</f>
        <v/>
      </c>
      <c r="N81" s="35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3"/>
        <v/>
      </c>
      <c r="U81" s="49"/>
      <c r="V81" t="str">
        <f t="shared" si="12"/>
        <v/>
      </c>
      <c r="W81" t="str">
        <f t="shared" si="12"/>
        <v/>
      </c>
      <c r="X81" s="41" t="str">
        <f t="shared" si="14"/>
        <v/>
      </c>
      <c r="Y81" s="42" t="str">
        <f t="shared" si="15"/>
        <v/>
      </c>
    </row>
    <row r="82" spans="2:25">
      <c r="B82" s="35">
        <v>74</v>
      </c>
      <c r="C82" s="44" t="str">
        <f t="shared" si="10"/>
        <v/>
      </c>
      <c r="D82" s="44"/>
      <c r="E82" s="35"/>
      <c r="F82" s="8"/>
      <c r="G82" s="35"/>
      <c r="H82" s="45"/>
      <c r="I82" s="45"/>
      <c r="J82" s="35"/>
      <c r="K82" s="46" t="str">
        <f t="shared" si="11"/>
        <v/>
      </c>
      <c r="L82" s="47"/>
      <c r="M82" s="6" t="str">
        <f>IF(J82="","",(K82/J82)/LOOKUP(RIGHT($D$2,3),定数!$A$6:$A$13,定数!$B$6:$B$13))</f>
        <v/>
      </c>
      <c r="N82" s="35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3"/>
        <v/>
      </c>
      <c r="U82" s="49"/>
      <c r="V82" t="str">
        <f t="shared" si="12"/>
        <v/>
      </c>
      <c r="W82" t="str">
        <f t="shared" si="12"/>
        <v/>
      </c>
      <c r="X82" s="41" t="str">
        <f t="shared" si="14"/>
        <v/>
      </c>
      <c r="Y82" s="42" t="str">
        <f t="shared" si="15"/>
        <v/>
      </c>
    </row>
    <row r="83" spans="2:25">
      <c r="B83" s="35">
        <v>75</v>
      </c>
      <c r="C83" s="44" t="str">
        <f t="shared" si="10"/>
        <v/>
      </c>
      <c r="D83" s="44"/>
      <c r="E83" s="35"/>
      <c r="F83" s="8"/>
      <c r="G83" s="35"/>
      <c r="H83" s="45"/>
      <c r="I83" s="45"/>
      <c r="J83" s="35"/>
      <c r="K83" s="46" t="str">
        <f t="shared" si="11"/>
        <v/>
      </c>
      <c r="L83" s="47"/>
      <c r="M83" s="6" t="str">
        <f>IF(J83="","",(K83/J83)/LOOKUP(RIGHT($D$2,3),定数!$A$6:$A$13,定数!$B$6:$B$13))</f>
        <v/>
      </c>
      <c r="N83" s="35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3"/>
        <v/>
      </c>
      <c r="U83" s="49"/>
      <c r="V83" t="str">
        <f t="shared" si="12"/>
        <v/>
      </c>
      <c r="W83" t="str">
        <f t="shared" si="12"/>
        <v/>
      </c>
      <c r="X83" s="41" t="str">
        <f t="shared" si="14"/>
        <v/>
      </c>
      <c r="Y83" s="42" t="str">
        <f t="shared" si="15"/>
        <v/>
      </c>
    </row>
    <row r="84" spans="2:25">
      <c r="B84" s="35">
        <v>76</v>
      </c>
      <c r="C84" s="44" t="str">
        <f t="shared" si="10"/>
        <v/>
      </c>
      <c r="D84" s="44"/>
      <c r="E84" s="35"/>
      <c r="F84" s="8"/>
      <c r="G84" s="35"/>
      <c r="H84" s="45"/>
      <c r="I84" s="45"/>
      <c r="J84" s="35"/>
      <c r="K84" s="46" t="str">
        <f t="shared" si="11"/>
        <v/>
      </c>
      <c r="L84" s="47"/>
      <c r="M84" s="6" t="str">
        <f>IF(J84="","",(K84/J84)/LOOKUP(RIGHT($D$2,3),定数!$A$6:$A$13,定数!$B$6:$B$13))</f>
        <v/>
      </c>
      <c r="N84" s="35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3"/>
        <v/>
      </c>
      <c r="U84" s="49"/>
      <c r="V84" t="str">
        <f t="shared" si="12"/>
        <v/>
      </c>
      <c r="W84" t="str">
        <f t="shared" si="12"/>
        <v/>
      </c>
      <c r="X84" s="41" t="str">
        <f t="shared" si="14"/>
        <v/>
      </c>
      <c r="Y84" s="42" t="str">
        <f t="shared" si="15"/>
        <v/>
      </c>
    </row>
    <row r="85" spans="2:25">
      <c r="B85" s="35">
        <v>77</v>
      </c>
      <c r="C85" s="44" t="str">
        <f t="shared" si="10"/>
        <v/>
      </c>
      <c r="D85" s="44"/>
      <c r="E85" s="35"/>
      <c r="F85" s="8"/>
      <c r="G85" s="35"/>
      <c r="H85" s="45"/>
      <c r="I85" s="45"/>
      <c r="J85" s="35"/>
      <c r="K85" s="46" t="str">
        <f t="shared" si="11"/>
        <v/>
      </c>
      <c r="L85" s="47"/>
      <c r="M85" s="6" t="str">
        <f>IF(J85="","",(K85/J85)/LOOKUP(RIGHT($D$2,3),定数!$A$6:$A$13,定数!$B$6:$B$13))</f>
        <v/>
      </c>
      <c r="N85" s="35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3"/>
        <v/>
      </c>
      <c r="U85" s="49"/>
      <c r="V85" t="str">
        <f t="shared" si="12"/>
        <v/>
      </c>
      <c r="W85" t="str">
        <f t="shared" si="12"/>
        <v/>
      </c>
      <c r="X85" s="41" t="str">
        <f t="shared" si="14"/>
        <v/>
      </c>
      <c r="Y85" s="42" t="str">
        <f t="shared" si="15"/>
        <v/>
      </c>
    </row>
    <row r="86" spans="2:25">
      <c r="B86" s="35">
        <v>78</v>
      </c>
      <c r="C86" s="44" t="str">
        <f t="shared" si="10"/>
        <v/>
      </c>
      <c r="D86" s="44"/>
      <c r="E86" s="35"/>
      <c r="F86" s="8"/>
      <c r="G86" s="35"/>
      <c r="H86" s="45"/>
      <c r="I86" s="45"/>
      <c r="J86" s="35"/>
      <c r="K86" s="46" t="str">
        <f t="shared" si="11"/>
        <v/>
      </c>
      <c r="L86" s="47"/>
      <c r="M86" s="6" t="str">
        <f>IF(J86="","",(K86/J86)/LOOKUP(RIGHT($D$2,3),定数!$A$6:$A$13,定数!$B$6:$B$13))</f>
        <v/>
      </c>
      <c r="N86" s="35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3"/>
        <v/>
      </c>
      <c r="U86" s="49"/>
      <c r="V86" t="str">
        <f t="shared" si="12"/>
        <v/>
      </c>
      <c r="W86" t="str">
        <f t="shared" si="12"/>
        <v/>
      </c>
      <c r="X86" s="41" t="str">
        <f t="shared" si="14"/>
        <v/>
      </c>
      <c r="Y86" s="42" t="str">
        <f t="shared" si="15"/>
        <v/>
      </c>
    </row>
    <row r="87" spans="2:25">
      <c r="B87" s="35">
        <v>79</v>
      </c>
      <c r="C87" s="44" t="str">
        <f t="shared" si="10"/>
        <v/>
      </c>
      <c r="D87" s="44"/>
      <c r="E87" s="35"/>
      <c r="F87" s="8"/>
      <c r="G87" s="35"/>
      <c r="H87" s="45"/>
      <c r="I87" s="45"/>
      <c r="J87" s="35"/>
      <c r="K87" s="46" t="str">
        <f t="shared" si="11"/>
        <v/>
      </c>
      <c r="L87" s="47"/>
      <c r="M87" s="6" t="str">
        <f>IF(J87="","",(K87/J87)/LOOKUP(RIGHT($D$2,3),定数!$A$6:$A$13,定数!$B$6:$B$13))</f>
        <v/>
      </c>
      <c r="N87" s="35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3"/>
        <v/>
      </c>
      <c r="U87" s="49"/>
      <c r="V87" t="str">
        <f t="shared" si="12"/>
        <v/>
      </c>
      <c r="W87" t="str">
        <f t="shared" si="12"/>
        <v/>
      </c>
      <c r="X87" s="41" t="str">
        <f t="shared" si="14"/>
        <v/>
      </c>
      <c r="Y87" s="42" t="str">
        <f t="shared" si="15"/>
        <v/>
      </c>
    </row>
    <row r="88" spans="2:25">
      <c r="B88" s="35">
        <v>80</v>
      </c>
      <c r="C88" s="44" t="str">
        <f t="shared" si="10"/>
        <v/>
      </c>
      <c r="D88" s="44"/>
      <c r="E88" s="35"/>
      <c r="F88" s="8"/>
      <c r="G88" s="35"/>
      <c r="H88" s="45"/>
      <c r="I88" s="45"/>
      <c r="J88" s="35"/>
      <c r="K88" s="46" t="str">
        <f t="shared" si="11"/>
        <v/>
      </c>
      <c r="L88" s="47"/>
      <c r="M88" s="6" t="str">
        <f>IF(J88="","",(K88/J88)/LOOKUP(RIGHT($D$2,3),定数!$A$6:$A$13,定数!$B$6:$B$13))</f>
        <v/>
      </c>
      <c r="N88" s="35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3"/>
        <v/>
      </c>
      <c r="U88" s="49"/>
      <c r="V88" t="str">
        <f t="shared" si="12"/>
        <v/>
      </c>
      <c r="W88" t="str">
        <f t="shared" si="12"/>
        <v/>
      </c>
      <c r="X88" s="41" t="str">
        <f t="shared" si="14"/>
        <v/>
      </c>
      <c r="Y88" s="42" t="str">
        <f t="shared" si="15"/>
        <v/>
      </c>
    </row>
    <row r="89" spans="2:25">
      <c r="B89" s="35">
        <v>81</v>
      </c>
      <c r="C89" s="44" t="str">
        <f t="shared" si="10"/>
        <v/>
      </c>
      <c r="D89" s="44"/>
      <c r="E89" s="35"/>
      <c r="F89" s="8"/>
      <c r="G89" s="35"/>
      <c r="H89" s="45"/>
      <c r="I89" s="45"/>
      <c r="J89" s="35"/>
      <c r="K89" s="46" t="str">
        <f t="shared" si="11"/>
        <v/>
      </c>
      <c r="L89" s="47"/>
      <c r="M89" s="6" t="str">
        <f>IF(J89="","",(K89/J89)/LOOKUP(RIGHT($D$2,3),定数!$A$6:$A$13,定数!$B$6:$B$13))</f>
        <v/>
      </c>
      <c r="N89" s="35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3"/>
        <v/>
      </c>
      <c r="U89" s="49"/>
      <c r="V89" t="str">
        <f t="shared" si="12"/>
        <v/>
      </c>
      <c r="W89" t="str">
        <f t="shared" si="12"/>
        <v/>
      </c>
      <c r="X89" s="41" t="str">
        <f t="shared" si="14"/>
        <v/>
      </c>
      <c r="Y89" s="42" t="str">
        <f t="shared" si="15"/>
        <v/>
      </c>
    </row>
    <row r="90" spans="2:25">
      <c r="B90" s="35">
        <v>82</v>
      </c>
      <c r="C90" s="44" t="str">
        <f t="shared" si="10"/>
        <v/>
      </c>
      <c r="D90" s="44"/>
      <c r="E90" s="35"/>
      <c r="F90" s="8"/>
      <c r="G90" s="35"/>
      <c r="H90" s="45"/>
      <c r="I90" s="45"/>
      <c r="J90" s="35"/>
      <c r="K90" s="46" t="str">
        <f t="shared" si="11"/>
        <v/>
      </c>
      <c r="L90" s="47"/>
      <c r="M90" s="6" t="str">
        <f>IF(J90="","",(K90/J90)/LOOKUP(RIGHT($D$2,3),定数!$A$6:$A$13,定数!$B$6:$B$13))</f>
        <v/>
      </c>
      <c r="N90" s="35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3"/>
        <v/>
      </c>
      <c r="U90" s="49"/>
      <c r="V90" t="str">
        <f t="shared" si="12"/>
        <v/>
      </c>
      <c r="W90" t="str">
        <f t="shared" si="12"/>
        <v/>
      </c>
      <c r="X90" s="41" t="str">
        <f t="shared" si="14"/>
        <v/>
      </c>
      <c r="Y90" s="42" t="str">
        <f t="shared" si="15"/>
        <v/>
      </c>
    </row>
    <row r="91" spans="2:25">
      <c r="B91" s="35">
        <v>83</v>
      </c>
      <c r="C91" s="44" t="str">
        <f t="shared" si="10"/>
        <v/>
      </c>
      <c r="D91" s="44"/>
      <c r="E91" s="35"/>
      <c r="F91" s="8"/>
      <c r="G91" s="35"/>
      <c r="H91" s="45"/>
      <c r="I91" s="45"/>
      <c r="J91" s="35"/>
      <c r="K91" s="46" t="str">
        <f t="shared" si="11"/>
        <v/>
      </c>
      <c r="L91" s="47"/>
      <c r="M91" s="6" t="str">
        <f>IF(J91="","",(K91/J91)/LOOKUP(RIGHT($D$2,3),定数!$A$6:$A$13,定数!$B$6:$B$13))</f>
        <v/>
      </c>
      <c r="N91" s="35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3"/>
        <v/>
      </c>
      <c r="U91" s="49"/>
      <c r="V91" t="str">
        <f t="shared" ref="V91:W106" si="16">IF(S91&lt;&gt;"",IF(S91&lt;0,1+V90,0),"")</f>
        <v/>
      </c>
      <c r="W91" t="str">
        <f t="shared" si="16"/>
        <v/>
      </c>
      <c r="X91" s="41" t="str">
        <f t="shared" si="14"/>
        <v/>
      </c>
      <c r="Y91" s="42" t="str">
        <f t="shared" si="15"/>
        <v/>
      </c>
    </row>
    <row r="92" spans="2:25">
      <c r="B92" s="35">
        <v>84</v>
      </c>
      <c r="C92" s="44" t="str">
        <f t="shared" si="10"/>
        <v/>
      </c>
      <c r="D92" s="44"/>
      <c r="E92" s="35"/>
      <c r="F92" s="8"/>
      <c r="G92" s="35"/>
      <c r="H92" s="45"/>
      <c r="I92" s="45"/>
      <c r="J92" s="35"/>
      <c r="K92" s="46" t="str">
        <f t="shared" si="11"/>
        <v/>
      </c>
      <c r="L92" s="47"/>
      <c r="M92" s="6" t="str">
        <f>IF(J92="","",(K92/J92)/LOOKUP(RIGHT($D$2,3),定数!$A$6:$A$13,定数!$B$6:$B$13))</f>
        <v/>
      </c>
      <c r="N92" s="35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3"/>
        <v/>
      </c>
      <c r="U92" s="49"/>
      <c r="V92" t="str">
        <f t="shared" si="16"/>
        <v/>
      </c>
      <c r="W92" t="str">
        <f t="shared" si="16"/>
        <v/>
      </c>
      <c r="X92" s="41" t="str">
        <f t="shared" si="14"/>
        <v/>
      </c>
      <c r="Y92" s="42" t="str">
        <f t="shared" si="15"/>
        <v/>
      </c>
    </row>
    <row r="93" spans="2:25">
      <c r="B93" s="35">
        <v>85</v>
      </c>
      <c r="C93" s="44" t="str">
        <f t="shared" si="10"/>
        <v/>
      </c>
      <c r="D93" s="44"/>
      <c r="E93" s="35"/>
      <c r="F93" s="8"/>
      <c r="G93" s="35"/>
      <c r="H93" s="45"/>
      <c r="I93" s="45"/>
      <c r="J93" s="35"/>
      <c r="K93" s="46" t="str">
        <f t="shared" si="11"/>
        <v/>
      </c>
      <c r="L93" s="47"/>
      <c r="M93" s="6" t="str">
        <f>IF(J93="","",(K93/J93)/LOOKUP(RIGHT($D$2,3),定数!$A$6:$A$13,定数!$B$6:$B$13))</f>
        <v/>
      </c>
      <c r="N93" s="35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3"/>
        <v/>
      </c>
      <c r="U93" s="49"/>
      <c r="V93" t="str">
        <f t="shared" si="16"/>
        <v/>
      </c>
      <c r="W93" t="str">
        <f t="shared" si="16"/>
        <v/>
      </c>
      <c r="X93" s="41" t="str">
        <f t="shared" si="14"/>
        <v/>
      </c>
      <c r="Y93" s="42" t="str">
        <f t="shared" si="15"/>
        <v/>
      </c>
    </row>
    <row r="94" spans="2:25">
      <c r="B94" s="35">
        <v>86</v>
      </c>
      <c r="C94" s="44" t="str">
        <f t="shared" si="10"/>
        <v/>
      </c>
      <c r="D94" s="44"/>
      <c r="E94" s="35"/>
      <c r="F94" s="8"/>
      <c r="G94" s="35"/>
      <c r="H94" s="45"/>
      <c r="I94" s="45"/>
      <c r="J94" s="35"/>
      <c r="K94" s="46" t="str">
        <f t="shared" si="11"/>
        <v/>
      </c>
      <c r="L94" s="47"/>
      <c r="M94" s="6" t="str">
        <f>IF(J94="","",(K94/J94)/LOOKUP(RIGHT($D$2,3),定数!$A$6:$A$13,定数!$B$6:$B$13))</f>
        <v/>
      </c>
      <c r="N94" s="35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3"/>
        <v/>
      </c>
      <c r="U94" s="49"/>
      <c r="V94" t="str">
        <f t="shared" si="16"/>
        <v/>
      </c>
      <c r="W94" t="str">
        <f t="shared" si="16"/>
        <v/>
      </c>
      <c r="X94" s="41" t="str">
        <f t="shared" si="14"/>
        <v/>
      </c>
      <c r="Y94" s="42" t="str">
        <f t="shared" si="15"/>
        <v/>
      </c>
    </row>
    <row r="95" spans="2:25">
      <c r="B95" s="35">
        <v>87</v>
      </c>
      <c r="C95" s="44" t="str">
        <f t="shared" si="10"/>
        <v/>
      </c>
      <c r="D95" s="44"/>
      <c r="E95" s="35"/>
      <c r="F95" s="8"/>
      <c r="G95" s="35"/>
      <c r="H95" s="45"/>
      <c r="I95" s="45"/>
      <c r="J95" s="35"/>
      <c r="K95" s="46" t="str">
        <f t="shared" si="11"/>
        <v/>
      </c>
      <c r="L95" s="47"/>
      <c r="M95" s="6" t="str">
        <f>IF(J95="","",(K95/J95)/LOOKUP(RIGHT($D$2,3),定数!$A$6:$A$13,定数!$B$6:$B$13))</f>
        <v/>
      </c>
      <c r="N95" s="35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3"/>
        <v/>
      </c>
      <c r="U95" s="49"/>
      <c r="V95" t="str">
        <f t="shared" si="16"/>
        <v/>
      </c>
      <c r="W95" t="str">
        <f t="shared" si="16"/>
        <v/>
      </c>
      <c r="X95" s="41" t="str">
        <f t="shared" si="14"/>
        <v/>
      </c>
      <c r="Y95" s="42" t="str">
        <f t="shared" si="15"/>
        <v/>
      </c>
    </row>
    <row r="96" spans="2:25">
      <c r="B96" s="35">
        <v>88</v>
      </c>
      <c r="C96" s="44" t="str">
        <f t="shared" si="10"/>
        <v/>
      </c>
      <c r="D96" s="44"/>
      <c r="E96" s="35"/>
      <c r="F96" s="8"/>
      <c r="G96" s="35"/>
      <c r="H96" s="45"/>
      <c r="I96" s="45"/>
      <c r="J96" s="35"/>
      <c r="K96" s="46" t="str">
        <f t="shared" si="11"/>
        <v/>
      </c>
      <c r="L96" s="47"/>
      <c r="M96" s="6" t="str">
        <f>IF(J96="","",(K96/J96)/LOOKUP(RIGHT($D$2,3),定数!$A$6:$A$13,定数!$B$6:$B$13))</f>
        <v/>
      </c>
      <c r="N96" s="35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3"/>
        <v/>
      </c>
      <c r="U96" s="49"/>
      <c r="V96" t="str">
        <f t="shared" si="16"/>
        <v/>
      </c>
      <c r="W96" t="str">
        <f t="shared" si="16"/>
        <v/>
      </c>
      <c r="X96" s="41" t="str">
        <f t="shared" si="14"/>
        <v/>
      </c>
      <c r="Y96" s="42" t="str">
        <f t="shared" si="15"/>
        <v/>
      </c>
    </row>
    <row r="97" spans="2:25">
      <c r="B97" s="35">
        <v>89</v>
      </c>
      <c r="C97" s="44" t="str">
        <f t="shared" si="10"/>
        <v/>
      </c>
      <c r="D97" s="44"/>
      <c r="E97" s="35"/>
      <c r="F97" s="8"/>
      <c r="G97" s="35"/>
      <c r="H97" s="45"/>
      <c r="I97" s="45"/>
      <c r="J97" s="35"/>
      <c r="K97" s="46" t="str">
        <f t="shared" si="11"/>
        <v/>
      </c>
      <c r="L97" s="47"/>
      <c r="M97" s="6" t="str">
        <f>IF(J97="","",(K97/J97)/LOOKUP(RIGHT($D$2,3),定数!$A$6:$A$13,定数!$B$6:$B$13))</f>
        <v/>
      </c>
      <c r="N97" s="35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3"/>
        <v/>
      </c>
      <c r="U97" s="49"/>
      <c r="V97" t="str">
        <f t="shared" si="16"/>
        <v/>
      </c>
      <c r="W97" t="str">
        <f t="shared" si="16"/>
        <v/>
      </c>
      <c r="X97" s="41" t="str">
        <f t="shared" si="14"/>
        <v/>
      </c>
      <c r="Y97" s="42" t="str">
        <f t="shared" si="15"/>
        <v/>
      </c>
    </row>
    <row r="98" spans="2:25">
      <c r="B98" s="35">
        <v>90</v>
      </c>
      <c r="C98" s="44" t="str">
        <f t="shared" si="10"/>
        <v/>
      </c>
      <c r="D98" s="44"/>
      <c r="E98" s="35"/>
      <c r="F98" s="8"/>
      <c r="G98" s="35"/>
      <c r="H98" s="45"/>
      <c r="I98" s="45"/>
      <c r="J98" s="35"/>
      <c r="K98" s="46" t="str">
        <f t="shared" si="11"/>
        <v/>
      </c>
      <c r="L98" s="47"/>
      <c r="M98" s="6" t="str">
        <f>IF(J98="","",(K98/J98)/LOOKUP(RIGHT($D$2,3),定数!$A$6:$A$13,定数!$B$6:$B$13))</f>
        <v/>
      </c>
      <c r="N98" s="35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3"/>
        <v/>
      </c>
      <c r="U98" s="49"/>
      <c r="V98" t="str">
        <f t="shared" si="16"/>
        <v/>
      </c>
      <c r="W98" t="str">
        <f t="shared" si="16"/>
        <v/>
      </c>
      <c r="X98" s="41" t="str">
        <f t="shared" si="14"/>
        <v/>
      </c>
      <c r="Y98" s="42" t="str">
        <f t="shared" si="15"/>
        <v/>
      </c>
    </row>
    <row r="99" spans="2:25">
      <c r="B99" s="35">
        <v>91</v>
      </c>
      <c r="C99" s="44" t="str">
        <f t="shared" si="10"/>
        <v/>
      </c>
      <c r="D99" s="44"/>
      <c r="E99" s="35"/>
      <c r="F99" s="8"/>
      <c r="G99" s="35"/>
      <c r="H99" s="45"/>
      <c r="I99" s="45"/>
      <c r="J99" s="35"/>
      <c r="K99" s="46" t="str">
        <f t="shared" si="11"/>
        <v/>
      </c>
      <c r="L99" s="47"/>
      <c r="M99" s="6" t="str">
        <f>IF(J99="","",(K99/J99)/LOOKUP(RIGHT($D$2,3),定数!$A$6:$A$13,定数!$B$6:$B$13))</f>
        <v/>
      </c>
      <c r="N99" s="35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3"/>
        <v/>
      </c>
      <c r="U99" s="49"/>
      <c r="V99" t="str">
        <f t="shared" si="16"/>
        <v/>
      </c>
      <c r="W99" t="str">
        <f t="shared" si="16"/>
        <v/>
      </c>
      <c r="X99" s="41" t="str">
        <f t="shared" si="14"/>
        <v/>
      </c>
      <c r="Y99" s="42" t="str">
        <f t="shared" si="15"/>
        <v/>
      </c>
    </row>
    <row r="100" spans="2:25">
      <c r="B100" s="35">
        <v>92</v>
      </c>
      <c r="C100" s="44" t="str">
        <f t="shared" si="10"/>
        <v/>
      </c>
      <c r="D100" s="44"/>
      <c r="E100" s="35"/>
      <c r="F100" s="8"/>
      <c r="G100" s="35"/>
      <c r="H100" s="45"/>
      <c r="I100" s="45"/>
      <c r="J100" s="35"/>
      <c r="K100" s="46" t="str">
        <f t="shared" si="11"/>
        <v/>
      </c>
      <c r="L100" s="47"/>
      <c r="M100" s="6" t="str">
        <f>IF(J100="","",(K100/J100)/LOOKUP(RIGHT($D$2,3),定数!$A$6:$A$13,定数!$B$6:$B$13))</f>
        <v/>
      </c>
      <c r="N100" s="35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3"/>
        <v/>
      </c>
      <c r="U100" s="49"/>
      <c r="V100" t="str">
        <f t="shared" si="16"/>
        <v/>
      </c>
      <c r="W100" t="str">
        <f t="shared" si="16"/>
        <v/>
      </c>
      <c r="X100" s="41" t="str">
        <f t="shared" si="14"/>
        <v/>
      </c>
      <c r="Y100" s="42" t="str">
        <f t="shared" si="15"/>
        <v/>
      </c>
    </row>
    <row r="101" spans="2:25">
      <c r="B101" s="35">
        <v>93</v>
      </c>
      <c r="C101" s="44" t="str">
        <f t="shared" si="10"/>
        <v/>
      </c>
      <c r="D101" s="44"/>
      <c r="E101" s="35"/>
      <c r="F101" s="8"/>
      <c r="G101" s="35"/>
      <c r="H101" s="45"/>
      <c r="I101" s="45"/>
      <c r="J101" s="35"/>
      <c r="K101" s="46" t="str">
        <f t="shared" si="11"/>
        <v/>
      </c>
      <c r="L101" s="47"/>
      <c r="M101" s="6" t="str">
        <f>IF(J101="","",(K101/J101)/LOOKUP(RIGHT($D$2,3),定数!$A$6:$A$13,定数!$B$6:$B$13))</f>
        <v/>
      </c>
      <c r="N101" s="35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3"/>
        <v/>
      </c>
      <c r="U101" s="49"/>
      <c r="V101" t="str">
        <f t="shared" si="16"/>
        <v/>
      </c>
      <c r="W101" t="str">
        <f t="shared" si="16"/>
        <v/>
      </c>
      <c r="X101" s="41" t="str">
        <f t="shared" si="14"/>
        <v/>
      </c>
      <c r="Y101" s="42" t="str">
        <f t="shared" si="15"/>
        <v/>
      </c>
    </row>
    <row r="102" spans="2:25">
      <c r="B102" s="35">
        <v>94</v>
      </c>
      <c r="C102" s="44" t="str">
        <f t="shared" si="10"/>
        <v/>
      </c>
      <c r="D102" s="44"/>
      <c r="E102" s="35"/>
      <c r="F102" s="8"/>
      <c r="G102" s="35"/>
      <c r="H102" s="45"/>
      <c r="I102" s="45"/>
      <c r="J102" s="35"/>
      <c r="K102" s="46" t="str">
        <f t="shared" si="11"/>
        <v/>
      </c>
      <c r="L102" s="47"/>
      <c r="M102" s="6" t="str">
        <f>IF(J102="","",(K102/J102)/LOOKUP(RIGHT($D$2,3),定数!$A$6:$A$13,定数!$B$6:$B$13))</f>
        <v/>
      </c>
      <c r="N102" s="35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3"/>
        <v/>
      </c>
      <c r="U102" s="49"/>
      <c r="V102" t="str">
        <f t="shared" si="16"/>
        <v/>
      </c>
      <c r="W102" t="str">
        <f t="shared" si="16"/>
        <v/>
      </c>
      <c r="X102" s="41" t="str">
        <f t="shared" si="14"/>
        <v/>
      </c>
      <c r="Y102" s="42" t="str">
        <f t="shared" si="15"/>
        <v/>
      </c>
    </row>
    <row r="103" spans="2:25">
      <c r="B103" s="35">
        <v>95</v>
      </c>
      <c r="C103" s="44" t="str">
        <f t="shared" si="10"/>
        <v/>
      </c>
      <c r="D103" s="44"/>
      <c r="E103" s="35"/>
      <c r="F103" s="8"/>
      <c r="G103" s="35"/>
      <c r="H103" s="45"/>
      <c r="I103" s="45"/>
      <c r="J103" s="35"/>
      <c r="K103" s="46" t="str">
        <f t="shared" si="11"/>
        <v/>
      </c>
      <c r="L103" s="47"/>
      <c r="M103" s="6" t="str">
        <f>IF(J103="","",(K103/J103)/LOOKUP(RIGHT($D$2,3),定数!$A$6:$A$13,定数!$B$6:$B$13))</f>
        <v/>
      </c>
      <c r="N103" s="35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3"/>
        <v/>
      </c>
      <c r="U103" s="49"/>
      <c r="V103" t="str">
        <f t="shared" si="16"/>
        <v/>
      </c>
      <c r="W103" t="str">
        <f t="shared" si="16"/>
        <v/>
      </c>
      <c r="X103" s="41" t="str">
        <f t="shared" si="14"/>
        <v/>
      </c>
      <c r="Y103" s="42" t="str">
        <f t="shared" si="15"/>
        <v/>
      </c>
    </row>
    <row r="104" spans="2:25">
      <c r="B104" s="35">
        <v>96</v>
      </c>
      <c r="C104" s="44" t="str">
        <f t="shared" si="10"/>
        <v/>
      </c>
      <c r="D104" s="44"/>
      <c r="E104" s="35"/>
      <c r="F104" s="8"/>
      <c r="G104" s="35"/>
      <c r="H104" s="45"/>
      <c r="I104" s="45"/>
      <c r="J104" s="35"/>
      <c r="K104" s="46" t="str">
        <f t="shared" si="11"/>
        <v/>
      </c>
      <c r="L104" s="47"/>
      <c r="M104" s="6" t="str">
        <f>IF(J104="","",(K104/J104)/LOOKUP(RIGHT($D$2,3),定数!$A$6:$A$13,定数!$B$6:$B$13))</f>
        <v/>
      </c>
      <c r="N104" s="35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3"/>
        <v/>
      </c>
      <c r="U104" s="49"/>
      <c r="V104" t="str">
        <f t="shared" si="16"/>
        <v/>
      </c>
      <c r="W104" t="str">
        <f t="shared" si="16"/>
        <v/>
      </c>
      <c r="X104" s="41" t="str">
        <f t="shared" si="14"/>
        <v/>
      </c>
      <c r="Y104" s="42" t="str">
        <f t="shared" si="15"/>
        <v/>
      </c>
    </row>
    <row r="105" spans="2:25">
      <c r="B105" s="35">
        <v>97</v>
      </c>
      <c r="C105" s="44" t="str">
        <f t="shared" si="10"/>
        <v/>
      </c>
      <c r="D105" s="44"/>
      <c r="E105" s="35"/>
      <c r="F105" s="8"/>
      <c r="G105" s="35"/>
      <c r="H105" s="45"/>
      <c r="I105" s="45"/>
      <c r="J105" s="35"/>
      <c r="K105" s="46" t="str">
        <f t="shared" si="11"/>
        <v/>
      </c>
      <c r="L105" s="47"/>
      <c r="M105" s="6" t="str">
        <f>IF(J105="","",(K105/J105)/LOOKUP(RIGHT($D$2,3),定数!$A$6:$A$13,定数!$B$6:$B$13))</f>
        <v/>
      </c>
      <c r="N105" s="35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3"/>
        <v/>
      </c>
      <c r="U105" s="49"/>
      <c r="V105" t="str">
        <f t="shared" si="16"/>
        <v/>
      </c>
      <c r="W105" t="str">
        <f t="shared" si="16"/>
        <v/>
      </c>
      <c r="X105" s="41" t="str">
        <f t="shared" si="14"/>
        <v/>
      </c>
      <c r="Y105" s="42" t="str">
        <f t="shared" si="15"/>
        <v/>
      </c>
    </row>
    <row r="106" spans="2:25">
      <c r="B106" s="35">
        <v>98</v>
      </c>
      <c r="C106" s="44" t="str">
        <f t="shared" si="10"/>
        <v/>
      </c>
      <c r="D106" s="44"/>
      <c r="E106" s="35"/>
      <c r="F106" s="8"/>
      <c r="G106" s="35"/>
      <c r="H106" s="45"/>
      <c r="I106" s="45"/>
      <c r="J106" s="35"/>
      <c r="K106" s="46" t="str">
        <f t="shared" si="11"/>
        <v/>
      </c>
      <c r="L106" s="47"/>
      <c r="M106" s="6" t="str">
        <f>IF(J106="","",(K106/J106)/LOOKUP(RIGHT($D$2,3),定数!$A$6:$A$13,定数!$B$6:$B$13))</f>
        <v/>
      </c>
      <c r="N106" s="35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3"/>
        <v/>
      </c>
      <c r="U106" s="49"/>
      <c r="V106" t="str">
        <f t="shared" si="16"/>
        <v/>
      </c>
      <c r="W106" t="str">
        <f t="shared" si="16"/>
        <v/>
      </c>
      <c r="X106" s="41" t="str">
        <f t="shared" si="14"/>
        <v/>
      </c>
      <c r="Y106" s="42" t="str">
        <f t="shared" si="15"/>
        <v/>
      </c>
    </row>
    <row r="107" spans="2:25">
      <c r="B107" s="35">
        <v>99</v>
      </c>
      <c r="C107" s="44" t="str">
        <f t="shared" si="10"/>
        <v/>
      </c>
      <c r="D107" s="44"/>
      <c r="E107" s="35"/>
      <c r="F107" s="8"/>
      <c r="G107" s="35"/>
      <c r="H107" s="45"/>
      <c r="I107" s="45"/>
      <c r="J107" s="35"/>
      <c r="K107" s="46" t="str">
        <f t="shared" si="11"/>
        <v/>
      </c>
      <c r="L107" s="47"/>
      <c r="M107" s="6" t="str">
        <f>IF(J107="","",(K107/J107)/LOOKUP(RIGHT($D$2,3),定数!$A$6:$A$13,定数!$B$6:$B$13))</f>
        <v/>
      </c>
      <c r="N107" s="35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3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4"/>
        <v/>
      </c>
      <c r="Y107" s="42" t="str">
        <f t="shared" si="15"/>
        <v/>
      </c>
    </row>
    <row r="108" spans="2:25">
      <c r="B108" s="35">
        <v>100</v>
      </c>
      <c r="C108" s="44" t="str">
        <f t="shared" si="10"/>
        <v/>
      </c>
      <c r="D108" s="44"/>
      <c r="E108" s="35"/>
      <c r="F108" s="8"/>
      <c r="G108" s="35"/>
      <c r="H108" s="45"/>
      <c r="I108" s="45"/>
      <c r="J108" s="35"/>
      <c r="K108" s="46" t="str">
        <f t="shared" si="11"/>
        <v/>
      </c>
      <c r="L108" s="47"/>
      <c r="M108" s="6" t="str">
        <f>IF(J108="","",(K108/J108)/LOOKUP(RIGHT($D$2,3),定数!$A$6:$A$13,定数!$B$6:$B$13))</f>
        <v/>
      </c>
      <c r="N108" s="35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3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4"/>
        <v/>
      </c>
      <c r="Y108" s="42" t="str">
        <f t="shared" si="15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sheetCalcPr fullCalcOnLoad="1"/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30" sqref="A30"/>
    </sheetView>
  </sheetViews>
  <sheetFormatPr defaultColWidth="9" defaultRowHeight="13.2"/>
  <sheetData>
    <row r="1" spans="1:10">
      <c r="A1" t="s">
        <v>0</v>
      </c>
    </row>
    <row r="2" spans="1:10">
      <c r="A2" s="84" t="s">
        <v>107</v>
      </c>
      <c r="B2" s="85"/>
      <c r="C2" s="85"/>
      <c r="D2" s="85"/>
      <c r="E2" s="85"/>
      <c r="F2" s="85"/>
      <c r="G2" s="85"/>
      <c r="H2" s="85"/>
      <c r="I2" s="85"/>
      <c r="J2" s="85"/>
    </row>
    <row r="3" spans="1:10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0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0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0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10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10">
      <c r="A8" s="85"/>
      <c r="B8" s="85"/>
      <c r="C8" s="85"/>
      <c r="D8" s="85"/>
      <c r="E8" s="85"/>
      <c r="F8" s="85"/>
      <c r="G8" s="85"/>
      <c r="H8" s="85"/>
      <c r="I8" s="85"/>
      <c r="J8" s="85"/>
    </row>
    <row r="9" spans="1:10">
      <c r="A9" s="85"/>
      <c r="B9" s="85"/>
      <c r="C9" s="85"/>
      <c r="D9" s="85"/>
      <c r="E9" s="85"/>
      <c r="F9" s="85"/>
      <c r="G9" s="85"/>
      <c r="H9" s="85"/>
      <c r="I9" s="85"/>
      <c r="J9" s="85"/>
    </row>
    <row r="11" spans="1:10">
      <c r="A11" t="s">
        <v>1</v>
      </c>
    </row>
    <row r="12" spans="1:10">
      <c r="A12" s="86" t="s">
        <v>108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>
      <c r="A21" t="s">
        <v>2</v>
      </c>
    </row>
    <row r="22" spans="1:10">
      <c r="A22" s="86" t="s">
        <v>109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1"/>
  <sheetViews>
    <sheetView tabSelected="1" topLeftCell="B331" workbookViewId="0">
      <selection activeCell="X332" sqref="X332"/>
    </sheetView>
  </sheetViews>
  <sheetFormatPr defaultRowHeight="14.4"/>
  <cols>
    <col min="1" max="1" width="7.44140625" style="34" customWidth="1"/>
    <col min="2" max="2" width="8.109375" customWidth="1"/>
  </cols>
  <sheetData>
    <row r="1" spans="22:22">
      <c r="V1" t="s">
        <v>67</v>
      </c>
    </row>
    <row r="28" spans="22:22">
      <c r="V28" t="s">
        <v>66</v>
      </c>
    </row>
    <row r="55" spans="22:22">
      <c r="V55" t="s">
        <v>65</v>
      </c>
    </row>
    <row r="82" spans="11:21">
      <c r="K82" t="s">
        <v>68</v>
      </c>
      <c r="U82" t="s">
        <v>77</v>
      </c>
    </row>
    <row r="109" spans="21:21">
      <c r="U109" t="s">
        <v>69</v>
      </c>
    </row>
    <row r="144" spans="21:21">
      <c r="U144" t="s">
        <v>70</v>
      </c>
    </row>
    <row r="180" spans="21:21">
      <c r="U180" t="s">
        <v>71</v>
      </c>
    </row>
    <row r="215" spans="21:21">
      <c r="U215" t="s">
        <v>73</v>
      </c>
    </row>
    <row r="250" spans="21:21">
      <c r="U250" t="s">
        <v>74</v>
      </c>
    </row>
    <row r="277" spans="21:21">
      <c r="U277" t="s">
        <v>75</v>
      </c>
    </row>
    <row r="304" spans="21:21">
      <c r="U304" t="s">
        <v>76</v>
      </c>
    </row>
    <row r="331" spans="24:24">
      <c r="X331" t="s">
        <v>78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24"/>
  <sheetViews>
    <sheetView topLeftCell="L220" workbookViewId="0">
      <selection activeCell="W225" sqref="W225"/>
    </sheetView>
  </sheetViews>
  <sheetFormatPr defaultRowHeight="14.4"/>
  <cols>
    <col min="1" max="1" width="7.44140625" style="34" customWidth="1"/>
    <col min="2" max="2" width="8.109375" customWidth="1"/>
  </cols>
  <sheetData>
    <row r="1" spans="22:25">
      <c r="V1" t="s">
        <v>67</v>
      </c>
    </row>
    <row r="2" spans="22:25">
      <c r="Y2" t="s">
        <v>80</v>
      </c>
    </row>
    <row r="3" spans="22:25">
      <c r="Y3" t="s">
        <v>81</v>
      </c>
    </row>
    <row r="28" spans="22:22">
      <c r="V28" t="s">
        <v>66</v>
      </c>
    </row>
    <row r="39" spans="25:25">
      <c r="Y39" t="s">
        <v>82</v>
      </c>
    </row>
    <row r="55" spans="22:22">
      <c r="V55" t="s">
        <v>65</v>
      </c>
    </row>
    <row r="76" spans="25:25">
      <c r="Y76" t="s">
        <v>83</v>
      </c>
    </row>
    <row r="109" spans="21:21">
      <c r="U109" t="s">
        <v>69</v>
      </c>
    </row>
    <row r="113" spans="25:25">
      <c r="Y113" t="s">
        <v>84</v>
      </c>
    </row>
    <row r="144" spans="21:21">
      <c r="U144" t="s">
        <v>70</v>
      </c>
    </row>
    <row r="150" spans="23:23">
      <c r="W150" t="s">
        <v>85</v>
      </c>
    </row>
    <row r="187" spans="23:33">
      <c r="W187" t="s">
        <v>87</v>
      </c>
      <c r="AG187" t="s">
        <v>86</v>
      </c>
    </row>
    <row r="224" spans="23:23">
      <c r="W224" t="s">
        <v>88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0"/>
  <sheetViews>
    <sheetView topLeftCell="A611" workbookViewId="0">
      <selection activeCell="Q632" sqref="Q632"/>
    </sheetView>
  </sheetViews>
  <sheetFormatPr defaultRowHeight="14.4"/>
  <cols>
    <col min="1" max="1" width="7.44140625" style="34" customWidth="1"/>
    <col min="2" max="2" width="8.109375" customWidth="1"/>
  </cols>
  <sheetData>
    <row r="1" spans="23:23">
      <c r="W1" t="s">
        <v>89</v>
      </c>
    </row>
    <row r="38" spans="23:23">
      <c r="W38" t="s">
        <v>90</v>
      </c>
    </row>
    <row r="75" spans="23:23">
      <c r="W75" t="s">
        <v>91</v>
      </c>
    </row>
    <row r="109" spans="18:21">
      <c r="U109" t="s">
        <v>69</v>
      </c>
    </row>
    <row r="112" spans="18:21">
      <c r="R112" t="s">
        <v>92</v>
      </c>
    </row>
    <row r="113" spans="25:25">
      <c r="Y113" t="s">
        <v>84</v>
      </c>
    </row>
    <row r="149" spans="18:23">
      <c r="R149" t="s">
        <v>93</v>
      </c>
    </row>
    <row r="150" spans="18:23">
      <c r="W150" t="s">
        <v>85</v>
      </c>
    </row>
    <row r="186" spans="18:33">
      <c r="R186" t="s">
        <v>94</v>
      </c>
    </row>
    <row r="187" spans="18:33">
      <c r="AG187" t="s">
        <v>86</v>
      </c>
    </row>
    <row r="223" spans="19:19">
      <c r="S223" t="s">
        <v>95</v>
      </c>
    </row>
    <row r="261" spans="16:16">
      <c r="P261" t="s">
        <v>96</v>
      </c>
    </row>
    <row r="298" spans="16:16">
      <c r="P298" t="s">
        <v>97</v>
      </c>
    </row>
    <row r="334" spans="16:16">
      <c r="P334" t="s">
        <v>98</v>
      </c>
    </row>
    <row r="371" spans="16:16">
      <c r="P371" t="s">
        <v>76</v>
      </c>
    </row>
    <row r="408" spans="16:16">
      <c r="P408" t="s">
        <v>99</v>
      </c>
    </row>
    <row r="445" spans="16:16">
      <c r="P445" t="s">
        <v>100</v>
      </c>
    </row>
    <row r="482" spans="16:16">
      <c r="P482" t="s">
        <v>101</v>
      </c>
    </row>
    <row r="519" spans="16:16">
      <c r="P519" t="s">
        <v>102</v>
      </c>
    </row>
    <row r="556" spans="16:16">
      <c r="P556" t="s">
        <v>103</v>
      </c>
    </row>
    <row r="593" spans="16:16">
      <c r="P593" t="s">
        <v>104</v>
      </c>
    </row>
    <row r="630" spans="16:16">
      <c r="P630" s="43" t="s">
        <v>105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>
      <c r="B7" s="27" t="s">
        <v>43</v>
      </c>
      <c r="C7" s="28"/>
      <c r="D7" s="28"/>
      <c r="E7" s="33"/>
      <c r="F7" s="28"/>
      <c r="G7" s="33"/>
      <c r="H7" s="28"/>
      <c r="I7" s="33"/>
    </row>
    <row r="8" spans="2:9">
      <c r="B8" s="27" t="s">
        <v>43</v>
      </c>
      <c r="C8" s="28"/>
      <c r="D8" s="28"/>
      <c r="E8" s="33"/>
      <c r="F8" s="28"/>
      <c r="G8" s="33"/>
      <c r="H8" s="28"/>
      <c r="I8" s="33"/>
    </row>
    <row r="9" spans="2:9">
      <c r="B9" s="27" t="s">
        <v>43</v>
      </c>
      <c r="C9" s="28"/>
      <c r="D9" s="28"/>
      <c r="E9" s="33"/>
      <c r="F9" s="28"/>
      <c r="G9" s="33"/>
      <c r="H9" s="28"/>
      <c r="I9" s="33"/>
    </row>
    <row r="10" spans="2:9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定数</vt:lpstr>
      <vt:lpstr>検証1 </vt:lpstr>
      <vt:lpstr>検証2</vt:lpstr>
      <vt:lpstr>検証3</vt:lpstr>
      <vt:lpstr>気づき</vt:lpstr>
      <vt:lpstr>画像(1)</vt:lpstr>
      <vt:lpstr>画像 (2)</vt:lpstr>
      <vt:lpstr>画像 (3)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user</cp:lastModifiedBy>
  <cp:revision/>
  <cp:lastPrinted>2015-07-15T10:17:15Z</cp:lastPrinted>
  <dcterms:created xsi:type="dcterms:W3CDTF">2013-10-09T23:04:08Z</dcterms:created>
  <dcterms:modified xsi:type="dcterms:W3CDTF">2019-05-12T07:42:03Z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